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EU27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Y32" i="12" l="1"/>
  <c r="Y28" i="14"/>
  <c r="X27" i="7"/>
  <c r="X24" i="12"/>
  <c r="X23" i="12"/>
  <c r="Y20" i="12"/>
  <c r="X20" i="12"/>
  <c r="Y17" i="7"/>
  <c r="X19" i="12"/>
  <c r="Y15" i="7"/>
  <c r="X15" i="7"/>
  <c r="X6" i="12"/>
  <c r="Y30" i="12"/>
  <c r="X30" i="12"/>
  <c r="Y27" i="8"/>
  <c r="Y26" i="12"/>
  <c r="X26" i="12"/>
  <c r="X25" i="12"/>
  <c r="Y22" i="12"/>
  <c r="X22" i="12"/>
  <c r="X21" i="12"/>
  <c r="X18" i="10"/>
  <c r="Y15" i="8"/>
  <c r="X15" i="8"/>
  <c r="X13" i="12"/>
  <c r="Y11" i="12"/>
  <c r="X9" i="12"/>
  <c r="Y7" i="12"/>
  <c r="X4" i="8"/>
  <c r="X32" i="10"/>
  <c r="X31" i="13"/>
  <c r="X29" i="10"/>
  <c r="X27" i="9"/>
  <c r="X25" i="13"/>
  <c r="Y24" i="13"/>
  <c r="X24" i="10"/>
  <c r="X21" i="13"/>
  <c r="Y20" i="13"/>
  <c r="Y19" i="10"/>
  <c r="Y17" i="9"/>
  <c r="Y15" i="9"/>
  <c r="X16" i="10"/>
  <c r="Y12" i="13"/>
  <c r="X12" i="13"/>
  <c r="Y11" i="10"/>
  <c r="X11" i="13"/>
  <c r="Y10" i="10"/>
  <c r="Y8" i="13"/>
  <c r="X8" i="10"/>
  <c r="Y7" i="10"/>
  <c r="X7" i="13"/>
  <c r="Y6" i="13"/>
  <c r="Y30" i="10"/>
  <c r="X30" i="10"/>
  <c r="X28" i="10"/>
  <c r="Y26" i="10"/>
  <c r="Y22" i="10"/>
  <c r="X22" i="10"/>
  <c r="X20" i="10"/>
  <c r="Y18" i="10"/>
  <c r="Y14" i="10"/>
  <c r="X14" i="10"/>
  <c r="X10" i="10"/>
  <c r="X9" i="10"/>
  <c r="Y6" i="10"/>
  <c r="X6" i="10"/>
  <c r="Y30" i="14"/>
  <c r="X30" i="14"/>
  <c r="X29" i="14"/>
  <c r="Y23" i="14"/>
  <c r="Y23" i="17" s="1"/>
  <c r="X23" i="14"/>
  <c r="X23" i="17" s="1"/>
  <c r="Y22" i="14"/>
  <c r="Y22" i="17" s="1"/>
  <c r="Y19" i="14"/>
  <c r="X18" i="14"/>
  <c r="Y15" i="11"/>
  <c r="X15" i="11"/>
  <c r="Y10" i="14"/>
  <c r="Y10" i="17" s="1"/>
  <c r="Y9" i="14"/>
  <c r="Y9" i="17" s="1"/>
  <c r="Y6" i="14"/>
  <c r="X6" i="14"/>
  <c r="X5" i="14"/>
  <c r="X32" i="12"/>
  <c r="Y28" i="12"/>
  <c r="X28" i="12"/>
  <c r="Y24" i="12"/>
  <c r="X18" i="12"/>
  <c r="Y12" i="12"/>
  <c r="X12" i="12"/>
  <c r="X10" i="12"/>
  <c r="Y8" i="12"/>
  <c r="X8" i="12"/>
  <c r="Y31" i="13"/>
  <c r="Y30" i="13"/>
  <c r="X30" i="13"/>
  <c r="Y26" i="13"/>
  <c r="X26" i="13"/>
  <c r="Y23" i="13"/>
  <c r="Y22" i="13"/>
  <c r="X22" i="13"/>
  <c r="X20" i="13"/>
  <c r="Y18" i="13"/>
  <c r="X18" i="13"/>
  <c r="Y11" i="13"/>
  <c r="Y10" i="13"/>
  <c r="X10" i="13"/>
  <c r="Y32" i="14"/>
  <c r="Y32" i="17" s="1"/>
  <c r="X32" i="14"/>
  <c r="X32" i="17" s="1"/>
  <c r="Y31" i="14"/>
  <c r="Y31" i="17" s="1"/>
  <c r="X31" i="14"/>
  <c r="X31" i="17" s="1"/>
  <c r="X28" i="14"/>
  <c r="Y26" i="14"/>
  <c r="Y26" i="17" s="1"/>
  <c r="X26" i="14"/>
  <c r="X26" i="17" s="1"/>
  <c r="Y25" i="14"/>
  <c r="Y25" i="17" s="1"/>
  <c r="X25" i="14"/>
  <c r="X25" i="17" s="1"/>
  <c r="Y24" i="14"/>
  <c r="Y24" i="17" s="1"/>
  <c r="X24" i="14"/>
  <c r="X24" i="17" s="1"/>
  <c r="X22" i="14"/>
  <c r="X22" i="17" s="1"/>
  <c r="X21" i="14"/>
  <c r="Y20" i="14"/>
  <c r="X20" i="14"/>
  <c r="Y16" i="14"/>
  <c r="X16" i="14"/>
  <c r="X15" i="14" s="1"/>
  <c r="X15" i="17" s="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X10" i="14"/>
  <c r="X10" i="17" s="1"/>
  <c r="X9" i="14"/>
  <c r="X9" i="17" s="1"/>
  <c r="Y8" i="14"/>
  <c r="X8" i="14"/>
  <c r="Y7" i="14"/>
  <c r="Y31" i="23"/>
  <c r="Y22" i="24"/>
  <c r="Y18" i="24"/>
  <c r="X17" i="18"/>
  <c r="Y15" i="18"/>
  <c r="X15" i="18"/>
  <c r="Y11" i="23"/>
  <c r="X11" i="23"/>
  <c r="Y4" i="18"/>
  <c r="Y3" i="18" s="1"/>
  <c r="Y32" i="23"/>
  <c r="X32" i="23"/>
  <c r="Y28" i="23"/>
  <c r="X27" i="19"/>
  <c r="X24" i="23"/>
  <c r="X23" i="21"/>
  <c r="X20" i="23"/>
  <c r="Y19" i="21"/>
  <c r="X19" i="23"/>
  <c r="Y15" i="19"/>
  <c r="X15" i="19"/>
  <c r="X12" i="23"/>
  <c r="Y10" i="23"/>
  <c r="X10" i="23"/>
  <c r="Y9" i="23"/>
  <c r="X8" i="23"/>
  <c r="Y6" i="23"/>
  <c r="Y5" i="23"/>
  <c r="X30" i="24"/>
  <c r="Y29" i="21"/>
  <c r="Y25" i="21"/>
  <c r="X25" i="24"/>
  <c r="Y23" i="21"/>
  <c r="Y21" i="21"/>
  <c r="X21" i="21"/>
  <c r="Y17" i="20"/>
  <c r="Y14" i="21"/>
  <c r="Y11" i="21"/>
  <c r="X11" i="21"/>
  <c r="X10" i="24"/>
  <c r="Y7" i="24"/>
  <c r="X7" i="24"/>
  <c r="Y6" i="21"/>
  <c r="X6" i="24"/>
  <c r="X4" i="20"/>
  <c r="Y31" i="21"/>
  <c r="X31" i="21"/>
  <c r="Y30" i="21"/>
  <c r="X29" i="21"/>
  <c r="X26" i="21"/>
  <c r="X22" i="21"/>
  <c r="X13" i="21"/>
  <c r="Y10" i="21"/>
  <c r="X9" i="21"/>
  <c r="X5" i="21"/>
  <c r="X31" i="25"/>
  <c r="X31" i="28" s="1"/>
  <c r="Y30" i="25"/>
  <c r="X30" i="25"/>
  <c r="X27" i="22"/>
  <c r="Y23" i="25"/>
  <c r="Y23" i="28" s="1"/>
  <c r="Y22" i="25"/>
  <c r="Y22" i="28" s="1"/>
  <c r="Y21" i="25"/>
  <c r="X21" i="25"/>
  <c r="Y19" i="25"/>
  <c r="X17" i="22"/>
  <c r="Y15" i="22"/>
  <c r="X15" i="22"/>
  <c r="Y11" i="25"/>
  <c r="Y11" i="28" s="1"/>
  <c r="X11" i="25"/>
  <c r="X11" i="28" s="1"/>
  <c r="Y10" i="25"/>
  <c r="Y10" i="28" s="1"/>
  <c r="Y9" i="25"/>
  <c r="Y9" i="28" s="1"/>
  <c r="Y7" i="25"/>
  <c r="Y6" i="25"/>
  <c r="X31" i="23"/>
  <c r="Y29" i="23"/>
  <c r="X29" i="23"/>
  <c r="Y25" i="23"/>
  <c r="X25" i="23"/>
  <c r="Y24" i="23"/>
  <c r="Y23" i="23"/>
  <c r="X23" i="23"/>
  <c r="Y21" i="23"/>
  <c r="X21" i="23"/>
  <c r="Y20" i="23"/>
  <c r="Y13" i="23"/>
  <c r="X13" i="23"/>
  <c r="Y12" i="23"/>
  <c r="X9" i="23"/>
  <c r="Y8" i="23"/>
  <c r="Y7" i="23"/>
  <c r="X7" i="23"/>
  <c r="X5" i="23"/>
  <c r="Y31" i="24"/>
  <c r="X31" i="24"/>
  <c r="Y30" i="24"/>
  <c r="Y29" i="24"/>
  <c r="X29" i="24"/>
  <c r="Y26" i="24"/>
  <c r="Y25" i="24"/>
  <c r="Y23" i="24"/>
  <c r="X23" i="24"/>
  <c r="Y21" i="24"/>
  <c r="X21" i="24"/>
  <c r="Y19" i="24"/>
  <c r="X19" i="24"/>
  <c r="Y13" i="24"/>
  <c r="X13" i="24"/>
  <c r="Y11" i="24"/>
  <c r="Y10" i="24"/>
  <c r="Y9" i="24"/>
  <c r="X9" i="24"/>
  <c r="Y6" i="24"/>
  <c r="Y5" i="24"/>
  <c r="X5" i="24"/>
  <c r="Y32" i="25"/>
  <c r="X32" i="25"/>
  <c r="X32" i="28" s="1"/>
  <c r="Y31" i="25"/>
  <c r="Y31" i="28" s="1"/>
  <c r="Y29" i="25"/>
  <c r="X29" i="25"/>
  <c r="Y28" i="25"/>
  <c r="Y26" i="25"/>
  <c r="Y26" i="28" s="1"/>
  <c r="X26" i="25"/>
  <c r="X26" i="28" s="1"/>
  <c r="Y25" i="25"/>
  <c r="Y25" i="28" s="1"/>
  <c r="X25" i="25"/>
  <c r="X25" i="28" s="1"/>
  <c r="Y24" i="25"/>
  <c r="Y24" i="28" s="1"/>
  <c r="X24" i="25"/>
  <c r="X24" i="28" s="1"/>
  <c r="X23" i="25"/>
  <c r="X23" i="28" s="1"/>
  <c r="X22" i="25"/>
  <c r="X22" i="28" s="1"/>
  <c r="Y20" i="25"/>
  <c r="X19" i="25"/>
  <c r="X18" i="25"/>
  <c r="Y16" i="25"/>
  <c r="Y15" i="25" s="1"/>
  <c r="Y15" i="28" s="1"/>
  <c r="X16" i="25"/>
  <c r="X15" i="25" s="1"/>
  <c r="X15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X10" i="25"/>
  <c r="X10" i="28" s="1"/>
  <c r="X9" i="25"/>
  <c r="X9" i="28" s="1"/>
  <c r="Y8" i="25"/>
  <c r="X7" i="25"/>
  <c r="X6" i="25"/>
  <c r="Y32" i="28"/>
  <c r="X23" i="29"/>
  <c r="Y19" i="29"/>
  <c r="X19" i="29"/>
  <c r="X6" i="29" s="1"/>
  <c r="X18" i="29"/>
  <c r="Y27" i="29"/>
  <c r="X27" i="29"/>
  <c r="X14" i="29" s="1"/>
  <c r="Y26" i="29"/>
  <c r="Y13" i="29" s="1"/>
  <c r="X26" i="29"/>
  <c r="X24" i="29"/>
  <c r="X11" i="29" s="1"/>
  <c r="Y23" i="29"/>
  <c r="Y10" i="29" s="1"/>
  <c r="Y21" i="29"/>
  <c r="Y8" i="29" s="1"/>
  <c r="X21" i="29"/>
  <c r="X8" i="29" s="1"/>
  <c r="X20" i="29"/>
  <c r="X7" i="29" s="1"/>
  <c r="Y18" i="29"/>
  <c r="Y5" i="29" s="1"/>
  <c r="Y5" i="30"/>
  <c r="Y3" i="30" s="1"/>
  <c r="X5" i="30"/>
  <c r="X3" i="30" s="1"/>
  <c r="Y5" i="31"/>
  <c r="Y3" i="31" s="1"/>
  <c r="X5" i="32"/>
  <c r="X3" i="32" s="1"/>
  <c r="Y5" i="33"/>
  <c r="Y3" i="33" s="1"/>
  <c r="X5" i="33"/>
  <c r="X3" i="33" s="1"/>
  <c r="Y5" i="34"/>
  <c r="Y3" i="34" s="1"/>
  <c r="X5" i="34"/>
  <c r="X3" i="34" s="1"/>
  <c r="Y5" i="35"/>
  <c r="Y3" i="35" s="1"/>
  <c r="Y5" i="36"/>
  <c r="Y3" i="36" s="1"/>
  <c r="X5" i="37"/>
  <c r="Y168" i="42"/>
  <c r="X168" i="42"/>
  <c r="Y150" i="42"/>
  <c r="X150" i="42"/>
  <c r="Y132" i="42"/>
  <c r="X132" i="42"/>
  <c r="Y113" i="42"/>
  <c r="Y96" i="42"/>
  <c r="X96" i="42"/>
  <c r="X88" i="42"/>
  <c r="X69" i="42"/>
  <c r="X50" i="42"/>
  <c r="Y31" i="42"/>
  <c r="X31" i="42"/>
  <c r="Y12" i="42"/>
  <c r="X12" i="42"/>
  <c r="X172" i="42"/>
  <c r="Y167" i="42"/>
  <c r="X154" i="42"/>
  <c r="Y149" i="42"/>
  <c r="X136" i="42"/>
  <c r="Y131" i="42"/>
  <c r="X117" i="42"/>
  <c r="Y112" i="42"/>
  <c r="Y97" i="42"/>
  <c r="Y93" i="42"/>
  <c r="X92" i="42"/>
  <c r="Y74" i="42"/>
  <c r="X73" i="42"/>
  <c r="Y55" i="42"/>
  <c r="X54" i="42"/>
  <c r="Y36" i="42"/>
  <c r="X35" i="42"/>
  <c r="X16" i="42"/>
  <c r="Y15" i="42"/>
  <c r="Y11" i="42"/>
  <c r="X10" i="42"/>
  <c r="Y171" i="42"/>
  <c r="Y170" i="42"/>
  <c r="X170" i="42"/>
  <c r="Y169" i="42"/>
  <c r="X169" i="42"/>
  <c r="X167" i="42"/>
  <c r="Y153" i="42"/>
  <c r="Y152" i="42"/>
  <c r="X152" i="42"/>
  <c r="Y151" i="42"/>
  <c r="X151" i="42"/>
  <c r="X149" i="42"/>
  <c r="Y135" i="42"/>
  <c r="Y134" i="42"/>
  <c r="X134" i="42"/>
  <c r="Y133" i="42"/>
  <c r="X133" i="42"/>
  <c r="X131" i="42"/>
  <c r="Y117" i="42"/>
  <c r="Y116" i="42"/>
  <c r="Y115" i="42"/>
  <c r="X115" i="42"/>
  <c r="Y114" i="42"/>
  <c r="X114" i="42"/>
  <c r="X113" i="42"/>
  <c r="X112" i="42"/>
  <c r="Y95" i="42"/>
  <c r="X95" i="42"/>
  <c r="Y94" i="42"/>
  <c r="X94" i="42"/>
  <c r="X93" i="42"/>
  <c r="Y92" i="42"/>
  <c r="Y91" i="42"/>
  <c r="X91" i="42"/>
  <c r="Y90" i="42"/>
  <c r="X90" i="42"/>
  <c r="Y89" i="42"/>
  <c r="Y88" i="42"/>
  <c r="X74" i="42"/>
  <c r="Y72" i="42"/>
  <c r="X72" i="42"/>
  <c r="Y71" i="42"/>
  <c r="X71" i="42"/>
  <c r="Y70" i="42"/>
  <c r="Y69" i="42"/>
  <c r="X55" i="42"/>
  <c r="Y53" i="42"/>
  <c r="X53" i="42"/>
  <c r="Y52" i="42"/>
  <c r="X52" i="42"/>
  <c r="Y51" i="42"/>
  <c r="Y50" i="42"/>
  <c r="X36" i="42"/>
  <c r="Y34" i="42"/>
  <c r="X34" i="42"/>
  <c r="Y33" i="42"/>
  <c r="X33" i="42"/>
  <c r="Y32" i="42"/>
  <c r="X32" i="42"/>
  <c r="Y14" i="42"/>
  <c r="X14" i="42"/>
  <c r="Y13" i="42"/>
  <c r="X13" i="42"/>
  <c r="X11" i="42"/>
  <c r="Y164" i="44"/>
  <c r="X164" i="44"/>
  <c r="X162" i="44"/>
  <c r="X146" i="44"/>
  <c r="Y146" i="44"/>
  <c r="Y144" i="44"/>
  <c r="Y128" i="44"/>
  <c r="X128" i="44"/>
  <c r="Y125" i="44"/>
  <c r="X125" i="44"/>
  <c r="Y122" i="46"/>
  <c r="Y118" i="46"/>
  <c r="Y114" i="46"/>
  <c r="Y109" i="44"/>
  <c r="X109" i="44"/>
  <c r="Y106" i="44"/>
  <c r="X106" i="44"/>
  <c r="Y85" i="44"/>
  <c r="X85" i="44"/>
  <c r="X82" i="44"/>
  <c r="Y76" i="46"/>
  <c r="X76" i="46"/>
  <c r="X66" i="44"/>
  <c r="Y66" i="44"/>
  <c r="Y63" i="44"/>
  <c r="Y53" i="46"/>
  <c r="Y49" i="46"/>
  <c r="X49" i="46"/>
  <c r="X47" i="44"/>
  <c r="Y47" i="44"/>
  <c r="Y44" i="44"/>
  <c r="X44" i="44"/>
  <c r="X31" i="46"/>
  <c r="Y30" i="46"/>
  <c r="X28" i="44"/>
  <c r="Y28" i="44"/>
  <c r="Y25" i="44"/>
  <c r="X12" i="46"/>
  <c r="Y11" i="46"/>
  <c r="X7" i="44"/>
  <c r="Y7" i="44"/>
  <c r="X4" i="44"/>
  <c r="Y5" i="46"/>
  <c r="X177" i="46"/>
  <c r="Y176" i="46"/>
  <c r="X176" i="46"/>
  <c r="Y174" i="46"/>
  <c r="X173" i="46"/>
  <c r="Y170" i="46"/>
  <c r="X169" i="46"/>
  <c r="Y168" i="46"/>
  <c r="X168" i="46"/>
  <c r="Y166" i="46"/>
  <c r="Y164" i="45"/>
  <c r="Y162" i="45"/>
  <c r="X162" i="45"/>
  <c r="X158" i="46"/>
  <c r="Y157" i="46"/>
  <c r="Y156" i="46"/>
  <c r="X156" i="46"/>
  <c r="Y153" i="46"/>
  <c r="Y152" i="46"/>
  <c r="X152" i="46"/>
  <c r="X150" i="46"/>
  <c r="Y149" i="46"/>
  <c r="Y148" i="46"/>
  <c r="X148" i="46"/>
  <c r="Y146" i="45"/>
  <c r="Y146" i="46" s="1"/>
  <c r="X146" i="45"/>
  <c r="X144" i="45"/>
  <c r="Y140" i="46"/>
  <c r="Y139" i="46"/>
  <c r="X139" i="46"/>
  <c r="Y138" i="46"/>
  <c r="X138" i="46"/>
  <c r="Y136" i="46"/>
  <c r="X135" i="46"/>
  <c r="Y132" i="46"/>
  <c r="X132" i="46"/>
  <c r="Y131" i="46"/>
  <c r="X131" i="46"/>
  <c r="X130" i="46"/>
  <c r="Y128" i="45"/>
  <c r="X128" i="45"/>
  <c r="Y125" i="45"/>
  <c r="X126" i="46"/>
  <c r="X122" i="46"/>
  <c r="Y119" i="46"/>
  <c r="X118" i="46"/>
  <c r="Y117" i="46"/>
  <c r="X117" i="46"/>
  <c r="Y116" i="46"/>
  <c r="X113" i="46"/>
  <c r="Y112" i="46"/>
  <c r="Y111" i="46"/>
  <c r="X109" i="45"/>
  <c r="Y109" i="45"/>
  <c r="X108" i="46"/>
  <c r="Y106" i="45"/>
  <c r="X106" i="45"/>
  <c r="Y101" i="46"/>
  <c r="X101" i="46"/>
  <c r="Y100" i="46"/>
  <c r="Y97" i="46"/>
  <c r="X97" i="46"/>
  <c r="Y96" i="46"/>
  <c r="Y93" i="46"/>
  <c r="X93" i="46"/>
  <c r="Y92" i="46"/>
  <c r="Y89" i="46"/>
  <c r="X89" i="46"/>
  <c r="Y88" i="46"/>
  <c r="Y85" i="45"/>
  <c r="X85" i="45"/>
  <c r="Y84" i="46"/>
  <c r="X84" i="46"/>
  <c r="Y82" i="45"/>
  <c r="Y78" i="46"/>
  <c r="Y77" i="46"/>
  <c r="Y73" i="46"/>
  <c r="Y71" i="46"/>
  <c r="X71" i="46"/>
  <c r="Y70" i="46"/>
  <c r="Y69" i="46"/>
  <c r="Y66" i="45"/>
  <c r="X66" i="45"/>
  <c r="X65" i="46"/>
  <c r="Y60" i="46"/>
  <c r="Y59" i="46"/>
  <c r="Y58" i="46"/>
  <c r="X58" i="46"/>
  <c r="Y56" i="46"/>
  <c r="Y55" i="46"/>
  <c r="Y54" i="46"/>
  <c r="X54" i="46"/>
  <c r="Y52" i="46"/>
  <c r="Y47" i="45"/>
  <c r="Y47" i="46" s="1"/>
  <c r="X47" i="45"/>
  <c r="X47" i="46" s="1"/>
  <c r="Y44" i="45"/>
  <c r="Y41" i="46"/>
  <c r="X41" i="46"/>
  <c r="Y39" i="46"/>
  <c r="X37" i="46"/>
  <c r="Y36" i="46"/>
  <c r="X36" i="46"/>
  <c r="Y35" i="46"/>
  <c r="X33" i="46"/>
  <c r="X32" i="46"/>
  <c r="Y31" i="46"/>
  <c r="X28" i="45"/>
  <c r="Y28" i="45"/>
  <c r="Y27" i="46"/>
  <c r="X25" i="45"/>
  <c r="Y22" i="46"/>
  <c r="X21" i="46"/>
  <c r="Y17" i="46"/>
  <c r="X17" i="46"/>
  <c r="Y16" i="46"/>
  <c r="X13" i="46"/>
  <c r="X9" i="46"/>
  <c r="Y7" i="45"/>
  <c r="Y7" i="46" s="1"/>
  <c r="X7" i="45"/>
  <c r="Y6" i="46"/>
  <c r="X6" i="46"/>
  <c r="Y177" i="46"/>
  <c r="X175" i="46"/>
  <c r="Y173" i="46"/>
  <c r="Y172" i="46"/>
  <c r="X172" i="46"/>
  <c r="X171" i="46"/>
  <c r="Y169" i="46"/>
  <c r="X167" i="46"/>
  <c r="Y165" i="46"/>
  <c r="Y159" i="46"/>
  <c r="X159" i="46"/>
  <c r="Y155" i="46"/>
  <c r="X155" i="46"/>
  <c r="X154" i="46"/>
  <c r="Y151" i="46"/>
  <c r="X151" i="46"/>
  <c r="Y147" i="46"/>
  <c r="X147" i="46"/>
  <c r="X141" i="46"/>
  <c r="X140" i="46"/>
  <c r="X137" i="46"/>
  <c r="Y135" i="46"/>
  <c r="Y134" i="46"/>
  <c r="X134" i="46"/>
  <c r="X133" i="46"/>
  <c r="Y130" i="46"/>
  <c r="Y129" i="46"/>
  <c r="X129" i="46"/>
  <c r="Y127" i="46"/>
  <c r="Y121" i="46"/>
  <c r="X121" i="46"/>
  <c r="X120" i="46"/>
  <c r="X119" i="46"/>
  <c r="X116" i="46"/>
  <c r="Y115" i="46"/>
  <c r="X114" i="46"/>
  <c r="Y113" i="46"/>
  <c r="X112" i="46"/>
  <c r="Y110" i="46"/>
  <c r="X110" i="46"/>
  <c r="Y108" i="46"/>
  <c r="Y103" i="46"/>
  <c r="X103" i="46"/>
  <c r="Y102" i="46"/>
  <c r="X102" i="46"/>
  <c r="X100" i="46"/>
  <c r="Y99" i="46"/>
  <c r="X99" i="46"/>
  <c r="Y98" i="46"/>
  <c r="X98" i="46"/>
  <c r="X96" i="46"/>
  <c r="Y95" i="46"/>
  <c r="X95" i="46"/>
  <c r="Y94" i="46"/>
  <c r="X94" i="46"/>
  <c r="X92" i="46"/>
  <c r="Y91" i="46"/>
  <c r="X91" i="46"/>
  <c r="Y90" i="46"/>
  <c r="X90" i="46"/>
  <c r="X88" i="46"/>
  <c r="Y87" i="46"/>
  <c r="X87" i="46"/>
  <c r="Y86" i="46"/>
  <c r="X86" i="46"/>
  <c r="X83" i="46"/>
  <c r="Y79" i="46"/>
  <c r="X79" i="46"/>
  <c r="X78" i="46"/>
  <c r="Y75" i="46"/>
  <c r="X75" i="46"/>
  <c r="Y74" i="46"/>
  <c r="X74" i="46"/>
  <c r="Y72" i="46"/>
  <c r="X72" i="46"/>
  <c r="X70" i="46"/>
  <c r="Y68" i="46"/>
  <c r="X68" i="46"/>
  <c r="Y67" i="46"/>
  <c r="X67" i="46"/>
  <c r="Y64" i="46"/>
  <c r="X64" i="46"/>
  <c r="X60" i="46"/>
  <c r="X59" i="46"/>
  <c r="Y57" i="46"/>
  <c r="X57" i="46"/>
  <c r="X56" i="46"/>
  <c r="X55" i="46"/>
  <c r="X53" i="46"/>
  <c r="X52" i="46"/>
  <c r="Y51" i="46"/>
  <c r="X51" i="46"/>
  <c r="Y50" i="46"/>
  <c r="X50" i="46"/>
  <c r="X48" i="46"/>
  <c r="Y46" i="46"/>
  <c r="X46" i="46"/>
  <c r="X45" i="46"/>
  <c r="Y40" i="46"/>
  <c r="X40" i="46"/>
  <c r="Y38" i="46"/>
  <c r="X38" i="46"/>
  <c r="Y37" i="46"/>
  <c r="Y34" i="46"/>
  <c r="X34" i="46"/>
  <c r="Y33" i="46"/>
  <c r="Y32" i="46"/>
  <c r="X30" i="46"/>
  <c r="Y29" i="46"/>
  <c r="X29" i="46"/>
  <c r="Y26" i="46"/>
  <c r="Y21" i="46"/>
  <c r="Y20" i="46"/>
  <c r="X20" i="46"/>
  <c r="Y19" i="46"/>
  <c r="X19" i="46"/>
  <c r="Y18" i="46"/>
  <c r="X16" i="46"/>
  <c r="Y15" i="46"/>
  <c r="X15" i="46"/>
  <c r="Y14" i="46"/>
  <c r="Y13" i="46"/>
  <c r="Y12" i="46"/>
  <c r="X11" i="46"/>
  <c r="Y10" i="46"/>
  <c r="Y9" i="46"/>
  <c r="Y8" i="46"/>
  <c r="X8" i="46"/>
  <c r="Y164" i="47"/>
  <c r="X164" i="47"/>
  <c r="Y162" i="47"/>
  <c r="Y161" i="47" s="1"/>
  <c r="X162" i="47"/>
  <c r="X161" i="47" s="1"/>
  <c r="Y146" i="47"/>
  <c r="X146" i="47"/>
  <c r="Y144" i="47"/>
  <c r="X144" i="47"/>
  <c r="Y128" i="47"/>
  <c r="X128" i="47"/>
  <c r="Y125" i="47"/>
  <c r="Y124" i="47" s="1"/>
  <c r="X125" i="47"/>
  <c r="X124" i="47" s="1"/>
  <c r="Y109" i="47"/>
  <c r="X109" i="47"/>
  <c r="Y85" i="47"/>
  <c r="X85" i="47"/>
  <c r="Y66" i="47"/>
  <c r="X66" i="47"/>
  <c r="Y47" i="47"/>
  <c r="X47" i="47"/>
  <c r="Y44" i="47"/>
  <c r="X44" i="47"/>
  <c r="Y28" i="47"/>
  <c r="X28" i="47"/>
  <c r="Y25" i="47"/>
  <c r="Y24" i="47" s="1"/>
  <c r="X25" i="47"/>
  <c r="X24" i="47" s="1"/>
  <c r="Y7" i="47"/>
  <c r="X7" i="47"/>
  <c r="Y4" i="47"/>
  <c r="X4" i="47"/>
  <c r="X3" i="47" s="1"/>
  <c r="Y165" i="48"/>
  <c r="Y164" i="48" s="1"/>
  <c r="X165" i="48"/>
  <c r="X164" i="48" s="1"/>
  <c r="Y162" i="48"/>
  <c r="X162" i="48"/>
  <c r="Y147" i="48"/>
  <c r="Y146" i="48" s="1"/>
  <c r="X147" i="48"/>
  <c r="X146" i="48" s="1"/>
  <c r="Y144" i="48"/>
  <c r="X144" i="48"/>
  <c r="X129" i="48"/>
  <c r="X128" i="48" s="1"/>
  <c r="X110" i="48"/>
  <c r="X109" i="48" s="1"/>
  <c r="Y86" i="48"/>
  <c r="Y85" i="48" s="1"/>
  <c r="X86" i="48"/>
  <c r="X85" i="48" s="1"/>
  <c r="Y82" i="48"/>
  <c r="X82" i="48"/>
  <c r="Y67" i="48"/>
  <c r="Y66" i="48" s="1"/>
  <c r="X67" i="48"/>
  <c r="X66" i="48" s="1"/>
  <c r="Y63" i="48"/>
  <c r="X63" i="48"/>
  <c r="Y48" i="48"/>
  <c r="Y47" i="48" s="1"/>
  <c r="X48" i="48"/>
  <c r="X47" i="48" s="1"/>
  <c r="Y44" i="48"/>
  <c r="X44" i="48"/>
  <c r="Y29" i="48"/>
  <c r="Y28" i="48" s="1"/>
  <c r="X29" i="48"/>
  <c r="X28" i="48" s="1"/>
  <c r="Y8" i="48"/>
  <c r="Y7" i="48" s="1"/>
  <c r="X8" i="48"/>
  <c r="X7" i="48" s="1"/>
  <c r="Y4" i="48"/>
  <c r="X4" i="48"/>
  <c r="Y165" i="49"/>
  <c r="Y164" i="49" s="1"/>
  <c r="X165" i="49"/>
  <c r="X164" i="49" s="1"/>
  <c r="Y162" i="49"/>
  <c r="X162" i="49"/>
  <c r="Y147" i="49"/>
  <c r="Y146" i="49" s="1"/>
  <c r="X147" i="49"/>
  <c r="X146" i="49" s="1"/>
  <c r="Y144" i="49"/>
  <c r="X144" i="49"/>
  <c r="Y129" i="49"/>
  <c r="Y128" i="49" s="1"/>
  <c r="X129" i="49"/>
  <c r="X128" i="49" s="1"/>
  <c r="Y110" i="49"/>
  <c r="Y198" i="69" s="1"/>
  <c r="Y197" i="69" s="1"/>
  <c r="X110" i="49"/>
  <c r="X109" i="49" s="1"/>
  <c r="Y106" i="49"/>
  <c r="X106" i="49"/>
  <c r="Y86" i="49"/>
  <c r="Y85" i="49" s="1"/>
  <c r="X86" i="49"/>
  <c r="X85" i="49" s="1"/>
  <c r="Y82" i="49"/>
  <c r="X82" i="49"/>
  <c r="Y67" i="49"/>
  <c r="Y66" i="49" s="1"/>
  <c r="X67" i="49"/>
  <c r="X66" i="49" s="1"/>
  <c r="Y63" i="49"/>
  <c r="X63" i="49"/>
  <c r="Y48" i="49"/>
  <c r="Y47" i="49" s="1"/>
  <c r="X48" i="49"/>
  <c r="X47" i="49" s="1"/>
  <c r="Y44" i="49"/>
  <c r="X44" i="49"/>
  <c r="Y29" i="49"/>
  <c r="Y28" i="49" s="1"/>
  <c r="Y25" i="49"/>
  <c r="Y8" i="49"/>
  <c r="Y220" i="64" s="1"/>
  <c r="Y219" i="64" s="1"/>
  <c r="X8" i="49"/>
  <c r="X7" i="49" s="1"/>
  <c r="Y164" i="50"/>
  <c r="X164" i="50"/>
  <c r="Y162" i="50"/>
  <c r="Y161" i="50" s="1"/>
  <c r="X162" i="50"/>
  <c r="X161" i="50" s="1"/>
  <c r="Y146" i="50"/>
  <c r="X146" i="50"/>
  <c r="Y144" i="50"/>
  <c r="X144" i="50"/>
  <c r="Y128" i="50"/>
  <c r="X128" i="50"/>
  <c r="Y109" i="50"/>
  <c r="X109" i="50"/>
  <c r="Y106" i="50"/>
  <c r="Y105" i="50" s="1"/>
  <c r="X106" i="50"/>
  <c r="X105" i="50" s="1"/>
  <c r="Y85" i="50"/>
  <c r="X85" i="50"/>
  <c r="X82" i="50"/>
  <c r="X81" i="50" s="1"/>
  <c r="Y66" i="50"/>
  <c r="X66" i="50"/>
  <c r="Y63" i="50"/>
  <c r="Y62" i="50" s="1"/>
  <c r="X63" i="50"/>
  <c r="X62" i="50" s="1"/>
  <c r="Y47" i="50"/>
  <c r="X47" i="50"/>
  <c r="Y44" i="50"/>
  <c r="Y43" i="50" s="1"/>
  <c r="X44" i="50"/>
  <c r="X43" i="50" s="1"/>
  <c r="Y28" i="50"/>
  <c r="X28" i="50"/>
  <c r="Y25" i="50"/>
  <c r="Y24" i="50" s="1"/>
  <c r="X25" i="50"/>
  <c r="X24" i="50" s="1"/>
  <c r="Y7" i="50"/>
  <c r="X7" i="50"/>
  <c r="Y4" i="50"/>
  <c r="Y164" i="53"/>
  <c r="X164" i="53"/>
  <c r="Y146" i="53"/>
  <c r="X146" i="53"/>
  <c r="Y128" i="53"/>
  <c r="X128" i="53"/>
  <c r="Y109" i="53"/>
  <c r="X109" i="53"/>
  <c r="Y85" i="53"/>
  <c r="X85" i="53"/>
  <c r="Y66" i="53"/>
  <c r="X66" i="53"/>
  <c r="Y47" i="53"/>
  <c r="X47" i="53"/>
  <c r="Y28" i="53"/>
  <c r="X28" i="53"/>
  <c r="Y7" i="53"/>
  <c r="X7" i="53"/>
  <c r="X177" i="56"/>
  <c r="X176" i="56"/>
  <c r="X173" i="56"/>
  <c r="X172" i="56"/>
  <c r="X168" i="56"/>
  <c r="X165" i="56"/>
  <c r="Y164" i="54"/>
  <c r="Y162" i="54"/>
  <c r="X162" i="54"/>
  <c r="X159" i="56"/>
  <c r="X155" i="56"/>
  <c r="X151" i="56"/>
  <c r="Y146" i="54"/>
  <c r="X147" i="58"/>
  <c r="X146" i="58" s="1"/>
  <c r="Y144" i="54"/>
  <c r="X144" i="54"/>
  <c r="Y139" i="56"/>
  <c r="Y138" i="56"/>
  <c r="Y135" i="56"/>
  <c r="Y131" i="56"/>
  <c r="Y130" i="56"/>
  <c r="Y128" i="54"/>
  <c r="X128" i="54"/>
  <c r="Y127" i="56"/>
  <c r="Y126" i="56"/>
  <c r="Y116" i="56"/>
  <c r="Y115" i="56"/>
  <c r="Y112" i="56"/>
  <c r="Y111" i="56"/>
  <c r="Y109" i="54"/>
  <c r="X109" i="54"/>
  <c r="Y108" i="56"/>
  <c r="Y107" i="56"/>
  <c r="Y85" i="54"/>
  <c r="X85" i="54"/>
  <c r="X82" i="54"/>
  <c r="Y66" i="54"/>
  <c r="X66" i="54"/>
  <c r="Y63" i="54"/>
  <c r="X63" i="54"/>
  <c r="X63" i="56" s="1"/>
  <c r="Y48" i="58"/>
  <c r="Y47" i="58" s="1"/>
  <c r="X47" i="54"/>
  <c r="Y44" i="54"/>
  <c r="X44" i="54"/>
  <c r="Y28" i="54"/>
  <c r="X28" i="54"/>
  <c r="Y25" i="54"/>
  <c r="X25" i="54"/>
  <c r="Y7" i="54"/>
  <c r="X7" i="54"/>
  <c r="X5" i="56"/>
  <c r="Y4" i="54"/>
  <c r="X175" i="56"/>
  <c r="Y174" i="56"/>
  <c r="X171" i="56"/>
  <c r="Y170" i="56"/>
  <c r="X170" i="56"/>
  <c r="X167" i="56"/>
  <c r="Y166" i="56"/>
  <c r="X166" i="56"/>
  <c r="X164" i="55"/>
  <c r="Y164" i="55"/>
  <c r="Y164" i="56" s="1"/>
  <c r="Y162" i="55"/>
  <c r="Y159" i="56"/>
  <c r="Y155" i="56"/>
  <c r="Y151" i="56"/>
  <c r="Y150" i="56"/>
  <c r="Y146" i="55"/>
  <c r="X146" i="55"/>
  <c r="Y144" i="55"/>
  <c r="X144" i="55"/>
  <c r="X141" i="56"/>
  <c r="Y140" i="56"/>
  <c r="X137" i="56"/>
  <c r="Y136" i="56"/>
  <c r="X136" i="56"/>
  <c r="X133" i="56"/>
  <c r="Y132" i="56"/>
  <c r="X132" i="56"/>
  <c r="Y128" i="55"/>
  <c r="X129" i="59"/>
  <c r="X128" i="59" s="1"/>
  <c r="X125" i="55"/>
  <c r="Y125" i="55"/>
  <c r="X122" i="56"/>
  <c r="Y121" i="56"/>
  <c r="X118" i="56"/>
  <c r="Y117" i="56"/>
  <c r="X114" i="56"/>
  <c r="Y113" i="56"/>
  <c r="X109" i="55"/>
  <c r="X109" i="56" s="1"/>
  <c r="Y109" i="55"/>
  <c r="Y98" i="56"/>
  <c r="Y94" i="56"/>
  <c r="X94" i="56"/>
  <c r="Y93" i="56"/>
  <c r="Y90" i="56"/>
  <c r="X90" i="56"/>
  <c r="Y89" i="56"/>
  <c r="Y86" i="59"/>
  <c r="Y485" i="68" s="1"/>
  <c r="Y484" i="68" s="1"/>
  <c r="X85" i="55"/>
  <c r="Y82" i="55"/>
  <c r="X78" i="56"/>
  <c r="Y75" i="56"/>
  <c r="X74" i="56"/>
  <c r="Y71" i="56"/>
  <c r="X71" i="56"/>
  <c r="X70" i="56"/>
  <c r="Y67" i="59"/>
  <c r="Y66" i="59" s="1"/>
  <c r="X67" i="56"/>
  <c r="Y63" i="55"/>
  <c r="X63" i="55"/>
  <c r="Y60" i="56"/>
  <c r="X60" i="56"/>
  <c r="Y59" i="56"/>
  <c r="Y56" i="56"/>
  <c r="X56" i="56"/>
  <c r="Y55" i="56"/>
  <c r="Y52" i="56"/>
  <c r="X52" i="56"/>
  <c r="Y51" i="56"/>
  <c r="Y47" i="55"/>
  <c r="X48" i="56"/>
  <c r="X47" i="55"/>
  <c r="Y44" i="55"/>
  <c r="X44" i="55"/>
  <c r="X41" i="56"/>
  <c r="X37" i="56"/>
  <c r="X33" i="56"/>
  <c r="X29" i="56"/>
  <c r="Y28" i="55"/>
  <c r="Y25" i="55"/>
  <c r="X25" i="55"/>
  <c r="X22" i="56"/>
  <c r="X18" i="56"/>
  <c r="X14" i="56"/>
  <c r="X10" i="56"/>
  <c r="Y7" i="55"/>
  <c r="X7" i="55"/>
  <c r="X6" i="56"/>
  <c r="Y4" i="55"/>
  <c r="Y4" i="56" s="1"/>
  <c r="Y177" i="56"/>
  <c r="Y176" i="56"/>
  <c r="Y175" i="56"/>
  <c r="X174" i="56"/>
  <c r="Y173" i="56"/>
  <c r="Y172" i="56"/>
  <c r="Y171" i="56"/>
  <c r="Y169" i="56"/>
  <c r="X169" i="56"/>
  <c r="Y168" i="56"/>
  <c r="Y167" i="56"/>
  <c r="Y165" i="56"/>
  <c r="Y163" i="56"/>
  <c r="Y158" i="56"/>
  <c r="Y157" i="56"/>
  <c r="X157" i="56"/>
  <c r="Y156" i="56"/>
  <c r="X156" i="56"/>
  <c r="Y154" i="56"/>
  <c r="Y153" i="56"/>
  <c r="X153" i="56"/>
  <c r="Y152" i="56"/>
  <c r="X152" i="56"/>
  <c r="Y149" i="56"/>
  <c r="X149" i="56"/>
  <c r="Y148" i="56"/>
  <c r="X148" i="56"/>
  <c r="Y145" i="56"/>
  <c r="Y141" i="56"/>
  <c r="X140" i="56"/>
  <c r="X139" i="56"/>
  <c r="Y137" i="56"/>
  <c r="X135" i="56"/>
  <c r="Y134" i="56"/>
  <c r="Y133" i="56"/>
  <c r="X131" i="56"/>
  <c r="Y129" i="56"/>
  <c r="Y122" i="56"/>
  <c r="Y120" i="56"/>
  <c r="Y119" i="56"/>
  <c r="X119" i="56"/>
  <c r="Y118" i="56"/>
  <c r="X115" i="56"/>
  <c r="Y114" i="56"/>
  <c r="X111" i="56"/>
  <c r="Y110" i="56"/>
  <c r="X110" i="56"/>
  <c r="X107" i="56"/>
  <c r="Y103" i="56"/>
  <c r="Y102" i="56"/>
  <c r="X102" i="56"/>
  <c r="Y101" i="56"/>
  <c r="X101" i="56"/>
  <c r="Y100" i="56"/>
  <c r="X100" i="56"/>
  <c r="Y99" i="56"/>
  <c r="X98" i="56"/>
  <c r="Y97" i="56"/>
  <c r="X97" i="56"/>
  <c r="Y96" i="56"/>
  <c r="Y95" i="56"/>
  <c r="X93" i="56"/>
  <c r="Y92" i="56"/>
  <c r="Y91" i="56"/>
  <c r="X89" i="56"/>
  <c r="Y88" i="56"/>
  <c r="Y87" i="56"/>
  <c r="X86" i="56"/>
  <c r="Y84" i="56"/>
  <c r="X84" i="56"/>
  <c r="Y83" i="56"/>
  <c r="Y79" i="56"/>
  <c r="X79" i="56"/>
  <c r="Y78" i="56"/>
  <c r="Y77" i="56"/>
  <c r="X77" i="56"/>
  <c r="Y76" i="56"/>
  <c r="X76" i="56"/>
  <c r="X75" i="56"/>
  <c r="Y74" i="56"/>
  <c r="Y73" i="56"/>
  <c r="X73" i="56"/>
  <c r="Y72" i="56"/>
  <c r="X72" i="56"/>
  <c r="Y70" i="56"/>
  <c r="Y69" i="56"/>
  <c r="X69" i="56"/>
  <c r="Y68" i="56"/>
  <c r="X68" i="56"/>
  <c r="Y65" i="56"/>
  <c r="X65" i="56"/>
  <c r="Y64" i="56"/>
  <c r="X64" i="56"/>
  <c r="X59" i="56"/>
  <c r="Y58" i="56"/>
  <c r="X58" i="56"/>
  <c r="Y57" i="56"/>
  <c r="X57" i="56"/>
  <c r="X55" i="56"/>
  <c r="Y54" i="56"/>
  <c r="X54" i="56"/>
  <c r="Y53" i="56"/>
  <c r="X53" i="56"/>
  <c r="X51" i="56"/>
  <c r="Y50" i="56"/>
  <c r="X50" i="56"/>
  <c r="Y49" i="56"/>
  <c r="X49" i="56"/>
  <c r="Y46" i="56"/>
  <c r="X46" i="56"/>
  <c r="Y45" i="56"/>
  <c r="X45" i="56"/>
  <c r="Y41" i="56"/>
  <c r="Y40" i="56"/>
  <c r="X40" i="56"/>
  <c r="Y39" i="56"/>
  <c r="X39" i="56"/>
  <c r="Y38" i="56"/>
  <c r="X38" i="56"/>
  <c r="Y37" i="56"/>
  <c r="Y36" i="56"/>
  <c r="X36" i="56"/>
  <c r="Y35" i="56"/>
  <c r="X35" i="56"/>
  <c r="Y34" i="56"/>
  <c r="X34" i="56"/>
  <c r="Y33" i="56"/>
  <c r="Y32" i="56"/>
  <c r="X32" i="56"/>
  <c r="Y31" i="56"/>
  <c r="X31" i="56"/>
  <c r="Y30" i="56"/>
  <c r="X30" i="56"/>
  <c r="Y29" i="56"/>
  <c r="Y27" i="56"/>
  <c r="X27" i="56"/>
  <c r="Y26" i="56"/>
  <c r="X26" i="56"/>
  <c r="Y22" i="56"/>
  <c r="Y21" i="56"/>
  <c r="X21" i="56"/>
  <c r="Y20" i="56"/>
  <c r="X20" i="56"/>
  <c r="Y19" i="56"/>
  <c r="X19" i="56"/>
  <c r="Y18" i="56"/>
  <c r="Y17" i="56"/>
  <c r="X17" i="56"/>
  <c r="Y16" i="56"/>
  <c r="X16" i="56"/>
  <c r="Y15" i="56"/>
  <c r="X15" i="56"/>
  <c r="Y14" i="56"/>
  <c r="Y13" i="56"/>
  <c r="X13" i="56"/>
  <c r="Y12" i="56"/>
  <c r="X12" i="56"/>
  <c r="Y11" i="56"/>
  <c r="X11" i="56"/>
  <c r="Y10" i="56"/>
  <c r="Y9" i="56"/>
  <c r="X9" i="56"/>
  <c r="Y8" i="56"/>
  <c r="X8" i="56"/>
  <c r="Y6" i="56"/>
  <c r="Y5" i="56"/>
  <c r="Y164" i="57"/>
  <c r="X164" i="57"/>
  <c r="Y162" i="57"/>
  <c r="Y161" i="57" s="1"/>
  <c r="X162" i="57"/>
  <c r="X161" i="57" s="1"/>
  <c r="Y146" i="57"/>
  <c r="X146" i="57"/>
  <c r="Y144" i="57"/>
  <c r="X144" i="57"/>
  <c r="X143" i="57" s="1"/>
  <c r="Y128" i="57"/>
  <c r="X128" i="57"/>
  <c r="Y125" i="57"/>
  <c r="X125" i="57"/>
  <c r="Y109" i="57"/>
  <c r="X109" i="57"/>
  <c r="Y106" i="57"/>
  <c r="Y105" i="57" s="1"/>
  <c r="X106" i="57"/>
  <c r="Y85" i="57"/>
  <c r="X85" i="57"/>
  <c r="Y82" i="57"/>
  <c r="Y81" i="57" s="1"/>
  <c r="X82" i="57"/>
  <c r="X81" i="57" s="1"/>
  <c r="Y66" i="57"/>
  <c r="X66" i="57"/>
  <c r="Y63" i="57"/>
  <c r="X63" i="57"/>
  <c r="Y47" i="57"/>
  <c r="X47" i="57"/>
  <c r="Y44" i="57"/>
  <c r="Y43" i="57" s="1"/>
  <c r="X44" i="57"/>
  <c r="Y28" i="57"/>
  <c r="X28" i="57"/>
  <c r="Y25" i="57"/>
  <c r="Y24" i="57" s="1"/>
  <c r="X25" i="57"/>
  <c r="X24" i="57" s="1"/>
  <c r="Y7" i="57"/>
  <c r="X7" i="57"/>
  <c r="Y4" i="57"/>
  <c r="Y3" i="57" s="1"/>
  <c r="X4" i="57"/>
  <c r="Y165" i="58"/>
  <c r="Y164" i="58" s="1"/>
  <c r="X165" i="58"/>
  <c r="X164" i="58" s="1"/>
  <c r="Y162" i="58"/>
  <c r="X162" i="58"/>
  <c r="Y147" i="58"/>
  <c r="Y146" i="58" s="1"/>
  <c r="Y144" i="58"/>
  <c r="X144" i="58"/>
  <c r="Y129" i="58"/>
  <c r="Y128" i="58" s="1"/>
  <c r="X129" i="58"/>
  <c r="X128" i="58" s="1"/>
  <c r="Y110" i="58"/>
  <c r="Y109" i="58" s="1"/>
  <c r="X110" i="58"/>
  <c r="X109" i="58" s="1"/>
  <c r="Y106" i="58"/>
  <c r="X106" i="58"/>
  <c r="Y86" i="58"/>
  <c r="Y85" i="58" s="1"/>
  <c r="X86" i="58"/>
  <c r="X85" i="58" s="1"/>
  <c r="X82" i="58"/>
  <c r="Y82" i="58"/>
  <c r="X67" i="58"/>
  <c r="X66" i="58" s="1"/>
  <c r="Y63" i="58"/>
  <c r="X63" i="58"/>
  <c r="X48" i="58"/>
  <c r="X47" i="58" s="1"/>
  <c r="Y44" i="58"/>
  <c r="Y29" i="58"/>
  <c r="Y28" i="58" s="1"/>
  <c r="Y25" i="58"/>
  <c r="X25" i="58"/>
  <c r="Y8" i="58"/>
  <c r="Y7" i="58" s="1"/>
  <c r="X8" i="58"/>
  <c r="Y4" i="58"/>
  <c r="X4" i="58"/>
  <c r="Y165" i="59"/>
  <c r="Y164" i="59" s="1"/>
  <c r="X165" i="59"/>
  <c r="X164" i="59" s="1"/>
  <c r="X162" i="59"/>
  <c r="Y162" i="59"/>
  <c r="X147" i="59"/>
  <c r="X146" i="59" s="1"/>
  <c r="Y144" i="59"/>
  <c r="X144" i="59"/>
  <c r="Y129" i="59"/>
  <c r="Y128" i="59" s="1"/>
  <c r="X125" i="59"/>
  <c r="Y125" i="59"/>
  <c r="Y110" i="59"/>
  <c r="Y109" i="59" s="1"/>
  <c r="Y106" i="59"/>
  <c r="X86" i="59"/>
  <c r="X85" i="59" s="1"/>
  <c r="Y82" i="59"/>
  <c r="X82" i="59"/>
  <c r="X67" i="59"/>
  <c r="X66" i="59" s="1"/>
  <c r="Y63" i="59"/>
  <c r="X63" i="59"/>
  <c r="X48" i="59"/>
  <c r="X47" i="59" s="1"/>
  <c r="Y44" i="59"/>
  <c r="X44" i="59"/>
  <c r="Y29" i="59"/>
  <c r="Y28" i="59" s="1"/>
  <c r="Y25" i="59"/>
  <c r="X25" i="59"/>
  <c r="Y8" i="59"/>
  <c r="Y7" i="59" s="1"/>
  <c r="X8" i="59"/>
  <c r="X7" i="59" s="1"/>
  <c r="Y4" i="59"/>
  <c r="X4" i="59"/>
  <c r="Y164" i="60"/>
  <c r="X164" i="60"/>
  <c r="Y162" i="60"/>
  <c r="Y161" i="60" s="1"/>
  <c r="X162" i="60"/>
  <c r="X161" i="60" s="1"/>
  <c r="Y146" i="60"/>
  <c r="X146" i="60"/>
  <c r="Y144" i="60"/>
  <c r="Y143" i="60" s="1"/>
  <c r="X144" i="60"/>
  <c r="Y128" i="60"/>
  <c r="X128" i="60"/>
  <c r="Y125" i="60"/>
  <c r="X125" i="60"/>
  <c r="Y109" i="60"/>
  <c r="X109" i="60"/>
  <c r="X106" i="60"/>
  <c r="Y106" i="60"/>
  <c r="Y105" i="60" s="1"/>
  <c r="Y85" i="60"/>
  <c r="X85" i="60"/>
  <c r="Y82" i="60"/>
  <c r="X82" i="60"/>
  <c r="X81" i="60" s="1"/>
  <c r="Y66" i="60"/>
  <c r="X66" i="60"/>
  <c r="Y63" i="60"/>
  <c r="Y62" i="60" s="1"/>
  <c r="X63" i="60"/>
  <c r="X62" i="60" s="1"/>
  <c r="Y47" i="60"/>
  <c r="X47" i="60"/>
  <c r="X44" i="60"/>
  <c r="Y44" i="60"/>
  <c r="Y43" i="60" s="1"/>
  <c r="Y28" i="60"/>
  <c r="X28" i="60"/>
  <c r="Y25" i="60"/>
  <c r="Y24" i="60" s="1"/>
  <c r="X25" i="60"/>
  <c r="X24" i="60" s="1"/>
  <c r="Y7" i="60"/>
  <c r="X7" i="60"/>
  <c r="X4" i="60"/>
  <c r="X3" i="60" s="1"/>
  <c r="Y4" i="60"/>
  <c r="Y3" i="60" s="1"/>
  <c r="Y164" i="63"/>
  <c r="X164" i="63"/>
  <c r="Y146" i="63"/>
  <c r="X146" i="63"/>
  <c r="Y128" i="63"/>
  <c r="X128" i="63"/>
  <c r="Y109" i="63"/>
  <c r="X109" i="63"/>
  <c r="Y85" i="63"/>
  <c r="X85" i="63"/>
  <c r="Y66" i="63"/>
  <c r="X66" i="63"/>
  <c r="Y47" i="63"/>
  <c r="X47" i="63"/>
  <c r="Y28" i="63"/>
  <c r="X28" i="63"/>
  <c r="Y7" i="63"/>
  <c r="X7" i="63"/>
  <c r="Y515" i="64"/>
  <c r="X515" i="64"/>
  <c r="Y452" i="64"/>
  <c r="X452" i="64"/>
  <c r="Y449" i="64"/>
  <c r="Y448" i="64" s="1"/>
  <c r="X449" i="64"/>
  <c r="Y432" i="64"/>
  <c r="Y431" i="64" s="1"/>
  <c r="X428" i="64"/>
  <c r="Y407" i="64"/>
  <c r="Y389" i="64"/>
  <c r="X389" i="64"/>
  <c r="Y386" i="64"/>
  <c r="Y385" i="64" s="1"/>
  <c r="X386" i="64"/>
  <c r="X385" i="64" s="1"/>
  <c r="X371" i="64"/>
  <c r="X383" i="64"/>
  <c r="X381" i="64"/>
  <c r="Y379" i="64"/>
  <c r="X377" i="64"/>
  <c r="Y375" i="64"/>
  <c r="X375" i="64"/>
  <c r="X373" i="64"/>
  <c r="Y347" i="64"/>
  <c r="X369" i="64"/>
  <c r="Y344" i="64"/>
  <c r="X380" i="64"/>
  <c r="X374" i="64"/>
  <c r="Y369" i="64"/>
  <c r="Y326" i="64"/>
  <c r="X326" i="64"/>
  <c r="Y323" i="64"/>
  <c r="X323" i="64"/>
  <c r="Y303" i="64"/>
  <c r="X303" i="64"/>
  <c r="Y240" i="64"/>
  <c r="X240" i="64"/>
  <c r="X237" i="64"/>
  <c r="X216" i="64"/>
  <c r="X195" i="64"/>
  <c r="Y177" i="64"/>
  <c r="X177" i="64"/>
  <c r="Y174" i="64"/>
  <c r="Y173" i="64" s="1"/>
  <c r="Y170" i="64"/>
  <c r="Y169" i="64"/>
  <c r="X169" i="64"/>
  <c r="Y166" i="64"/>
  <c r="Y165" i="64"/>
  <c r="X165" i="64"/>
  <c r="Y162" i="64"/>
  <c r="Y161" i="64"/>
  <c r="X161" i="64"/>
  <c r="Y158" i="64"/>
  <c r="X158" i="64"/>
  <c r="Y135" i="64"/>
  <c r="X157" i="64"/>
  <c r="Y132" i="64"/>
  <c r="Y114" i="64"/>
  <c r="X114" i="64"/>
  <c r="Y111" i="64"/>
  <c r="X111" i="64"/>
  <c r="Y106" i="64"/>
  <c r="X106" i="64"/>
  <c r="Y105" i="64"/>
  <c r="X105" i="64"/>
  <c r="Y104" i="64"/>
  <c r="X104" i="64"/>
  <c r="Y103" i="64"/>
  <c r="X103" i="64"/>
  <c r="Y102" i="64"/>
  <c r="X102" i="64"/>
  <c r="Y101" i="64"/>
  <c r="X101" i="64"/>
  <c r="Y100" i="64"/>
  <c r="X100" i="64"/>
  <c r="Y99" i="64"/>
  <c r="X99" i="64"/>
  <c r="Y98" i="64"/>
  <c r="X98" i="64"/>
  <c r="Y97" i="64"/>
  <c r="X97" i="64"/>
  <c r="Y96" i="64"/>
  <c r="X96" i="64"/>
  <c r="Y95" i="64"/>
  <c r="X95" i="64"/>
  <c r="Y94" i="64"/>
  <c r="X94" i="64"/>
  <c r="Y93" i="64"/>
  <c r="X93" i="64"/>
  <c r="Y92" i="64"/>
  <c r="X92" i="64"/>
  <c r="Y91" i="64"/>
  <c r="X91" i="64"/>
  <c r="Y90" i="64"/>
  <c r="X90" i="64"/>
  <c r="Y89" i="64"/>
  <c r="X89" i="64"/>
  <c r="Y88" i="64"/>
  <c r="X88" i="64"/>
  <c r="Y77" i="64"/>
  <c r="X77" i="64"/>
  <c r="Y76" i="64"/>
  <c r="X76" i="64"/>
  <c r="Y465" i="65"/>
  <c r="X465" i="65"/>
  <c r="Y408" i="65"/>
  <c r="X408" i="65"/>
  <c r="Y405" i="65"/>
  <c r="Y404" i="65" s="1"/>
  <c r="X405" i="65"/>
  <c r="X404" i="65" s="1"/>
  <c r="Y390" i="65"/>
  <c r="Y389" i="65" s="1"/>
  <c r="X386" i="65"/>
  <c r="Y367" i="65"/>
  <c r="X367" i="65"/>
  <c r="Y351" i="65"/>
  <c r="X351" i="65"/>
  <c r="Y348" i="65"/>
  <c r="Y347" i="65" s="1"/>
  <c r="X348" i="65"/>
  <c r="X347" i="65" s="1"/>
  <c r="Y313" i="65"/>
  <c r="X313" i="65"/>
  <c r="X331" i="65"/>
  <c r="Y310" i="65"/>
  <c r="X310" i="65"/>
  <c r="Y294" i="65"/>
  <c r="X294" i="65"/>
  <c r="Y291" i="65"/>
  <c r="X291" i="65"/>
  <c r="Y273" i="65"/>
  <c r="X273" i="65"/>
  <c r="Y216" i="65"/>
  <c r="X216" i="65"/>
  <c r="X213" i="65"/>
  <c r="X212" i="65" s="1"/>
  <c r="Y213" i="65"/>
  <c r="Y212" i="65" s="1"/>
  <c r="X194" i="65"/>
  <c r="Y175" i="65"/>
  <c r="X175" i="65"/>
  <c r="Y159" i="65"/>
  <c r="X159" i="65"/>
  <c r="Y156" i="65"/>
  <c r="Y155" i="65" s="1"/>
  <c r="X156" i="65"/>
  <c r="X155" i="65" s="1"/>
  <c r="Y121" i="65"/>
  <c r="X121" i="65"/>
  <c r="Y118" i="65"/>
  <c r="X118" i="65"/>
  <c r="Y152" i="65"/>
  <c r="X152" i="65"/>
  <c r="Y151" i="65"/>
  <c r="X151" i="65"/>
  <c r="Y148" i="65"/>
  <c r="X148" i="65"/>
  <c r="Y147" i="65"/>
  <c r="X147" i="65"/>
  <c r="Y144" i="65"/>
  <c r="X144" i="65"/>
  <c r="Y143" i="65"/>
  <c r="X143" i="65"/>
  <c r="Y102" i="65"/>
  <c r="X102" i="65"/>
  <c r="Y99" i="65"/>
  <c r="Y94" i="65"/>
  <c r="X94" i="65"/>
  <c r="Y93" i="65"/>
  <c r="X93" i="65"/>
  <c r="Y92" i="65"/>
  <c r="X92" i="65"/>
  <c r="Y91" i="65"/>
  <c r="X91" i="65"/>
  <c r="Y90" i="65"/>
  <c r="X90" i="65"/>
  <c r="Y89" i="65"/>
  <c r="X89" i="65"/>
  <c r="Y88" i="65"/>
  <c r="X88" i="65"/>
  <c r="Y87" i="65"/>
  <c r="X87" i="65"/>
  <c r="Y86" i="65"/>
  <c r="X86" i="65"/>
  <c r="Y85" i="65"/>
  <c r="X85" i="65"/>
  <c r="Y84" i="65"/>
  <c r="X84" i="65"/>
  <c r="Y83" i="65"/>
  <c r="X83" i="65"/>
  <c r="Y82" i="65"/>
  <c r="X82" i="65"/>
  <c r="Y81" i="65"/>
  <c r="X81" i="65"/>
  <c r="Y80" i="65"/>
  <c r="X80" i="65"/>
  <c r="Y79" i="65"/>
  <c r="X79" i="65"/>
  <c r="Y78" i="65"/>
  <c r="X78" i="65"/>
  <c r="Y70" i="65"/>
  <c r="X70" i="65"/>
  <c r="Y69" i="65"/>
  <c r="X69" i="65"/>
  <c r="Y68" i="65"/>
  <c r="X68" i="65"/>
  <c r="Y67" i="65"/>
  <c r="X67" i="65"/>
  <c r="Y465" i="66"/>
  <c r="X465" i="66"/>
  <c r="Y408" i="66"/>
  <c r="X408" i="66"/>
  <c r="Y405" i="66"/>
  <c r="Y404" i="66" s="1"/>
  <c r="X405" i="66"/>
  <c r="X404" i="66" s="1"/>
  <c r="Y386" i="66"/>
  <c r="X367" i="66"/>
  <c r="Y367" i="66"/>
  <c r="Y351" i="66"/>
  <c r="X351" i="66"/>
  <c r="Y348" i="66"/>
  <c r="Y347" i="66" s="1"/>
  <c r="X348" i="66"/>
  <c r="X347" i="66" s="1"/>
  <c r="Y313" i="66"/>
  <c r="X313" i="66"/>
  <c r="Y310" i="66"/>
  <c r="X330" i="66"/>
  <c r="Y344" i="66"/>
  <c r="X344" i="66"/>
  <c r="Y343" i="66"/>
  <c r="X343" i="66"/>
  <c r="Y340" i="66"/>
  <c r="X340" i="66"/>
  <c r="Y339" i="66"/>
  <c r="X339" i="66"/>
  <c r="Y336" i="66"/>
  <c r="X336" i="66"/>
  <c r="Y335" i="66"/>
  <c r="X335" i="66"/>
  <c r="X294" i="66"/>
  <c r="Y294" i="66"/>
  <c r="X291" i="66"/>
  <c r="Y273" i="66"/>
  <c r="X273" i="66"/>
  <c r="Y216" i="66"/>
  <c r="X216" i="66"/>
  <c r="Y213" i="66"/>
  <c r="Y212" i="66" s="1"/>
  <c r="X213" i="66"/>
  <c r="X212" i="66" s="1"/>
  <c r="Y194" i="66"/>
  <c r="Y175" i="66"/>
  <c r="Y159" i="66"/>
  <c r="X159" i="66"/>
  <c r="Y156" i="66"/>
  <c r="Y155" i="66" s="1"/>
  <c r="X156" i="66"/>
  <c r="X155" i="66" s="1"/>
  <c r="Y121" i="66"/>
  <c r="X121" i="66"/>
  <c r="Y118" i="66"/>
  <c r="X118" i="66"/>
  <c r="Y153" i="66"/>
  <c r="X153" i="66"/>
  <c r="Y152" i="66"/>
  <c r="X152" i="66"/>
  <c r="Y149" i="66"/>
  <c r="X149" i="66"/>
  <c r="Y148" i="66"/>
  <c r="X148" i="66"/>
  <c r="Y145" i="66"/>
  <c r="X145" i="66"/>
  <c r="Y144" i="66"/>
  <c r="X144" i="66"/>
  <c r="Y141" i="66"/>
  <c r="X141" i="66"/>
  <c r="Y102" i="66"/>
  <c r="Y99" i="66"/>
  <c r="X99" i="66"/>
  <c r="Y94" i="66"/>
  <c r="X94" i="66"/>
  <c r="Y93" i="66"/>
  <c r="X93" i="66"/>
  <c r="Y92" i="66"/>
  <c r="X92" i="66"/>
  <c r="Y91" i="66"/>
  <c r="X91" i="66"/>
  <c r="Y90" i="66"/>
  <c r="X90" i="66"/>
  <c r="Y89" i="66"/>
  <c r="X89" i="66"/>
  <c r="Y88" i="66"/>
  <c r="X88" i="66"/>
  <c r="Y87" i="66"/>
  <c r="X87" i="66"/>
  <c r="Y86" i="66"/>
  <c r="X86" i="66"/>
  <c r="Y85" i="66"/>
  <c r="X85" i="66"/>
  <c r="Y84" i="66"/>
  <c r="X84" i="66"/>
  <c r="Y83" i="66"/>
  <c r="X83" i="66"/>
  <c r="Y82" i="66"/>
  <c r="X82" i="66"/>
  <c r="Y81" i="66"/>
  <c r="X81" i="66"/>
  <c r="Y80" i="66"/>
  <c r="X80" i="66"/>
  <c r="Y79" i="66"/>
  <c r="X79" i="66"/>
  <c r="Y78" i="66"/>
  <c r="X78" i="66"/>
  <c r="Y70" i="66"/>
  <c r="X70" i="66"/>
  <c r="Y69" i="66"/>
  <c r="X69" i="66"/>
  <c r="Y68" i="66"/>
  <c r="X68" i="66"/>
  <c r="Y67" i="66"/>
  <c r="X67" i="66"/>
  <c r="Y465" i="67"/>
  <c r="X465" i="67"/>
  <c r="Y408" i="67"/>
  <c r="X408" i="67"/>
  <c r="Y405" i="67"/>
  <c r="Y404" i="67" s="1"/>
  <c r="X405" i="67"/>
  <c r="X404" i="67" s="1"/>
  <c r="Y390" i="67"/>
  <c r="Y389" i="67" s="1"/>
  <c r="Y386" i="67"/>
  <c r="X386" i="67"/>
  <c r="Y367" i="67"/>
  <c r="X367" i="67"/>
  <c r="Y351" i="67"/>
  <c r="X351" i="67"/>
  <c r="Y348" i="67"/>
  <c r="Y347" i="67" s="1"/>
  <c r="X348" i="67"/>
  <c r="X347" i="67" s="1"/>
  <c r="X313" i="67"/>
  <c r="Y313" i="67"/>
  <c r="X310" i="67"/>
  <c r="Y345" i="67"/>
  <c r="X345" i="67"/>
  <c r="X344" i="67"/>
  <c r="Y341" i="67"/>
  <c r="X341" i="67"/>
  <c r="X340" i="67"/>
  <c r="Y337" i="67"/>
  <c r="X337" i="67"/>
  <c r="X336" i="67"/>
  <c r="Y333" i="67"/>
  <c r="X333" i="67"/>
  <c r="Y291" i="67"/>
  <c r="X291" i="67"/>
  <c r="Y273" i="67"/>
  <c r="X273" i="67"/>
  <c r="Y216" i="67"/>
  <c r="X216" i="67"/>
  <c r="Y213" i="67"/>
  <c r="Y212" i="67" s="1"/>
  <c r="X213" i="67"/>
  <c r="X194" i="67"/>
  <c r="Y194" i="67"/>
  <c r="Y179" i="67"/>
  <c r="Y178" i="67" s="1"/>
  <c r="X179" i="67"/>
  <c r="X178" i="67" s="1"/>
  <c r="Y175" i="67"/>
  <c r="X175" i="67"/>
  <c r="Y159" i="67"/>
  <c r="X159" i="67"/>
  <c r="Y156" i="67"/>
  <c r="Y155" i="67" s="1"/>
  <c r="X156" i="67"/>
  <c r="X155" i="67" s="1"/>
  <c r="Y121" i="67"/>
  <c r="X121" i="67"/>
  <c r="Y139" i="67"/>
  <c r="Y153" i="67"/>
  <c r="X153" i="67"/>
  <c r="Y150" i="67"/>
  <c r="X150" i="67"/>
  <c r="Y149" i="67"/>
  <c r="X149" i="67"/>
  <c r="Y146" i="67"/>
  <c r="X146" i="67"/>
  <c r="Y145" i="67"/>
  <c r="X145" i="67"/>
  <c r="Y142" i="67"/>
  <c r="X142" i="67"/>
  <c r="Y102" i="67"/>
  <c r="X102" i="67"/>
  <c r="Y138" i="67"/>
  <c r="X138" i="67"/>
  <c r="Y94" i="67"/>
  <c r="X94" i="67"/>
  <c r="Y93" i="67"/>
  <c r="X93" i="67"/>
  <c r="Y92" i="67"/>
  <c r="X92" i="67"/>
  <c r="Y91" i="67"/>
  <c r="X91" i="67"/>
  <c r="Y90" i="67"/>
  <c r="X90" i="67"/>
  <c r="Y89" i="67"/>
  <c r="X89" i="67"/>
  <c r="Y88" i="67"/>
  <c r="X88" i="67"/>
  <c r="Y87" i="67"/>
  <c r="X87" i="67"/>
  <c r="Y86" i="67"/>
  <c r="X86" i="67"/>
  <c r="Y85" i="67"/>
  <c r="X85" i="67"/>
  <c r="Y84" i="67"/>
  <c r="X84" i="67"/>
  <c r="Y83" i="67"/>
  <c r="X83" i="67"/>
  <c r="Y82" i="67"/>
  <c r="X82" i="67"/>
  <c r="Y81" i="67"/>
  <c r="X81" i="67"/>
  <c r="Y80" i="67"/>
  <c r="X80" i="67"/>
  <c r="Y79" i="67"/>
  <c r="X79" i="67"/>
  <c r="Y78" i="67"/>
  <c r="X78" i="67"/>
  <c r="Y70" i="67"/>
  <c r="X70" i="67"/>
  <c r="Y69" i="67"/>
  <c r="X69" i="67"/>
  <c r="Y68" i="67"/>
  <c r="X68" i="67"/>
  <c r="Y67" i="67"/>
  <c r="X67" i="67"/>
  <c r="Y580" i="68"/>
  <c r="X580" i="68"/>
  <c r="Y508" i="68"/>
  <c r="X508" i="68"/>
  <c r="Y505" i="68"/>
  <c r="Y504" i="68" s="1"/>
  <c r="Y481" i="68"/>
  <c r="Y457" i="68"/>
  <c r="X457" i="68"/>
  <c r="Y436" i="68"/>
  <c r="X436" i="68"/>
  <c r="Y433" i="68"/>
  <c r="X433" i="68"/>
  <c r="X432" i="68" s="1"/>
  <c r="Y385" i="68"/>
  <c r="X385" i="68"/>
  <c r="Y364" i="68"/>
  <c r="X364" i="68"/>
  <c r="Y361" i="68"/>
  <c r="X361" i="68"/>
  <c r="Y338" i="68"/>
  <c r="X338" i="68"/>
  <c r="Y266" i="68"/>
  <c r="X266" i="68"/>
  <c r="Y263" i="68"/>
  <c r="Y262" i="68" s="1"/>
  <c r="X263" i="68"/>
  <c r="X262" i="68" s="1"/>
  <c r="X243" i="68"/>
  <c r="X242" i="68" s="1"/>
  <c r="Y239" i="68"/>
  <c r="X239" i="68"/>
  <c r="Y215" i="68"/>
  <c r="X215" i="68"/>
  <c r="Y194" i="68"/>
  <c r="X194" i="68"/>
  <c r="X191" i="68"/>
  <c r="X190" i="68" s="1"/>
  <c r="Y191" i="68"/>
  <c r="Y190" i="68" s="1"/>
  <c r="X146" i="68"/>
  <c r="Y143" i="68"/>
  <c r="Y122" i="68"/>
  <c r="X122" i="68"/>
  <c r="Y119" i="68"/>
  <c r="X119" i="68"/>
  <c r="Y114" i="68"/>
  <c r="X114" i="68"/>
  <c r="Y113" i="68"/>
  <c r="X113" i="68"/>
  <c r="Y112" i="68"/>
  <c r="X112" i="68"/>
  <c r="Y111" i="68"/>
  <c r="X111" i="68"/>
  <c r="Y110" i="68"/>
  <c r="X110" i="68"/>
  <c r="Y109" i="68"/>
  <c r="X109" i="68"/>
  <c r="Y108" i="68"/>
  <c r="X108" i="68"/>
  <c r="Y107" i="68"/>
  <c r="X107" i="68"/>
  <c r="Y106" i="68"/>
  <c r="X106" i="68"/>
  <c r="Y105" i="68"/>
  <c r="X105" i="68"/>
  <c r="Y104" i="68"/>
  <c r="X104" i="68"/>
  <c r="Y103" i="68"/>
  <c r="X103" i="68"/>
  <c r="Y102" i="68"/>
  <c r="X102" i="68"/>
  <c r="Y101" i="68"/>
  <c r="X101" i="68"/>
  <c r="Y100" i="68"/>
  <c r="X100" i="68"/>
  <c r="Y99" i="68"/>
  <c r="X99" i="68"/>
  <c r="Y98" i="68"/>
  <c r="X98" i="68"/>
  <c r="Y97" i="68"/>
  <c r="X97" i="68"/>
  <c r="Y96" i="68"/>
  <c r="X96" i="68"/>
  <c r="Y95" i="68"/>
  <c r="X95" i="68"/>
  <c r="Y94" i="68"/>
  <c r="X94" i="68"/>
  <c r="Y93" i="68"/>
  <c r="X93" i="68"/>
  <c r="Y84" i="68"/>
  <c r="X84" i="68"/>
  <c r="Y83" i="68"/>
  <c r="X83" i="68"/>
  <c r="Y82" i="68"/>
  <c r="X82" i="68"/>
  <c r="Y81" i="68"/>
  <c r="X81" i="68"/>
  <c r="Y80" i="68"/>
  <c r="X80" i="68"/>
  <c r="Y79" i="68"/>
  <c r="X79" i="68"/>
  <c r="Y465" i="69"/>
  <c r="X465" i="69"/>
  <c r="Y408" i="69"/>
  <c r="X408" i="69"/>
  <c r="Y405" i="69"/>
  <c r="Y404" i="69" s="1"/>
  <c r="X405" i="69"/>
  <c r="X404" i="69" s="1"/>
  <c r="X386" i="69"/>
  <c r="Y367" i="69"/>
  <c r="Y351" i="69"/>
  <c r="X351" i="69"/>
  <c r="X348" i="69"/>
  <c r="X347" i="69" s="1"/>
  <c r="Y348" i="69"/>
  <c r="Y347" i="69" s="1"/>
  <c r="Y313" i="69"/>
  <c r="X313" i="69"/>
  <c r="Y331" i="69"/>
  <c r="Y310" i="69"/>
  <c r="Y345" i="69"/>
  <c r="X345" i="69"/>
  <c r="Y344" i="69"/>
  <c r="X342" i="69"/>
  <c r="Y341" i="69"/>
  <c r="X341" i="69"/>
  <c r="Y340" i="69"/>
  <c r="X338" i="69"/>
  <c r="Y337" i="69"/>
  <c r="X337" i="69"/>
  <c r="Y336" i="69"/>
  <c r="X334" i="69"/>
  <c r="Y333" i="69"/>
  <c r="X333" i="69"/>
  <c r="X330" i="69"/>
  <c r="Y291" i="69"/>
  <c r="Y273" i="69"/>
  <c r="X273" i="69"/>
  <c r="Y216" i="69"/>
  <c r="X216" i="69"/>
  <c r="X213" i="69"/>
  <c r="X212" i="69" s="1"/>
  <c r="Y194" i="69"/>
  <c r="X194" i="69"/>
  <c r="X175" i="69"/>
  <c r="Y175" i="69"/>
  <c r="Y159" i="69"/>
  <c r="X159" i="69"/>
  <c r="Y156" i="69"/>
  <c r="Y155" i="69" s="1"/>
  <c r="X156" i="69"/>
  <c r="X155" i="69" s="1"/>
  <c r="Y121" i="69"/>
  <c r="X121" i="69"/>
  <c r="X118" i="69"/>
  <c r="Y153" i="69"/>
  <c r="Y150" i="69"/>
  <c r="X150" i="69"/>
  <c r="Y149" i="69"/>
  <c r="Y146" i="69"/>
  <c r="X146" i="69"/>
  <c r="Y145" i="69"/>
  <c r="Y142" i="69"/>
  <c r="X142" i="69"/>
  <c r="Y141" i="69"/>
  <c r="X102" i="69"/>
  <c r="Y138" i="69"/>
  <c r="X138" i="69"/>
  <c r="Y99" i="69"/>
  <c r="Y94" i="69"/>
  <c r="X94" i="69"/>
  <c r="Y93" i="69"/>
  <c r="X93" i="69"/>
  <c r="Y92" i="69"/>
  <c r="X92" i="69"/>
  <c r="Y91" i="69"/>
  <c r="X91" i="69"/>
  <c r="Y90" i="69"/>
  <c r="X90" i="69"/>
  <c r="Y89" i="69"/>
  <c r="X89" i="69"/>
  <c r="Y88" i="69"/>
  <c r="X88" i="69"/>
  <c r="Y87" i="69"/>
  <c r="X87" i="69"/>
  <c r="Y86" i="69"/>
  <c r="X86" i="69"/>
  <c r="Y85" i="69"/>
  <c r="X85" i="69"/>
  <c r="Y84" i="69"/>
  <c r="X84" i="69"/>
  <c r="Y83" i="69"/>
  <c r="X83" i="69"/>
  <c r="Y82" i="69"/>
  <c r="X82" i="69"/>
  <c r="Y81" i="69"/>
  <c r="X81" i="69"/>
  <c r="Y80" i="69"/>
  <c r="X80" i="69"/>
  <c r="Y79" i="69"/>
  <c r="X79" i="69"/>
  <c r="Y78" i="69"/>
  <c r="X78" i="69"/>
  <c r="Y70" i="69"/>
  <c r="X70" i="69"/>
  <c r="Y69" i="69"/>
  <c r="X69" i="69"/>
  <c r="Y68" i="69"/>
  <c r="X68" i="69"/>
  <c r="Y67" i="69"/>
  <c r="X67" i="69"/>
  <c r="Y465" i="70"/>
  <c r="X465" i="70"/>
  <c r="Y408" i="70"/>
  <c r="X408" i="70"/>
  <c r="Y405" i="70"/>
  <c r="Y404" i="70" s="1"/>
  <c r="Y386" i="70"/>
  <c r="X386" i="70"/>
  <c r="Y367" i="70"/>
  <c r="X367" i="70"/>
  <c r="Y351" i="70"/>
  <c r="X351" i="70"/>
  <c r="X348" i="70"/>
  <c r="X347" i="70" s="1"/>
  <c r="Y348" i="70"/>
  <c r="Y347" i="70" s="1"/>
  <c r="Y313" i="70"/>
  <c r="X313" i="70"/>
  <c r="Y310" i="70"/>
  <c r="Y345" i="70"/>
  <c r="X342" i="70"/>
  <c r="Y341" i="70"/>
  <c r="X338" i="70"/>
  <c r="Y337" i="70"/>
  <c r="X334" i="70"/>
  <c r="Y333" i="70"/>
  <c r="X294" i="70"/>
  <c r="X330" i="70"/>
  <c r="Y291" i="70"/>
  <c r="Y273" i="70"/>
  <c r="X273" i="70"/>
  <c r="Y216" i="70"/>
  <c r="X216" i="70"/>
  <c r="Y213" i="70"/>
  <c r="Y212" i="70" s="1"/>
  <c r="X213" i="70"/>
  <c r="X212" i="70" s="1"/>
  <c r="Y194" i="70"/>
  <c r="Y175" i="70"/>
  <c r="X175" i="70"/>
  <c r="Y159" i="70"/>
  <c r="X159" i="70"/>
  <c r="Y156" i="70"/>
  <c r="Y155" i="70" s="1"/>
  <c r="X156" i="70"/>
  <c r="X155" i="70" s="1"/>
  <c r="X121" i="70"/>
  <c r="Y121" i="70"/>
  <c r="Y118" i="70"/>
  <c r="X118" i="70"/>
  <c r="X151" i="70"/>
  <c r="Y150" i="70"/>
  <c r="X147" i="70"/>
  <c r="Y146" i="70"/>
  <c r="X143" i="70"/>
  <c r="Y142" i="70"/>
  <c r="Y102" i="70"/>
  <c r="X102" i="70"/>
  <c r="X139" i="70"/>
  <c r="Y138" i="70"/>
  <c r="Y94" i="70"/>
  <c r="X94" i="70"/>
  <c r="Y93" i="70"/>
  <c r="X93" i="70"/>
  <c r="Y92" i="70"/>
  <c r="X92" i="70"/>
  <c r="Y91" i="70"/>
  <c r="X91" i="70"/>
  <c r="Y90" i="70"/>
  <c r="X90" i="70"/>
  <c r="Y89" i="70"/>
  <c r="X89" i="70"/>
  <c r="Y88" i="70"/>
  <c r="X88" i="70"/>
  <c r="Y87" i="70"/>
  <c r="X87" i="70"/>
  <c r="Y86" i="70"/>
  <c r="X86" i="70"/>
  <c r="Y85" i="70"/>
  <c r="X85" i="70"/>
  <c r="Y84" i="70"/>
  <c r="X84" i="70"/>
  <c r="Y83" i="70"/>
  <c r="X83" i="70"/>
  <c r="Y82" i="70"/>
  <c r="X82" i="70"/>
  <c r="Y81" i="70"/>
  <c r="X81" i="70"/>
  <c r="Y80" i="70"/>
  <c r="X80" i="70"/>
  <c r="Y79" i="70"/>
  <c r="X79" i="70"/>
  <c r="Y78" i="70"/>
  <c r="X78" i="70"/>
  <c r="Y70" i="70"/>
  <c r="X70" i="70"/>
  <c r="Y69" i="70"/>
  <c r="X69" i="70"/>
  <c r="Y68" i="70"/>
  <c r="X68" i="70"/>
  <c r="Y67" i="70"/>
  <c r="X67" i="70"/>
  <c r="Y444" i="71"/>
  <c r="X444" i="71"/>
  <c r="Y390" i="71"/>
  <c r="X390" i="71"/>
  <c r="Y388" i="71"/>
  <c r="Y387" i="71" s="1"/>
  <c r="X388" i="71"/>
  <c r="X387" i="71" s="1"/>
  <c r="Y370" i="71"/>
  <c r="X370" i="71"/>
  <c r="X352" i="71"/>
  <c r="Y352" i="71"/>
  <c r="Y336" i="71"/>
  <c r="X336" i="71"/>
  <c r="Y334" i="71"/>
  <c r="Y333" i="71" s="1"/>
  <c r="X334" i="71"/>
  <c r="X333" i="71" s="1"/>
  <c r="X330" i="71"/>
  <c r="Y329" i="71"/>
  <c r="X326" i="71"/>
  <c r="Y325" i="71"/>
  <c r="X322" i="71"/>
  <c r="Y321" i="71"/>
  <c r="Y300" i="71"/>
  <c r="X300" i="71"/>
  <c r="Y317" i="71"/>
  <c r="Y298" i="71"/>
  <c r="X298" i="71"/>
  <c r="Y282" i="71"/>
  <c r="X282" i="71"/>
  <c r="Y280" i="71"/>
  <c r="X280" i="71"/>
  <c r="X279" i="71" s="1"/>
  <c r="Y262" i="71"/>
  <c r="X262" i="71"/>
  <c r="Y208" i="71"/>
  <c r="X208" i="71"/>
  <c r="Y206" i="71"/>
  <c r="Y205" i="71" s="1"/>
  <c r="X206" i="71"/>
  <c r="X205" i="71" s="1"/>
  <c r="Y188" i="71"/>
  <c r="X188" i="71"/>
  <c r="Y170" i="71"/>
  <c r="X170" i="71"/>
  <c r="Y154" i="71"/>
  <c r="X154" i="71"/>
  <c r="Y152" i="71"/>
  <c r="X152" i="71"/>
  <c r="X151" i="71" s="1"/>
  <c r="Y145" i="71"/>
  <c r="X145" i="71"/>
  <c r="Y144" i="71"/>
  <c r="Y141" i="71"/>
  <c r="X141" i="71"/>
  <c r="Y140" i="71"/>
  <c r="X139" i="71"/>
  <c r="Y138" i="71"/>
  <c r="Y137" i="71"/>
  <c r="X137" i="71"/>
  <c r="X118" i="71"/>
  <c r="Y116" i="71"/>
  <c r="X116" i="71"/>
  <c r="X147" i="71"/>
  <c r="Y146" i="71"/>
  <c r="X143" i="71"/>
  <c r="Y142" i="71"/>
  <c r="X100" i="71"/>
  <c r="Y100" i="71"/>
  <c r="Y98" i="71"/>
  <c r="X98" i="71"/>
  <c r="Y93" i="71"/>
  <c r="X93" i="71"/>
  <c r="Y92" i="71"/>
  <c r="X92" i="71"/>
  <c r="Y91" i="71"/>
  <c r="X91" i="71"/>
  <c r="Y90" i="71"/>
  <c r="X90" i="71"/>
  <c r="Y89" i="71"/>
  <c r="X89" i="71"/>
  <c r="Y88" i="71"/>
  <c r="X88" i="71"/>
  <c r="Y87" i="71"/>
  <c r="X87" i="71"/>
  <c r="Y86" i="71"/>
  <c r="X86" i="71"/>
  <c r="Y85" i="71"/>
  <c r="X85" i="71"/>
  <c r="Y84" i="71"/>
  <c r="X84" i="71"/>
  <c r="Y83" i="71"/>
  <c r="X83" i="71"/>
  <c r="Y82" i="71"/>
  <c r="X82" i="71"/>
  <c r="Y81" i="71"/>
  <c r="X81" i="71"/>
  <c r="Y80" i="71"/>
  <c r="X80" i="71"/>
  <c r="Y79" i="71"/>
  <c r="X79" i="71"/>
  <c r="Y78" i="71"/>
  <c r="X78" i="71"/>
  <c r="Y70" i="71"/>
  <c r="X70" i="71"/>
  <c r="Y69" i="71"/>
  <c r="X69" i="71"/>
  <c r="Y68" i="71"/>
  <c r="X68" i="71"/>
  <c r="Y67" i="71"/>
  <c r="X67" i="71"/>
  <c r="Y444" i="72"/>
  <c r="X444" i="72"/>
  <c r="Y390" i="72"/>
  <c r="X390" i="72"/>
  <c r="Y388" i="72"/>
  <c r="Y387" i="72" s="1"/>
  <c r="X388" i="72"/>
  <c r="X387" i="72" s="1"/>
  <c r="X370" i="72"/>
  <c r="Y370" i="72"/>
  <c r="Y352" i="72"/>
  <c r="X352" i="72"/>
  <c r="Y336" i="72"/>
  <c r="X336" i="72"/>
  <c r="Y334" i="72"/>
  <c r="Y333" i="72" s="1"/>
  <c r="X334" i="72"/>
  <c r="X333" i="72" s="1"/>
  <c r="Y300" i="72"/>
  <c r="X300" i="72"/>
  <c r="Y320" i="72"/>
  <c r="Y282" i="72"/>
  <c r="X282" i="72"/>
  <c r="Y280" i="72"/>
  <c r="X280" i="72"/>
  <c r="Y262" i="72"/>
  <c r="X262" i="72"/>
  <c r="Y208" i="72"/>
  <c r="X208" i="72"/>
  <c r="Y206" i="72"/>
  <c r="Y205" i="72" s="1"/>
  <c r="X206" i="72"/>
  <c r="X205" i="72" s="1"/>
  <c r="Y188" i="72"/>
  <c r="X188" i="72"/>
  <c r="Y170" i="72"/>
  <c r="X170" i="72"/>
  <c r="Y154" i="72"/>
  <c r="X154" i="72"/>
  <c r="X152" i="72"/>
  <c r="X151" i="72" s="1"/>
  <c r="Y152" i="72"/>
  <c r="Y151" i="72" s="1"/>
  <c r="X118" i="72"/>
  <c r="Y118" i="72"/>
  <c r="Y116" i="72"/>
  <c r="X116" i="72"/>
  <c r="Y100" i="72"/>
  <c r="X100" i="72"/>
  <c r="Y98" i="72"/>
  <c r="X98" i="72"/>
  <c r="Y93" i="72"/>
  <c r="X93" i="72"/>
  <c r="Y92" i="72"/>
  <c r="X92" i="72"/>
  <c r="Y91" i="72"/>
  <c r="X91" i="72"/>
  <c r="Y90" i="72"/>
  <c r="X90" i="72"/>
  <c r="Y89" i="72"/>
  <c r="X89" i="72"/>
  <c r="Y88" i="72"/>
  <c r="X88" i="72"/>
  <c r="Y87" i="72"/>
  <c r="X87" i="72"/>
  <c r="Y86" i="72"/>
  <c r="X86" i="72"/>
  <c r="Y85" i="72"/>
  <c r="X85" i="72"/>
  <c r="Y84" i="72"/>
  <c r="X84" i="72"/>
  <c r="Y83" i="72"/>
  <c r="X83" i="72"/>
  <c r="Y82" i="72"/>
  <c r="X82" i="72"/>
  <c r="Y81" i="72"/>
  <c r="X81" i="72"/>
  <c r="Y80" i="72"/>
  <c r="X80" i="72"/>
  <c r="Y79" i="72"/>
  <c r="X79" i="72"/>
  <c r="Y78" i="72"/>
  <c r="X78" i="72"/>
  <c r="Y70" i="72"/>
  <c r="X70" i="72"/>
  <c r="Y69" i="72"/>
  <c r="X69" i="72"/>
  <c r="Y68" i="72"/>
  <c r="X68" i="72"/>
  <c r="Y67" i="72"/>
  <c r="X67" i="72"/>
  <c r="Y92" i="6"/>
  <c r="X92" i="6"/>
  <c r="Y89" i="6"/>
  <c r="X89" i="6"/>
  <c r="X114" i="6"/>
  <c r="X21" i="6"/>
  <c r="Y19" i="6"/>
  <c r="X17" i="6"/>
  <c r="X160" i="6" s="1"/>
  <c r="Y12" i="6"/>
  <c r="Y13" i="6" s="1"/>
  <c r="X12" i="6"/>
  <c r="Y7" i="56" l="1"/>
  <c r="X146" i="46"/>
  <c r="X7" i="56"/>
  <c r="X179" i="65"/>
  <c r="X178" i="65" s="1"/>
  <c r="Y198" i="65"/>
  <c r="Y197" i="65" s="1"/>
  <c r="X44" i="56"/>
  <c r="Y106" i="46"/>
  <c r="X179" i="66"/>
  <c r="X178" i="66" s="1"/>
  <c r="X198" i="66"/>
  <c r="X197" i="66" s="1"/>
  <c r="Y117" i="70"/>
  <c r="X47" i="56"/>
  <c r="Y371" i="65"/>
  <c r="Y370" i="65" s="1"/>
  <c r="Y219" i="68"/>
  <c r="Y218" i="68" s="1"/>
  <c r="X198" i="69"/>
  <c r="X197" i="69" s="1"/>
  <c r="Y25" i="29"/>
  <c r="X173" i="72"/>
  <c r="X172" i="72" s="1"/>
  <c r="Y173" i="72"/>
  <c r="Y172" i="72" s="1"/>
  <c r="Y373" i="72"/>
  <c r="Y372" i="72" s="1"/>
  <c r="X371" i="69"/>
  <c r="X370" i="69" s="1"/>
  <c r="X373" i="72"/>
  <c r="X372" i="72" s="1"/>
  <c r="Y390" i="70"/>
  <c r="Y389" i="70" s="1"/>
  <c r="X198" i="67"/>
  <c r="X197" i="67" s="1"/>
  <c r="X371" i="66"/>
  <c r="X370" i="66" s="1"/>
  <c r="Y7" i="49"/>
  <c r="X198" i="70"/>
  <c r="X197" i="70" s="1"/>
  <c r="Y109" i="56"/>
  <c r="Y3" i="48"/>
  <c r="X179" i="70"/>
  <c r="X178" i="70" s="1"/>
  <c r="X174" i="70" s="1"/>
  <c r="Y198" i="70"/>
  <c r="Y197" i="70" s="1"/>
  <c r="Y193" i="70" s="1"/>
  <c r="Y109" i="46"/>
  <c r="Y124" i="55"/>
  <c r="Y85" i="59"/>
  <c r="Y81" i="59" s="1"/>
  <c r="X220" i="64"/>
  <c r="X219" i="64" s="1"/>
  <c r="Y355" i="71"/>
  <c r="Y354" i="71" s="1"/>
  <c r="Y173" i="71"/>
  <c r="Y172" i="71" s="1"/>
  <c r="Y169" i="71" s="1"/>
  <c r="X461" i="68"/>
  <c r="X460" i="68" s="1"/>
  <c r="Y85" i="46"/>
  <c r="X219" i="68"/>
  <c r="X218" i="68" s="1"/>
  <c r="X214" i="68" s="1"/>
  <c r="X432" i="64"/>
  <c r="X431" i="64" s="1"/>
  <c r="Y97" i="71"/>
  <c r="X355" i="72"/>
  <c r="X354" i="72" s="1"/>
  <c r="X351" i="72" s="1"/>
  <c r="Y371" i="69"/>
  <c r="Y370" i="69" s="1"/>
  <c r="X85" i="46"/>
  <c r="Y355" i="72"/>
  <c r="Y354" i="72" s="1"/>
  <c r="X390" i="66"/>
  <c r="X389" i="66" s="1"/>
  <c r="Y164" i="46"/>
  <c r="X162" i="46"/>
  <c r="Y198" i="67"/>
  <c r="Y197" i="67" s="1"/>
  <c r="Y366" i="65"/>
  <c r="Y28" i="56"/>
  <c r="X25" i="29"/>
  <c r="X191" i="72"/>
  <c r="X190" i="72" s="1"/>
  <c r="X117" i="69"/>
  <c r="Y98" i="66"/>
  <c r="Y179" i="65"/>
  <c r="Y178" i="65" s="1"/>
  <c r="Y174" i="65" s="1"/>
  <c r="X85" i="56"/>
  <c r="X28" i="46"/>
  <c r="X390" i="70"/>
  <c r="X389" i="70" s="1"/>
  <c r="Y15" i="10"/>
  <c r="Y390" i="69"/>
  <c r="Y389" i="69" s="1"/>
  <c r="X161" i="49"/>
  <c r="X191" i="71"/>
  <c r="X190" i="71" s="1"/>
  <c r="X373" i="71"/>
  <c r="X372" i="71" s="1"/>
  <c r="X179" i="69"/>
  <c r="X178" i="69" s="1"/>
  <c r="X174" i="69" s="1"/>
  <c r="Y179" i="66"/>
  <c r="Y178" i="66" s="1"/>
  <c r="Y161" i="59"/>
  <c r="Y43" i="58"/>
  <c r="Y66" i="46"/>
  <c r="X13" i="29"/>
  <c r="X485" i="68"/>
  <c r="X484" i="68" s="1"/>
  <c r="Y191" i="71"/>
  <c r="Y190" i="71" s="1"/>
  <c r="X371" i="67"/>
  <c r="X370" i="67" s="1"/>
  <c r="X128" i="46"/>
  <c r="Y169" i="72"/>
  <c r="X199" i="64"/>
  <c r="X198" i="64" s="1"/>
  <c r="X194" i="64" s="1"/>
  <c r="Y43" i="48"/>
  <c r="X371" i="70"/>
  <c r="X370" i="70" s="1"/>
  <c r="Y199" i="64"/>
  <c r="Y198" i="64" s="1"/>
  <c r="Y411" i="64"/>
  <c r="Y410" i="64" s="1"/>
  <c r="Y24" i="54"/>
  <c r="Y62" i="54"/>
  <c r="Y161" i="54"/>
  <c r="X3" i="48"/>
  <c r="X7" i="46"/>
  <c r="Y161" i="49"/>
  <c r="Y322" i="64"/>
  <c r="Y28" i="46"/>
  <c r="X124" i="44"/>
  <c r="Y128" i="56"/>
  <c r="X143" i="58"/>
  <c r="X170" i="68"/>
  <c r="X62" i="59"/>
  <c r="Y224" i="72"/>
  <c r="Y242" i="72"/>
  <c r="Y251" i="70"/>
  <c r="Y251" i="69"/>
  <c r="Y232" i="66"/>
  <c r="Y106" i="51"/>
  <c r="X424" i="71"/>
  <c r="X406" i="71"/>
  <c r="X462" i="67"/>
  <c r="X443" i="67"/>
  <c r="X162" i="63"/>
  <c r="X25" i="63"/>
  <c r="X63" i="62"/>
  <c r="X162" i="61"/>
  <c r="X144" i="61"/>
  <c r="X25" i="61"/>
  <c r="Y191" i="72"/>
  <c r="Y190" i="72" s="1"/>
  <c r="Y243" i="68"/>
  <c r="Y242" i="68" s="1"/>
  <c r="Y360" i="68"/>
  <c r="X390" i="67"/>
  <c r="X389" i="67" s="1"/>
  <c r="Y198" i="66"/>
  <c r="Y197" i="66" s="1"/>
  <c r="X322" i="64"/>
  <c r="X43" i="48"/>
  <c r="X27" i="13"/>
  <c r="Y371" i="66"/>
  <c r="Y370" i="66" s="1"/>
  <c r="X17" i="25"/>
  <c r="Y3" i="59"/>
  <c r="X62" i="58"/>
  <c r="Y143" i="58"/>
  <c r="Y97" i="72"/>
  <c r="X173" i="71"/>
  <c r="X172" i="71" s="1"/>
  <c r="X118" i="68"/>
  <c r="X238" i="68"/>
  <c r="Y140" i="66"/>
  <c r="X3" i="59"/>
  <c r="X62" i="48"/>
  <c r="Y351" i="72"/>
  <c r="X193" i="69"/>
  <c r="Y118" i="68"/>
  <c r="X117" i="65"/>
  <c r="X174" i="65"/>
  <c r="Y62" i="48"/>
  <c r="Y81" i="45"/>
  <c r="Y24" i="44"/>
  <c r="X16" i="17"/>
  <c r="X355" i="71"/>
  <c r="X354" i="71" s="1"/>
  <c r="X351" i="71" s="1"/>
  <c r="Y193" i="69"/>
  <c r="Y461" i="68"/>
  <c r="Y460" i="68" s="1"/>
  <c r="Y456" i="68" s="1"/>
  <c r="Y366" i="66"/>
  <c r="Y24" i="58"/>
  <c r="X117" i="70"/>
  <c r="X169" i="72"/>
  <c r="Y371" i="70"/>
  <c r="Y370" i="70" s="1"/>
  <c r="Y366" i="70" s="1"/>
  <c r="Y214" i="68"/>
  <c r="X360" i="68"/>
  <c r="Y309" i="66"/>
  <c r="X366" i="66"/>
  <c r="X81" i="59"/>
  <c r="X161" i="58"/>
  <c r="X144" i="56"/>
  <c r="X13" i="6"/>
  <c r="X23" i="6"/>
  <c r="Y99" i="6"/>
  <c r="Y129" i="6" s="1"/>
  <c r="Y238" i="68"/>
  <c r="Y110" i="64"/>
  <c r="Y22" i="6"/>
  <c r="Y23" i="6"/>
  <c r="X100" i="6"/>
  <c r="X121" i="6" s="1"/>
  <c r="X30" i="6"/>
  <c r="Y17" i="6"/>
  <c r="Y159" i="6" s="1"/>
  <c r="Y21" i="6"/>
  <c r="Y29" i="28" s="1"/>
  <c r="Y113" i="6"/>
  <c r="Y143" i="6" s="1"/>
  <c r="X34" i="6"/>
  <c r="X98" i="6"/>
  <c r="X152" i="6" s="1"/>
  <c r="X102" i="6"/>
  <c r="X156" i="6" s="1"/>
  <c r="Y279" i="72"/>
  <c r="Y30" i="6"/>
  <c r="Y34" i="6"/>
  <c r="Y98" i="6"/>
  <c r="Y128" i="6" s="1"/>
  <c r="Y102" i="6"/>
  <c r="Y132" i="6" s="1"/>
  <c r="Y115" i="6"/>
  <c r="Y145" i="6" s="1"/>
  <c r="X142" i="72"/>
  <c r="X146" i="72"/>
  <c r="Y317" i="72"/>
  <c r="Y322" i="72"/>
  <c r="Y326" i="72"/>
  <c r="Y330" i="72"/>
  <c r="X138" i="71"/>
  <c r="X142" i="71"/>
  <c r="X146" i="71"/>
  <c r="X135" i="71"/>
  <c r="Y187" i="71"/>
  <c r="X320" i="71"/>
  <c r="X324" i="71"/>
  <c r="X328" i="71"/>
  <c r="Y141" i="70"/>
  <c r="Y145" i="70"/>
  <c r="Y149" i="70"/>
  <c r="Y153" i="70"/>
  <c r="X331" i="70"/>
  <c r="X335" i="70"/>
  <c r="X339" i="70"/>
  <c r="X343" i="70"/>
  <c r="X141" i="69"/>
  <c r="X145" i="69"/>
  <c r="X149" i="69"/>
  <c r="X153" i="69"/>
  <c r="X331" i="69"/>
  <c r="X335" i="69"/>
  <c r="X339" i="69"/>
  <c r="X343" i="69"/>
  <c r="Y174" i="68"/>
  <c r="Y178" i="68"/>
  <c r="Y182" i="68"/>
  <c r="Y186" i="68"/>
  <c r="Y410" i="68"/>
  <c r="Y415" i="68"/>
  <c r="Y419" i="68"/>
  <c r="Y423" i="68"/>
  <c r="Y427" i="68"/>
  <c r="Y432" i="68"/>
  <c r="X174" i="67"/>
  <c r="Y193" i="67"/>
  <c r="X212" i="67"/>
  <c r="X175" i="66"/>
  <c r="X174" i="66" s="1"/>
  <c r="X194" i="66"/>
  <c r="X193" i="66" s="1"/>
  <c r="X310" i="66"/>
  <c r="X309" i="66" s="1"/>
  <c r="X334" i="66"/>
  <c r="X338" i="66"/>
  <c r="X342" i="66"/>
  <c r="X99" i="65"/>
  <c r="X98" i="65" s="1"/>
  <c r="X136" i="65" s="1"/>
  <c r="X138" i="65"/>
  <c r="X335" i="65"/>
  <c r="X339" i="65"/>
  <c r="X343" i="65"/>
  <c r="X78" i="64"/>
  <c r="Y154" i="64"/>
  <c r="X159" i="64"/>
  <c r="X163" i="64"/>
  <c r="X167" i="64"/>
  <c r="X171" i="64"/>
  <c r="Y195" i="64"/>
  <c r="Y237" i="64"/>
  <c r="Y236" i="64" s="1"/>
  <c r="Y406" i="64"/>
  <c r="X143" i="60"/>
  <c r="Y81" i="58"/>
  <c r="Y43" i="49"/>
  <c r="Y136" i="6"/>
  <c r="Y134" i="72"/>
  <c r="Y138" i="72"/>
  <c r="Y142" i="72"/>
  <c r="Y146" i="72"/>
  <c r="X318" i="72"/>
  <c r="X323" i="72"/>
  <c r="X327" i="72"/>
  <c r="X331" i="72"/>
  <c r="X97" i="71"/>
  <c r="X316" i="71"/>
  <c r="Y320" i="71"/>
  <c r="Y324" i="71"/>
  <c r="Y328" i="71"/>
  <c r="X142" i="70"/>
  <c r="X146" i="70"/>
  <c r="X150" i="70"/>
  <c r="Y331" i="70"/>
  <c r="Y335" i="70"/>
  <c r="Y339" i="70"/>
  <c r="Y343" i="70"/>
  <c r="Y335" i="69"/>
  <c r="Y339" i="69"/>
  <c r="Y343" i="69"/>
  <c r="Y386" i="69"/>
  <c r="Y385" i="69" s="1"/>
  <c r="X171" i="68"/>
  <c r="X175" i="68"/>
  <c r="X179" i="68"/>
  <c r="X183" i="68"/>
  <c r="X187" i="68"/>
  <c r="X411" i="68"/>
  <c r="X416" i="68"/>
  <c r="X420" i="68"/>
  <c r="X424" i="68"/>
  <c r="X428" i="68"/>
  <c r="Y174" i="67"/>
  <c r="X334" i="67"/>
  <c r="X338" i="67"/>
  <c r="X342" i="67"/>
  <c r="X385" i="67"/>
  <c r="X142" i="66"/>
  <c r="X146" i="66"/>
  <c r="X150" i="66"/>
  <c r="Y193" i="66"/>
  <c r="Y334" i="66"/>
  <c r="Y338" i="66"/>
  <c r="Y342" i="66"/>
  <c r="Y98" i="65"/>
  <c r="Y138" i="65"/>
  <c r="Y339" i="65"/>
  <c r="Y343" i="65"/>
  <c r="Y78" i="64"/>
  <c r="X155" i="64"/>
  <c r="Y159" i="64"/>
  <c r="Y163" i="64"/>
  <c r="Y167" i="64"/>
  <c r="Y171" i="64"/>
  <c r="Y365" i="64"/>
  <c r="Y370" i="64"/>
  <c r="Y378" i="64"/>
  <c r="X105" i="58"/>
  <c r="Y124" i="45"/>
  <c r="Y100" i="6"/>
  <c r="X147" i="72"/>
  <c r="Y318" i="72"/>
  <c r="Y323" i="72"/>
  <c r="Y327" i="72"/>
  <c r="Y331" i="72"/>
  <c r="X321" i="71"/>
  <c r="X325" i="71"/>
  <c r="X329" i="71"/>
  <c r="X138" i="70"/>
  <c r="X332" i="70"/>
  <c r="X336" i="70"/>
  <c r="X340" i="70"/>
  <c r="X344" i="70"/>
  <c r="X336" i="69"/>
  <c r="X340" i="69"/>
  <c r="X344" i="69"/>
  <c r="Y171" i="68"/>
  <c r="Y175" i="68"/>
  <c r="Y179" i="68"/>
  <c r="Y183" i="68"/>
  <c r="Y187" i="68"/>
  <c r="Y411" i="68"/>
  <c r="Y416" i="68"/>
  <c r="Y420" i="68"/>
  <c r="Y424" i="68"/>
  <c r="Y428" i="68"/>
  <c r="Y334" i="67"/>
  <c r="Y338" i="67"/>
  <c r="Y342" i="67"/>
  <c r="Y385" i="67"/>
  <c r="Y142" i="66"/>
  <c r="Y146" i="66"/>
  <c r="Y150" i="66"/>
  <c r="X290" i="66"/>
  <c r="X336" i="65"/>
  <c r="X340" i="65"/>
  <c r="X344" i="65"/>
  <c r="X75" i="64"/>
  <c r="X79" i="64"/>
  <c r="X110" i="64"/>
  <c r="Y155" i="64"/>
  <c r="X160" i="64"/>
  <c r="X164" i="64"/>
  <c r="X168" i="64"/>
  <c r="X101" i="6"/>
  <c r="X122" i="6" s="1"/>
  <c r="Y143" i="72"/>
  <c r="Y147" i="72"/>
  <c r="X320" i="72"/>
  <c r="X324" i="72"/>
  <c r="X328" i="72"/>
  <c r="Y369" i="72"/>
  <c r="Y139" i="71"/>
  <c r="Y143" i="71"/>
  <c r="Y147" i="71"/>
  <c r="X317" i="71"/>
  <c r="Y336" i="70"/>
  <c r="Y340" i="70"/>
  <c r="Y344" i="70"/>
  <c r="Y294" i="69"/>
  <c r="Y332" i="69" s="1"/>
  <c r="X172" i="68"/>
  <c r="X176" i="68"/>
  <c r="X180" i="68"/>
  <c r="X184" i="68"/>
  <c r="X188" i="68"/>
  <c r="X413" i="68"/>
  <c r="X417" i="68"/>
  <c r="X421" i="68"/>
  <c r="X425" i="68"/>
  <c r="X429" i="68"/>
  <c r="Y310" i="67"/>
  <c r="Y309" i="67" s="1"/>
  <c r="X335" i="67"/>
  <c r="X339" i="67"/>
  <c r="X343" i="67"/>
  <c r="X139" i="66"/>
  <c r="X143" i="66"/>
  <c r="X147" i="66"/>
  <c r="X151" i="66"/>
  <c r="Y291" i="66"/>
  <c r="Y290" i="66" s="1"/>
  <c r="Y328" i="66" s="1"/>
  <c r="Y330" i="66"/>
  <c r="Y194" i="65"/>
  <c r="Y193" i="65" s="1"/>
  <c r="Y331" i="65"/>
  <c r="Y336" i="65"/>
  <c r="Y340" i="65"/>
  <c r="Y344" i="65"/>
  <c r="Y386" i="65"/>
  <c r="Y385" i="65" s="1"/>
  <c r="Y75" i="64"/>
  <c r="Y79" i="64"/>
  <c r="X135" i="64"/>
  <c r="X156" i="64" s="1"/>
  <c r="Y160" i="64"/>
  <c r="Y164" i="64"/>
  <c r="Y168" i="64"/>
  <c r="X174" i="64"/>
  <c r="X173" i="64" s="1"/>
  <c r="Y366" i="64"/>
  <c r="X81" i="49"/>
  <c r="Y101" i="6"/>
  <c r="Y122" i="6" s="1"/>
  <c r="Y112" i="6"/>
  <c r="Y142" i="6" s="1"/>
  <c r="X97" i="72"/>
  <c r="X140" i="72"/>
  <c r="X144" i="72"/>
  <c r="X148" i="72"/>
  <c r="Y324" i="72"/>
  <c r="Y328" i="72"/>
  <c r="X369" i="72"/>
  <c r="X140" i="71"/>
  <c r="X144" i="71"/>
  <c r="X148" i="71"/>
  <c r="X187" i="71"/>
  <c r="Y351" i="71"/>
  <c r="Y143" i="70"/>
  <c r="Y147" i="70"/>
  <c r="Y151" i="70"/>
  <c r="X333" i="70"/>
  <c r="X337" i="70"/>
  <c r="X341" i="70"/>
  <c r="X345" i="70"/>
  <c r="X405" i="70"/>
  <c r="X404" i="70" s="1"/>
  <c r="X139" i="69"/>
  <c r="X143" i="69"/>
  <c r="X147" i="69"/>
  <c r="X151" i="69"/>
  <c r="X168" i="68"/>
  <c r="Y172" i="68"/>
  <c r="Y176" i="68"/>
  <c r="Y180" i="68"/>
  <c r="Y184" i="68"/>
  <c r="Y188" i="68"/>
  <c r="Y413" i="68"/>
  <c r="Y417" i="68"/>
  <c r="Y421" i="68"/>
  <c r="Y425" i="68"/>
  <c r="Y429" i="68"/>
  <c r="X481" i="68"/>
  <c r="X505" i="68"/>
  <c r="X504" i="68" s="1"/>
  <c r="X139" i="67"/>
  <c r="X143" i="67"/>
  <c r="X147" i="67"/>
  <c r="X151" i="67"/>
  <c r="X331" i="67"/>
  <c r="Y335" i="67"/>
  <c r="Y339" i="67"/>
  <c r="Y343" i="67"/>
  <c r="Y139" i="66"/>
  <c r="Y143" i="66"/>
  <c r="Y147" i="66"/>
  <c r="Y151" i="66"/>
  <c r="X386" i="66"/>
  <c r="X385" i="66" s="1"/>
  <c r="X140" i="65"/>
  <c r="X145" i="65"/>
  <c r="X149" i="65"/>
  <c r="X153" i="65"/>
  <c r="X332" i="65"/>
  <c r="X337" i="65"/>
  <c r="X341" i="65"/>
  <c r="X345" i="65"/>
  <c r="Y216" i="64"/>
  <c r="Y215" i="64" s="1"/>
  <c r="Y104" i="6"/>
  <c r="Y138" i="6"/>
  <c r="Y136" i="72"/>
  <c r="Y140" i="72"/>
  <c r="Y144" i="72"/>
  <c r="Y148" i="72"/>
  <c r="X321" i="72"/>
  <c r="X325" i="72"/>
  <c r="X329" i="72"/>
  <c r="Y148" i="71"/>
  <c r="Y322" i="71"/>
  <c r="Y326" i="71"/>
  <c r="Y330" i="71"/>
  <c r="Y139" i="70"/>
  <c r="X144" i="70"/>
  <c r="X148" i="70"/>
  <c r="X152" i="70"/>
  <c r="Y139" i="69"/>
  <c r="Y143" i="69"/>
  <c r="Y147" i="69"/>
  <c r="Y151" i="69"/>
  <c r="Y213" i="69"/>
  <c r="Y212" i="69" s="1"/>
  <c r="X291" i="69"/>
  <c r="X367" i="69"/>
  <c r="X366" i="69" s="1"/>
  <c r="Y168" i="68"/>
  <c r="X173" i="68"/>
  <c r="X177" i="68"/>
  <c r="X181" i="68"/>
  <c r="X185" i="68"/>
  <c r="X414" i="68"/>
  <c r="X418" i="68"/>
  <c r="X422" i="68"/>
  <c r="X426" i="68"/>
  <c r="X430" i="68"/>
  <c r="Y143" i="67"/>
  <c r="Y147" i="67"/>
  <c r="Y151" i="67"/>
  <c r="Y331" i="67"/>
  <c r="Y140" i="65"/>
  <c r="Y145" i="65"/>
  <c r="Y149" i="65"/>
  <c r="Y153" i="65"/>
  <c r="Y332" i="65"/>
  <c r="Y337" i="65"/>
  <c r="Y341" i="65"/>
  <c r="Y345" i="65"/>
  <c r="Y156" i="64"/>
  <c r="X215" i="64"/>
  <c r="X141" i="72"/>
  <c r="X145" i="72"/>
  <c r="X149" i="72"/>
  <c r="Y321" i="72"/>
  <c r="Y325" i="72"/>
  <c r="Y329" i="72"/>
  <c r="X149" i="71"/>
  <c r="X323" i="71"/>
  <c r="X327" i="71"/>
  <c r="X331" i="71"/>
  <c r="Y140" i="70"/>
  <c r="Y144" i="70"/>
  <c r="Y148" i="70"/>
  <c r="Y152" i="70"/>
  <c r="Y385" i="70"/>
  <c r="X140" i="69"/>
  <c r="X144" i="69"/>
  <c r="X148" i="69"/>
  <c r="X152" i="69"/>
  <c r="X169" i="68"/>
  <c r="Y173" i="68"/>
  <c r="Y177" i="68"/>
  <c r="Y181" i="68"/>
  <c r="Y185" i="68"/>
  <c r="Y414" i="68"/>
  <c r="Y418" i="68"/>
  <c r="Y422" i="68"/>
  <c r="Y426" i="68"/>
  <c r="Y430" i="68"/>
  <c r="X144" i="67"/>
  <c r="X148" i="67"/>
  <c r="X152" i="67"/>
  <c r="X332" i="66"/>
  <c r="X337" i="66"/>
  <c r="X341" i="66"/>
  <c r="X345" i="66"/>
  <c r="X142" i="65"/>
  <c r="X146" i="65"/>
  <c r="X150" i="65"/>
  <c r="X290" i="65"/>
  <c r="X334" i="65"/>
  <c r="X338" i="65"/>
  <c r="X342" i="65"/>
  <c r="X162" i="64"/>
  <c r="X166" i="64"/>
  <c r="X170" i="64"/>
  <c r="X99" i="6"/>
  <c r="X120" i="6" s="1"/>
  <c r="Y145" i="72"/>
  <c r="Y149" i="72"/>
  <c r="X279" i="72"/>
  <c r="X317" i="72"/>
  <c r="X322" i="72"/>
  <c r="X326" i="72"/>
  <c r="X330" i="72"/>
  <c r="Y149" i="71"/>
  <c r="Y151" i="71"/>
  <c r="Y323" i="71"/>
  <c r="Y327" i="71"/>
  <c r="Y331" i="71"/>
  <c r="X140" i="70"/>
  <c r="X145" i="70"/>
  <c r="X149" i="70"/>
  <c r="X153" i="70"/>
  <c r="X194" i="70"/>
  <c r="X193" i="70" s="1"/>
  <c r="Y334" i="70"/>
  <c r="Y338" i="70"/>
  <c r="Y342" i="70"/>
  <c r="Y144" i="69"/>
  <c r="Y148" i="69"/>
  <c r="Y152" i="69"/>
  <c r="Y334" i="69"/>
  <c r="Y338" i="69"/>
  <c r="Y342" i="69"/>
  <c r="Y169" i="68"/>
  <c r="X174" i="68"/>
  <c r="X178" i="68"/>
  <c r="X182" i="68"/>
  <c r="X186" i="68"/>
  <c r="X410" i="68"/>
  <c r="X415" i="68"/>
  <c r="X419" i="68"/>
  <c r="X423" i="68"/>
  <c r="X427" i="68"/>
  <c r="X456" i="68"/>
  <c r="Y144" i="67"/>
  <c r="Y148" i="67"/>
  <c r="Y152" i="67"/>
  <c r="Y294" i="67"/>
  <c r="Y332" i="67" s="1"/>
  <c r="Y336" i="67"/>
  <c r="Y340" i="67"/>
  <c r="Y344" i="67"/>
  <c r="Y332" i="66"/>
  <c r="Y337" i="66"/>
  <c r="Y341" i="66"/>
  <c r="Y345" i="66"/>
  <c r="Y142" i="65"/>
  <c r="Y146" i="65"/>
  <c r="Y150" i="65"/>
  <c r="Y290" i="65"/>
  <c r="Y334" i="65"/>
  <c r="Y338" i="65"/>
  <c r="Y342" i="65"/>
  <c r="X154" i="64"/>
  <c r="X236" i="64"/>
  <c r="X366" i="64"/>
  <c r="Y374" i="64"/>
  <c r="Y382" i="64"/>
  <c r="X110" i="59"/>
  <c r="X110" i="62" s="1"/>
  <c r="Y147" i="59"/>
  <c r="X81" i="58"/>
  <c r="Y48" i="56"/>
  <c r="Y67" i="56"/>
  <c r="X145" i="56"/>
  <c r="X143" i="50"/>
  <c r="X4" i="49"/>
  <c r="X3" i="49" s="1"/>
  <c r="X125" i="49"/>
  <c r="X124" i="49" s="1"/>
  <c r="X143" i="48"/>
  <c r="Y107" i="46"/>
  <c r="X63" i="45"/>
  <c r="X109" i="46"/>
  <c r="X379" i="64"/>
  <c r="Y81" i="60"/>
  <c r="Y62" i="59"/>
  <c r="Y3" i="58"/>
  <c r="X29" i="58"/>
  <c r="X29" i="61" s="1"/>
  <c r="Y106" i="55"/>
  <c r="X112" i="56"/>
  <c r="X116" i="56"/>
  <c r="X120" i="56"/>
  <c r="Y82" i="54"/>
  <c r="Y81" i="54" s="1"/>
  <c r="Y106" i="54"/>
  <c r="Y105" i="54" s="1"/>
  <c r="Y82" i="50"/>
  <c r="Y81" i="50" s="1"/>
  <c r="Y143" i="50"/>
  <c r="Y4" i="49"/>
  <c r="Y3" i="49" s="1"/>
  <c r="X29" i="49"/>
  <c r="Y125" i="49"/>
  <c r="Y124" i="49" s="1"/>
  <c r="Y110" i="48"/>
  <c r="Y110" i="51" s="1"/>
  <c r="Y3" i="47"/>
  <c r="X26" i="46"/>
  <c r="X44" i="45"/>
  <c r="X82" i="45"/>
  <c r="X81" i="45" s="1"/>
  <c r="Y4" i="44"/>
  <c r="Y3" i="44" s="1"/>
  <c r="Y167" i="46"/>
  <c r="X367" i="64"/>
  <c r="Y371" i="64"/>
  <c r="Y383" i="64"/>
  <c r="X427" i="64"/>
  <c r="X125" i="58"/>
  <c r="X124" i="58" s="1"/>
  <c r="X127" i="56"/>
  <c r="Y147" i="56"/>
  <c r="X66" i="55"/>
  <c r="X66" i="56" s="1"/>
  <c r="X150" i="56"/>
  <c r="X154" i="56"/>
  <c r="X158" i="56"/>
  <c r="X106" i="54"/>
  <c r="X105" i="54" s="1"/>
  <c r="X130" i="56"/>
  <c r="X134" i="56"/>
  <c r="X138" i="56"/>
  <c r="X4" i="50"/>
  <c r="X3" i="50" s="1"/>
  <c r="X106" i="48"/>
  <c r="X105" i="48" s="1"/>
  <c r="X125" i="48"/>
  <c r="X124" i="48" s="1"/>
  <c r="X82" i="47"/>
  <c r="X81" i="47" s="1"/>
  <c r="X106" i="47"/>
  <c r="X105" i="47" s="1"/>
  <c r="Y126" i="46"/>
  <c r="Y133" i="46"/>
  <c r="Y137" i="46"/>
  <c r="Y141" i="46"/>
  <c r="X149" i="46"/>
  <c r="X153" i="46"/>
  <c r="X157" i="46"/>
  <c r="Y367" i="64"/>
  <c r="X372" i="64"/>
  <c r="X376" i="64"/>
  <c r="Y428" i="64"/>
  <c r="Y427" i="64" s="1"/>
  <c r="X448" i="64"/>
  <c r="Y67" i="58"/>
  <c r="Y125" i="58"/>
  <c r="Y124" i="58" s="1"/>
  <c r="X4" i="55"/>
  <c r="X28" i="55"/>
  <c r="Y66" i="55"/>
  <c r="Y66" i="56" s="1"/>
  <c r="Y85" i="55"/>
  <c r="Y85" i="56" s="1"/>
  <c r="X4" i="54"/>
  <c r="Y47" i="54"/>
  <c r="Y47" i="56" s="1"/>
  <c r="Y125" i="54"/>
  <c r="Y125" i="56" s="1"/>
  <c r="X164" i="54"/>
  <c r="X164" i="56" s="1"/>
  <c r="X25" i="49"/>
  <c r="Y106" i="48"/>
  <c r="Y125" i="48"/>
  <c r="Y82" i="47"/>
  <c r="Y81" i="47" s="1"/>
  <c r="Y106" i="47"/>
  <c r="Y105" i="47" s="1"/>
  <c r="X10" i="46"/>
  <c r="X14" i="46"/>
  <c r="X18" i="46"/>
  <c r="X22" i="46"/>
  <c r="Y124" i="59"/>
  <c r="Y86" i="56"/>
  <c r="Y3" i="55"/>
  <c r="Y24" i="49"/>
  <c r="X43" i="49"/>
  <c r="X62" i="49"/>
  <c r="X143" i="49"/>
  <c r="X161" i="48"/>
  <c r="X163" i="46"/>
  <c r="Y105" i="45"/>
  <c r="X3" i="44"/>
  <c r="X111" i="46"/>
  <c r="X115" i="46"/>
  <c r="Y81" i="49"/>
  <c r="Y143" i="49"/>
  <c r="Y161" i="48"/>
  <c r="Y16" i="23"/>
  <c r="Y15" i="23" s="1"/>
  <c r="Y343" i="64"/>
  <c r="Y373" i="64"/>
  <c r="Y377" i="64"/>
  <c r="Y381" i="64"/>
  <c r="X29" i="59"/>
  <c r="X29" i="62" s="1"/>
  <c r="Y48" i="59"/>
  <c r="X143" i="59"/>
  <c r="Y161" i="58"/>
  <c r="Y143" i="57"/>
  <c r="X87" i="56"/>
  <c r="X91" i="56"/>
  <c r="X95" i="56"/>
  <c r="X99" i="56"/>
  <c r="X103" i="56"/>
  <c r="X113" i="56"/>
  <c r="X117" i="56"/>
  <c r="X121" i="56"/>
  <c r="X25" i="48"/>
  <c r="X24" i="48" s="1"/>
  <c r="X43" i="47"/>
  <c r="X63" i="47"/>
  <c r="X62" i="47" s="1"/>
  <c r="X143" i="47"/>
  <c r="X105" i="44"/>
  <c r="X370" i="64"/>
  <c r="X378" i="64"/>
  <c r="X382" i="64"/>
  <c r="X43" i="60"/>
  <c r="X105" i="60"/>
  <c r="Y124" i="60"/>
  <c r="X44" i="58"/>
  <c r="X43" i="58" s="1"/>
  <c r="X3" i="57"/>
  <c r="X43" i="57"/>
  <c r="Y62" i="57"/>
  <c r="X105" i="57"/>
  <c r="Y124" i="57"/>
  <c r="X143" i="55"/>
  <c r="X88" i="56"/>
  <c r="X92" i="56"/>
  <c r="X96" i="56"/>
  <c r="Y3" i="50"/>
  <c r="Y25" i="48"/>
  <c r="Y24" i="48" s="1"/>
  <c r="Y43" i="47"/>
  <c r="Y63" i="47"/>
  <c r="Y62" i="47" s="1"/>
  <c r="Y143" i="47"/>
  <c r="X24" i="45"/>
  <c r="Y120" i="46"/>
  <c r="Y150" i="46"/>
  <c r="Y154" i="46"/>
  <c r="Y158" i="46"/>
  <c r="Y14" i="29"/>
  <c r="Y144" i="29" s="1"/>
  <c r="X16" i="28"/>
  <c r="Y19" i="23"/>
  <c r="X4" i="22"/>
  <c r="X3" i="22" s="1"/>
  <c r="X25" i="21"/>
  <c r="X30" i="23"/>
  <c r="X30" i="26" s="1"/>
  <c r="X20" i="25"/>
  <c r="X20" i="28" s="1"/>
  <c r="X27" i="11"/>
  <c r="X27" i="14" s="1"/>
  <c r="X5" i="10"/>
  <c r="X26" i="10"/>
  <c r="Y19" i="12"/>
  <c r="Y19" i="15" s="1"/>
  <c r="Y23" i="12"/>
  <c r="Y23" i="15" s="1"/>
  <c r="Y62" i="44"/>
  <c r="Y10" i="42"/>
  <c r="Y16" i="42"/>
  <c r="Y35" i="42"/>
  <c r="Y54" i="42"/>
  <c r="Y73" i="42"/>
  <c r="Y136" i="42"/>
  <c r="Y154" i="42"/>
  <c r="Y172" i="42"/>
  <c r="Y16" i="28"/>
  <c r="Y27" i="22"/>
  <c r="Y5" i="21"/>
  <c r="Y9" i="21"/>
  <c r="Y13" i="21"/>
  <c r="Y14" i="18"/>
  <c r="Y14" i="24" s="1"/>
  <c r="Y17" i="18"/>
  <c r="Y7" i="13"/>
  <c r="Y7" i="16" s="1"/>
  <c r="Y19" i="13"/>
  <c r="Y19" i="16" s="1"/>
  <c r="X28" i="13"/>
  <c r="X4" i="11"/>
  <c r="Y27" i="11"/>
  <c r="X12" i="10"/>
  <c r="X19" i="13"/>
  <c r="X23" i="13"/>
  <c r="X31" i="12"/>
  <c r="X66" i="46"/>
  <c r="X136" i="46"/>
  <c r="X166" i="46"/>
  <c r="X170" i="46"/>
  <c r="X174" i="46"/>
  <c r="Y18" i="25"/>
  <c r="X7" i="21"/>
  <c r="X19" i="21"/>
  <c r="X22" i="23"/>
  <c r="X22" i="26" s="1"/>
  <c r="X26" i="23"/>
  <c r="X26" i="26" s="1"/>
  <c r="X14" i="18"/>
  <c r="X14" i="23" s="1"/>
  <c r="X14" i="26" s="1"/>
  <c r="X8" i="13"/>
  <c r="X29" i="13"/>
  <c r="X17" i="11"/>
  <c r="X13" i="10"/>
  <c r="X29" i="12"/>
  <c r="X4" i="7"/>
  <c r="X4" i="12" s="1"/>
  <c r="X11" i="24"/>
  <c r="X11" i="27" s="1"/>
  <c r="Y7" i="21"/>
  <c r="X30" i="21"/>
  <c r="Y22" i="23"/>
  <c r="Y26" i="23"/>
  <c r="X21" i="10"/>
  <c r="X15" i="9"/>
  <c r="X15" i="10" s="1"/>
  <c r="Y27" i="9"/>
  <c r="Y27" i="10" s="1"/>
  <c r="Y32" i="13"/>
  <c r="Y32" i="16" s="1"/>
  <c r="Y9" i="12"/>
  <c r="Y9" i="15" s="1"/>
  <c r="Y13" i="12"/>
  <c r="Y13" i="15" s="1"/>
  <c r="X17" i="8"/>
  <c r="Y171" i="46"/>
  <c r="Y175" i="46"/>
  <c r="X35" i="46"/>
  <c r="X39" i="46"/>
  <c r="Y43" i="44"/>
  <c r="X69" i="46"/>
  <c r="X73" i="46"/>
  <c r="X77" i="46"/>
  <c r="Y105" i="44"/>
  <c r="X15" i="42"/>
  <c r="X51" i="42"/>
  <c r="X70" i="42"/>
  <c r="X89" i="42"/>
  <c r="X97" i="42"/>
  <c r="X116" i="42"/>
  <c r="X135" i="42"/>
  <c r="X153" i="42"/>
  <c r="X171" i="42"/>
  <c r="X4" i="18"/>
  <c r="X3" i="18" s="1"/>
  <c r="X16" i="23" s="1"/>
  <c r="X8" i="25"/>
  <c r="X8" i="28" s="1"/>
  <c r="X27" i="18"/>
  <c r="X27" i="23" s="1"/>
  <c r="X27" i="26" s="1"/>
  <c r="X24" i="13"/>
  <c r="X32" i="13"/>
  <c r="X7" i="12"/>
  <c r="X11" i="12"/>
  <c r="X63" i="44"/>
  <c r="X62" i="44" s="1"/>
  <c r="X22" i="24"/>
  <c r="X22" i="27" s="1"/>
  <c r="X26" i="24"/>
  <c r="X26" i="27" s="1"/>
  <c r="Y27" i="18"/>
  <c r="X6" i="13"/>
  <c r="X25" i="10"/>
  <c r="X4" i="9"/>
  <c r="X9" i="13"/>
  <c r="X13" i="13"/>
  <c r="Y6" i="12"/>
  <c r="Y6" i="15" s="1"/>
  <c r="Y10" i="12"/>
  <c r="Y10" i="15" s="1"/>
  <c r="Y31" i="12"/>
  <c r="Y31" i="15" s="1"/>
  <c r="Y21" i="12"/>
  <c r="Y21" i="15" s="1"/>
  <c r="Y25" i="12"/>
  <c r="Y25" i="15" s="1"/>
  <c r="Y19" i="28"/>
  <c r="Y137" i="6"/>
  <c r="Y31" i="16"/>
  <c r="Y23" i="16"/>
  <c r="Y11" i="16"/>
  <c r="Y19" i="17"/>
  <c r="Y7" i="17"/>
  <c r="Y24" i="16"/>
  <c r="Y22" i="15"/>
  <c r="Y20" i="16"/>
  <c r="Y30" i="17"/>
  <c r="Y165" i="51"/>
  <c r="Y147" i="51"/>
  <c r="Y162" i="51"/>
  <c r="Y48" i="51"/>
  <c r="Y165" i="52"/>
  <c r="Y162" i="53"/>
  <c r="Y144" i="53"/>
  <c r="Y147" i="52"/>
  <c r="Y67" i="52"/>
  <c r="Y144" i="51"/>
  <c r="Y86" i="51"/>
  <c r="Y29" i="51"/>
  <c r="Y48" i="52"/>
  <c r="Y44" i="52"/>
  <c r="Y144" i="52"/>
  <c r="Y63" i="53"/>
  <c r="Y67" i="51"/>
  <c r="Y86" i="52"/>
  <c r="Y6" i="17"/>
  <c r="Y162" i="52"/>
  <c r="Y129" i="52"/>
  <c r="Y29" i="52"/>
  <c r="Y8" i="52"/>
  <c r="Y106" i="53"/>
  <c r="Y8" i="51"/>
  <c r="Y300" i="64"/>
  <c r="Y232" i="67"/>
  <c r="Y251" i="66"/>
  <c r="Y224" i="71"/>
  <c r="Y260" i="71"/>
  <c r="Y260" i="72"/>
  <c r="Y242" i="71"/>
  <c r="Y135" i="6"/>
  <c r="X30" i="28"/>
  <c r="X18" i="28"/>
  <c r="X6" i="28"/>
  <c r="X11" i="26"/>
  <c r="X25" i="27"/>
  <c r="X9" i="27"/>
  <c r="X19" i="27"/>
  <c r="X13" i="27"/>
  <c r="X9" i="26"/>
  <c r="X23" i="27"/>
  <c r="X7" i="27"/>
  <c r="X31" i="26"/>
  <c r="X7" i="26"/>
  <c r="X21" i="27"/>
  <c r="X5" i="27"/>
  <c r="X129" i="61"/>
  <c r="X144" i="62"/>
  <c r="X86" i="61"/>
  <c r="X48" i="61"/>
  <c r="X165" i="62"/>
  <c r="X165" i="61"/>
  <c r="X110" i="61"/>
  <c r="X147" i="62"/>
  <c r="X162" i="62"/>
  <c r="X67" i="62"/>
  <c r="X8" i="62"/>
  <c r="X82" i="62"/>
  <c r="X44" i="62"/>
  <c r="X44" i="63"/>
  <c r="X67" i="61"/>
  <c r="X86" i="62"/>
  <c r="X48" i="62"/>
  <c r="X144" i="63"/>
  <c r="X462" i="65"/>
  <c r="X147" i="61"/>
  <c r="X424" i="67"/>
  <c r="X553" i="68"/>
  <c r="X442" i="71"/>
  <c r="X442" i="72"/>
  <c r="X424" i="72"/>
  <c r="X406" i="72"/>
  <c r="X20" i="6"/>
  <c r="Y114" i="6"/>
  <c r="X135" i="72"/>
  <c r="X139" i="72"/>
  <c r="X143" i="72"/>
  <c r="X169" i="71"/>
  <c r="Y316" i="71"/>
  <c r="X385" i="70"/>
  <c r="X45" i="6"/>
  <c r="X79" i="6"/>
  <c r="X115" i="6"/>
  <c r="X161" i="6"/>
  <c r="Y135" i="72"/>
  <c r="Y139" i="72"/>
  <c r="X187" i="72"/>
  <c r="X134" i="71"/>
  <c r="X115" i="71"/>
  <c r="X369" i="71"/>
  <c r="Y45" i="6"/>
  <c r="Y79" i="6"/>
  <c r="X136" i="72"/>
  <c r="Y187" i="72"/>
  <c r="Y134" i="71"/>
  <c r="X366" i="70"/>
  <c r="Y366" i="69"/>
  <c r="X16" i="30"/>
  <c r="X17" i="30" s="1"/>
  <c r="X16" i="34"/>
  <c r="X17" i="34" s="1"/>
  <c r="X114" i="29"/>
  <c r="X127" i="29" s="1"/>
  <c r="X16" i="33"/>
  <c r="X17" i="33" s="1"/>
  <c r="X18" i="6"/>
  <c r="X22" i="6"/>
  <c r="X112" i="6"/>
  <c r="X116" i="6"/>
  <c r="X162" i="6"/>
  <c r="X136" i="71"/>
  <c r="Y318" i="71"/>
  <c r="Y16" i="31"/>
  <c r="Y16" i="35"/>
  <c r="Y17" i="35" s="1"/>
  <c r="Y16" i="36"/>
  <c r="Y17" i="36" s="1"/>
  <c r="Y16" i="34"/>
  <c r="Y17" i="34" s="1"/>
  <c r="Y16" i="30"/>
  <c r="Y17" i="30" s="1"/>
  <c r="Y18" i="6"/>
  <c r="Y116" i="6"/>
  <c r="X137" i="72"/>
  <c r="Y279" i="71"/>
  <c r="X318" i="71"/>
  <c r="X297" i="71"/>
  <c r="X315" i="71" s="1"/>
  <c r="X19" i="6"/>
  <c r="X27" i="16" s="1"/>
  <c r="X104" i="6"/>
  <c r="X113" i="6"/>
  <c r="X159" i="6"/>
  <c r="X168" i="6"/>
  <c r="Y137" i="72"/>
  <c r="Y141" i="72"/>
  <c r="Y329" i="70"/>
  <c r="Y309" i="70"/>
  <c r="Y309" i="69"/>
  <c r="Y329" i="69"/>
  <c r="X134" i="72"/>
  <c r="X138" i="72"/>
  <c r="Y118" i="71"/>
  <c r="Y136" i="71" s="1"/>
  <c r="Y135" i="71"/>
  <c r="Y297" i="71"/>
  <c r="Y330" i="70"/>
  <c r="X309" i="67"/>
  <c r="X329" i="67"/>
  <c r="Y117" i="66"/>
  <c r="Y136" i="66" s="1"/>
  <c r="Y137" i="66"/>
  <c r="X115" i="72"/>
  <c r="X298" i="72"/>
  <c r="X319" i="72"/>
  <c r="X319" i="71"/>
  <c r="X310" i="70"/>
  <c r="Y167" i="68"/>
  <c r="Y480" i="68"/>
  <c r="Y115" i="72"/>
  <c r="Y133" i="72" s="1"/>
  <c r="Y298" i="72"/>
  <c r="Y319" i="72"/>
  <c r="Y319" i="71"/>
  <c r="Y118" i="69"/>
  <c r="Y330" i="69"/>
  <c r="X99" i="70"/>
  <c r="X98" i="70" s="1"/>
  <c r="X141" i="70"/>
  <c r="X310" i="69"/>
  <c r="X409" i="68"/>
  <c r="Y99" i="70"/>
  <c r="Y98" i="70" s="1"/>
  <c r="Y136" i="70" s="1"/>
  <c r="Y294" i="70"/>
  <c r="Y290" i="70" s="1"/>
  <c r="Y102" i="69"/>
  <c r="Y98" i="69" s="1"/>
  <c r="Y409" i="68"/>
  <c r="X140" i="67"/>
  <c r="X291" i="70"/>
  <c r="X290" i="70" s="1"/>
  <c r="X99" i="69"/>
  <c r="X98" i="69" s="1"/>
  <c r="X294" i="69"/>
  <c r="Y140" i="67"/>
  <c r="X193" i="67"/>
  <c r="X366" i="67"/>
  <c r="Y174" i="66"/>
  <c r="Y117" i="65"/>
  <c r="X117" i="66"/>
  <c r="X137" i="66"/>
  <c r="X388" i="68"/>
  <c r="X412" i="68" s="1"/>
  <c r="X99" i="67"/>
  <c r="X98" i="67" s="1"/>
  <c r="X141" i="67"/>
  <c r="X294" i="67"/>
  <c r="X290" i="67" s="1"/>
  <c r="X102" i="66"/>
  <c r="X140" i="66" s="1"/>
  <c r="X331" i="66"/>
  <c r="X139" i="65"/>
  <c r="Y388" i="68"/>
  <c r="Y412" i="68" s="1"/>
  <c r="Y99" i="67"/>
  <c r="Y98" i="67" s="1"/>
  <c r="Y141" i="67"/>
  <c r="Y331" i="66"/>
  <c r="Y139" i="65"/>
  <c r="Y146" i="68"/>
  <c r="Y170" i="68" s="1"/>
  <c r="X143" i="68"/>
  <c r="X118" i="67"/>
  <c r="X330" i="67"/>
  <c r="X138" i="66"/>
  <c r="X333" i="66"/>
  <c r="X141" i="65"/>
  <c r="X309" i="65"/>
  <c r="Y131" i="64"/>
  <c r="Y118" i="67"/>
  <c r="Y330" i="67"/>
  <c r="Y138" i="66"/>
  <c r="Y333" i="66"/>
  <c r="Y137" i="65"/>
  <c r="Y141" i="65"/>
  <c r="Y309" i="65"/>
  <c r="X330" i="65"/>
  <c r="Y330" i="65"/>
  <c r="Y335" i="65"/>
  <c r="X329" i="65"/>
  <c r="X333" i="65"/>
  <c r="X132" i="64"/>
  <c r="X347" i="64"/>
  <c r="X368" i="64" s="1"/>
  <c r="Y329" i="65"/>
  <c r="Y333" i="65"/>
  <c r="Y153" i="64"/>
  <c r="Y157" i="64"/>
  <c r="Y368" i="64"/>
  <c r="Y372" i="64"/>
  <c r="Y376" i="64"/>
  <c r="Y380" i="64"/>
  <c r="X344" i="64"/>
  <c r="X407" i="64"/>
  <c r="X7" i="58"/>
  <c r="X3" i="58" s="1"/>
  <c r="X411" i="64"/>
  <c r="X410" i="64" s="1"/>
  <c r="X8" i="61"/>
  <c r="Y63" i="56"/>
  <c r="Y161" i="55"/>
  <c r="Y162" i="56"/>
  <c r="X24" i="54"/>
  <c r="X25" i="56"/>
  <c r="X62" i="57"/>
  <c r="X124" i="57"/>
  <c r="Y24" i="55"/>
  <c r="Y24" i="56" s="1"/>
  <c r="Y25" i="56"/>
  <c r="Y43" i="55"/>
  <c r="Y44" i="56"/>
  <c r="Y24" i="59"/>
  <c r="X43" i="59"/>
  <c r="X124" i="60"/>
  <c r="Y105" i="59"/>
  <c r="X124" i="59"/>
  <c r="X161" i="59"/>
  <c r="Y105" i="58"/>
  <c r="X129" i="62"/>
  <c r="X106" i="59"/>
  <c r="Y146" i="56"/>
  <c r="Y143" i="54"/>
  <c r="X81" i="54"/>
  <c r="Y144" i="56"/>
  <c r="Y143" i="55"/>
  <c r="X43" i="54"/>
  <c r="X106" i="55"/>
  <c r="X108" i="56"/>
  <c r="X125" i="54"/>
  <c r="X124" i="54" s="1"/>
  <c r="X126" i="56"/>
  <c r="X3" i="54"/>
  <c r="Y3" i="54"/>
  <c r="X128" i="55"/>
  <c r="X128" i="56" s="1"/>
  <c r="X129" i="56"/>
  <c r="X43" i="55"/>
  <c r="X82" i="55"/>
  <c r="X83" i="56"/>
  <c r="X162" i="55"/>
  <c r="X163" i="56"/>
  <c r="X62" i="54"/>
  <c r="X146" i="54"/>
  <c r="X143" i="54" s="1"/>
  <c r="X147" i="56"/>
  <c r="Y109" i="49"/>
  <c r="Y105" i="49" s="1"/>
  <c r="Y110" i="52"/>
  <c r="Y62" i="49"/>
  <c r="X138" i="29"/>
  <c r="Y30" i="15"/>
  <c r="X105" i="49"/>
  <c r="X5" i="26"/>
  <c r="X125" i="50"/>
  <c r="X124" i="50" s="1"/>
  <c r="X81" i="48"/>
  <c r="Y125" i="50"/>
  <c r="Y124" i="50" s="1"/>
  <c r="Y81" i="48"/>
  <c r="Y82" i="44"/>
  <c r="Y83" i="46"/>
  <c r="Y124" i="44"/>
  <c r="Y125" i="46"/>
  <c r="X144" i="44"/>
  <c r="X143" i="44" s="1"/>
  <c r="X145" i="46"/>
  <c r="X141" i="29"/>
  <c r="X105" i="45"/>
  <c r="X106" i="46"/>
  <c r="X25" i="44"/>
  <c r="X24" i="44" s="1"/>
  <c r="X27" i="46"/>
  <c r="Y16" i="32"/>
  <c r="Y17" i="32" s="1"/>
  <c r="Y5" i="32"/>
  <c r="Y3" i="32" s="1"/>
  <c r="X136" i="29"/>
  <c r="X115" i="29"/>
  <c r="X128" i="29" s="1"/>
  <c r="Y143" i="48"/>
  <c r="X4" i="45"/>
  <c r="X5" i="46"/>
  <c r="Y63" i="45"/>
  <c r="Y65" i="46"/>
  <c r="X137" i="29"/>
  <c r="X107" i="46"/>
  <c r="Y4" i="45"/>
  <c r="X143" i="45"/>
  <c r="Y161" i="45"/>
  <c r="Y143" i="44"/>
  <c r="Y16" i="33"/>
  <c r="Y17" i="33" s="1"/>
  <c r="Y138" i="29"/>
  <c r="Y6" i="29"/>
  <c r="Y115" i="29"/>
  <c r="Y128" i="29" s="1"/>
  <c r="X21" i="26"/>
  <c r="Y8" i="16"/>
  <c r="Y12" i="16"/>
  <c r="Y17" i="13"/>
  <c r="Y17" i="16" s="1"/>
  <c r="Y21" i="13"/>
  <c r="Y21" i="16" s="1"/>
  <c r="Y21" i="10"/>
  <c r="Y25" i="13"/>
  <c r="Y25" i="16" s="1"/>
  <c r="Y25" i="10"/>
  <c r="Y26" i="15"/>
  <c r="Y129" i="48"/>
  <c r="Y44" i="46"/>
  <c r="Y48" i="46"/>
  <c r="Y140" i="29"/>
  <c r="X111" i="29"/>
  <c r="X124" i="29" s="1"/>
  <c r="X117" i="29"/>
  <c r="X13" i="26"/>
  <c r="X29" i="26"/>
  <c r="Y145" i="46"/>
  <c r="Y144" i="45"/>
  <c r="Y111" i="29"/>
  <c r="Y124" i="29" s="1"/>
  <c r="Y117" i="29"/>
  <c r="X29" i="28"/>
  <c r="X29" i="27"/>
  <c r="X23" i="26"/>
  <c r="Y45" i="46"/>
  <c r="X125" i="45"/>
  <c r="X127" i="46"/>
  <c r="Y18" i="36"/>
  <c r="X18" i="34"/>
  <c r="Y18" i="30"/>
  <c r="X112" i="29"/>
  <c r="X125" i="29" s="1"/>
  <c r="X118" i="29"/>
  <c r="X7" i="28"/>
  <c r="Y25" i="45"/>
  <c r="Y43" i="45"/>
  <c r="X164" i="45"/>
  <c r="X165" i="46"/>
  <c r="X43" i="44"/>
  <c r="X161" i="44"/>
  <c r="X3" i="37"/>
  <c r="Y18" i="35"/>
  <c r="Y18" i="34"/>
  <c r="X18" i="33"/>
  <c r="Y18" i="31"/>
  <c r="X18" i="30"/>
  <c r="X143" i="29"/>
  <c r="Y112" i="29"/>
  <c r="Y125" i="29" s="1"/>
  <c r="Y118" i="29"/>
  <c r="Y131" i="29" s="1"/>
  <c r="X19" i="28"/>
  <c r="Y24" i="15"/>
  <c r="Y128" i="46"/>
  <c r="X81" i="44"/>
  <c r="X16" i="37"/>
  <c r="X17" i="37" s="1"/>
  <c r="X5" i="36"/>
  <c r="X3" i="36" s="1"/>
  <c r="X16" i="36"/>
  <c r="X17" i="36" s="1"/>
  <c r="X18" i="32"/>
  <c r="Y135" i="29"/>
  <c r="Y143" i="29"/>
  <c r="X5" i="29"/>
  <c r="X17" i="29"/>
  <c r="X10" i="29"/>
  <c r="X22" i="29"/>
  <c r="X109" i="29"/>
  <c r="X122" i="29" s="1"/>
  <c r="X31" i="27"/>
  <c r="X19" i="26"/>
  <c r="X25" i="26"/>
  <c r="X21" i="28"/>
  <c r="Y163" i="46"/>
  <c r="Y162" i="44"/>
  <c r="Y161" i="44" s="1"/>
  <c r="Y16" i="37"/>
  <c r="Y17" i="37" s="1"/>
  <c r="Y5" i="37"/>
  <c r="Y3" i="37" s="1"/>
  <c r="X5" i="35"/>
  <c r="X3" i="35" s="1"/>
  <c r="X16" i="35"/>
  <c r="X17" i="35" s="1"/>
  <c r="Y18" i="33"/>
  <c r="X16" i="32"/>
  <c r="X17" i="32" s="1"/>
  <c r="X5" i="31"/>
  <c r="X3" i="31" s="1"/>
  <c r="X16" i="31"/>
  <c r="X17" i="31" s="1"/>
  <c r="X144" i="29"/>
  <c r="Y109" i="29"/>
  <c r="Y122" i="29" s="1"/>
  <c r="Y114" i="29"/>
  <c r="X17" i="28"/>
  <c r="Y22" i="16"/>
  <c r="Y30" i="16"/>
  <c r="Y20" i="29"/>
  <c r="Y7" i="29" s="1"/>
  <c r="Y24" i="29"/>
  <c r="X14" i="21"/>
  <c r="X27" i="20"/>
  <c r="X28" i="24"/>
  <c r="X28" i="27" s="1"/>
  <c r="X28" i="21"/>
  <c r="X32" i="24"/>
  <c r="X32" i="27" s="1"/>
  <c r="X32" i="21"/>
  <c r="X8" i="26"/>
  <c r="X12" i="26"/>
  <c r="Y30" i="23"/>
  <c r="Y27" i="19"/>
  <c r="Y12" i="15"/>
  <c r="Y4" i="11"/>
  <c r="Y17" i="11"/>
  <c r="Y17" i="14" s="1"/>
  <c r="Y17" i="17" s="1"/>
  <c r="Y18" i="14"/>
  <c r="Y18" i="17" s="1"/>
  <c r="Y17" i="8"/>
  <c r="Y17" i="12" s="1"/>
  <c r="Y17" i="15" s="1"/>
  <c r="Y29" i="12"/>
  <c r="Y29" i="15" s="1"/>
  <c r="Y29" i="14"/>
  <c r="Y29" i="17" s="1"/>
  <c r="X12" i="29"/>
  <c r="X110" i="29"/>
  <c r="X123" i="29" s="1"/>
  <c r="Y22" i="21"/>
  <c r="X6" i="27"/>
  <c r="X10" i="27"/>
  <c r="Y27" i="20"/>
  <c r="Y28" i="24"/>
  <c r="Y28" i="21"/>
  <c r="Y32" i="24"/>
  <c r="Y32" i="21"/>
  <c r="X17" i="19"/>
  <c r="X17" i="23" s="1"/>
  <c r="X17" i="26" s="1"/>
  <c r="X18" i="23"/>
  <c r="X18" i="26" s="1"/>
  <c r="Y15" i="14"/>
  <c r="Y15" i="17" s="1"/>
  <c r="Y16" i="17"/>
  <c r="Y28" i="17"/>
  <c r="Y4" i="9"/>
  <c r="Y5" i="13"/>
  <c r="Y5" i="16" s="1"/>
  <c r="Y5" i="10"/>
  <c r="Y9" i="13"/>
  <c r="Y9" i="16" s="1"/>
  <c r="Y9" i="10"/>
  <c r="Y13" i="13"/>
  <c r="Y13" i="16" s="1"/>
  <c r="Y13" i="10"/>
  <c r="Y110" i="29"/>
  <c r="Y123" i="29" s="1"/>
  <c r="X20" i="24"/>
  <c r="X20" i="27" s="1"/>
  <c r="X20" i="21"/>
  <c r="X24" i="24"/>
  <c r="X24" i="27" s="1"/>
  <c r="X24" i="21"/>
  <c r="Y17" i="19"/>
  <c r="Y18" i="23"/>
  <c r="Y6" i="16"/>
  <c r="Y28" i="15"/>
  <c r="Y4" i="22"/>
  <c r="Y5" i="25"/>
  <c r="Y17" i="22"/>
  <c r="X10" i="21"/>
  <c r="X18" i="21"/>
  <c r="X15" i="20"/>
  <c r="X15" i="21" s="1"/>
  <c r="X16" i="21"/>
  <c r="Y20" i="24"/>
  <c r="Y20" i="21"/>
  <c r="Y24" i="24"/>
  <c r="Y24" i="21"/>
  <c r="Y4" i="19"/>
  <c r="X32" i="26"/>
  <c r="Y18" i="16"/>
  <c r="Y26" i="16"/>
  <c r="Y7" i="15"/>
  <c r="Y11" i="15"/>
  <c r="Y18" i="21"/>
  <c r="Y15" i="20"/>
  <c r="Y15" i="21" s="1"/>
  <c r="Y16" i="24"/>
  <c r="Y16" i="21"/>
  <c r="X30" i="27"/>
  <c r="X6" i="23"/>
  <c r="X6" i="26" s="1"/>
  <c r="X4" i="19"/>
  <c r="X4" i="21" s="1"/>
  <c r="X10" i="26"/>
  <c r="Y20" i="15"/>
  <c r="Y23" i="10"/>
  <c r="X5" i="25"/>
  <c r="X5" i="28" s="1"/>
  <c r="X8" i="24"/>
  <c r="X8" i="27" s="1"/>
  <c r="X8" i="21"/>
  <c r="X12" i="24"/>
  <c r="X12" i="27" s="1"/>
  <c r="X12" i="21"/>
  <c r="X20" i="26"/>
  <c r="X24" i="26"/>
  <c r="Y8" i="17"/>
  <c r="Y20" i="17"/>
  <c r="Y8" i="15"/>
  <c r="Y32" i="15"/>
  <c r="Y4" i="7"/>
  <c r="Y3" i="7" s="1"/>
  <c r="Y14" i="7"/>
  <c r="Y14" i="13" s="1"/>
  <c r="Y14" i="16" s="1"/>
  <c r="Y5" i="12"/>
  <c r="Y5" i="15" s="1"/>
  <c r="X6" i="21"/>
  <c r="Y26" i="21"/>
  <c r="Y4" i="20"/>
  <c r="Y8" i="24"/>
  <c r="Y8" i="21"/>
  <c r="Y12" i="24"/>
  <c r="Y12" i="21"/>
  <c r="X17" i="20"/>
  <c r="Y10" i="16"/>
  <c r="Y21" i="14"/>
  <c r="Y21" i="17" s="1"/>
  <c r="Y31" i="10"/>
  <c r="Y29" i="13"/>
  <c r="Y29" i="16" s="1"/>
  <c r="Y29" i="10"/>
  <c r="Y27" i="7"/>
  <c r="X7" i="10"/>
  <c r="X11" i="10"/>
  <c r="X19" i="10"/>
  <c r="X23" i="10"/>
  <c r="X31" i="10"/>
  <c r="X17" i="9"/>
  <c r="X27" i="8"/>
  <c r="X27" i="12" s="1"/>
  <c r="X17" i="7"/>
  <c r="X28" i="25"/>
  <c r="X28" i="28" s="1"/>
  <c r="X18" i="24"/>
  <c r="X18" i="27" s="1"/>
  <c r="X28" i="23"/>
  <c r="X28" i="26" s="1"/>
  <c r="X5" i="12"/>
  <c r="X14" i="7"/>
  <c r="Y5" i="14"/>
  <c r="Y5" i="17" s="1"/>
  <c r="Y8" i="10"/>
  <c r="Y12" i="10"/>
  <c r="Y16" i="10"/>
  <c r="Y20" i="10"/>
  <c r="Y24" i="10"/>
  <c r="Y28" i="10"/>
  <c r="Y32" i="10"/>
  <c r="Y4" i="8"/>
  <c r="Y28" i="13"/>
  <c r="Y28" i="16" s="1"/>
  <c r="Y18" i="12"/>
  <c r="Y18" i="15" s="1"/>
  <c r="X7" i="14"/>
  <c r="X19" i="14"/>
  <c r="X5" i="13"/>
  <c r="Y161" i="56" l="1"/>
  <c r="Y152" i="64"/>
  <c r="X290" i="69"/>
  <c r="X329" i="66"/>
  <c r="X25" i="62"/>
  <c r="Y131" i="6"/>
  <c r="Y43" i="46"/>
  <c r="X25" i="15"/>
  <c r="X133" i="71"/>
  <c r="Y124" i="54"/>
  <c r="Y124" i="56" s="1"/>
  <c r="X5" i="16"/>
  <c r="X7" i="16"/>
  <c r="X9" i="15"/>
  <c r="X11" i="16"/>
  <c r="X7" i="17"/>
  <c r="X25" i="16"/>
  <c r="X133" i="72"/>
  <c r="X82" i="63"/>
  <c r="Y335" i="68"/>
  <c r="X4" i="63"/>
  <c r="X443" i="66"/>
  <c r="Y125" i="53"/>
  <c r="Y270" i="66"/>
  <c r="Y311" i="68"/>
  <c r="Y27" i="23"/>
  <c r="Y27" i="26" s="1"/>
  <c r="Y82" i="52"/>
  <c r="X3" i="7"/>
  <c r="X3" i="14" s="1"/>
  <c r="X136" i="70"/>
  <c r="X125" i="61"/>
  <c r="X529" i="68"/>
  <c r="X16" i="24"/>
  <c r="Y167" i="6"/>
  <c r="X4" i="14"/>
  <c r="X161" i="63"/>
  <c r="Y129" i="61"/>
  <c r="Y11" i="26"/>
  <c r="Y6" i="27"/>
  <c r="Y6" i="26"/>
  <c r="X3" i="11"/>
  <c r="X424" i="65"/>
  <c r="X143" i="56"/>
  <c r="X14" i="24"/>
  <c r="X14" i="27" s="1"/>
  <c r="X161" i="54"/>
  <c r="Y119" i="6"/>
  <c r="X24" i="46"/>
  <c r="Y30" i="26"/>
  <c r="Y25" i="27"/>
  <c r="X4" i="24"/>
  <c r="X4" i="27" s="1"/>
  <c r="Y17" i="25"/>
  <c r="Y17" i="28" s="1"/>
  <c r="Y120" i="6"/>
  <c r="Y153" i="6"/>
  <c r="Y194" i="64"/>
  <c r="Y299" i="64"/>
  <c r="Y12" i="27"/>
  <c r="Y81" i="55"/>
  <c r="Y81" i="56" s="1"/>
  <c r="X11" i="15"/>
  <c r="Y110" i="62"/>
  <c r="X480" i="68"/>
  <c r="Y364" i="64"/>
  <c r="X4" i="13"/>
  <c r="X4" i="16" s="1"/>
  <c r="Y13" i="26"/>
  <c r="Y22" i="27"/>
  <c r="Y26" i="26"/>
  <c r="Y15" i="26"/>
  <c r="Y129" i="62"/>
  <c r="Y29" i="61"/>
  <c r="Y18" i="28"/>
  <c r="Y10" i="26"/>
  <c r="Y28" i="28"/>
  <c r="Y31" i="26"/>
  <c r="Y86" i="62"/>
  <c r="Y67" i="61"/>
  <c r="Y21" i="28"/>
  <c r="Y18" i="27"/>
  <c r="Y20" i="28"/>
  <c r="Y155" i="6"/>
  <c r="Y32" i="26"/>
  <c r="Y5" i="27"/>
  <c r="Y23" i="26"/>
  <c r="Y19" i="26"/>
  <c r="Y20" i="6"/>
  <c r="Y8" i="26"/>
  <c r="Y12" i="26"/>
  <c r="Y160" i="6"/>
  <c r="Y48" i="62"/>
  <c r="Y14" i="27"/>
  <c r="Y21" i="27"/>
  <c r="X4" i="15"/>
  <c r="X21" i="15"/>
  <c r="X23" i="15"/>
  <c r="Y5" i="28"/>
  <c r="Y18" i="26"/>
  <c r="Y32" i="27"/>
  <c r="Y20" i="26"/>
  <c r="Y328" i="65"/>
  <c r="Y162" i="6"/>
  <c r="X153" i="6"/>
  <c r="Y8" i="62"/>
  <c r="Y165" i="61"/>
  <c r="Y164" i="61" s="1"/>
  <c r="Y26" i="27"/>
  <c r="Y23" i="27"/>
  <c r="Y30" i="27"/>
  <c r="Y16" i="26"/>
  <c r="Y10" i="27"/>
  <c r="Y24" i="27"/>
  <c r="X5" i="15"/>
  <c r="X3" i="20"/>
  <c r="Y24" i="26"/>
  <c r="Y20" i="27"/>
  <c r="Y17" i="23"/>
  <c r="Y17" i="26" s="1"/>
  <c r="X31" i="16"/>
  <c r="Y124" i="46"/>
  <c r="Y82" i="56"/>
  <c r="Y166" i="6"/>
  <c r="Y29" i="62"/>
  <c r="Y165" i="62"/>
  <c r="Y8" i="28"/>
  <c r="Y9" i="26"/>
  <c r="Y5" i="26"/>
  <c r="Y14" i="23"/>
  <c r="Y14" i="26" s="1"/>
  <c r="Y158" i="6"/>
  <c r="Y8" i="27"/>
  <c r="Y9" i="27"/>
  <c r="Y8" i="61"/>
  <c r="Y21" i="26"/>
  <c r="Y29" i="27"/>
  <c r="Y22" i="26"/>
  <c r="Y28" i="26"/>
  <c r="Y28" i="27"/>
  <c r="Y7" i="26"/>
  <c r="Y161" i="6"/>
  <c r="Y67" i="62"/>
  <c r="Y48" i="61"/>
  <c r="Y31" i="27"/>
  <c r="Y6" i="28"/>
  <c r="Y7" i="28"/>
  <c r="Y154" i="6"/>
  <c r="X143" i="46"/>
  <c r="X125" i="62"/>
  <c r="X106" i="63"/>
  <c r="X577" i="68"/>
  <c r="X576" i="68" s="1"/>
  <c r="X462" i="69"/>
  <c r="X461" i="69" s="1"/>
  <c r="Y4" i="51"/>
  <c r="Y44" i="53"/>
  <c r="Y4" i="53"/>
  <c r="Y3" i="53" s="1"/>
  <c r="Y251" i="65"/>
  <c r="Y232" i="69"/>
  <c r="X13" i="16"/>
  <c r="Y17" i="21"/>
  <c r="Y43" i="54"/>
  <c r="Y127" i="29"/>
  <c r="X144" i="46"/>
  <c r="Y142" i="68"/>
  <c r="Y166" i="68" s="1"/>
  <c r="X28" i="6"/>
  <c r="X16" i="29"/>
  <c r="X19" i="17"/>
  <c r="X27" i="17"/>
  <c r="X23" i="16"/>
  <c r="Y110" i="61"/>
  <c r="Y109" i="61" s="1"/>
  <c r="Y30" i="28"/>
  <c r="Y7" i="27"/>
  <c r="Y13" i="27"/>
  <c r="X154" i="6"/>
  <c r="Y156" i="6"/>
  <c r="X7" i="15"/>
  <c r="X29" i="15"/>
  <c r="Y147" i="62"/>
  <c r="Y17" i="31"/>
  <c r="Y442" i="72"/>
  <c r="Y424" i="72"/>
  <c r="Y406" i="72"/>
  <c r="Y442" i="71"/>
  <c r="Y424" i="71"/>
  <c r="Y406" i="71"/>
  <c r="Y144" i="63"/>
  <c r="Y162" i="63"/>
  <c r="Y125" i="63"/>
  <c r="Y124" i="63" s="1"/>
  <c r="Y162" i="62"/>
  <c r="Y144" i="62"/>
  <c r="Y4" i="63"/>
  <c r="Y162" i="61"/>
  <c r="Y82" i="61"/>
  <c r="Y144" i="61"/>
  <c r="X130" i="6"/>
  <c r="X242" i="71"/>
  <c r="X224" i="71"/>
  <c r="X260" i="71"/>
  <c r="X162" i="53"/>
  <c r="X144" i="51"/>
  <c r="X144" i="52"/>
  <c r="X162" i="52"/>
  <c r="X21" i="16"/>
  <c r="X4" i="17"/>
  <c r="X119" i="6"/>
  <c r="Y169" i="6"/>
  <c r="Y152" i="6"/>
  <c r="X31" i="15"/>
  <c r="X19" i="16"/>
  <c r="X19" i="15"/>
  <c r="X9" i="16"/>
  <c r="X27" i="15"/>
  <c r="X13" i="15"/>
  <c r="Y147" i="61"/>
  <c r="Y409" i="71" s="1"/>
  <c r="Y408" i="71" s="1"/>
  <c r="Y405" i="71" s="1"/>
  <c r="Y86" i="61"/>
  <c r="Y533" i="68" s="1"/>
  <c r="Y532" i="68" s="1"/>
  <c r="Y29" i="26"/>
  <c r="Y11" i="27"/>
  <c r="Y25" i="26"/>
  <c r="Y19" i="27"/>
  <c r="X17" i="12"/>
  <c r="X17" i="15" s="1"/>
  <c r="X155" i="6"/>
  <c r="X43" i="56"/>
  <c r="Y315" i="71"/>
  <c r="X82" i="46"/>
  <c r="X105" i="46"/>
  <c r="Y136" i="65"/>
  <c r="Y130" i="6"/>
  <c r="Y16" i="13"/>
  <c r="Y16" i="16" s="1"/>
  <c r="Y27" i="13"/>
  <c r="Y27" i="16" s="1"/>
  <c r="Y62" i="55"/>
  <c r="Y62" i="56" s="1"/>
  <c r="X328" i="65"/>
  <c r="X3" i="9"/>
  <c r="X4" i="10"/>
  <c r="X62" i="55"/>
  <c r="X137" i="65"/>
  <c r="Y329" i="67"/>
  <c r="Y121" i="6"/>
  <c r="Y329" i="66"/>
  <c r="X81" i="46"/>
  <c r="X131" i="29"/>
  <c r="X130" i="29"/>
  <c r="X124" i="55"/>
  <c r="X124" i="56" s="1"/>
  <c r="X3" i="55"/>
  <c r="X3" i="56" s="1"/>
  <c r="X4" i="56"/>
  <c r="Y105" i="55"/>
  <c r="Y105" i="56" s="1"/>
  <c r="Y106" i="56"/>
  <c r="X109" i="59"/>
  <c r="X105" i="59" s="1"/>
  <c r="X390" i="69"/>
  <c r="X389" i="69" s="1"/>
  <c r="X385" i="69" s="1"/>
  <c r="Y28" i="6"/>
  <c r="X18" i="35"/>
  <c r="Y130" i="29"/>
  <c r="Y162" i="46"/>
  <c r="X406" i="64"/>
  <c r="X136" i="69"/>
  <c r="Y140" i="69"/>
  <c r="X105" i="63"/>
  <c r="X512" i="64"/>
  <c r="X511" i="64" s="1"/>
  <c r="X63" i="63"/>
  <c r="X62" i="63" s="1"/>
  <c r="X4" i="25"/>
  <c r="X4" i="28" s="1"/>
  <c r="Y17" i="24"/>
  <c r="Y17" i="27" s="1"/>
  <c r="X43" i="45"/>
  <c r="X43" i="46" s="1"/>
  <c r="X44" i="46"/>
  <c r="X28" i="58"/>
  <c r="X24" i="58" s="1"/>
  <c r="X371" i="65"/>
  <c r="X370" i="65" s="1"/>
  <c r="X366" i="65" s="1"/>
  <c r="Y290" i="69"/>
  <c r="Y328" i="69" s="1"/>
  <c r="Y18" i="32"/>
  <c r="Y66" i="58"/>
  <c r="Y62" i="58" s="1"/>
  <c r="Y371" i="67"/>
  <c r="Y370" i="67" s="1"/>
  <c r="Y366" i="67" s="1"/>
  <c r="Y142" i="29"/>
  <c r="Y3" i="56"/>
  <c r="Y115" i="71"/>
  <c r="Y270" i="70"/>
  <c r="Y269" i="70" s="1"/>
  <c r="Y269" i="66"/>
  <c r="Y251" i="67"/>
  <c r="Y62" i="53"/>
  <c r="Y63" i="52"/>
  <c r="Y82" i="51"/>
  <c r="Y14" i="12"/>
  <c r="Y14" i="15" s="1"/>
  <c r="Y137" i="29"/>
  <c r="Y18" i="37"/>
  <c r="X491" i="64"/>
  <c r="Y106" i="62"/>
  <c r="Y27" i="25"/>
  <c r="Y27" i="28" s="1"/>
  <c r="Y12" i="29"/>
  <c r="Y109" i="48"/>
  <c r="Y105" i="48" s="1"/>
  <c r="Y179" i="69"/>
  <c r="Y178" i="69" s="1"/>
  <c r="Y174" i="69" s="1"/>
  <c r="X62" i="45"/>
  <c r="X62" i="46" s="1"/>
  <c r="X63" i="46"/>
  <c r="X3" i="25"/>
  <c r="X18" i="31"/>
  <c r="Y47" i="59"/>
  <c r="Y43" i="59" s="1"/>
  <c r="Y390" i="66"/>
  <c r="Y389" i="66" s="1"/>
  <c r="Y385" i="66" s="1"/>
  <c r="X27" i="25"/>
  <c r="X27" i="28" s="1"/>
  <c r="Y134" i="6"/>
  <c r="Y16" i="12"/>
  <c r="Y16" i="15" s="1"/>
  <c r="X137" i="70"/>
  <c r="X332" i="69"/>
  <c r="X424" i="66"/>
  <c r="Y334" i="68"/>
  <c r="Y279" i="64"/>
  <c r="Y529" i="68"/>
  <c r="X28" i="59"/>
  <c r="X24" i="59" s="1"/>
  <c r="X390" i="65"/>
  <c r="X389" i="65" s="1"/>
  <c r="X385" i="65" s="1"/>
  <c r="X28" i="49"/>
  <c r="X24" i="49" s="1"/>
  <c r="X198" i="65"/>
  <c r="X197" i="65" s="1"/>
  <c r="X193" i="65" s="1"/>
  <c r="X328" i="66"/>
  <c r="X18" i="36"/>
  <c r="X18" i="37"/>
  <c r="Y105" i="46"/>
  <c r="X24" i="55"/>
  <c r="X24" i="56" s="1"/>
  <c r="X28" i="56"/>
  <c r="Y146" i="59"/>
  <c r="Y143" i="59" s="1"/>
  <c r="Y373" i="71"/>
  <c r="Y372" i="71" s="1"/>
  <c r="Y369" i="71" s="1"/>
  <c r="Y290" i="67"/>
  <c r="Y328" i="67" s="1"/>
  <c r="X27" i="10"/>
  <c r="Y27" i="14"/>
  <c r="Y27" i="17" s="1"/>
  <c r="Y27" i="24"/>
  <c r="Y27" i="27" s="1"/>
  <c r="Y27" i="21"/>
  <c r="X17" i="14"/>
  <c r="X17" i="17" s="1"/>
  <c r="X142" i="29"/>
  <c r="X124" i="45"/>
  <c r="X124" i="46" s="1"/>
  <c r="X125" i="46"/>
  <c r="Y129" i="51"/>
  <c r="Y128" i="48"/>
  <c r="Y124" i="48" s="1"/>
  <c r="Y179" i="70"/>
  <c r="Y178" i="70" s="1"/>
  <c r="Y174" i="70" s="1"/>
  <c r="Y17" i="29"/>
  <c r="Y62" i="45"/>
  <c r="Y62" i="46" s="1"/>
  <c r="Y63" i="46"/>
  <c r="X365" i="64"/>
  <c r="X343" i="64"/>
  <c r="X364" i="64" s="1"/>
  <c r="Y117" i="67"/>
  <c r="Y136" i="67" s="1"/>
  <c r="Y137" i="67"/>
  <c r="Y316" i="72"/>
  <c r="Y297" i="72"/>
  <c r="Y315" i="72" s="1"/>
  <c r="Y97" i="6"/>
  <c r="Y44" i="6"/>
  <c r="Y168" i="6"/>
  <c r="Y144" i="6"/>
  <c r="X443" i="70"/>
  <c r="X441" i="72"/>
  <c r="X462" i="66"/>
  <c r="X461" i="66" s="1"/>
  <c r="X3" i="63"/>
  <c r="X164" i="62"/>
  <c r="X161" i="62" s="1"/>
  <c r="X427" i="72"/>
  <c r="X426" i="72" s="1"/>
  <c r="X423" i="72" s="1"/>
  <c r="X129" i="6"/>
  <c r="Y259" i="72"/>
  <c r="Y105" i="53"/>
  <c r="Y7" i="52"/>
  <c r="Y283" i="64"/>
  <c r="Y282" i="64" s="1"/>
  <c r="Y82" i="53"/>
  <c r="Y81" i="53" s="1"/>
  <c r="Y143" i="53"/>
  <c r="Y4" i="52"/>
  <c r="Y441" i="72"/>
  <c r="Y512" i="64"/>
  <c r="Y63" i="63"/>
  <c r="Y62" i="63" s="1"/>
  <c r="Y164" i="62"/>
  <c r="Y427" i="72"/>
  <c r="Y426" i="72" s="1"/>
  <c r="X16" i="26"/>
  <c r="X15" i="23"/>
  <c r="X15" i="26" s="1"/>
  <c r="Y15" i="24"/>
  <c r="Y15" i="27" s="1"/>
  <c r="Y16" i="27"/>
  <c r="X16" i="27"/>
  <c r="X15" i="24"/>
  <c r="X15" i="27" s="1"/>
  <c r="Y136" i="29"/>
  <c r="Y4" i="29"/>
  <c r="X28" i="61"/>
  <c r="X24" i="61" s="1"/>
  <c r="X428" i="65"/>
  <c r="X427" i="65" s="1"/>
  <c r="X423" i="65" s="1"/>
  <c r="X117" i="67"/>
  <c r="X136" i="67" s="1"/>
  <c r="X137" i="67"/>
  <c r="X297" i="72"/>
  <c r="X315" i="72" s="1"/>
  <c r="X316" i="72"/>
  <c r="Y328" i="70"/>
  <c r="X143" i="6"/>
  <c r="X167" i="6"/>
  <c r="Y332" i="70"/>
  <c r="X443" i="65"/>
  <c r="X24" i="63"/>
  <c r="X43" i="63"/>
  <c r="X125" i="63"/>
  <c r="X124" i="63" s="1"/>
  <c r="X164" i="61"/>
  <c r="X161" i="61" s="1"/>
  <c r="X409" i="72"/>
  <c r="X408" i="72" s="1"/>
  <c r="X405" i="72" s="1"/>
  <c r="X82" i="61"/>
  <c r="X135" i="6"/>
  <c r="Y28" i="52"/>
  <c r="Y255" i="65"/>
  <c r="Y254" i="65" s="1"/>
  <c r="Y250" i="65" s="1"/>
  <c r="Y124" i="53"/>
  <c r="Y85" i="51"/>
  <c r="Y291" i="68"/>
  <c r="Y290" i="68" s="1"/>
  <c r="Y146" i="51"/>
  <c r="Y143" i="51" s="1"/>
  <c r="Y227" i="71"/>
  <c r="Y226" i="71" s="1"/>
  <c r="Y223" i="71" s="1"/>
  <c r="X3" i="8"/>
  <c r="X164" i="46"/>
  <c r="X161" i="45"/>
  <c r="X161" i="46" s="1"/>
  <c r="Y3" i="45"/>
  <c r="Y4" i="46"/>
  <c r="X3" i="45"/>
  <c r="X4" i="46"/>
  <c r="X146" i="56"/>
  <c r="X7" i="61"/>
  <c r="X474" i="64"/>
  <c r="X473" i="64" s="1"/>
  <c r="X167" i="68"/>
  <c r="X142" i="68"/>
  <c r="Y384" i="68"/>
  <c r="Y408" i="68" s="1"/>
  <c r="X384" i="68"/>
  <c r="X408" i="68" s="1"/>
  <c r="X332" i="67"/>
  <c r="X134" i="6"/>
  <c r="X158" i="6"/>
  <c r="X169" i="6"/>
  <c r="X145" i="6"/>
  <c r="X441" i="71"/>
  <c r="X106" i="62"/>
  <c r="X470" i="64"/>
  <c r="X4" i="61"/>
  <c r="X106" i="61"/>
  <c r="X44" i="61"/>
  <c r="Y259" i="71"/>
  <c r="Y287" i="68"/>
  <c r="Y258" i="64"/>
  <c r="Y66" i="52"/>
  <c r="Y255" i="67"/>
  <c r="Y254" i="67" s="1"/>
  <c r="Y146" i="52"/>
  <c r="Y143" i="52" s="1"/>
  <c r="Y245" i="71"/>
  <c r="Y244" i="71" s="1"/>
  <c r="Y241" i="71" s="1"/>
  <c r="X132" i="6"/>
  <c r="Y7" i="61"/>
  <c r="Y474" i="64"/>
  <c r="Y473" i="64" s="1"/>
  <c r="Y44" i="61"/>
  <c r="Y3" i="20"/>
  <c r="Y4" i="24"/>
  <c r="Y4" i="27" s="1"/>
  <c r="Y4" i="21"/>
  <c r="Y3" i="19"/>
  <c r="Y4" i="23"/>
  <c r="Y4" i="26" s="1"/>
  <c r="Y27" i="12"/>
  <c r="Y27" i="15" s="1"/>
  <c r="X62" i="56"/>
  <c r="X125" i="56"/>
  <c r="X131" i="64"/>
  <c r="X152" i="64" s="1"/>
  <c r="X153" i="64"/>
  <c r="X137" i="69"/>
  <c r="X78" i="6"/>
  <c r="X87" i="6" s="1"/>
  <c r="X111" i="6"/>
  <c r="X424" i="69"/>
  <c r="X7" i="62"/>
  <c r="X495" i="64"/>
  <c r="X494" i="64" s="1"/>
  <c r="X146" i="62"/>
  <c r="X143" i="62" s="1"/>
  <c r="X427" i="71"/>
  <c r="X426" i="71" s="1"/>
  <c r="X423" i="71" s="1"/>
  <c r="X128" i="61"/>
  <c r="X124" i="61" s="1"/>
  <c r="X428" i="70"/>
  <c r="X427" i="70" s="1"/>
  <c r="Y270" i="67"/>
  <c r="Y269" i="67" s="1"/>
  <c r="Y47" i="51"/>
  <c r="Y236" i="66"/>
  <c r="Y235" i="66" s="1"/>
  <c r="Y231" i="66" s="1"/>
  <c r="Y447" i="65"/>
  <c r="Y446" i="65" s="1"/>
  <c r="Y28" i="62"/>
  <c r="Y66" i="62"/>
  <c r="Y447" i="67"/>
  <c r="Y446" i="67" s="1"/>
  <c r="Y128" i="61"/>
  <c r="Y428" i="70"/>
  <c r="Y427" i="70" s="1"/>
  <c r="Y3" i="9"/>
  <c r="Y4" i="13"/>
  <c r="Y4" i="16" s="1"/>
  <c r="Y4" i="10"/>
  <c r="Y22" i="29"/>
  <c r="Y11" i="29"/>
  <c r="X140" i="29"/>
  <c r="X9" i="29"/>
  <c r="Y24" i="45"/>
  <c r="Y24" i="46" s="1"/>
  <c r="Y25" i="46"/>
  <c r="Y109" i="52"/>
  <c r="Y255" i="69"/>
  <c r="Y254" i="69" s="1"/>
  <c r="Y250" i="69" s="1"/>
  <c r="X105" i="55"/>
  <c r="X105" i="56" s="1"/>
  <c r="X106" i="56"/>
  <c r="X29" i="17"/>
  <c r="X21" i="17"/>
  <c r="X5" i="17"/>
  <c r="X32" i="15"/>
  <c r="X28" i="15"/>
  <c r="X24" i="15"/>
  <c r="X20" i="15"/>
  <c r="X12" i="15"/>
  <c r="X8" i="15"/>
  <c r="X30" i="16"/>
  <c r="X26" i="16"/>
  <c r="X22" i="16"/>
  <c r="X18" i="16"/>
  <c r="X10" i="16"/>
  <c r="X6" i="16"/>
  <c r="X28" i="17"/>
  <c r="X20" i="17"/>
  <c r="X8" i="17"/>
  <c r="X29" i="16"/>
  <c r="X30" i="15"/>
  <c r="X26" i="15"/>
  <c r="X22" i="15"/>
  <c r="X18" i="15"/>
  <c r="X10" i="15"/>
  <c r="X6" i="15"/>
  <c r="X32" i="16"/>
  <c r="X28" i="16"/>
  <c r="X24" i="16"/>
  <c r="X20" i="16"/>
  <c r="X12" i="16"/>
  <c r="X8" i="16"/>
  <c r="X30" i="17"/>
  <c r="X18" i="17"/>
  <c r="X6" i="17"/>
  <c r="X165" i="51"/>
  <c r="X110" i="51"/>
  <c r="X147" i="51"/>
  <c r="X125" i="51"/>
  <c r="X162" i="51"/>
  <c r="X129" i="51"/>
  <c r="X48" i="51"/>
  <c r="X165" i="52"/>
  <c r="X110" i="52"/>
  <c r="X63" i="51"/>
  <c r="X25" i="51"/>
  <c r="X147" i="52"/>
  <c r="X67" i="52"/>
  <c r="X29" i="52"/>
  <c r="X8" i="52"/>
  <c r="X67" i="51"/>
  <c r="X29" i="51"/>
  <c r="X8" i="51"/>
  <c r="X129" i="52"/>
  <c r="X48" i="52"/>
  <c r="X86" i="51"/>
  <c r="X144" i="53"/>
  <c r="X86" i="52"/>
  <c r="X4" i="53"/>
  <c r="X3" i="53" s="1"/>
  <c r="X232" i="65"/>
  <c r="X311" i="68"/>
  <c r="X242" i="72"/>
  <c r="X232" i="70"/>
  <c r="X224" i="72"/>
  <c r="X251" i="69"/>
  <c r="X260" i="72"/>
  <c r="X259" i="72" s="1"/>
  <c r="X146" i="6"/>
  <c r="X170" i="6"/>
  <c r="X144" i="6"/>
  <c r="Y28" i="51"/>
  <c r="Y236" i="65"/>
  <c r="Y235" i="65" s="1"/>
  <c r="Y161" i="53"/>
  <c r="Y109" i="51"/>
  <c r="Y105" i="51" s="1"/>
  <c r="Y236" i="69"/>
  <c r="Y235" i="69" s="1"/>
  <c r="Y231" i="69" s="1"/>
  <c r="X128" i="6"/>
  <c r="X131" i="6"/>
  <c r="Y109" i="62"/>
  <c r="Y447" i="69"/>
  <c r="Y446" i="69" s="1"/>
  <c r="Y146" i="62"/>
  <c r="Y427" i="71"/>
  <c r="Y426" i="71" s="1"/>
  <c r="Y3" i="8"/>
  <c r="Y4" i="12"/>
  <c r="Y4" i="15" s="1"/>
  <c r="X3" i="19"/>
  <c r="X4" i="23"/>
  <c r="X4" i="26" s="1"/>
  <c r="Y3" i="11"/>
  <c r="Y4" i="14"/>
  <c r="Y4" i="17" s="1"/>
  <c r="X25" i="46"/>
  <c r="Y143" i="45"/>
  <c r="Y143" i="46" s="1"/>
  <c r="Y144" i="46"/>
  <c r="Y81" i="44"/>
  <c r="Y81" i="46" s="1"/>
  <c r="Y82" i="46"/>
  <c r="X161" i="55"/>
  <c r="X161" i="56" s="1"/>
  <c r="X162" i="56"/>
  <c r="Y137" i="69"/>
  <c r="Y117" i="69"/>
  <c r="Y136" i="69" s="1"/>
  <c r="Y137" i="70"/>
  <c r="X142" i="6"/>
  <c r="X166" i="6"/>
  <c r="Y111" i="6"/>
  <c r="Y78" i="6"/>
  <c r="X462" i="70"/>
  <c r="X461" i="70" s="1"/>
  <c r="X4" i="62"/>
  <c r="X143" i="63"/>
  <c r="X47" i="62"/>
  <c r="X43" i="62" s="1"/>
  <c r="X447" i="66"/>
  <c r="X446" i="66" s="1"/>
  <c r="X442" i="66" s="1"/>
  <c r="X85" i="62"/>
  <c r="X81" i="62" s="1"/>
  <c r="X557" i="68"/>
  <c r="X556" i="68" s="1"/>
  <c r="X552" i="68" s="1"/>
  <c r="X109" i="62"/>
  <c r="X447" i="69"/>
  <c r="X446" i="69" s="1"/>
  <c r="X47" i="61"/>
  <c r="X428" i="66"/>
  <c r="X427" i="66" s="1"/>
  <c r="X85" i="61"/>
  <c r="X533" i="68"/>
  <c r="X532" i="68" s="1"/>
  <c r="X528" i="68" s="1"/>
  <c r="Y232" i="70"/>
  <c r="Y270" i="65"/>
  <c r="Y269" i="65" s="1"/>
  <c r="Y7" i="51"/>
  <c r="Y3" i="51" s="1"/>
  <c r="Y262" i="64"/>
  <c r="Y261" i="64" s="1"/>
  <c r="Y43" i="53"/>
  <c r="Y106" i="52"/>
  <c r="Y25" i="53"/>
  <c r="Y24" i="53" s="1"/>
  <c r="Y47" i="52"/>
  <c r="Y43" i="52" s="1"/>
  <c r="Y255" i="66"/>
  <c r="Y254" i="66" s="1"/>
  <c r="Y250" i="66" s="1"/>
  <c r="Y63" i="51"/>
  <c r="Y25" i="52"/>
  <c r="Y125" i="51"/>
  <c r="X138" i="6"/>
  <c r="Y462" i="70"/>
  <c r="Y462" i="69"/>
  <c r="Y461" i="69" s="1"/>
  <c r="Y462" i="66"/>
  <c r="Y461" i="66" s="1"/>
  <c r="Y47" i="61"/>
  <c r="Y428" i="66"/>
  <c r="Y427" i="66" s="1"/>
  <c r="X14" i="12"/>
  <c r="X14" i="15" s="1"/>
  <c r="X14" i="13"/>
  <c r="X14" i="16" s="1"/>
  <c r="X17" i="13"/>
  <c r="X17" i="16" s="1"/>
  <c r="X17" i="10"/>
  <c r="X17" i="21"/>
  <c r="X17" i="24"/>
  <c r="X17" i="27" s="1"/>
  <c r="X135" i="29"/>
  <c r="X4" i="29"/>
  <c r="Y17" i="10"/>
  <c r="Y161" i="46"/>
  <c r="Y143" i="56"/>
  <c r="X128" i="62"/>
  <c r="X124" i="62" s="1"/>
  <c r="X447" i="70"/>
  <c r="X446" i="70" s="1"/>
  <c r="X98" i="66"/>
  <c r="X309" i="70"/>
  <c r="X328" i="70" s="1"/>
  <c r="X329" i="70"/>
  <c r="X328" i="67"/>
  <c r="Y146" i="6"/>
  <c r="Y170" i="6"/>
  <c r="X44" i="6"/>
  <c r="X97" i="6"/>
  <c r="X443" i="69"/>
  <c r="X424" i="70"/>
  <c r="X461" i="67"/>
  <c r="X81" i="63"/>
  <c r="X146" i="61"/>
  <c r="X143" i="61" s="1"/>
  <c r="X409" i="71"/>
  <c r="X408" i="71" s="1"/>
  <c r="X405" i="71" s="1"/>
  <c r="X461" i="65"/>
  <c r="X63" i="61"/>
  <c r="X109" i="61"/>
  <c r="X428" i="69"/>
  <c r="X427" i="69" s="1"/>
  <c r="Y270" i="69"/>
  <c r="Y269" i="69" s="1"/>
  <c r="Y232" i="65"/>
  <c r="Y128" i="52"/>
  <c r="Y255" i="70"/>
  <c r="Y254" i="70" s="1"/>
  <c r="Y250" i="70" s="1"/>
  <c r="Y85" i="52"/>
  <c r="Y315" i="68"/>
  <c r="Y314" i="68" s="1"/>
  <c r="Y310" i="68" s="1"/>
  <c r="Y44" i="51"/>
  <c r="Y125" i="52"/>
  <c r="Y25" i="51"/>
  <c r="Y164" i="52"/>
  <c r="Y161" i="52" s="1"/>
  <c r="Y245" i="72"/>
  <c r="Y244" i="72" s="1"/>
  <c r="Y241" i="72" s="1"/>
  <c r="X137" i="6"/>
  <c r="Y424" i="70"/>
  <c r="Y28" i="61"/>
  <c r="Y428" i="65"/>
  <c r="Y427" i="65" s="1"/>
  <c r="Y66" i="61"/>
  <c r="Y428" i="67"/>
  <c r="Y427" i="67" s="1"/>
  <c r="Y3" i="22"/>
  <c r="Y4" i="25"/>
  <c r="Y4" i="28" s="1"/>
  <c r="X27" i="21"/>
  <c r="X27" i="24"/>
  <c r="X27" i="27" s="1"/>
  <c r="X81" i="55"/>
  <c r="X81" i="56" s="1"/>
  <c r="X82" i="56"/>
  <c r="X329" i="69"/>
  <c r="X309" i="69"/>
  <c r="X328" i="69" s="1"/>
  <c r="X66" i="61"/>
  <c r="X428" i="67"/>
  <c r="X427" i="67" s="1"/>
  <c r="X423" i="67" s="1"/>
  <c r="X28" i="62"/>
  <c r="X24" i="62" s="1"/>
  <c r="X447" i="65"/>
  <c r="X446" i="65" s="1"/>
  <c r="X66" i="62"/>
  <c r="X62" i="62" s="1"/>
  <c r="X447" i="67"/>
  <c r="X446" i="67" s="1"/>
  <c r="X442" i="67" s="1"/>
  <c r="X136" i="6"/>
  <c r="Y66" i="51"/>
  <c r="Y236" i="67"/>
  <c r="Y235" i="67" s="1"/>
  <c r="Y231" i="67" s="1"/>
  <c r="Y164" i="51"/>
  <c r="Y161" i="51" s="1"/>
  <c r="Y227" i="72"/>
  <c r="Y226" i="72" s="1"/>
  <c r="Y223" i="72" s="1"/>
  <c r="Y47" i="62"/>
  <c r="Y447" i="66"/>
  <c r="Y446" i="66" s="1"/>
  <c r="Y85" i="62"/>
  <c r="Y557" i="68"/>
  <c r="Y556" i="68" s="1"/>
  <c r="Y7" i="62"/>
  <c r="Y495" i="64"/>
  <c r="Y494" i="64" s="1"/>
  <c r="Y128" i="62"/>
  <c r="Y447" i="70"/>
  <c r="Y446" i="70" s="1"/>
  <c r="Y428" i="69"/>
  <c r="Y427" i="69" s="1"/>
  <c r="X3" i="13" l="1"/>
  <c r="Y85" i="61"/>
  <c r="X16" i="12"/>
  <c r="Y461" i="70"/>
  <c r="X16" i="13"/>
  <c r="Y81" i="52"/>
  <c r="X63" i="52"/>
  <c r="Y161" i="63"/>
  <c r="X106" i="52"/>
  <c r="X270" i="67"/>
  <c r="Y443" i="69"/>
  <c r="Y491" i="64"/>
  <c r="Y490" i="64" s="1"/>
  <c r="X3" i="21"/>
  <c r="Y15" i="13"/>
  <c r="Y15" i="16" s="1"/>
  <c r="X3" i="24"/>
  <c r="X3" i="27" s="1"/>
  <c r="Y106" i="63"/>
  <c r="Y106" i="61"/>
  <c r="Y105" i="61" s="1"/>
  <c r="Y161" i="61"/>
  <c r="Y44" i="63"/>
  <c r="Y43" i="63" s="1"/>
  <c r="X125" i="52"/>
  <c r="Y82" i="62"/>
  <c r="Y81" i="62" s="1"/>
  <c r="Y24" i="52"/>
  <c r="Y4" i="61"/>
  <c r="Y3" i="61" s="1"/>
  <c r="Y424" i="67"/>
  <c r="Y423" i="67" s="1"/>
  <c r="X423" i="66"/>
  <c r="Y423" i="71"/>
  <c r="Y409" i="72"/>
  <c r="Y408" i="72" s="1"/>
  <c r="Y62" i="52"/>
  <c r="Y423" i="70"/>
  <c r="X442" i="69"/>
  <c r="Y161" i="62"/>
  <c r="X270" i="69"/>
  <c r="X269" i="69" s="1"/>
  <c r="Y443" i="66"/>
  <c r="Y442" i="66" s="1"/>
  <c r="Y553" i="68"/>
  <c r="Y552" i="68" s="1"/>
  <c r="Y43" i="56"/>
  <c r="Y443" i="70"/>
  <c r="Y442" i="70" s="1"/>
  <c r="Y146" i="61"/>
  <c r="Y143" i="61" s="1"/>
  <c r="Y105" i="62"/>
  <c r="Y511" i="64"/>
  <c r="Y231" i="65"/>
  <c r="Y250" i="67"/>
  <c r="X3" i="29"/>
  <c r="Y105" i="52"/>
  <c r="Y4" i="62"/>
  <c r="Y3" i="62" s="1"/>
  <c r="Y462" i="67"/>
  <c r="Y461" i="67" s="1"/>
  <c r="Y424" i="69"/>
  <c r="Y423" i="69" s="1"/>
  <c r="X490" i="64"/>
  <c r="X335" i="68"/>
  <c r="X334" i="68" s="1"/>
  <c r="Y3" i="63"/>
  <c r="Y63" i="62"/>
  <c r="Y24" i="51"/>
  <c r="Y62" i="62"/>
  <c r="X4" i="51"/>
  <c r="X44" i="51"/>
  <c r="X251" i="70"/>
  <c r="Y44" i="62"/>
  <c r="Y43" i="62" s="1"/>
  <c r="Y25" i="63"/>
  <c r="Y24" i="63" s="1"/>
  <c r="Y143" i="63"/>
  <c r="Y470" i="64"/>
  <c r="Y469" i="64" s="1"/>
  <c r="Y443" i="65"/>
  <c r="Y442" i="65" s="1"/>
  <c r="Y424" i="66"/>
  <c r="Y423" i="66" s="1"/>
  <c r="Y443" i="67"/>
  <c r="Y442" i="67" s="1"/>
  <c r="X161" i="53"/>
  <c r="Y81" i="51"/>
  <c r="Y278" i="64"/>
  <c r="Y125" i="62"/>
  <c r="Y124" i="62" s="1"/>
  <c r="Y105" i="63"/>
  <c r="Y462" i="65"/>
  <c r="Y461" i="65" s="1"/>
  <c r="Y63" i="61"/>
  <c r="Y62" i="61" s="1"/>
  <c r="Y25" i="61"/>
  <c r="Y24" i="61" s="1"/>
  <c r="Y441" i="71"/>
  <c r="Y424" i="65"/>
  <c r="Y423" i="65" s="1"/>
  <c r="X3" i="62"/>
  <c r="Y143" i="62"/>
  <c r="Y125" i="61"/>
  <c r="Y124" i="61" s="1"/>
  <c r="Y25" i="62"/>
  <c r="Y24" i="62" s="1"/>
  <c r="Y405" i="72"/>
  <c r="Y43" i="51"/>
  <c r="Y528" i="68"/>
  <c r="Y423" i="72"/>
  <c r="Y82" i="63"/>
  <c r="Y81" i="63" s="1"/>
  <c r="Y577" i="68"/>
  <c r="Y576" i="68" s="1"/>
  <c r="X423" i="70"/>
  <c r="Y15" i="12"/>
  <c r="Y15" i="15" s="1"/>
  <c r="X3" i="61"/>
  <c r="X62" i="61"/>
  <c r="Y3" i="12"/>
  <c r="X259" i="71"/>
  <c r="X44" i="52"/>
  <c r="X106" i="51"/>
  <c r="Y3" i="23"/>
  <c r="X3" i="17"/>
  <c r="X134" i="29"/>
  <c r="Y3" i="14"/>
  <c r="X3" i="12"/>
  <c r="X136" i="66"/>
  <c r="Y442" i="69"/>
  <c r="X118" i="6"/>
  <c r="X3" i="23"/>
  <c r="X232" i="67"/>
  <c r="X251" i="65"/>
  <c r="X270" i="66"/>
  <c r="X269" i="66" s="1"/>
  <c r="X3" i="46"/>
  <c r="X3" i="10"/>
  <c r="X3" i="28"/>
  <c r="Y133" i="71"/>
  <c r="X139" i="29"/>
  <c r="X3" i="16"/>
  <c r="Y3" i="25"/>
  <c r="Y124" i="52"/>
  <c r="Y286" i="68"/>
  <c r="X166" i="68"/>
  <c r="Y3" i="46"/>
  <c r="X82" i="52"/>
  <c r="X25" i="52"/>
  <c r="Y134" i="29"/>
  <c r="X96" i="6"/>
  <c r="X57" i="6"/>
  <c r="X52" i="6"/>
  <c r="X55" i="6"/>
  <c r="X54" i="6"/>
  <c r="X58" i="6"/>
  <c r="X56" i="6"/>
  <c r="X279" i="64"/>
  <c r="X143" i="53"/>
  <c r="X82" i="53"/>
  <c r="X81" i="53" s="1"/>
  <c r="X28" i="51"/>
  <c r="X24" i="51" s="1"/>
  <c r="X236" i="65"/>
  <c r="X235" i="65" s="1"/>
  <c r="X231" i="65" s="1"/>
  <c r="X66" i="51"/>
  <c r="X62" i="51" s="1"/>
  <c r="X236" i="67"/>
  <c r="X235" i="67" s="1"/>
  <c r="X164" i="51"/>
  <c r="X161" i="51" s="1"/>
  <c r="X227" i="72"/>
  <c r="X226" i="72" s="1"/>
  <c r="X223" i="72" s="1"/>
  <c r="X105" i="61"/>
  <c r="Y127" i="6"/>
  <c r="Y151" i="6"/>
  <c r="Y118" i="6"/>
  <c r="X53" i="6"/>
  <c r="Y88" i="6"/>
  <c r="Y91" i="6"/>
  <c r="Y86" i="6"/>
  <c r="Y110" i="6"/>
  <c r="Y90" i="6"/>
  <c r="X128" i="52"/>
  <c r="X124" i="52" s="1"/>
  <c r="X255" i="70"/>
  <c r="X254" i="70" s="1"/>
  <c r="X164" i="52"/>
  <c r="X161" i="52" s="1"/>
  <c r="X245" i="72"/>
  <c r="X244" i="72" s="1"/>
  <c r="X241" i="72" s="1"/>
  <c r="X423" i="69"/>
  <c r="Y3" i="24"/>
  <c r="Y3" i="21"/>
  <c r="Y16" i="29"/>
  <c r="Y141" i="6"/>
  <c r="Y165" i="6"/>
  <c r="X270" i="70"/>
  <c r="X269" i="70" s="1"/>
  <c r="X287" i="68"/>
  <c r="X106" i="53"/>
  <c r="X105" i="53" s="1"/>
  <c r="X85" i="52"/>
  <c r="X315" i="68"/>
  <c r="X314" i="68" s="1"/>
  <c r="X310" i="68" s="1"/>
  <c r="X125" i="53"/>
  <c r="X124" i="53" s="1"/>
  <c r="X4" i="52"/>
  <c r="X146" i="51"/>
  <c r="X143" i="51" s="1"/>
  <c r="X227" i="71"/>
  <c r="X226" i="71" s="1"/>
  <c r="X223" i="71" s="1"/>
  <c r="X165" i="6"/>
  <c r="X141" i="6"/>
  <c r="Y257" i="64"/>
  <c r="X469" i="64"/>
  <c r="Y3" i="52"/>
  <c r="Y87" i="6"/>
  <c r="X269" i="67"/>
  <c r="X258" i="64"/>
  <c r="X7" i="52"/>
  <c r="X283" i="64"/>
  <c r="X282" i="64" s="1"/>
  <c r="Y3" i="13"/>
  <c r="Y3" i="10"/>
  <c r="Y43" i="61"/>
  <c r="X105" i="62"/>
  <c r="Y81" i="61"/>
  <c r="X442" i="65"/>
  <c r="X442" i="70"/>
  <c r="Y62" i="51"/>
  <c r="X251" i="67"/>
  <c r="X47" i="52"/>
  <c r="X255" i="66"/>
  <c r="X254" i="66" s="1"/>
  <c r="X7" i="51"/>
  <c r="X262" i="64"/>
  <c r="X261" i="64" s="1"/>
  <c r="X82" i="51"/>
  <c r="X15" i="12"/>
  <c r="X15" i="15" s="1"/>
  <c r="X16" i="15"/>
  <c r="X110" i="6"/>
  <c r="X86" i="6"/>
  <c r="X91" i="6"/>
  <c r="X88" i="6"/>
  <c r="X90" i="6"/>
  <c r="X81" i="61"/>
  <c r="Y128" i="51"/>
  <c r="Y124" i="51" s="1"/>
  <c r="Y236" i="70"/>
  <c r="Y235" i="70" s="1"/>
  <c r="Y231" i="70" s="1"/>
  <c r="X251" i="66"/>
  <c r="X232" i="66"/>
  <c r="X270" i="65"/>
  <c r="X269" i="65" s="1"/>
  <c r="X300" i="64"/>
  <c r="X299" i="64" s="1"/>
  <c r="X44" i="53"/>
  <c r="X43" i="53" s="1"/>
  <c r="X63" i="53"/>
  <c r="X62" i="53" s="1"/>
  <c r="X25" i="53"/>
  <c r="X24" i="53" s="1"/>
  <c r="X109" i="51"/>
  <c r="X236" i="69"/>
  <c r="X235" i="69" s="1"/>
  <c r="X15" i="13"/>
  <c r="X15" i="16" s="1"/>
  <c r="X16" i="16"/>
  <c r="X109" i="52"/>
  <c r="X105" i="52" s="1"/>
  <c r="X255" i="69"/>
  <c r="X254" i="69" s="1"/>
  <c r="X250" i="69" s="1"/>
  <c r="X47" i="51"/>
  <c r="X236" i="66"/>
  <c r="X235" i="66" s="1"/>
  <c r="X128" i="51"/>
  <c r="X124" i="51" s="1"/>
  <c r="X236" i="70"/>
  <c r="X235" i="70" s="1"/>
  <c r="X231" i="70" s="1"/>
  <c r="Y56" i="6"/>
  <c r="Y52" i="6"/>
  <c r="Y96" i="6"/>
  <c r="Y54" i="6"/>
  <c r="Y55" i="6"/>
  <c r="Y58" i="6"/>
  <c r="Y57" i="6"/>
  <c r="X151" i="6"/>
  <c r="X127" i="6"/>
  <c r="X232" i="69"/>
  <c r="X85" i="51"/>
  <c r="X291" i="68"/>
  <c r="X290" i="68" s="1"/>
  <c r="X28" i="52"/>
  <c r="X24" i="52" s="1"/>
  <c r="X255" i="65"/>
  <c r="X254" i="65" s="1"/>
  <c r="X66" i="52"/>
  <c r="X255" i="67"/>
  <c r="X254" i="67" s="1"/>
  <c r="X146" i="52"/>
  <c r="X143" i="52" s="1"/>
  <c r="X245" i="71"/>
  <c r="X244" i="71" s="1"/>
  <c r="X241" i="71" s="1"/>
  <c r="Y9" i="29"/>
  <c r="Y3" i="29" s="1"/>
  <c r="Y141" i="29"/>
  <c r="X43" i="61"/>
  <c r="Y53" i="6"/>
  <c r="X62" i="52" l="1"/>
  <c r="X231" i="67"/>
  <c r="X43" i="51"/>
  <c r="X250" i="70"/>
  <c r="X105" i="51"/>
  <c r="X3" i="51"/>
  <c r="X81" i="52"/>
  <c r="X250" i="65"/>
  <c r="X43" i="52"/>
  <c r="X250" i="66"/>
  <c r="X231" i="66"/>
  <c r="Y3" i="26"/>
  <c r="X3" i="15"/>
  <c r="X3" i="26"/>
  <c r="Y3" i="27"/>
  <c r="Y139" i="29"/>
  <c r="Y133" i="29" s="1"/>
  <c r="Y3" i="28"/>
  <c r="Y3" i="17"/>
  <c r="Y3" i="15"/>
  <c r="Y3" i="16"/>
  <c r="X3" i="52"/>
  <c r="X133" i="29"/>
  <c r="Y150" i="6"/>
  <c r="Y126" i="6"/>
  <c r="X286" i="68"/>
  <c r="Y164" i="6"/>
  <c r="Y140" i="6"/>
  <c r="X140" i="6"/>
  <c r="X164" i="6"/>
  <c r="X250" i="67"/>
  <c r="X257" i="64"/>
  <c r="X278" i="64"/>
  <c r="X126" i="6"/>
  <c r="X150" i="6"/>
  <c r="X231" i="69"/>
  <c r="X81" i="51"/>
  <c r="W34" i="6" l="1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N28" i="6" l="1"/>
  <c r="B28" i="6"/>
  <c r="F28" i="6"/>
  <c r="L28" i="6"/>
  <c r="T28" i="6"/>
  <c r="V28" i="6"/>
  <c r="G28" i="6"/>
  <c r="O28" i="6"/>
  <c r="W28" i="6"/>
  <c r="D28" i="6"/>
  <c r="H28" i="6"/>
  <c r="P28" i="6"/>
  <c r="I28" i="6"/>
  <c r="Q28" i="6"/>
  <c r="C28" i="6"/>
  <c r="K28" i="6"/>
  <c r="S28" i="6"/>
  <c r="R28" i="6"/>
  <c r="J28" i="6"/>
  <c r="E28" i="6"/>
  <c r="M28" i="6"/>
  <c r="U28" i="6"/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81" i="54"/>
  <c r="W214" i="68"/>
  <c r="W17" i="12"/>
  <c r="W164" i="49"/>
  <c r="W161" i="49" s="1"/>
  <c r="W442" i="71"/>
  <c r="W406" i="71"/>
  <c r="W162" i="62"/>
  <c r="W144" i="62"/>
  <c r="W144" i="61"/>
  <c r="W242" i="72"/>
  <c r="W224" i="72"/>
  <c r="W242" i="71"/>
  <c r="W224" i="71"/>
  <c r="W260" i="71"/>
  <c r="W162" i="53"/>
  <c r="W162" i="52"/>
  <c r="W144" i="52"/>
  <c r="W144" i="51"/>
  <c r="W162" i="51"/>
  <c r="W125" i="56"/>
  <c r="W23" i="26"/>
  <c r="W23" i="15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406" i="72"/>
  <c r="W162" i="61"/>
  <c r="W442" i="72"/>
  <c r="W162" i="63"/>
  <c r="W424" i="71"/>
  <c r="W144" i="63"/>
  <c r="W12" i="15"/>
  <c r="W260" i="72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53" i="6" l="1"/>
  <c r="W63" i="53"/>
  <c r="W335" i="68"/>
  <c r="W334" i="68" s="1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23" i="4"/>
  <c r="B8" i="4"/>
  <c r="B7" i="4"/>
  <c r="B20" i="4"/>
  <c r="B34" i="4"/>
  <c r="B15" i="4"/>
  <c r="B77" i="4"/>
  <c r="B70" i="4"/>
  <c r="B49" i="4"/>
  <c r="B67" i="4"/>
  <c r="B35" i="4"/>
  <c r="B55" i="4"/>
  <c r="B78" i="4"/>
  <c r="B47" i="4"/>
  <c r="B40" i="4"/>
  <c r="B54" i="4"/>
  <c r="B22" i="4"/>
  <c r="B33" i="4"/>
  <c r="B25" i="4"/>
  <c r="B24" i="4"/>
  <c r="B17" i="4"/>
  <c r="B41" i="4"/>
  <c r="B14" i="4"/>
  <c r="B64" i="4"/>
  <c r="B61" i="4"/>
  <c r="B39" i="4"/>
  <c r="B76" i="4"/>
  <c r="B68" i="4"/>
  <c r="B37" i="4"/>
  <c r="B59" i="4"/>
  <c r="B29" i="4"/>
  <c r="B66" i="4"/>
  <c r="B38" i="4"/>
  <c r="B48" i="4"/>
  <c r="B9" i="4"/>
  <c r="B46" i="4"/>
  <c r="B30" i="4"/>
  <c r="B56" i="4"/>
  <c r="B80" i="4"/>
  <c r="B13" i="4"/>
  <c r="B36" i="4"/>
  <c r="B65" i="4"/>
  <c r="B45" i="4"/>
  <c r="B81" i="4"/>
  <c r="B11" i="4"/>
  <c r="B10" i="4"/>
  <c r="B83" i="4"/>
  <c r="B79" i="4"/>
  <c r="B26" i="4"/>
  <c r="B28" i="4"/>
  <c r="B27" i="4"/>
  <c r="B44" i="4"/>
  <c r="B21" i="4"/>
  <c r="B73" i="4"/>
  <c r="B71" i="4"/>
  <c r="B69" i="4"/>
  <c r="B57" i="4"/>
  <c r="B53" i="4"/>
  <c r="B16" i="4"/>
  <c r="B60" i="4"/>
  <c r="B52" i="4"/>
  <c r="B72" i="4"/>
  <c r="B12" i="4"/>
  <c r="B84" i="4"/>
  <c r="B58" i="4"/>
  <c r="B4" i="4"/>
  <c r="B82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22" i="29" s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C128" i="29"/>
  <c r="C24" i="29"/>
  <c r="C17" i="34"/>
  <c r="B18" i="30"/>
  <c r="C17" i="32"/>
  <c r="C17" i="33"/>
  <c r="B11" i="29" l="1"/>
  <c r="C23" i="29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G16" i="29" s="1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H17" i="29" l="1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4" i="29"/>
  <c r="H135" i="29"/>
  <c r="F132" i="6"/>
  <c r="F156" i="6"/>
  <c r="G3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L13" i="29"/>
  <c r="L18" i="36"/>
  <c r="B31" i="12"/>
  <c r="B31" i="15" s="1"/>
  <c r="M11" i="29"/>
  <c r="J133" i="29" l="1"/>
  <c r="M17" i="29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5" i="21" s="1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M4" i="25" s="1"/>
  <c r="M4" i="28" s="1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T4" i="13"/>
  <c r="T4" i="16" s="1"/>
  <c r="T4" i="10"/>
  <c r="G116" i="71"/>
  <c r="G135" i="71"/>
  <c r="R24" i="60"/>
  <c r="R24" i="63"/>
  <c r="R461" i="65"/>
  <c r="E97" i="6"/>
  <c r="E44" i="6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V4" i="10"/>
  <c r="V4" i="13"/>
  <c r="V4" i="16" s="1"/>
  <c r="V44" i="6"/>
  <c r="V97" i="6"/>
  <c r="Q97" i="6"/>
  <c r="Q44" i="6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97" i="6"/>
  <c r="U3" i="15"/>
  <c r="D32" i="13"/>
  <c r="D32" i="16" s="1"/>
  <c r="D32" i="10"/>
  <c r="D27" i="9"/>
  <c r="C98" i="65"/>
  <c r="B97" i="6"/>
  <c r="B44" i="6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S53" i="6" l="1"/>
  <c r="V53" i="6"/>
  <c r="L53" i="6"/>
  <c r="D53" i="6"/>
  <c r="O53" i="6"/>
  <c r="P53" i="6"/>
  <c r="G53" i="6"/>
  <c r="B53" i="6"/>
  <c r="K53" i="6"/>
  <c r="U53" i="6"/>
  <c r="T53" i="6"/>
  <c r="C53" i="6"/>
  <c r="E53" i="6"/>
  <c r="M53" i="6"/>
  <c r="F53" i="6"/>
  <c r="Q53" i="6"/>
  <c r="O257" i="64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E17" i="10" l="1"/>
  <c r="E17" i="13"/>
  <c r="E17" i="16" s="1"/>
  <c r="F3" i="10"/>
  <c r="L3" i="13"/>
  <c r="L3" i="10"/>
  <c r="P3" i="13"/>
  <c r="P3" i="16" s="1"/>
  <c r="O3" i="13"/>
  <c r="O3" i="16" s="1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C3" i="16" l="1"/>
  <c r="R3" i="46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T17" i="24"/>
  <c r="T17" i="27" s="1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408" i="68" l="1"/>
  <c r="Q81" i="56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<sst xmlns="http://schemas.openxmlformats.org/spreadsheetml/2006/main" count="18216" uniqueCount="4948">
  <si>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</si>
  <si>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</si>
  <si>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</si>
  <si>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</si>
  <si>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</si>
  <si>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</si>
  <si>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</si>
  <si>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</si>
  <si>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</si>
  <si>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</si>
  <si>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</si>
  <si>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</si>
  <si>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</si>
  <si>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</si>
  <si>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</si>
  <si>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</si>
  <si>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</si>
  <si>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</si>
  <si>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</si>
  <si>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</si>
  <si>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</si>
  <si>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</si>
  <si>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</si>
  <si>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</si>
  <si>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</si>
  <si>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</si>
  <si>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</si>
  <si>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</si>
  <si>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</si>
  <si>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</si>
  <si>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</si>
  <si>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</si>
  <si>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</si>
  <si>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</si>
  <si>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</si>
  <si>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</si>
  <si>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</si>
  <si>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</si>
  <si>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</si>
  <si>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</si>
  <si>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</si>
  <si>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</si>
  <si>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</si>
  <si>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</si>
  <si>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</si>
  <si>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</si>
  <si>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</si>
  <si>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</si>
  <si>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</si>
  <si>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</si>
  <si>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</si>
  <si>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</si>
  <si>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</si>
  <si>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</si>
  <si>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</si>
  <si>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</si>
  <si>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</si>
  <si>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</si>
  <si>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</si>
  <si>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</si>
  <si>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</si>
  <si>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</si>
  <si>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</si>
  <si>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</si>
  <si>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</si>
  <si>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</si>
  <si>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</si>
  <si>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</si>
  <si>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</si>
  <si>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</si>
  <si>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</si>
  <si>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</si>
  <si>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</si>
  <si>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</si>
  <si>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</si>
  <si>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</si>
  <si>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</si>
  <si>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</si>
  <si>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</si>
  <si>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</si>
  <si>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</si>
  <si>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</si>
  <si>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</si>
  <si>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</si>
  <si>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</si>
  <si>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</si>
  <si>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</si>
  <si>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</si>
  <si>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</si>
  <si>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</si>
  <si>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</si>
  <si>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</si>
  <si>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</si>
  <si>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</si>
  <si>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</si>
  <si>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</si>
  <si>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</si>
  <si>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</si>
  <si>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</si>
  <si>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</si>
  <si>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</si>
  <si>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</si>
  <si>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</si>
  <si>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</si>
  <si>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</si>
  <si>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</si>
  <si>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</si>
  <si>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</si>
  <si>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</si>
  <si>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</si>
  <si>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</si>
  <si>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</si>
  <si>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</si>
  <si>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</si>
  <si>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</si>
  <si>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</si>
  <si>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</si>
  <si>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</si>
  <si>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</si>
  <si>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</si>
  <si>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</si>
  <si>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</si>
  <si>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</si>
  <si>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</si>
  <si>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</si>
  <si>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</si>
  <si>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</si>
  <si>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</si>
  <si>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</si>
  <si>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</si>
  <si>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</si>
  <si>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</si>
  <si>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</si>
  <si>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</si>
  <si>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</si>
  <si>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</si>
  <si>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</si>
  <si>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</si>
  <si>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</si>
  <si>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</si>
  <si>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</si>
  <si>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</si>
  <si>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</si>
  <si>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</si>
  <si>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</si>
  <si>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</si>
  <si>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</si>
  <si>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</si>
  <si>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</si>
  <si>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</si>
  <si>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</si>
  <si>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</si>
  <si>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</si>
  <si>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</si>
  <si>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</si>
  <si>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</si>
  <si>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</si>
  <si>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</si>
  <si>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</si>
  <si>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</si>
  <si>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</si>
  <si>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</si>
  <si>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</si>
  <si>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</si>
  <si>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</si>
  <si>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</si>
  <si>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</si>
  <si>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</si>
  <si>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</si>
  <si>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</si>
  <si>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</si>
  <si>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</si>
  <si>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</si>
  <si>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</si>
  <si>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</si>
  <si>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</si>
  <si>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</si>
  <si>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</si>
  <si>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</si>
  <si>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</si>
  <si>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</si>
  <si>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</si>
  <si>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</si>
  <si>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</si>
  <si>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</si>
  <si>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European Union (27 countries from 2020)</t>
  </si>
  <si>
    <t>Mean heating degree-days over period 2000 - 2020</t>
  </si>
  <si>
    <t>Total households useful surface area (in thousand sqm)</t>
  </si>
  <si>
    <t>New and renovated households useful surface area (in thousand sqm)</t>
  </si>
  <si>
    <t>Consumption expenditure per household relative to the EU average</t>
  </si>
  <si>
    <t>Natural gas</t>
  </si>
  <si>
    <t>Code</t>
  </si>
  <si>
    <t>Ambient heat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</si>
  <si>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</si>
  <si>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</si>
  <si>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</si>
  <si>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</si>
  <si>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</si>
  <si>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</si>
  <si>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</si>
  <si>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</si>
  <si>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</si>
  <si>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</si>
  <si>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</si>
  <si>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</si>
  <si>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</si>
  <si>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</si>
  <si>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</si>
  <si>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</si>
  <si>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</si>
  <si>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</si>
  <si>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</si>
  <si>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</si>
  <si>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</si>
  <si>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JRC-IDEES-2023 - Integrated Database of the European Energy System</t>
  </si>
  <si>
    <t>v2023-1.00</t>
  </si>
  <si>
    <t>Space heating (without ambient heat)</t>
  </si>
  <si>
    <t>EU27</t>
  </si>
  <si>
    <t>Household consumption expenditure (M€2023)</t>
  </si>
  <si>
    <t>Household consumption expenditure per capita (€2023)</t>
  </si>
  <si>
    <t>Household consumption expenditure per household (€2023)</t>
  </si>
  <si>
    <t>EU27 - Residential sector summary</t>
  </si>
  <si>
    <t>Macro.Meuro2015.EU27.ConsumptionExpenditure</t>
  </si>
  <si>
    <t>Macro.number.EU27.Population</t>
  </si>
  <si>
    <t>NUM.number.EU27.Res.HH</t>
  </si>
  <si>
    <t>SurfaceArea.ksqm.EU27.Res.HH</t>
  </si>
  <si>
    <t>NUM.number.EU27.Res.HHnew</t>
  </si>
  <si>
    <t>SurfaceArea.ksqm.EU27.Res.HHnew</t>
  </si>
  <si>
    <t>HDD.Celsius.EU27.Actual</t>
  </si>
  <si>
    <t>HDD.Celsius.EU27.Mean</t>
  </si>
  <si>
    <t>HDD.ratio.EU27.Relative</t>
  </si>
  <si>
    <t>FEC.ktoe.EU27.ES.Res</t>
  </si>
  <si>
    <t>FEC.ktoe.EU27.ES.Res.Solids</t>
  </si>
  <si>
    <t>FEC.ktoe.EU27.ES.Res.LPG</t>
  </si>
  <si>
    <t>FEC.ktoe.EU27.ES.Res.Oil</t>
  </si>
  <si>
    <t>FEC.ktoe.EU27.ES.Res.NG</t>
  </si>
  <si>
    <t>FEC.ktoe.EU27.ES.Res.Biomass_Waste</t>
  </si>
  <si>
    <t>FEC.ktoe.EU27.ES.Res.Biogas</t>
  </si>
  <si>
    <t>FEC.ktoe.EU27.ES.Res.LiqBio</t>
  </si>
  <si>
    <t>FEC.ktoe.EU27.ES.Res.Solar</t>
  </si>
  <si>
    <t>FEC.ktoe.EU27.ES.Res.Geo</t>
  </si>
  <si>
    <t>FEC.ktoe.EU27.ES.Res.Ambient</t>
  </si>
  <si>
    <t>FEC.ktoe.EU27.ES.Res.Steam_Distr</t>
  </si>
  <si>
    <t>FEC.ktoe.EU27.ES.Res.Elec</t>
  </si>
  <si>
    <t>FEC.ktoe.EU27.Res.HH</t>
  </si>
  <si>
    <t>FEC.ktoe.EU27.Res.HH.Thermal</t>
  </si>
  <si>
    <t>FEC.ktoe.EU27.Res.HH.Thermal.SH</t>
  </si>
  <si>
    <t>FEC.ktoe.EU27.Res.HH.Thermal.SC</t>
  </si>
  <si>
    <t>FEC.ktoe.EU27.Res.HH.Thermal.WH</t>
  </si>
  <si>
    <t>FEC.ktoe.EU27.Res.HH.Thermal.CO</t>
  </si>
  <si>
    <t>FEC.ktoe.EU27.Res.HH.Appl</t>
  </si>
  <si>
    <t>EMI.ktCO2.EU27.ES.Res</t>
  </si>
  <si>
    <t>EMI.ktCO2.EU27.ES.Res.Solids</t>
  </si>
  <si>
    <t>EMI.ktCO2.EU27.ES.Res.LPG</t>
  </si>
  <si>
    <t>EMI.ktCO2.EU27.ES.Res.Oil</t>
  </si>
  <si>
    <t>EMI.ktCO2.EU27.ES.Res.NG</t>
  </si>
  <si>
    <t>EMI.ktCO2.EU27.ES.Res.Biomass_Waste</t>
  </si>
  <si>
    <t>EMI.ktCO2.EU27.ES.Res.Biogas</t>
  </si>
  <si>
    <t>EMI.ktCO2.EU27.ES.Res.LiqBio</t>
  </si>
  <si>
    <t>EMI.ktCO2.EU27.ES.Res.Solar</t>
  </si>
  <si>
    <t>EMI.ktCO2.EU27.ES.Res.Geo</t>
  </si>
  <si>
    <t>EMI.ktCO2.EU27.ES.Res.Ambient</t>
  </si>
  <si>
    <t>EMI.ktCO2.EU27.ES.Res.Steam_Distr</t>
  </si>
  <si>
    <t>EMI.ktCO2.EU27.ES.Res.Elec</t>
  </si>
  <si>
    <t>EMI.ktCO2.EU27.Res.HH</t>
  </si>
  <si>
    <t>EMI.ktCO2.EU27.Res.HH.Thermal</t>
  </si>
  <si>
    <t>EMI.ktCO2.EU27.Res.HH.Thermal.SH</t>
  </si>
  <si>
    <t>EMI.ktCO2.EU27.Res.HH.Thermal.SC</t>
  </si>
  <si>
    <t>EMI.ktCO2.EU27.Res.HH.Thermal.WH</t>
  </si>
  <si>
    <t>EMI.ktCO2.EU27.Res.HH.Thermal.CO</t>
  </si>
  <si>
    <t>EMI.ktCO2.EU27.Res.HH.Appl</t>
  </si>
  <si>
    <t>FEC_per_household.kWh.EU27.Res.HH</t>
  </si>
  <si>
    <t>FEC_per_household.kWh.EU27.Res.HH.Thermal</t>
  </si>
  <si>
    <t>FEC_per_household.kWh.EU27.Res.HH.Thermal.SH</t>
  </si>
  <si>
    <t>FEC_per_household.kWh.EU27.Res.HH.Thermal.SC</t>
  </si>
  <si>
    <t>FEC_per_household.kWh.EU27.Res.HH.Thermal.WH</t>
  </si>
  <si>
    <t>FEC_per_household.kWh.EU27.Res.HH.Thermal.CO</t>
  </si>
  <si>
    <t>FEC_per_household.kWh.EU27.Res.HH.Appl</t>
  </si>
  <si>
    <t>TES_per_household.kWh.EU27.Res.HH.Thermal</t>
  </si>
  <si>
    <t>TES_per_household.kWh.EU27.Res.HH.Thermal.SH</t>
  </si>
  <si>
    <t>TES_per_household.kWh.EU27.Res.HH.Thermal.SC</t>
  </si>
  <si>
    <t>TES_per_household.kWh.EU27.Res.HH.Thermal.WH</t>
  </si>
  <si>
    <t>TES_per_household.kWh.EU27.Res.HH.Thermal.CO</t>
  </si>
  <si>
    <t>EMI_per_household.kgCO2.EU27.Res.HH</t>
  </si>
  <si>
    <t>EMI_per_household.kgCO2.EU27.Res.HH.Thermal</t>
  </si>
  <si>
    <t>EMI_per_household.kgCO2.EU27.Res.HH.Thermal.SH</t>
  </si>
  <si>
    <t>EMI_per_household.kgCO2.EU27.Res.HH.Thermal.SC</t>
  </si>
  <si>
    <t>EMI_per_household.kgCO2.EU27.Res.HH.Thermal.WH</t>
  </si>
  <si>
    <t>EMI_per_household.kgCO2.EU27.Res.HH.Thermal.CO</t>
  </si>
  <si>
    <t>EMI_per_household.kgCO2.EU27.Res.HH.Appl</t>
  </si>
  <si>
    <t>Eff.ratio.EU27.Res.HH.Thermal</t>
  </si>
  <si>
    <t>Eff.ratio.EU27.Res.HH.Thermal.SH</t>
  </si>
  <si>
    <t>Eff.ratio.EU27.Res.HH.Thermal.SC</t>
  </si>
  <si>
    <t>Eff.ratio.EU27.Res.HH.Thermal.WH</t>
  </si>
  <si>
    <t>Eff.ratio.EU27.Res.HH.Thermal.CO</t>
  </si>
  <si>
    <t>FEC_per_sqm.kWh.EU27.Res.HH</t>
  </si>
  <si>
    <t>FEC_per_sqm.kWh.EU27.Res.HH.Thermal</t>
  </si>
  <si>
    <t>FEC_per_sqm.kWh.EU27.Res.HH.Thermal.SH</t>
  </si>
  <si>
    <t>FEC_per_sqm.kWh.EU27.Res.HH.Thermal.SC</t>
  </si>
  <si>
    <t>FEC_per_sqm.kWh.EU27.Res.HH.Thermal.WH</t>
  </si>
  <si>
    <t>FEC_per_sqm.kWh.EU27.Res.HH.Thermal.CO</t>
  </si>
  <si>
    <t>FEC_per_sqm.kWh.EU27.Res.HH.Appl</t>
  </si>
  <si>
    <t>TES_per_sqm.kWh.EU27.Res.HH.Thermal</t>
  </si>
  <si>
    <t>TES_per_sqm.kWh.EU27.Res.HH.Thermal.SH</t>
  </si>
  <si>
    <t>TES_per_sqm.kWh.EU27.Res.HH.Thermal.SC</t>
  </si>
  <si>
    <t>TES_per_sqm.kWh.EU27.Res.HH.Thermal.WH</t>
  </si>
  <si>
    <t>TES_per_sqm.kWh.EU27.Res.HH.Thermal.CO</t>
  </si>
  <si>
    <t>EMI_per_sqm.kgCO2.EU27.Res.HH</t>
  </si>
  <si>
    <t>EMI_per_sqm.kgCO2.EU27.Res.HH.Thermal</t>
  </si>
  <si>
    <t>EMI_per_sqm.kgCO2.EU27.Res.HH.Thermal.SH</t>
  </si>
  <si>
    <t>EMI_per_sqm.kgCO2.EU27.Res.HH.Thermal.SC</t>
  </si>
  <si>
    <t>EMI_per_sqm.kgCO2.EU27.Res.HH.Thermal.WH</t>
  </si>
  <si>
    <t>EMI_per_sqm.kgCO2.EU27.Res.HH.Thermal.CO</t>
  </si>
  <si>
    <t>EMI_per_sqm.kgCO2.EU27.Res.HH.Appl</t>
  </si>
  <si>
    <t>FEC_per_capita.kWh.EU27.Res.HH</t>
  </si>
  <si>
    <t>FEC_per_capita.kWh.EU27.Res.HH.Thermal</t>
  </si>
  <si>
    <t>FEC_per_capita.kWh.EU27.Res.HH.Thermal.SH</t>
  </si>
  <si>
    <t>FEC_per_capita.kWh.EU27.Res.HH.Thermal.SC</t>
  </si>
  <si>
    <t>FEC_per_capita.kWh.EU27.Res.HH.Thermal.WH</t>
  </si>
  <si>
    <t>FEC_per_capita.kWh.EU27.Res.HH.Thermal.CO</t>
  </si>
  <si>
    <t>FEC_per_capita.kWh.EU27.Res.HH.Appl</t>
  </si>
  <si>
    <t>TES_per_capita.kWh.EU27.Res.HH.Thermal</t>
  </si>
  <si>
    <t>TES_per_capita.kWh.EU27.Res.HH.Thermal.SH</t>
  </si>
  <si>
    <t>TES_per_capita.kWh.EU27.Res.HH.Thermal.SC</t>
  </si>
  <si>
    <t>TES_per_capita.kWh.EU27.Res.HH.Thermal.WH</t>
  </si>
  <si>
    <t>TES_per_capita.kWh.EU27.Res.HH.Thermal.CO</t>
  </si>
  <si>
    <t>EMI_per_capita.kgCO2.EU27.Res.HH</t>
  </si>
  <si>
    <t>EMI_per_capita.kgCO2.EU27.Res.HH.Thermal</t>
  </si>
  <si>
    <t>EMI_per_capita.kgCO2.EU27.Res.HH.Thermal.SH</t>
  </si>
  <si>
    <t>EMI_per_capita.kgCO2.EU27.Res.HH.Thermal.SC</t>
  </si>
  <si>
    <t>EMI_per_capita.kgCO2.EU27.Res.HH.Thermal.WH</t>
  </si>
  <si>
    <t>EMI_per_capita.kgCO2.EU27.Res.HH.Thermal.CO</t>
  </si>
  <si>
    <t>EMI_per_capita.kgCO2.EU27.Res.HH.Appl</t>
  </si>
  <si>
    <t>EU27 - Number of households</t>
  </si>
  <si>
    <t>NUM.number.EU27.Res.HH.Thermal</t>
  </si>
  <si>
    <t>NUM.number.EU27.Res.HH.Thermal.SH</t>
  </si>
  <si>
    <t>NUM.number.EU27.Res.HH.Thermal.SH.Solids</t>
  </si>
  <si>
    <t>NUM.number.EU27.Res.HH.Thermal.SH.LPG</t>
  </si>
  <si>
    <t>NUM.number.EU27.Res.HH.Thermal.SH.Oil</t>
  </si>
  <si>
    <t>NUM.number.EU27.Res.HH.Thermal.SH.Gas</t>
  </si>
  <si>
    <t>NUM.number.EU27.Res.HH.Thermal.SH.Biomass</t>
  </si>
  <si>
    <t>NUM.number.EU27.Res.HH.Thermal.SH.Geo</t>
  </si>
  <si>
    <t>NUM.number.EU27.Res.HH.Thermal.SH.DistrHeat</t>
  </si>
  <si>
    <t>NUM.number.EU27.Res.HH.Thermal.SH.AdvElc</t>
  </si>
  <si>
    <t>NUM.number.EU27.Res.HH.Thermal.SH.ConvElc</t>
  </si>
  <si>
    <t>NUM.number.EU27.Res.HH.Thermal.SC</t>
  </si>
  <si>
    <t>NUM.number.EU27.Res.HH.Thermal.SC.AC</t>
  </si>
  <si>
    <t>NUM.number.EU27.Res.HH.Thermal.WH</t>
  </si>
  <si>
    <t>NUM.number.EU27.Res.HH.Thermal.WH.Solids</t>
  </si>
  <si>
    <t>NUM.number.EU27.Res.HH.Thermal.WH.LPG</t>
  </si>
  <si>
    <t>NUM.number.EU27.Res.HH.Thermal.WH.Oil</t>
  </si>
  <si>
    <t>NUM.number.EU27.Res.HH.Thermal.WH.Gas</t>
  </si>
  <si>
    <t>NUM.number.EU27.Res.HH.Thermal.WH.Biomass</t>
  </si>
  <si>
    <t>NUM.number.EU27.Res.HH.Thermal.WH.Geo</t>
  </si>
  <si>
    <t>NUM.number.EU27.Res.HH.Thermal.WH.DistrHeat</t>
  </si>
  <si>
    <t>NUM.number.EU27.Res.HH.Thermal.WH.Elc</t>
  </si>
  <si>
    <t>NUM.number.EU27.Res.HH.Thermal.WH.Solar</t>
  </si>
  <si>
    <t>NUM.number.EU27.Res.HH.Thermal.CO</t>
  </si>
  <si>
    <t>NUM.number.EU27.Res.HH.Thermal.CO.Solids</t>
  </si>
  <si>
    <t>NUM.number.EU27.Res.HH.Thermal.CO.LPG</t>
  </si>
  <si>
    <t>NUM.number.EU27.Res.HH.Thermal.CO.Gas</t>
  </si>
  <si>
    <t>NUM.number.EU27.Res.HH.Thermal.CO.Biomass</t>
  </si>
  <si>
    <t>NUM.number.EU27.Res.HH.Thermal.CO.Elc</t>
  </si>
  <si>
    <t>EU27 - Final energy consumption</t>
  </si>
  <si>
    <t>FEC.ktoe.EU27.Res.HH.Thermal.SH.Solids.Solids</t>
  </si>
  <si>
    <t>FEC.ktoe.EU27.Res.HH.Thermal.SH.LPG.LPG</t>
  </si>
  <si>
    <t>FEC.ktoe.EU27.Res.HH.Thermal.SH.Oil.Oil_LiqBio</t>
  </si>
  <si>
    <t>FEC.ktoe.EU27.Res.HH.Thermal.SH.Gas.NG_Biogas</t>
  </si>
  <si>
    <t>FEC.ktoe.EU27.Res.HH.Thermal.SH.Biomass.Biomass_Waste</t>
  </si>
  <si>
    <t>FEC.ktoe.EU27.Res.HH.Thermal.SH.Geo.Geo</t>
  </si>
  <si>
    <t>FEC.ktoe.EU27.Res.HH.Thermal.SH.DistrHeat.Steam_Distr</t>
  </si>
  <si>
    <t>FEC.ktoe.EU27.Res.HH.Thermal.SH.AdvElc.Elec</t>
  </si>
  <si>
    <t>FEC.ktoe.EU27.Res.HH.Thermal.SH.ConvElc.Elec</t>
  </si>
  <si>
    <t>FEC.ktoe.EU27.Res.HH.Thermal.SH.TotalCirculation.Elec</t>
  </si>
  <si>
    <t>FEC.ktoe.EU27.Res.HH.Thermal.SC.AC.Elec</t>
  </si>
  <si>
    <t>FEC.ktoe.EU27.Res.HH.Thermal.WH.Solids.Solids</t>
  </si>
  <si>
    <t>FEC.ktoe.EU27.Res.HH.Thermal.WH.LPG.LPG</t>
  </si>
  <si>
    <t>FEC.ktoe.EU27.Res.HH.Thermal.WH.Oil.Oil_LiqBio</t>
  </si>
  <si>
    <t>FEC.ktoe.EU27.Res.HH.Thermal.WH.Gas.NG_Biogas</t>
  </si>
  <si>
    <t>FEC.ktoe.EU27.Res.HH.Thermal.WH.Biomass.Biomass_Waste</t>
  </si>
  <si>
    <t>FEC.ktoe.EU27.Res.HH.Thermal.WH.Geo.Geo</t>
  </si>
  <si>
    <t>FEC.ktoe.EU27.Res.HH.Thermal.WH.DistrHeat.Steam_Distr</t>
  </si>
  <si>
    <t>FEC.ktoe.EU27.Res.HH.Thermal.WH.Elc.Elec</t>
  </si>
  <si>
    <t>FEC.ktoe.EU27.Res.HH.Thermal.WH.TotalSolar.Solar</t>
  </si>
  <si>
    <t>FEC.ktoe.EU27.Res.HH.Thermal.CO.Solids.Solids</t>
  </si>
  <si>
    <t>FEC.ktoe.EU27.Res.HH.Thermal.CO.LPG.LPG</t>
  </si>
  <si>
    <t>FEC.ktoe.EU27.Res.HH.Thermal.CO.Gas.NG_Biogas</t>
  </si>
  <si>
    <t>FEC.ktoe.EU27.Res.HH.Thermal.CO.Biomass.Biomass_Waste</t>
  </si>
  <si>
    <t>FEC.ktoe.EU27.Res.HH.Thermal.CO.Elc.Elec</t>
  </si>
  <si>
    <t>EU27 - Thermal energy service</t>
  </si>
  <si>
    <t>TES.ktoe.EU27.Res.HH.Thermal</t>
  </si>
  <si>
    <t>TES.ktoe.EU27.Res.HH.Thermal.SH</t>
  </si>
  <si>
    <t>TES.ktoe.EU27.Res.HH.Thermal.SH.Solids.Solids</t>
  </si>
  <si>
    <t>TES.ktoe.EU27.Res.HH.Thermal.SH.LPG.LPG</t>
  </si>
  <si>
    <t>TES.ktoe.EU27.Res.HH.Thermal.SH.Oil.Oil_LiqBio</t>
  </si>
  <si>
    <t>TES.ktoe.EU27.Res.HH.Thermal.SH.Gas.NG_Biogas</t>
  </si>
  <si>
    <t>TES.ktoe.EU27.Res.HH.Thermal.SH.Biomass.Biomass_Waste</t>
  </si>
  <si>
    <t>TES.ktoe.EU27.Res.HH.Thermal.SH.Geo.Geo</t>
  </si>
  <si>
    <t>TES.ktoe.EU27.Res.HH.Thermal.SH.DistrHeat.Steam_Distr</t>
  </si>
  <si>
    <t>TES.ktoe.EU27.Res.HH.Thermal.SH.AdvElc.Elec</t>
  </si>
  <si>
    <t>TES.ktoe.EU27.Res.HH.Thermal.SH.ConvElc.Elec</t>
  </si>
  <si>
    <t>TES.ktoe.EU27.Res.HH.Thermal.SH.TotalCirculation.Elec</t>
  </si>
  <si>
    <t>TES.ktoe.EU27.Res.HH.Thermal.SC</t>
  </si>
  <si>
    <t>TES.ktoe.EU27.Res.HH.Thermal.SC.AC.Elec</t>
  </si>
  <si>
    <t>TES.ktoe.EU27.Res.HH.Thermal.WH</t>
  </si>
  <si>
    <t>TES.ktoe.EU27.Res.HH.Thermal.WH.Solids.Solids</t>
  </si>
  <si>
    <t>TES.ktoe.EU27.Res.HH.Thermal.WH.LPG.LPG</t>
  </si>
  <si>
    <t>TES.ktoe.EU27.Res.HH.Thermal.WH.Oil.Oil_LiqBio</t>
  </si>
  <si>
    <t>TES.ktoe.EU27.Res.HH.Thermal.WH.Gas.NG_Biogas</t>
  </si>
  <si>
    <t>TES.ktoe.EU27.Res.HH.Thermal.WH.Biomass.Biomass_Waste</t>
  </si>
  <si>
    <t>TES.ktoe.EU27.Res.HH.Thermal.WH.Geo.Geo</t>
  </si>
  <si>
    <t>TES.ktoe.EU27.Res.HH.Thermal.WH.DistrHeat.Steam_Distr</t>
  </si>
  <si>
    <t>TES.ktoe.EU27.Res.HH.Thermal.WH.Elc.Elec</t>
  </si>
  <si>
    <t>TES.ktoe.EU27.Res.HH.Thermal.WH.TotalSolar.Solar</t>
  </si>
  <si>
    <t>TES.ktoe.EU27.Res.HH.Thermal.CO</t>
  </si>
  <si>
    <t>TES.ktoe.EU27.Res.HH.Thermal.CO.Solids.Solids</t>
  </si>
  <si>
    <t>TES.ktoe.EU27.Res.HH.Thermal.CO.LPG.LPG</t>
  </si>
  <si>
    <t>TES.ktoe.EU27.Res.HH.Thermal.CO.Gas.NG_Biogas</t>
  </si>
  <si>
    <t>TES.ktoe.EU27.Res.HH.Thermal.CO.Biomass.Biomass_Waste</t>
  </si>
  <si>
    <t>TES.ktoe.EU27.Res.HH.Thermal.CO.Elc.Elec</t>
  </si>
  <si>
    <t>EU27 - System efficiency indicator of total stock</t>
  </si>
  <si>
    <t>Eff.ratio.EU27.Res.HH.Thermal.SH.Solids.Solids</t>
  </si>
  <si>
    <t>Eff.ratio.EU27.Res.HH.Thermal.SH.LPG.LPG</t>
  </si>
  <si>
    <t>Eff.ratio.EU27.Res.HH.Thermal.SH.Oil.Oil_LiqBio</t>
  </si>
  <si>
    <t>Eff.ratio.EU27.Res.HH.Thermal.SH.Gas.NG_Biogas</t>
  </si>
  <si>
    <t>Eff.ratio.EU27.Res.HH.Thermal.SH.Biomass.Biomass_Waste</t>
  </si>
  <si>
    <t>Eff.ratio.EU27.Res.HH.Thermal.SH.Geo.Geo</t>
  </si>
  <si>
    <t>Eff.ratio.EU27.Res.HH.Thermal.SH.DistrHeat.Steam_Distr</t>
  </si>
  <si>
    <t>Eff.ratio.EU27.Res.HH.Thermal.SH.AdvElc.Elec</t>
  </si>
  <si>
    <t>Eff.ratio.EU27.Res.HH.Thermal.SH.ConvElc.Elec</t>
  </si>
  <si>
    <t>Eff.ratio.EU27.Res.HH.Thermal.SH.TotalCirculation.Elec</t>
  </si>
  <si>
    <t>Eff.ratio.EU27.Res.HH.Thermal.SC.AC.Elec</t>
  </si>
  <si>
    <t>Eff.ratio.EU27.Res.HH.Thermal.WH.Solids.Solids</t>
  </si>
  <si>
    <t>Eff.ratio.EU27.Res.HH.Thermal.WH.LPG.LPG</t>
  </si>
  <si>
    <t>Eff.ratio.EU27.Res.HH.Thermal.WH.Oil.Oil_LiqBio</t>
  </si>
  <si>
    <t>Eff.ratio.EU27.Res.HH.Thermal.WH.Gas.NG_Biogas</t>
  </si>
  <si>
    <t>Eff.ratio.EU27.Res.HH.Thermal.WH.Biomass.Biomass_Waste</t>
  </si>
  <si>
    <t>Eff.ratio.EU27.Res.HH.Thermal.WH.Geo.Geo</t>
  </si>
  <si>
    <t>Eff.ratio.EU27.Res.HH.Thermal.WH.DistrHeat.Steam_Distr</t>
  </si>
  <si>
    <t>Eff.ratio.EU27.Res.HH.Thermal.WH.Elc.Elec</t>
  </si>
  <si>
    <t>Eff.ratio.EU27.Res.HH.Thermal.WH.TotalSolar.Solar</t>
  </si>
  <si>
    <t>Eff.ratio.EU27.Res.HH.Thermal.CO.Solids.Solids</t>
  </si>
  <si>
    <t>Eff.ratio.EU27.Res.HH.Thermal.CO.LPG.LPG</t>
  </si>
  <si>
    <t>Eff.ratio.EU27.Res.HH.Thermal.CO.Gas.NG_Biogas</t>
  </si>
  <si>
    <t>Eff.ratio.EU27.Res.HH.Thermal.CO.Biomass.Biomass_Waste</t>
  </si>
  <si>
    <t>Eff.ratio.EU27.Res.HH.Thermal.CO.Elc.Elec</t>
  </si>
  <si>
    <t>EU27 - CO2 emissions</t>
  </si>
  <si>
    <t>EMI.ktCO2.EU27.Res.HH.Thermal.SH.Solids.Solids</t>
  </si>
  <si>
    <t>EMI.ktCO2.EU27.Res.HH.Thermal.SH.LPG.LPG</t>
  </si>
  <si>
    <t>EMI.ktCO2.EU27.Res.HH.Thermal.SH.Oil.Oil_LiqBio</t>
  </si>
  <si>
    <t>EMI.ktCO2.EU27.Res.HH.Thermal.SH.Gas.NG_Biogas</t>
  </si>
  <si>
    <t>EMI.ktCO2.EU27.Res.HH.Thermal.SH.Biomass.Biomass_Waste</t>
  </si>
  <si>
    <t>EMI.ktCO2.EU27.Res.HH.Thermal.SH.Geo.Geo</t>
  </si>
  <si>
    <t>EMI.ktCO2.EU27.Res.HH.Thermal.SH.DistrHeat.Steam_Distr</t>
  </si>
  <si>
    <t>EMI.ktCO2.EU27.Res.HH.Thermal.SH.AdvElc.Elec</t>
  </si>
  <si>
    <t>EMI.ktCO2.EU27.Res.HH.Thermal.SH.ConvElc.Elec</t>
  </si>
  <si>
    <t>EMI.ktCO2.EU27.Res.HH.Thermal.SH.TotalCirculation.Elec</t>
  </si>
  <si>
    <t>EMI.ktCO2.EU27.Res.HH.Thermal.SC.AC.Elec</t>
  </si>
  <si>
    <t>EMI.ktCO2.EU27.Res.HH.Thermal.WH.Solids.Solids</t>
  </si>
  <si>
    <t>EMI.ktCO2.EU27.Res.HH.Thermal.WH.LPG.LPG</t>
  </si>
  <si>
    <t>EMI.ktCO2.EU27.Res.HH.Thermal.WH.Oil.Oil_LiqBio</t>
  </si>
  <si>
    <t>EMI.ktCO2.EU27.Res.HH.Thermal.WH.Gas.NG_Biogas</t>
  </si>
  <si>
    <t>EMI.ktCO2.EU27.Res.HH.Thermal.WH.Biomass.Biomass_Waste</t>
  </si>
  <si>
    <t>EMI.ktCO2.EU27.Res.HH.Thermal.WH.Geo.Geo</t>
  </si>
  <si>
    <t>EMI.ktCO2.EU27.Res.HH.Thermal.WH.DistrHeat.Steam_Distr</t>
  </si>
  <si>
    <t>EMI.ktCO2.EU27.Res.HH.Thermal.WH.Elc.Elec</t>
  </si>
  <si>
    <t>EMI.ktCO2.EU27.Res.HH.Thermal.WH.TotalSolar.Solar</t>
  </si>
  <si>
    <t>EMI.ktCO2.EU27.Res.HH.Thermal.CO.Solids.Solids</t>
  </si>
  <si>
    <t>EMI.ktCO2.EU27.Res.HH.Thermal.CO.LPG.LPG</t>
  </si>
  <si>
    <t>EMI.ktCO2.EU27.Res.HH.Thermal.CO.Gas.NG_Biogas</t>
  </si>
  <si>
    <t>EMI.ktCO2.EU27.Res.HH.Thermal.CO.Biomass.Biomass_Waste</t>
  </si>
  <si>
    <t>EMI.ktCO2.EU27.Res.HH.Thermal.CO.Elc.Elec</t>
  </si>
  <si>
    <t>EU27 - Final energy consumption per household</t>
  </si>
  <si>
    <t>FEC_per_household.kWh.EU27.Res.HH.Thermal.SH.Solids.Solids</t>
  </si>
  <si>
    <t>FEC_per_household.kWh.EU27.Res.HH.Thermal.SH.LPG.LPG</t>
  </si>
  <si>
    <t>FEC_per_household.kWh.EU27.Res.HH.Thermal.SH.Oil.Oil_LiqBio</t>
  </si>
  <si>
    <t>FEC_per_household.kWh.EU27.Res.HH.Thermal.SH.Gas.NG_Biogas</t>
  </si>
  <si>
    <t>FEC_per_household.kWh.EU27.Res.HH.Thermal.SH.Biomass.Biomass_Waste</t>
  </si>
  <si>
    <t>FEC_per_household.kWh.EU27.Res.HH.Thermal.SH.Geo.Geo</t>
  </si>
  <si>
    <t>FEC_per_household.kWh.EU27.Res.HH.Thermal.SH.DistrHeat.Steam_Distr</t>
  </si>
  <si>
    <t>FEC_per_household.kWh.EU27.Res.HH.Thermal.SH.AdvElc.Elec</t>
  </si>
  <si>
    <t>FEC_per_household.kWh.EU27.Res.HH.Thermal.SH.ConvElc.Elec</t>
  </si>
  <si>
    <t>FEC_per_household.kWh.EU27.Res.HH.Thermal.SH.TotalCirculation.Elec</t>
  </si>
  <si>
    <t>FEC_per_household.kWh.EU27.Res.HH.Thermal.SC.AC.Elec</t>
  </si>
  <si>
    <t>FEC_per_household.kWh.EU27.Res.HH.Thermal.WH.Solids.Solids</t>
  </si>
  <si>
    <t>FEC_per_household.kWh.EU27.Res.HH.Thermal.WH.LPG.LPG</t>
  </si>
  <si>
    <t>FEC_per_household.kWh.EU27.Res.HH.Thermal.WH.Oil.Oil_LiqBio</t>
  </si>
  <si>
    <t>FEC_per_household.kWh.EU27.Res.HH.Thermal.WH.Gas.NG_Biogas</t>
  </si>
  <si>
    <t>FEC_per_household.kWh.EU27.Res.HH.Thermal.WH.Biomass.Biomass_Waste</t>
  </si>
  <si>
    <t>FEC_per_household.kWh.EU27.Res.HH.Thermal.WH.Geo.Geo</t>
  </si>
  <si>
    <t>FEC_per_household.kWh.EU27.Res.HH.Thermal.WH.DistrHeat.Steam_Distr</t>
  </si>
  <si>
    <t>FEC_per_household.kWh.EU27.Res.HH.Thermal.WH.Elc.Elec</t>
  </si>
  <si>
    <t>FEC_per_household.kWh.EU27.Res.HH.Thermal.WH.TotalSolar.Solar</t>
  </si>
  <si>
    <t>FEC_per_household.kWh.EU27.Res.HH.Thermal.CO.Solids.Solids</t>
  </si>
  <si>
    <t>FEC_per_household.kWh.EU27.Res.HH.Thermal.CO.LPG.LPG</t>
  </si>
  <si>
    <t>FEC_per_household.kWh.EU27.Res.HH.Thermal.CO.Gas.NG_Biogas</t>
  </si>
  <si>
    <t>FEC_per_household.kWh.EU27.Res.HH.Thermal.CO.Biomass.Biomass_Waste</t>
  </si>
  <si>
    <t>FEC_per_household.kWh.EU27.Res.HH.Thermal.CO.Elc.Elec</t>
  </si>
  <si>
    <t>EU27 - Thermal energy service per household</t>
  </si>
  <si>
    <t>TES_per_household.kWh.EU27.Res.HH.Thermal.SH.Solids.Solids</t>
  </si>
  <si>
    <t>TES_per_household.kWh.EU27.Res.HH.Thermal.SH.LPG.LPG</t>
  </si>
  <si>
    <t>TES_per_household.kWh.EU27.Res.HH.Thermal.SH.Oil.Oil_LiqBio</t>
  </si>
  <si>
    <t>TES_per_household.kWh.EU27.Res.HH.Thermal.SH.Gas.NG_Biogas</t>
  </si>
  <si>
    <t>TES_per_household.kWh.EU27.Res.HH.Thermal.SH.Biomass.Biomass_Waste</t>
  </si>
  <si>
    <t>TES_per_household.kWh.EU27.Res.HH.Thermal.SH.Geo.Geo</t>
  </si>
  <si>
    <t>TES_per_household.kWh.EU27.Res.HH.Thermal.SH.DistrHeat.Steam_Distr</t>
  </si>
  <si>
    <t>TES_per_household.kWh.EU27.Res.HH.Thermal.SH.AdvElc.Elec</t>
  </si>
  <si>
    <t>TES_per_household.kWh.EU27.Res.HH.Thermal.SH.ConvElc.Elec</t>
  </si>
  <si>
    <t>TES_per_household.kWh.EU27.Res.HH.Thermal.SH.TotalCirculation.Elec</t>
  </si>
  <si>
    <t>TES_per_household.kWh.EU27.Res.HH.Thermal.SC.AC.Elec</t>
  </si>
  <si>
    <t>TES_per_household.kWh.EU27.Res.HH.Thermal.WH.Solids.Solids</t>
  </si>
  <si>
    <t>TES_per_household.kWh.EU27.Res.HH.Thermal.WH.LPG.LPG</t>
  </si>
  <si>
    <t>TES_per_household.kWh.EU27.Res.HH.Thermal.WH.Oil.Oil_LiqBio</t>
  </si>
  <si>
    <t>TES_per_household.kWh.EU27.Res.HH.Thermal.WH.Gas.NG_Biogas</t>
  </si>
  <si>
    <t>TES_per_household.kWh.EU27.Res.HH.Thermal.WH.Biomass.Biomass_Waste</t>
  </si>
  <si>
    <t>TES_per_household.kWh.EU27.Res.HH.Thermal.WH.Geo.Geo</t>
  </si>
  <si>
    <t>TES_per_household.kWh.EU27.Res.HH.Thermal.WH.DistrHeat.Steam_Distr</t>
  </si>
  <si>
    <t>TES_per_household.kWh.EU27.Res.HH.Thermal.WH.Elc.Elec</t>
  </si>
  <si>
    <t>TES_per_household.kWh.EU27.Res.HH.Thermal.WH.TotalSolar.Solar</t>
  </si>
  <si>
    <t>TES_per_household.kWh.EU27.Res.HH.Thermal.CO.Solids.Solids</t>
  </si>
  <si>
    <t>TES_per_household.kWh.EU27.Res.HH.Thermal.CO.LPG.LPG</t>
  </si>
  <si>
    <t>TES_per_household.kWh.EU27.Res.HH.Thermal.CO.Gas.NG_Biogas</t>
  </si>
  <si>
    <t>TES_per_household.kWh.EU27.Res.HH.Thermal.CO.Biomass.Biomass_Waste</t>
  </si>
  <si>
    <t>TES_per_household.kWh.EU27.Res.HH.Thermal.CO.Elc.Elec</t>
  </si>
  <si>
    <t>EU27 - CO2 emissions per household</t>
  </si>
  <si>
    <t>EMI_per_household.kgCO2.EU27.Res.HH.Thermal.SH.Solids.Solids</t>
  </si>
  <si>
    <t>EMI_per_household.kgCO2.EU27.Res.HH.Thermal.SH.LPG.LPG</t>
  </si>
  <si>
    <t>EMI_per_household.kgCO2.EU27.Res.HH.Thermal.SH.Oil.Oil_LiqBio</t>
  </si>
  <si>
    <t>EMI_per_household.kgCO2.EU27.Res.HH.Thermal.SH.Gas.NG_Biogas</t>
  </si>
  <si>
    <t>EMI_per_household.kgCO2.EU27.Res.HH.Thermal.SH.Biomass.Biomass_Waste</t>
  </si>
  <si>
    <t>EMI_per_household.kgCO2.EU27.Res.HH.Thermal.SH.Geo.Geo</t>
  </si>
  <si>
    <t>EMI_per_household.kgCO2.EU27.Res.HH.Thermal.SH.DistrHeat.Steam_Distr</t>
  </si>
  <si>
    <t>EMI_per_household.kgCO2.EU27.Res.HH.Thermal.SH.AdvElc.Elec</t>
  </si>
  <si>
    <t>EMI_per_household.kgCO2.EU27.Res.HH.Thermal.SH.ConvElc.Elec</t>
  </si>
  <si>
    <t>EMI_per_household.kgCO2.EU27.Res.HH.Thermal.SH.TotalCirculation.Elec</t>
  </si>
  <si>
    <t>EMI_per_household.kgCO2.EU27.Res.HH.Thermal.SC.AC.Elec</t>
  </si>
  <si>
    <t>EMI_per_household.kgCO2.EU27.Res.HH.Thermal.WH.Solids.Solids</t>
  </si>
  <si>
    <t>EMI_per_household.kgCO2.EU27.Res.HH.Thermal.WH.LPG.LPG</t>
  </si>
  <si>
    <t>EMI_per_household.kgCO2.EU27.Res.HH.Thermal.WH.Oil.Oil_LiqBio</t>
  </si>
  <si>
    <t>EMI_per_household.kgCO2.EU27.Res.HH.Thermal.WH.Gas.NG_Biogas</t>
  </si>
  <si>
    <t>EMI_per_household.kgCO2.EU27.Res.HH.Thermal.WH.Biomass.Biomass_Waste</t>
  </si>
  <si>
    <t>EMI_per_household.kgCO2.EU27.Res.HH.Thermal.WH.Geo.Geo</t>
  </si>
  <si>
    <t>EMI_per_household.kgCO2.EU27.Res.HH.Thermal.WH.DistrHeat.Steam_Distr</t>
  </si>
  <si>
    <t>EMI_per_household.kgCO2.EU27.Res.HH.Thermal.WH.Elc.Elec</t>
  </si>
  <si>
    <t>EMI_per_household.kgCO2.EU27.Res.HH.Thermal.WH.TotalSolar.Solar</t>
  </si>
  <si>
    <t>EMI_per_household.kgCO2.EU27.Res.HH.Thermal.CO.Solids.Solids</t>
  </si>
  <si>
    <t>EMI_per_household.kgCO2.EU27.Res.HH.Thermal.CO.LPG.LPG</t>
  </si>
  <si>
    <t>EMI_per_household.kgCO2.EU27.Res.HH.Thermal.CO.Gas.NG_Biogas</t>
  </si>
  <si>
    <t>EMI_per_household.kgCO2.EU27.Res.HH.Thermal.CO.Biomass.Biomass_Waste</t>
  </si>
  <si>
    <t>EMI_per_household.kgCO2.EU27.Res.HH.Thermal.CO.Elc.Elec</t>
  </si>
  <si>
    <t>EU27 - Final energy consumption per surface area</t>
  </si>
  <si>
    <t>FEC_per_sqm.kWh.EU27.Res.HH.Thermal.SH.Solids.Solids</t>
  </si>
  <si>
    <t>FEC_per_sqm.kWh.EU27.Res.HH.Thermal.SH.LPG.LPG</t>
  </si>
  <si>
    <t>FEC_per_sqm.kWh.EU27.Res.HH.Thermal.SH.Oil.Oil_LiqBio</t>
  </si>
  <si>
    <t>FEC_per_sqm.kWh.EU27.Res.HH.Thermal.SH.Gas.NG_Biogas</t>
  </si>
  <si>
    <t>FEC_per_sqm.kWh.EU27.Res.HH.Thermal.SH.Biomass.Biomass_Waste</t>
  </si>
  <si>
    <t>FEC_per_sqm.kWh.EU27.Res.HH.Thermal.SH.Geo.Geo</t>
  </si>
  <si>
    <t>FEC_per_sqm.kWh.EU27.Res.HH.Thermal.SH.DistrHeat.Steam_Distr</t>
  </si>
  <si>
    <t>FEC_per_sqm.kWh.EU27.Res.HH.Thermal.SH.AdvElc.Elec</t>
  </si>
  <si>
    <t>FEC_per_sqm.kWh.EU27.Res.HH.Thermal.SH.ConvElc.Elec</t>
  </si>
  <si>
    <t>FEC_per_sqm.kWh.EU27.Res.HH.Thermal.SH.TotalCirculation.Elec</t>
  </si>
  <si>
    <t>FEC_per_sqm.kWh.EU27.Res.HH.Thermal.SC.AC.Elec</t>
  </si>
  <si>
    <t>FEC_per_sqm.kWh.EU27.Res.HH.Thermal.WH.Solids.Solids</t>
  </si>
  <si>
    <t>FEC_per_sqm.kWh.EU27.Res.HH.Thermal.WH.LPG.LPG</t>
  </si>
  <si>
    <t>FEC_per_sqm.kWh.EU27.Res.HH.Thermal.WH.Oil.Oil_LiqBio</t>
  </si>
  <si>
    <t>FEC_per_sqm.kWh.EU27.Res.HH.Thermal.WH.Gas.NG_Biogas</t>
  </si>
  <si>
    <t>FEC_per_sqm.kWh.EU27.Res.HH.Thermal.WH.Biomass.Biomass_Waste</t>
  </si>
  <si>
    <t>FEC_per_sqm.kWh.EU27.Res.HH.Thermal.WH.Geo.Geo</t>
  </si>
  <si>
    <t>FEC_per_sqm.kWh.EU27.Res.HH.Thermal.WH.DistrHeat.Steam_Distr</t>
  </si>
  <si>
    <t>FEC_per_sqm.kWh.EU27.Res.HH.Thermal.WH.Elc.Elec</t>
  </si>
  <si>
    <t>FEC_per_sqm.kWh.EU27.Res.HH.Thermal.WH.TotalSolar.Solar</t>
  </si>
  <si>
    <t>FEC_per_sqm.kWh.EU27.Res.HH.Thermal.CO.Solids.Solids</t>
  </si>
  <si>
    <t>FEC_per_sqm.kWh.EU27.Res.HH.Thermal.CO.LPG.LPG</t>
  </si>
  <si>
    <t>FEC_per_sqm.kWh.EU27.Res.HH.Thermal.CO.Gas.NG_Biogas</t>
  </si>
  <si>
    <t>FEC_per_sqm.kWh.EU27.Res.HH.Thermal.CO.Biomass.Biomass_Waste</t>
  </si>
  <si>
    <t>FEC_per_sqm.kWh.EU27.Res.HH.Thermal.CO.Elc.Elec</t>
  </si>
  <si>
    <t>EU27 - Thermal energy service per surface area</t>
  </si>
  <si>
    <t>TES_per_sqm.kWh.EU27.Res.HH.Thermal.SH.Solids.Solids</t>
  </si>
  <si>
    <t>TES_per_sqm.kWh.EU27.Res.HH.Thermal.SH.LPG.LPG</t>
  </si>
  <si>
    <t>TES_per_sqm.kWh.EU27.Res.HH.Thermal.SH.Oil.Oil_LiqBio</t>
  </si>
  <si>
    <t>TES_per_sqm.kWh.EU27.Res.HH.Thermal.SH.Gas.NG_Biogas</t>
  </si>
  <si>
    <t>TES_per_sqm.kWh.EU27.Res.HH.Thermal.SH.Biomass.Biomass_Waste</t>
  </si>
  <si>
    <t>TES_per_sqm.kWh.EU27.Res.HH.Thermal.SH.Geo.Geo</t>
  </si>
  <si>
    <t>TES_per_sqm.kWh.EU27.Res.HH.Thermal.SH.DistrHeat.Steam_Distr</t>
  </si>
  <si>
    <t>TES_per_sqm.kWh.EU27.Res.HH.Thermal.SH.AdvElc.Elec</t>
  </si>
  <si>
    <t>TES_per_sqm.kWh.EU27.Res.HH.Thermal.SH.ConvElc.Elec</t>
  </si>
  <si>
    <t>TES_per_sqm.kWh.EU27.Res.HH.Thermal.SH.TotalCirculation.Elec</t>
  </si>
  <si>
    <t>TES_per_sqm.kWh.EU27.Res.HH.Thermal.SC.AC.Elec</t>
  </si>
  <si>
    <t>TES_per_sqm.kWh.EU27.Res.HH.Thermal.WH.Solids.Solids</t>
  </si>
  <si>
    <t>TES_per_sqm.kWh.EU27.Res.HH.Thermal.WH.LPG.LPG</t>
  </si>
  <si>
    <t>TES_per_sqm.kWh.EU27.Res.HH.Thermal.WH.Oil.Oil_LiqBio</t>
  </si>
  <si>
    <t>TES_per_sqm.kWh.EU27.Res.HH.Thermal.WH.Gas.NG_Biogas</t>
  </si>
  <si>
    <t>TES_per_sqm.kWh.EU27.Res.HH.Thermal.WH.Biomass.Biomass_Waste</t>
  </si>
  <si>
    <t>TES_per_sqm.kWh.EU27.Res.HH.Thermal.WH.Geo.Geo</t>
  </si>
  <si>
    <t>TES_per_sqm.kWh.EU27.Res.HH.Thermal.WH.DistrHeat.Steam_Distr</t>
  </si>
  <si>
    <t>TES_per_sqm.kWh.EU27.Res.HH.Thermal.WH.Elc.Elec</t>
  </si>
  <si>
    <t>TES_per_sqm.kWh.EU27.Res.HH.Thermal.WH.TotalSolar.Solar</t>
  </si>
  <si>
    <t>TES_per_sqm.kWh.EU27.Res.HH.Thermal.CO.Solids.Solids</t>
  </si>
  <si>
    <t>TES_per_sqm.kWh.EU27.Res.HH.Thermal.CO.LPG.LPG</t>
  </si>
  <si>
    <t>TES_per_sqm.kWh.EU27.Res.HH.Thermal.CO.Gas.NG_Biogas</t>
  </si>
  <si>
    <t>TES_per_sqm.kWh.EU27.Res.HH.Thermal.CO.Biomass.Biomass_Waste</t>
  </si>
  <si>
    <t>TES_per_sqm.kWh.EU27.Res.HH.Thermal.CO.Elc.Elec</t>
  </si>
  <si>
    <t>EU27 - CO2 emissions per surface area</t>
  </si>
  <si>
    <t>EMI_per_sqm.kgCO2.EU27.Res.HH.Thermal.SH.Solids.Solids</t>
  </si>
  <si>
    <t>EMI_per_sqm.kgCO2.EU27.Res.HH.Thermal.SH.LPG.LPG</t>
  </si>
  <si>
    <t>EMI_per_sqm.kgCO2.EU27.Res.HH.Thermal.SH.Oil.Oil_LiqBio</t>
  </si>
  <si>
    <t>EMI_per_sqm.kgCO2.EU27.Res.HH.Thermal.SH.Gas.NG_Biogas</t>
  </si>
  <si>
    <t>EMI_per_sqm.kgCO2.EU27.Res.HH.Thermal.SH.Biomass.Biomass_Waste</t>
  </si>
  <si>
    <t>EMI_per_sqm.kgCO2.EU27.Res.HH.Thermal.SH.Geo.Geo</t>
  </si>
  <si>
    <t>EMI_per_sqm.kgCO2.EU27.Res.HH.Thermal.SH.DistrHeat.Steam_Distr</t>
  </si>
  <si>
    <t>EMI_per_sqm.kgCO2.EU27.Res.HH.Thermal.SH.AdvElc.Elec</t>
  </si>
  <si>
    <t>EMI_per_sqm.kgCO2.EU27.Res.HH.Thermal.SH.ConvElc.Elec</t>
  </si>
  <si>
    <t>EMI_per_sqm.kgCO2.EU27.Res.HH.Thermal.SH.TotalCirculation.Elec</t>
  </si>
  <si>
    <t>EMI_per_sqm.kgCO2.EU27.Res.HH.Thermal.SC.AC.Elec</t>
  </si>
  <si>
    <t>EMI_per_sqm.kgCO2.EU27.Res.HH.Thermal.WH.Solids.Solids</t>
  </si>
  <si>
    <t>EMI_per_sqm.kgCO2.EU27.Res.HH.Thermal.WH.LPG.LPG</t>
  </si>
  <si>
    <t>EMI_per_sqm.kgCO2.EU27.Res.HH.Thermal.WH.Oil.Oil_LiqBio</t>
  </si>
  <si>
    <t>EMI_per_sqm.kgCO2.EU27.Res.HH.Thermal.WH.Gas.NG_Biogas</t>
  </si>
  <si>
    <t>EMI_per_sqm.kgCO2.EU27.Res.HH.Thermal.WH.Biomass.Biomass_Waste</t>
  </si>
  <si>
    <t>EMI_per_sqm.kgCO2.EU27.Res.HH.Thermal.WH.Geo.Geo</t>
  </si>
  <si>
    <t>EMI_per_sqm.kgCO2.EU27.Res.HH.Thermal.WH.DistrHeat.Steam_Distr</t>
  </si>
  <si>
    <t>EMI_per_sqm.kgCO2.EU27.Res.HH.Thermal.WH.Elc.Elec</t>
  </si>
  <si>
    <t>EMI_per_sqm.kgCO2.EU27.Res.HH.Thermal.WH.TotalSolar.Solar</t>
  </si>
  <si>
    <t>EMI_per_sqm.kgCO2.EU27.Res.HH.Thermal.CO.Solids.Solids</t>
  </si>
  <si>
    <t>EMI_per_sqm.kgCO2.EU27.Res.HH.Thermal.CO.LPG.LPG</t>
  </si>
  <si>
    <t>EMI_per_sqm.kgCO2.EU27.Res.HH.Thermal.CO.Gas.NG_Biogas</t>
  </si>
  <si>
    <t>EMI_per_sqm.kgCO2.EU27.Res.HH.Thermal.CO.Biomass.Biomass_Waste</t>
  </si>
  <si>
    <t>EMI_per_sqm.kgCO2.EU27.Res.HH.Thermal.CO.Elc.Elec</t>
  </si>
  <si>
    <t>EU27 - Number of new and renovated households</t>
  </si>
  <si>
    <t>NUM.number.EU27.Res.HHnew.Thermal</t>
  </si>
  <si>
    <t>NUM.number.EU27.Res.HHnew.Thermal.SH</t>
  </si>
  <si>
    <t>NUM.number.EU27.Res.HHnew.Thermal.SH.Solids</t>
  </si>
  <si>
    <t>NUM.number.EU27.Res.HHnew.Thermal.SH.LPG</t>
  </si>
  <si>
    <t>NUM.number.EU27.Res.HHnew.Thermal.SH.Oil</t>
  </si>
  <si>
    <t>NUM.number.EU27.Res.HHnew.Thermal.SH.Gas</t>
  </si>
  <si>
    <t>NUM.number.EU27.Res.HHnew.Thermal.SH.Biomass</t>
  </si>
  <si>
    <t>NUM.number.EU27.Res.HHnew.Thermal.SH.Geo</t>
  </si>
  <si>
    <t>NUM.number.EU27.Res.HHnew.Thermal.SH.DistrHeat</t>
  </si>
  <si>
    <t>NUM.number.EU27.Res.HHnew.Thermal.SH.AdvElc</t>
  </si>
  <si>
    <t>NUM.number.EU27.Res.HHnew.Thermal.SH.ConvElc</t>
  </si>
  <si>
    <t>NUM.number.EU27.Res.HHnew.Thermal.SC</t>
  </si>
  <si>
    <t>NUM.number.EU27.Res.HHnew.Thermal.SC.AC</t>
  </si>
  <si>
    <t>NUM.number.EU27.Res.HHnew.Thermal.WH</t>
  </si>
  <si>
    <t>NUM.number.EU27.Res.HHnew.Thermal.WH.Solids</t>
  </si>
  <si>
    <t>NUM.number.EU27.Res.HHnew.Thermal.WH.LPG</t>
  </si>
  <si>
    <t>NUM.number.EU27.Res.HHnew.Thermal.WH.Oil</t>
  </si>
  <si>
    <t>NUM.number.EU27.Res.HHnew.Thermal.WH.Gas</t>
  </si>
  <si>
    <t>NUM.number.EU27.Res.HHnew.Thermal.WH.Biomass</t>
  </si>
  <si>
    <t>NUM.number.EU27.Res.HHnew.Thermal.WH.Geo</t>
  </si>
  <si>
    <t>NUM.number.EU27.Res.HHnew.Thermal.WH.DistrHeat</t>
  </si>
  <si>
    <t>NUM.number.EU27.Res.HHnew.Thermal.WH.Elc</t>
  </si>
  <si>
    <t>NUM.number.EU27.Res.HHnew.Thermal.WH.Solar</t>
  </si>
  <si>
    <t>NUM.number.EU27.Res.HHnew.Thermal.CO</t>
  </si>
  <si>
    <t>NUM.number.EU27.Res.HHnew.Thermal.CO.Solids</t>
  </si>
  <si>
    <t>NUM.number.EU27.Res.HHnew.Thermal.CO.LPG</t>
  </si>
  <si>
    <t>NUM.number.EU27.Res.HHnew.Thermal.CO.Gas</t>
  </si>
  <si>
    <t>NUM.number.EU27.Res.HHnew.Thermal.CO.Biomass</t>
  </si>
  <si>
    <t>NUM.number.EU27.Res.HHnew.Thermal.CO.Elc</t>
  </si>
  <si>
    <t>EU27 - Final energy consumption in new and renovated households</t>
  </si>
  <si>
    <t>FEC.ktoe.EU27.Res.HHnew.Thermal</t>
  </si>
  <si>
    <t>FEC.ktoe.EU27.Res.HHnew.Thermal.SH</t>
  </si>
  <si>
    <t>FEC.ktoe.EU27.Res.HHnew.Thermal.SH.Solids.Solids</t>
  </si>
  <si>
    <t>FEC.ktoe.EU27.Res.HHnew.Thermal.SH.LPG.LPG</t>
  </si>
  <si>
    <t>FEC.ktoe.EU27.Res.HHnew.Thermal.SH.Oil.Oil_LiqBio</t>
  </si>
  <si>
    <t>FEC.ktoe.EU27.Res.HHnew.Thermal.SH.Gas.NG_Biogas</t>
  </si>
  <si>
    <t>FEC.ktoe.EU27.Res.HHnew.Thermal.SH.Biomass.Biomass_Waste</t>
  </si>
  <si>
    <t>FEC.ktoe.EU27.Res.HHnew.Thermal.SH.Geo.Geo</t>
  </si>
  <si>
    <t>FEC.ktoe.EU27.Res.HHnew.Thermal.SH.DistrHeat.Steam_Distr</t>
  </si>
  <si>
    <t>FEC.ktoe.EU27.Res.HHnew.Thermal.SH.AdvElc.Elec</t>
  </si>
  <si>
    <t>FEC.ktoe.EU27.Res.HHnew.Thermal.SH.ConvElc.Elec</t>
  </si>
  <si>
    <t>FEC.ktoe.EU27.Res.HHnew.Thermal.SH.TotalCirculation.Elec</t>
  </si>
  <si>
    <t>FEC.ktoe.EU27.Res.HHnew.Thermal.SC</t>
  </si>
  <si>
    <t>FEC.ktoe.EU27.Res.HHnew.Thermal.SC.AC.Elec</t>
  </si>
  <si>
    <t>FEC.ktoe.EU27.Res.HHnew.Thermal.WH</t>
  </si>
  <si>
    <t>FEC.ktoe.EU27.Res.HHnew.Thermal.WH.Solids.Solids</t>
  </si>
  <si>
    <t>FEC.ktoe.EU27.Res.HHnew.Thermal.WH.LPG.LPG</t>
  </si>
  <si>
    <t>FEC.ktoe.EU27.Res.HHnew.Thermal.WH.Oil.Oil_LiqBio</t>
  </si>
  <si>
    <t>FEC.ktoe.EU27.Res.HHnew.Thermal.WH.Gas.NG_Biogas</t>
  </si>
  <si>
    <t>FEC.ktoe.EU27.Res.HHnew.Thermal.WH.Biomass.Biomass_Waste</t>
  </si>
  <si>
    <t>FEC.ktoe.EU27.Res.HHnew.Thermal.WH.Geo.Geo</t>
  </si>
  <si>
    <t>FEC.ktoe.EU27.Res.HHnew.Thermal.WH.DistrHeat.Steam_Distr</t>
  </si>
  <si>
    <t>FEC.ktoe.EU27.Res.HHnew.Thermal.WH.Elc.Elec</t>
  </si>
  <si>
    <t>FEC.ktoe.EU27.Res.HHnew.Thermal.WH.TotalSolar.Solar</t>
  </si>
  <si>
    <t>FEC.ktoe.EU27.Res.HHnew.Thermal.CO</t>
  </si>
  <si>
    <t>FEC.ktoe.EU27.Res.HHnew.Thermal.CO.Solids.Solids</t>
  </si>
  <si>
    <t>FEC.ktoe.EU27.Res.HHnew.Thermal.CO.LPG.LPG</t>
  </si>
  <si>
    <t>FEC.ktoe.EU27.Res.HHnew.Thermal.CO.Gas.NG_Biogas</t>
  </si>
  <si>
    <t>FEC.ktoe.EU27.Res.HHnew.Thermal.CO.Biomass.Biomass_Waste</t>
  </si>
  <si>
    <t>FEC.ktoe.EU27.Res.HHnew.Thermal.CO.Elc.Elec</t>
  </si>
  <si>
    <t>EU27 - Thermal energy service in new and renovated households</t>
  </si>
  <si>
    <t>TES.ktoe.EU27.Res.HHnew.Thermal</t>
  </si>
  <si>
    <t>TES.ktoe.EU27.Res.HHnew.Thermal.SH</t>
  </si>
  <si>
    <t>TES.ktoe.EU27.Res.HHnew.Thermal.SH.Solids.Solids</t>
  </si>
  <si>
    <t>TES.ktoe.EU27.Res.HHnew.Thermal.SH.LPG.LPG</t>
  </si>
  <si>
    <t>TES.ktoe.EU27.Res.HHnew.Thermal.SH.Oil.Oil_LiqBio</t>
  </si>
  <si>
    <t>TES.ktoe.EU27.Res.HHnew.Thermal.SH.Gas.NG_Biogas</t>
  </si>
  <si>
    <t>TES.ktoe.EU27.Res.HHnew.Thermal.SH.Biomass.Biomass_Waste</t>
  </si>
  <si>
    <t>TES.ktoe.EU27.Res.HHnew.Thermal.SH.Geo.Geo</t>
  </si>
  <si>
    <t>TES.ktoe.EU27.Res.HHnew.Thermal.SH.DistrHeat.Steam_Distr</t>
  </si>
  <si>
    <t>TES.ktoe.EU27.Res.HHnew.Thermal.SH.AdvElc.Elec</t>
  </si>
  <si>
    <t>TES.ktoe.EU27.Res.HHnew.Thermal.SH.ConvElc.Elec</t>
  </si>
  <si>
    <t>TES.ktoe.EU27.Res.HHnew.Thermal.SH.TotalCirculation.Elec</t>
  </si>
  <si>
    <t>TES.ktoe.EU27.Res.HHnew.Thermal.SC</t>
  </si>
  <si>
    <t>TES.ktoe.EU27.Res.HHnew.Thermal.SC.AC.Elec</t>
  </si>
  <si>
    <t>TES.ktoe.EU27.Res.HHnew.Thermal.WH</t>
  </si>
  <si>
    <t>TES.ktoe.EU27.Res.HHnew.Thermal.WH.Solids.Solids</t>
  </si>
  <si>
    <t>TES.ktoe.EU27.Res.HHnew.Thermal.WH.LPG.LPG</t>
  </si>
  <si>
    <t>TES.ktoe.EU27.Res.HHnew.Thermal.WH.Oil.Oil_LiqBio</t>
  </si>
  <si>
    <t>TES.ktoe.EU27.Res.HHnew.Thermal.WH.Gas.NG_Biogas</t>
  </si>
  <si>
    <t>TES.ktoe.EU27.Res.HHnew.Thermal.WH.Biomass.Biomass_Waste</t>
  </si>
  <si>
    <t>TES.ktoe.EU27.Res.HHnew.Thermal.WH.Geo.Geo</t>
  </si>
  <si>
    <t>TES.ktoe.EU27.Res.HHnew.Thermal.WH.DistrHeat.Steam_Distr</t>
  </si>
  <si>
    <t>TES.ktoe.EU27.Res.HHnew.Thermal.WH.Elc.Elec</t>
  </si>
  <si>
    <t>TES.ktoe.EU27.Res.HHnew.Thermal.WH.TotalSolar.Solar</t>
  </si>
  <si>
    <t>TES.ktoe.EU27.Res.HHnew.Thermal.CO</t>
  </si>
  <si>
    <t>TES.ktoe.EU27.Res.HHnew.Thermal.CO.Solids.Solids</t>
  </si>
  <si>
    <t>TES.ktoe.EU27.Res.HHnew.Thermal.CO.LPG.LPG</t>
  </si>
  <si>
    <t>TES.ktoe.EU27.Res.HHnew.Thermal.CO.Gas.NG_Biogas</t>
  </si>
  <si>
    <t>TES.ktoe.EU27.Res.HHnew.Thermal.CO.Biomass.Biomass_Waste</t>
  </si>
  <si>
    <t>TES.ktoe.EU27.Res.HHnew.Thermal.CO.Elc.Elec</t>
  </si>
  <si>
    <t>EU27 - System efficiency indicator of new and renovated households</t>
  </si>
  <si>
    <t>Eff.ratio.EU27.Res.HHnew.Thermal</t>
  </si>
  <si>
    <t>Eff.ratio.EU27.Res.HHnew.Thermal.SH</t>
  </si>
  <si>
    <t>Eff.ratio.EU27.Res.HHnew.Thermal.SH.Solids.Solids</t>
  </si>
  <si>
    <t>Eff.ratio.EU27.Res.HHnew.Thermal.SH.LPG.LPG</t>
  </si>
  <si>
    <t>Eff.ratio.EU27.Res.HHnew.Thermal.SH.Oil.Oil_LiqBio</t>
  </si>
  <si>
    <t>Eff.ratio.EU27.Res.HHnew.Thermal.SH.Gas.NG_Biogas</t>
  </si>
  <si>
    <t>Eff.ratio.EU27.Res.HHnew.Thermal.SH.Biomass.Biomass_Waste</t>
  </si>
  <si>
    <t>Eff.ratio.EU27.Res.HHnew.Thermal.SH.Geo.Geo</t>
  </si>
  <si>
    <t>Eff.ratio.EU27.Res.HHnew.Thermal.SH.DistrHeat.Steam_Distr</t>
  </si>
  <si>
    <t>Eff.ratio.EU27.Res.HHnew.Thermal.SH.AdvElc.Elec</t>
  </si>
  <si>
    <t>Eff.ratio.EU27.Res.HHnew.Thermal.SH.ConvElc.Elec</t>
  </si>
  <si>
    <t>Eff.ratio.EU27.Res.HHnew.Thermal.SH.TotalCirculation.Elec</t>
  </si>
  <si>
    <t>Eff.ratio.EU27.Res.HHnew.Thermal.SC</t>
  </si>
  <si>
    <t>Eff.ratio.EU27.Res.HHnew.Thermal.SC.AC.Elec</t>
  </si>
  <si>
    <t>Eff.ratio.EU27.Res.HHnew.Thermal.WH</t>
  </si>
  <si>
    <t>Eff.ratio.EU27.Res.HHnew.Thermal.WH.Solids.Solids</t>
  </si>
  <si>
    <t>Eff.ratio.EU27.Res.HHnew.Thermal.WH.LPG.LPG</t>
  </si>
  <si>
    <t>Eff.ratio.EU27.Res.HHnew.Thermal.WH.Oil.Oil_LiqBio</t>
  </si>
  <si>
    <t>Eff.ratio.EU27.Res.HHnew.Thermal.WH.Gas.NG_Biogas</t>
  </si>
  <si>
    <t>Eff.ratio.EU27.Res.HHnew.Thermal.WH.Biomass.Biomass_Waste</t>
  </si>
  <si>
    <t>Eff.ratio.EU27.Res.HHnew.Thermal.WH.Geo.Geo</t>
  </si>
  <si>
    <t>Eff.ratio.EU27.Res.HHnew.Thermal.WH.DistrHeat.Steam_Distr</t>
  </si>
  <si>
    <t>Eff.ratio.EU27.Res.HHnew.Thermal.WH.Elc.Elec</t>
  </si>
  <si>
    <t>Eff.ratio.EU27.Res.HHnew.Thermal.WH.TotalSolar.Solar</t>
  </si>
  <si>
    <t>Eff.ratio.EU27.Res.HHnew.Thermal.CO</t>
  </si>
  <si>
    <t>Eff.ratio.EU27.Res.HHnew.Thermal.CO.Solids.Solids</t>
  </si>
  <si>
    <t>Eff.ratio.EU27.Res.HHnew.Thermal.CO.LPG.LPG</t>
  </si>
  <si>
    <t>Eff.ratio.EU27.Res.HHnew.Thermal.CO.Gas.NG_Biogas</t>
  </si>
  <si>
    <t>Eff.ratio.EU27.Res.HHnew.Thermal.CO.Biomass.Biomass_Waste</t>
  </si>
  <si>
    <t>Eff.ratio.EU27.Res.HHnew.Thermal.CO.Elc.Elec</t>
  </si>
  <si>
    <t>EU27 - CO2 emissions in new and renovated households</t>
  </si>
  <si>
    <t>EMI.ktCO2.EU27.Res.HHnew.Thermal</t>
  </si>
  <si>
    <t>EMI.ktCO2.EU27.Res.HHnew.Thermal.SH</t>
  </si>
  <si>
    <t>EMI.ktCO2.EU27.Res.HHnew.Thermal.SH.Solids.Solids</t>
  </si>
  <si>
    <t>EMI.ktCO2.EU27.Res.HHnew.Thermal.SH.LPG.LPG</t>
  </si>
  <si>
    <t>EMI.ktCO2.EU27.Res.HHnew.Thermal.SH.Oil.Oil_LiqBio</t>
  </si>
  <si>
    <t>EMI.ktCO2.EU27.Res.HHnew.Thermal.SH.Gas.NG_Biogas</t>
  </si>
  <si>
    <t>EMI.ktCO2.EU27.Res.HHnew.Thermal.SH.Biomass.Biomass_Waste</t>
  </si>
  <si>
    <t>EMI.ktCO2.EU27.Res.HHnew.Thermal.SH.Geo.Geo</t>
  </si>
  <si>
    <t>EMI.ktCO2.EU27.Res.HHnew.Thermal.SH.DistrHeat.Steam_Distr</t>
  </si>
  <si>
    <t>EMI.ktCO2.EU27.Res.HHnew.Thermal.SH.AdvElc.Elec</t>
  </si>
  <si>
    <t>EMI.ktCO2.EU27.Res.HHnew.Thermal.SH.ConvElc.Elec</t>
  </si>
  <si>
    <t>EMI.ktCO2.EU27.Res.HHnew.Thermal.SH.TotalCirculation.Elec</t>
  </si>
  <si>
    <t>EMI.ktCO2.EU27.Res.HHnew.Thermal.SC</t>
  </si>
  <si>
    <t>EMI.ktCO2.EU27.Res.HHnew.Thermal.SC.AC.Elec</t>
  </si>
  <si>
    <t>EMI.ktCO2.EU27.Res.HHnew.Thermal.WH</t>
  </si>
  <si>
    <t>EMI.ktCO2.EU27.Res.HHnew.Thermal.WH.Solids.Solids</t>
  </si>
  <si>
    <t>EMI.ktCO2.EU27.Res.HHnew.Thermal.WH.LPG.LPG</t>
  </si>
  <si>
    <t>EMI.ktCO2.EU27.Res.HHnew.Thermal.WH.Oil.Oil_LiqBio</t>
  </si>
  <si>
    <t>EMI.ktCO2.EU27.Res.HHnew.Thermal.WH.Gas.NG_Biogas</t>
  </si>
  <si>
    <t>EMI.ktCO2.EU27.Res.HHnew.Thermal.WH.Biomass.Biomass_Waste</t>
  </si>
  <si>
    <t>EMI.ktCO2.EU27.Res.HHnew.Thermal.WH.Geo.Geo</t>
  </si>
  <si>
    <t>EMI.ktCO2.EU27.Res.HHnew.Thermal.WH.DistrHeat.Steam_Distr</t>
  </si>
  <si>
    <t>EMI.ktCO2.EU27.Res.HHnew.Thermal.WH.Elc.Elec</t>
  </si>
  <si>
    <t>EMI.ktCO2.EU27.Res.HHnew.Thermal.WH.TotalSolar.Solar</t>
  </si>
  <si>
    <t>EMI.ktCO2.EU27.Res.HHnew.Thermal.CO</t>
  </si>
  <si>
    <t>EMI.ktCO2.EU27.Res.HHnew.Thermal.CO.Solids.Solids</t>
  </si>
  <si>
    <t>EMI.ktCO2.EU27.Res.HHnew.Thermal.CO.LPG.LPG</t>
  </si>
  <si>
    <t>EMI.ktCO2.EU27.Res.HHnew.Thermal.CO.Gas.NG_Biogas</t>
  </si>
  <si>
    <t>EMI.ktCO2.EU27.Res.HHnew.Thermal.CO.Biomass.Biomass_Waste</t>
  </si>
  <si>
    <t>EMI.ktCO2.EU27.Res.HHnew.Thermal.CO.Elc.Elec</t>
  </si>
  <si>
    <t>EU27 - Final energy consumption of new and renovated households (per household)</t>
  </si>
  <si>
    <t>FEC_per_household.kWh.EU27.Res.HHnew.Thermal</t>
  </si>
  <si>
    <t>FEC_per_household.kWh.EU27.Res.HHnew.Thermal.SH</t>
  </si>
  <si>
    <t>FEC_per_household.kWh.EU27.Res.HHnew.Thermal.SH.Solids.Solids</t>
  </si>
  <si>
    <t>FEC_per_household.kWh.EU27.Res.HHnew.Thermal.SH.LPG.LPG</t>
  </si>
  <si>
    <t>FEC_per_household.kWh.EU27.Res.HHnew.Thermal.SH.Oil.Oil_LiqBio</t>
  </si>
  <si>
    <t>FEC_per_household.kWh.EU27.Res.HHnew.Thermal.SH.Gas.NG_Biogas</t>
  </si>
  <si>
    <t>FEC_per_household.kWh.EU27.Res.HHnew.Thermal.SH.Biomass.Biomass_Waste</t>
  </si>
  <si>
    <t>FEC_per_household.kWh.EU27.Res.HHnew.Thermal.SH.Geo.Geo</t>
  </si>
  <si>
    <t>FEC_per_household.kWh.EU27.Res.HHnew.Thermal.SH.DistrHeat.Steam_Distr</t>
  </si>
  <si>
    <t>FEC_per_household.kWh.EU27.Res.HHnew.Thermal.SH.AdvElc.Elec</t>
  </si>
  <si>
    <t>FEC_per_household.kWh.EU27.Res.HHnew.Thermal.SH.ConvElc.Elec</t>
  </si>
  <si>
    <t>FEC_per_household.kWh.EU27.Res.HHnew.Thermal.SH.TotalCirculation.Elec</t>
  </si>
  <si>
    <t>FEC_per_household.kWh.EU27.Res.HHnew.Thermal.SC</t>
  </si>
  <si>
    <t>FEC_per_household.kWh.EU27.Res.HHnew.Thermal.SC.AC.Elec</t>
  </si>
  <si>
    <t>FEC_per_household.kWh.EU27.Res.HHnew.Thermal.WH</t>
  </si>
  <si>
    <t>FEC_per_household.kWh.EU27.Res.HHnew.Thermal.WH.Solids.Solids</t>
  </si>
  <si>
    <t>FEC_per_household.kWh.EU27.Res.HHnew.Thermal.WH.LPG.LPG</t>
  </si>
  <si>
    <t>FEC_per_household.kWh.EU27.Res.HHnew.Thermal.WH.Oil.Oil_LiqBio</t>
  </si>
  <si>
    <t>FEC_per_household.kWh.EU27.Res.HHnew.Thermal.WH.Gas.NG_Biogas</t>
  </si>
  <si>
    <t>FEC_per_household.kWh.EU27.Res.HHnew.Thermal.WH.Biomass.Biomass_Waste</t>
  </si>
  <si>
    <t>FEC_per_household.kWh.EU27.Res.HHnew.Thermal.WH.Geo.Geo</t>
  </si>
  <si>
    <t>FEC_per_household.kWh.EU27.Res.HHnew.Thermal.WH.DistrHeat.Steam_Distr</t>
  </si>
  <si>
    <t>FEC_per_household.kWh.EU27.Res.HHnew.Thermal.WH.Elc.Elec</t>
  </si>
  <si>
    <t>FEC_per_household.kWh.EU27.Res.HHnew.Thermal.WH.TotalSolar.Solar</t>
  </si>
  <si>
    <t>FEC_per_household.kWh.EU27.Res.HHnew.Thermal.CO</t>
  </si>
  <si>
    <t>FEC_per_household.kWh.EU27.Res.HHnew.Thermal.CO.Solids.Solids</t>
  </si>
  <si>
    <t>FEC_per_household.kWh.EU27.Res.HHnew.Thermal.CO.LPG.LPG</t>
  </si>
  <si>
    <t>FEC_per_household.kWh.EU27.Res.HHnew.Thermal.CO.Gas.NG_Biogas</t>
  </si>
  <si>
    <t>FEC_per_household.kWh.EU27.Res.HHnew.Thermal.CO.Biomass.Biomass_Waste</t>
  </si>
  <si>
    <t>FEC_per_household.kWh.EU27.Res.HHnew.Thermal.CO.Elc.Elec</t>
  </si>
  <si>
    <t>EU27 - Thermal energy service of new and renovated households (per household)</t>
  </si>
  <si>
    <t>TES_per_household.kWh.EU27.Res.HHnew.Thermal</t>
  </si>
  <si>
    <t>TES_per_household.kWh.EU27.Res.HHnew.Thermal.SH</t>
  </si>
  <si>
    <t>TES_per_household.kWh.EU27.Res.HHnew.Thermal.SH.Solids.Solids</t>
  </si>
  <si>
    <t>TES_per_household.kWh.EU27.Res.HHnew.Thermal.SH.LPG.LPG</t>
  </si>
  <si>
    <t>TES_per_household.kWh.EU27.Res.HHnew.Thermal.SH.Oil.Oil_LiqBio</t>
  </si>
  <si>
    <t>TES_per_household.kWh.EU27.Res.HHnew.Thermal.SH.Gas.NG_Biogas</t>
  </si>
  <si>
    <t>TES_per_household.kWh.EU27.Res.HHnew.Thermal.SH.Biomass.Biomass_Waste</t>
  </si>
  <si>
    <t>TES_per_household.kWh.EU27.Res.HHnew.Thermal.SH.Geo.Geo</t>
  </si>
  <si>
    <t>TES_per_household.kWh.EU27.Res.HHnew.Thermal.SH.DistrHeat.Steam_Distr</t>
  </si>
  <si>
    <t>TES_per_household.kWh.EU27.Res.HHnew.Thermal.SH.AdvElc.Elec</t>
  </si>
  <si>
    <t>TES_per_household.kWh.EU27.Res.HHnew.Thermal.SH.ConvElc.Elec</t>
  </si>
  <si>
    <t>TES_per_household.kWh.EU27.Res.HHnew.Thermal.SH.TotalCirculation.Elec</t>
  </si>
  <si>
    <t>TES_per_household.kWh.EU27.Res.HHnew.Thermal.SC</t>
  </si>
  <si>
    <t>TES_per_household.kWh.EU27.Res.HHnew.Thermal.SC.AC.Elec</t>
  </si>
  <si>
    <t>TES_per_household.kWh.EU27.Res.HHnew.Thermal.WH</t>
  </si>
  <si>
    <t>TES_per_household.kWh.EU27.Res.HHnew.Thermal.WH.Solids.Solids</t>
  </si>
  <si>
    <t>TES_per_household.kWh.EU27.Res.HHnew.Thermal.WH.LPG.LPG</t>
  </si>
  <si>
    <t>TES_per_household.kWh.EU27.Res.HHnew.Thermal.WH.Oil.Oil_LiqBio</t>
  </si>
  <si>
    <t>TES_per_household.kWh.EU27.Res.HHnew.Thermal.WH.Gas.NG_Biogas</t>
  </si>
  <si>
    <t>TES_per_household.kWh.EU27.Res.HHnew.Thermal.WH.Biomass.Biomass_Waste</t>
  </si>
  <si>
    <t>TES_per_household.kWh.EU27.Res.HHnew.Thermal.WH.Geo.Geo</t>
  </si>
  <si>
    <t>TES_per_household.kWh.EU27.Res.HHnew.Thermal.WH.DistrHeat.Steam_Distr</t>
  </si>
  <si>
    <t>TES_per_household.kWh.EU27.Res.HHnew.Thermal.WH.Elc.Elec</t>
  </si>
  <si>
    <t>TES_per_household.kWh.EU27.Res.HHnew.Thermal.WH.TotalSolar.Solar</t>
  </si>
  <si>
    <t>TES_per_household.kWh.EU27.Res.HHnew.Thermal.CO</t>
  </si>
  <si>
    <t>TES_per_household.kWh.EU27.Res.HHnew.Thermal.CO.Solids.Solids</t>
  </si>
  <si>
    <t>TES_per_household.kWh.EU27.Res.HHnew.Thermal.CO.LPG.LPG</t>
  </si>
  <si>
    <t>TES_per_household.kWh.EU27.Res.HHnew.Thermal.CO.Gas.NG_Biogas</t>
  </si>
  <si>
    <t>TES_per_household.kWh.EU27.Res.HHnew.Thermal.CO.Biomass.Biomass_Waste</t>
  </si>
  <si>
    <t>TES_per_household.kWh.EU27.Res.HHnew.Thermal.CO.Elc.Elec</t>
  </si>
  <si>
    <t>EU27 - CO2 emissions in new and renovated households (per household)</t>
  </si>
  <si>
    <t>EMI_per_household.kgCO2.EU27.Res.HHnew.Thermal</t>
  </si>
  <si>
    <t>EMI_per_household.kgCO2.EU27.Res.HHnew.Thermal.SH</t>
  </si>
  <si>
    <t>EMI_per_household.kgCO2.EU27.Res.HHnew.Thermal.SH.Solids.Solids</t>
  </si>
  <si>
    <t>EMI_per_household.kgCO2.EU27.Res.HHnew.Thermal.SH.LPG.LPG</t>
  </si>
  <si>
    <t>EMI_per_household.kgCO2.EU27.Res.HHnew.Thermal.SH.Oil.Oil_LiqBio</t>
  </si>
  <si>
    <t>EMI_per_household.kgCO2.EU27.Res.HHnew.Thermal.SH.Gas.NG_Biogas</t>
  </si>
  <si>
    <t>EMI_per_household.kgCO2.EU27.Res.HHnew.Thermal.SH.Biomass.Biomass_Waste</t>
  </si>
  <si>
    <t>EMI_per_household.kgCO2.EU27.Res.HHnew.Thermal.SH.Geo.Geo</t>
  </si>
  <si>
    <t>EMI_per_household.kgCO2.EU27.Res.HHnew.Thermal.SH.DistrHeat.Steam_Distr</t>
  </si>
  <si>
    <t>EMI_per_household.kgCO2.EU27.Res.HHnew.Thermal.SH.AdvElc.Elec</t>
  </si>
  <si>
    <t>EMI_per_household.kgCO2.EU27.Res.HHnew.Thermal.SH.ConvElc.Elec</t>
  </si>
  <si>
    <t>EMI_per_household.kgCO2.EU27.Res.HHnew.Thermal.SH.TotalCirculation.Elec</t>
  </si>
  <si>
    <t>EMI_per_household.kgCO2.EU27.Res.HHnew.Thermal.SC</t>
  </si>
  <si>
    <t>EMI_per_household.kgCO2.EU27.Res.HHnew.Thermal.SC.AC.Elec</t>
  </si>
  <si>
    <t>EMI_per_household.kgCO2.EU27.Res.HHnew.Thermal.WH</t>
  </si>
  <si>
    <t>EMI_per_household.kgCO2.EU27.Res.HHnew.Thermal.WH.Solids.Solids</t>
  </si>
  <si>
    <t>EMI_per_household.kgCO2.EU27.Res.HHnew.Thermal.WH.LPG.LPG</t>
  </si>
  <si>
    <t>EMI_per_household.kgCO2.EU27.Res.HHnew.Thermal.WH.Oil.Oil_LiqBio</t>
  </si>
  <si>
    <t>EMI_per_household.kgCO2.EU27.Res.HHnew.Thermal.WH.Gas.NG_Biogas</t>
  </si>
  <si>
    <t>EMI_per_household.kgCO2.EU27.Res.HHnew.Thermal.WH.Biomass.Biomass_Waste</t>
  </si>
  <si>
    <t>EMI_per_household.kgCO2.EU27.Res.HHnew.Thermal.WH.Geo.Geo</t>
  </si>
  <si>
    <t>EMI_per_household.kgCO2.EU27.Res.HHnew.Thermal.WH.DistrHeat.Steam_Distr</t>
  </si>
  <si>
    <t>EMI_per_household.kgCO2.EU27.Res.HHnew.Thermal.WH.Elc.Elec</t>
  </si>
  <si>
    <t>EMI_per_household.kgCO2.EU27.Res.HHnew.Thermal.WH.TotalSolar.Solar</t>
  </si>
  <si>
    <t>EMI_per_household.kgCO2.EU27.Res.HHnew.Thermal.CO</t>
  </si>
  <si>
    <t>EMI_per_household.kgCO2.EU27.Res.HHnew.Thermal.CO.Solids.Solids</t>
  </si>
  <si>
    <t>EMI_per_household.kgCO2.EU27.Res.HHnew.Thermal.CO.LPG.LPG</t>
  </si>
  <si>
    <t>EMI_per_household.kgCO2.EU27.Res.HHnew.Thermal.CO.Gas.NG_Biogas</t>
  </si>
  <si>
    <t>EMI_per_household.kgCO2.EU27.Res.HHnew.Thermal.CO.Biomass.Biomass_Waste</t>
  </si>
  <si>
    <t>EMI_per_household.kgCO2.EU27.Res.HHnew.Thermal.CO.Elc.Elec</t>
  </si>
  <si>
    <t>EU27 - Final energy consumption in new and renovated households per surface area</t>
  </si>
  <si>
    <t>FEC_per_sqm.kWh.EU27.Res.HHnew.Thermal</t>
  </si>
  <si>
    <t>FEC_per_sqm.kWh.EU27.Res.HHnew.Thermal.SH</t>
  </si>
  <si>
    <t>FEC_per_sqm.kWh.EU27.Res.HHnew.Thermal.SH.Solids.Solids</t>
  </si>
  <si>
    <t>FEC_per_sqm.kWh.EU27.Res.HHnew.Thermal.SH.LPG.LPG</t>
  </si>
  <si>
    <t>FEC_per_sqm.kWh.EU27.Res.HHnew.Thermal.SH.Oil.Oil_LiqBio</t>
  </si>
  <si>
    <t>FEC_per_sqm.kWh.EU27.Res.HHnew.Thermal.SH.Gas.NG_Biogas</t>
  </si>
  <si>
    <t>FEC_per_sqm.kWh.EU27.Res.HHnew.Thermal.SH.Biomass.Biomass_Waste</t>
  </si>
  <si>
    <t>FEC_per_sqm.kWh.EU27.Res.HHnew.Thermal.SH.Geo.Geo</t>
  </si>
  <si>
    <t>FEC_per_sqm.kWh.EU27.Res.HHnew.Thermal.SH.DistrHeat.Steam_Distr</t>
  </si>
  <si>
    <t>FEC_per_sqm.kWh.EU27.Res.HHnew.Thermal.SH.AdvElc.Elec</t>
  </si>
  <si>
    <t>FEC_per_sqm.kWh.EU27.Res.HHnew.Thermal.SH.ConvElc.Elec</t>
  </si>
  <si>
    <t>FEC_per_sqm.kWh.EU27.Res.HHnew.Thermal.SH.TotalCirculation.Elec</t>
  </si>
  <si>
    <t>FEC_per_sqm.kWh.EU27.Res.HHnew.Thermal.SC</t>
  </si>
  <si>
    <t>FEC_per_sqm.kWh.EU27.Res.HHnew.Thermal.SC.AC.Elec</t>
  </si>
  <si>
    <t>FEC_per_sqm.kWh.EU27.Res.HHnew.Thermal.WH</t>
  </si>
  <si>
    <t>FEC_per_sqm.kWh.EU27.Res.HHnew.Thermal.WH.Solids.Solids</t>
  </si>
  <si>
    <t>FEC_per_sqm.kWh.EU27.Res.HHnew.Thermal.WH.LPG.LPG</t>
  </si>
  <si>
    <t>FEC_per_sqm.kWh.EU27.Res.HHnew.Thermal.WH.Oil.Oil_LiqBio</t>
  </si>
  <si>
    <t>FEC_per_sqm.kWh.EU27.Res.HHnew.Thermal.WH.Gas.NG_Biogas</t>
  </si>
  <si>
    <t>FEC_per_sqm.kWh.EU27.Res.HHnew.Thermal.WH.Biomass.Biomass_Waste</t>
  </si>
  <si>
    <t>FEC_per_sqm.kWh.EU27.Res.HHnew.Thermal.WH.Geo.Geo</t>
  </si>
  <si>
    <t>FEC_per_sqm.kWh.EU27.Res.HHnew.Thermal.WH.DistrHeat.Steam_Distr</t>
  </si>
  <si>
    <t>FEC_per_sqm.kWh.EU27.Res.HHnew.Thermal.WH.Elc.Elec</t>
  </si>
  <si>
    <t>FEC_per_sqm.kWh.EU27.Res.HHnew.Thermal.WH.TotalSolar.Solar</t>
  </si>
  <si>
    <t>FEC_per_sqm.kWh.EU27.Res.HHnew.Thermal.CO</t>
  </si>
  <si>
    <t>FEC_per_sqm.kWh.EU27.Res.HHnew.Thermal.CO.Solids.Solids</t>
  </si>
  <si>
    <t>FEC_per_sqm.kWh.EU27.Res.HHnew.Thermal.CO.LPG.LPG</t>
  </si>
  <si>
    <t>FEC_per_sqm.kWh.EU27.Res.HHnew.Thermal.CO.Gas.NG_Biogas</t>
  </si>
  <si>
    <t>FEC_per_sqm.kWh.EU27.Res.HHnew.Thermal.CO.Biomass.Biomass_Waste</t>
  </si>
  <si>
    <t>FEC_per_sqm.kWh.EU27.Res.HHnew.Thermal.CO.Elc.Elec</t>
  </si>
  <si>
    <t>EU27 - Thermal energy service in new and renovated households per surface area</t>
  </si>
  <si>
    <t>TES_per_sqm.kWh.EU27.Res.HHnew.Thermal</t>
  </si>
  <si>
    <t>TES_per_sqm.kWh.EU27.Res.HHnew.Thermal.SH</t>
  </si>
  <si>
    <t>TES_per_sqm.kWh.EU27.Res.HHnew.Thermal.SH.Solids.Solids</t>
  </si>
  <si>
    <t>TES_per_sqm.kWh.EU27.Res.HHnew.Thermal.SH.LPG.LPG</t>
  </si>
  <si>
    <t>TES_per_sqm.kWh.EU27.Res.HHnew.Thermal.SH.Oil.Oil_LiqBio</t>
  </si>
  <si>
    <t>TES_per_sqm.kWh.EU27.Res.HHnew.Thermal.SH.Gas.NG_Biogas</t>
  </si>
  <si>
    <t>TES_per_sqm.kWh.EU27.Res.HHnew.Thermal.SH.Biomass.Biomass_Waste</t>
  </si>
  <si>
    <t>TES_per_sqm.kWh.EU27.Res.HHnew.Thermal.SH.Geo.Geo</t>
  </si>
  <si>
    <t>TES_per_sqm.kWh.EU27.Res.HHnew.Thermal.SH.DistrHeat.Steam_Distr</t>
  </si>
  <si>
    <t>TES_per_sqm.kWh.EU27.Res.HHnew.Thermal.SH.AdvElc.Elec</t>
  </si>
  <si>
    <t>TES_per_sqm.kWh.EU27.Res.HHnew.Thermal.SH.ConvElc.Elec</t>
  </si>
  <si>
    <t>TES_per_sqm.kWh.EU27.Res.HHnew.Thermal.SH.TotalCirculation.Elec</t>
  </si>
  <si>
    <t>TES_per_sqm.kWh.EU27.Res.HHnew.Thermal.SC</t>
  </si>
  <si>
    <t>TES_per_sqm.kWh.EU27.Res.HHnew.Thermal.SC.AC.Elec</t>
  </si>
  <si>
    <t>TES_per_sqm.kWh.EU27.Res.HHnew.Thermal.WH</t>
  </si>
  <si>
    <t>TES_per_sqm.kWh.EU27.Res.HHnew.Thermal.WH.Solids.Solids</t>
  </si>
  <si>
    <t>TES_per_sqm.kWh.EU27.Res.HHnew.Thermal.WH.LPG.LPG</t>
  </si>
  <si>
    <t>TES_per_sqm.kWh.EU27.Res.HHnew.Thermal.WH.Oil.Oil_LiqBio</t>
  </si>
  <si>
    <t>TES_per_sqm.kWh.EU27.Res.HHnew.Thermal.WH.Gas.NG_Biogas</t>
  </si>
  <si>
    <t>TES_per_sqm.kWh.EU27.Res.HHnew.Thermal.WH.Biomass.Biomass_Waste</t>
  </si>
  <si>
    <t>TES_per_sqm.kWh.EU27.Res.HHnew.Thermal.WH.Geo.Geo</t>
  </si>
  <si>
    <t>TES_per_sqm.kWh.EU27.Res.HHnew.Thermal.WH.DistrHeat.Steam_Distr</t>
  </si>
  <si>
    <t>TES_per_sqm.kWh.EU27.Res.HHnew.Thermal.WH.Elc.Elec</t>
  </si>
  <si>
    <t>TES_per_sqm.kWh.EU27.Res.HHnew.Thermal.WH.TotalSolar.Solar</t>
  </si>
  <si>
    <t>TES_per_sqm.kWh.EU27.Res.HHnew.Thermal.CO</t>
  </si>
  <si>
    <t>TES_per_sqm.kWh.EU27.Res.HHnew.Thermal.CO.Solids.Solids</t>
  </si>
  <si>
    <t>TES_per_sqm.kWh.EU27.Res.HHnew.Thermal.CO.LPG.LPG</t>
  </si>
  <si>
    <t>TES_per_sqm.kWh.EU27.Res.HHnew.Thermal.CO.Gas.NG_Biogas</t>
  </si>
  <si>
    <t>TES_per_sqm.kWh.EU27.Res.HHnew.Thermal.CO.Biomass.Biomass_Waste</t>
  </si>
  <si>
    <t>TES_per_sqm.kWh.EU27.Res.HHnew.Thermal.CO.Elc.Elec</t>
  </si>
  <si>
    <t>EU27 - CO2 emissions in new and renovated households per surface area</t>
  </si>
  <si>
    <t>EMI_per_sqm.kgCO2.EU27.Res.HHnew.Thermal</t>
  </si>
  <si>
    <t>EMI_per_sqm.kgCO2.EU27.Res.HHnew.Thermal.SH</t>
  </si>
  <si>
    <t>EMI_per_sqm.kgCO2.EU27.Res.HHnew.Thermal.SH.Solids.Solids</t>
  </si>
  <si>
    <t>EMI_per_sqm.kgCO2.EU27.Res.HHnew.Thermal.SH.LPG.LPG</t>
  </si>
  <si>
    <t>EMI_per_sqm.kgCO2.EU27.Res.HHnew.Thermal.SH.Oil.Oil_LiqBio</t>
  </si>
  <si>
    <t>EMI_per_sqm.kgCO2.EU27.Res.HHnew.Thermal.SH.Gas.NG_Biogas</t>
  </si>
  <si>
    <t>EMI_per_sqm.kgCO2.EU27.Res.HHnew.Thermal.SH.Biomass.Biomass_Waste</t>
  </si>
  <si>
    <t>EMI_per_sqm.kgCO2.EU27.Res.HHnew.Thermal.SH.Geo.Geo</t>
  </si>
  <si>
    <t>EMI_per_sqm.kgCO2.EU27.Res.HHnew.Thermal.SH.DistrHeat.Steam_Distr</t>
  </si>
  <si>
    <t>EMI_per_sqm.kgCO2.EU27.Res.HHnew.Thermal.SH.AdvElc.Elec</t>
  </si>
  <si>
    <t>EMI_per_sqm.kgCO2.EU27.Res.HHnew.Thermal.SH.ConvElc.Elec</t>
  </si>
  <si>
    <t>EMI_per_sqm.kgCO2.EU27.Res.HHnew.Thermal.SH.TotalCirculation.Elec</t>
  </si>
  <si>
    <t>EMI_per_sqm.kgCO2.EU27.Res.HHnew.Thermal.SC</t>
  </si>
  <si>
    <t>EMI_per_sqm.kgCO2.EU27.Res.HHnew.Thermal.SC.AC.Elec</t>
  </si>
  <si>
    <t>EMI_per_sqm.kgCO2.EU27.Res.HHnew.Thermal.WH</t>
  </si>
  <si>
    <t>EMI_per_sqm.kgCO2.EU27.Res.HHnew.Thermal.WH.Solids.Solids</t>
  </si>
  <si>
    <t>EMI_per_sqm.kgCO2.EU27.Res.HHnew.Thermal.WH.LPG.LPG</t>
  </si>
  <si>
    <t>EMI_per_sqm.kgCO2.EU27.Res.HHnew.Thermal.WH.Oil.Oil_LiqBio</t>
  </si>
  <si>
    <t>EMI_per_sqm.kgCO2.EU27.Res.HHnew.Thermal.WH.Gas.NG_Biogas</t>
  </si>
  <si>
    <t>EMI_per_sqm.kgCO2.EU27.Res.HHnew.Thermal.WH.Biomass.Biomass_Waste</t>
  </si>
  <si>
    <t>EMI_per_sqm.kgCO2.EU27.Res.HHnew.Thermal.WH.Geo.Geo</t>
  </si>
  <si>
    <t>EMI_per_sqm.kgCO2.EU27.Res.HHnew.Thermal.WH.DistrHeat.Steam_Distr</t>
  </si>
  <si>
    <t>EMI_per_sqm.kgCO2.EU27.Res.HHnew.Thermal.WH.Elc.Elec</t>
  </si>
  <si>
    <t>EMI_per_sqm.kgCO2.EU27.Res.HHnew.Thermal.WH.TotalSolar.Solar</t>
  </si>
  <si>
    <t>EMI_per_sqm.kgCO2.EU27.Res.HHnew.Thermal.CO</t>
  </si>
  <si>
    <t>EMI_per_sqm.kgCO2.EU27.Res.HHnew.Thermal.CO.Solids.Solids</t>
  </si>
  <si>
    <t>EMI_per_sqm.kgCO2.EU27.Res.HHnew.Thermal.CO.LPG.LPG</t>
  </si>
  <si>
    <t>EMI_per_sqm.kgCO2.EU27.Res.HHnew.Thermal.CO.Gas.NG_Biogas</t>
  </si>
  <si>
    <t>EMI_per_sqm.kgCO2.EU27.Res.HHnew.Thermal.CO.Biomass.Biomass_Waste</t>
  </si>
  <si>
    <t>EMI_per_sqm.kgCO2.EU27.Res.HHnew.Thermal.CO.Elc.Elec</t>
  </si>
  <si>
    <t>FEC.ktoe.EU27.Res.HH.Appl.RF</t>
  </si>
  <si>
    <t>FEC.ktoe.EU27.Res.HH.Appl.WM</t>
  </si>
  <si>
    <t>FEC.ktoe.EU27.Res.HH.Appl.DR</t>
  </si>
  <si>
    <t>FEC.ktoe.EU27.Res.HH.Appl.DW</t>
  </si>
  <si>
    <t>FEC.ktoe.EU27.Res.HH.Appl.TV</t>
  </si>
  <si>
    <t>FEC.ktoe.EU27.Res.HH.Appl.IT</t>
  </si>
  <si>
    <t>FEC.ktoe.EU27.Res.HH.Appl.LI</t>
  </si>
  <si>
    <t>FEC.ktoe.EU27.Res.HH.Appl.OA</t>
  </si>
  <si>
    <t>Size.MW.EU27.Res.HH.Appl</t>
  </si>
  <si>
    <t>Size.MW.EU27.Res.HH.Appl.RF</t>
  </si>
  <si>
    <t>Size.MW.EU27.Res.HH.Appl.WM</t>
  </si>
  <si>
    <t>Size.MW.EU27.Res.HH.Appl.DR</t>
  </si>
  <si>
    <t>Size.MW.EU27.Res.HH.Appl.DW</t>
  </si>
  <si>
    <t>Size.MW.EU27.Res.HH.Appl.TV</t>
  </si>
  <si>
    <t>Size.MW.EU27.Res.HH.Appl.IT</t>
  </si>
  <si>
    <t>Size.MW.EU27.Res.HH.Appl.LI</t>
  </si>
  <si>
    <t>Size.MW.EU27.Res.HH.Appl.OA</t>
  </si>
  <si>
    <t>NUM.number.EU27.Res.HH.Appl.RF</t>
  </si>
  <si>
    <t>NUM.number.EU27.Res.HH.Appl.WM</t>
  </si>
  <si>
    <t>NUM.number.EU27.Res.HH.Appl.DR</t>
  </si>
  <si>
    <t>NUM.number.EU27.Res.HH.Appl.DW</t>
  </si>
  <si>
    <t>NUM.number.EU27.Res.HH.Appl.TV</t>
  </si>
  <si>
    <t>NUM.number.EU27.Res.HH.Appl.IT</t>
  </si>
  <si>
    <t>NUM.number.EU27.Res.HH.Appl.LI</t>
  </si>
  <si>
    <t>NUM.number.EU27.Res.HH.Appl.OA</t>
  </si>
  <si>
    <t>NUM.number.EU27.Res.HH.Applnew.RF</t>
  </si>
  <si>
    <t>NUM.number.EU27.Res.HH.Applnew.WM</t>
  </si>
  <si>
    <t>NUM.number.EU27.Res.HH.Applnew.DR</t>
  </si>
  <si>
    <t>NUM.number.EU27.Res.HH.Applnew.DW</t>
  </si>
  <si>
    <t>NUM.number.EU27.Res.HH.Applnew.TV</t>
  </si>
  <si>
    <t>NUM.number.EU27.Res.HH.Applnew.IT</t>
  </si>
  <si>
    <t>NUM.number.EU27.Res.HH.Applnew.LI</t>
  </si>
  <si>
    <t>NUM.number.EU27.Res.HH.Applnew.OA</t>
  </si>
  <si>
    <t>NUM.number.EU27.Res.HH.Applrepl.RF</t>
  </si>
  <si>
    <t>NUM.number.EU27.Res.HH.Applrepl.WM</t>
  </si>
  <si>
    <t>NUM.number.EU27.Res.HH.Applrepl.DR</t>
  </si>
  <si>
    <t>NUM.number.EU27.Res.HH.Applrepl.DW</t>
  </si>
  <si>
    <t>NUM.number.EU27.Res.HH.Applrepl.TV</t>
  </si>
  <si>
    <t>NUM.number.EU27.Res.HH.Applrepl.IT</t>
  </si>
  <si>
    <t>NUM.number.EU27.Res.HH.Applrepl.LI</t>
  </si>
  <si>
    <t>NUM.number.EU27.Res.HH.Applrepl.OA</t>
  </si>
  <si>
    <t>Op.hours.EU27.Res.HH.Appl.RF</t>
  </si>
  <si>
    <t>Op.hours.EU27.Res.HH.Appl.WM</t>
  </si>
  <si>
    <t>Op.hours.EU27.Res.HH.Appl.DR</t>
  </si>
  <si>
    <t>Op.hours.EU27.Res.HH.Appl.DW</t>
  </si>
  <si>
    <t>Op.hours.EU27.Res.HH.Appl.TV</t>
  </si>
  <si>
    <t>Op.hours.EU27.Res.HH.Appl.IT</t>
  </si>
  <si>
    <t>Op.hours.EU27.Res.HH.Appl.LI</t>
  </si>
  <si>
    <t>Op.hours.EU27.Res.HH.Appl.OA</t>
  </si>
  <si>
    <t>Size_per_appl.W.EU27.Res.HH.Appl.RF</t>
  </si>
  <si>
    <t>Size_per_appl.W.EU27.Res.HH.Appl.WM</t>
  </si>
  <si>
    <t>Size_per_appl.W.EU27.Res.HH.Appl.DR</t>
  </si>
  <si>
    <t>Size_per_appl.W.EU27.Res.HH.Appl.DW</t>
  </si>
  <si>
    <t>Size_per_appl.W.EU27.Res.HH.Appl.TV</t>
  </si>
  <si>
    <t>Size_per_appl.W.EU27.Res.HH.Appl.IT</t>
  </si>
  <si>
    <t>Size_per_appl.W.EU27.Res.HH.Appl.LI</t>
  </si>
  <si>
    <t>Size_per_appl.W.EU27.Res.HH.Appl.OA</t>
  </si>
  <si>
    <t>Size_per_appl.W.EU27.Res.HH.Applnew.RF</t>
  </si>
  <si>
    <t>Size_per_appl.W.EU27.Res.HH.Applnew.WM</t>
  </si>
  <si>
    <t>Size_per_appl.W.EU27.Res.HH.Applnew.DR</t>
  </si>
  <si>
    <t>Size_per_appl.W.EU27.Res.HH.Applnew.DW</t>
  </si>
  <si>
    <t>Size_per_appl.W.EU27.Res.HH.Applnew.TV</t>
  </si>
  <si>
    <t>Size_per_appl.W.EU27.Res.HH.Applnew.IT</t>
  </si>
  <si>
    <t>Size_per_appl.W.EU27.Res.HH.Applnew.LI</t>
  </si>
  <si>
    <t>Size_per_appl.W.EU27.Res.HH.Applnew.OA</t>
  </si>
  <si>
    <t>NUM.number_per_household.EU27.Res.HH.Appl.RF</t>
  </si>
  <si>
    <t>NUM.number_per_household.EU27.Res.HH.Appl.WM</t>
  </si>
  <si>
    <t>NUM.number_per_household.EU27.Res.HH.Appl.DR</t>
  </si>
  <si>
    <t>NUM.number_per_household.EU27.Res.HH.Appl.DW</t>
  </si>
  <si>
    <t>NUM.number_per_household.EU27.Res.HH.Appl.TV</t>
  </si>
  <si>
    <t>NUM.number_per_household.EU27.Res.HH.Appl.IT</t>
  </si>
  <si>
    <t>NUM.number_per_household.EU27.Res.HH.Appl.LI</t>
  </si>
  <si>
    <t>NUM.number_per_household.EU27.Res.HH.Appl.OA</t>
  </si>
  <si>
    <t>Size_per_household.W.EU27.Res.HH.Appl.RF</t>
  </si>
  <si>
    <t>Size_per_household.W.EU27.Res.HH.Appl.WM</t>
  </si>
  <si>
    <t>Size_per_household.W.EU27.Res.HH.Appl.DR</t>
  </si>
  <si>
    <t>Size_per_household.W.EU27.Res.HH.Appl.DW</t>
  </si>
  <si>
    <t>Size_per_household.W.EU27.Res.HH.Appl.TV</t>
  </si>
  <si>
    <t>Size_per_household.W.EU27.Res.HH.Appl.IT</t>
  </si>
  <si>
    <t>Size_per_household.W.EU27.Res.HH.Appl.LI</t>
  </si>
  <si>
    <t>Size_per_household.W.EU27.Res.HH.Appl.OA</t>
  </si>
  <si>
    <t>FEC_per_household.kWh.EU27.Res.HH.Appl.RF</t>
  </si>
  <si>
    <t>FEC_per_household.kWh.EU27.Res.HH.Appl.WM</t>
  </si>
  <si>
    <t>FEC_per_household.kWh.EU27.Res.HH.Appl.DR</t>
  </si>
  <si>
    <t>FEC_per_household.kWh.EU27.Res.HH.Appl.DW</t>
  </si>
  <si>
    <t>FEC_per_household.kWh.EU27.Res.HH.Appl.TV</t>
  </si>
  <si>
    <t>FEC_per_household.kWh.EU27.Res.HH.Appl.IT</t>
  </si>
  <si>
    <t>FEC_per_household.kWh.EU27.Res.HH.Appl.LI</t>
  </si>
  <si>
    <t>FEC_per_household.kWh.EU27.Res.HH.Appl.OA</t>
  </si>
  <si>
    <t>Lumens_per_household.lumen.EU27.Res.HH.Appl.LI</t>
  </si>
  <si>
    <t>EU27 - Number of households (detailed structure)</t>
  </si>
  <si>
    <t>NUM.number.EU27.Res.HH.Thermal.SH.Solids.SH</t>
  </si>
  <si>
    <t>NUM.number.EU27.Res.HH.Thermal.SH.Solids.SC.AC</t>
  </si>
  <si>
    <t>NUM.number.EU27.Res.HH.Thermal.SH.Solids.WH.Solids.NoSolar</t>
  </si>
  <si>
    <t>NUM.number.EU27.Res.HH.Thermal.SH.Solids.WH.LPG.NoSolar</t>
  </si>
  <si>
    <t>NUM.number.EU27.Res.HH.Thermal.SH.Solids.WH.LPG.Solar</t>
  </si>
  <si>
    <t>NUM.number.EU27.Res.HH.Thermal.SH.Solids.WH.Elc.NoSolar</t>
  </si>
  <si>
    <t>NUM.number.EU27.Res.HH.Thermal.SH.Solids.WH.Elc.Solar</t>
  </si>
  <si>
    <t>NUM.number.EU27.Res.HH.Thermal.SH.Solids.CO.Solids</t>
  </si>
  <si>
    <t>NUM.number.EU27.Res.HH.Thermal.SH.Solids.CO.LPG</t>
  </si>
  <si>
    <t>NUM.number.EU27.Res.HH.Thermal.SH.Solids.CO.Elc</t>
  </si>
  <si>
    <t>NUM.number.EU27.Res.HH.Thermal.SH.LPG.SH</t>
  </si>
  <si>
    <t>NUM.number.EU27.Res.HH.Thermal.SH.LPG.SC.AC</t>
  </si>
  <si>
    <t>NUM.number.EU27.Res.HH.Thermal.SH.LPG.WH.LPG.NoSolar</t>
  </si>
  <si>
    <t>NUM.number.EU27.Res.HH.Thermal.SH.LPG.WH.LPG.Solar</t>
  </si>
  <si>
    <t>NUM.number.EU27.Res.HH.Thermal.SH.LPG.WH.Elc.NoSolar</t>
  </si>
  <si>
    <t>NUM.number.EU27.Res.HH.Thermal.SH.LPG.WH.Elc.Solar</t>
  </si>
  <si>
    <t>NUM.number.EU27.Res.HH.Thermal.SH.LPG.CO.LPG</t>
  </si>
  <si>
    <t>NUM.number.EU27.Res.HH.Thermal.SH.LPG.CO.Elc</t>
  </si>
  <si>
    <t>NUM.number.EU27.Res.HH.Thermal.SH.Oil.SH</t>
  </si>
  <si>
    <t>NUM.number.EU27.Res.HH.Thermal.SH.Oil.SC.AC</t>
  </si>
  <si>
    <t>NUM.number.EU27.Res.HH.Thermal.SH.Oil.WH.Oil.NoSolar</t>
  </si>
  <si>
    <t>NUM.number.EU27.Res.HH.Thermal.SH.Oil.WH.Oil.Solar</t>
  </si>
  <si>
    <t>NUM.number.EU27.Res.HH.Thermal.SH.Oil.WH.Elc.NoSolar</t>
  </si>
  <si>
    <t>NUM.number.EU27.Res.HH.Thermal.SH.Oil.WH.Elc.Solar</t>
  </si>
  <si>
    <t>NUM.number.EU27.Res.HH.Thermal.SH.Oil.CO.LPG</t>
  </si>
  <si>
    <t>NUM.number.EU27.Res.HH.Thermal.SH.Oil.CO.Elc</t>
  </si>
  <si>
    <t>NUM.number.EU27.Res.HH.Thermal.SH.Gas.SH</t>
  </si>
  <si>
    <t>NUM.number.EU27.Res.HH.Thermal.SH.Gas.SC.AC</t>
  </si>
  <si>
    <t>NUM.number.EU27.Res.HH.Thermal.SH.Gas.WH.Gas.NoSolar</t>
  </si>
  <si>
    <t>NUM.number.EU27.Res.HH.Thermal.SH.Gas.WH.Gas.Solar</t>
  </si>
  <si>
    <t>NUM.number.EU27.Res.HH.Thermal.SH.Gas.WH.Elc.NoSolar</t>
  </si>
  <si>
    <t>NUM.number.EU27.Res.HH.Thermal.SH.Gas.WH.Elc.Solar</t>
  </si>
  <si>
    <t>NUM.number.EU27.Res.HH.Thermal.SH.Gas.CO.Gas</t>
  </si>
  <si>
    <t>NUM.number.EU27.Res.HH.Thermal.SH.Gas.CO.Elc</t>
  </si>
  <si>
    <t>NUM.number.EU27.Res.HH.Thermal.SH.Biomass.SH</t>
  </si>
  <si>
    <t>NUM.number.EU27.Res.HH.Thermal.SH.Biomass.SC.AC</t>
  </si>
  <si>
    <t>NUM.number.EU27.Res.HH.Thermal.SH.Biomass.WH.Biomass.NoSolar</t>
  </si>
  <si>
    <t>NUM.number.EU27.Res.HH.Thermal.SH.Biomass.WH.Biomass.Solar</t>
  </si>
  <si>
    <t>NUM.number.EU27.Res.HH.Thermal.SH.Biomass.WH.LPG.NoSolar</t>
  </si>
  <si>
    <t>NUM.number.EU27.Res.HH.Thermal.SH.Biomass.WH.LPG.Solar</t>
  </si>
  <si>
    <t>NUM.number.EU27.Res.HH.Thermal.SH.Biomass.WH.Elc.NoSolar</t>
  </si>
  <si>
    <t>NUM.number.EU27.Res.HH.Thermal.SH.Biomass.WH.Elc.Solar</t>
  </si>
  <si>
    <t>NUM.number.EU27.Res.HH.Thermal.SH.Biomass.CO.Biomass</t>
  </si>
  <si>
    <t>NUM.number.EU27.Res.HH.Thermal.SH.Biomass.CO.LPG</t>
  </si>
  <si>
    <t>NUM.number.EU27.Res.HH.Thermal.SH.Biomass.CO.Elc</t>
  </si>
  <si>
    <t>NUM.number.EU27.Res.HH.Thermal.SH.Geo.SH</t>
  </si>
  <si>
    <t>NUM.number.EU27.Res.HH.Thermal.SH.Geo.SC.AC</t>
  </si>
  <si>
    <t>NUM.number.EU27.Res.HH.Thermal.SH.Geo.WH.Geo.NoSolar</t>
  </si>
  <si>
    <t>NUM.number.EU27.Res.HH.Thermal.SH.Geo.WH.Geo.Solar</t>
  </si>
  <si>
    <t>NUM.number.EU27.Res.HH.Thermal.SH.Geo.WH.Elc.NoSolar</t>
  </si>
  <si>
    <t>NUM.number.EU27.Res.HH.Thermal.SH.Geo.WH.Elc.Solar</t>
  </si>
  <si>
    <t>NUM.number.EU27.Res.HH.Thermal.SH.Geo.CO.LPG</t>
  </si>
  <si>
    <t>NUM.number.EU27.Res.HH.Thermal.SH.Geo.CO.Elc</t>
  </si>
  <si>
    <t>NUM.number.EU27.Res.HH.Thermal.SH.DistrHeat.SH</t>
  </si>
  <si>
    <t>NUM.number.EU27.Res.HH.Thermal.SH.DistrHeat.SC.AC</t>
  </si>
  <si>
    <t>NUM.number.EU27.Res.HH.Thermal.SH.DistrHeat.WH.DistrHeat.NoSolar</t>
  </si>
  <si>
    <t>NUM.number.EU27.Res.HH.Thermal.SH.DistrHeat.WH.DistrHeat.Solar</t>
  </si>
  <si>
    <t>NUM.number.EU27.Res.HH.Thermal.SH.DistrHeat.WH.Elc.NoSolar</t>
  </si>
  <si>
    <t>NUM.number.EU27.Res.HH.Thermal.SH.DistrHeat.WH.Elc.Solar</t>
  </si>
  <si>
    <t>NUM.number.EU27.Res.HH.Thermal.SH.DistrHeat.CO.LPG</t>
  </si>
  <si>
    <t>NUM.number.EU27.Res.HH.Thermal.SH.DistrHeat.CO.Elc</t>
  </si>
  <si>
    <t>NUM.number.EU27.Res.HH.Thermal.SH.AdvElc.SH</t>
  </si>
  <si>
    <t>NUM.number.EU27.Res.HH.Thermal.SH.AdvElc.SC.AC</t>
  </si>
  <si>
    <t>NUM.number.EU27.Res.HH.Thermal.SH.AdvElc.WH.LPG.NoSolar</t>
  </si>
  <si>
    <t>NUM.number.EU27.Res.HH.Thermal.SH.AdvElc.WH.LPG.Solar</t>
  </si>
  <si>
    <t>NUM.number.EU27.Res.HH.Thermal.SH.AdvElc.WH.Elc.NoSolar</t>
  </si>
  <si>
    <t>NUM.number.EU27.Res.HH.Thermal.SH.AdvElc.WH.Elc.Solar</t>
  </si>
  <si>
    <t>NUM.number.EU27.Res.HH.Thermal.SH.AdvElc.CO.LPG</t>
  </si>
  <si>
    <t>NUM.number.EU27.Res.HH.Thermal.SH.AdvElc.CO.Elc</t>
  </si>
  <si>
    <t>NUM.number.EU27.Res.HH.Thermal.SH.ConvElc.SH</t>
  </si>
  <si>
    <t>NUM.number.EU27.Res.HH.Thermal.SH.ConvElc.SC.AC</t>
  </si>
  <si>
    <t>NUM.number.EU27.Res.HH.Thermal.SH.ConvElc.WH.LPG.NoSolar</t>
  </si>
  <si>
    <t>NUM.number.EU27.Res.HH.Thermal.SH.ConvElc.WH.LPG.Solar</t>
  </si>
  <si>
    <t>NUM.number.EU27.Res.HH.Thermal.SH.ConvElc.WH.Elc.NoSolar</t>
  </si>
  <si>
    <t>NUM.number.EU27.Res.HH.Thermal.SH.ConvElc.WH.Elc.Solar</t>
  </si>
  <si>
    <t>NUM.number.EU27.Res.HH.Thermal.SH.ConvElc.CO.LPG</t>
  </si>
  <si>
    <t>NUM.number.EU27.Res.HH.Thermal.SH.ConvElc.CO.Elc</t>
  </si>
  <si>
    <t>EU27 - Retired equipment (detailed structure)</t>
  </si>
  <si>
    <t>NUM.number.EU27.Res.HH.ThermalOut.SH.Solids</t>
  </si>
  <si>
    <t>NUM.number.EU27.Res.HH.ThermalOut.SH.Solids.SH</t>
  </si>
  <si>
    <t>NUM.number.EU27.Res.HH.ThermalOut.SH.Solids.SC.AC</t>
  </si>
  <si>
    <t>NUM.number.EU27.Res.HH.ThermalOut.SH.Solids.WH.Solids.NoSolar</t>
  </si>
  <si>
    <t>NUM.number.EU27.Res.HH.ThermalOut.SH.Solids.WH.LPG.NoSolar</t>
  </si>
  <si>
    <t>NUM.number.EU27.Res.HH.ThermalOut.SH.Solids.WH.LPG.Solar</t>
  </si>
  <si>
    <t>NUM.number.EU27.Res.HH.ThermalOut.SH.Solids.WH.Elc.NoSolar</t>
  </si>
  <si>
    <t>NUM.number.EU27.Res.HH.ThermalOut.SH.Solids.WH.Elc.Solar</t>
  </si>
  <si>
    <t>NUM.number.EU27.Res.HH.ThermalOut.SH.Solids.CO.Solids</t>
  </si>
  <si>
    <t>NUM.number.EU27.Res.HH.ThermalOut.SH.Solids.CO.LPG</t>
  </si>
  <si>
    <t>NUM.number.EU27.Res.HH.ThermalOut.SH.Solids.CO.Elc</t>
  </si>
  <si>
    <t>NUM.number.EU27.Res.HH.ThermalOut.SH.LPG</t>
  </si>
  <si>
    <t>NUM.number.EU27.Res.HH.ThermalOut.SH.LPG.SH</t>
  </si>
  <si>
    <t>NUM.number.EU27.Res.HH.ThermalOut.SH.LPG.SC.AC</t>
  </si>
  <si>
    <t>NUM.number.EU27.Res.HH.ThermalOut.SH.LPG.WH.LPG.NoSolar</t>
  </si>
  <si>
    <t>NUM.number.EU27.Res.HH.ThermalOut.SH.LPG.WH.LPG.Solar</t>
  </si>
  <si>
    <t>NUM.number.EU27.Res.HH.ThermalOut.SH.LPG.WH.Elc.NoSolar</t>
  </si>
  <si>
    <t>NUM.number.EU27.Res.HH.ThermalOut.SH.LPG.WH.Elc.Solar</t>
  </si>
  <si>
    <t>NUM.number.EU27.Res.HH.ThermalOut.SH.LPG.CO.LPG</t>
  </si>
  <si>
    <t>NUM.number.EU27.Res.HH.ThermalOut.SH.LPG.CO.Elc</t>
  </si>
  <si>
    <t>NUM.number.EU27.Res.HH.ThermalOut.SH.Oil</t>
  </si>
  <si>
    <t>NUM.number.EU27.Res.HH.ThermalOut.SH.Oil.SH</t>
  </si>
  <si>
    <t>NUM.number.EU27.Res.HH.ThermalOut.SH.Oil.SC.AC</t>
  </si>
  <si>
    <t>NUM.number.EU27.Res.HH.ThermalOut.SH.Oil.WH.Oil.NoSolar</t>
  </si>
  <si>
    <t>NUM.number.EU27.Res.HH.ThermalOut.SH.Oil.WH.Oil.Solar</t>
  </si>
  <si>
    <t>NUM.number.EU27.Res.HH.ThermalOut.SH.Oil.WH.Elc.NoSolar</t>
  </si>
  <si>
    <t>NUM.number.EU27.Res.HH.ThermalOut.SH.Oil.WH.Elc.Solar</t>
  </si>
  <si>
    <t>NUM.number.EU27.Res.HH.ThermalOut.SH.Oil.CO.LPG</t>
  </si>
  <si>
    <t>NUM.number.EU27.Res.HH.ThermalOut.SH.Oil.CO.Elc</t>
  </si>
  <si>
    <t>NUM.number.EU27.Res.HH.ThermalOut.SH.Gas</t>
  </si>
  <si>
    <t>NUM.number.EU27.Res.HH.ThermalOut.SH.Gas.SH</t>
  </si>
  <si>
    <t>NUM.number.EU27.Res.HH.ThermalOut.SH.Gas.SC.AC</t>
  </si>
  <si>
    <t>NUM.number.EU27.Res.HH.ThermalOut.SH.Gas.WH.Gas.NoSolar</t>
  </si>
  <si>
    <t>NUM.number.EU27.Res.HH.ThermalOut.SH.Gas.WH.Gas.Solar</t>
  </si>
  <si>
    <t>NUM.number.EU27.Res.HH.ThermalOut.SH.Gas.WH.Elc.NoSolar</t>
  </si>
  <si>
    <t>NUM.number.EU27.Res.HH.ThermalOut.SH.Gas.WH.Elc.Solar</t>
  </si>
  <si>
    <t>NUM.number.EU27.Res.HH.ThermalOut.SH.Gas.CO.Gas</t>
  </si>
  <si>
    <t>NUM.number.EU27.Res.HH.ThermalOut.SH.Gas.CO.Elc</t>
  </si>
  <si>
    <t>NUM.number.EU27.Res.HH.ThermalOut.SH.Biomass</t>
  </si>
  <si>
    <t>NUM.number.EU27.Res.HH.ThermalOut.SH.Biomass.SH</t>
  </si>
  <si>
    <t>NUM.number.EU27.Res.HH.ThermalOut.SH.Biomass.SC.AC</t>
  </si>
  <si>
    <t>NUM.number.EU27.Res.HH.ThermalOut.SH.Biomass.WH.Biomass.NoSolar</t>
  </si>
  <si>
    <t>NUM.number.EU27.Res.HH.ThermalOut.SH.Biomass.WH.Biomass.Solar</t>
  </si>
  <si>
    <t>NUM.number.EU27.Res.HH.ThermalOut.SH.Biomass.WH.LPG.NoSolar</t>
  </si>
  <si>
    <t>NUM.number.EU27.Res.HH.ThermalOut.SH.Biomass.WH.LPG.Solar</t>
  </si>
  <si>
    <t>NUM.number.EU27.Res.HH.ThermalOut.SH.Biomass.WH.Elc.NoSolar</t>
  </si>
  <si>
    <t>NUM.number.EU27.Res.HH.ThermalOut.SH.Biomass.WH.Elc.Solar</t>
  </si>
  <si>
    <t>NUM.number.EU27.Res.HH.ThermalOut.SH.Biomass.CO.Biomass</t>
  </si>
  <si>
    <t>NUM.number.EU27.Res.HH.ThermalOut.SH.Biomass.CO.LPG</t>
  </si>
  <si>
    <t>NUM.number.EU27.Res.HH.ThermalOut.SH.Biomass.CO.Elc</t>
  </si>
  <si>
    <t>NUM.number.EU27.Res.HH.ThermalOut.SH.Geo</t>
  </si>
  <si>
    <t>NUM.number.EU27.Res.HH.ThermalOut.SH.Geo.SH</t>
  </si>
  <si>
    <t>NUM.number.EU27.Res.HH.ThermalOut.SH.Geo.SC.AC</t>
  </si>
  <si>
    <t>NUM.number.EU27.Res.HH.ThermalOut.SH.Geo.WH.Geo.NoSolar</t>
  </si>
  <si>
    <t>NUM.number.EU27.Res.HH.ThermalOut.SH.Geo.WH.Geo.Solar</t>
  </si>
  <si>
    <t>NUM.number.EU27.Res.HH.ThermalOut.SH.Geo.WH.Elc.NoSolar</t>
  </si>
  <si>
    <t>NUM.number.EU27.Res.HH.ThermalOut.SH.Geo.WH.Elc.Solar</t>
  </si>
  <si>
    <t>NUM.number.EU27.Res.HH.ThermalOut.SH.Geo.CO.LPG</t>
  </si>
  <si>
    <t>NUM.number.EU27.Res.HH.ThermalOut.SH.Geo.CO.Elc</t>
  </si>
  <si>
    <t>NUM.number.EU27.Res.HH.ThermalOut.SH.DistrHeat</t>
  </si>
  <si>
    <t>NUM.number.EU27.Res.HH.ThermalOut.SH.DistrHeat.SH</t>
  </si>
  <si>
    <t>NUM.number.EU27.Res.HH.ThermalOut.SH.DistrHeat.SC.AC</t>
  </si>
  <si>
    <t>NUM.number.EU27.Res.HH.ThermalOut.SH.DistrHeat.WH.DistrHeat.NoSolar</t>
  </si>
  <si>
    <t>NUM.number.EU27.Res.HH.ThermalOut.SH.DistrHeat.WH.DistrHeat.Solar</t>
  </si>
  <si>
    <t>NUM.number.EU27.Res.HH.ThermalOut.SH.DistrHeat.WH.Elc.NoSolar</t>
  </si>
  <si>
    <t>NUM.number.EU27.Res.HH.ThermalOut.SH.DistrHeat.WH.Elc.Solar</t>
  </si>
  <si>
    <t>NUM.number.EU27.Res.HH.ThermalOut.SH.DistrHeat.CO.LPG</t>
  </si>
  <si>
    <t>NUM.number.EU27.Res.HH.ThermalOut.SH.DistrHeat.CO.Elc</t>
  </si>
  <si>
    <t>NUM.number.EU27.Res.HH.ThermalOut.SH.AdvElc</t>
  </si>
  <si>
    <t>NUM.number.EU27.Res.HH.ThermalOut.SH.AdvElc.SH</t>
  </si>
  <si>
    <t>NUM.number.EU27.Res.HH.ThermalOut.SH.AdvElc.SC.AC</t>
  </si>
  <si>
    <t>NUM.number.EU27.Res.HH.ThermalOut.SH.AdvElc.WH.LPG.NoSolar</t>
  </si>
  <si>
    <t>NUM.number.EU27.Res.HH.ThermalOut.SH.AdvElc.WH.LPG.Solar</t>
  </si>
  <si>
    <t>NUM.number.EU27.Res.HH.ThermalOut.SH.AdvElc.WH.Elc.NoSolar</t>
  </si>
  <si>
    <t>NUM.number.EU27.Res.HH.ThermalOut.SH.AdvElc.WH.Elc.Solar</t>
  </si>
  <si>
    <t>NUM.number.EU27.Res.HH.ThermalOut.SH.AdvElc.CO.LPG</t>
  </si>
  <si>
    <t>NUM.number.EU27.Res.HH.ThermalOut.SH.AdvElc.CO.Elc</t>
  </si>
  <si>
    <t>NUM.number.EU27.Res.HH.ThermalOut.SH.ConvElc</t>
  </si>
  <si>
    <t>NUM.number.EU27.Res.HH.ThermalOut.SH.ConvElc.SH</t>
  </si>
  <si>
    <t>NUM.number.EU27.Res.HH.ThermalOut.SH.ConvElc.SC.AC</t>
  </si>
  <si>
    <t>NUM.number.EU27.Res.HH.ThermalOut.SH.ConvElc.WH.LPG.NoSolar</t>
  </si>
  <si>
    <t>NUM.number.EU27.Res.HH.ThermalOut.SH.ConvElc.WH.LPG.Solar</t>
  </si>
  <si>
    <t>NUM.number.EU27.Res.HH.ThermalOut.SH.ConvElc.WH.Elc.NoSolar</t>
  </si>
  <si>
    <t>NUM.number.EU27.Res.HH.ThermalOut.SH.ConvElc.WH.Elc.Solar</t>
  </si>
  <si>
    <t>NUM.number.EU27.Res.HH.ThermalOut.SH.ConvElc.CO.LPG</t>
  </si>
  <si>
    <t>NUM.number.EU27.Res.HH.ThermalOut.SH.ConvElc.CO.Elc</t>
  </si>
  <si>
    <t>EU27 - New equipment installations (detailed structure)</t>
  </si>
  <si>
    <t>NUM.number.EU27.Res.HH.ThermalNew.SH.Solids</t>
  </si>
  <si>
    <t>NUM.number.EU27.Res.HH.ThermalNew.SH.Solids.SH</t>
  </si>
  <si>
    <t>NUM.number.EU27.Res.HH.ThermalNew.SH.Solids.SC.AC</t>
  </si>
  <si>
    <t>NUM.number.EU27.Res.HH.ThermalNew.SH.Solids.WH.Solids.NoSolar</t>
  </si>
  <si>
    <t>NUM.number.EU27.Res.HH.ThermalNew.SH.Solids.WH.LPG.NoSolar</t>
  </si>
  <si>
    <t>NUM.number.EU27.Res.HH.ThermalNew.SH.Solids.WH.LPG.Solar</t>
  </si>
  <si>
    <t>NUM.number.EU27.Res.HH.ThermalNew.SH.Solids.WH.Elc.NoSolar</t>
  </si>
  <si>
    <t>NUM.number.EU27.Res.HH.ThermalNew.SH.Solids.WH.Elc.Solar</t>
  </si>
  <si>
    <t>NUM.number.EU27.Res.HH.ThermalNew.SH.Solids.CO.Solids</t>
  </si>
  <si>
    <t>NUM.number.EU27.Res.HH.ThermalNew.SH.Solids.CO.LPG</t>
  </si>
  <si>
    <t>NUM.number.EU27.Res.HH.ThermalNew.SH.Solids.CO.Elc</t>
  </si>
  <si>
    <t>NUM.number.EU27.Res.HH.ThermalNew.SH.LPG</t>
  </si>
  <si>
    <t>NUM.number.EU27.Res.HH.ThermalNew.SH.LPG.SH</t>
  </si>
  <si>
    <t>NUM.number.EU27.Res.HH.ThermalNew.SH.LPG.SC.AC</t>
  </si>
  <si>
    <t>NUM.number.EU27.Res.HH.ThermalNew.SH.LPG.WH.LPG.NoSolar</t>
  </si>
  <si>
    <t>NUM.number.EU27.Res.HH.ThermalNew.SH.LPG.WH.LPG.Solar</t>
  </si>
  <si>
    <t>NUM.number.EU27.Res.HH.ThermalNew.SH.LPG.WH.Elc.NoSolar</t>
  </si>
  <si>
    <t>NUM.number.EU27.Res.HH.ThermalNew.SH.LPG.WH.Elc.Solar</t>
  </si>
  <si>
    <t>NUM.number.EU27.Res.HH.ThermalNew.SH.LPG.CO.LPG</t>
  </si>
  <si>
    <t>NUM.number.EU27.Res.HH.ThermalNew.SH.LPG.CO.Elc</t>
  </si>
  <si>
    <t>NUM.number.EU27.Res.HH.ThermalNew.SH.Oil</t>
  </si>
  <si>
    <t>NUM.number.EU27.Res.HH.ThermalNew.SH.Oil.SH</t>
  </si>
  <si>
    <t>NUM.number.EU27.Res.HH.ThermalNew.SH.Oil.SC.AC</t>
  </si>
  <si>
    <t>NUM.number.EU27.Res.HH.ThermalNew.SH.Oil.WH.Oil.NoSolar</t>
  </si>
  <si>
    <t>NUM.number.EU27.Res.HH.ThermalNew.SH.Oil.WH.Oil.Solar</t>
  </si>
  <si>
    <t>NUM.number.EU27.Res.HH.ThermalNew.SH.Oil.WH.Elc.NoSolar</t>
  </si>
  <si>
    <t>NUM.number.EU27.Res.HH.ThermalNew.SH.Oil.WH.Elc.Solar</t>
  </si>
  <si>
    <t>NUM.number.EU27.Res.HH.ThermalNew.SH.Oil.CO.LPG</t>
  </si>
  <si>
    <t>NUM.number.EU27.Res.HH.ThermalNew.SH.Oil.CO.Elc</t>
  </si>
  <si>
    <t>NUM.number.EU27.Res.HH.ThermalNew.SH.Gas</t>
  </si>
  <si>
    <t>NUM.number.EU27.Res.HH.ThermalNew.SH.Gas.SH</t>
  </si>
  <si>
    <t>NUM.number.EU27.Res.HH.ThermalNew.SH.Gas.SC.AC</t>
  </si>
  <si>
    <t>NUM.number.EU27.Res.HH.ThermalNew.SH.Gas.WH.Gas.NoSolar</t>
  </si>
  <si>
    <t>NUM.number.EU27.Res.HH.ThermalNew.SH.Gas.WH.Gas.Solar</t>
  </si>
  <si>
    <t>NUM.number.EU27.Res.HH.ThermalNew.SH.Gas.WH.Elc.NoSolar</t>
  </si>
  <si>
    <t>NUM.number.EU27.Res.HH.ThermalNew.SH.Gas.WH.Elc.Solar</t>
  </si>
  <si>
    <t>NUM.number.EU27.Res.HH.ThermalNew.SH.Gas.CO.Gas</t>
  </si>
  <si>
    <t>NUM.number.EU27.Res.HH.ThermalNew.SH.Gas.CO.Elc</t>
  </si>
  <si>
    <t>NUM.number.EU27.Res.HH.ThermalNew.SH.Biomass</t>
  </si>
  <si>
    <t>NUM.number.EU27.Res.HH.ThermalNew.SH.Biomass.SH</t>
  </si>
  <si>
    <t>NUM.number.EU27.Res.HH.ThermalNew.SH.Biomass.SC.AC</t>
  </si>
  <si>
    <t>NUM.number.EU27.Res.HH.ThermalNew.SH.Biomass.WH.Biomass.NoSolar</t>
  </si>
  <si>
    <t>NUM.number.EU27.Res.HH.ThermalNew.SH.Biomass.WH.Biomass.Solar</t>
  </si>
  <si>
    <t>NUM.number.EU27.Res.HH.ThermalNew.SH.Biomass.WH.LPG.NoSolar</t>
  </si>
  <si>
    <t>NUM.number.EU27.Res.HH.ThermalNew.SH.Biomass.WH.LPG.Solar</t>
  </si>
  <si>
    <t>NUM.number.EU27.Res.HH.ThermalNew.SH.Biomass.WH.Elc.NoSolar</t>
  </si>
  <si>
    <t>NUM.number.EU27.Res.HH.ThermalNew.SH.Biomass.WH.Elc.Solar</t>
  </si>
  <si>
    <t>NUM.number.EU27.Res.HH.ThermalNew.SH.Biomass.CO.Biomass</t>
  </si>
  <si>
    <t>NUM.number.EU27.Res.HH.ThermalNew.SH.Biomass.CO.LPG</t>
  </si>
  <si>
    <t>NUM.number.EU27.Res.HH.ThermalNew.SH.Biomass.CO.Elc</t>
  </si>
  <si>
    <t>NUM.number.EU27.Res.HH.ThermalNew.SH.Geo</t>
  </si>
  <si>
    <t>NUM.number.EU27.Res.HH.ThermalNew.SH.Geo.SH</t>
  </si>
  <si>
    <t>NUM.number.EU27.Res.HH.ThermalNew.SH.Geo.SC.AC</t>
  </si>
  <si>
    <t>NUM.number.EU27.Res.HH.ThermalNew.SH.Geo.WH.Geo.NoSolar</t>
  </si>
  <si>
    <t>NUM.number.EU27.Res.HH.ThermalNew.SH.Geo.WH.Geo.Solar</t>
  </si>
  <si>
    <t>NUM.number.EU27.Res.HH.ThermalNew.SH.Geo.WH.Elc.NoSolar</t>
  </si>
  <si>
    <t>NUM.number.EU27.Res.HH.ThermalNew.SH.Geo.WH.Elc.Solar</t>
  </si>
  <si>
    <t>NUM.number.EU27.Res.HH.ThermalNew.SH.Geo.CO.LPG</t>
  </si>
  <si>
    <t>NUM.number.EU27.Res.HH.ThermalNew.SH.Geo.CO.Elc</t>
  </si>
  <si>
    <t>NUM.number.EU27.Res.HH.ThermalNew.SH.DistrHeat</t>
  </si>
  <si>
    <t>NUM.number.EU27.Res.HH.ThermalNew.SH.DistrHeat.SH</t>
  </si>
  <si>
    <t>NUM.number.EU27.Res.HH.ThermalNew.SH.DistrHeat.SC.AC</t>
  </si>
  <si>
    <t>NUM.number.EU27.Res.HH.ThermalNew.SH.DistrHeat.WH.DistrHeat.NoSolar</t>
  </si>
  <si>
    <t>NUM.number.EU27.Res.HH.ThermalNew.SH.DistrHeat.WH.DistrHeat.Solar</t>
  </si>
  <si>
    <t>NUM.number.EU27.Res.HH.ThermalNew.SH.DistrHeat.WH.Elc.NoSolar</t>
  </si>
  <si>
    <t>NUM.number.EU27.Res.HH.ThermalNew.SH.DistrHeat.WH.Elc.Solar</t>
  </si>
  <si>
    <t>NUM.number.EU27.Res.HH.ThermalNew.SH.DistrHeat.CO.LPG</t>
  </si>
  <si>
    <t>NUM.number.EU27.Res.HH.ThermalNew.SH.DistrHeat.CO.Elc</t>
  </si>
  <si>
    <t>NUM.number.EU27.Res.HH.ThermalNew.SH.AdvElc</t>
  </si>
  <si>
    <t>NUM.number.EU27.Res.HH.ThermalNew.SH.AdvElc.SH</t>
  </si>
  <si>
    <t>NUM.number.EU27.Res.HH.ThermalNew.SH.AdvElc.SC.AC</t>
  </si>
  <si>
    <t>NUM.number.EU27.Res.HH.ThermalNew.SH.AdvElc.WH.LPG.NoSolar</t>
  </si>
  <si>
    <t>NUM.number.EU27.Res.HH.ThermalNew.SH.AdvElc.WH.LPG.Solar</t>
  </si>
  <si>
    <t>NUM.number.EU27.Res.HH.ThermalNew.SH.AdvElc.WH.Elc.NoSolar</t>
  </si>
  <si>
    <t>NUM.number.EU27.Res.HH.ThermalNew.SH.AdvElc.WH.Elc.Solar</t>
  </si>
  <si>
    <t>NUM.number.EU27.Res.HH.ThermalNew.SH.AdvElc.CO.LPG</t>
  </si>
  <si>
    <t>NUM.number.EU27.Res.HH.ThermalNew.SH.AdvElc.CO.Elc</t>
  </si>
  <si>
    <t>NUM.number.EU27.Res.HH.ThermalNew.SH.ConvElc</t>
  </si>
  <si>
    <t>NUM.number.EU27.Res.HH.ThermalNew.SH.ConvElc.SH</t>
  </si>
  <si>
    <t>NUM.number.EU27.Res.HH.ThermalNew.SH.ConvElc.SC.AC</t>
  </si>
  <si>
    <t>NUM.number.EU27.Res.HH.ThermalNew.SH.ConvElc.WH.LPG.NoSolar</t>
  </si>
  <si>
    <t>NUM.number.EU27.Res.HH.ThermalNew.SH.ConvElc.WH.LPG.Solar</t>
  </si>
  <si>
    <t>NUM.number.EU27.Res.HH.ThermalNew.SH.ConvElc.WH.Elc.NoSolar</t>
  </si>
  <si>
    <t>NUM.number.EU27.Res.HH.ThermalNew.SH.ConvElc.WH.Elc.Solar</t>
  </si>
  <si>
    <t>NUM.number.EU27.Res.HH.ThermalNew.SH.ConvElc.CO.LPG</t>
  </si>
  <si>
    <t>NUM.number.EU27.Res.HH.ThermalNew.SH.ConvElc.CO.Elc</t>
  </si>
  <si>
    <t>EU27 - New equipment installations in new and renovated households (detailed structure)</t>
  </si>
  <si>
    <t>NUM.number.EU27.Res.HHnew.ThermalNew.SH.Solids</t>
  </si>
  <si>
    <t>NUM.number.EU27.Res.HHnew.ThermalNew.SH.Solids.SH</t>
  </si>
  <si>
    <t>NUM.number.EU27.Res.HHnew.ThermalNew.SH.Solids.SC.AC</t>
  </si>
  <si>
    <t>NUM.number.EU27.Res.HHnew.ThermalNew.SH.Solids.WH.Solids.NoSolar</t>
  </si>
  <si>
    <t>NUM.number.EU27.Res.HHnew.ThermalNew.SH.Solids.WH.LPG.NoSolar</t>
  </si>
  <si>
    <t>NUM.number.EU27.Res.HHnew.ThermalNew.SH.Solids.WH.LPG.Solar</t>
  </si>
  <si>
    <t>NUM.number.EU27.Res.HHnew.ThermalNew.SH.Solids.WH.Elc.NoSolar</t>
  </si>
  <si>
    <t>NUM.number.EU27.Res.HHnew.ThermalNew.SH.Solids.WH.Elc.Solar</t>
  </si>
  <si>
    <t>NUM.number.EU27.Res.HHnew.ThermalNew.SH.Solids.CO.Solids</t>
  </si>
  <si>
    <t>NUM.number.EU27.Res.HHnew.ThermalNew.SH.Solids.CO.LPG</t>
  </si>
  <si>
    <t>NUM.number.EU27.Res.HHnew.ThermalNew.SH.Solids.CO.Elc</t>
  </si>
  <si>
    <t>NUM.number.EU27.Res.HHnew.ThermalNew.SH.LPG</t>
  </si>
  <si>
    <t>NUM.number.EU27.Res.HHnew.ThermalNew.SH.LPG.SH</t>
  </si>
  <si>
    <t>NUM.number.EU27.Res.HHnew.ThermalNew.SH.LPG.SC.AC</t>
  </si>
  <si>
    <t>NUM.number.EU27.Res.HHnew.ThermalNew.SH.LPG.WH.LPG.NoSolar</t>
  </si>
  <si>
    <t>NUM.number.EU27.Res.HHnew.ThermalNew.SH.LPG.WH.LPG.Solar</t>
  </si>
  <si>
    <t>NUM.number.EU27.Res.HHnew.ThermalNew.SH.LPG.WH.Elc.NoSolar</t>
  </si>
  <si>
    <t>NUM.number.EU27.Res.HHnew.ThermalNew.SH.LPG.WH.Elc.Solar</t>
  </si>
  <si>
    <t>NUM.number.EU27.Res.HHnew.ThermalNew.SH.LPG.CO.LPG</t>
  </si>
  <si>
    <t>NUM.number.EU27.Res.HHnew.ThermalNew.SH.LPG.CO.Elc</t>
  </si>
  <si>
    <t>NUM.number.EU27.Res.HHnew.ThermalNew.SH.Oil</t>
  </si>
  <si>
    <t>NUM.number.EU27.Res.HHnew.ThermalNew.SH.Oil.SH</t>
  </si>
  <si>
    <t>NUM.number.EU27.Res.HHnew.ThermalNew.SH.Oil.SC.AC</t>
  </si>
  <si>
    <t>NUM.number.EU27.Res.HHnew.ThermalNew.SH.Oil.WH.Oil.NoSolar</t>
  </si>
  <si>
    <t>NUM.number.EU27.Res.HHnew.ThermalNew.SH.Oil.WH.Oil.Solar</t>
  </si>
  <si>
    <t>NUM.number.EU27.Res.HHnew.ThermalNew.SH.Oil.WH.Elc.NoSolar</t>
  </si>
  <si>
    <t>NUM.number.EU27.Res.HHnew.ThermalNew.SH.Oil.WH.Elc.Solar</t>
  </si>
  <si>
    <t>NUM.number.EU27.Res.HHnew.ThermalNew.SH.Oil.CO.LPG</t>
  </si>
  <si>
    <t>NUM.number.EU27.Res.HHnew.ThermalNew.SH.Oil.CO.Elc</t>
  </si>
  <si>
    <t>NUM.number.EU27.Res.HHnew.ThermalNew.SH.Gas</t>
  </si>
  <si>
    <t>NUM.number.EU27.Res.HHnew.ThermalNew.SH.Gas.SH</t>
  </si>
  <si>
    <t>NUM.number.EU27.Res.HHnew.ThermalNew.SH.Gas.SC.AC</t>
  </si>
  <si>
    <t>NUM.number.EU27.Res.HHnew.ThermalNew.SH.Gas.WH.Gas.NoSolar</t>
  </si>
  <si>
    <t>NUM.number.EU27.Res.HHnew.ThermalNew.SH.Gas.WH.Gas.Solar</t>
  </si>
  <si>
    <t>NUM.number.EU27.Res.HHnew.ThermalNew.SH.Gas.WH.Elc.NoSolar</t>
  </si>
  <si>
    <t>NUM.number.EU27.Res.HHnew.ThermalNew.SH.Gas.WH.Elc.Solar</t>
  </si>
  <si>
    <t>NUM.number.EU27.Res.HHnew.ThermalNew.SH.Gas.CO.Gas</t>
  </si>
  <si>
    <t>NUM.number.EU27.Res.HHnew.ThermalNew.SH.Gas.CO.Elc</t>
  </si>
  <si>
    <t>NUM.number.EU27.Res.HHnew.ThermalNew.SH.Biomass</t>
  </si>
  <si>
    <t>NUM.number.EU27.Res.HHnew.ThermalNew.SH.Biomass.SH</t>
  </si>
  <si>
    <t>NUM.number.EU27.Res.HHnew.ThermalNew.SH.Biomass.SC.AC</t>
  </si>
  <si>
    <t>NUM.number.EU27.Res.HHnew.ThermalNew.SH.Biomass.WH.Biomass.NoSolar</t>
  </si>
  <si>
    <t>NUM.number.EU27.Res.HHnew.ThermalNew.SH.Biomass.WH.Biomass.Solar</t>
  </si>
  <si>
    <t>NUM.number.EU27.Res.HHnew.ThermalNew.SH.Biomass.WH.LPG.NoSolar</t>
  </si>
  <si>
    <t>NUM.number.EU27.Res.HHnew.ThermalNew.SH.Biomass.WH.LPG.Solar</t>
  </si>
  <si>
    <t>NUM.number.EU27.Res.HHnew.ThermalNew.SH.Biomass.WH.Elc.NoSolar</t>
  </si>
  <si>
    <t>NUM.number.EU27.Res.HHnew.ThermalNew.SH.Biomass.WH.Elc.Solar</t>
  </si>
  <si>
    <t>NUM.number.EU27.Res.HHnew.ThermalNew.SH.Biomass.CO.Biomass</t>
  </si>
  <si>
    <t>NUM.number.EU27.Res.HHnew.ThermalNew.SH.Biomass.CO.LPG</t>
  </si>
  <si>
    <t>NUM.number.EU27.Res.HHnew.ThermalNew.SH.Biomass.CO.Elc</t>
  </si>
  <si>
    <t>NUM.number.EU27.Res.HHnew.ThermalNew.SH.Geo</t>
  </si>
  <si>
    <t>NUM.number.EU27.Res.HHnew.ThermalNew.SH.Geo.SH</t>
  </si>
  <si>
    <t>NUM.number.EU27.Res.HHnew.ThermalNew.SH.Geo.SC.AC</t>
  </si>
  <si>
    <t>NUM.number.EU27.Res.HHnew.ThermalNew.SH.Geo.WH.Geo.NoSolar</t>
  </si>
  <si>
    <t>NUM.number.EU27.Res.HHnew.ThermalNew.SH.Geo.WH.Geo.Solar</t>
  </si>
  <si>
    <t>NUM.number.EU27.Res.HHnew.ThermalNew.SH.Geo.WH.Elc.NoSolar</t>
  </si>
  <si>
    <t>NUM.number.EU27.Res.HHnew.ThermalNew.SH.Geo.WH.Elc.Solar</t>
  </si>
  <si>
    <t>NUM.number.EU27.Res.HHnew.ThermalNew.SH.Geo.CO.LPG</t>
  </si>
  <si>
    <t>NUM.number.EU27.Res.HHnew.ThermalNew.SH.Geo.CO.Elc</t>
  </si>
  <si>
    <t>NUM.number.EU27.Res.HHnew.ThermalNew.SH.DistrHeat</t>
  </si>
  <si>
    <t>NUM.number.EU27.Res.HHnew.ThermalNew.SH.DistrHeat.SH</t>
  </si>
  <si>
    <t>NUM.number.EU27.Res.HHnew.ThermalNew.SH.DistrHeat.SC.AC</t>
  </si>
  <si>
    <t>NUM.number.EU27.Res.HHnew.ThermalNew.SH.DistrHeat.WH.DistrHeat.NoSolar</t>
  </si>
  <si>
    <t>NUM.number.EU27.Res.HHnew.ThermalNew.SH.DistrHeat.WH.DistrHeat.Solar</t>
  </si>
  <si>
    <t>NUM.number.EU27.Res.HHnew.ThermalNew.SH.DistrHeat.WH.Elc.NoSolar</t>
  </si>
  <si>
    <t>NUM.number.EU27.Res.HHnew.ThermalNew.SH.DistrHeat.WH.Elc.Solar</t>
  </si>
  <si>
    <t>NUM.number.EU27.Res.HHnew.ThermalNew.SH.DistrHeat.CO.LPG</t>
  </si>
  <si>
    <t>NUM.number.EU27.Res.HHnew.ThermalNew.SH.DistrHeat.CO.Elc</t>
  </si>
  <si>
    <t>NUM.number.EU27.Res.HHnew.ThermalNew.SH.AdvElc</t>
  </si>
  <si>
    <t>NUM.number.EU27.Res.HHnew.ThermalNew.SH.AdvElc.SH</t>
  </si>
  <si>
    <t>NUM.number.EU27.Res.HHnew.ThermalNew.SH.AdvElc.SC.AC</t>
  </si>
  <si>
    <t>NUM.number.EU27.Res.HHnew.ThermalNew.SH.AdvElc.WH.LPG.NoSolar</t>
  </si>
  <si>
    <t>NUM.number.EU27.Res.HHnew.ThermalNew.SH.AdvElc.WH.LPG.Solar</t>
  </si>
  <si>
    <t>NUM.number.EU27.Res.HHnew.ThermalNew.SH.AdvElc.WH.Elc.NoSolar</t>
  </si>
  <si>
    <t>NUM.number.EU27.Res.HHnew.ThermalNew.SH.AdvElc.WH.Elc.Solar</t>
  </si>
  <si>
    <t>NUM.number.EU27.Res.HHnew.ThermalNew.SH.AdvElc.CO.LPG</t>
  </si>
  <si>
    <t>NUM.number.EU27.Res.HHnew.ThermalNew.SH.AdvElc.CO.Elc</t>
  </si>
  <si>
    <t>NUM.number.EU27.Res.HHnew.ThermalNew.SH.ConvElc</t>
  </si>
  <si>
    <t>NUM.number.EU27.Res.HHnew.ThermalNew.SH.ConvElc.SH</t>
  </si>
  <si>
    <t>NUM.number.EU27.Res.HHnew.ThermalNew.SH.ConvElc.SC.AC</t>
  </si>
  <si>
    <t>NUM.number.EU27.Res.HHnew.ThermalNew.SH.ConvElc.WH.LPG.NoSolar</t>
  </si>
  <si>
    <t>NUM.number.EU27.Res.HHnew.ThermalNew.SH.ConvElc.WH.LPG.Solar</t>
  </si>
  <si>
    <t>NUM.number.EU27.Res.HHnew.ThermalNew.SH.ConvElc.WH.Elc.NoSolar</t>
  </si>
  <si>
    <t>NUM.number.EU27.Res.HHnew.ThermalNew.SH.ConvElc.WH.Elc.Solar</t>
  </si>
  <si>
    <t>NUM.number.EU27.Res.HHnew.ThermalNew.SH.ConvElc.CO.LPG</t>
  </si>
  <si>
    <t>NUM.number.EU27.Res.HHnew.ThermalNew.SH.ConvElc.CO.Elc</t>
  </si>
  <si>
    <t>EU27 - New equipment installations via replacement (detailed structure)</t>
  </si>
  <si>
    <t>NUM.number.EU27.Res.HH.ThermalRepl.SH.Solids</t>
  </si>
  <si>
    <t>NUM.number.EU27.Res.HH.ThermalRepl.SH.Solids.SH</t>
  </si>
  <si>
    <t>NUM.number.EU27.Res.HH.ThermalRepl.SH.Solids.SC.AC</t>
  </si>
  <si>
    <t>NUM.number.EU27.Res.HH.ThermalRepl.SH.Solids.WH.Solids.NoSolar</t>
  </si>
  <si>
    <t>NUM.number.EU27.Res.HH.ThermalRepl.SH.Solids.WH.LPG.NoSolar</t>
  </si>
  <si>
    <t>NUM.number.EU27.Res.HH.ThermalRepl.SH.Solids.WH.LPG.Solar</t>
  </si>
  <si>
    <t>NUM.number.EU27.Res.HH.ThermalRepl.SH.Solids.WH.Elc.NoSolar</t>
  </si>
  <si>
    <t>NUM.number.EU27.Res.HH.ThermalRepl.SH.Solids.WH.Elc.Solar</t>
  </si>
  <si>
    <t>NUM.number.EU27.Res.HH.ThermalRepl.SH.Solids.CO.Solids</t>
  </si>
  <si>
    <t>NUM.number.EU27.Res.HH.ThermalRepl.SH.Solids.CO.LPG</t>
  </si>
  <si>
    <t>NUM.number.EU27.Res.HH.ThermalRepl.SH.Solids.CO.Elc</t>
  </si>
  <si>
    <t>NUM.number.EU27.Res.HH.ThermalRepl.SH.LPG</t>
  </si>
  <si>
    <t>NUM.number.EU27.Res.HH.ThermalRepl.SH.LPG.SH</t>
  </si>
  <si>
    <t>NUM.number.EU27.Res.HH.ThermalRepl.SH.LPG.SC.AC</t>
  </si>
  <si>
    <t>NUM.number.EU27.Res.HH.ThermalRepl.SH.LPG.WH.LPG.NoSolar</t>
  </si>
  <si>
    <t>NUM.number.EU27.Res.HH.ThermalRepl.SH.LPG.WH.LPG.Solar</t>
  </si>
  <si>
    <t>NUM.number.EU27.Res.HH.ThermalRepl.SH.LPG.WH.Elc.NoSolar</t>
  </si>
  <si>
    <t>NUM.number.EU27.Res.HH.ThermalRepl.SH.LPG.WH.Elc.Solar</t>
  </si>
  <si>
    <t>NUM.number.EU27.Res.HH.ThermalRepl.SH.LPG.CO.LPG</t>
  </si>
  <si>
    <t>NUM.number.EU27.Res.HH.ThermalRepl.SH.LPG.CO.Elc</t>
  </si>
  <si>
    <t>NUM.number.EU27.Res.HH.ThermalRepl.SH.Oil</t>
  </si>
  <si>
    <t>NUM.number.EU27.Res.HH.ThermalRepl.SH.Oil.SH</t>
  </si>
  <si>
    <t>NUM.number.EU27.Res.HH.ThermalRepl.SH.Oil.SC.AC</t>
  </si>
  <si>
    <t>NUM.number.EU27.Res.HH.ThermalRepl.SH.Oil.WH.Oil.NoSolar</t>
  </si>
  <si>
    <t>NUM.number.EU27.Res.HH.ThermalRepl.SH.Oil.WH.Oil.Solar</t>
  </si>
  <si>
    <t>NUM.number.EU27.Res.HH.ThermalRepl.SH.Oil.WH.Elc.NoSolar</t>
  </si>
  <si>
    <t>NUM.number.EU27.Res.HH.ThermalRepl.SH.Oil.WH.Elc.Solar</t>
  </si>
  <si>
    <t>NUM.number.EU27.Res.HH.ThermalRepl.SH.Oil.CO.LPG</t>
  </si>
  <si>
    <t>NUM.number.EU27.Res.HH.ThermalRepl.SH.Oil.CO.Elc</t>
  </si>
  <si>
    <t>NUM.number.EU27.Res.HH.ThermalRepl.SH.Gas</t>
  </si>
  <si>
    <t>NUM.number.EU27.Res.HH.ThermalRepl.SH.Gas.SH</t>
  </si>
  <si>
    <t>NUM.number.EU27.Res.HH.ThermalRepl.SH.Gas.SC.AC</t>
  </si>
  <si>
    <t>NUM.number.EU27.Res.HH.ThermalRepl.SH.Gas.WH.Gas.NoSolar</t>
  </si>
  <si>
    <t>NUM.number.EU27.Res.HH.ThermalRepl.SH.Gas.WH.Gas.Solar</t>
  </si>
  <si>
    <t>NUM.number.EU27.Res.HH.ThermalRepl.SH.Gas.WH.Elc.NoSolar</t>
  </si>
  <si>
    <t>NUM.number.EU27.Res.HH.ThermalRepl.SH.Gas.WH.Elc.Solar</t>
  </si>
  <si>
    <t>NUM.number.EU27.Res.HH.ThermalRepl.SH.Gas.CO.Gas</t>
  </si>
  <si>
    <t>NUM.number.EU27.Res.HH.ThermalRepl.SH.Gas.CO.Elc</t>
  </si>
  <si>
    <t>NUM.number.EU27.Res.HH.ThermalRepl.SH.Biomass</t>
  </si>
  <si>
    <t>NUM.number.EU27.Res.HH.ThermalRepl.SH.Biomass.SH</t>
  </si>
  <si>
    <t>NUM.number.EU27.Res.HH.ThermalRepl.SH.Biomass.SC.AC</t>
  </si>
  <si>
    <t>NUM.number.EU27.Res.HH.ThermalRepl.SH.Biomass.WH.Biomass.NoSolar</t>
  </si>
  <si>
    <t>NUM.number.EU27.Res.HH.ThermalRepl.SH.Biomass.WH.Biomass.Solar</t>
  </si>
  <si>
    <t>NUM.number.EU27.Res.HH.ThermalRepl.SH.Biomass.WH.LPG.NoSolar</t>
  </si>
  <si>
    <t>NUM.number.EU27.Res.HH.ThermalRepl.SH.Biomass.WH.LPG.Solar</t>
  </si>
  <si>
    <t>NUM.number.EU27.Res.HH.ThermalRepl.SH.Biomass.WH.Elc.NoSolar</t>
  </si>
  <si>
    <t>NUM.number.EU27.Res.HH.ThermalRepl.SH.Biomass.WH.Elc.Solar</t>
  </si>
  <si>
    <t>NUM.number.EU27.Res.HH.ThermalRepl.SH.Biomass.CO.Biomass</t>
  </si>
  <si>
    <t>NUM.number.EU27.Res.HH.ThermalRepl.SH.Biomass.CO.LPG</t>
  </si>
  <si>
    <t>NUM.number.EU27.Res.HH.ThermalRepl.SH.Biomass.CO.Elc</t>
  </si>
  <si>
    <t>NUM.number.EU27.Res.HH.ThermalRepl.SH.Geo</t>
  </si>
  <si>
    <t>NUM.number.EU27.Res.HH.ThermalRepl.SH.Geo.SH</t>
  </si>
  <si>
    <t>NUM.number.EU27.Res.HH.ThermalRepl.SH.Geo.SC.AC</t>
  </si>
  <si>
    <t>NUM.number.EU27.Res.HH.ThermalRepl.SH.Geo.WH.Geo.NoSolar</t>
  </si>
  <si>
    <t>NUM.number.EU27.Res.HH.ThermalRepl.SH.Geo.WH.Geo.Solar</t>
  </si>
  <si>
    <t>NUM.number.EU27.Res.HH.ThermalRepl.SH.Geo.WH.Elc.NoSolar</t>
  </si>
  <si>
    <t>NUM.number.EU27.Res.HH.ThermalRepl.SH.Geo.WH.Elc.Solar</t>
  </si>
  <si>
    <t>NUM.number.EU27.Res.HH.ThermalRepl.SH.Geo.CO.LPG</t>
  </si>
  <si>
    <t>NUM.number.EU27.Res.HH.ThermalRepl.SH.Geo.CO.Elc</t>
  </si>
  <si>
    <t>NUM.number.EU27.Res.HH.ThermalRepl.SH.DistrHeat</t>
  </si>
  <si>
    <t>NUM.number.EU27.Res.HH.ThermalRepl.SH.DistrHeat.SH</t>
  </si>
  <si>
    <t>NUM.number.EU27.Res.HH.ThermalRepl.SH.DistrHeat.SC.AC</t>
  </si>
  <si>
    <t>NUM.number.EU27.Res.HH.ThermalRepl.SH.DistrHeat.WH.DistrHeat.NoSolar</t>
  </si>
  <si>
    <t>NUM.number.EU27.Res.HH.ThermalRepl.SH.DistrHeat.WH.DistrHeat.Solar</t>
  </si>
  <si>
    <t>NUM.number.EU27.Res.HH.ThermalRepl.SH.DistrHeat.WH.Elc.NoSolar</t>
  </si>
  <si>
    <t>NUM.number.EU27.Res.HH.ThermalRepl.SH.DistrHeat.WH.Elc.Solar</t>
  </si>
  <si>
    <t>NUM.number.EU27.Res.HH.ThermalRepl.SH.DistrHeat.CO.LPG</t>
  </si>
  <si>
    <t>NUM.number.EU27.Res.HH.ThermalRepl.SH.DistrHeat.CO.Elc</t>
  </si>
  <si>
    <t>NUM.number.EU27.Res.HH.ThermalRepl.SH.AdvElc</t>
  </si>
  <si>
    <t>NUM.number.EU27.Res.HH.ThermalRepl.SH.AdvElc.SH</t>
  </si>
  <si>
    <t>NUM.number.EU27.Res.HH.ThermalRepl.SH.AdvElc.SC.AC</t>
  </si>
  <si>
    <t>NUM.number.EU27.Res.HH.ThermalRepl.SH.AdvElc.WH.LPG.NoSolar</t>
  </si>
  <si>
    <t>NUM.number.EU27.Res.HH.ThermalRepl.SH.AdvElc.WH.LPG.Solar</t>
  </si>
  <si>
    <t>NUM.number.EU27.Res.HH.ThermalRepl.SH.AdvElc.WH.Elc.NoSolar</t>
  </si>
  <si>
    <t>NUM.number.EU27.Res.HH.ThermalRepl.SH.AdvElc.WH.Elc.Solar</t>
  </si>
  <si>
    <t>NUM.number.EU27.Res.HH.ThermalRepl.SH.AdvElc.CO.LPG</t>
  </si>
  <si>
    <t>NUM.number.EU27.Res.HH.ThermalRepl.SH.AdvElc.CO.Elc</t>
  </si>
  <si>
    <t>NUM.number.EU27.Res.HH.ThermalRepl.SH.ConvElc</t>
  </si>
  <si>
    <t>NUM.number.EU27.Res.HH.ThermalRepl.SH.ConvElc.SH</t>
  </si>
  <si>
    <t>NUM.number.EU27.Res.HH.ThermalRepl.SH.ConvElc.SC.AC</t>
  </si>
  <si>
    <t>NUM.number.EU27.Res.HH.ThermalRepl.SH.ConvElc.WH.LPG.NoSolar</t>
  </si>
  <si>
    <t>NUM.number.EU27.Res.HH.ThermalRepl.SH.ConvElc.WH.LPG.Solar</t>
  </si>
  <si>
    <t>NUM.number.EU27.Res.HH.ThermalRepl.SH.ConvElc.WH.Elc.NoSolar</t>
  </si>
  <si>
    <t>NUM.number.EU27.Res.HH.ThermalRepl.SH.ConvElc.WH.Elc.Solar</t>
  </si>
  <si>
    <t>NUM.number.EU27.Res.HH.ThermalRepl.SH.ConvElc.CO.LPG</t>
  </si>
  <si>
    <t>NUM.number.EU27.Res.HH.ThermalRepl.SH.ConvElc.CO.Elc</t>
  </si>
  <si>
    <t>EU27 - Equipment installations in 2021 - vintage structure</t>
  </si>
  <si>
    <t>VIN.number.EU27.Res.HH.Thermal.SH.Solids</t>
  </si>
  <si>
    <t>VIN.number.EU27.Res.HH.Thermal.SH.Solids.SH</t>
  </si>
  <si>
    <t>VIN.number.EU27.Res.HH.Thermal.SH.Solids.SC.AC</t>
  </si>
  <si>
    <t>VIN.number.EU27.Res.HH.Thermal.SH.Solids.WH.Solids.NoSolar</t>
  </si>
  <si>
    <t>VIN.number.EU27.Res.HH.Thermal.SH.Solids.WH.LPG.NoSolar</t>
  </si>
  <si>
    <t>VIN.number.EU27.Res.HH.Thermal.SH.Solids.WH.LPG.Solar</t>
  </si>
  <si>
    <t>VIN.number.EU27.Res.HH.Thermal.SH.Solids.WH.Elc.NoSolar</t>
  </si>
  <si>
    <t>VIN.number.EU27.Res.HH.Thermal.SH.Solids.WH.Elc.Solar</t>
  </si>
  <si>
    <t>VIN.number.EU27.Res.HH.Thermal.SH.Solids.CO.Solids</t>
  </si>
  <si>
    <t>VIN.number.EU27.Res.HH.Thermal.SH.Solids.CO.LPG</t>
  </si>
  <si>
    <t>VIN.number.EU27.Res.HH.Thermal.SH.Solids.CO.Elc</t>
  </si>
  <si>
    <t>VIN.number.EU27.Res.HH.Thermal.SH.LPG</t>
  </si>
  <si>
    <t>VIN.number.EU27.Res.HH.Thermal.SH.LPG.SH</t>
  </si>
  <si>
    <t>VIN.number.EU27.Res.HH.Thermal.SH.LPG.SC.AC</t>
  </si>
  <si>
    <t>VIN.number.EU27.Res.HH.Thermal.SH.LPG.WH.LPG.NoSolar</t>
  </si>
  <si>
    <t>VIN.number.EU27.Res.HH.Thermal.SH.LPG.WH.LPG.Solar</t>
  </si>
  <si>
    <t>VIN.number.EU27.Res.HH.Thermal.SH.LPG.WH.Elc.NoSolar</t>
  </si>
  <si>
    <t>VIN.number.EU27.Res.HH.Thermal.SH.LPG.WH.Elc.Solar</t>
  </si>
  <si>
    <t>VIN.number.EU27.Res.HH.Thermal.SH.LPG.CO.LPG</t>
  </si>
  <si>
    <t>VIN.number.EU27.Res.HH.Thermal.SH.LPG.CO.Elc</t>
  </si>
  <si>
    <t>VIN.number.EU27.Res.HH.Thermal.SH.Oil</t>
  </si>
  <si>
    <t>VIN.number.EU27.Res.HH.Thermal.SH.Oil.SH</t>
  </si>
  <si>
    <t>VIN.number.EU27.Res.HH.Thermal.SH.Oil.SC.AC</t>
  </si>
  <si>
    <t>VIN.number.EU27.Res.HH.Thermal.SH.Oil.WH.Oil.NoSolar</t>
  </si>
  <si>
    <t>VIN.number.EU27.Res.HH.Thermal.SH.Oil.WH.Oil.Solar</t>
  </si>
  <si>
    <t>VIN.number.EU27.Res.HH.Thermal.SH.Oil.WH.Elc.NoSolar</t>
  </si>
  <si>
    <t>VIN.number.EU27.Res.HH.Thermal.SH.Oil.WH.Elc.Solar</t>
  </si>
  <si>
    <t>VIN.number.EU27.Res.HH.Thermal.SH.Oil.CO.LPG</t>
  </si>
  <si>
    <t>VIN.number.EU27.Res.HH.Thermal.SH.Oil.CO.Elc</t>
  </si>
  <si>
    <t>VIN.number.EU27.Res.HH.Thermal.SH.Gas</t>
  </si>
  <si>
    <t>VIN.number.EU27.Res.HH.Thermal.SH.Gas.SH</t>
  </si>
  <si>
    <t>VIN.number.EU27.Res.HH.Thermal.SH.Gas.SC.AC</t>
  </si>
  <si>
    <t>VIN.number.EU27.Res.HH.Thermal.SH.Gas.WH.Gas.NoSolar</t>
  </si>
  <si>
    <t>VIN.number.EU27.Res.HH.Thermal.SH.Gas.WH.Gas.Solar</t>
  </si>
  <si>
    <t>VIN.number.EU27.Res.HH.Thermal.SH.Gas.WH.Elc.NoSolar</t>
  </si>
  <si>
    <t>VIN.number.EU27.Res.HH.Thermal.SH.Gas.WH.Elc.Solar</t>
  </si>
  <si>
    <t>VIN.number.EU27.Res.HH.Thermal.SH.Gas.CO.Gas</t>
  </si>
  <si>
    <t>VIN.number.EU27.Res.HH.Thermal.SH.Gas.CO.Elc</t>
  </si>
  <si>
    <t>VIN.number.EU27.Res.HH.Thermal.SH.Biomass</t>
  </si>
  <si>
    <t>VIN.number.EU27.Res.HH.Thermal.SH.Biomass.SH</t>
  </si>
  <si>
    <t>VIN.number.EU27.Res.HH.Thermal.SH.Biomass.SC.AC</t>
  </si>
  <si>
    <t>VIN.number.EU27.Res.HH.Thermal.SH.Biomass.WH.Biomass.NoSolar</t>
  </si>
  <si>
    <t>VIN.number.EU27.Res.HH.Thermal.SH.Biomass.WH.Biomass.Solar</t>
  </si>
  <si>
    <t>VIN.number.EU27.Res.HH.Thermal.SH.Biomass.WH.LPG.NoSolar</t>
  </si>
  <si>
    <t>VIN.number.EU27.Res.HH.Thermal.SH.Biomass.WH.LPG.Solar</t>
  </si>
  <si>
    <t>VIN.number.EU27.Res.HH.Thermal.SH.Biomass.WH.Elc.NoSolar</t>
  </si>
  <si>
    <t>VIN.number.EU27.Res.HH.Thermal.SH.Biomass.WH.Elc.Solar</t>
  </si>
  <si>
    <t>VIN.number.EU27.Res.HH.Thermal.SH.Biomass.CO.Biomass</t>
  </si>
  <si>
    <t>VIN.number.EU27.Res.HH.Thermal.SH.Biomass.CO.LPG</t>
  </si>
  <si>
    <t>VIN.number.EU27.Res.HH.Thermal.SH.Biomass.CO.Elc</t>
  </si>
  <si>
    <t>VIN.number.EU27.Res.HH.Thermal.SH.Geo</t>
  </si>
  <si>
    <t>VIN.number.EU27.Res.HH.Thermal.SH.Geo.SH</t>
  </si>
  <si>
    <t>VIN.number.EU27.Res.HH.Thermal.SH.Geo.SC.AC</t>
  </si>
  <si>
    <t>VIN.number.EU27.Res.HH.Thermal.SH.Geo.WH.Geo.NoSolar</t>
  </si>
  <si>
    <t>VIN.number.EU27.Res.HH.Thermal.SH.Geo.WH.Geo.Solar</t>
  </si>
  <si>
    <t>VIN.number.EU27.Res.HH.Thermal.SH.Geo.WH.Elc.NoSolar</t>
  </si>
  <si>
    <t>VIN.number.EU27.Res.HH.Thermal.SH.Geo.WH.Elc.Solar</t>
  </si>
  <si>
    <t>VIN.number.EU27.Res.HH.Thermal.SH.Geo.CO.LPG</t>
  </si>
  <si>
    <t>VIN.number.EU27.Res.HH.Thermal.SH.Geo.CO.Elc</t>
  </si>
  <si>
    <t>VIN.number.EU27.Res.HH.Thermal.SH.DistrHeat</t>
  </si>
  <si>
    <t>VIN.number.EU27.Res.HH.Thermal.SH.DistrHeat.SH</t>
  </si>
  <si>
    <t>VIN.number.EU27.Res.HH.Thermal.SH.DistrHeat.SC.AC</t>
  </si>
  <si>
    <t>VIN.number.EU27.Res.HH.Thermal.SH.DistrHeat.WH.DistrHeat.NoSolar</t>
  </si>
  <si>
    <t>VIN.number.EU27.Res.HH.Thermal.SH.DistrHeat.WH.DistrHeat.Solar</t>
  </si>
  <si>
    <t>VIN.number.EU27.Res.HH.Thermal.SH.DistrHeat.WH.Elc.NoSolar</t>
  </si>
  <si>
    <t>VIN.number.EU27.Res.HH.Thermal.SH.DistrHeat.WH.Elc.Solar</t>
  </si>
  <si>
    <t>VIN.number.EU27.Res.HH.Thermal.SH.DistrHeat.CO.LPG</t>
  </si>
  <si>
    <t>VIN.number.EU27.Res.HH.Thermal.SH.DistrHeat.CO.Elc</t>
  </si>
  <si>
    <t>VIN.number.EU27.Res.HH.Thermal.SH.AdvElc</t>
  </si>
  <si>
    <t>VIN.number.EU27.Res.HH.Thermal.SH.AdvElc.SH</t>
  </si>
  <si>
    <t>VIN.number.EU27.Res.HH.Thermal.SH.AdvElc.SC.AC</t>
  </si>
  <si>
    <t>VIN.number.EU27.Res.HH.Thermal.SH.AdvElc.WH.LPG.NoSolar</t>
  </si>
  <si>
    <t>VIN.number.EU27.Res.HH.Thermal.SH.AdvElc.WH.LPG.Solar</t>
  </si>
  <si>
    <t>VIN.number.EU27.Res.HH.Thermal.SH.AdvElc.WH.Elc.NoSolar</t>
  </si>
  <si>
    <t>VIN.number.EU27.Res.HH.Thermal.SH.AdvElc.WH.Elc.Solar</t>
  </si>
  <si>
    <t>VIN.number.EU27.Res.HH.Thermal.SH.AdvElc.CO.LPG</t>
  </si>
  <si>
    <t>VIN.number.EU27.Res.HH.Thermal.SH.AdvElc.CO.Elc</t>
  </si>
  <si>
    <t>VIN.number.EU27.Res.HH.Thermal.SH.ConvElc</t>
  </si>
  <si>
    <t>VIN.number.EU27.Res.HH.Thermal.SH.ConvElc.SH</t>
  </si>
  <si>
    <t>VIN.number.EU27.Res.HH.Thermal.SH.ConvElc.SC.AC</t>
  </si>
  <si>
    <t>VIN.number.EU27.Res.HH.Thermal.SH.ConvElc.WH.LPG.NoSolar</t>
  </si>
  <si>
    <t>VIN.number.EU27.Res.HH.Thermal.SH.ConvElc.WH.LPG.Solar</t>
  </si>
  <si>
    <t>VIN.number.EU27.Res.HH.Thermal.SH.ConvElc.WH.Elc.NoSolar</t>
  </si>
  <si>
    <t>VIN.number.EU27.Res.HH.Thermal.SH.ConvElc.WH.Elc.Solar</t>
  </si>
  <si>
    <t>VIN.number.EU27.Res.HH.Thermal.SH.ConvElc.CO.LPG</t>
  </si>
  <si>
    <t>VIN.number.EU27.Res.HH.Thermal.SH.ConvElc.CO.Elc</t>
  </si>
  <si>
    <t>EU27 - Final energy consumption (detailed structure)</t>
  </si>
  <si>
    <t>FEC.ktoe.EU27.Res.HH.Thermal.SH.Solids</t>
  </si>
  <si>
    <t>FEC.ktoe.EU27.Res.HH.Thermal.SH.Solids.SH</t>
  </si>
  <si>
    <t>FEC.ktoe.EU27.Res.HH.Thermal.SH.Solids.SH.Solids</t>
  </si>
  <si>
    <t>FEC.ktoe.EU27.Res.HH.Thermal.SH.Solids.SH.Elec</t>
  </si>
  <si>
    <t>FEC.ktoe.EU27.Res.HH.Thermal.SH.Solids.SC</t>
  </si>
  <si>
    <t>FEC.ktoe.EU27.Res.HH.Thermal.SH.Solids.SC.AC.Elec</t>
  </si>
  <si>
    <t>FEC.ktoe.EU27.Res.HH.Thermal.SH.Solids.WH</t>
  </si>
  <si>
    <t>FEC.ktoe.EU27.Res.HH.Thermal.SH.Solids.WH.Solids.NoSolar.Solids</t>
  </si>
  <si>
    <t>FEC.ktoe.EU27.Res.HH.Thermal.SH.Solids.WH.LPG.NoSolar.LPG</t>
  </si>
  <si>
    <t>FEC.ktoe.EU27.Res.HH.Thermal.SH.Solids.WH.LPG.Solar</t>
  </si>
  <si>
    <t>FEC.ktoe.EU27.Res.HH.Thermal.SH.Solids.WH.LPG.Solar.LPG</t>
  </si>
  <si>
    <t>FEC.ktoe.EU27.Res.HH.Thermal.SH.Solids.WH.LPG.Solar.Solar</t>
  </si>
  <si>
    <t>FEC.ktoe.EU27.Res.HH.Thermal.SH.Solids.WH.Elc.NoSolar.Elec</t>
  </si>
  <si>
    <t>FEC.ktoe.EU27.Res.HH.Thermal.SH.Solids.WH.Elc.Solar</t>
  </si>
  <si>
    <t>FEC.ktoe.EU27.Res.HH.Thermal.SH.Solids.WH.Elc.Solar.Elec</t>
  </si>
  <si>
    <t>FEC.ktoe.EU27.Res.HH.Thermal.SH.Solids.WH.Elc.Solar.Solar</t>
  </si>
  <si>
    <t>FEC.ktoe.EU27.Res.HH.Thermal.SH.Solids.CO</t>
  </si>
  <si>
    <t>FEC.ktoe.EU27.Res.HH.Thermal.SH.Solids.CO.Solids.Solids</t>
  </si>
  <si>
    <t>FEC.ktoe.EU27.Res.HH.Thermal.SH.Solids.CO.LPG.LPG</t>
  </si>
  <si>
    <t>FEC.ktoe.EU27.Res.HH.Thermal.SH.Solids.CO.Elc.Elec</t>
  </si>
  <si>
    <t>FEC.ktoe.EU27.Res.HH.Thermal.SH.LPG</t>
  </si>
  <si>
    <t>FEC.ktoe.EU27.Res.HH.Thermal.SH.LPG.SH</t>
  </si>
  <si>
    <t>FEC.ktoe.EU27.Res.HH.Thermal.SH.LPG.SH.LPG</t>
  </si>
  <si>
    <t>FEC.ktoe.EU27.Res.HH.Thermal.SH.LPG.SH.Elec</t>
  </si>
  <si>
    <t>FEC.ktoe.EU27.Res.HH.Thermal.SH.LPG.SC</t>
  </si>
  <si>
    <t>FEC.ktoe.EU27.Res.HH.Thermal.SH.LPG.SC.AC.Elec</t>
  </si>
  <si>
    <t>FEC.ktoe.EU27.Res.HH.Thermal.SH.LPG.WH</t>
  </si>
  <si>
    <t>FEC.ktoe.EU27.Res.HH.Thermal.SH.LPG.WH.LPG.NoSolar.LPG</t>
  </si>
  <si>
    <t>FEC.ktoe.EU27.Res.HH.Thermal.SH.LPG.WH.LPG.Solar</t>
  </si>
  <si>
    <t>FEC.ktoe.EU27.Res.HH.Thermal.SH.LPG.WH.LPG.Solar.LPG</t>
  </si>
  <si>
    <t>FEC.ktoe.EU27.Res.HH.Thermal.SH.LPG.WH.LPG.Solar.Solar</t>
  </si>
  <si>
    <t>FEC.ktoe.EU27.Res.HH.Thermal.SH.LPG.WH.Elc.NoSolar.Elec</t>
  </si>
  <si>
    <t>FEC.ktoe.EU27.Res.HH.Thermal.SH.LPG.WH.Elc.Solar</t>
  </si>
  <si>
    <t>FEC.ktoe.EU27.Res.HH.Thermal.SH.LPG.WH.Elc.Solar.Elec</t>
  </si>
  <si>
    <t>FEC.ktoe.EU27.Res.HH.Thermal.SH.LPG.WH.Elc.Solar.Solar</t>
  </si>
  <si>
    <t>FEC.ktoe.EU27.Res.HH.Thermal.SH.LPG.CO</t>
  </si>
  <si>
    <t>FEC.ktoe.EU27.Res.HH.Thermal.SH.LPG.CO.LPG.LPG</t>
  </si>
  <si>
    <t>FEC.ktoe.EU27.Res.HH.Thermal.SH.LPG.CO.Elc.Elec</t>
  </si>
  <si>
    <t>FEC.ktoe.EU27.Res.HH.Thermal.SH.Oil</t>
  </si>
  <si>
    <t>FEC.ktoe.EU27.Res.HH.Thermal.SH.Oil.SH</t>
  </si>
  <si>
    <t>FEC.ktoe.EU27.Res.HH.Thermal.SH.Oil.SH.Oil</t>
  </si>
  <si>
    <t>FEC.ktoe.EU27.Res.HH.Thermal.SH.Oil.SH.Elec</t>
  </si>
  <si>
    <t>FEC.ktoe.EU27.Res.HH.Thermal.SH.Oil.SC</t>
  </si>
  <si>
    <t>FEC.ktoe.EU27.Res.HH.Thermal.SH.Oil.SC.AC.Elec</t>
  </si>
  <si>
    <t>FEC.ktoe.EU27.Res.HH.Thermal.SH.Oil.WH</t>
  </si>
  <si>
    <t>FEC.ktoe.EU27.Res.HH.Thermal.SH.Oil.WH.Oil.NoSolar.Oil</t>
  </si>
  <si>
    <t>FEC.ktoe.EU27.Res.HH.Thermal.SH.Oil.WH.Oil.Solar</t>
  </si>
  <si>
    <t>FEC.ktoe.EU27.Res.HH.Thermal.SH.Oil.WH.Oil.Solar.Oil</t>
  </si>
  <si>
    <t>FEC.ktoe.EU27.Res.HH.Thermal.SH.Oil.WH.Oil.Solar.Solar</t>
  </si>
  <si>
    <t>FEC.ktoe.EU27.Res.HH.Thermal.SH.Oil.WH.Elc.NoSolar.Elec</t>
  </si>
  <si>
    <t>FEC.ktoe.EU27.Res.HH.Thermal.SH.Oil.WH.Elc.Solar</t>
  </si>
  <si>
    <t>FEC.ktoe.EU27.Res.HH.Thermal.SH.Oil.WH.Elc.Solar.Elec</t>
  </si>
  <si>
    <t>FEC.ktoe.EU27.Res.HH.Thermal.SH.Oil.WH.Elc.Solar.Solar</t>
  </si>
  <si>
    <t>FEC.ktoe.EU27.Res.HH.Thermal.SH.Oil.CO</t>
  </si>
  <si>
    <t>FEC.ktoe.EU27.Res.HH.Thermal.SH.Oil.CO.LPG.LPG</t>
  </si>
  <si>
    <t>FEC.ktoe.EU27.Res.HH.Thermal.SH.Oil.CO.Elc.Elec</t>
  </si>
  <si>
    <t>FEC.ktoe.EU27.Res.HH.Thermal.SH.Gas</t>
  </si>
  <si>
    <t>FEC.ktoe.EU27.Res.HH.Thermal.SH.Gas.SH</t>
  </si>
  <si>
    <t>FEC.ktoe.EU27.Res.HH.Thermal.SH.Gas.SH.Gas</t>
  </si>
  <si>
    <t>FEC.ktoe.EU27.Res.HH.Thermal.SH.Gas.SH.Elec</t>
  </si>
  <si>
    <t>FEC.ktoe.EU27.Res.HH.Thermal.SH.Gas.SC</t>
  </si>
  <si>
    <t>FEC.ktoe.EU27.Res.HH.Thermal.SH.Gas.SC.AC.Elec</t>
  </si>
  <si>
    <t>FEC.ktoe.EU27.Res.HH.Thermal.SH.Gas.WH</t>
  </si>
  <si>
    <t>FEC.ktoe.EU27.Res.HH.Thermal.SH.Gas.WH.Gas.NoSolar.Gas</t>
  </si>
  <si>
    <t>FEC.ktoe.EU27.Res.HH.Thermal.SH.Gas.WH.Gas.Solar</t>
  </si>
  <si>
    <t>FEC.ktoe.EU27.Res.HH.Thermal.SH.Gas.WH.Gas.Solar.Gas</t>
  </si>
  <si>
    <t>FEC.ktoe.EU27.Res.HH.Thermal.SH.Gas.WH.Gas.Solar.Solar</t>
  </si>
  <si>
    <t>FEC.ktoe.EU27.Res.HH.Thermal.SH.Gas.WH.Elc.NoSolar.Elec</t>
  </si>
  <si>
    <t>FEC.ktoe.EU27.Res.HH.Thermal.SH.Gas.WH.Elc.Solar</t>
  </si>
  <si>
    <t>FEC.ktoe.EU27.Res.HH.Thermal.SH.Gas.WH.Elc.Solar.Elec</t>
  </si>
  <si>
    <t>FEC.ktoe.EU27.Res.HH.Thermal.SH.Gas.WH.Elc.Solar.Solar</t>
  </si>
  <si>
    <t>FEC.ktoe.EU27.Res.HH.Thermal.SH.Gas.CO</t>
  </si>
  <si>
    <t>FEC.ktoe.EU27.Res.HH.Thermal.SH.Gas.CO.Gas.Gas</t>
  </si>
  <si>
    <t>FEC.ktoe.EU27.Res.HH.Thermal.SH.Gas.CO.Elc.Elec</t>
  </si>
  <si>
    <t>FEC.ktoe.EU27.Res.HH.Thermal.SH.Biomass</t>
  </si>
  <si>
    <t>FEC.ktoe.EU27.Res.HH.Thermal.SH.Biomass.SH</t>
  </si>
  <si>
    <t>FEC.ktoe.EU27.Res.HH.Thermal.SH.Biomass.SH.Biomass</t>
  </si>
  <si>
    <t>FEC.ktoe.EU27.Res.HH.Thermal.SH.Biomass.SH.Elec</t>
  </si>
  <si>
    <t>FEC.ktoe.EU27.Res.HH.Thermal.SH.Biomass.SC</t>
  </si>
  <si>
    <t>FEC.ktoe.EU27.Res.HH.Thermal.SH.Biomass.SC.AC.Elec</t>
  </si>
  <si>
    <t>FEC.ktoe.EU27.Res.HH.Thermal.SH.Biomass.WH</t>
  </si>
  <si>
    <t>FEC.ktoe.EU27.Res.HH.Thermal.SH.Biomass.WH.Biomass.NoSolar.Biomass</t>
  </si>
  <si>
    <t>FEC.ktoe.EU27.Res.HH.Thermal.SH.Biomass.WH.Biomass.Solar</t>
  </si>
  <si>
    <t>FEC.ktoe.EU27.Res.HH.Thermal.SH.Biomass.WH.Biomass.Solar.Biomass</t>
  </si>
  <si>
    <t>FEC.ktoe.EU27.Res.HH.Thermal.SH.Biomass.WH.Biomass.Solar.Solar</t>
  </si>
  <si>
    <t>FEC.ktoe.EU27.Res.HH.Thermal.SH.Biomass.WH.LPG.NoSolar.LPG</t>
  </si>
  <si>
    <t>FEC.ktoe.EU27.Res.HH.Thermal.SH.Biomass.WH.LPG.Solar</t>
  </si>
  <si>
    <t>FEC.ktoe.EU27.Res.HH.Thermal.SH.Biomass.WH.LPG.Solar.LPG</t>
  </si>
  <si>
    <t>FEC.ktoe.EU27.Res.HH.Thermal.SH.Biomass.WH.LPG.Solar.Solar</t>
  </si>
  <si>
    <t>FEC.ktoe.EU27.Res.HH.Thermal.SH.Biomass.WH.Elc.NoSolar.Elec</t>
  </si>
  <si>
    <t>FEC.ktoe.EU27.Res.HH.Thermal.SH.Biomass.WH.Elc.Solar</t>
  </si>
  <si>
    <t>FEC.ktoe.EU27.Res.HH.Thermal.SH.Biomass.WH.Elc.Solar.Elec</t>
  </si>
  <si>
    <t>FEC.ktoe.EU27.Res.HH.Thermal.SH.Biomass.WH.Elc.Solar.Solar</t>
  </si>
  <si>
    <t>FEC.ktoe.EU27.Res.HH.Thermal.SH.Biomass.CO</t>
  </si>
  <si>
    <t>FEC.ktoe.EU27.Res.HH.Thermal.SH.Biomass.CO.Biomass.Biomass</t>
  </si>
  <si>
    <t>FEC.ktoe.EU27.Res.HH.Thermal.SH.Biomass.CO.LPG.LPG</t>
  </si>
  <si>
    <t>FEC.ktoe.EU27.Res.HH.Thermal.SH.Biomass.CO.Elc.Elec</t>
  </si>
  <si>
    <t>FEC.ktoe.EU27.Res.HH.Thermal.SH.Geo</t>
  </si>
  <si>
    <t>FEC.ktoe.EU27.Res.HH.Thermal.SH.Geo.SH</t>
  </si>
  <si>
    <t>FEC.ktoe.EU27.Res.HH.Thermal.SH.Geo.SH.Geo</t>
  </si>
  <si>
    <t>FEC.ktoe.EU27.Res.HH.Thermal.SH.Geo.SH.Elec</t>
  </si>
  <si>
    <t>FEC.ktoe.EU27.Res.HH.Thermal.SH.Geo.SC</t>
  </si>
  <si>
    <t>FEC.ktoe.EU27.Res.HH.Thermal.SH.Geo.SC.AC.Elec</t>
  </si>
  <si>
    <t>FEC.ktoe.EU27.Res.HH.Thermal.SH.Geo.WH</t>
  </si>
  <si>
    <t>FEC.ktoe.EU27.Res.HH.Thermal.SH.Geo.WH.Geo.NoSolar.Geo</t>
  </si>
  <si>
    <t>FEC.ktoe.EU27.Res.HH.Thermal.SH.Geo.WH.Geo.Solar</t>
  </si>
  <si>
    <t>FEC.ktoe.EU27.Res.HH.Thermal.SH.Geo.WH.Geo.Solar.Geo</t>
  </si>
  <si>
    <t>FEC.ktoe.EU27.Res.HH.Thermal.SH.Geo.WH.Geo.Solar.Solar</t>
  </si>
  <si>
    <t>FEC.ktoe.EU27.Res.HH.Thermal.SH.Geo.WH.Elc.NoSolar.Elec</t>
  </si>
  <si>
    <t>FEC.ktoe.EU27.Res.HH.Thermal.SH.Geo.WH.Elc.Solar</t>
  </si>
  <si>
    <t>FEC.ktoe.EU27.Res.HH.Thermal.SH.Geo.WH.Elc.Solar.Elec</t>
  </si>
  <si>
    <t>FEC.ktoe.EU27.Res.HH.Thermal.SH.Geo.WH.Elc.Solar.Solar</t>
  </si>
  <si>
    <t>FEC.ktoe.EU27.Res.HH.Thermal.SH.Geo.CO</t>
  </si>
  <si>
    <t>FEC.ktoe.EU27.Res.HH.Thermal.SH.Geo.CO.LPG.LPG</t>
  </si>
  <si>
    <t>FEC.ktoe.EU27.Res.HH.Thermal.SH.Geo.CO.Elc.Elec</t>
  </si>
  <si>
    <t>FEC.ktoe.EU27.Res.HH.Thermal.SH.DistrHeat</t>
  </si>
  <si>
    <t>FEC.ktoe.EU27.Res.HH.Thermal.SH.DistrHeat.SH</t>
  </si>
  <si>
    <t>FEC.ktoe.EU27.Res.HH.Thermal.SH.DistrHeat.SH.Steam_Distr</t>
  </si>
  <si>
    <t>FEC.ktoe.EU27.Res.HH.Thermal.SH.DistrHeat.SH.Elec</t>
  </si>
  <si>
    <t>FEC.ktoe.EU27.Res.HH.Thermal.SH.DistrHeat.SC</t>
  </si>
  <si>
    <t>FEC.ktoe.EU27.Res.HH.Thermal.SH.DistrHeat.SC.AC.Elec</t>
  </si>
  <si>
    <t>FEC.ktoe.EU27.Res.HH.Thermal.SH.DistrHeat.WH</t>
  </si>
  <si>
    <t>FEC.ktoe.EU27.Res.HH.Thermal.SH.DistrHeat.WH.DistrHeat.NoSolar.Steam_Distr</t>
  </si>
  <si>
    <t>FEC.ktoe.EU27.Res.HH.Thermal.SH.DistrHeat.WH.DistrHeat.Solar</t>
  </si>
  <si>
    <t>FEC.ktoe.EU27.Res.HH.Thermal.SH.DistrHeat.WH.DistrHeat.Solar.Steam_Distr</t>
  </si>
  <si>
    <t>FEC.ktoe.EU27.Res.HH.Thermal.SH.DistrHeat.WH.DistrHeat.Solar.Solar</t>
  </si>
  <si>
    <t>FEC.ktoe.EU27.Res.HH.Thermal.SH.DistrHeat.WH.Elc.NoSolar.Elec</t>
  </si>
  <si>
    <t>FEC.ktoe.EU27.Res.HH.Thermal.SH.DistrHeat.WH.Elc.Solar</t>
  </si>
  <si>
    <t>FEC.ktoe.EU27.Res.HH.Thermal.SH.DistrHeat.WH.Elc.Solar.Elec</t>
  </si>
  <si>
    <t>FEC.ktoe.EU27.Res.HH.Thermal.SH.DistrHeat.WH.Elc.Solar.Solar</t>
  </si>
  <si>
    <t>FEC.ktoe.EU27.Res.HH.Thermal.SH.DistrHeat.CO</t>
  </si>
  <si>
    <t>FEC.ktoe.EU27.Res.HH.Thermal.SH.DistrHeat.CO.LPG.LPG</t>
  </si>
  <si>
    <t>FEC.ktoe.EU27.Res.HH.Thermal.SH.DistrHeat.CO.Elc.Elec</t>
  </si>
  <si>
    <t>FEC.ktoe.EU27.Res.HH.Thermal.SH.AdvElc</t>
  </si>
  <si>
    <t>FEC.ktoe.EU27.Res.HH.Thermal.SH.AdvElc.SH</t>
  </si>
  <si>
    <t>FEC.ktoe.EU27.Res.HH.Thermal.SH.AdvElc.SH.Elec</t>
  </si>
  <si>
    <t>FEC.ktoe.EU27.Res.HH.Thermal.SH.AdvElc.SC</t>
  </si>
  <si>
    <t>FEC.ktoe.EU27.Res.HH.Thermal.SH.AdvElc.SC.AC.Elec</t>
  </si>
  <si>
    <t>FEC.ktoe.EU27.Res.HH.Thermal.SH.AdvElc.WH</t>
  </si>
  <si>
    <t>FEC.ktoe.EU27.Res.HH.Thermal.SH.AdvElc.WH.LPG.NoSolar.LPG</t>
  </si>
  <si>
    <t>FEC.ktoe.EU27.Res.HH.Thermal.SH.AdvElc.WH.LPG.Solar</t>
  </si>
  <si>
    <t>FEC.ktoe.EU27.Res.HH.Thermal.SH.AdvElc.WH.LPG.Solar.LPG</t>
  </si>
  <si>
    <t>FEC.ktoe.EU27.Res.HH.Thermal.SH.AdvElc.WH.LPG.Solar.Solar</t>
  </si>
  <si>
    <t>FEC.ktoe.EU27.Res.HH.Thermal.SH.AdvElc.WH.Elc.NoSolar.Elec</t>
  </si>
  <si>
    <t>FEC.ktoe.EU27.Res.HH.Thermal.SH.AdvElc.WH.Elc.Solar</t>
  </si>
  <si>
    <t>FEC.ktoe.EU27.Res.HH.Thermal.SH.AdvElc.WH.Elc.Solar.Elec</t>
  </si>
  <si>
    <t>FEC.ktoe.EU27.Res.HH.Thermal.SH.AdvElc.WH.Elc.Solar.Solar</t>
  </si>
  <si>
    <t>FEC.ktoe.EU27.Res.HH.Thermal.SH.AdvElc.CO</t>
  </si>
  <si>
    <t>FEC.ktoe.EU27.Res.HH.Thermal.SH.AdvElc.CO.LPG.LPG</t>
  </si>
  <si>
    <t>FEC.ktoe.EU27.Res.HH.Thermal.SH.AdvElc.CO.Elc.Elec</t>
  </si>
  <si>
    <t>FEC.ktoe.EU27.Res.HH.Thermal.SH.ConvElc</t>
  </si>
  <si>
    <t>FEC.ktoe.EU27.Res.HH.Thermal.SH.ConvElc.SH</t>
  </si>
  <si>
    <t>FEC.ktoe.EU27.Res.HH.Thermal.SH.ConvElc.SH.Elec</t>
  </si>
  <si>
    <t>FEC.ktoe.EU27.Res.HH.Thermal.SH.ConvElc.SC</t>
  </si>
  <si>
    <t>FEC.ktoe.EU27.Res.HH.Thermal.SH.ConvElc.SC.AC.Elec</t>
  </si>
  <si>
    <t>FEC.ktoe.EU27.Res.HH.Thermal.SH.ConvElc.WH</t>
  </si>
  <si>
    <t>FEC.ktoe.EU27.Res.HH.Thermal.SH.ConvElc.WH.LPG.NoSolar.LPG</t>
  </si>
  <si>
    <t>FEC.ktoe.EU27.Res.HH.Thermal.SH.ConvElc.WH.LPG.Solar</t>
  </si>
  <si>
    <t>FEC.ktoe.EU27.Res.HH.Thermal.SH.ConvElc.WH.LPG.Solar.LPG</t>
  </si>
  <si>
    <t>FEC.ktoe.EU27.Res.HH.Thermal.SH.ConvElc.WH.LPG.Solar.Solar</t>
  </si>
  <si>
    <t>FEC.ktoe.EU27.Res.HH.Thermal.SH.ConvElc.WH.Elc.NoSolar.Elec</t>
  </si>
  <si>
    <t>FEC.ktoe.EU27.Res.HH.Thermal.SH.ConvElc.WH.Elc.Solar</t>
  </si>
  <si>
    <t>FEC.ktoe.EU27.Res.HH.Thermal.SH.ConvElc.WH.Elc.Solar.Elec</t>
  </si>
  <si>
    <t>FEC.ktoe.EU27.Res.HH.Thermal.SH.ConvElc.WH.Elc.Solar.Solar</t>
  </si>
  <si>
    <t>FEC.ktoe.EU27.Res.HH.Thermal.SH.ConvElc.CO</t>
  </si>
  <si>
    <t>FEC.ktoe.EU27.Res.HH.Thermal.SH.ConvElc.CO.LPG.LPG</t>
  </si>
  <si>
    <t>FEC.ktoe.EU27.Res.HH.Thermal.SH.ConvElc.CO.Elc.Elec</t>
  </si>
  <si>
    <t>EU27 - Thermal energy service (detailed structure)</t>
  </si>
  <si>
    <t>TES.ktoe.EU27.Res.HH.Thermal.SH.Solids</t>
  </si>
  <si>
    <t>TES.ktoe.EU27.Res.HH.Thermal.SH.Solids.SH</t>
  </si>
  <si>
    <t>TES.ktoe.EU27.Res.HH.Thermal.SH.Solids.SH.Solids</t>
  </si>
  <si>
    <t>TES.ktoe.EU27.Res.HH.Thermal.SH.Solids.SH.Elec</t>
  </si>
  <si>
    <t>TES.ktoe.EU27.Res.HH.Thermal.SH.Solids.SC</t>
  </si>
  <si>
    <t>TES.ktoe.EU27.Res.HH.Thermal.SH.Solids.SC.AC.Elec</t>
  </si>
  <si>
    <t>TES.ktoe.EU27.Res.HH.Thermal.SH.Solids.WH</t>
  </si>
  <si>
    <t>TES.ktoe.EU27.Res.HH.Thermal.SH.Solids.WH.Solids.NoSolar.Solids</t>
  </si>
  <si>
    <t>TES.ktoe.EU27.Res.HH.Thermal.SH.Solids.WH.LPG.NoSolar.LPG</t>
  </si>
  <si>
    <t>TES.ktoe.EU27.Res.HH.Thermal.SH.Solids.WH.LPG.Solar</t>
  </si>
  <si>
    <t>TES.ktoe.EU27.Res.HH.Thermal.SH.Solids.WH.LPG.Solar.LPG</t>
  </si>
  <si>
    <t>TES.ktoe.EU27.Res.HH.Thermal.SH.Solids.WH.LPG.Solar.Solar</t>
  </si>
  <si>
    <t>TES.ktoe.EU27.Res.HH.Thermal.SH.Solids.WH.Elc.NoSolar.Elec</t>
  </si>
  <si>
    <t>TES.ktoe.EU27.Res.HH.Thermal.SH.Solids.WH.Elc.Solar</t>
  </si>
  <si>
    <t>TES.ktoe.EU27.Res.HH.Thermal.SH.Solids.WH.Elc.Solar.Elec</t>
  </si>
  <si>
    <t>TES.ktoe.EU27.Res.HH.Thermal.SH.Solids.WH.Elc.Solar.Solar</t>
  </si>
  <si>
    <t>TES.ktoe.EU27.Res.HH.Thermal.SH.Solids.CO</t>
  </si>
  <si>
    <t>TES.ktoe.EU27.Res.HH.Thermal.SH.Solids.CO.Solids.Solids</t>
  </si>
  <si>
    <t>TES.ktoe.EU27.Res.HH.Thermal.SH.Solids.CO.LPG.LPG</t>
  </si>
  <si>
    <t>TES.ktoe.EU27.Res.HH.Thermal.SH.Solids.CO.Elc.Elec</t>
  </si>
  <si>
    <t>TES.ktoe.EU27.Res.HH.Thermal.SH.LPG</t>
  </si>
  <si>
    <t>TES.ktoe.EU27.Res.HH.Thermal.SH.LPG.SH</t>
  </si>
  <si>
    <t>TES.ktoe.EU27.Res.HH.Thermal.SH.LPG.SH.LPG</t>
  </si>
  <si>
    <t>TES.ktoe.EU27.Res.HH.Thermal.SH.LPG.SH.Elec</t>
  </si>
  <si>
    <t>TES.ktoe.EU27.Res.HH.Thermal.SH.LPG.SC</t>
  </si>
  <si>
    <t>TES.ktoe.EU27.Res.HH.Thermal.SH.LPG.SC.AC.Elec</t>
  </si>
  <si>
    <t>TES.ktoe.EU27.Res.HH.Thermal.SH.LPG.WH</t>
  </si>
  <si>
    <t>TES.ktoe.EU27.Res.HH.Thermal.SH.LPG.WH.LPG.NoSolar.LPG</t>
  </si>
  <si>
    <t>TES.ktoe.EU27.Res.HH.Thermal.SH.LPG.WH.LPG.Solar</t>
  </si>
  <si>
    <t>TES.ktoe.EU27.Res.HH.Thermal.SH.LPG.WH.LPG.Solar.LPG</t>
  </si>
  <si>
    <t>TES.ktoe.EU27.Res.HH.Thermal.SH.LPG.WH.LPG.Solar.Solar</t>
  </si>
  <si>
    <t>TES.ktoe.EU27.Res.HH.Thermal.SH.LPG.WH.Elc.NoSolar.Elec</t>
  </si>
  <si>
    <t>TES.ktoe.EU27.Res.HH.Thermal.SH.LPG.WH.Elc.Solar</t>
  </si>
  <si>
    <t>TES.ktoe.EU27.Res.HH.Thermal.SH.LPG.WH.Elc.Solar.Elec</t>
  </si>
  <si>
    <t>TES.ktoe.EU27.Res.HH.Thermal.SH.LPG.WH.Elc.Solar.Solar</t>
  </si>
  <si>
    <t>TES.ktoe.EU27.Res.HH.Thermal.SH.LPG.CO</t>
  </si>
  <si>
    <t>TES.ktoe.EU27.Res.HH.Thermal.SH.LPG.CO.LPG.LPG</t>
  </si>
  <si>
    <t>TES.ktoe.EU27.Res.HH.Thermal.SH.LPG.CO.Elc.Elec</t>
  </si>
  <si>
    <t>TES.ktoe.EU27.Res.HH.Thermal.SH.Oil</t>
  </si>
  <si>
    <t>TES.ktoe.EU27.Res.HH.Thermal.SH.Oil.SH</t>
  </si>
  <si>
    <t>TES.ktoe.EU27.Res.HH.Thermal.SH.Oil.SH.Oil</t>
  </si>
  <si>
    <t>TES.ktoe.EU27.Res.HH.Thermal.SH.Oil.SH.Elec</t>
  </si>
  <si>
    <t>TES.ktoe.EU27.Res.HH.Thermal.SH.Oil.SC</t>
  </si>
  <si>
    <t>TES.ktoe.EU27.Res.HH.Thermal.SH.Oil.SC.AC.Elec</t>
  </si>
  <si>
    <t>TES.ktoe.EU27.Res.HH.Thermal.SH.Oil.WH</t>
  </si>
  <si>
    <t>TES.ktoe.EU27.Res.HH.Thermal.SH.Oil.WH.Oil.NoSolar.Oil</t>
  </si>
  <si>
    <t>TES.ktoe.EU27.Res.HH.Thermal.SH.Oil.WH.Oil.Solar</t>
  </si>
  <si>
    <t>TES.ktoe.EU27.Res.HH.Thermal.SH.Oil.WH.Oil.Solar.Oil</t>
  </si>
  <si>
    <t>TES.ktoe.EU27.Res.HH.Thermal.SH.Oil.WH.Oil.Solar.Solar</t>
  </si>
  <si>
    <t>TES.ktoe.EU27.Res.HH.Thermal.SH.Oil.WH.Elc.NoSolar.Elec</t>
  </si>
  <si>
    <t>TES.ktoe.EU27.Res.HH.Thermal.SH.Oil.WH.Elc.Solar</t>
  </si>
  <si>
    <t>TES.ktoe.EU27.Res.HH.Thermal.SH.Oil.WH.Elc.Solar.Elec</t>
  </si>
  <si>
    <t>TES.ktoe.EU27.Res.HH.Thermal.SH.Oil.WH.Elc.Solar.Solar</t>
  </si>
  <si>
    <t>TES.ktoe.EU27.Res.HH.Thermal.SH.Oil.CO</t>
  </si>
  <si>
    <t>TES.ktoe.EU27.Res.HH.Thermal.SH.Oil.CO.LPG.LPG</t>
  </si>
  <si>
    <t>TES.ktoe.EU27.Res.HH.Thermal.SH.Oil.CO.Elc.Elec</t>
  </si>
  <si>
    <t>TES.ktoe.EU27.Res.HH.Thermal.SH.Gas</t>
  </si>
  <si>
    <t>TES.ktoe.EU27.Res.HH.Thermal.SH.Gas.SH</t>
  </si>
  <si>
    <t>TES.ktoe.EU27.Res.HH.Thermal.SH.Gas.SH.Gas</t>
  </si>
  <si>
    <t>TES.ktoe.EU27.Res.HH.Thermal.SH.Gas.SH.Elec</t>
  </si>
  <si>
    <t>TES.ktoe.EU27.Res.HH.Thermal.SH.Gas.SC</t>
  </si>
  <si>
    <t>TES.ktoe.EU27.Res.HH.Thermal.SH.Gas.SC.AC.Elec</t>
  </si>
  <si>
    <t>TES.ktoe.EU27.Res.HH.Thermal.SH.Gas.WH</t>
  </si>
  <si>
    <t>TES.ktoe.EU27.Res.HH.Thermal.SH.Gas.WH.Gas.NoSolar.Gas</t>
  </si>
  <si>
    <t>TES.ktoe.EU27.Res.HH.Thermal.SH.Gas.WH.Gas.Solar</t>
  </si>
  <si>
    <t>TES.ktoe.EU27.Res.HH.Thermal.SH.Gas.WH.Gas.Solar.Gas</t>
  </si>
  <si>
    <t>TES.ktoe.EU27.Res.HH.Thermal.SH.Gas.WH.Gas.Solar.Solar</t>
  </si>
  <si>
    <t>TES.ktoe.EU27.Res.HH.Thermal.SH.Gas.WH.Elc.NoSolar.Elec</t>
  </si>
  <si>
    <t>TES.ktoe.EU27.Res.HH.Thermal.SH.Gas.WH.Elc.Solar</t>
  </si>
  <si>
    <t>TES.ktoe.EU27.Res.HH.Thermal.SH.Gas.WH.Elc.Solar.Elec</t>
  </si>
  <si>
    <t>TES.ktoe.EU27.Res.HH.Thermal.SH.Gas.WH.Elc.Solar.Solar</t>
  </si>
  <si>
    <t>TES.ktoe.EU27.Res.HH.Thermal.SH.Gas.CO</t>
  </si>
  <si>
    <t>TES.ktoe.EU27.Res.HH.Thermal.SH.Gas.CO.Gas.Gas</t>
  </si>
  <si>
    <t>TES.ktoe.EU27.Res.HH.Thermal.SH.Gas.CO.Elc.Elec</t>
  </si>
  <si>
    <t>TES.ktoe.EU27.Res.HH.Thermal.SH.Biomass</t>
  </si>
  <si>
    <t>TES.ktoe.EU27.Res.HH.Thermal.SH.Biomass.SH</t>
  </si>
  <si>
    <t>TES.ktoe.EU27.Res.HH.Thermal.SH.Biomass.SH.Biomass</t>
  </si>
  <si>
    <t>TES.ktoe.EU27.Res.HH.Thermal.SH.Biomass.SH.Elec</t>
  </si>
  <si>
    <t>TES.ktoe.EU27.Res.HH.Thermal.SH.Biomass.SC</t>
  </si>
  <si>
    <t>TES.ktoe.EU27.Res.HH.Thermal.SH.Biomass.SC.AC.Elec</t>
  </si>
  <si>
    <t>TES.ktoe.EU27.Res.HH.Thermal.SH.Biomass.WH</t>
  </si>
  <si>
    <t>TES.ktoe.EU27.Res.HH.Thermal.SH.Biomass.WH.Biomass.NoSolar.Biomass</t>
  </si>
  <si>
    <t>TES.ktoe.EU27.Res.HH.Thermal.SH.Biomass.WH.Biomass.Solar</t>
  </si>
  <si>
    <t>TES.ktoe.EU27.Res.HH.Thermal.SH.Biomass.WH.Biomass.Solar.Biomass</t>
  </si>
  <si>
    <t>TES.ktoe.EU27.Res.HH.Thermal.SH.Biomass.WH.Biomass.Solar.Solar</t>
  </si>
  <si>
    <t>TES.ktoe.EU27.Res.HH.Thermal.SH.Biomass.WH.LPG.NoSolar.LPG</t>
  </si>
  <si>
    <t>TES.ktoe.EU27.Res.HH.Thermal.SH.Biomass.WH.LPG.Solar</t>
  </si>
  <si>
    <t>TES.ktoe.EU27.Res.HH.Thermal.SH.Biomass.WH.LPG.Solar.LPG</t>
  </si>
  <si>
    <t>TES.ktoe.EU27.Res.HH.Thermal.SH.Biomass.WH.LPG.Solar.Solar</t>
  </si>
  <si>
    <t>TES.ktoe.EU27.Res.HH.Thermal.SH.Biomass.WH.Elc.NoSolar.Elec</t>
  </si>
  <si>
    <t>TES.ktoe.EU27.Res.HH.Thermal.SH.Biomass.WH.Elc.Solar</t>
  </si>
  <si>
    <t>TES.ktoe.EU27.Res.HH.Thermal.SH.Biomass.WH.Elc.Solar.Elec</t>
  </si>
  <si>
    <t>TES.ktoe.EU27.Res.HH.Thermal.SH.Biomass.WH.Elc.Solar.Solar</t>
  </si>
  <si>
    <t>TES.ktoe.EU27.Res.HH.Thermal.SH.Biomass.CO</t>
  </si>
  <si>
    <t>TES.ktoe.EU27.Res.HH.Thermal.SH.Biomass.CO.Biomass.Biomass</t>
  </si>
  <si>
    <t>TES.ktoe.EU27.Res.HH.Thermal.SH.Biomass.CO.LPG.LPG</t>
  </si>
  <si>
    <t>TES.ktoe.EU27.Res.HH.Thermal.SH.Biomass.CO.Elc.Elec</t>
  </si>
  <si>
    <t>TES.ktoe.EU27.Res.HH.Thermal.SH.Geo</t>
  </si>
  <si>
    <t>TES.ktoe.EU27.Res.HH.Thermal.SH.Geo.SH</t>
  </si>
  <si>
    <t>TES.ktoe.EU27.Res.HH.Thermal.SH.Geo.SH.Geo</t>
  </si>
  <si>
    <t>TES.ktoe.EU27.Res.HH.Thermal.SH.Geo.SH.Elec</t>
  </si>
  <si>
    <t>TES.ktoe.EU27.Res.HH.Thermal.SH.Geo.SC</t>
  </si>
  <si>
    <t>TES.ktoe.EU27.Res.HH.Thermal.SH.Geo.SC.AC.Elec</t>
  </si>
  <si>
    <t>TES.ktoe.EU27.Res.HH.Thermal.SH.Geo.WH</t>
  </si>
  <si>
    <t>TES.ktoe.EU27.Res.HH.Thermal.SH.Geo.WH.Geo.NoSolar.Geo</t>
  </si>
  <si>
    <t>TES.ktoe.EU27.Res.HH.Thermal.SH.Geo.WH.Geo.Solar</t>
  </si>
  <si>
    <t>TES.ktoe.EU27.Res.HH.Thermal.SH.Geo.WH.Geo.Solar.Geo</t>
  </si>
  <si>
    <t>TES.ktoe.EU27.Res.HH.Thermal.SH.Geo.WH.Geo.Solar.Solar</t>
  </si>
  <si>
    <t>TES.ktoe.EU27.Res.HH.Thermal.SH.Geo.WH.Elc.NoSolar.Elec</t>
  </si>
  <si>
    <t>TES.ktoe.EU27.Res.HH.Thermal.SH.Geo.WH.Elc.Solar</t>
  </si>
  <si>
    <t>TES.ktoe.EU27.Res.HH.Thermal.SH.Geo.WH.Elc.Solar.Elec</t>
  </si>
  <si>
    <t>TES.ktoe.EU27.Res.HH.Thermal.SH.Geo.WH.Elc.Solar.Solar</t>
  </si>
  <si>
    <t>TES.ktoe.EU27.Res.HH.Thermal.SH.Geo.CO</t>
  </si>
  <si>
    <t>TES.ktoe.EU27.Res.HH.Thermal.SH.Geo.CO.LPG.LPG</t>
  </si>
  <si>
    <t>TES.ktoe.EU27.Res.HH.Thermal.SH.Geo.CO.Elc.Elec</t>
  </si>
  <si>
    <t>TES.ktoe.EU27.Res.HH.Thermal.SH.DistrHeat</t>
  </si>
  <si>
    <t>TES.ktoe.EU27.Res.HH.Thermal.SH.DistrHeat.SH</t>
  </si>
  <si>
    <t>TES.ktoe.EU27.Res.HH.Thermal.SH.DistrHeat.SH.Steam_Distr</t>
  </si>
  <si>
    <t>TES.ktoe.EU27.Res.HH.Thermal.SH.DistrHeat.SH.Elec</t>
  </si>
  <si>
    <t>TES.ktoe.EU27.Res.HH.Thermal.SH.DistrHeat.SC</t>
  </si>
  <si>
    <t>TES.ktoe.EU27.Res.HH.Thermal.SH.DistrHeat.SC.AC.Elec</t>
  </si>
  <si>
    <t>TES.ktoe.EU27.Res.HH.Thermal.SH.DistrHeat.WH</t>
  </si>
  <si>
    <t>TES.ktoe.EU27.Res.HH.Thermal.SH.DistrHeat.WH.DistrHeat.NoSolar.Steam_Distr</t>
  </si>
  <si>
    <t>TES.ktoe.EU27.Res.HH.Thermal.SH.DistrHeat.WH.DistrHeat.Solar</t>
  </si>
  <si>
    <t>TES.ktoe.EU27.Res.HH.Thermal.SH.DistrHeat.WH.DistrHeat.Solar.Steam_Distr</t>
  </si>
  <si>
    <t>TES.ktoe.EU27.Res.HH.Thermal.SH.DistrHeat.WH.DistrHeat.Solar.Solar</t>
  </si>
  <si>
    <t>TES.ktoe.EU27.Res.HH.Thermal.SH.DistrHeat.WH.Elc.NoSolar.Elec</t>
  </si>
  <si>
    <t>TES.ktoe.EU27.Res.HH.Thermal.SH.DistrHeat.WH.Elc.Solar</t>
  </si>
  <si>
    <t>TES.ktoe.EU27.Res.HH.Thermal.SH.DistrHeat.WH.Elc.Solar.Elec</t>
  </si>
  <si>
    <t>TES.ktoe.EU27.Res.HH.Thermal.SH.DistrHeat.WH.Elc.Solar.Solar</t>
  </si>
  <si>
    <t>TES.ktoe.EU27.Res.HH.Thermal.SH.DistrHeat.CO</t>
  </si>
  <si>
    <t>TES.ktoe.EU27.Res.HH.Thermal.SH.DistrHeat.CO.LPG.LPG</t>
  </si>
  <si>
    <t>TES.ktoe.EU27.Res.HH.Thermal.SH.DistrHeat.CO.Elc.Elec</t>
  </si>
  <si>
    <t>TES.ktoe.EU27.Res.HH.Thermal.SH.AdvElc</t>
  </si>
  <si>
    <t>TES.ktoe.EU27.Res.HH.Thermal.SH.AdvElc.SH</t>
  </si>
  <si>
    <t>TES.ktoe.EU27.Res.HH.Thermal.SH.AdvElc.SH.Elec</t>
  </si>
  <si>
    <t>TES.ktoe.EU27.Res.HH.Thermal.SH.AdvElc.SC</t>
  </si>
  <si>
    <t>TES.ktoe.EU27.Res.HH.Thermal.SH.AdvElc.SC.AC.Elec</t>
  </si>
  <si>
    <t>TES.ktoe.EU27.Res.HH.Thermal.SH.AdvElc.WH</t>
  </si>
  <si>
    <t>TES.ktoe.EU27.Res.HH.Thermal.SH.AdvElc.WH.LPG.NoSolar.LPG</t>
  </si>
  <si>
    <t>TES.ktoe.EU27.Res.HH.Thermal.SH.AdvElc.WH.LPG.Solar</t>
  </si>
  <si>
    <t>TES.ktoe.EU27.Res.HH.Thermal.SH.AdvElc.WH.LPG.Solar.LPG</t>
  </si>
  <si>
    <t>TES.ktoe.EU27.Res.HH.Thermal.SH.AdvElc.WH.LPG.Solar.Solar</t>
  </si>
  <si>
    <t>TES.ktoe.EU27.Res.HH.Thermal.SH.AdvElc.WH.Elc.NoSolar.Elec</t>
  </si>
  <si>
    <t>TES.ktoe.EU27.Res.HH.Thermal.SH.AdvElc.WH.Elc.Solar</t>
  </si>
  <si>
    <t>TES.ktoe.EU27.Res.HH.Thermal.SH.AdvElc.WH.Elc.Solar.Elec</t>
  </si>
  <si>
    <t>TES.ktoe.EU27.Res.HH.Thermal.SH.AdvElc.WH.Elc.Solar.Solar</t>
  </si>
  <si>
    <t>TES.ktoe.EU27.Res.HH.Thermal.SH.AdvElc.CO</t>
  </si>
  <si>
    <t>TES.ktoe.EU27.Res.HH.Thermal.SH.AdvElc.CO.LPG.LPG</t>
  </si>
  <si>
    <t>TES.ktoe.EU27.Res.HH.Thermal.SH.AdvElc.CO.Elc.Elec</t>
  </si>
  <si>
    <t>TES.ktoe.EU27.Res.HH.Thermal.SH.ConvElc</t>
  </si>
  <si>
    <t>TES.ktoe.EU27.Res.HH.Thermal.SH.ConvElc.SH</t>
  </si>
  <si>
    <t>TES.ktoe.EU27.Res.HH.Thermal.SH.ConvElc.SH.Elec</t>
  </si>
  <si>
    <t>TES.ktoe.EU27.Res.HH.Thermal.SH.ConvElc.SC</t>
  </si>
  <si>
    <t>TES.ktoe.EU27.Res.HH.Thermal.SH.ConvElc.SC.AC.Elec</t>
  </si>
  <si>
    <t>TES.ktoe.EU27.Res.HH.Thermal.SH.ConvElc.WH</t>
  </si>
  <si>
    <t>TES.ktoe.EU27.Res.HH.Thermal.SH.ConvElc.WH.LPG.NoSolar.LPG</t>
  </si>
  <si>
    <t>TES.ktoe.EU27.Res.HH.Thermal.SH.ConvElc.WH.LPG.Solar</t>
  </si>
  <si>
    <t>TES.ktoe.EU27.Res.HH.Thermal.SH.ConvElc.WH.LPG.Solar.LPG</t>
  </si>
  <si>
    <t>TES.ktoe.EU27.Res.HH.Thermal.SH.ConvElc.WH.LPG.Solar.Solar</t>
  </si>
  <si>
    <t>TES.ktoe.EU27.Res.HH.Thermal.SH.ConvElc.WH.Elc.NoSolar.Elec</t>
  </si>
  <si>
    <t>TES.ktoe.EU27.Res.HH.Thermal.SH.ConvElc.WH.Elc.Solar</t>
  </si>
  <si>
    <t>TES.ktoe.EU27.Res.HH.Thermal.SH.ConvElc.WH.Elc.Solar.Elec</t>
  </si>
  <si>
    <t>TES.ktoe.EU27.Res.HH.Thermal.SH.ConvElc.WH.Elc.Solar.Solar</t>
  </si>
  <si>
    <t>TES.ktoe.EU27.Res.HH.Thermal.SH.ConvElc.CO</t>
  </si>
  <si>
    <t>TES.ktoe.EU27.Res.HH.Thermal.SH.ConvElc.CO.LPG.LPG</t>
  </si>
  <si>
    <t>TES.ktoe.EU27.Res.HH.Thermal.SH.ConvElc.CO.Elc.Elec</t>
  </si>
  <si>
    <t>EU27 - System efficiency indicator (detailed structure)</t>
  </si>
  <si>
    <t>Eff.ratio.EU27.Res.HH.Thermal.SH.Solids</t>
  </si>
  <si>
    <t>Eff.ratio.EU27.Res.HH.Thermal.SH.Solids.SH</t>
  </si>
  <si>
    <t>Eff.ratio.EU27.Res.HH.Thermal.SH.Solids.SH.Solids</t>
  </si>
  <si>
    <t>Eff.ratio.EU27.Res.HH.Thermal.SH.Solids.SH.Elec</t>
  </si>
  <si>
    <t>Eff.ratio.EU27.Res.HH.Thermal.SH.Solids.SC</t>
  </si>
  <si>
    <t>Eff.ratio.EU27.Res.HH.Thermal.SH.Solids.SC.AC.Elec</t>
  </si>
  <si>
    <t>Eff.ratio.EU27.Res.HH.Thermal.SH.Solids.WH</t>
  </si>
  <si>
    <t>Eff.ratio.EU27.Res.HH.Thermal.SH.Solids.WH.Solids.NoSolar.Solids</t>
  </si>
  <si>
    <t>Eff.ratio.EU27.Res.HH.Thermal.SH.Solids.WH.LPG.NoSolar.LPG</t>
  </si>
  <si>
    <t>Eff.ratio.EU27.Res.HH.Thermal.SH.Solids.WH.LPG.Solar</t>
  </si>
  <si>
    <t>Eff.ratio.EU27.Res.HH.Thermal.SH.Solids.WH.LPG.Solar.LPG</t>
  </si>
  <si>
    <t>Eff.ratio.EU27.Res.HH.Thermal.SH.Solids.WH.LPG.Solar.Solar</t>
  </si>
  <si>
    <t>Eff.ratio.EU27.Res.HH.Thermal.SH.Solids.WH.Elc.NoSolar.Elec</t>
  </si>
  <si>
    <t>Eff.ratio.EU27.Res.HH.Thermal.SH.Solids.WH.Elc.Solar</t>
  </si>
  <si>
    <t>Eff.ratio.EU27.Res.HH.Thermal.SH.Solids.WH.Elc.Solar.Elec</t>
  </si>
  <si>
    <t>Eff.ratio.EU27.Res.HH.Thermal.SH.Solids.WH.Elc.Solar.Solar</t>
  </si>
  <si>
    <t>Eff.ratio.EU27.Res.HH.Thermal.SH.Solids.CO</t>
  </si>
  <si>
    <t>Eff.ratio.EU27.Res.HH.Thermal.SH.Solids.CO.Solids.Solids</t>
  </si>
  <si>
    <t>Eff.ratio.EU27.Res.HH.Thermal.SH.Solids.CO.LPG.LPG</t>
  </si>
  <si>
    <t>Eff.ratio.EU27.Res.HH.Thermal.SH.Solids.CO.Elc.Elec</t>
  </si>
  <si>
    <t>Eff.ratio.EU27.Res.HH.Thermal.SH.LPG</t>
  </si>
  <si>
    <t>Eff.ratio.EU27.Res.HH.Thermal.SH.LPG.SH</t>
  </si>
  <si>
    <t>Eff.ratio.EU27.Res.HH.Thermal.SH.LPG.SH.LPG</t>
  </si>
  <si>
    <t>Eff.ratio.EU27.Res.HH.Thermal.SH.LPG.SH.Elec</t>
  </si>
  <si>
    <t>Eff.ratio.EU27.Res.HH.Thermal.SH.LPG.SC</t>
  </si>
  <si>
    <t>Eff.ratio.EU27.Res.HH.Thermal.SH.LPG.SC.AC.Elec</t>
  </si>
  <si>
    <t>Eff.ratio.EU27.Res.HH.Thermal.SH.LPG.WH</t>
  </si>
  <si>
    <t>Eff.ratio.EU27.Res.HH.Thermal.SH.LPG.WH.LPG.NoSolar.LPG</t>
  </si>
  <si>
    <t>Eff.ratio.EU27.Res.HH.Thermal.SH.LPG.WH.LPG.Solar</t>
  </si>
  <si>
    <t>Eff.ratio.EU27.Res.HH.Thermal.SH.LPG.WH.LPG.Solar.LPG</t>
  </si>
  <si>
    <t>Eff.ratio.EU27.Res.HH.Thermal.SH.LPG.WH.LPG.Solar.Solar</t>
  </si>
  <si>
    <t>Eff.ratio.EU27.Res.HH.Thermal.SH.LPG.WH.Elc.NoSolar.Elec</t>
  </si>
  <si>
    <t>Eff.ratio.EU27.Res.HH.Thermal.SH.LPG.WH.Elc.Solar</t>
  </si>
  <si>
    <t>Eff.ratio.EU27.Res.HH.Thermal.SH.LPG.WH.Elc.Solar.Elec</t>
  </si>
  <si>
    <t>Eff.ratio.EU27.Res.HH.Thermal.SH.LPG.WH.Elc.Solar.Solar</t>
  </si>
  <si>
    <t>Eff.ratio.EU27.Res.HH.Thermal.SH.LPG.CO</t>
  </si>
  <si>
    <t>Eff.ratio.EU27.Res.HH.Thermal.SH.LPG.CO.LPG.LPG</t>
  </si>
  <si>
    <t>Eff.ratio.EU27.Res.HH.Thermal.SH.LPG.CO.Elc.Elec</t>
  </si>
  <si>
    <t>Eff.ratio.EU27.Res.HH.Thermal.SH.Oil</t>
  </si>
  <si>
    <t>Eff.ratio.EU27.Res.HH.Thermal.SH.Oil.SH</t>
  </si>
  <si>
    <t>Eff.ratio.EU27.Res.HH.Thermal.SH.Oil.SH.Oil</t>
  </si>
  <si>
    <t>Eff.ratio.EU27.Res.HH.Thermal.SH.Oil.SH.Elec</t>
  </si>
  <si>
    <t>Eff.ratio.EU27.Res.HH.Thermal.SH.Oil.SC</t>
  </si>
  <si>
    <t>Eff.ratio.EU27.Res.HH.Thermal.SH.Oil.SC.AC.Elec</t>
  </si>
  <si>
    <t>Eff.ratio.EU27.Res.HH.Thermal.SH.Oil.WH</t>
  </si>
  <si>
    <t>Eff.ratio.EU27.Res.HH.Thermal.SH.Oil.WH.Oil.NoSolar.Oil</t>
  </si>
  <si>
    <t>Eff.ratio.EU27.Res.HH.Thermal.SH.Oil.WH.Oil.Solar</t>
  </si>
  <si>
    <t>Eff.ratio.EU27.Res.HH.Thermal.SH.Oil.WH.Oil.Solar.Oil</t>
  </si>
  <si>
    <t>Eff.ratio.EU27.Res.HH.Thermal.SH.Oil.WH.Oil.Solar.Solar</t>
  </si>
  <si>
    <t>Eff.ratio.EU27.Res.HH.Thermal.SH.Oil.WH.Elc.NoSolar.Elec</t>
  </si>
  <si>
    <t>Eff.ratio.EU27.Res.HH.Thermal.SH.Oil.WH.Elc.Solar</t>
  </si>
  <si>
    <t>Eff.ratio.EU27.Res.HH.Thermal.SH.Oil.WH.Elc.Solar.Elec</t>
  </si>
  <si>
    <t>Eff.ratio.EU27.Res.HH.Thermal.SH.Oil.WH.Elc.Solar.Solar</t>
  </si>
  <si>
    <t>Eff.ratio.EU27.Res.HH.Thermal.SH.Oil.CO</t>
  </si>
  <si>
    <t>Eff.ratio.EU27.Res.HH.Thermal.SH.Oil.CO.LPG.LPG</t>
  </si>
  <si>
    <t>Eff.ratio.EU27.Res.HH.Thermal.SH.Oil.CO.Elc.Elec</t>
  </si>
  <si>
    <t>Eff.ratio.EU27.Res.HH.Thermal.SH.Gas</t>
  </si>
  <si>
    <t>Eff.ratio.EU27.Res.HH.Thermal.SH.Gas.SH</t>
  </si>
  <si>
    <t>Eff.ratio.EU27.Res.HH.Thermal.SH.Gas.SH.Gas</t>
  </si>
  <si>
    <t>Eff.ratio.EU27.Res.HH.Thermal.SH.Gas.SH.Elec</t>
  </si>
  <si>
    <t>Eff.ratio.EU27.Res.HH.Thermal.SH.Gas.SC</t>
  </si>
  <si>
    <t>Eff.ratio.EU27.Res.HH.Thermal.SH.Gas.SC.AC.Elec</t>
  </si>
  <si>
    <t>Eff.ratio.EU27.Res.HH.Thermal.SH.Gas.WH</t>
  </si>
  <si>
    <t>Eff.ratio.EU27.Res.HH.Thermal.SH.Gas.WH.Gas.NoSolar.Gas</t>
  </si>
  <si>
    <t>Eff.ratio.EU27.Res.HH.Thermal.SH.Gas.WH.Gas.Solar</t>
  </si>
  <si>
    <t>Eff.ratio.EU27.Res.HH.Thermal.SH.Gas.WH.Gas.Solar.Gas</t>
  </si>
  <si>
    <t>Eff.ratio.EU27.Res.HH.Thermal.SH.Gas.WH.Gas.Solar.Solar</t>
  </si>
  <si>
    <t>Eff.ratio.EU27.Res.HH.Thermal.SH.Gas.WH.Elc.NoSolar.Elec</t>
  </si>
  <si>
    <t>Eff.ratio.EU27.Res.HH.Thermal.SH.Gas.WH.Elc.Solar</t>
  </si>
  <si>
    <t>Eff.ratio.EU27.Res.HH.Thermal.SH.Gas.WH.Elc.Solar.Elec</t>
  </si>
  <si>
    <t>Eff.ratio.EU27.Res.HH.Thermal.SH.Gas.WH.Elc.Solar.Solar</t>
  </si>
  <si>
    <t>Eff.ratio.EU27.Res.HH.Thermal.SH.Gas.CO</t>
  </si>
  <si>
    <t>Eff.ratio.EU27.Res.HH.Thermal.SH.Gas.CO.Gas.Gas</t>
  </si>
  <si>
    <t>Eff.ratio.EU27.Res.HH.Thermal.SH.Gas.CO.Elc.Elec</t>
  </si>
  <si>
    <t>Eff.ratio.EU27.Res.HH.Thermal.SH.Biomass</t>
  </si>
  <si>
    <t>Eff.ratio.EU27.Res.HH.Thermal.SH.Biomass.SH</t>
  </si>
  <si>
    <t>Eff.ratio.EU27.Res.HH.Thermal.SH.Biomass.SH.Biomass</t>
  </si>
  <si>
    <t>Eff.ratio.EU27.Res.HH.Thermal.SH.Biomass.SH.Elec</t>
  </si>
  <si>
    <t>Eff.ratio.EU27.Res.HH.Thermal.SH.Biomass.SC</t>
  </si>
  <si>
    <t>Eff.ratio.EU27.Res.HH.Thermal.SH.Biomass.SC.AC.Elec</t>
  </si>
  <si>
    <t>Eff.ratio.EU27.Res.HH.Thermal.SH.Biomass.WH</t>
  </si>
  <si>
    <t>Eff.ratio.EU27.Res.HH.Thermal.SH.Biomass.WH.Biomass.NoSolar.Biomass</t>
  </si>
  <si>
    <t>Eff.ratio.EU27.Res.HH.Thermal.SH.Biomass.WH.Biomass.Solar</t>
  </si>
  <si>
    <t>Eff.ratio.EU27.Res.HH.Thermal.SH.Biomass.WH.Biomass.Solar.Biomass</t>
  </si>
  <si>
    <t>Eff.ratio.EU27.Res.HH.Thermal.SH.Biomass.WH.Biomass.Solar.Solar</t>
  </si>
  <si>
    <t>Eff.ratio.EU27.Res.HH.Thermal.SH.Biomass.WH.LPG.NoSolar.LPG</t>
  </si>
  <si>
    <t>Eff.ratio.EU27.Res.HH.Thermal.SH.Biomass.WH.LPG.Solar</t>
  </si>
  <si>
    <t>Eff.ratio.EU27.Res.HH.Thermal.SH.Biomass.WH.LPG.Solar.LPG</t>
  </si>
  <si>
    <t>Eff.ratio.EU27.Res.HH.Thermal.SH.Biomass.WH.LPG.Solar.Solar</t>
  </si>
  <si>
    <t>Eff.ratio.EU27.Res.HH.Thermal.SH.Biomass.WH.Elc.NoSolar.Elec</t>
  </si>
  <si>
    <t>Eff.ratio.EU27.Res.HH.Thermal.SH.Biomass.WH.Elc.Solar</t>
  </si>
  <si>
    <t>Eff.ratio.EU27.Res.HH.Thermal.SH.Biomass.WH.Elc.Solar.Elec</t>
  </si>
  <si>
    <t>Eff.ratio.EU27.Res.HH.Thermal.SH.Biomass.WH.Elc.Solar.Solar</t>
  </si>
  <si>
    <t>Eff.ratio.EU27.Res.HH.Thermal.SH.Biomass.CO</t>
  </si>
  <si>
    <t>Eff.ratio.EU27.Res.HH.Thermal.SH.Biomass.CO.Biomass.Biomass</t>
  </si>
  <si>
    <t>Eff.ratio.EU27.Res.HH.Thermal.SH.Biomass.CO.LPG.LPG</t>
  </si>
  <si>
    <t>Eff.ratio.EU27.Res.HH.Thermal.SH.Biomass.CO.Elc.Elec</t>
  </si>
  <si>
    <t>Eff.ratio.EU27.Res.HH.Thermal.SH.Geo</t>
  </si>
  <si>
    <t>Eff.ratio.EU27.Res.HH.Thermal.SH.Geo.SH</t>
  </si>
  <si>
    <t>Eff.ratio.EU27.Res.HH.Thermal.SH.Geo.SH.Geo</t>
  </si>
  <si>
    <t>Eff.ratio.EU27.Res.HH.Thermal.SH.Geo.SH.Elec</t>
  </si>
  <si>
    <t>Eff.ratio.EU27.Res.HH.Thermal.SH.Geo.SC</t>
  </si>
  <si>
    <t>Eff.ratio.EU27.Res.HH.Thermal.SH.Geo.SC.AC.Elec</t>
  </si>
  <si>
    <t>Eff.ratio.EU27.Res.HH.Thermal.SH.Geo.WH</t>
  </si>
  <si>
    <t>Eff.ratio.EU27.Res.HH.Thermal.SH.Geo.WH.Geo.NoSolar.Geo</t>
  </si>
  <si>
    <t>Eff.ratio.EU27.Res.HH.Thermal.SH.Geo.WH.Geo.Solar</t>
  </si>
  <si>
    <t>Eff.ratio.EU27.Res.HH.Thermal.SH.Geo.WH.Geo.Solar.Geo</t>
  </si>
  <si>
    <t>Eff.ratio.EU27.Res.HH.Thermal.SH.Geo.WH.Geo.Solar.Solar</t>
  </si>
  <si>
    <t>Eff.ratio.EU27.Res.HH.Thermal.SH.Geo.WH.Elc.NoSolar.Elec</t>
  </si>
  <si>
    <t>Eff.ratio.EU27.Res.HH.Thermal.SH.Geo.WH.Elc.Solar</t>
  </si>
  <si>
    <t>Eff.ratio.EU27.Res.HH.Thermal.SH.Geo.WH.Elc.Solar.Elec</t>
  </si>
  <si>
    <t>Eff.ratio.EU27.Res.HH.Thermal.SH.Geo.WH.Elc.Solar.Solar</t>
  </si>
  <si>
    <t>Eff.ratio.EU27.Res.HH.Thermal.SH.Geo.CO</t>
  </si>
  <si>
    <t>Eff.ratio.EU27.Res.HH.Thermal.SH.Geo.CO.LPG.LPG</t>
  </si>
  <si>
    <t>Eff.ratio.EU27.Res.HH.Thermal.SH.Geo.CO.Elc.Elec</t>
  </si>
  <si>
    <t>Eff.ratio.EU27.Res.HH.Thermal.SH.DistrHeat</t>
  </si>
  <si>
    <t>Eff.ratio.EU27.Res.HH.Thermal.SH.DistrHeat.SH</t>
  </si>
  <si>
    <t>Eff.ratio.EU27.Res.HH.Thermal.SH.DistrHeat.SH.Steam_Distr</t>
  </si>
  <si>
    <t>Eff.ratio.EU27.Res.HH.Thermal.SH.DistrHeat.SH.Elec</t>
  </si>
  <si>
    <t>Eff.ratio.EU27.Res.HH.Thermal.SH.DistrHeat.SC</t>
  </si>
  <si>
    <t>Eff.ratio.EU27.Res.HH.Thermal.SH.DistrHeat.SC.AC.Elec</t>
  </si>
  <si>
    <t>Eff.ratio.EU27.Res.HH.Thermal.SH.DistrHeat.WH</t>
  </si>
  <si>
    <t>Eff.ratio.EU27.Res.HH.Thermal.SH.DistrHeat.WH.DistrHeat.NoSolar.Steam_Distr</t>
  </si>
  <si>
    <t>Eff.ratio.EU27.Res.HH.Thermal.SH.DistrHeat.WH.DistrHeat.Solar</t>
  </si>
  <si>
    <t>Eff.ratio.EU27.Res.HH.Thermal.SH.DistrHeat.WH.DistrHeat.Solar.Steam_Distr</t>
  </si>
  <si>
    <t>Eff.ratio.EU27.Res.HH.Thermal.SH.DistrHeat.WH.DistrHeat.Solar.Solar</t>
  </si>
  <si>
    <t>Eff.ratio.EU27.Res.HH.Thermal.SH.DistrHeat.WH.Elc.NoSolar.Elec</t>
  </si>
  <si>
    <t>Eff.ratio.EU27.Res.HH.Thermal.SH.DistrHeat.WH.Elc.Solar</t>
  </si>
  <si>
    <t>Eff.ratio.EU27.Res.HH.Thermal.SH.DistrHeat.WH.Elc.Solar.Elec</t>
  </si>
  <si>
    <t>Eff.ratio.EU27.Res.HH.Thermal.SH.DistrHeat.WH.Elc.Solar.Solar</t>
  </si>
  <si>
    <t>Eff.ratio.EU27.Res.HH.Thermal.SH.DistrHeat.CO</t>
  </si>
  <si>
    <t>Eff.ratio.EU27.Res.HH.Thermal.SH.DistrHeat.CO.LPG.LPG</t>
  </si>
  <si>
    <t>Eff.ratio.EU27.Res.HH.Thermal.SH.DistrHeat.CO.Elc.Elec</t>
  </si>
  <si>
    <t>Eff.ratio.EU27.Res.HH.Thermal.SH.AdvElc</t>
  </si>
  <si>
    <t>Eff.ratio.EU27.Res.HH.Thermal.SH.AdvElc.SH</t>
  </si>
  <si>
    <t>Eff.ratio.EU27.Res.HH.Thermal.SH.AdvElc.SH.Elec</t>
  </si>
  <si>
    <t>Eff.ratio.EU27.Res.HH.Thermal.SH.AdvElc.SC</t>
  </si>
  <si>
    <t>Eff.ratio.EU27.Res.HH.Thermal.SH.AdvElc.SC.AC.Elec</t>
  </si>
  <si>
    <t>Eff.ratio.EU27.Res.HH.Thermal.SH.AdvElc.WH</t>
  </si>
  <si>
    <t>Eff.ratio.EU27.Res.HH.Thermal.SH.AdvElc.WH.LPG.NoSolar.LPG</t>
  </si>
  <si>
    <t>Eff.ratio.EU27.Res.HH.Thermal.SH.AdvElc.WH.LPG.Solar</t>
  </si>
  <si>
    <t>Eff.ratio.EU27.Res.HH.Thermal.SH.AdvElc.WH.LPG.Solar.LPG</t>
  </si>
  <si>
    <t>Eff.ratio.EU27.Res.HH.Thermal.SH.AdvElc.WH.LPG.Solar.Solar</t>
  </si>
  <si>
    <t>Eff.ratio.EU27.Res.HH.Thermal.SH.AdvElc.WH.Elc.NoSolar.Elec</t>
  </si>
  <si>
    <t>Eff.ratio.EU27.Res.HH.Thermal.SH.AdvElc.WH.Elc.Solar</t>
  </si>
  <si>
    <t>Eff.ratio.EU27.Res.HH.Thermal.SH.AdvElc.WH.Elc.Solar.Elec</t>
  </si>
  <si>
    <t>Eff.ratio.EU27.Res.HH.Thermal.SH.AdvElc.WH.Elc.Solar.Solar</t>
  </si>
  <si>
    <t>Eff.ratio.EU27.Res.HH.Thermal.SH.AdvElc.CO</t>
  </si>
  <si>
    <t>Eff.ratio.EU27.Res.HH.Thermal.SH.AdvElc.CO.LPG.LPG</t>
  </si>
  <si>
    <t>Eff.ratio.EU27.Res.HH.Thermal.SH.AdvElc.CO.Elc.Elec</t>
  </si>
  <si>
    <t>Eff.ratio.EU27.Res.HH.Thermal.SH.ConvElc</t>
  </si>
  <si>
    <t>Eff.ratio.EU27.Res.HH.Thermal.SH.ConvElc.SH</t>
  </si>
  <si>
    <t>Eff.ratio.EU27.Res.HH.Thermal.SH.ConvElc.SH.Elec</t>
  </si>
  <si>
    <t>Eff.ratio.EU27.Res.HH.Thermal.SH.ConvElc.SC</t>
  </si>
  <si>
    <t>Eff.ratio.EU27.Res.HH.Thermal.SH.ConvElc.SC.AC.Elec</t>
  </si>
  <si>
    <t>Eff.ratio.EU27.Res.HH.Thermal.SH.ConvElc.WH</t>
  </si>
  <si>
    <t>Eff.ratio.EU27.Res.HH.Thermal.SH.ConvElc.WH.LPG.NoSolar.LPG</t>
  </si>
  <si>
    <t>Eff.ratio.EU27.Res.HH.Thermal.SH.ConvElc.WH.LPG.Solar</t>
  </si>
  <si>
    <t>Eff.ratio.EU27.Res.HH.Thermal.SH.ConvElc.WH.LPG.Solar.LPG</t>
  </si>
  <si>
    <t>Eff.ratio.EU27.Res.HH.Thermal.SH.ConvElc.WH.LPG.Solar.Solar</t>
  </si>
  <si>
    <t>Eff.ratio.EU27.Res.HH.Thermal.SH.ConvElc.WH.Elc.NoSolar.Elec</t>
  </si>
  <si>
    <t>Eff.ratio.EU27.Res.HH.Thermal.SH.ConvElc.WH.Elc.Solar</t>
  </si>
  <si>
    <t>Eff.ratio.EU27.Res.HH.Thermal.SH.ConvElc.WH.Elc.Solar.Elec</t>
  </si>
  <si>
    <t>Eff.ratio.EU27.Res.HH.Thermal.SH.ConvElc.WH.Elc.Solar.Solar</t>
  </si>
  <si>
    <t>Eff.ratio.EU27.Res.HH.Thermal.SH.ConvElc.CO</t>
  </si>
  <si>
    <t>Eff.ratio.EU27.Res.HH.Thermal.SH.ConvElc.CO.LPG.LPG</t>
  </si>
  <si>
    <t>Eff.ratio.EU27.Res.HH.Thermal.SH.ConvElc.CO.Elc.Elec</t>
  </si>
  <si>
    <t>EU27 - CO2 emissions (detailed structure)</t>
  </si>
  <si>
    <t>EMI.ktCO2.EU27.Res.HH.Thermal.SH.Solids</t>
  </si>
  <si>
    <t>EMI.ktCO2.EU27.Res.HH.Thermal.SH.Solids.SH</t>
  </si>
  <si>
    <t>EMI.ktCO2.EU27.Res.HH.Thermal.SH.Solids.SH.Solids</t>
  </si>
  <si>
    <t>EMI.ktCO2.EU27.Res.HH.Thermal.SH.Solids.SH.Elec</t>
  </si>
  <si>
    <t>EMI.ktCO2.EU27.Res.HH.Thermal.SH.Solids.SC</t>
  </si>
  <si>
    <t>EMI.ktCO2.EU27.Res.HH.Thermal.SH.Solids.SC.AC.Elec</t>
  </si>
  <si>
    <t>EMI.ktCO2.EU27.Res.HH.Thermal.SH.Solids.WH</t>
  </si>
  <si>
    <t>EMI.ktCO2.EU27.Res.HH.Thermal.SH.Solids.WH.Solids.NoSolar.Solids</t>
  </si>
  <si>
    <t>EMI.ktCO2.EU27.Res.HH.Thermal.SH.Solids.WH.LPG.NoSolar.LPG</t>
  </si>
  <si>
    <t>EMI.ktCO2.EU27.Res.HH.Thermal.SH.Solids.WH.LPG.Solar</t>
  </si>
  <si>
    <t>EMI.ktCO2.EU27.Res.HH.Thermal.SH.Solids.WH.LPG.Solar.LPG</t>
  </si>
  <si>
    <t>EMI.ktCO2.EU27.Res.HH.Thermal.SH.Solids.WH.LPG.Solar.Solar</t>
  </si>
  <si>
    <t>EMI.ktCO2.EU27.Res.HH.Thermal.SH.Solids.WH.Elc.NoSolar.Elec</t>
  </si>
  <si>
    <t>EMI.ktCO2.EU27.Res.HH.Thermal.SH.Solids.WH.Elc.Solar</t>
  </si>
  <si>
    <t>EMI.ktCO2.EU27.Res.HH.Thermal.SH.Solids.WH.Elc.Solar.Elec</t>
  </si>
  <si>
    <t>EMI.ktCO2.EU27.Res.HH.Thermal.SH.Solids.WH.Elc.Solar.Solar</t>
  </si>
  <si>
    <t>EMI.ktCO2.EU27.Res.HH.Thermal.SH.Solids.CO</t>
  </si>
  <si>
    <t>EMI.ktCO2.EU27.Res.HH.Thermal.SH.Solids.CO.Solids.Solids</t>
  </si>
  <si>
    <t>EMI.ktCO2.EU27.Res.HH.Thermal.SH.Solids.CO.LPG.LPG</t>
  </si>
  <si>
    <t>EMI.ktCO2.EU27.Res.HH.Thermal.SH.Solids.CO.Elc.Elec</t>
  </si>
  <si>
    <t>EMI.ktCO2.EU27.Res.HH.Thermal.SH.LPG</t>
  </si>
  <si>
    <t>EMI.ktCO2.EU27.Res.HH.Thermal.SH.LPG.SH</t>
  </si>
  <si>
    <t>EMI.ktCO2.EU27.Res.HH.Thermal.SH.LPG.SH.LPG</t>
  </si>
  <si>
    <t>EMI.ktCO2.EU27.Res.HH.Thermal.SH.LPG.SH.Elec</t>
  </si>
  <si>
    <t>EMI.ktCO2.EU27.Res.HH.Thermal.SH.LPG.SC</t>
  </si>
  <si>
    <t>EMI.ktCO2.EU27.Res.HH.Thermal.SH.LPG.SC.AC.Elec</t>
  </si>
  <si>
    <t>EMI.ktCO2.EU27.Res.HH.Thermal.SH.LPG.WH</t>
  </si>
  <si>
    <t>EMI.ktCO2.EU27.Res.HH.Thermal.SH.LPG.WH.LPG.NoSolar.LPG</t>
  </si>
  <si>
    <t>EMI.ktCO2.EU27.Res.HH.Thermal.SH.LPG.WH.LPG.Solar</t>
  </si>
  <si>
    <t>EMI.ktCO2.EU27.Res.HH.Thermal.SH.LPG.WH.LPG.Solar.LPG</t>
  </si>
  <si>
    <t>EMI.ktCO2.EU27.Res.HH.Thermal.SH.LPG.WH.LPG.Solar.Solar</t>
  </si>
  <si>
    <t>EMI.ktCO2.EU27.Res.HH.Thermal.SH.LPG.WH.Elc.NoSolar.Elec</t>
  </si>
  <si>
    <t>EMI.ktCO2.EU27.Res.HH.Thermal.SH.LPG.WH.Elc.Solar</t>
  </si>
  <si>
    <t>EMI.ktCO2.EU27.Res.HH.Thermal.SH.LPG.WH.Elc.Solar.Elec</t>
  </si>
  <si>
    <t>EMI.ktCO2.EU27.Res.HH.Thermal.SH.LPG.WH.Elc.Solar.Solar</t>
  </si>
  <si>
    <t>EMI.ktCO2.EU27.Res.HH.Thermal.SH.LPG.CO</t>
  </si>
  <si>
    <t>EMI.ktCO2.EU27.Res.HH.Thermal.SH.LPG.CO.LPG.LPG</t>
  </si>
  <si>
    <t>EMI.ktCO2.EU27.Res.HH.Thermal.SH.LPG.CO.Elc.Elec</t>
  </si>
  <si>
    <t>EMI.ktCO2.EU27.Res.HH.Thermal.SH.Oil</t>
  </si>
  <si>
    <t>EMI.ktCO2.EU27.Res.HH.Thermal.SH.Oil.SH</t>
  </si>
  <si>
    <t>EMI.ktCO2.EU27.Res.HH.Thermal.SH.Oil.SH.Oil</t>
  </si>
  <si>
    <t>EMI.ktCO2.EU27.Res.HH.Thermal.SH.Oil.SH.Elec</t>
  </si>
  <si>
    <t>EMI.ktCO2.EU27.Res.HH.Thermal.SH.Oil.SC</t>
  </si>
  <si>
    <t>EMI.ktCO2.EU27.Res.HH.Thermal.SH.Oil.SC.AC.Elec</t>
  </si>
  <si>
    <t>EMI.ktCO2.EU27.Res.HH.Thermal.SH.Oil.WH</t>
  </si>
  <si>
    <t>EMI.ktCO2.EU27.Res.HH.Thermal.SH.Oil.WH.Oil.NoSolar.Oil</t>
  </si>
  <si>
    <t>EMI.ktCO2.EU27.Res.HH.Thermal.SH.Oil.WH.Oil.Solar</t>
  </si>
  <si>
    <t>EMI.ktCO2.EU27.Res.HH.Thermal.SH.Oil.WH.Oil.Solar.Oil</t>
  </si>
  <si>
    <t>EMI.ktCO2.EU27.Res.HH.Thermal.SH.Oil.WH.Oil.Solar.Solar</t>
  </si>
  <si>
    <t>EMI.ktCO2.EU27.Res.HH.Thermal.SH.Oil.WH.Elc.NoSolar.Elec</t>
  </si>
  <si>
    <t>EMI.ktCO2.EU27.Res.HH.Thermal.SH.Oil.WH.Elc.Solar</t>
  </si>
  <si>
    <t>EMI.ktCO2.EU27.Res.HH.Thermal.SH.Oil.WH.Elc.Solar.Elec</t>
  </si>
  <si>
    <t>EMI.ktCO2.EU27.Res.HH.Thermal.SH.Oil.WH.Elc.Solar.Solar</t>
  </si>
  <si>
    <t>EMI.ktCO2.EU27.Res.HH.Thermal.SH.Oil.CO</t>
  </si>
  <si>
    <t>EMI.ktCO2.EU27.Res.HH.Thermal.SH.Oil.CO.LPG.LPG</t>
  </si>
  <si>
    <t>EMI.ktCO2.EU27.Res.HH.Thermal.SH.Oil.CO.Elc.Elec</t>
  </si>
  <si>
    <t>EMI.ktCO2.EU27.Res.HH.Thermal.SH.Gas</t>
  </si>
  <si>
    <t>EMI.ktCO2.EU27.Res.HH.Thermal.SH.Gas.SH</t>
  </si>
  <si>
    <t>EMI.ktCO2.EU27.Res.HH.Thermal.SH.Gas.SH.Gas</t>
  </si>
  <si>
    <t>EMI.ktCO2.EU27.Res.HH.Thermal.SH.Gas.SH.Elec</t>
  </si>
  <si>
    <t>EMI.ktCO2.EU27.Res.HH.Thermal.SH.Gas.SC</t>
  </si>
  <si>
    <t>EMI.ktCO2.EU27.Res.HH.Thermal.SH.Gas.SC.AC.Elec</t>
  </si>
  <si>
    <t>EMI.ktCO2.EU27.Res.HH.Thermal.SH.Gas.WH</t>
  </si>
  <si>
    <t>EMI.ktCO2.EU27.Res.HH.Thermal.SH.Gas.WH.Gas.NoSolar.Gas</t>
  </si>
  <si>
    <t>EMI.ktCO2.EU27.Res.HH.Thermal.SH.Gas.WH.Gas.Solar</t>
  </si>
  <si>
    <t>EMI.ktCO2.EU27.Res.HH.Thermal.SH.Gas.WH.Gas.Solar.Gas</t>
  </si>
  <si>
    <t>EMI.ktCO2.EU27.Res.HH.Thermal.SH.Gas.WH.Gas.Solar.Solar</t>
  </si>
  <si>
    <t>EMI.ktCO2.EU27.Res.HH.Thermal.SH.Gas.WH.Elc.NoSolar.Elec</t>
  </si>
  <si>
    <t>EMI.ktCO2.EU27.Res.HH.Thermal.SH.Gas.WH.Elc.Solar</t>
  </si>
  <si>
    <t>EMI.ktCO2.EU27.Res.HH.Thermal.SH.Gas.WH.Elc.Solar.Elec</t>
  </si>
  <si>
    <t>EMI.ktCO2.EU27.Res.HH.Thermal.SH.Gas.WH.Elc.Solar.Solar</t>
  </si>
  <si>
    <t>EMI.ktCO2.EU27.Res.HH.Thermal.SH.Gas.CO</t>
  </si>
  <si>
    <t>EMI.ktCO2.EU27.Res.HH.Thermal.SH.Gas.CO.Gas.Gas</t>
  </si>
  <si>
    <t>EMI.ktCO2.EU27.Res.HH.Thermal.SH.Gas.CO.Elc.Elec</t>
  </si>
  <si>
    <t>EMI.ktCO2.EU27.Res.HH.Thermal.SH.Biomass</t>
  </si>
  <si>
    <t>EMI.ktCO2.EU27.Res.HH.Thermal.SH.Biomass.SH</t>
  </si>
  <si>
    <t>EMI.ktCO2.EU27.Res.HH.Thermal.SH.Biomass.SH.Biomass</t>
  </si>
  <si>
    <t>EMI.ktCO2.EU27.Res.HH.Thermal.SH.Biomass.SH.Elec</t>
  </si>
  <si>
    <t>EMI.ktCO2.EU27.Res.HH.Thermal.SH.Biomass.SC</t>
  </si>
  <si>
    <t>EMI.ktCO2.EU27.Res.HH.Thermal.SH.Biomass.SC.AC.Elec</t>
  </si>
  <si>
    <t>EMI.ktCO2.EU27.Res.HH.Thermal.SH.Biomass.WH</t>
  </si>
  <si>
    <t>EMI.ktCO2.EU27.Res.HH.Thermal.SH.Biomass.WH.Biomass.NoSolar.Biomass</t>
  </si>
  <si>
    <t>EMI.ktCO2.EU27.Res.HH.Thermal.SH.Biomass.WH.Biomass.Solar</t>
  </si>
  <si>
    <t>EMI.ktCO2.EU27.Res.HH.Thermal.SH.Biomass.WH.Biomass.Solar.Biomass</t>
  </si>
  <si>
    <t>EMI.ktCO2.EU27.Res.HH.Thermal.SH.Biomass.WH.Biomass.Solar.Solar</t>
  </si>
  <si>
    <t>EMI.ktCO2.EU27.Res.HH.Thermal.SH.Biomass.WH.LPG.NoSolar.LPG</t>
  </si>
  <si>
    <t>EMI.ktCO2.EU27.Res.HH.Thermal.SH.Biomass.WH.LPG.Solar</t>
  </si>
  <si>
    <t>EMI.ktCO2.EU27.Res.HH.Thermal.SH.Biomass.WH.LPG.Solar.LPG</t>
  </si>
  <si>
    <t>EMI.ktCO2.EU27.Res.HH.Thermal.SH.Biomass.WH.LPG.Solar.Solar</t>
  </si>
  <si>
    <t>EMI.ktCO2.EU27.Res.HH.Thermal.SH.Biomass.WH.Elc.NoSolar.Elec</t>
  </si>
  <si>
    <t>EMI.ktCO2.EU27.Res.HH.Thermal.SH.Biomass.WH.Elc.Solar</t>
  </si>
  <si>
    <t>EMI.ktCO2.EU27.Res.HH.Thermal.SH.Biomass.WH.Elc.Solar.Elec</t>
  </si>
  <si>
    <t>EMI.ktCO2.EU27.Res.HH.Thermal.SH.Biomass.WH.Elc.Solar.Solar</t>
  </si>
  <si>
    <t>EMI.ktCO2.EU27.Res.HH.Thermal.SH.Biomass.CO</t>
  </si>
  <si>
    <t>EMI.ktCO2.EU27.Res.HH.Thermal.SH.Biomass.CO.Biomass.Biomass</t>
  </si>
  <si>
    <t>EMI.ktCO2.EU27.Res.HH.Thermal.SH.Biomass.CO.LPG.LPG</t>
  </si>
  <si>
    <t>EMI.ktCO2.EU27.Res.HH.Thermal.SH.Biomass.CO.Elc.Elec</t>
  </si>
  <si>
    <t>EMI.ktCO2.EU27.Res.HH.Thermal.SH.Geo</t>
  </si>
  <si>
    <t>EMI.ktCO2.EU27.Res.HH.Thermal.SH.Geo.SH</t>
  </si>
  <si>
    <t>EMI.ktCO2.EU27.Res.HH.Thermal.SH.Geo.SH.Geo</t>
  </si>
  <si>
    <t>EMI.ktCO2.EU27.Res.HH.Thermal.SH.Geo.SH.Elec</t>
  </si>
  <si>
    <t>EMI.ktCO2.EU27.Res.HH.Thermal.SH.Geo.SC</t>
  </si>
  <si>
    <t>EMI.ktCO2.EU27.Res.HH.Thermal.SH.Geo.SC.AC.Elec</t>
  </si>
  <si>
    <t>EMI.ktCO2.EU27.Res.HH.Thermal.SH.Geo.WH</t>
  </si>
  <si>
    <t>EMI.ktCO2.EU27.Res.HH.Thermal.SH.Geo.WH.Geo.NoSolar.Geo</t>
  </si>
  <si>
    <t>EMI.ktCO2.EU27.Res.HH.Thermal.SH.Geo.WH.Geo.Solar</t>
  </si>
  <si>
    <t>EMI.ktCO2.EU27.Res.HH.Thermal.SH.Geo.WH.Geo.Solar.Geo</t>
  </si>
  <si>
    <t>EMI.ktCO2.EU27.Res.HH.Thermal.SH.Geo.WH.Geo.Solar.Solar</t>
  </si>
  <si>
    <t>EMI.ktCO2.EU27.Res.HH.Thermal.SH.Geo.WH.Elc.NoSolar.Elec</t>
  </si>
  <si>
    <t>EMI.ktCO2.EU27.Res.HH.Thermal.SH.Geo.WH.Elc.Solar</t>
  </si>
  <si>
    <t>EMI.ktCO2.EU27.Res.HH.Thermal.SH.Geo.WH.Elc.Solar.Elec</t>
  </si>
  <si>
    <t>EMI.ktCO2.EU27.Res.HH.Thermal.SH.Geo.WH.Elc.Solar.Solar</t>
  </si>
  <si>
    <t>EMI.ktCO2.EU27.Res.HH.Thermal.SH.Geo.CO</t>
  </si>
  <si>
    <t>EMI.ktCO2.EU27.Res.HH.Thermal.SH.Geo.CO.LPG.LPG</t>
  </si>
  <si>
    <t>EMI.ktCO2.EU27.Res.HH.Thermal.SH.Geo.CO.Elc.Elec</t>
  </si>
  <si>
    <t>EMI.ktCO2.EU27.Res.HH.Thermal.SH.DistrHeat</t>
  </si>
  <si>
    <t>EMI.ktCO2.EU27.Res.HH.Thermal.SH.DistrHeat.SH</t>
  </si>
  <si>
    <t>EMI.ktCO2.EU27.Res.HH.Thermal.SH.DistrHeat.SH.Steam_Distr</t>
  </si>
  <si>
    <t>EMI.ktCO2.EU27.Res.HH.Thermal.SH.DistrHeat.SH.Elec</t>
  </si>
  <si>
    <t>EMI.ktCO2.EU27.Res.HH.Thermal.SH.DistrHeat.SC</t>
  </si>
  <si>
    <t>EMI.ktCO2.EU27.Res.HH.Thermal.SH.DistrHeat.SC.AC.Elec</t>
  </si>
  <si>
    <t>EMI.ktCO2.EU27.Res.HH.Thermal.SH.DistrHeat.WH</t>
  </si>
  <si>
    <t>EMI.ktCO2.EU27.Res.HH.Thermal.SH.DistrHeat.WH.DistrHeat.NoSolar.Steam_Distr</t>
  </si>
  <si>
    <t>EMI.ktCO2.EU27.Res.HH.Thermal.SH.DistrHeat.WH.DistrHeat.Solar</t>
  </si>
  <si>
    <t>EMI.ktCO2.EU27.Res.HH.Thermal.SH.DistrHeat.WH.DistrHeat.Solar.Steam_Distr</t>
  </si>
  <si>
    <t>EMI.ktCO2.EU27.Res.HH.Thermal.SH.DistrHeat.WH.DistrHeat.Solar.Solar</t>
  </si>
  <si>
    <t>EMI.ktCO2.EU27.Res.HH.Thermal.SH.DistrHeat.WH.Elc.NoSolar.Elec</t>
  </si>
  <si>
    <t>EMI.ktCO2.EU27.Res.HH.Thermal.SH.DistrHeat.WH.Elc.Solar</t>
  </si>
  <si>
    <t>EMI.ktCO2.EU27.Res.HH.Thermal.SH.DistrHeat.WH.Elc.Solar.Elec</t>
  </si>
  <si>
    <t>EMI.ktCO2.EU27.Res.HH.Thermal.SH.DistrHeat.WH.Elc.Solar.Solar</t>
  </si>
  <si>
    <t>EMI.ktCO2.EU27.Res.HH.Thermal.SH.DistrHeat.CO</t>
  </si>
  <si>
    <t>EMI.ktCO2.EU27.Res.HH.Thermal.SH.DistrHeat.CO.LPG.LPG</t>
  </si>
  <si>
    <t>EMI.ktCO2.EU27.Res.HH.Thermal.SH.DistrHeat.CO.Elc.Elec</t>
  </si>
  <si>
    <t>EMI.ktCO2.EU27.Res.HH.Thermal.SH.AdvElc</t>
  </si>
  <si>
    <t>EMI.ktCO2.EU27.Res.HH.Thermal.SH.AdvElc.SH</t>
  </si>
  <si>
    <t>EMI.ktCO2.EU27.Res.HH.Thermal.SH.AdvElc.SH.Elec</t>
  </si>
  <si>
    <t>EMI.ktCO2.EU27.Res.HH.Thermal.SH.AdvElc.SC</t>
  </si>
  <si>
    <t>EMI.ktCO2.EU27.Res.HH.Thermal.SH.AdvElc.SC.AC.Elec</t>
  </si>
  <si>
    <t>EMI.ktCO2.EU27.Res.HH.Thermal.SH.AdvElc.WH</t>
  </si>
  <si>
    <t>EMI.ktCO2.EU27.Res.HH.Thermal.SH.AdvElc.WH.LPG.NoSolar.LPG</t>
  </si>
  <si>
    <t>EMI.ktCO2.EU27.Res.HH.Thermal.SH.AdvElc.WH.LPG.Solar</t>
  </si>
  <si>
    <t>EMI.ktCO2.EU27.Res.HH.Thermal.SH.AdvElc.WH.LPG.Solar.LPG</t>
  </si>
  <si>
    <t>EMI.ktCO2.EU27.Res.HH.Thermal.SH.AdvElc.WH.LPG.Solar.Solar</t>
  </si>
  <si>
    <t>EMI.ktCO2.EU27.Res.HH.Thermal.SH.AdvElc.WH.Elc.NoSolar.Elec</t>
  </si>
  <si>
    <t>EMI.ktCO2.EU27.Res.HH.Thermal.SH.AdvElc.WH.Elc.Solar</t>
  </si>
  <si>
    <t>EMI.ktCO2.EU27.Res.HH.Thermal.SH.AdvElc.WH.Elc.Solar.Elec</t>
  </si>
  <si>
    <t>EMI.ktCO2.EU27.Res.HH.Thermal.SH.AdvElc.WH.Elc.Solar.Solar</t>
  </si>
  <si>
    <t>EMI.ktCO2.EU27.Res.HH.Thermal.SH.AdvElc.CO</t>
  </si>
  <si>
    <t>EMI.ktCO2.EU27.Res.HH.Thermal.SH.AdvElc.CO.LPG.LPG</t>
  </si>
  <si>
    <t>EMI.ktCO2.EU27.Res.HH.Thermal.SH.AdvElc.CO.Elc.Elec</t>
  </si>
  <si>
    <t>EMI.ktCO2.EU27.Res.HH.Thermal.SH.ConvElc</t>
  </si>
  <si>
    <t>EMI.ktCO2.EU27.Res.HH.Thermal.SH.ConvElc.SH</t>
  </si>
  <si>
    <t>EMI.ktCO2.EU27.Res.HH.Thermal.SH.ConvElc.SH.Elec</t>
  </si>
  <si>
    <t>EMI.ktCO2.EU27.Res.HH.Thermal.SH.ConvElc.SC</t>
  </si>
  <si>
    <t>EMI.ktCO2.EU27.Res.HH.Thermal.SH.ConvElc.SC.AC.Elec</t>
  </si>
  <si>
    <t>EMI.ktCO2.EU27.Res.HH.Thermal.SH.ConvElc.WH</t>
  </si>
  <si>
    <t>EMI.ktCO2.EU27.Res.HH.Thermal.SH.ConvElc.WH.LPG.NoSolar.LPG</t>
  </si>
  <si>
    <t>EMI.ktCO2.EU27.Res.HH.Thermal.SH.ConvElc.WH.LPG.Solar</t>
  </si>
  <si>
    <t>EMI.ktCO2.EU27.Res.HH.Thermal.SH.ConvElc.WH.LPG.Solar.LPG</t>
  </si>
  <si>
    <t>EMI.ktCO2.EU27.Res.HH.Thermal.SH.ConvElc.WH.LPG.Solar.Solar</t>
  </si>
  <si>
    <t>EMI.ktCO2.EU27.Res.HH.Thermal.SH.ConvElc.WH.Elc.NoSolar.Elec</t>
  </si>
  <si>
    <t>EMI.ktCO2.EU27.Res.HH.Thermal.SH.ConvElc.WH.Elc.Solar</t>
  </si>
  <si>
    <t>EMI.ktCO2.EU27.Res.HH.Thermal.SH.ConvElc.WH.Elc.Solar.Elec</t>
  </si>
  <si>
    <t>EMI.ktCO2.EU27.Res.HH.Thermal.SH.ConvElc.WH.Elc.Solar.Solar</t>
  </si>
  <si>
    <t>EMI.ktCO2.EU27.Res.HH.Thermal.SH.ConvElc.CO</t>
  </si>
  <si>
    <t>EMI.ktCO2.EU27.Res.HH.Thermal.SH.ConvElc.CO.LPG.LPG</t>
  </si>
  <si>
    <t>EMI.ktCO2.EU27.Res.HH.Thermal.SH.ConvElc.CO.Elc.Elec</t>
  </si>
  <si>
    <t>EU27 - Final energy consumption per household (detailed structure)</t>
  </si>
  <si>
    <t>FEC_per_household.kWh.EU27.Res.HH.Thermal.SH.Solids</t>
  </si>
  <si>
    <t>FEC_per_household.kWh.EU27.Res.HH.Thermal.SH.Solids.SH</t>
  </si>
  <si>
    <t>FEC_per_household.kWh.EU27.Res.HH.Thermal.SH.Solids.SH.Solids</t>
  </si>
  <si>
    <t>FEC_per_household.kWh.EU27.Res.HH.Thermal.SH.Solids.SH.Elec</t>
  </si>
  <si>
    <t>FEC_per_household.kWh.EU27.Res.HH.Thermal.SH.Solids.SC</t>
  </si>
  <si>
    <t>FEC_per_household.kWh.EU27.Res.HH.Thermal.SH.Solids.SC.AC.Elec</t>
  </si>
  <si>
    <t>FEC_per_household.kWh.EU27.Res.HH.Thermal.SH.Solids.WH</t>
  </si>
  <si>
    <t>FEC_per_household.kWh.EU27.Res.HH.Thermal.SH.Solids.WH.Solids.NoSolar.Solids</t>
  </si>
  <si>
    <t>FEC_per_household.kWh.EU27.Res.HH.Thermal.SH.Solids.WH.LPG.NoSolar.LPG</t>
  </si>
  <si>
    <t>FEC_per_household.kWh.EU27.Res.HH.Thermal.SH.Solids.WH.LPG.Solar</t>
  </si>
  <si>
    <t>FEC_per_household.kWh.EU27.Res.HH.Thermal.SH.Solids.WH.LPG.Solar.LPG</t>
  </si>
  <si>
    <t>FEC_per_household.kWh.EU27.Res.HH.Thermal.SH.Solids.WH.LPG.Solar.Solar</t>
  </si>
  <si>
    <t>FEC_per_household.kWh.EU27.Res.HH.Thermal.SH.Solids.WH.Elc.NoSolar.Elec</t>
  </si>
  <si>
    <t>FEC_per_household.kWh.EU27.Res.HH.Thermal.SH.Solids.WH.Elc.Solar</t>
  </si>
  <si>
    <t>FEC_per_household.kWh.EU27.Res.HH.Thermal.SH.Solids.WH.Elc.Solar.Elec</t>
  </si>
  <si>
    <t>FEC_per_household.kWh.EU27.Res.HH.Thermal.SH.Solids.WH.Elc.Solar.Solar</t>
  </si>
  <si>
    <t>FEC_per_household.kWh.EU27.Res.HH.Thermal.SH.Solids.CO</t>
  </si>
  <si>
    <t>FEC_per_household.kWh.EU27.Res.HH.Thermal.SH.Solids.CO.Solids.Solids</t>
  </si>
  <si>
    <t>FEC_per_household.kWh.EU27.Res.HH.Thermal.SH.Solids.CO.LPG.LPG</t>
  </si>
  <si>
    <t>FEC_per_household.kWh.EU27.Res.HH.Thermal.SH.Solids.CO.Elc.Elec</t>
  </si>
  <si>
    <t>FEC_per_household.kWh.EU27.Res.HH.Thermal.SH.LPG</t>
  </si>
  <si>
    <t>FEC_per_household.kWh.EU27.Res.HH.Thermal.SH.LPG.SH</t>
  </si>
  <si>
    <t>FEC_per_household.kWh.EU27.Res.HH.Thermal.SH.LPG.SH.LPG</t>
  </si>
  <si>
    <t>FEC_per_household.kWh.EU27.Res.HH.Thermal.SH.LPG.SH.Elec</t>
  </si>
  <si>
    <t>FEC_per_household.kWh.EU27.Res.HH.Thermal.SH.LPG.SC</t>
  </si>
  <si>
    <t>FEC_per_household.kWh.EU27.Res.HH.Thermal.SH.LPG.SC.AC.Elec</t>
  </si>
  <si>
    <t>FEC_per_household.kWh.EU27.Res.HH.Thermal.SH.LPG.WH</t>
  </si>
  <si>
    <t>FEC_per_household.kWh.EU27.Res.HH.Thermal.SH.LPG.WH.LPG.NoSolar.LPG</t>
  </si>
  <si>
    <t>FEC_per_household.kWh.EU27.Res.HH.Thermal.SH.LPG.WH.LPG.Solar</t>
  </si>
  <si>
    <t>FEC_per_household.kWh.EU27.Res.HH.Thermal.SH.LPG.WH.LPG.Solar.LPG</t>
  </si>
  <si>
    <t>FEC_per_household.kWh.EU27.Res.HH.Thermal.SH.LPG.WH.LPG.Solar.Solar</t>
  </si>
  <si>
    <t>FEC_per_household.kWh.EU27.Res.HH.Thermal.SH.LPG.WH.Elc.NoSolar.Elec</t>
  </si>
  <si>
    <t>FEC_per_household.kWh.EU27.Res.HH.Thermal.SH.LPG.WH.Elc.Solar</t>
  </si>
  <si>
    <t>FEC_per_household.kWh.EU27.Res.HH.Thermal.SH.LPG.WH.Elc.Solar.Elec</t>
  </si>
  <si>
    <t>FEC_per_household.kWh.EU27.Res.HH.Thermal.SH.LPG.WH.Elc.Solar.Solar</t>
  </si>
  <si>
    <t>FEC_per_household.kWh.EU27.Res.HH.Thermal.SH.LPG.CO</t>
  </si>
  <si>
    <t>FEC_per_household.kWh.EU27.Res.HH.Thermal.SH.LPG.CO.LPG.LPG</t>
  </si>
  <si>
    <t>FEC_per_household.kWh.EU27.Res.HH.Thermal.SH.LPG.CO.Elc.Elec</t>
  </si>
  <si>
    <t>FEC_per_household.kWh.EU27.Res.HH.Thermal.SH.Oil</t>
  </si>
  <si>
    <t>FEC_per_household.kWh.EU27.Res.HH.Thermal.SH.Oil.SH</t>
  </si>
  <si>
    <t>FEC_per_household.kWh.EU27.Res.HH.Thermal.SH.Oil.SH.Oil</t>
  </si>
  <si>
    <t>FEC_per_household.kWh.EU27.Res.HH.Thermal.SH.Oil.SH.Elec</t>
  </si>
  <si>
    <t>FEC_per_household.kWh.EU27.Res.HH.Thermal.SH.Oil.SC</t>
  </si>
  <si>
    <t>FEC_per_household.kWh.EU27.Res.HH.Thermal.SH.Oil.SC.AC.Elec</t>
  </si>
  <si>
    <t>FEC_per_household.kWh.EU27.Res.HH.Thermal.SH.Oil.WH</t>
  </si>
  <si>
    <t>FEC_per_household.kWh.EU27.Res.HH.Thermal.SH.Oil.WH.Oil.NoSolar.Oil</t>
  </si>
  <si>
    <t>FEC_per_household.kWh.EU27.Res.HH.Thermal.SH.Oil.WH.Oil.Solar</t>
  </si>
  <si>
    <t>FEC_per_household.kWh.EU27.Res.HH.Thermal.SH.Oil.WH.Oil.Solar.Oil</t>
  </si>
  <si>
    <t>FEC_per_household.kWh.EU27.Res.HH.Thermal.SH.Oil.WH.Oil.Solar.Solar</t>
  </si>
  <si>
    <t>FEC_per_household.kWh.EU27.Res.HH.Thermal.SH.Oil.WH.Elc.NoSolar.Elec</t>
  </si>
  <si>
    <t>FEC_per_household.kWh.EU27.Res.HH.Thermal.SH.Oil.WH.Elc.Solar</t>
  </si>
  <si>
    <t>FEC_per_household.kWh.EU27.Res.HH.Thermal.SH.Oil.WH.Elc.Solar.Elec</t>
  </si>
  <si>
    <t>FEC_per_household.kWh.EU27.Res.HH.Thermal.SH.Oil.WH.Elc.Solar.Solar</t>
  </si>
  <si>
    <t>FEC_per_household.kWh.EU27.Res.HH.Thermal.SH.Oil.CO</t>
  </si>
  <si>
    <t>FEC_per_household.kWh.EU27.Res.HH.Thermal.SH.Oil.CO.LPG.LPG</t>
  </si>
  <si>
    <t>FEC_per_household.kWh.EU27.Res.HH.Thermal.SH.Oil.CO.Elc.Elec</t>
  </si>
  <si>
    <t>FEC_per_household.kWh.EU27.Res.HH.Thermal.SH.Gas</t>
  </si>
  <si>
    <t>FEC_per_household.kWh.EU27.Res.HH.Thermal.SH.Gas.SH</t>
  </si>
  <si>
    <t>FEC_per_household.kWh.EU27.Res.HH.Thermal.SH.Gas.SH.Gas</t>
  </si>
  <si>
    <t>FEC_per_household.kWh.EU27.Res.HH.Thermal.SH.Gas.SH.Elec</t>
  </si>
  <si>
    <t>FEC_per_household.kWh.EU27.Res.HH.Thermal.SH.Gas.SC</t>
  </si>
  <si>
    <t>FEC_per_household.kWh.EU27.Res.HH.Thermal.SH.Gas.SC.AC.Elec</t>
  </si>
  <si>
    <t>FEC_per_household.kWh.EU27.Res.HH.Thermal.SH.Gas.WH</t>
  </si>
  <si>
    <t>FEC_per_household.kWh.EU27.Res.HH.Thermal.SH.Gas.WH.Gas.NoSolar.Gas</t>
  </si>
  <si>
    <t>FEC_per_household.kWh.EU27.Res.HH.Thermal.SH.Gas.WH.Gas.Solar</t>
  </si>
  <si>
    <t>FEC_per_household.kWh.EU27.Res.HH.Thermal.SH.Gas.WH.Gas.Solar.Gas</t>
  </si>
  <si>
    <t>FEC_per_household.kWh.EU27.Res.HH.Thermal.SH.Gas.WH.Gas.Solar.Solar</t>
  </si>
  <si>
    <t>FEC_per_household.kWh.EU27.Res.HH.Thermal.SH.Gas.WH.Elc.NoSolar.Elec</t>
  </si>
  <si>
    <t>FEC_per_household.kWh.EU27.Res.HH.Thermal.SH.Gas.WH.Elc.Solar</t>
  </si>
  <si>
    <t>FEC_per_household.kWh.EU27.Res.HH.Thermal.SH.Gas.WH.Elc.Solar.Elec</t>
  </si>
  <si>
    <t>FEC_per_household.kWh.EU27.Res.HH.Thermal.SH.Gas.WH.Elc.Solar.Solar</t>
  </si>
  <si>
    <t>FEC_per_household.kWh.EU27.Res.HH.Thermal.SH.Gas.CO</t>
  </si>
  <si>
    <t>FEC_per_household.kWh.EU27.Res.HH.Thermal.SH.Gas.CO.Gas.Gas</t>
  </si>
  <si>
    <t>FEC_per_household.kWh.EU27.Res.HH.Thermal.SH.Gas.CO.Elc.Elec</t>
  </si>
  <si>
    <t>FEC_per_household.kWh.EU27.Res.HH.Thermal.SH.Biomass</t>
  </si>
  <si>
    <t>FEC_per_household.kWh.EU27.Res.HH.Thermal.SH.Biomass.SH</t>
  </si>
  <si>
    <t>FEC_per_household.kWh.EU27.Res.HH.Thermal.SH.Biomass.SH.Biomass</t>
  </si>
  <si>
    <t>FEC_per_household.kWh.EU27.Res.HH.Thermal.SH.Biomass.SH.Elec</t>
  </si>
  <si>
    <t>FEC_per_household.kWh.EU27.Res.HH.Thermal.SH.Biomass.SC</t>
  </si>
  <si>
    <t>FEC_per_household.kWh.EU27.Res.HH.Thermal.SH.Biomass.SC.AC.Elec</t>
  </si>
  <si>
    <t>FEC_per_household.kWh.EU27.Res.HH.Thermal.SH.Biomass.WH</t>
  </si>
  <si>
    <t>FEC_per_household.kWh.EU27.Res.HH.Thermal.SH.Biomass.WH.Biomass.NoSolar.Biomass</t>
  </si>
  <si>
    <t>FEC_per_household.kWh.EU27.Res.HH.Thermal.SH.Biomass.WH.Biomass.Solar</t>
  </si>
  <si>
    <t>FEC_per_household.kWh.EU27.Res.HH.Thermal.SH.Biomass.WH.Biomass.Solar.Biomass</t>
  </si>
  <si>
    <t>FEC_per_household.kWh.EU27.Res.HH.Thermal.SH.Biomass.WH.Biomass.Solar.Solar</t>
  </si>
  <si>
    <t>FEC_per_household.kWh.EU27.Res.HH.Thermal.SH.Biomass.WH.LPG.NoSolar.LPG</t>
  </si>
  <si>
    <t>FEC_per_household.kWh.EU27.Res.HH.Thermal.SH.Biomass.WH.LPG.Solar</t>
  </si>
  <si>
    <t>FEC_per_household.kWh.EU27.Res.HH.Thermal.SH.Biomass.WH.LPG.Solar.LPG</t>
  </si>
  <si>
    <t>FEC_per_household.kWh.EU27.Res.HH.Thermal.SH.Biomass.WH.LPG.Solar.Solar</t>
  </si>
  <si>
    <t>FEC_per_household.kWh.EU27.Res.HH.Thermal.SH.Biomass.WH.Elc.NoSolar.Elec</t>
  </si>
  <si>
    <t>FEC_per_household.kWh.EU27.Res.HH.Thermal.SH.Biomass.WH.Elc.Solar</t>
  </si>
  <si>
    <t>FEC_per_household.kWh.EU27.Res.HH.Thermal.SH.Biomass.WH.Elc.Solar.Elec</t>
  </si>
  <si>
    <t>FEC_per_household.kWh.EU27.Res.HH.Thermal.SH.Biomass.WH.Elc.Solar.Solar</t>
  </si>
  <si>
    <t>FEC_per_household.kWh.EU27.Res.HH.Thermal.SH.Biomass.CO</t>
  </si>
  <si>
    <t>FEC_per_household.kWh.EU27.Res.HH.Thermal.SH.Biomass.CO.Biomass.Biomass</t>
  </si>
  <si>
    <t>FEC_per_household.kWh.EU27.Res.HH.Thermal.SH.Biomass.CO.LPG.LPG</t>
  </si>
  <si>
    <t>FEC_per_household.kWh.EU27.Res.HH.Thermal.SH.Biomass.CO.Elc.Elec</t>
  </si>
  <si>
    <t>FEC_per_household.kWh.EU27.Res.HH.Thermal.SH.Geo</t>
  </si>
  <si>
    <t>FEC_per_household.kWh.EU27.Res.HH.Thermal.SH.Geo.SH</t>
  </si>
  <si>
    <t>FEC_per_household.kWh.EU27.Res.HH.Thermal.SH.Geo.SH.Geo</t>
  </si>
  <si>
    <t>FEC_per_household.kWh.EU27.Res.HH.Thermal.SH.Geo.SH.Elec</t>
  </si>
  <si>
    <t>FEC_per_household.kWh.EU27.Res.HH.Thermal.SH.Geo.SC</t>
  </si>
  <si>
    <t>FEC_per_household.kWh.EU27.Res.HH.Thermal.SH.Geo.SC.AC.Elec</t>
  </si>
  <si>
    <t>FEC_per_household.kWh.EU27.Res.HH.Thermal.SH.Geo.WH</t>
  </si>
  <si>
    <t>FEC_per_household.kWh.EU27.Res.HH.Thermal.SH.Geo.WH.Geo.NoSolar.Geo</t>
  </si>
  <si>
    <t>FEC_per_household.kWh.EU27.Res.HH.Thermal.SH.Geo.WH.Geo.Solar</t>
  </si>
  <si>
    <t>FEC_per_household.kWh.EU27.Res.HH.Thermal.SH.Geo.WH.Geo.Solar.Geo</t>
  </si>
  <si>
    <t>FEC_per_household.kWh.EU27.Res.HH.Thermal.SH.Geo.WH.Geo.Solar.Solar</t>
  </si>
  <si>
    <t>FEC_per_household.kWh.EU27.Res.HH.Thermal.SH.Geo.WH.Elc.NoSolar.Elec</t>
  </si>
  <si>
    <t>FEC_per_household.kWh.EU27.Res.HH.Thermal.SH.Geo.WH.Elc.Solar</t>
  </si>
  <si>
    <t>FEC_per_household.kWh.EU27.Res.HH.Thermal.SH.Geo.WH.Elc.Solar.Elec</t>
  </si>
  <si>
    <t>FEC_per_household.kWh.EU27.Res.HH.Thermal.SH.Geo.WH.Elc.Solar.Solar</t>
  </si>
  <si>
    <t>FEC_per_household.kWh.EU27.Res.HH.Thermal.SH.Geo.CO</t>
  </si>
  <si>
    <t>FEC_per_household.kWh.EU27.Res.HH.Thermal.SH.Geo.CO.LPG.LPG</t>
  </si>
  <si>
    <t>FEC_per_household.kWh.EU27.Res.HH.Thermal.SH.Geo.CO.Elc.Elec</t>
  </si>
  <si>
    <t>FEC_per_household.kWh.EU27.Res.HH.Thermal.SH.DistrHeat</t>
  </si>
  <si>
    <t>FEC_per_household.kWh.EU27.Res.HH.Thermal.SH.DistrHeat.SH</t>
  </si>
  <si>
    <t>FEC_per_household.kWh.EU27.Res.HH.Thermal.SH.DistrHeat.SH.Steam_Distr</t>
  </si>
  <si>
    <t>FEC_per_household.kWh.EU27.Res.HH.Thermal.SH.DistrHeat.SH.Elec</t>
  </si>
  <si>
    <t>FEC_per_household.kWh.EU27.Res.HH.Thermal.SH.DistrHeat.SC</t>
  </si>
  <si>
    <t>FEC_per_household.kWh.EU27.Res.HH.Thermal.SH.DistrHeat.SC.AC.Elec</t>
  </si>
  <si>
    <t>FEC_per_household.kWh.EU27.Res.HH.Thermal.SH.DistrHeat.WH</t>
  </si>
  <si>
    <t>FEC_per_household.kWh.EU27.Res.HH.Thermal.SH.DistrHeat.WH.DistrHeat.NoSolar.Steam_Distr</t>
  </si>
  <si>
    <t>FEC_per_household.kWh.EU27.Res.HH.Thermal.SH.DistrHeat.WH.DistrHeat.Solar</t>
  </si>
  <si>
    <t>FEC_per_household.kWh.EU27.Res.HH.Thermal.SH.DistrHeat.WH.DistrHeat.Solar.Steam_Distr</t>
  </si>
  <si>
    <t>FEC_per_household.kWh.EU27.Res.HH.Thermal.SH.DistrHeat.WH.DistrHeat.Solar.Solar</t>
  </si>
  <si>
    <t>FEC_per_household.kWh.EU27.Res.HH.Thermal.SH.DistrHeat.WH.Elc.NoSolar.Elec</t>
  </si>
  <si>
    <t>FEC_per_household.kWh.EU27.Res.HH.Thermal.SH.DistrHeat.WH.Elc.Solar</t>
  </si>
  <si>
    <t>FEC_per_household.kWh.EU27.Res.HH.Thermal.SH.DistrHeat.WH.Elc.Solar.Elec</t>
  </si>
  <si>
    <t>FEC_per_household.kWh.EU27.Res.HH.Thermal.SH.DistrHeat.WH.Elc.Solar.Solar</t>
  </si>
  <si>
    <t>FEC_per_household.kWh.EU27.Res.HH.Thermal.SH.DistrHeat.CO</t>
  </si>
  <si>
    <t>FEC_per_household.kWh.EU27.Res.HH.Thermal.SH.DistrHeat.CO.LPG.LPG</t>
  </si>
  <si>
    <t>FEC_per_household.kWh.EU27.Res.HH.Thermal.SH.DistrHeat.CO.Elc.Elec</t>
  </si>
  <si>
    <t>FEC_per_household.kWh.EU27.Res.HH.Thermal.SH.AdvElc</t>
  </si>
  <si>
    <t>FEC_per_household.kWh.EU27.Res.HH.Thermal.SH.AdvElc.SH</t>
  </si>
  <si>
    <t>FEC_per_household.kWh.EU27.Res.HH.Thermal.SH.AdvElc.SH.Elec</t>
  </si>
  <si>
    <t>FEC_per_household.kWh.EU27.Res.HH.Thermal.SH.AdvElc.SC</t>
  </si>
  <si>
    <t>FEC_per_household.kWh.EU27.Res.HH.Thermal.SH.AdvElc.SC.AC.Elec</t>
  </si>
  <si>
    <t>FEC_per_household.kWh.EU27.Res.HH.Thermal.SH.AdvElc.WH</t>
  </si>
  <si>
    <t>FEC_per_household.kWh.EU27.Res.HH.Thermal.SH.AdvElc.WH.LPG.NoSolar.LPG</t>
  </si>
  <si>
    <t>FEC_per_household.kWh.EU27.Res.HH.Thermal.SH.AdvElc.WH.LPG.Solar</t>
  </si>
  <si>
    <t>FEC_per_household.kWh.EU27.Res.HH.Thermal.SH.AdvElc.WH.LPG.Solar.LPG</t>
  </si>
  <si>
    <t>FEC_per_household.kWh.EU27.Res.HH.Thermal.SH.AdvElc.WH.LPG.Solar.Solar</t>
  </si>
  <si>
    <t>FEC_per_household.kWh.EU27.Res.HH.Thermal.SH.AdvElc.WH.Elc.NoSolar.Elec</t>
  </si>
  <si>
    <t>FEC_per_household.kWh.EU27.Res.HH.Thermal.SH.AdvElc.WH.Elc.Solar</t>
  </si>
  <si>
    <t>FEC_per_household.kWh.EU27.Res.HH.Thermal.SH.AdvElc.WH.Elc.Solar.Elec</t>
  </si>
  <si>
    <t>FEC_per_household.kWh.EU27.Res.HH.Thermal.SH.AdvElc.WH.Elc.Solar.Solar</t>
  </si>
  <si>
    <t>FEC_per_household.kWh.EU27.Res.HH.Thermal.SH.AdvElc.CO</t>
  </si>
  <si>
    <t>FEC_per_household.kWh.EU27.Res.HH.Thermal.SH.AdvElc.CO.LPG.LPG</t>
  </si>
  <si>
    <t>FEC_per_household.kWh.EU27.Res.HH.Thermal.SH.AdvElc.CO.Elc.Elec</t>
  </si>
  <si>
    <t>FEC_per_household.kWh.EU27.Res.HH.Thermal.SH.ConvElc</t>
  </si>
  <si>
    <t>FEC_per_household.kWh.EU27.Res.HH.Thermal.SH.ConvElc.SH</t>
  </si>
  <si>
    <t>FEC_per_household.kWh.EU27.Res.HH.Thermal.SH.ConvElc.SH.Elec</t>
  </si>
  <si>
    <t>FEC_per_household.kWh.EU27.Res.HH.Thermal.SH.ConvElc.SC</t>
  </si>
  <si>
    <t>FEC_per_household.kWh.EU27.Res.HH.Thermal.SH.ConvElc.SC.AC.Elec</t>
  </si>
  <si>
    <t>FEC_per_household.kWh.EU27.Res.HH.Thermal.SH.ConvElc.WH</t>
  </si>
  <si>
    <t>FEC_per_household.kWh.EU27.Res.HH.Thermal.SH.ConvElc.WH.LPG.NoSolar.LPG</t>
  </si>
  <si>
    <t>FEC_per_household.kWh.EU27.Res.HH.Thermal.SH.ConvElc.WH.LPG.Solar</t>
  </si>
  <si>
    <t>FEC_per_household.kWh.EU27.Res.HH.Thermal.SH.ConvElc.WH.LPG.Solar.LPG</t>
  </si>
  <si>
    <t>FEC_per_household.kWh.EU27.Res.HH.Thermal.SH.ConvElc.WH.LPG.Solar.Solar</t>
  </si>
  <si>
    <t>FEC_per_household.kWh.EU27.Res.HH.Thermal.SH.ConvElc.WH.Elc.NoSolar.Elec</t>
  </si>
  <si>
    <t>FEC_per_household.kWh.EU27.Res.HH.Thermal.SH.ConvElc.WH.Elc.Solar</t>
  </si>
  <si>
    <t>FEC_per_household.kWh.EU27.Res.HH.Thermal.SH.ConvElc.WH.Elc.Solar.Elec</t>
  </si>
  <si>
    <t>FEC_per_household.kWh.EU27.Res.HH.Thermal.SH.ConvElc.WH.Elc.Solar.Solar</t>
  </si>
  <si>
    <t>FEC_per_household.kWh.EU27.Res.HH.Thermal.SH.ConvElc.CO</t>
  </si>
  <si>
    <t>FEC_per_household.kWh.EU27.Res.HH.Thermal.SH.ConvElc.CO.LPG.LPG</t>
  </si>
  <si>
    <t>FEC_per_household.kWh.EU27.Res.HH.Thermal.SH.ConvElc.CO.Elc.Elec</t>
  </si>
  <si>
    <t>EU27 - Thermal energy service per household (detailed structure)</t>
  </si>
  <si>
    <t>TES_per_household.kWh.EU27.Res.HH.Thermal.SH.Solids</t>
  </si>
  <si>
    <t>TES_per_household.kWh.EU27.Res.HH.Thermal.SH.Solids.SH</t>
  </si>
  <si>
    <t>TES_per_household.kWh.EU27.Res.HH.Thermal.SH.Solids.SH.Solids</t>
  </si>
  <si>
    <t>TES_per_household.kWh.EU27.Res.HH.Thermal.SH.Solids.SH.Elec</t>
  </si>
  <si>
    <t>TES_per_household.kWh.EU27.Res.HH.Thermal.SH.Solids.SC</t>
  </si>
  <si>
    <t>TES_per_household.kWh.EU27.Res.HH.Thermal.SH.Solids.SC.AC.Elec</t>
  </si>
  <si>
    <t>TES_per_household.kWh.EU27.Res.HH.Thermal.SH.Solids.WH</t>
  </si>
  <si>
    <t>TES_per_household.kWh.EU27.Res.HH.Thermal.SH.Solids.WH.Solids.NoSolar.Solids</t>
  </si>
  <si>
    <t>TES_per_household.kWh.EU27.Res.HH.Thermal.SH.Solids.WH.LPG.NoSolar.LPG</t>
  </si>
  <si>
    <t>TES_per_household.kWh.EU27.Res.HH.Thermal.SH.Solids.WH.LPG.Solar</t>
  </si>
  <si>
    <t>TES_per_household.kWh.EU27.Res.HH.Thermal.SH.Solids.WH.LPG.Solar.LPG</t>
  </si>
  <si>
    <t>TES_per_household.kWh.EU27.Res.HH.Thermal.SH.Solids.WH.LPG.Solar.Solar</t>
  </si>
  <si>
    <t>TES_per_household.kWh.EU27.Res.HH.Thermal.SH.Solids.WH.Elc.NoSolar.Elec</t>
  </si>
  <si>
    <t>TES_per_household.kWh.EU27.Res.HH.Thermal.SH.Solids.WH.Elc.Solar</t>
  </si>
  <si>
    <t>TES_per_household.kWh.EU27.Res.HH.Thermal.SH.Solids.WH.Elc.Solar.Elec</t>
  </si>
  <si>
    <t>TES_per_household.kWh.EU27.Res.HH.Thermal.SH.Solids.WH.Elc.Solar.Solar</t>
  </si>
  <si>
    <t>TES_per_household.kWh.EU27.Res.HH.Thermal.SH.Solids.CO</t>
  </si>
  <si>
    <t>TES_per_household.kWh.EU27.Res.HH.Thermal.SH.Solids.CO.Solids.Solids</t>
  </si>
  <si>
    <t>TES_per_household.kWh.EU27.Res.HH.Thermal.SH.Solids.CO.LPG.LPG</t>
  </si>
  <si>
    <t>TES_per_household.kWh.EU27.Res.HH.Thermal.SH.Solids.CO.Elc.Elec</t>
  </si>
  <si>
    <t>TES_per_household.kWh.EU27.Res.HH.Thermal.SH.LPG</t>
  </si>
  <si>
    <t>TES_per_household.kWh.EU27.Res.HH.Thermal.SH.LPG.SH</t>
  </si>
  <si>
    <t>TES_per_household.kWh.EU27.Res.HH.Thermal.SH.LPG.SH.LPG</t>
  </si>
  <si>
    <t>TES_per_household.kWh.EU27.Res.HH.Thermal.SH.LPG.SH.Elec</t>
  </si>
  <si>
    <t>TES_per_household.kWh.EU27.Res.HH.Thermal.SH.LPG.SC</t>
  </si>
  <si>
    <t>TES_per_household.kWh.EU27.Res.HH.Thermal.SH.LPG.SC.AC.Elec</t>
  </si>
  <si>
    <t>TES_per_household.kWh.EU27.Res.HH.Thermal.SH.LPG.WH</t>
  </si>
  <si>
    <t>TES_per_household.kWh.EU27.Res.HH.Thermal.SH.LPG.WH.LPG.NoSolar.LPG</t>
  </si>
  <si>
    <t>TES_per_household.kWh.EU27.Res.HH.Thermal.SH.LPG.WH.LPG.Solar</t>
  </si>
  <si>
    <t>TES_per_household.kWh.EU27.Res.HH.Thermal.SH.LPG.WH.LPG.Solar.LPG</t>
  </si>
  <si>
    <t>TES_per_household.kWh.EU27.Res.HH.Thermal.SH.LPG.WH.LPG.Solar.Solar</t>
  </si>
  <si>
    <t>TES_per_household.kWh.EU27.Res.HH.Thermal.SH.LPG.WH.Elc.NoSolar.Elec</t>
  </si>
  <si>
    <t>TES_per_household.kWh.EU27.Res.HH.Thermal.SH.LPG.WH.Elc.Solar</t>
  </si>
  <si>
    <t>TES_per_household.kWh.EU27.Res.HH.Thermal.SH.LPG.WH.Elc.Solar.Elec</t>
  </si>
  <si>
    <t>TES_per_household.kWh.EU27.Res.HH.Thermal.SH.LPG.WH.Elc.Solar.Solar</t>
  </si>
  <si>
    <t>TES_per_household.kWh.EU27.Res.HH.Thermal.SH.LPG.CO</t>
  </si>
  <si>
    <t>TES_per_household.kWh.EU27.Res.HH.Thermal.SH.LPG.CO.LPG.LPG</t>
  </si>
  <si>
    <t>TES_per_household.kWh.EU27.Res.HH.Thermal.SH.LPG.CO.Elc.Elec</t>
  </si>
  <si>
    <t>TES_per_household.kWh.EU27.Res.HH.Thermal.SH.Oil</t>
  </si>
  <si>
    <t>TES_per_household.kWh.EU27.Res.HH.Thermal.SH.Oil.SH</t>
  </si>
  <si>
    <t>TES_per_household.kWh.EU27.Res.HH.Thermal.SH.Oil.SH.Oil</t>
  </si>
  <si>
    <t>TES_per_household.kWh.EU27.Res.HH.Thermal.SH.Oil.SH.Elec</t>
  </si>
  <si>
    <t>TES_per_household.kWh.EU27.Res.HH.Thermal.SH.Oil.SC</t>
  </si>
  <si>
    <t>TES_per_household.kWh.EU27.Res.HH.Thermal.SH.Oil.SC.AC.Elec</t>
  </si>
  <si>
    <t>TES_per_household.kWh.EU27.Res.HH.Thermal.SH.Oil.WH</t>
  </si>
  <si>
    <t>TES_per_household.kWh.EU27.Res.HH.Thermal.SH.Oil.WH.Oil.NoSolar.Oil</t>
  </si>
  <si>
    <t>TES_per_household.kWh.EU27.Res.HH.Thermal.SH.Oil.WH.Oil.Solar</t>
  </si>
  <si>
    <t>TES_per_household.kWh.EU27.Res.HH.Thermal.SH.Oil.WH.Oil.Solar.Oil</t>
  </si>
  <si>
    <t>TES_per_household.kWh.EU27.Res.HH.Thermal.SH.Oil.WH.Oil.Solar.Solar</t>
  </si>
  <si>
    <t>TES_per_household.kWh.EU27.Res.HH.Thermal.SH.Oil.WH.Elc.NoSolar.Elec</t>
  </si>
  <si>
    <t>TES_per_household.kWh.EU27.Res.HH.Thermal.SH.Oil.WH.Elc.Solar</t>
  </si>
  <si>
    <t>TES_per_household.kWh.EU27.Res.HH.Thermal.SH.Oil.WH.Elc.Solar.Elec</t>
  </si>
  <si>
    <t>TES_per_household.kWh.EU27.Res.HH.Thermal.SH.Oil.WH.Elc.Solar.Solar</t>
  </si>
  <si>
    <t>TES_per_household.kWh.EU27.Res.HH.Thermal.SH.Oil.CO</t>
  </si>
  <si>
    <t>TES_per_household.kWh.EU27.Res.HH.Thermal.SH.Oil.CO.LPG.LPG</t>
  </si>
  <si>
    <t>TES_per_household.kWh.EU27.Res.HH.Thermal.SH.Oil.CO.Elc.Elec</t>
  </si>
  <si>
    <t>TES_per_household.kWh.EU27.Res.HH.Thermal.SH.Gas</t>
  </si>
  <si>
    <t>TES_per_household.kWh.EU27.Res.HH.Thermal.SH.Gas.SH</t>
  </si>
  <si>
    <t>TES_per_household.kWh.EU27.Res.HH.Thermal.SH.Gas.SH.Gas</t>
  </si>
  <si>
    <t>TES_per_household.kWh.EU27.Res.HH.Thermal.SH.Gas.SH.Elec</t>
  </si>
  <si>
    <t>TES_per_household.kWh.EU27.Res.HH.Thermal.SH.Gas.SC</t>
  </si>
  <si>
    <t>TES_per_household.kWh.EU27.Res.HH.Thermal.SH.Gas.SC.AC.Elec</t>
  </si>
  <si>
    <t>TES_per_household.kWh.EU27.Res.HH.Thermal.SH.Gas.WH</t>
  </si>
  <si>
    <t>TES_per_household.kWh.EU27.Res.HH.Thermal.SH.Gas.WH.Gas.NoSolar.Gas</t>
  </si>
  <si>
    <t>TES_per_household.kWh.EU27.Res.HH.Thermal.SH.Gas.WH.Gas.Solar</t>
  </si>
  <si>
    <t>TES_per_household.kWh.EU27.Res.HH.Thermal.SH.Gas.WH.Gas.Solar.Gas</t>
  </si>
  <si>
    <t>TES_per_household.kWh.EU27.Res.HH.Thermal.SH.Gas.WH.Gas.Solar.Solar</t>
  </si>
  <si>
    <t>TES_per_household.kWh.EU27.Res.HH.Thermal.SH.Gas.WH.Elc.NoSolar.Elec</t>
  </si>
  <si>
    <t>TES_per_household.kWh.EU27.Res.HH.Thermal.SH.Gas.WH.Elc.Solar</t>
  </si>
  <si>
    <t>TES_per_household.kWh.EU27.Res.HH.Thermal.SH.Gas.WH.Elc.Solar.Elec</t>
  </si>
  <si>
    <t>TES_per_household.kWh.EU27.Res.HH.Thermal.SH.Gas.WH.Elc.Solar.Solar</t>
  </si>
  <si>
    <t>TES_per_household.kWh.EU27.Res.HH.Thermal.SH.Gas.CO</t>
  </si>
  <si>
    <t>TES_per_household.kWh.EU27.Res.HH.Thermal.SH.Gas.CO.Gas.Gas</t>
  </si>
  <si>
    <t>TES_per_household.kWh.EU27.Res.HH.Thermal.SH.Gas.CO.Elc.Elec</t>
  </si>
  <si>
    <t>TES_per_household.kWh.EU27.Res.HH.Thermal.SH.Biomass</t>
  </si>
  <si>
    <t>TES_per_household.kWh.EU27.Res.HH.Thermal.SH.Biomass.SH</t>
  </si>
  <si>
    <t>TES_per_household.kWh.EU27.Res.HH.Thermal.SH.Biomass.SH.Biomass</t>
  </si>
  <si>
    <t>TES_per_household.kWh.EU27.Res.HH.Thermal.SH.Biomass.SH.Elec</t>
  </si>
  <si>
    <t>TES_per_household.kWh.EU27.Res.HH.Thermal.SH.Biomass.SC</t>
  </si>
  <si>
    <t>TES_per_household.kWh.EU27.Res.HH.Thermal.SH.Biomass.SC.AC.Elec</t>
  </si>
  <si>
    <t>TES_per_household.kWh.EU27.Res.HH.Thermal.SH.Biomass.WH</t>
  </si>
  <si>
    <t>TES_per_household.kWh.EU27.Res.HH.Thermal.SH.Biomass.WH.Biomass.NoSolar.Biomass</t>
  </si>
  <si>
    <t>TES_per_household.kWh.EU27.Res.HH.Thermal.SH.Biomass.WH.Biomass.Solar</t>
  </si>
  <si>
    <t>TES_per_household.kWh.EU27.Res.HH.Thermal.SH.Biomass.WH.Biomass.Solar.Biomass</t>
  </si>
  <si>
    <t>TES_per_household.kWh.EU27.Res.HH.Thermal.SH.Biomass.WH.Biomass.Solar.Solar</t>
  </si>
  <si>
    <t>TES_per_household.kWh.EU27.Res.HH.Thermal.SH.Biomass.WH.LPG.NoSolar.LPG</t>
  </si>
  <si>
    <t>TES_per_household.kWh.EU27.Res.HH.Thermal.SH.Biomass.WH.LPG.Solar</t>
  </si>
  <si>
    <t>TES_per_household.kWh.EU27.Res.HH.Thermal.SH.Biomass.WH.LPG.Solar.LPG</t>
  </si>
  <si>
    <t>TES_per_household.kWh.EU27.Res.HH.Thermal.SH.Biomass.WH.LPG.Solar.Solar</t>
  </si>
  <si>
    <t>TES_per_household.kWh.EU27.Res.HH.Thermal.SH.Biomass.WH.Elc.NoSolar.Elec</t>
  </si>
  <si>
    <t>TES_per_household.kWh.EU27.Res.HH.Thermal.SH.Biomass.WH.Elc.Solar</t>
  </si>
  <si>
    <t>TES_per_household.kWh.EU27.Res.HH.Thermal.SH.Biomass.WH.Elc.Solar.Elec</t>
  </si>
  <si>
    <t>TES_per_household.kWh.EU27.Res.HH.Thermal.SH.Biomass.WH.Elc.Solar.Solar</t>
  </si>
  <si>
    <t>TES_per_household.kWh.EU27.Res.HH.Thermal.SH.Biomass.CO</t>
  </si>
  <si>
    <t>TES_per_household.kWh.EU27.Res.HH.Thermal.SH.Biomass.CO.Biomass.Biomass</t>
  </si>
  <si>
    <t>TES_per_household.kWh.EU27.Res.HH.Thermal.SH.Biomass.CO.LPG.LPG</t>
  </si>
  <si>
    <t>TES_per_household.kWh.EU27.Res.HH.Thermal.SH.Biomass.CO.Elc.Elec</t>
  </si>
  <si>
    <t>TES_per_household.kWh.EU27.Res.HH.Thermal.SH.Geo</t>
  </si>
  <si>
    <t>TES_per_household.kWh.EU27.Res.HH.Thermal.SH.Geo.SH</t>
  </si>
  <si>
    <t>TES_per_household.kWh.EU27.Res.HH.Thermal.SH.Geo.SH.Geo</t>
  </si>
  <si>
    <t>TES_per_household.kWh.EU27.Res.HH.Thermal.SH.Geo.SH.Elec</t>
  </si>
  <si>
    <t>TES_per_household.kWh.EU27.Res.HH.Thermal.SH.Geo.SC</t>
  </si>
  <si>
    <t>TES_per_household.kWh.EU27.Res.HH.Thermal.SH.Geo.SC.AC.Elec</t>
  </si>
  <si>
    <t>TES_per_household.kWh.EU27.Res.HH.Thermal.SH.Geo.WH</t>
  </si>
  <si>
    <t>TES_per_household.kWh.EU27.Res.HH.Thermal.SH.Geo.WH.Geo.NoSolar.Geo</t>
  </si>
  <si>
    <t>TES_per_household.kWh.EU27.Res.HH.Thermal.SH.Geo.WH.Geo.Solar</t>
  </si>
  <si>
    <t>TES_per_household.kWh.EU27.Res.HH.Thermal.SH.Geo.WH.Geo.Solar.Geo</t>
  </si>
  <si>
    <t>TES_per_household.kWh.EU27.Res.HH.Thermal.SH.Geo.WH.Geo.Solar.Solar</t>
  </si>
  <si>
    <t>TES_per_household.kWh.EU27.Res.HH.Thermal.SH.Geo.WH.Elc.NoSolar.Elec</t>
  </si>
  <si>
    <t>TES_per_household.kWh.EU27.Res.HH.Thermal.SH.Geo.WH.Elc.Solar</t>
  </si>
  <si>
    <t>TES_per_household.kWh.EU27.Res.HH.Thermal.SH.Geo.WH.Elc.Solar.Elec</t>
  </si>
  <si>
    <t>TES_per_household.kWh.EU27.Res.HH.Thermal.SH.Geo.WH.Elc.Solar.Solar</t>
  </si>
  <si>
    <t>TES_per_household.kWh.EU27.Res.HH.Thermal.SH.Geo.CO</t>
  </si>
  <si>
    <t>TES_per_household.kWh.EU27.Res.HH.Thermal.SH.Geo.CO.LPG.LPG</t>
  </si>
  <si>
    <t>TES_per_household.kWh.EU27.Res.HH.Thermal.SH.Geo.CO.Elc.Elec</t>
  </si>
  <si>
    <t>TES_per_household.kWh.EU27.Res.HH.Thermal.SH.DistrHeat</t>
  </si>
  <si>
    <t>TES_per_household.kWh.EU27.Res.HH.Thermal.SH.DistrHeat.SH</t>
  </si>
  <si>
    <t>TES_per_household.kWh.EU27.Res.HH.Thermal.SH.DistrHeat.SH.Steam_Distr</t>
  </si>
  <si>
    <t>TES_per_household.kWh.EU27.Res.HH.Thermal.SH.DistrHeat.SH.Elec</t>
  </si>
  <si>
    <t>TES_per_household.kWh.EU27.Res.HH.Thermal.SH.DistrHeat.SC</t>
  </si>
  <si>
    <t>TES_per_household.kWh.EU27.Res.HH.Thermal.SH.DistrHeat.SC.AC.Elec</t>
  </si>
  <si>
    <t>TES_per_household.kWh.EU27.Res.HH.Thermal.SH.DistrHeat.WH</t>
  </si>
  <si>
    <t>TES_per_household.kWh.EU27.Res.HH.Thermal.SH.DistrHeat.WH.DistrHeat.NoSolar.Steam_Distr</t>
  </si>
  <si>
    <t>TES_per_household.kWh.EU27.Res.HH.Thermal.SH.DistrHeat.WH.DistrHeat.Solar</t>
  </si>
  <si>
    <t>TES_per_household.kWh.EU27.Res.HH.Thermal.SH.DistrHeat.WH.DistrHeat.Solar.Steam_Distr</t>
  </si>
  <si>
    <t>TES_per_household.kWh.EU27.Res.HH.Thermal.SH.DistrHeat.WH.DistrHeat.Solar.Solar</t>
  </si>
  <si>
    <t>TES_per_household.kWh.EU27.Res.HH.Thermal.SH.DistrHeat.WH.Elc.NoSolar.Elec</t>
  </si>
  <si>
    <t>TES_per_household.kWh.EU27.Res.HH.Thermal.SH.DistrHeat.WH.Elc.Solar</t>
  </si>
  <si>
    <t>TES_per_household.kWh.EU27.Res.HH.Thermal.SH.DistrHeat.WH.Elc.Solar.Elec</t>
  </si>
  <si>
    <t>TES_per_household.kWh.EU27.Res.HH.Thermal.SH.DistrHeat.WH.Elc.Solar.Solar</t>
  </si>
  <si>
    <t>TES_per_household.kWh.EU27.Res.HH.Thermal.SH.DistrHeat.CO</t>
  </si>
  <si>
    <t>TES_per_household.kWh.EU27.Res.HH.Thermal.SH.DistrHeat.CO.LPG.LPG</t>
  </si>
  <si>
    <t>TES_per_household.kWh.EU27.Res.HH.Thermal.SH.DistrHeat.CO.Elc.Elec</t>
  </si>
  <si>
    <t>TES_per_household.kWh.EU27.Res.HH.Thermal.SH.AdvElc</t>
  </si>
  <si>
    <t>TES_per_household.kWh.EU27.Res.HH.Thermal.SH.AdvElc.SH</t>
  </si>
  <si>
    <t>TES_per_household.kWh.EU27.Res.HH.Thermal.SH.AdvElc.SH.Elec</t>
  </si>
  <si>
    <t>TES_per_household.kWh.EU27.Res.HH.Thermal.SH.AdvElc.SC</t>
  </si>
  <si>
    <t>TES_per_household.kWh.EU27.Res.HH.Thermal.SH.AdvElc.SC.AC.Elec</t>
  </si>
  <si>
    <t>TES_per_household.kWh.EU27.Res.HH.Thermal.SH.AdvElc.WH</t>
  </si>
  <si>
    <t>TES_per_household.kWh.EU27.Res.HH.Thermal.SH.AdvElc.WH.LPG.NoSolar.LPG</t>
  </si>
  <si>
    <t>TES_per_household.kWh.EU27.Res.HH.Thermal.SH.AdvElc.WH.LPG.Solar</t>
  </si>
  <si>
    <t>TES_per_household.kWh.EU27.Res.HH.Thermal.SH.AdvElc.WH.LPG.Solar.LPG</t>
  </si>
  <si>
    <t>TES_per_household.kWh.EU27.Res.HH.Thermal.SH.AdvElc.WH.LPG.Solar.Solar</t>
  </si>
  <si>
    <t>TES_per_household.kWh.EU27.Res.HH.Thermal.SH.AdvElc.WH.Elc.NoSolar.Elec</t>
  </si>
  <si>
    <t>TES_per_household.kWh.EU27.Res.HH.Thermal.SH.AdvElc.WH.Elc.Solar</t>
  </si>
  <si>
    <t>TES_per_household.kWh.EU27.Res.HH.Thermal.SH.AdvElc.WH.Elc.Solar.Elec</t>
  </si>
  <si>
    <t>TES_per_household.kWh.EU27.Res.HH.Thermal.SH.AdvElc.WH.Elc.Solar.Solar</t>
  </si>
  <si>
    <t>TES_per_household.kWh.EU27.Res.HH.Thermal.SH.AdvElc.CO</t>
  </si>
  <si>
    <t>TES_per_household.kWh.EU27.Res.HH.Thermal.SH.AdvElc.CO.LPG.LPG</t>
  </si>
  <si>
    <t>TES_per_household.kWh.EU27.Res.HH.Thermal.SH.AdvElc.CO.Elc.Elec</t>
  </si>
  <si>
    <t>TES_per_household.kWh.EU27.Res.HH.Thermal.SH.ConvElc</t>
  </si>
  <si>
    <t>TES_per_household.kWh.EU27.Res.HH.Thermal.SH.ConvElc.SH</t>
  </si>
  <si>
    <t>TES_per_household.kWh.EU27.Res.HH.Thermal.SH.ConvElc.SH.Elec</t>
  </si>
  <si>
    <t>TES_per_household.kWh.EU27.Res.HH.Thermal.SH.ConvElc.SC</t>
  </si>
  <si>
    <t>TES_per_household.kWh.EU27.Res.HH.Thermal.SH.ConvElc.SC.AC.Elec</t>
  </si>
  <si>
    <t>TES_per_household.kWh.EU27.Res.HH.Thermal.SH.ConvElc.WH</t>
  </si>
  <si>
    <t>TES_per_household.kWh.EU27.Res.HH.Thermal.SH.ConvElc.WH.LPG.NoSolar.LPG</t>
  </si>
  <si>
    <t>TES_per_household.kWh.EU27.Res.HH.Thermal.SH.ConvElc.WH.LPG.Solar</t>
  </si>
  <si>
    <t>TES_per_household.kWh.EU27.Res.HH.Thermal.SH.ConvElc.WH.LPG.Solar.LPG</t>
  </si>
  <si>
    <t>TES_per_household.kWh.EU27.Res.HH.Thermal.SH.ConvElc.WH.LPG.Solar.Solar</t>
  </si>
  <si>
    <t>TES_per_household.kWh.EU27.Res.HH.Thermal.SH.ConvElc.WH.Elc.NoSolar.Elec</t>
  </si>
  <si>
    <t>TES_per_household.kWh.EU27.Res.HH.Thermal.SH.ConvElc.WH.Elc.Solar</t>
  </si>
  <si>
    <t>TES_per_household.kWh.EU27.Res.HH.Thermal.SH.ConvElc.WH.Elc.Solar.Elec</t>
  </si>
  <si>
    <t>TES_per_household.kWh.EU27.Res.HH.Thermal.SH.ConvElc.WH.Elc.Solar.Solar</t>
  </si>
  <si>
    <t>TES_per_household.kWh.EU27.Res.HH.Thermal.SH.ConvElc.CO</t>
  </si>
  <si>
    <t>TES_per_household.kWh.EU27.Res.HH.Thermal.SH.ConvElc.CO.LPG.LPG</t>
  </si>
  <si>
    <t>TES_per_household.kWh.EU27.Res.HH.Thermal.SH.ConvElc.CO.Elc.Elec</t>
  </si>
  <si>
    <t>EU27 - CO2 emissions per household (detailed structure)</t>
  </si>
  <si>
    <t>EMI_per_household.kgCO2.EU27.Res.HH.Thermal.SH.Solids</t>
  </si>
  <si>
    <t>EMI_per_household.kgCO2.EU27.Res.HH.Thermal.SH.Solids.SH</t>
  </si>
  <si>
    <t>EMI_per_household.kgCO2.EU27.Res.HH.Thermal.SH.Solids.SH.Solids</t>
  </si>
  <si>
    <t>EMI_per_household.kgCO2.EU27.Res.HH.Thermal.SH.Solids.SH.Elec</t>
  </si>
  <si>
    <t>EMI_per_household.kgCO2.EU27.Res.HH.Thermal.SH.Solids.SC</t>
  </si>
  <si>
    <t>EMI_per_household.kgCO2.EU27.Res.HH.Thermal.SH.Solids.SC.AC.Elec</t>
  </si>
  <si>
    <t>EMI_per_household.kgCO2.EU27.Res.HH.Thermal.SH.Solids.WH</t>
  </si>
  <si>
    <t>EMI_per_household.kgCO2.EU27.Res.HH.Thermal.SH.Solids.WH.Solids.NoSolar.Solids</t>
  </si>
  <si>
    <t>EMI_per_household.kgCO2.EU27.Res.HH.Thermal.SH.Solids.WH.LPG.NoSolar.LPG</t>
  </si>
  <si>
    <t>EMI_per_household.kgCO2.EU27.Res.HH.Thermal.SH.Solids.WH.LPG.Solar</t>
  </si>
  <si>
    <t>EMI_per_household.kgCO2.EU27.Res.HH.Thermal.SH.Solids.WH.LPG.Solar.LPG</t>
  </si>
  <si>
    <t>EMI_per_household.kgCO2.EU27.Res.HH.Thermal.SH.Solids.WH.LPG.Solar.Solar</t>
  </si>
  <si>
    <t>EMI_per_household.kgCO2.EU27.Res.HH.Thermal.SH.Solids.WH.Elc.NoSolar.Elec</t>
  </si>
  <si>
    <t>EMI_per_household.kgCO2.EU27.Res.HH.Thermal.SH.Solids.WH.Elc.Solar</t>
  </si>
  <si>
    <t>EMI_per_household.kgCO2.EU27.Res.HH.Thermal.SH.Solids.WH.Elc.Solar.Elec</t>
  </si>
  <si>
    <t>EMI_per_household.kgCO2.EU27.Res.HH.Thermal.SH.Solids.WH.Elc.Solar.Solar</t>
  </si>
  <si>
    <t>EMI_per_household.kgCO2.EU27.Res.HH.Thermal.SH.Solids.CO</t>
  </si>
  <si>
    <t>EMI_per_household.kgCO2.EU27.Res.HH.Thermal.SH.Solids.CO.Solids.Solids</t>
  </si>
  <si>
    <t>EMI_per_household.kgCO2.EU27.Res.HH.Thermal.SH.Solids.CO.LPG.LPG</t>
  </si>
  <si>
    <t>EMI_per_household.kgCO2.EU27.Res.HH.Thermal.SH.Solids.CO.Elc.Elec</t>
  </si>
  <si>
    <t>EMI_per_household.kgCO2.EU27.Res.HH.Thermal.SH.LPG</t>
  </si>
  <si>
    <t>EMI_per_household.kgCO2.EU27.Res.HH.Thermal.SH.LPG.SH</t>
  </si>
  <si>
    <t>EMI_per_household.kgCO2.EU27.Res.HH.Thermal.SH.LPG.SH.LPG</t>
  </si>
  <si>
    <t>EMI_per_household.kgCO2.EU27.Res.HH.Thermal.SH.LPG.SH.Elec</t>
  </si>
  <si>
    <t>EMI_per_household.kgCO2.EU27.Res.HH.Thermal.SH.LPG.SC</t>
  </si>
  <si>
    <t>EMI_per_household.kgCO2.EU27.Res.HH.Thermal.SH.LPG.SC.AC.Elec</t>
  </si>
  <si>
    <t>EMI_per_household.kgCO2.EU27.Res.HH.Thermal.SH.LPG.WH</t>
  </si>
  <si>
    <t>EMI_per_household.kgCO2.EU27.Res.HH.Thermal.SH.LPG.WH.LPG.NoSolar.LPG</t>
  </si>
  <si>
    <t>EMI_per_household.kgCO2.EU27.Res.HH.Thermal.SH.LPG.WH.LPG.Solar</t>
  </si>
  <si>
    <t>EMI_per_household.kgCO2.EU27.Res.HH.Thermal.SH.LPG.WH.LPG.Solar.LPG</t>
  </si>
  <si>
    <t>EMI_per_household.kgCO2.EU27.Res.HH.Thermal.SH.LPG.WH.LPG.Solar.Solar</t>
  </si>
  <si>
    <t>EMI_per_household.kgCO2.EU27.Res.HH.Thermal.SH.LPG.WH.Elc.NoSolar.Elec</t>
  </si>
  <si>
    <t>EMI_per_household.kgCO2.EU27.Res.HH.Thermal.SH.LPG.WH.Elc.Solar</t>
  </si>
  <si>
    <t>EMI_per_household.kgCO2.EU27.Res.HH.Thermal.SH.LPG.WH.Elc.Solar.Elec</t>
  </si>
  <si>
    <t>EMI_per_household.kgCO2.EU27.Res.HH.Thermal.SH.LPG.WH.Elc.Solar.Solar</t>
  </si>
  <si>
    <t>EMI_per_household.kgCO2.EU27.Res.HH.Thermal.SH.LPG.CO</t>
  </si>
  <si>
    <t>EMI_per_household.kgCO2.EU27.Res.HH.Thermal.SH.LPG.CO.LPG.LPG</t>
  </si>
  <si>
    <t>EMI_per_household.kgCO2.EU27.Res.HH.Thermal.SH.LPG.CO.Elc.Elec</t>
  </si>
  <si>
    <t>EMI_per_household.kgCO2.EU27.Res.HH.Thermal.SH.Oil</t>
  </si>
  <si>
    <t>EMI_per_household.kgCO2.EU27.Res.HH.Thermal.SH.Oil.SH</t>
  </si>
  <si>
    <t>EMI_per_household.kgCO2.EU27.Res.HH.Thermal.SH.Oil.SH.Oil</t>
  </si>
  <si>
    <t>EMI_per_household.kgCO2.EU27.Res.HH.Thermal.SH.Oil.SH.Elec</t>
  </si>
  <si>
    <t>EMI_per_household.kgCO2.EU27.Res.HH.Thermal.SH.Oil.SC</t>
  </si>
  <si>
    <t>EMI_per_household.kgCO2.EU27.Res.HH.Thermal.SH.Oil.SC.AC.Elec</t>
  </si>
  <si>
    <t>EMI_per_household.kgCO2.EU27.Res.HH.Thermal.SH.Oil.WH</t>
  </si>
  <si>
    <t>EMI_per_household.kgCO2.EU27.Res.HH.Thermal.SH.Oil.WH.Oil.NoSolar.Oil</t>
  </si>
  <si>
    <t>EMI_per_household.kgCO2.EU27.Res.HH.Thermal.SH.Oil.WH.Oil.Solar</t>
  </si>
  <si>
    <t>EMI_per_household.kgCO2.EU27.Res.HH.Thermal.SH.Oil.WH.Oil.Solar.Oil</t>
  </si>
  <si>
    <t>EMI_per_household.kgCO2.EU27.Res.HH.Thermal.SH.Oil.WH.Oil.Solar.Solar</t>
  </si>
  <si>
    <t>EMI_per_household.kgCO2.EU27.Res.HH.Thermal.SH.Oil.WH.Elc.NoSolar.Elec</t>
  </si>
  <si>
    <t>EMI_per_household.kgCO2.EU27.Res.HH.Thermal.SH.Oil.WH.Elc.Solar</t>
  </si>
  <si>
    <t>EMI_per_household.kgCO2.EU27.Res.HH.Thermal.SH.Oil.WH.Elc.Solar.Elec</t>
  </si>
  <si>
    <t>EMI_per_household.kgCO2.EU27.Res.HH.Thermal.SH.Oil.WH.Elc.Solar.Solar</t>
  </si>
  <si>
    <t>EMI_per_household.kgCO2.EU27.Res.HH.Thermal.SH.Oil.CO</t>
  </si>
  <si>
    <t>EMI_per_household.kgCO2.EU27.Res.HH.Thermal.SH.Oil.CO.LPG.LPG</t>
  </si>
  <si>
    <t>EMI_per_household.kgCO2.EU27.Res.HH.Thermal.SH.Oil.CO.Elc.Elec</t>
  </si>
  <si>
    <t>EMI_per_household.kgCO2.EU27.Res.HH.Thermal.SH.Gas</t>
  </si>
  <si>
    <t>EMI_per_household.kgCO2.EU27.Res.HH.Thermal.SH.Gas.SH</t>
  </si>
  <si>
    <t>EMI_per_household.kgCO2.EU27.Res.HH.Thermal.SH.Gas.SH.Gas</t>
  </si>
  <si>
    <t>EMI_per_household.kgCO2.EU27.Res.HH.Thermal.SH.Gas.SH.Elec</t>
  </si>
  <si>
    <t>EMI_per_household.kgCO2.EU27.Res.HH.Thermal.SH.Gas.SC</t>
  </si>
  <si>
    <t>EMI_per_household.kgCO2.EU27.Res.HH.Thermal.SH.Gas.SC.AC.Elec</t>
  </si>
  <si>
    <t>EMI_per_household.kgCO2.EU27.Res.HH.Thermal.SH.Gas.WH</t>
  </si>
  <si>
    <t>EMI_per_household.kgCO2.EU27.Res.HH.Thermal.SH.Gas.WH.Gas.NoSolar.Gas</t>
  </si>
  <si>
    <t>EMI_per_household.kgCO2.EU27.Res.HH.Thermal.SH.Gas.WH.Gas.Solar</t>
  </si>
  <si>
    <t>EMI_per_household.kgCO2.EU27.Res.HH.Thermal.SH.Gas.WH.Gas.Solar.Gas</t>
  </si>
  <si>
    <t>EMI_per_household.kgCO2.EU27.Res.HH.Thermal.SH.Gas.WH.Gas.Solar.Solar</t>
  </si>
  <si>
    <t>EMI_per_household.kgCO2.EU27.Res.HH.Thermal.SH.Gas.WH.Elc.NoSolar.Elec</t>
  </si>
  <si>
    <t>EMI_per_household.kgCO2.EU27.Res.HH.Thermal.SH.Gas.WH.Elc.Solar</t>
  </si>
  <si>
    <t>EMI_per_household.kgCO2.EU27.Res.HH.Thermal.SH.Gas.WH.Elc.Solar.Elec</t>
  </si>
  <si>
    <t>EMI_per_household.kgCO2.EU27.Res.HH.Thermal.SH.Gas.WH.Elc.Solar.Solar</t>
  </si>
  <si>
    <t>EMI_per_household.kgCO2.EU27.Res.HH.Thermal.SH.Gas.CO</t>
  </si>
  <si>
    <t>EMI_per_household.kgCO2.EU27.Res.HH.Thermal.SH.Gas.CO.Gas.Gas</t>
  </si>
  <si>
    <t>EMI_per_household.kgCO2.EU27.Res.HH.Thermal.SH.Gas.CO.Elc.Elec</t>
  </si>
  <si>
    <t>EMI_per_household.kgCO2.EU27.Res.HH.Thermal.SH.Biomass</t>
  </si>
  <si>
    <t>EMI_per_household.kgCO2.EU27.Res.HH.Thermal.SH.Biomass.SH</t>
  </si>
  <si>
    <t>EMI_per_household.kgCO2.EU27.Res.HH.Thermal.SH.Biomass.SH.Biomass</t>
  </si>
  <si>
    <t>EMI_per_household.kgCO2.EU27.Res.HH.Thermal.SH.Biomass.SH.Elec</t>
  </si>
  <si>
    <t>EMI_per_household.kgCO2.EU27.Res.HH.Thermal.SH.Biomass.SC</t>
  </si>
  <si>
    <t>EMI_per_household.kgCO2.EU27.Res.HH.Thermal.SH.Biomass.SC.AC.Elec</t>
  </si>
  <si>
    <t>EMI_per_household.kgCO2.EU27.Res.HH.Thermal.SH.Biomass.WH</t>
  </si>
  <si>
    <t>EMI_per_household.kgCO2.EU27.Res.HH.Thermal.SH.Biomass.WH.Biomass.NoSolar.Biomass</t>
  </si>
  <si>
    <t>EMI_per_household.kgCO2.EU27.Res.HH.Thermal.SH.Biomass.WH.Biomass.Solar</t>
  </si>
  <si>
    <t>EMI_per_household.kgCO2.EU27.Res.HH.Thermal.SH.Biomass.WH.Biomass.Solar.Biomass</t>
  </si>
  <si>
    <t>EMI_per_household.kgCO2.EU27.Res.HH.Thermal.SH.Biomass.WH.Biomass.Solar.Solar</t>
  </si>
  <si>
    <t>EMI_per_household.kgCO2.EU27.Res.HH.Thermal.SH.Biomass.WH.LPG.NoSolar.LPG</t>
  </si>
  <si>
    <t>EMI_per_household.kgCO2.EU27.Res.HH.Thermal.SH.Biomass.WH.LPG.Solar</t>
  </si>
  <si>
    <t>EMI_per_household.kgCO2.EU27.Res.HH.Thermal.SH.Biomass.WH.LPG.Solar.LPG</t>
  </si>
  <si>
    <t>EMI_per_household.kgCO2.EU27.Res.HH.Thermal.SH.Biomass.WH.LPG.Solar.Solar</t>
  </si>
  <si>
    <t>EMI_per_household.kgCO2.EU27.Res.HH.Thermal.SH.Biomass.WH.Elc.NoSolar.Elec</t>
  </si>
  <si>
    <t>EMI_per_household.kgCO2.EU27.Res.HH.Thermal.SH.Biomass.WH.Elc.Solar</t>
  </si>
  <si>
    <t>EMI_per_household.kgCO2.EU27.Res.HH.Thermal.SH.Biomass.WH.Elc.Solar.Elec</t>
  </si>
  <si>
    <t>EMI_per_household.kgCO2.EU27.Res.HH.Thermal.SH.Biomass.WH.Elc.Solar.Solar</t>
  </si>
  <si>
    <t>EMI_per_household.kgCO2.EU27.Res.HH.Thermal.SH.Biomass.CO</t>
  </si>
  <si>
    <t>EMI_per_household.kgCO2.EU27.Res.HH.Thermal.SH.Biomass.CO.Biomass.Biomass</t>
  </si>
  <si>
    <t>EMI_per_household.kgCO2.EU27.Res.HH.Thermal.SH.Biomass.CO.LPG.LPG</t>
  </si>
  <si>
    <t>EMI_per_household.kgCO2.EU27.Res.HH.Thermal.SH.Biomass.CO.Elc.Elec</t>
  </si>
  <si>
    <t>EMI_per_household.kgCO2.EU27.Res.HH.Thermal.SH.Geo</t>
  </si>
  <si>
    <t>EMI_per_household.kgCO2.EU27.Res.HH.Thermal.SH.Geo.SH</t>
  </si>
  <si>
    <t>EMI_per_household.kgCO2.EU27.Res.HH.Thermal.SH.Geo.SH.Geo</t>
  </si>
  <si>
    <t>EMI_per_household.kgCO2.EU27.Res.HH.Thermal.SH.Geo.SH.Elec</t>
  </si>
  <si>
    <t>EMI_per_household.kgCO2.EU27.Res.HH.Thermal.SH.Geo.SC</t>
  </si>
  <si>
    <t>EMI_per_household.kgCO2.EU27.Res.HH.Thermal.SH.Geo.SC.AC.Elec</t>
  </si>
  <si>
    <t>EMI_per_household.kgCO2.EU27.Res.HH.Thermal.SH.Geo.WH</t>
  </si>
  <si>
    <t>EMI_per_household.kgCO2.EU27.Res.HH.Thermal.SH.Geo.WH.Geo.NoSolar.Geo</t>
  </si>
  <si>
    <t>EMI_per_household.kgCO2.EU27.Res.HH.Thermal.SH.Geo.WH.Geo.Solar</t>
  </si>
  <si>
    <t>EMI_per_household.kgCO2.EU27.Res.HH.Thermal.SH.Geo.WH.Geo.Solar.Geo</t>
  </si>
  <si>
    <t>EMI_per_household.kgCO2.EU27.Res.HH.Thermal.SH.Geo.WH.Geo.Solar.Solar</t>
  </si>
  <si>
    <t>EMI_per_household.kgCO2.EU27.Res.HH.Thermal.SH.Geo.WH.Elc.NoSolar.Elec</t>
  </si>
  <si>
    <t>EMI_per_household.kgCO2.EU27.Res.HH.Thermal.SH.Geo.WH.Elc.Solar</t>
  </si>
  <si>
    <t>EMI_per_household.kgCO2.EU27.Res.HH.Thermal.SH.Geo.WH.Elc.Solar.Elec</t>
  </si>
  <si>
    <t>EMI_per_household.kgCO2.EU27.Res.HH.Thermal.SH.Geo.WH.Elc.Solar.Solar</t>
  </si>
  <si>
    <t>EMI_per_household.kgCO2.EU27.Res.HH.Thermal.SH.Geo.CO</t>
  </si>
  <si>
    <t>EMI_per_household.kgCO2.EU27.Res.HH.Thermal.SH.Geo.CO.LPG.LPG</t>
  </si>
  <si>
    <t>EMI_per_household.kgCO2.EU27.Res.HH.Thermal.SH.Geo.CO.Elc.Elec</t>
  </si>
  <si>
    <t>EMI_per_household.kgCO2.EU27.Res.HH.Thermal.SH.DistrHeat</t>
  </si>
  <si>
    <t>EMI_per_household.kgCO2.EU27.Res.HH.Thermal.SH.DistrHeat.SH</t>
  </si>
  <si>
    <t>EMI_per_household.kgCO2.EU27.Res.HH.Thermal.SH.DistrHeat.SH.Steam_Distr</t>
  </si>
  <si>
    <t>EMI_per_household.kgCO2.EU27.Res.HH.Thermal.SH.DistrHeat.SH.Elec</t>
  </si>
  <si>
    <t>EMI_per_household.kgCO2.EU27.Res.HH.Thermal.SH.DistrHeat.SC</t>
  </si>
  <si>
    <t>EMI_per_household.kgCO2.EU27.Res.HH.Thermal.SH.DistrHeat.SC.AC.Elec</t>
  </si>
  <si>
    <t>EMI_per_household.kgCO2.EU27.Res.HH.Thermal.SH.DistrHeat.WH</t>
  </si>
  <si>
    <t>EMI_per_household.kgCO2.EU27.Res.HH.Thermal.SH.DistrHeat.WH.DistrHeat.NoSolar.Steam_Distr</t>
  </si>
  <si>
    <t>EMI_per_household.kgCO2.EU27.Res.HH.Thermal.SH.DistrHeat.WH.DistrHeat.Solar</t>
  </si>
  <si>
    <t>EMI_per_household.kgCO2.EU27.Res.HH.Thermal.SH.DistrHeat.WH.DistrHeat.Solar.Steam_Distr</t>
  </si>
  <si>
    <t>EMI_per_household.kgCO2.EU27.Res.HH.Thermal.SH.DistrHeat.WH.DistrHeat.Solar.Solar</t>
  </si>
  <si>
    <t>EMI_per_household.kgCO2.EU27.Res.HH.Thermal.SH.DistrHeat.WH.Elc.NoSolar.Elec</t>
  </si>
  <si>
    <t>EMI_per_household.kgCO2.EU27.Res.HH.Thermal.SH.DistrHeat.WH.Elc.Solar</t>
  </si>
  <si>
    <t>EMI_per_household.kgCO2.EU27.Res.HH.Thermal.SH.DistrHeat.WH.Elc.Solar.Elec</t>
  </si>
  <si>
    <t>EMI_per_household.kgCO2.EU27.Res.HH.Thermal.SH.DistrHeat.WH.Elc.Solar.Solar</t>
  </si>
  <si>
    <t>EMI_per_household.kgCO2.EU27.Res.HH.Thermal.SH.DistrHeat.CO</t>
  </si>
  <si>
    <t>EMI_per_household.kgCO2.EU27.Res.HH.Thermal.SH.DistrHeat.CO.LPG.LPG</t>
  </si>
  <si>
    <t>EMI_per_household.kgCO2.EU27.Res.HH.Thermal.SH.DistrHeat.CO.Elc.Elec</t>
  </si>
  <si>
    <t>EMI_per_household.kgCO2.EU27.Res.HH.Thermal.SH.AdvElc</t>
  </si>
  <si>
    <t>EMI_per_household.kgCO2.EU27.Res.HH.Thermal.SH.AdvElc.SH</t>
  </si>
  <si>
    <t>EMI_per_household.kgCO2.EU27.Res.HH.Thermal.SH.AdvElc.SH.Elec</t>
  </si>
  <si>
    <t>EMI_per_household.kgCO2.EU27.Res.HH.Thermal.SH.AdvElc.SC</t>
  </si>
  <si>
    <t>EMI_per_household.kgCO2.EU27.Res.HH.Thermal.SH.AdvElc.SC.AC.Elec</t>
  </si>
  <si>
    <t>EMI_per_household.kgCO2.EU27.Res.HH.Thermal.SH.AdvElc.WH</t>
  </si>
  <si>
    <t>EMI_per_household.kgCO2.EU27.Res.HH.Thermal.SH.AdvElc.WH.LPG.NoSolar.LPG</t>
  </si>
  <si>
    <t>EMI_per_household.kgCO2.EU27.Res.HH.Thermal.SH.AdvElc.WH.LPG.Solar</t>
  </si>
  <si>
    <t>EMI_per_household.kgCO2.EU27.Res.HH.Thermal.SH.AdvElc.WH.LPG.Solar.LPG</t>
  </si>
  <si>
    <t>EMI_per_household.kgCO2.EU27.Res.HH.Thermal.SH.AdvElc.WH.LPG.Solar.Solar</t>
  </si>
  <si>
    <t>EMI_per_household.kgCO2.EU27.Res.HH.Thermal.SH.AdvElc.WH.Elc.NoSolar.Elec</t>
  </si>
  <si>
    <t>EMI_per_household.kgCO2.EU27.Res.HH.Thermal.SH.AdvElc.WH.Elc.Solar</t>
  </si>
  <si>
    <t>EMI_per_household.kgCO2.EU27.Res.HH.Thermal.SH.AdvElc.WH.Elc.Solar.Elec</t>
  </si>
  <si>
    <t>EMI_per_household.kgCO2.EU27.Res.HH.Thermal.SH.AdvElc.WH.Elc.Solar.Solar</t>
  </si>
  <si>
    <t>EMI_per_household.kgCO2.EU27.Res.HH.Thermal.SH.AdvElc.CO</t>
  </si>
  <si>
    <t>EMI_per_household.kgCO2.EU27.Res.HH.Thermal.SH.AdvElc.CO.LPG.LPG</t>
  </si>
  <si>
    <t>EMI_per_household.kgCO2.EU27.Res.HH.Thermal.SH.AdvElc.CO.Elc.Elec</t>
  </si>
  <si>
    <t>EMI_per_household.kgCO2.EU27.Res.HH.Thermal.SH.ConvElc</t>
  </si>
  <si>
    <t>EMI_per_household.kgCO2.EU27.Res.HH.Thermal.SH.ConvElc.SH</t>
  </si>
  <si>
    <t>EMI_per_household.kgCO2.EU27.Res.HH.Thermal.SH.ConvElc.SH.Elec</t>
  </si>
  <si>
    <t>EMI_per_household.kgCO2.EU27.Res.HH.Thermal.SH.ConvElc.SC</t>
  </si>
  <si>
    <t>EMI_per_household.kgCO2.EU27.Res.HH.Thermal.SH.ConvElc.SC.AC.Elec</t>
  </si>
  <si>
    <t>EMI_per_household.kgCO2.EU27.Res.HH.Thermal.SH.ConvElc.WH</t>
  </si>
  <si>
    <t>EMI_per_household.kgCO2.EU27.Res.HH.Thermal.SH.ConvElc.WH.LPG.NoSolar.LPG</t>
  </si>
  <si>
    <t>EMI_per_household.kgCO2.EU27.Res.HH.Thermal.SH.ConvElc.WH.LPG.Solar</t>
  </si>
  <si>
    <t>EMI_per_household.kgCO2.EU27.Res.HH.Thermal.SH.ConvElc.WH.LPG.Solar.LPG</t>
  </si>
  <si>
    <t>EMI_per_household.kgCO2.EU27.Res.HH.Thermal.SH.ConvElc.WH.LPG.Solar.Solar</t>
  </si>
  <si>
    <t>EMI_per_household.kgCO2.EU27.Res.HH.Thermal.SH.ConvElc.WH.Elc.NoSolar.Elec</t>
  </si>
  <si>
    <t>EMI_per_household.kgCO2.EU27.Res.HH.Thermal.SH.ConvElc.WH.Elc.Solar</t>
  </si>
  <si>
    <t>EMI_per_household.kgCO2.EU27.Res.HH.Thermal.SH.ConvElc.WH.Elc.Solar.Elec</t>
  </si>
  <si>
    <t>EMI_per_household.kgCO2.EU27.Res.HH.Thermal.SH.ConvElc.WH.Elc.Solar.Solar</t>
  </si>
  <si>
    <t>EMI_per_household.kgCO2.EU27.Res.HH.Thermal.SH.ConvElc.CO</t>
  </si>
  <si>
    <t>EMI_per_household.kgCO2.EU27.Res.HH.Thermal.SH.ConvElc.CO.LPG.LPG</t>
  </si>
  <si>
    <t>EMI_per_household.kgCO2.EU27.Res.HH.Thermal.SH.ConvElc.CO.Elc.Elec</t>
  </si>
  <si>
    <t>EU27 - Final energy consumption per surface area (detailed structure)</t>
  </si>
  <si>
    <t>FEC_per_sqm.kWh.EU27.Res.HH.Thermal.SH.Solids</t>
  </si>
  <si>
    <t>FEC_per_sqm.kWh.EU27.Res.HH.Thermal.SH.Solids.SH</t>
  </si>
  <si>
    <t>FEC_per_sqm.kWh.EU27.Res.HH.Thermal.SH.Solids.SH.Solids</t>
  </si>
  <si>
    <t>FEC_per_sqm.kWh.EU27.Res.HH.Thermal.SH.Solids.SH.Elec</t>
  </si>
  <si>
    <t>FEC_per_sqm.kWh.EU27.Res.HH.Thermal.SH.Solids.SC</t>
  </si>
  <si>
    <t>FEC_per_sqm.kWh.EU27.Res.HH.Thermal.SH.Solids.SC.AC.Elec</t>
  </si>
  <si>
    <t>FEC_per_sqm.kWh.EU27.Res.HH.Thermal.SH.Solids.WH</t>
  </si>
  <si>
    <t>FEC_per_sqm.kWh.EU27.Res.HH.Thermal.SH.Solids.WH.Solids.NoSolar.Solids</t>
  </si>
  <si>
    <t>FEC_per_sqm.kWh.EU27.Res.HH.Thermal.SH.Solids.WH.LPG.NoSolar.LPG</t>
  </si>
  <si>
    <t>FEC_per_sqm.kWh.EU27.Res.HH.Thermal.SH.Solids.WH.LPG.Solar</t>
  </si>
  <si>
    <t>FEC_per_sqm.kWh.EU27.Res.HH.Thermal.SH.Solids.WH.LPG.Solar.LPG</t>
  </si>
  <si>
    <t>FEC_per_sqm.kWh.EU27.Res.HH.Thermal.SH.Solids.WH.LPG.Solar.Solar</t>
  </si>
  <si>
    <t>FEC_per_sqm.kWh.EU27.Res.HH.Thermal.SH.Solids.WH.Elc.NoSolar.Elec</t>
  </si>
  <si>
    <t>FEC_per_sqm.kWh.EU27.Res.HH.Thermal.SH.Solids.WH.Elc.Solar</t>
  </si>
  <si>
    <t>FEC_per_sqm.kWh.EU27.Res.HH.Thermal.SH.Solids.WH.Elc.Solar.Elec</t>
  </si>
  <si>
    <t>FEC_per_sqm.kWh.EU27.Res.HH.Thermal.SH.Solids.WH.Elc.Solar.Solar</t>
  </si>
  <si>
    <t>FEC_per_sqm.kWh.EU27.Res.HH.Thermal.SH.Solids.CO</t>
  </si>
  <si>
    <t>FEC_per_sqm.kWh.EU27.Res.HH.Thermal.SH.Solids.CO.Solids.Solids</t>
  </si>
  <si>
    <t>FEC_per_sqm.kWh.EU27.Res.HH.Thermal.SH.Solids.CO.LPG.LPG</t>
  </si>
  <si>
    <t>FEC_per_sqm.kWh.EU27.Res.HH.Thermal.SH.Solids.CO.Elc.Elec</t>
  </si>
  <si>
    <t>FEC_per_sqm.kWh.EU27.Res.HH.Thermal.SH.LPG</t>
  </si>
  <si>
    <t>FEC_per_sqm.kWh.EU27.Res.HH.Thermal.SH.LPG.SH</t>
  </si>
  <si>
    <t>FEC_per_sqm.kWh.EU27.Res.HH.Thermal.SH.LPG.SH.LPG</t>
  </si>
  <si>
    <t>FEC_per_sqm.kWh.EU27.Res.HH.Thermal.SH.LPG.SH.Elec</t>
  </si>
  <si>
    <t>FEC_per_sqm.kWh.EU27.Res.HH.Thermal.SH.LPG.SC</t>
  </si>
  <si>
    <t>FEC_per_sqm.kWh.EU27.Res.HH.Thermal.SH.LPG.SC.AC.Elec</t>
  </si>
  <si>
    <t>FEC_per_sqm.kWh.EU27.Res.HH.Thermal.SH.LPG.WH</t>
  </si>
  <si>
    <t>FEC_per_sqm.kWh.EU27.Res.HH.Thermal.SH.LPG.WH.LPG.NoSolar.LPG</t>
  </si>
  <si>
    <t>FEC_per_sqm.kWh.EU27.Res.HH.Thermal.SH.LPG.WH.LPG.Solar</t>
  </si>
  <si>
    <t>FEC_per_sqm.kWh.EU27.Res.HH.Thermal.SH.LPG.WH.LPG.Solar.LPG</t>
  </si>
  <si>
    <t>FEC_per_sqm.kWh.EU27.Res.HH.Thermal.SH.LPG.WH.LPG.Solar.Solar</t>
  </si>
  <si>
    <t>FEC_per_sqm.kWh.EU27.Res.HH.Thermal.SH.LPG.WH.Elc.NoSolar.Elec</t>
  </si>
  <si>
    <t>FEC_per_sqm.kWh.EU27.Res.HH.Thermal.SH.LPG.WH.Elc.Solar</t>
  </si>
  <si>
    <t>FEC_per_sqm.kWh.EU27.Res.HH.Thermal.SH.LPG.WH.Elc.Solar.Elec</t>
  </si>
  <si>
    <t>FEC_per_sqm.kWh.EU27.Res.HH.Thermal.SH.LPG.WH.Elc.Solar.Solar</t>
  </si>
  <si>
    <t>FEC_per_sqm.kWh.EU27.Res.HH.Thermal.SH.LPG.CO</t>
  </si>
  <si>
    <t>FEC_per_sqm.kWh.EU27.Res.HH.Thermal.SH.LPG.CO.LPG.LPG</t>
  </si>
  <si>
    <t>FEC_per_sqm.kWh.EU27.Res.HH.Thermal.SH.LPG.CO.Elc.Elec</t>
  </si>
  <si>
    <t>FEC_per_sqm.kWh.EU27.Res.HH.Thermal.SH.Oil</t>
  </si>
  <si>
    <t>FEC_per_sqm.kWh.EU27.Res.HH.Thermal.SH.Oil.SH</t>
  </si>
  <si>
    <t>FEC_per_sqm.kWh.EU27.Res.HH.Thermal.SH.Oil.SH.Oil</t>
  </si>
  <si>
    <t>FEC_per_sqm.kWh.EU27.Res.HH.Thermal.SH.Oil.SH.Elec</t>
  </si>
  <si>
    <t>FEC_per_sqm.kWh.EU27.Res.HH.Thermal.SH.Oil.SC</t>
  </si>
  <si>
    <t>FEC_per_sqm.kWh.EU27.Res.HH.Thermal.SH.Oil.SC.AC.Elec</t>
  </si>
  <si>
    <t>FEC_per_sqm.kWh.EU27.Res.HH.Thermal.SH.Oil.WH</t>
  </si>
  <si>
    <t>FEC_per_sqm.kWh.EU27.Res.HH.Thermal.SH.Oil.WH.Oil.NoSolar.Oil</t>
  </si>
  <si>
    <t>FEC_per_sqm.kWh.EU27.Res.HH.Thermal.SH.Oil.WH.Oil.Solar</t>
  </si>
  <si>
    <t>FEC_per_sqm.kWh.EU27.Res.HH.Thermal.SH.Oil.WH.Oil.Solar.Oil</t>
  </si>
  <si>
    <t>FEC_per_sqm.kWh.EU27.Res.HH.Thermal.SH.Oil.WH.Oil.Solar.Solar</t>
  </si>
  <si>
    <t>FEC_per_sqm.kWh.EU27.Res.HH.Thermal.SH.Oil.WH.Elc.NoSolar.Elec</t>
  </si>
  <si>
    <t>FEC_per_sqm.kWh.EU27.Res.HH.Thermal.SH.Oil.WH.Elc.Solar</t>
  </si>
  <si>
    <t>FEC_per_sqm.kWh.EU27.Res.HH.Thermal.SH.Oil.WH.Elc.Solar.Elec</t>
  </si>
  <si>
    <t>FEC_per_sqm.kWh.EU27.Res.HH.Thermal.SH.Oil.WH.Elc.Solar.Solar</t>
  </si>
  <si>
    <t>FEC_per_sqm.kWh.EU27.Res.HH.Thermal.SH.Oil.CO</t>
  </si>
  <si>
    <t>FEC_per_sqm.kWh.EU27.Res.HH.Thermal.SH.Oil.CO.LPG.LPG</t>
  </si>
  <si>
    <t>FEC_per_sqm.kWh.EU27.Res.HH.Thermal.SH.Oil.CO.Elc.Elec</t>
  </si>
  <si>
    <t>FEC_per_sqm.kWh.EU27.Res.HH.Thermal.SH.Gas</t>
  </si>
  <si>
    <t>FEC_per_sqm.kWh.EU27.Res.HH.Thermal.SH.Gas.SH</t>
  </si>
  <si>
    <t>FEC_per_sqm.kWh.EU27.Res.HH.Thermal.SH.Gas.SH.Gas</t>
  </si>
  <si>
    <t>FEC_per_sqm.kWh.EU27.Res.HH.Thermal.SH.Gas.SH.Elec</t>
  </si>
  <si>
    <t>FEC_per_sqm.kWh.EU27.Res.HH.Thermal.SH.Gas.SC</t>
  </si>
  <si>
    <t>FEC_per_sqm.kWh.EU27.Res.HH.Thermal.SH.Gas.SC.AC.Elec</t>
  </si>
  <si>
    <t>FEC_per_sqm.kWh.EU27.Res.HH.Thermal.SH.Gas.WH</t>
  </si>
  <si>
    <t>FEC_per_sqm.kWh.EU27.Res.HH.Thermal.SH.Gas.WH.Gas.NoSolar.Gas</t>
  </si>
  <si>
    <t>FEC_per_sqm.kWh.EU27.Res.HH.Thermal.SH.Gas.WH.Gas.Solar</t>
  </si>
  <si>
    <t>FEC_per_sqm.kWh.EU27.Res.HH.Thermal.SH.Gas.WH.Gas.Solar.Gas</t>
  </si>
  <si>
    <t>FEC_per_sqm.kWh.EU27.Res.HH.Thermal.SH.Gas.WH.Gas.Solar.Solar</t>
  </si>
  <si>
    <t>FEC_per_sqm.kWh.EU27.Res.HH.Thermal.SH.Gas.WH.Elc.NoSolar.Elec</t>
  </si>
  <si>
    <t>FEC_per_sqm.kWh.EU27.Res.HH.Thermal.SH.Gas.WH.Elc.Solar</t>
  </si>
  <si>
    <t>FEC_per_sqm.kWh.EU27.Res.HH.Thermal.SH.Gas.WH.Elc.Solar.Elec</t>
  </si>
  <si>
    <t>FEC_per_sqm.kWh.EU27.Res.HH.Thermal.SH.Gas.WH.Elc.Solar.Solar</t>
  </si>
  <si>
    <t>FEC_per_sqm.kWh.EU27.Res.HH.Thermal.SH.Gas.CO</t>
  </si>
  <si>
    <t>FEC_per_sqm.kWh.EU27.Res.HH.Thermal.SH.Gas.CO.Gas.Gas</t>
  </si>
  <si>
    <t>FEC_per_sqm.kWh.EU27.Res.HH.Thermal.SH.Gas.CO.Elc.Elec</t>
  </si>
  <si>
    <t>FEC_per_sqm.kWh.EU27.Res.HH.Thermal.SH.Biomass</t>
  </si>
  <si>
    <t>FEC_per_sqm.kWh.EU27.Res.HH.Thermal.SH.Biomass.SH</t>
  </si>
  <si>
    <t>FEC_per_sqm.kWh.EU27.Res.HH.Thermal.SH.Biomass.SH.Biomass</t>
  </si>
  <si>
    <t>FEC_per_sqm.kWh.EU27.Res.HH.Thermal.SH.Biomass.SH.Elec</t>
  </si>
  <si>
    <t>FEC_per_sqm.kWh.EU27.Res.HH.Thermal.SH.Biomass.SC</t>
  </si>
  <si>
    <t>FEC_per_sqm.kWh.EU27.Res.HH.Thermal.SH.Biomass.SC.AC.Elec</t>
  </si>
  <si>
    <t>FEC_per_sqm.kWh.EU27.Res.HH.Thermal.SH.Biomass.WH</t>
  </si>
  <si>
    <t>FEC_per_sqm.kWh.EU27.Res.HH.Thermal.SH.Biomass.WH.Biomass.NoSolar.Biomass</t>
  </si>
  <si>
    <t>FEC_per_sqm.kWh.EU27.Res.HH.Thermal.SH.Biomass.WH.Biomass.Solar</t>
  </si>
  <si>
    <t>FEC_per_sqm.kWh.EU27.Res.HH.Thermal.SH.Biomass.WH.Biomass.Solar.Biomass</t>
  </si>
  <si>
    <t>FEC_per_sqm.kWh.EU27.Res.HH.Thermal.SH.Biomass.WH.Biomass.Solar.Solar</t>
  </si>
  <si>
    <t>FEC_per_sqm.kWh.EU27.Res.HH.Thermal.SH.Biomass.WH.LPG.NoSolar.LPG</t>
  </si>
  <si>
    <t>FEC_per_sqm.kWh.EU27.Res.HH.Thermal.SH.Biomass.WH.LPG.Solar</t>
  </si>
  <si>
    <t>FEC_per_sqm.kWh.EU27.Res.HH.Thermal.SH.Biomass.WH.LPG.Solar.LPG</t>
  </si>
  <si>
    <t>FEC_per_sqm.kWh.EU27.Res.HH.Thermal.SH.Biomass.WH.LPG.Solar.Solar</t>
  </si>
  <si>
    <t>FEC_per_sqm.kWh.EU27.Res.HH.Thermal.SH.Biomass.WH.Elc.NoSolar.Elec</t>
  </si>
  <si>
    <t>FEC_per_sqm.kWh.EU27.Res.HH.Thermal.SH.Biomass.WH.Elc.Solar</t>
  </si>
  <si>
    <t>FEC_per_sqm.kWh.EU27.Res.HH.Thermal.SH.Biomass.WH.Elc.Solar.Elec</t>
  </si>
  <si>
    <t>FEC_per_sqm.kWh.EU27.Res.HH.Thermal.SH.Biomass.WH.Elc.Solar.Solar</t>
  </si>
  <si>
    <t>FEC_per_sqm.kWh.EU27.Res.HH.Thermal.SH.Biomass.CO</t>
  </si>
  <si>
    <t>FEC_per_sqm.kWh.EU27.Res.HH.Thermal.SH.Biomass.CO.Biomass.Biomass</t>
  </si>
  <si>
    <t>FEC_per_sqm.kWh.EU27.Res.HH.Thermal.SH.Biomass.CO.LPG.LPG</t>
  </si>
  <si>
    <t>FEC_per_sqm.kWh.EU27.Res.HH.Thermal.SH.Biomass.CO.Elc.Elec</t>
  </si>
  <si>
    <t>FEC_per_sqm.kWh.EU27.Res.HH.Thermal.SH.Geo</t>
  </si>
  <si>
    <t>FEC_per_sqm.kWh.EU27.Res.HH.Thermal.SH.Geo.SH</t>
  </si>
  <si>
    <t>FEC_per_sqm.kWh.EU27.Res.HH.Thermal.SH.Geo.SH.Geo</t>
  </si>
  <si>
    <t>FEC_per_sqm.kWh.EU27.Res.HH.Thermal.SH.Geo.SH.Elec</t>
  </si>
  <si>
    <t>FEC_per_sqm.kWh.EU27.Res.HH.Thermal.SH.Geo.SC</t>
  </si>
  <si>
    <t>FEC_per_sqm.kWh.EU27.Res.HH.Thermal.SH.Geo.SC.AC.Elec</t>
  </si>
  <si>
    <t>FEC_per_sqm.kWh.EU27.Res.HH.Thermal.SH.Geo.WH</t>
  </si>
  <si>
    <t>FEC_per_sqm.kWh.EU27.Res.HH.Thermal.SH.Geo.WH.Geo.NoSolar.Geo</t>
  </si>
  <si>
    <t>FEC_per_sqm.kWh.EU27.Res.HH.Thermal.SH.Geo.WH.Geo.Solar</t>
  </si>
  <si>
    <t>FEC_per_sqm.kWh.EU27.Res.HH.Thermal.SH.Geo.WH.Geo.Solar.Geo</t>
  </si>
  <si>
    <t>FEC_per_sqm.kWh.EU27.Res.HH.Thermal.SH.Geo.WH.Geo.Solar.Solar</t>
  </si>
  <si>
    <t>FEC_per_sqm.kWh.EU27.Res.HH.Thermal.SH.Geo.WH.Elc.NoSolar.Elec</t>
  </si>
  <si>
    <t>FEC_per_sqm.kWh.EU27.Res.HH.Thermal.SH.Geo.WH.Elc.Solar</t>
  </si>
  <si>
    <t>FEC_per_sqm.kWh.EU27.Res.HH.Thermal.SH.Geo.WH.Elc.Solar.Elec</t>
  </si>
  <si>
    <t>FEC_per_sqm.kWh.EU27.Res.HH.Thermal.SH.Geo.WH.Elc.Solar.Solar</t>
  </si>
  <si>
    <t>FEC_per_sqm.kWh.EU27.Res.HH.Thermal.SH.Geo.CO</t>
  </si>
  <si>
    <t>FEC_per_sqm.kWh.EU27.Res.HH.Thermal.SH.Geo.CO.LPG.LPG</t>
  </si>
  <si>
    <t>FEC_per_sqm.kWh.EU27.Res.HH.Thermal.SH.Geo.CO.Elc.Elec</t>
  </si>
  <si>
    <t>FEC_per_sqm.kWh.EU27.Res.HH.Thermal.SH.DistrHeat</t>
  </si>
  <si>
    <t>FEC_per_sqm.kWh.EU27.Res.HH.Thermal.SH.DistrHeat.SH</t>
  </si>
  <si>
    <t>FEC_per_sqm.kWh.EU27.Res.HH.Thermal.SH.DistrHeat.SH.Steam_Distr</t>
  </si>
  <si>
    <t>FEC_per_sqm.kWh.EU27.Res.HH.Thermal.SH.DistrHeat.SH.Elec</t>
  </si>
  <si>
    <t>FEC_per_sqm.kWh.EU27.Res.HH.Thermal.SH.DistrHeat.SC</t>
  </si>
  <si>
    <t>FEC_per_sqm.kWh.EU27.Res.HH.Thermal.SH.DistrHeat.SC.AC.Elec</t>
  </si>
  <si>
    <t>FEC_per_sqm.kWh.EU27.Res.HH.Thermal.SH.DistrHeat.WH</t>
  </si>
  <si>
    <t>FEC_per_sqm.kWh.EU27.Res.HH.Thermal.SH.DistrHeat.WH.DistrHeat.NoSolar.Steam_Distr</t>
  </si>
  <si>
    <t>FEC_per_sqm.kWh.EU27.Res.HH.Thermal.SH.DistrHeat.WH.DistrHeat.Solar</t>
  </si>
  <si>
    <t>FEC_per_sqm.kWh.EU27.Res.HH.Thermal.SH.DistrHeat.WH.DistrHeat.Solar.Steam_Distr</t>
  </si>
  <si>
    <t>FEC_per_sqm.kWh.EU27.Res.HH.Thermal.SH.DistrHeat.WH.DistrHeat.Solar.Solar</t>
  </si>
  <si>
    <t>FEC_per_sqm.kWh.EU27.Res.HH.Thermal.SH.DistrHeat.WH.Elc.NoSolar.Elec</t>
  </si>
  <si>
    <t>FEC_per_sqm.kWh.EU27.Res.HH.Thermal.SH.DistrHeat.WH.Elc.Solar</t>
  </si>
  <si>
    <t>FEC_per_sqm.kWh.EU27.Res.HH.Thermal.SH.DistrHeat.WH.Elc.Solar.Elec</t>
  </si>
  <si>
    <t>FEC_per_sqm.kWh.EU27.Res.HH.Thermal.SH.DistrHeat.WH.Elc.Solar.Solar</t>
  </si>
  <si>
    <t>FEC_per_sqm.kWh.EU27.Res.HH.Thermal.SH.DistrHeat.CO</t>
  </si>
  <si>
    <t>FEC_per_sqm.kWh.EU27.Res.HH.Thermal.SH.DistrHeat.CO.LPG.LPG</t>
  </si>
  <si>
    <t>FEC_per_sqm.kWh.EU27.Res.HH.Thermal.SH.DistrHeat.CO.Elc.Elec</t>
  </si>
  <si>
    <t>FEC_per_sqm.kWh.EU27.Res.HH.Thermal.SH.AdvElc</t>
  </si>
  <si>
    <t>FEC_per_sqm.kWh.EU27.Res.HH.Thermal.SH.AdvElc.SH</t>
  </si>
  <si>
    <t>FEC_per_sqm.kWh.EU27.Res.HH.Thermal.SH.AdvElc.SH.Elec</t>
  </si>
  <si>
    <t>FEC_per_sqm.kWh.EU27.Res.HH.Thermal.SH.AdvElc.SC</t>
  </si>
  <si>
    <t>FEC_per_sqm.kWh.EU27.Res.HH.Thermal.SH.AdvElc.SC.AC.Elec</t>
  </si>
  <si>
    <t>FEC_per_sqm.kWh.EU27.Res.HH.Thermal.SH.AdvElc.WH</t>
  </si>
  <si>
    <t>FEC_per_sqm.kWh.EU27.Res.HH.Thermal.SH.AdvElc.WH.LPG.NoSolar.LPG</t>
  </si>
  <si>
    <t>FEC_per_sqm.kWh.EU27.Res.HH.Thermal.SH.AdvElc.WH.LPG.Solar</t>
  </si>
  <si>
    <t>FEC_per_sqm.kWh.EU27.Res.HH.Thermal.SH.AdvElc.WH.LPG.Solar.LPG</t>
  </si>
  <si>
    <t>FEC_per_sqm.kWh.EU27.Res.HH.Thermal.SH.AdvElc.WH.LPG.Solar.Solar</t>
  </si>
  <si>
    <t>FEC_per_sqm.kWh.EU27.Res.HH.Thermal.SH.AdvElc.WH.Elc.NoSolar.Elec</t>
  </si>
  <si>
    <t>FEC_per_sqm.kWh.EU27.Res.HH.Thermal.SH.AdvElc.WH.Elc.Solar</t>
  </si>
  <si>
    <t>FEC_per_sqm.kWh.EU27.Res.HH.Thermal.SH.AdvElc.WH.Elc.Solar.Elec</t>
  </si>
  <si>
    <t>FEC_per_sqm.kWh.EU27.Res.HH.Thermal.SH.AdvElc.WH.Elc.Solar.Solar</t>
  </si>
  <si>
    <t>FEC_per_sqm.kWh.EU27.Res.HH.Thermal.SH.AdvElc.CO</t>
  </si>
  <si>
    <t>FEC_per_sqm.kWh.EU27.Res.HH.Thermal.SH.AdvElc.CO.LPG.LPG</t>
  </si>
  <si>
    <t>FEC_per_sqm.kWh.EU27.Res.HH.Thermal.SH.AdvElc.CO.Elc.Elec</t>
  </si>
  <si>
    <t>FEC_per_sqm.kWh.EU27.Res.HH.Thermal.SH.ConvElc</t>
  </si>
  <si>
    <t>FEC_per_sqm.kWh.EU27.Res.HH.Thermal.SH.ConvElc.SH</t>
  </si>
  <si>
    <t>FEC_per_sqm.kWh.EU27.Res.HH.Thermal.SH.ConvElc.SH.Elec</t>
  </si>
  <si>
    <t>FEC_per_sqm.kWh.EU27.Res.HH.Thermal.SH.ConvElc.SC</t>
  </si>
  <si>
    <t>FEC_per_sqm.kWh.EU27.Res.HH.Thermal.SH.ConvElc.SC.AC.Elec</t>
  </si>
  <si>
    <t>FEC_per_sqm.kWh.EU27.Res.HH.Thermal.SH.ConvElc.WH</t>
  </si>
  <si>
    <t>FEC_per_sqm.kWh.EU27.Res.HH.Thermal.SH.ConvElc.WH.LPG.NoSolar.LPG</t>
  </si>
  <si>
    <t>FEC_per_sqm.kWh.EU27.Res.HH.Thermal.SH.ConvElc.WH.LPG.Solar</t>
  </si>
  <si>
    <t>FEC_per_sqm.kWh.EU27.Res.HH.Thermal.SH.ConvElc.WH.LPG.Solar.LPG</t>
  </si>
  <si>
    <t>FEC_per_sqm.kWh.EU27.Res.HH.Thermal.SH.ConvElc.WH.LPG.Solar.Solar</t>
  </si>
  <si>
    <t>FEC_per_sqm.kWh.EU27.Res.HH.Thermal.SH.ConvElc.WH.Elc.NoSolar.Elec</t>
  </si>
  <si>
    <t>FEC_per_sqm.kWh.EU27.Res.HH.Thermal.SH.ConvElc.WH.Elc.Solar</t>
  </si>
  <si>
    <t>FEC_per_sqm.kWh.EU27.Res.HH.Thermal.SH.ConvElc.WH.Elc.Solar.Elec</t>
  </si>
  <si>
    <t>FEC_per_sqm.kWh.EU27.Res.HH.Thermal.SH.ConvElc.WH.Elc.Solar.Solar</t>
  </si>
  <si>
    <t>FEC_per_sqm.kWh.EU27.Res.HH.Thermal.SH.ConvElc.CO</t>
  </si>
  <si>
    <t>FEC_per_sqm.kWh.EU27.Res.HH.Thermal.SH.ConvElc.CO.LPG.LPG</t>
  </si>
  <si>
    <t>FEC_per_sqm.kWh.EU27.Res.HH.Thermal.SH.ConvElc.CO.Elc.Elec</t>
  </si>
  <si>
    <t>EU27 - Thermal energy service per surface area (detailed structure)</t>
  </si>
  <si>
    <t>TES_per_sqm.kWh.EU27.Res.HH.Thermal.SH.Solids</t>
  </si>
  <si>
    <t>TES_per_sqm.kWh.EU27.Res.HH.Thermal.SH.Solids.SH</t>
  </si>
  <si>
    <t>TES_per_sqm.kWh.EU27.Res.HH.Thermal.SH.Solids.SH.Solids</t>
  </si>
  <si>
    <t>TES_per_sqm.kWh.EU27.Res.HH.Thermal.SH.Solids.SH.Elec</t>
  </si>
  <si>
    <t>TES_per_sqm.kWh.EU27.Res.HH.Thermal.SH.Solids.SC</t>
  </si>
  <si>
    <t>TES_per_sqm.kWh.EU27.Res.HH.Thermal.SH.Solids.SC.AC.Elec</t>
  </si>
  <si>
    <t>TES_per_sqm.kWh.EU27.Res.HH.Thermal.SH.Solids.WH</t>
  </si>
  <si>
    <t>TES_per_sqm.kWh.EU27.Res.HH.Thermal.SH.Solids.WH.Solids.NoSolar.Solids</t>
  </si>
  <si>
    <t>TES_per_sqm.kWh.EU27.Res.HH.Thermal.SH.Solids.WH.LPG.NoSolar.LPG</t>
  </si>
  <si>
    <t>TES_per_sqm.kWh.EU27.Res.HH.Thermal.SH.Solids.WH.LPG.Solar</t>
  </si>
  <si>
    <t>TES_per_sqm.kWh.EU27.Res.HH.Thermal.SH.Solids.WH.LPG.Solar.LPG</t>
  </si>
  <si>
    <t>TES_per_sqm.kWh.EU27.Res.HH.Thermal.SH.Solids.WH.LPG.Solar.Solar</t>
  </si>
  <si>
    <t>TES_per_sqm.kWh.EU27.Res.HH.Thermal.SH.Solids.WH.Elc.NoSolar.Elec</t>
  </si>
  <si>
    <t>TES_per_sqm.kWh.EU27.Res.HH.Thermal.SH.Solids.WH.Elc.Solar</t>
  </si>
  <si>
    <t>TES_per_sqm.kWh.EU27.Res.HH.Thermal.SH.Solids.WH.Elc.Solar.Elec</t>
  </si>
  <si>
    <t>TES_per_sqm.kWh.EU27.Res.HH.Thermal.SH.Solids.WH.Elc.Solar.Solar</t>
  </si>
  <si>
    <t>TES_per_sqm.kWh.EU27.Res.HH.Thermal.SH.Solids.CO</t>
  </si>
  <si>
    <t>TES_per_sqm.kWh.EU27.Res.HH.Thermal.SH.Solids.CO.Solids.Solids</t>
  </si>
  <si>
    <t>TES_per_sqm.kWh.EU27.Res.HH.Thermal.SH.Solids.CO.LPG.LPG</t>
  </si>
  <si>
    <t>TES_per_sqm.kWh.EU27.Res.HH.Thermal.SH.Solids.CO.Elc.Elec</t>
  </si>
  <si>
    <t>TES_per_sqm.kWh.EU27.Res.HH.Thermal.SH.LPG</t>
  </si>
  <si>
    <t>TES_per_sqm.kWh.EU27.Res.HH.Thermal.SH.LPG.SH</t>
  </si>
  <si>
    <t>TES_per_sqm.kWh.EU27.Res.HH.Thermal.SH.LPG.SH.LPG</t>
  </si>
  <si>
    <t>TES_per_sqm.kWh.EU27.Res.HH.Thermal.SH.LPG.SH.Elec</t>
  </si>
  <si>
    <t>TES_per_sqm.kWh.EU27.Res.HH.Thermal.SH.LPG.SC</t>
  </si>
  <si>
    <t>TES_per_sqm.kWh.EU27.Res.HH.Thermal.SH.LPG.SC.AC.Elec</t>
  </si>
  <si>
    <t>TES_per_sqm.kWh.EU27.Res.HH.Thermal.SH.LPG.WH</t>
  </si>
  <si>
    <t>TES_per_sqm.kWh.EU27.Res.HH.Thermal.SH.LPG.WH.LPG.NoSolar.LPG</t>
  </si>
  <si>
    <t>TES_per_sqm.kWh.EU27.Res.HH.Thermal.SH.LPG.WH.LPG.Solar</t>
  </si>
  <si>
    <t>TES_per_sqm.kWh.EU27.Res.HH.Thermal.SH.LPG.WH.LPG.Solar.LPG</t>
  </si>
  <si>
    <t>TES_per_sqm.kWh.EU27.Res.HH.Thermal.SH.LPG.WH.LPG.Solar.Solar</t>
  </si>
  <si>
    <t>TES_per_sqm.kWh.EU27.Res.HH.Thermal.SH.LPG.WH.Elc.NoSolar.Elec</t>
  </si>
  <si>
    <t>TES_per_sqm.kWh.EU27.Res.HH.Thermal.SH.LPG.WH.Elc.Solar</t>
  </si>
  <si>
    <t>TES_per_sqm.kWh.EU27.Res.HH.Thermal.SH.LPG.WH.Elc.Solar.Elec</t>
  </si>
  <si>
    <t>TES_per_sqm.kWh.EU27.Res.HH.Thermal.SH.LPG.WH.Elc.Solar.Solar</t>
  </si>
  <si>
    <t>TES_per_sqm.kWh.EU27.Res.HH.Thermal.SH.LPG.CO</t>
  </si>
  <si>
    <t>TES_per_sqm.kWh.EU27.Res.HH.Thermal.SH.LPG.CO.LPG.LPG</t>
  </si>
  <si>
    <t>TES_per_sqm.kWh.EU27.Res.HH.Thermal.SH.LPG.CO.Elc.Elec</t>
  </si>
  <si>
    <t>TES_per_sqm.kWh.EU27.Res.HH.Thermal.SH.Oil</t>
  </si>
  <si>
    <t>TES_per_sqm.kWh.EU27.Res.HH.Thermal.SH.Oil.SH</t>
  </si>
  <si>
    <t>TES_per_sqm.kWh.EU27.Res.HH.Thermal.SH.Oil.SH.Oil</t>
  </si>
  <si>
    <t>TES_per_sqm.kWh.EU27.Res.HH.Thermal.SH.Oil.SH.Elec</t>
  </si>
  <si>
    <t>TES_per_sqm.kWh.EU27.Res.HH.Thermal.SH.Oil.SC</t>
  </si>
  <si>
    <t>TES_per_sqm.kWh.EU27.Res.HH.Thermal.SH.Oil.SC.AC.Elec</t>
  </si>
  <si>
    <t>TES_per_sqm.kWh.EU27.Res.HH.Thermal.SH.Oil.WH</t>
  </si>
  <si>
    <t>TES_per_sqm.kWh.EU27.Res.HH.Thermal.SH.Oil.WH.Oil.NoSolar.Oil</t>
  </si>
  <si>
    <t>TES_per_sqm.kWh.EU27.Res.HH.Thermal.SH.Oil.WH.Oil.Solar</t>
  </si>
  <si>
    <t>TES_per_sqm.kWh.EU27.Res.HH.Thermal.SH.Oil.WH.Oil.Solar.Oil</t>
  </si>
  <si>
    <t>TES_per_sqm.kWh.EU27.Res.HH.Thermal.SH.Oil.WH.Oil.Solar.Solar</t>
  </si>
  <si>
    <t>TES_per_sqm.kWh.EU27.Res.HH.Thermal.SH.Oil.WH.Elc.NoSolar.Elec</t>
  </si>
  <si>
    <t>TES_per_sqm.kWh.EU27.Res.HH.Thermal.SH.Oil.WH.Elc.Solar</t>
  </si>
  <si>
    <t>TES_per_sqm.kWh.EU27.Res.HH.Thermal.SH.Oil.WH.Elc.Solar.Elec</t>
  </si>
  <si>
    <t>TES_per_sqm.kWh.EU27.Res.HH.Thermal.SH.Oil.WH.Elc.Solar.Solar</t>
  </si>
  <si>
    <t>TES_per_sqm.kWh.EU27.Res.HH.Thermal.SH.Oil.CO</t>
  </si>
  <si>
    <t>TES_per_sqm.kWh.EU27.Res.HH.Thermal.SH.Oil.CO.LPG.LPG</t>
  </si>
  <si>
    <t>TES_per_sqm.kWh.EU27.Res.HH.Thermal.SH.Oil.CO.Elc.Elec</t>
  </si>
  <si>
    <t>TES_per_sqm.kWh.EU27.Res.HH.Thermal.SH.Gas</t>
  </si>
  <si>
    <t>TES_per_sqm.kWh.EU27.Res.HH.Thermal.SH.Gas.SH</t>
  </si>
  <si>
    <t>TES_per_sqm.kWh.EU27.Res.HH.Thermal.SH.Gas.SH.Gas</t>
  </si>
  <si>
    <t>TES_per_sqm.kWh.EU27.Res.HH.Thermal.SH.Gas.SH.Elec</t>
  </si>
  <si>
    <t>TES_per_sqm.kWh.EU27.Res.HH.Thermal.SH.Gas.SC</t>
  </si>
  <si>
    <t>TES_per_sqm.kWh.EU27.Res.HH.Thermal.SH.Gas.SC.AC.Elec</t>
  </si>
  <si>
    <t>TES_per_sqm.kWh.EU27.Res.HH.Thermal.SH.Gas.WH</t>
  </si>
  <si>
    <t>TES_per_sqm.kWh.EU27.Res.HH.Thermal.SH.Gas.WH.Gas.NoSolar.Gas</t>
  </si>
  <si>
    <t>TES_per_sqm.kWh.EU27.Res.HH.Thermal.SH.Gas.WH.Gas.Solar</t>
  </si>
  <si>
    <t>TES_per_sqm.kWh.EU27.Res.HH.Thermal.SH.Gas.WH.Gas.Solar.Gas</t>
  </si>
  <si>
    <t>TES_per_sqm.kWh.EU27.Res.HH.Thermal.SH.Gas.WH.Gas.Solar.Solar</t>
  </si>
  <si>
    <t>TES_per_sqm.kWh.EU27.Res.HH.Thermal.SH.Gas.WH.Elc.NoSolar.Elec</t>
  </si>
  <si>
    <t>TES_per_sqm.kWh.EU27.Res.HH.Thermal.SH.Gas.WH.Elc.Solar</t>
  </si>
  <si>
    <t>TES_per_sqm.kWh.EU27.Res.HH.Thermal.SH.Gas.WH.Elc.Solar.Elec</t>
  </si>
  <si>
    <t>TES_per_sqm.kWh.EU27.Res.HH.Thermal.SH.Gas.WH.Elc.Solar.Solar</t>
  </si>
  <si>
    <t>TES_per_sqm.kWh.EU27.Res.HH.Thermal.SH.Gas.CO</t>
  </si>
  <si>
    <t>TES_per_sqm.kWh.EU27.Res.HH.Thermal.SH.Gas.CO.Gas.Gas</t>
  </si>
  <si>
    <t>TES_per_sqm.kWh.EU27.Res.HH.Thermal.SH.Gas.CO.Elc.Elec</t>
  </si>
  <si>
    <t>TES_per_sqm.kWh.EU27.Res.HH.Thermal.SH.Biomass</t>
  </si>
  <si>
    <t>TES_per_sqm.kWh.EU27.Res.HH.Thermal.SH.Biomass.SH</t>
  </si>
  <si>
    <t>TES_per_sqm.kWh.EU27.Res.HH.Thermal.SH.Biomass.SH.Biomass</t>
  </si>
  <si>
    <t>TES_per_sqm.kWh.EU27.Res.HH.Thermal.SH.Biomass.SH.Elec</t>
  </si>
  <si>
    <t>TES_per_sqm.kWh.EU27.Res.HH.Thermal.SH.Biomass.SC</t>
  </si>
  <si>
    <t>TES_per_sqm.kWh.EU27.Res.HH.Thermal.SH.Biomass.SC.AC.Elec</t>
  </si>
  <si>
    <t>TES_per_sqm.kWh.EU27.Res.HH.Thermal.SH.Biomass.WH</t>
  </si>
  <si>
    <t>TES_per_sqm.kWh.EU27.Res.HH.Thermal.SH.Biomass.WH.Biomass.NoSolar.Biomass</t>
  </si>
  <si>
    <t>TES_per_sqm.kWh.EU27.Res.HH.Thermal.SH.Biomass.WH.Biomass.Solar</t>
  </si>
  <si>
    <t>TES_per_sqm.kWh.EU27.Res.HH.Thermal.SH.Biomass.WH.Biomass.Solar.Biomass</t>
  </si>
  <si>
    <t>TES_per_sqm.kWh.EU27.Res.HH.Thermal.SH.Biomass.WH.Biomass.Solar.Solar</t>
  </si>
  <si>
    <t>TES_per_sqm.kWh.EU27.Res.HH.Thermal.SH.Biomass.WH.LPG.NoSolar.LPG</t>
  </si>
  <si>
    <t>TES_per_sqm.kWh.EU27.Res.HH.Thermal.SH.Biomass.WH.LPG.Solar</t>
  </si>
  <si>
    <t>TES_per_sqm.kWh.EU27.Res.HH.Thermal.SH.Biomass.WH.LPG.Solar.LPG</t>
  </si>
  <si>
    <t>TES_per_sqm.kWh.EU27.Res.HH.Thermal.SH.Biomass.WH.LPG.Solar.Solar</t>
  </si>
  <si>
    <t>TES_per_sqm.kWh.EU27.Res.HH.Thermal.SH.Biomass.WH.Elc.NoSolar.Elec</t>
  </si>
  <si>
    <t>TES_per_sqm.kWh.EU27.Res.HH.Thermal.SH.Biomass.WH.Elc.Solar</t>
  </si>
  <si>
    <t>TES_per_sqm.kWh.EU27.Res.HH.Thermal.SH.Biomass.WH.Elc.Solar.Elec</t>
  </si>
  <si>
    <t>TES_per_sqm.kWh.EU27.Res.HH.Thermal.SH.Biomass.WH.Elc.Solar.Solar</t>
  </si>
  <si>
    <t>TES_per_sqm.kWh.EU27.Res.HH.Thermal.SH.Biomass.CO</t>
  </si>
  <si>
    <t>TES_per_sqm.kWh.EU27.Res.HH.Thermal.SH.Biomass.CO.Biomass.Biomass</t>
  </si>
  <si>
    <t>TES_per_sqm.kWh.EU27.Res.HH.Thermal.SH.Biomass.CO.LPG.LPG</t>
  </si>
  <si>
    <t>TES_per_sqm.kWh.EU27.Res.HH.Thermal.SH.Biomass.CO.Elc.Elec</t>
  </si>
  <si>
    <t>TES_per_sqm.kWh.EU27.Res.HH.Thermal.SH.Geo</t>
  </si>
  <si>
    <t>TES_per_sqm.kWh.EU27.Res.HH.Thermal.SH.Geo.SH</t>
  </si>
  <si>
    <t>TES_per_sqm.kWh.EU27.Res.HH.Thermal.SH.Geo.SH.Geo</t>
  </si>
  <si>
    <t>TES_per_sqm.kWh.EU27.Res.HH.Thermal.SH.Geo.SH.Elec</t>
  </si>
  <si>
    <t>TES_per_sqm.kWh.EU27.Res.HH.Thermal.SH.Geo.SC</t>
  </si>
  <si>
    <t>TES_per_sqm.kWh.EU27.Res.HH.Thermal.SH.Geo.SC.AC.Elec</t>
  </si>
  <si>
    <t>TES_per_sqm.kWh.EU27.Res.HH.Thermal.SH.Geo.WH</t>
  </si>
  <si>
    <t>TES_per_sqm.kWh.EU27.Res.HH.Thermal.SH.Geo.WH.Geo.NoSolar.Geo</t>
  </si>
  <si>
    <t>TES_per_sqm.kWh.EU27.Res.HH.Thermal.SH.Geo.WH.Geo.Solar</t>
  </si>
  <si>
    <t>TES_per_sqm.kWh.EU27.Res.HH.Thermal.SH.Geo.WH.Geo.Solar.Geo</t>
  </si>
  <si>
    <t>TES_per_sqm.kWh.EU27.Res.HH.Thermal.SH.Geo.WH.Geo.Solar.Solar</t>
  </si>
  <si>
    <t>TES_per_sqm.kWh.EU27.Res.HH.Thermal.SH.Geo.WH.Elc.NoSolar.Elec</t>
  </si>
  <si>
    <t>TES_per_sqm.kWh.EU27.Res.HH.Thermal.SH.Geo.WH.Elc.Solar</t>
  </si>
  <si>
    <t>TES_per_sqm.kWh.EU27.Res.HH.Thermal.SH.Geo.WH.Elc.Solar.Elec</t>
  </si>
  <si>
    <t>TES_per_sqm.kWh.EU27.Res.HH.Thermal.SH.Geo.WH.Elc.Solar.Solar</t>
  </si>
  <si>
    <t>TES_per_sqm.kWh.EU27.Res.HH.Thermal.SH.Geo.CO</t>
  </si>
  <si>
    <t>TES_per_sqm.kWh.EU27.Res.HH.Thermal.SH.Geo.CO.LPG.LPG</t>
  </si>
  <si>
    <t>TES_per_sqm.kWh.EU27.Res.HH.Thermal.SH.Geo.CO.Elc.Elec</t>
  </si>
  <si>
    <t>TES_per_sqm.kWh.EU27.Res.HH.Thermal.SH.DistrHeat</t>
  </si>
  <si>
    <t>TES_per_sqm.kWh.EU27.Res.HH.Thermal.SH.DistrHeat.SH</t>
  </si>
  <si>
    <t>TES_per_sqm.kWh.EU27.Res.HH.Thermal.SH.DistrHeat.SH.Steam_Distr</t>
  </si>
  <si>
    <t>TES_per_sqm.kWh.EU27.Res.HH.Thermal.SH.DistrHeat.SH.Elec</t>
  </si>
  <si>
    <t>TES_per_sqm.kWh.EU27.Res.HH.Thermal.SH.DistrHeat.SC</t>
  </si>
  <si>
    <t>TES_per_sqm.kWh.EU27.Res.HH.Thermal.SH.DistrHeat.SC.AC.Elec</t>
  </si>
  <si>
    <t>TES_per_sqm.kWh.EU27.Res.HH.Thermal.SH.DistrHeat.WH</t>
  </si>
  <si>
    <t>TES_per_sqm.kWh.EU27.Res.HH.Thermal.SH.DistrHeat.WH.DistrHeat.NoSolar.Steam_Distr</t>
  </si>
  <si>
    <t>TES_per_sqm.kWh.EU27.Res.HH.Thermal.SH.DistrHeat.WH.DistrHeat.Solar</t>
  </si>
  <si>
    <t>TES_per_sqm.kWh.EU27.Res.HH.Thermal.SH.DistrHeat.WH.DistrHeat.Solar.Steam_Distr</t>
  </si>
  <si>
    <t>TES_per_sqm.kWh.EU27.Res.HH.Thermal.SH.DistrHeat.WH.DistrHeat.Solar.Solar</t>
  </si>
  <si>
    <t>TES_per_sqm.kWh.EU27.Res.HH.Thermal.SH.DistrHeat.WH.Elc.NoSolar.Elec</t>
  </si>
  <si>
    <t>TES_per_sqm.kWh.EU27.Res.HH.Thermal.SH.DistrHeat.WH.Elc.Solar</t>
  </si>
  <si>
    <t>TES_per_sqm.kWh.EU27.Res.HH.Thermal.SH.DistrHeat.WH.Elc.Solar.Elec</t>
  </si>
  <si>
    <t>TES_per_sqm.kWh.EU27.Res.HH.Thermal.SH.DistrHeat.WH.Elc.Solar.Solar</t>
  </si>
  <si>
    <t>TES_per_sqm.kWh.EU27.Res.HH.Thermal.SH.DistrHeat.CO</t>
  </si>
  <si>
    <t>TES_per_sqm.kWh.EU27.Res.HH.Thermal.SH.DistrHeat.CO.LPG.LPG</t>
  </si>
  <si>
    <t>TES_per_sqm.kWh.EU27.Res.HH.Thermal.SH.DistrHeat.CO.Elc.Elec</t>
  </si>
  <si>
    <t>TES_per_sqm.kWh.EU27.Res.HH.Thermal.SH.AdvElc</t>
  </si>
  <si>
    <t>TES_per_sqm.kWh.EU27.Res.HH.Thermal.SH.AdvElc.SH</t>
  </si>
  <si>
    <t>TES_per_sqm.kWh.EU27.Res.HH.Thermal.SH.AdvElc.SH.Elec</t>
  </si>
  <si>
    <t>TES_per_sqm.kWh.EU27.Res.HH.Thermal.SH.AdvElc.SC</t>
  </si>
  <si>
    <t>TES_per_sqm.kWh.EU27.Res.HH.Thermal.SH.AdvElc.SC.AC.Elec</t>
  </si>
  <si>
    <t>TES_per_sqm.kWh.EU27.Res.HH.Thermal.SH.AdvElc.WH</t>
  </si>
  <si>
    <t>TES_per_sqm.kWh.EU27.Res.HH.Thermal.SH.AdvElc.WH.LPG.NoSolar.LPG</t>
  </si>
  <si>
    <t>TES_per_sqm.kWh.EU27.Res.HH.Thermal.SH.AdvElc.WH.LPG.Solar</t>
  </si>
  <si>
    <t>TES_per_sqm.kWh.EU27.Res.HH.Thermal.SH.AdvElc.WH.LPG.Solar.LPG</t>
  </si>
  <si>
    <t>TES_per_sqm.kWh.EU27.Res.HH.Thermal.SH.AdvElc.WH.LPG.Solar.Solar</t>
  </si>
  <si>
    <t>TES_per_sqm.kWh.EU27.Res.HH.Thermal.SH.AdvElc.WH.Elc.NoSolar.Elec</t>
  </si>
  <si>
    <t>TES_per_sqm.kWh.EU27.Res.HH.Thermal.SH.AdvElc.WH.Elc.Solar</t>
  </si>
  <si>
    <t>TES_per_sqm.kWh.EU27.Res.HH.Thermal.SH.AdvElc.WH.Elc.Solar.Elec</t>
  </si>
  <si>
    <t>TES_per_sqm.kWh.EU27.Res.HH.Thermal.SH.AdvElc.WH.Elc.Solar.Solar</t>
  </si>
  <si>
    <t>TES_per_sqm.kWh.EU27.Res.HH.Thermal.SH.AdvElc.CO</t>
  </si>
  <si>
    <t>TES_per_sqm.kWh.EU27.Res.HH.Thermal.SH.AdvElc.CO.LPG.LPG</t>
  </si>
  <si>
    <t>TES_per_sqm.kWh.EU27.Res.HH.Thermal.SH.AdvElc.CO.Elc.Elec</t>
  </si>
  <si>
    <t>TES_per_sqm.kWh.EU27.Res.HH.Thermal.SH.ConvElc</t>
  </si>
  <si>
    <t>TES_per_sqm.kWh.EU27.Res.HH.Thermal.SH.ConvElc.SH</t>
  </si>
  <si>
    <t>TES_per_sqm.kWh.EU27.Res.HH.Thermal.SH.ConvElc.SH.Elec</t>
  </si>
  <si>
    <t>TES_per_sqm.kWh.EU27.Res.HH.Thermal.SH.ConvElc.SC</t>
  </si>
  <si>
    <t>TES_per_sqm.kWh.EU27.Res.HH.Thermal.SH.ConvElc.SC.AC.Elec</t>
  </si>
  <si>
    <t>TES_per_sqm.kWh.EU27.Res.HH.Thermal.SH.ConvElc.WH</t>
  </si>
  <si>
    <t>TES_per_sqm.kWh.EU27.Res.HH.Thermal.SH.ConvElc.WH.LPG.NoSolar.LPG</t>
  </si>
  <si>
    <t>TES_per_sqm.kWh.EU27.Res.HH.Thermal.SH.ConvElc.WH.LPG.Solar</t>
  </si>
  <si>
    <t>TES_per_sqm.kWh.EU27.Res.HH.Thermal.SH.ConvElc.WH.LPG.Solar.LPG</t>
  </si>
  <si>
    <t>TES_per_sqm.kWh.EU27.Res.HH.Thermal.SH.ConvElc.WH.LPG.Solar.Solar</t>
  </si>
  <si>
    <t>TES_per_sqm.kWh.EU27.Res.HH.Thermal.SH.ConvElc.WH.Elc.NoSolar.Elec</t>
  </si>
  <si>
    <t>TES_per_sqm.kWh.EU27.Res.HH.Thermal.SH.ConvElc.WH.Elc.Solar</t>
  </si>
  <si>
    <t>TES_per_sqm.kWh.EU27.Res.HH.Thermal.SH.ConvElc.WH.Elc.Solar.Elec</t>
  </si>
  <si>
    <t>TES_per_sqm.kWh.EU27.Res.HH.Thermal.SH.ConvElc.WH.Elc.Solar.Solar</t>
  </si>
  <si>
    <t>TES_per_sqm.kWh.EU27.Res.HH.Thermal.SH.ConvElc.CO</t>
  </si>
  <si>
    <t>TES_per_sqm.kWh.EU27.Res.HH.Thermal.SH.ConvElc.CO.LPG.LPG</t>
  </si>
  <si>
    <t>TES_per_sqm.kWh.EU27.Res.HH.Thermal.SH.ConvElc.CO.Elc.Elec</t>
  </si>
  <si>
    <t>EU27 - CO2 emissions per surface area (detailed structure)</t>
  </si>
  <si>
    <t>EMI_per_sqm.kgCO2.EU27.Res.HH.Thermal.SH.Solids</t>
  </si>
  <si>
    <t>EMI_per_sqm.kgCO2.EU27.Res.HH.Thermal.SH.Solids.SH</t>
  </si>
  <si>
    <t>EMI_per_sqm.kgCO2.EU27.Res.HH.Thermal.SH.Solids.SH.Solids</t>
  </si>
  <si>
    <t>EMI_per_sqm.kgCO2.EU27.Res.HH.Thermal.SH.Solids.SH.Elec</t>
  </si>
  <si>
    <t>EMI_per_sqm.kgCO2.EU27.Res.HH.Thermal.SH.Solids.SC</t>
  </si>
  <si>
    <t>EMI_per_sqm.kgCO2.EU27.Res.HH.Thermal.SH.Solids.SC.AC.Elec</t>
  </si>
  <si>
    <t>EMI_per_sqm.kgCO2.EU27.Res.HH.Thermal.SH.Solids.WH</t>
  </si>
  <si>
    <t>EMI_per_sqm.kgCO2.EU27.Res.HH.Thermal.SH.Solids.WH.Solids.NoSolar.Solids</t>
  </si>
  <si>
    <t>EMI_per_sqm.kgCO2.EU27.Res.HH.Thermal.SH.Solids.WH.LPG.NoSolar.LPG</t>
  </si>
  <si>
    <t>EMI_per_sqm.kgCO2.EU27.Res.HH.Thermal.SH.Solids.WH.LPG.Solar</t>
  </si>
  <si>
    <t>EMI_per_sqm.kgCO2.EU27.Res.HH.Thermal.SH.Solids.WH.LPG.Solar.LPG</t>
  </si>
  <si>
    <t>EMI_per_sqm.kgCO2.EU27.Res.HH.Thermal.SH.Solids.WH.LPG.Solar.Solar</t>
  </si>
  <si>
    <t>EMI_per_sqm.kgCO2.EU27.Res.HH.Thermal.SH.Solids.WH.Elc.NoSolar.Elec</t>
  </si>
  <si>
    <t>EMI_per_sqm.kgCO2.EU27.Res.HH.Thermal.SH.Solids.WH.Elc.Solar</t>
  </si>
  <si>
    <t>EMI_per_sqm.kgCO2.EU27.Res.HH.Thermal.SH.Solids.WH.Elc.Solar.Elec</t>
  </si>
  <si>
    <t>EMI_per_sqm.kgCO2.EU27.Res.HH.Thermal.SH.Solids.WH.Elc.Solar.Solar</t>
  </si>
  <si>
    <t>EMI_per_sqm.kgCO2.EU27.Res.HH.Thermal.SH.Solids.CO</t>
  </si>
  <si>
    <t>EMI_per_sqm.kgCO2.EU27.Res.HH.Thermal.SH.Solids.CO.Solids.Solids</t>
  </si>
  <si>
    <t>EMI_per_sqm.kgCO2.EU27.Res.HH.Thermal.SH.Solids.CO.LPG.LPG</t>
  </si>
  <si>
    <t>EMI_per_sqm.kgCO2.EU27.Res.HH.Thermal.SH.Solids.CO.Elc.Elec</t>
  </si>
  <si>
    <t>EMI_per_sqm.kgCO2.EU27.Res.HH.Thermal.SH.LPG</t>
  </si>
  <si>
    <t>EMI_per_sqm.kgCO2.EU27.Res.HH.Thermal.SH.LPG.SH</t>
  </si>
  <si>
    <t>EMI_per_sqm.kgCO2.EU27.Res.HH.Thermal.SH.LPG.SH.LPG</t>
  </si>
  <si>
    <t>EMI_per_sqm.kgCO2.EU27.Res.HH.Thermal.SH.LPG.SH.Elec</t>
  </si>
  <si>
    <t>EMI_per_sqm.kgCO2.EU27.Res.HH.Thermal.SH.LPG.SC</t>
  </si>
  <si>
    <t>EMI_per_sqm.kgCO2.EU27.Res.HH.Thermal.SH.LPG.SC.AC.Elec</t>
  </si>
  <si>
    <t>EMI_per_sqm.kgCO2.EU27.Res.HH.Thermal.SH.LPG.WH</t>
  </si>
  <si>
    <t>EMI_per_sqm.kgCO2.EU27.Res.HH.Thermal.SH.LPG.WH.LPG.NoSolar.LPG</t>
  </si>
  <si>
    <t>EMI_per_sqm.kgCO2.EU27.Res.HH.Thermal.SH.LPG.WH.LPG.Solar</t>
  </si>
  <si>
    <t>EMI_per_sqm.kgCO2.EU27.Res.HH.Thermal.SH.LPG.WH.LPG.Solar.LPG</t>
  </si>
  <si>
    <t>EMI_per_sqm.kgCO2.EU27.Res.HH.Thermal.SH.LPG.WH.LPG.Solar.Solar</t>
  </si>
  <si>
    <t>EMI_per_sqm.kgCO2.EU27.Res.HH.Thermal.SH.LPG.WH.Elc.NoSolar.Elec</t>
  </si>
  <si>
    <t>EMI_per_sqm.kgCO2.EU27.Res.HH.Thermal.SH.LPG.WH.Elc.Solar</t>
  </si>
  <si>
    <t>EMI_per_sqm.kgCO2.EU27.Res.HH.Thermal.SH.LPG.WH.Elc.Solar.Elec</t>
  </si>
  <si>
    <t>EMI_per_sqm.kgCO2.EU27.Res.HH.Thermal.SH.LPG.WH.Elc.Solar.Solar</t>
  </si>
  <si>
    <t>EMI_per_sqm.kgCO2.EU27.Res.HH.Thermal.SH.LPG.CO</t>
  </si>
  <si>
    <t>EMI_per_sqm.kgCO2.EU27.Res.HH.Thermal.SH.LPG.CO.LPG.LPG</t>
  </si>
  <si>
    <t>EMI_per_sqm.kgCO2.EU27.Res.HH.Thermal.SH.LPG.CO.Elc.Elec</t>
  </si>
  <si>
    <t>EMI_per_sqm.kgCO2.EU27.Res.HH.Thermal.SH.Oil</t>
  </si>
  <si>
    <t>EMI_per_sqm.kgCO2.EU27.Res.HH.Thermal.SH.Oil.SH</t>
  </si>
  <si>
    <t>EMI_per_sqm.kgCO2.EU27.Res.HH.Thermal.SH.Oil.SH.Oil</t>
  </si>
  <si>
    <t>EMI_per_sqm.kgCO2.EU27.Res.HH.Thermal.SH.Oil.SH.Elec</t>
  </si>
  <si>
    <t>EMI_per_sqm.kgCO2.EU27.Res.HH.Thermal.SH.Oil.SC</t>
  </si>
  <si>
    <t>EMI_per_sqm.kgCO2.EU27.Res.HH.Thermal.SH.Oil.SC.AC.Elec</t>
  </si>
  <si>
    <t>EMI_per_sqm.kgCO2.EU27.Res.HH.Thermal.SH.Oil.WH</t>
  </si>
  <si>
    <t>EMI_per_sqm.kgCO2.EU27.Res.HH.Thermal.SH.Oil.WH.Oil.NoSolar.Oil</t>
  </si>
  <si>
    <t>EMI_per_sqm.kgCO2.EU27.Res.HH.Thermal.SH.Oil.WH.Oil.Solar</t>
  </si>
  <si>
    <t>EMI_per_sqm.kgCO2.EU27.Res.HH.Thermal.SH.Oil.WH.Oil.Solar.Oil</t>
  </si>
  <si>
    <t>EMI_per_sqm.kgCO2.EU27.Res.HH.Thermal.SH.Oil.WH.Oil.Solar.Solar</t>
  </si>
  <si>
    <t>EMI_per_sqm.kgCO2.EU27.Res.HH.Thermal.SH.Oil.WH.Elc.NoSolar.Elec</t>
  </si>
  <si>
    <t>EMI_per_sqm.kgCO2.EU27.Res.HH.Thermal.SH.Oil.WH.Elc.Solar</t>
  </si>
  <si>
    <t>EMI_per_sqm.kgCO2.EU27.Res.HH.Thermal.SH.Oil.WH.Elc.Solar.Elec</t>
  </si>
  <si>
    <t>EMI_per_sqm.kgCO2.EU27.Res.HH.Thermal.SH.Oil.WH.Elc.Solar.Solar</t>
  </si>
  <si>
    <t>EMI_per_sqm.kgCO2.EU27.Res.HH.Thermal.SH.Oil.CO</t>
  </si>
  <si>
    <t>EMI_per_sqm.kgCO2.EU27.Res.HH.Thermal.SH.Oil.CO.LPG.LPG</t>
  </si>
  <si>
    <t>EMI_per_sqm.kgCO2.EU27.Res.HH.Thermal.SH.Oil.CO.Elc.Elec</t>
  </si>
  <si>
    <t>EMI_per_sqm.kgCO2.EU27.Res.HH.Thermal.SH.Gas</t>
  </si>
  <si>
    <t>EMI_per_sqm.kgCO2.EU27.Res.HH.Thermal.SH.Gas.SH</t>
  </si>
  <si>
    <t>EMI_per_sqm.kgCO2.EU27.Res.HH.Thermal.SH.Gas.SH.Gas</t>
  </si>
  <si>
    <t>EMI_per_sqm.kgCO2.EU27.Res.HH.Thermal.SH.Gas.SH.Elec</t>
  </si>
  <si>
    <t>EMI_per_sqm.kgCO2.EU27.Res.HH.Thermal.SH.Gas.SC</t>
  </si>
  <si>
    <t>EMI_per_sqm.kgCO2.EU27.Res.HH.Thermal.SH.Gas.SC.AC.Elec</t>
  </si>
  <si>
    <t>EMI_per_sqm.kgCO2.EU27.Res.HH.Thermal.SH.Gas.WH</t>
  </si>
  <si>
    <t>EMI_per_sqm.kgCO2.EU27.Res.HH.Thermal.SH.Gas.WH.Gas.NoSolar.Gas</t>
  </si>
  <si>
    <t>EMI_per_sqm.kgCO2.EU27.Res.HH.Thermal.SH.Gas.WH.Gas.Solar</t>
  </si>
  <si>
    <t>EMI_per_sqm.kgCO2.EU27.Res.HH.Thermal.SH.Gas.WH.Gas.Solar.Gas</t>
  </si>
  <si>
    <t>EMI_per_sqm.kgCO2.EU27.Res.HH.Thermal.SH.Gas.WH.Gas.Solar.Solar</t>
  </si>
  <si>
    <t>EMI_per_sqm.kgCO2.EU27.Res.HH.Thermal.SH.Gas.WH.Elc.NoSolar.Elec</t>
  </si>
  <si>
    <t>EMI_per_sqm.kgCO2.EU27.Res.HH.Thermal.SH.Gas.WH.Elc.Solar</t>
  </si>
  <si>
    <t>EMI_per_sqm.kgCO2.EU27.Res.HH.Thermal.SH.Gas.WH.Elc.Solar.Elec</t>
  </si>
  <si>
    <t>EMI_per_sqm.kgCO2.EU27.Res.HH.Thermal.SH.Gas.WH.Elc.Solar.Solar</t>
  </si>
  <si>
    <t>EMI_per_sqm.kgCO2.EU27.Res.HH.Thermal.SH.Gas.CO</t>
  </si>
  <si>
    <t>EMI_per_sqm.kgCO2.EU27.Res.HH.Thermal.SH.Gas.CO.Gas.Gas</t>
  </si>
  <si>
    <t>EMI_per_sqm.kgCO2.EU27.Res.HH.Thermal.SH.Gas.CO.Elc.Elec</t>
  </si>
  <si>
    <t>EMI_per_sqm.kgCO2.EU27.Res.HH.Thermal.SH.Biomass</t>
  </si>
  <si>
    <t>EMI_per_sqm.kgCO2.EU27.Res.HH.Thermal.SH.Biomass.SH</t>
  </si>
  <si>
    <t>EMI_per_sqm.kgCO2.EU27.Res.HH.Thermal.SH.Biomass.SH.Biomass</t>
  </si>
  <si>
    <t>EMI_per_sqm.kgCO2.EU27.Res.HH.Thermal.SH.Biomass.SH.Elec</t>
  </si>
  <si>
    <t>EMI_per_sqm.kgCO2.EU27.Res.HH.Thermal.SH.Biomass.SC</t>
  </si>
  <si>
    <t>EMI_per_sqm.kgCO2.EU27.Res.HH.Thermal.SH.Biomass.SC.AC.Elec</t>
  </si>
  <si>
    <t>EMI_per_sqm.kgCO2.EU27.Res.HH.Thermal.SH.Biomass.WH</t>
  </si>
  <si>
    <t>EMI_per_sqm.kgCO2.EU27.Res.HH.Thermal.SH.Biomass.WH.Biomass.NoSolar.Biomass</t>
  </si>
  <si>
    <t>EMI_per_sqm.kgCO2.EU27.Res.HH.Thermal.SH.Biomass.WH.Biomass.Solar</t>
  </si>
  <si>
    <t>EMI_per_sqm.kgCO2.EU27.Res.HH.Thermal.SH.Biomass.WH.Biomass.Solar.Biomass</t>
  </si>
  <si>
    <t>EMI_per_sqm.kgCO2.EU27.Res.HH.Thermal.SH.Biomass.WH.Biomass.Solar.Solar</t>
  </si>
  <si>
    <t>EMI_per_sqm.kgCO2.EU27.Res.HH.Thermal.SH.Biomass.WH.LPG.NoSolar.LPG</t>
  </si>
  <si>
    <t>EMI_per_sqm.kgCO2.EU27.Res.HH.Thermal.SH.Biomass.WH.LPG.Solar</t>
  </si>
  <si>
    <t>EMI_per_sqm.kgCO2.EU27.Res.HH.Thermal.SH.Biomass.WH.LPG.Solar.LPG</t>
  </si>
  <si>
    <t>EMI_per_sqm.kgCO2.EU27.Res.HH.Thermal.SH.Biomass.WH.LPG.Solar.Solar</t>
  </si>
  <si>
    <t>EMI_per_sqm.kgCO2.EU27.Res.HH.Thermal.SH.Biomass.WH.Elc.NoSolar.Elec</t>
  </si>
  <si>
    <t>EMI_per_sqm.kgCO2.EU27.Res.HH.Thermal.SH.Biomass.WH.Elc.Solar</t>
  </si>
  <si>
    <t>EMI_per_sqm.kgCO2.EU27.Res.HH.Thermal.SH.Biomass.WH.Elc.Solar.Elec</t>
  </si>
  <si>
    <t>EMI_per_sqm.kgCO2.EU27.Res.HH.Thermal.SH.Biomass.WH.Elc.Solar.Solar</t>
  </si>
  <si>
    <t>EMI_per_sqm.kgCO2.EU27.Res.HH.Thermal.SH.Biomass.CO</t>
  </si>
  <si>
    <t>EMI_per_sqm.kgCO2.EU27.Res.HH.Thermal.SH.Biomass.CO.Biomass.Biomass</t>
  </si>
  <si>
    <t>EMI_per_sqm.kgCO2.EU27.Res.HH.Thermal.SH.Biomass.CO.LPG.LPG</t>
  </si>
  <si>
    <t>EMI_per_sqm.kgCO2.EU27.Res.HH.Thermal.SH.Biomass.CO.Elc.Elec</t>
  </si>
  <si>
    <t>EMI_per_sqm.kgCO2.EU27.Res.HH.Thermal.SH.Geo</t>
  </si>
  <si>
    <t>EMI_per_sqm.kgCO2.EU27.Res.HH.Thermal.SH.Geo.SH</t>
  </si>
  <si>
    <t>EMI_per_sqm.kgCO2.EU27.Res.HH.Thermal.SH.Geo.SH.Geo</t>
  </si>
  <si>
    <t>EMI_per_sqm.kgCO2.EU27.Res.HH.Thermal.SH.Geo.SH.Elec</t>
  </si>
  <si>
    <t>EMI_per_sqm.kgCO2.EU27.Res.HH.Thermal.SH.Geo.SC</t>
  </si>
  <si>
    <t>EMI_per_sqm.kgCO2.EU27.Res.HH.Thermal.SH.Geo.SC.AC.Elec</t>
  </si>
  <si>
    <t>EMI_per_sqm.kgCO2.EU27.Res.HH.Thermal.SH.Geo.WH</t>
  </si>
  <si>
    <t>EMI_per_sqm.kgCO2.EU27.Res.HH.Thermal.SH.Geo.WH.Geo.NoSolar.Geo</t>
  </si>
  <si>
    <t>EMI_per_sqm.kgCO2.EU27.Res.HH.Thermal.SH.Geo.WH.Geo.Solar</t>
  </si>
  <si>
    <t>EMI_per_sqm.kgCO2.EU27.Res.HH.Thermal.SH.Geo.WH.Geo.Solar.Geo</t>
  </si>
  <si>
    <t>EMI_per_sqm.kgCO2.EU27.Res.HH.Thermal.SH.Geo.WH.Geo.Solar.Solar</t>
  </si>
  <si>
    <t>EMI_per_sqm.kgCO2.EU27.Res.HH.Thermal.SH.Geo.WH.Elc.NoSolar.Elec</t>
  </si>
  <si>
    <t>EMI_per_sqm.kgCO2.EU27.Res.HH.Thermal.SH.Geo.WH.Elc.Solar</t>
  </si>
  <si>
    <t>EMI_per_sqm.kgCO2.EU27.Res.HH.Thermal.SH.Geo.WH.Elc.Solar.Elec</t>
  </si>
  <si>
    <t>EMI_per_sqm.kgCO2.EU27.Res.HH.Thermal.SH.Geo.WH.Elc.Solar.Solar</t>
  </si>
  <si>
    <t>EMI_per_sqm.kgCO2.EU27.Res.HH.Thermal.SH.Geo.CO</t>
  </si>
  <si>
    <t>EMI_per_sqm.kgCO2.EU27.Res.HH.Thermal.SH.Geo.CO.LPG.LPG</t>
  </si>
  <si>
    <t>EMI_per_sqm.kgCO2.EU27.Res.HH.Thermal.SH.Geo.CO.Elc.Elec</t>
  </si>
  <si>
    <t>EMI_per_sqm.kgCO2.EU27.Res.HH.Thermal.SH.DistrHeat</t>
  </si>
  <si>
    <t>EMI_per_sqm.kgCO2.EU27.Res.HH.Thermal.SH.DistrHeat.SH</t>
  </si>
  <si>
    <t>EMI_per_sqm.kgCO2.EU27.Res.HH.Thermal.SH.DistrHeat.SH.Steam_Distr</t>
  </si>
  <si>
    <t>EMI_per_sqm.kgCO2.EU27.Res.HH.Thermal.SH.DistrHeat.SH.Elec</t>
  </si>
  <si>
    <t>EMI_per_sqm.kgCO2.EU27.Res.HH.Thermal.SH.DistrHeat.SC</t>
  </si>
  <si>
    <t>EMI_per_sqm.kgCO2.EU27.Res.HH.Thermal.SH.DistrHeat.SC.AC.Elec</t>
  </si>
  <si>
    <t>EMI_per_sqm.kgCO2.EU27.Res.HH.Thermal.SH.DistrHeat.WH</t>
  </si>
  <si>
    <t>EMI_per_sqm.kgCO2.EU27.Res.HH.Thermal.SH.DistrHeat.WH.DistrHeat.NoSolar.Steam_Distr</t>
  </si>
  <si>
    <t>EMI_per_sqm.kgCO2.EU27.Res.HH.Thermal.SH.DistrHeat.WH.DistrHeat.Solar</t>
  </si>
  <si>
    <t>EMI_per_sqm.kgCO2.EU27.Res.HH.Thermal.SH.DistrHeat.WH.DistrHeat.Solar.Steam_Distr</t>
  </si>
  <si>
    <t>EMI_per_sqm.kgCO2.EU27.Res.HH.Thermal.SH.DistrHeat.WH.DistrHeat.Solar.Solar</t>
  </si>
  <si>
    <t>EMI_per_sqm.kgCO2.EU27.Res.HH.Thermal.SH.DistrHeat.WH.Elc.NoSolar.Elec</t>
  </si>
  <si>
    <t>EMI_per_sqm.kgCO2.EU27.Res.HH.Thermal.SH.DistrHeat.WH.Elc.Solar</t>
  </si>
  <si>
    <t>EMI_per_sqm.kgCO2.EU27.Res.HH.Thermal.SH.DistrHeat.WH.Elc.Solar.Elec</t>
  </si>
  <si>
    <t>EMI_per_sqm.kgCO2.EU27.Res.HH.Thermal.SH.DistrHeat.WH.Elc.Solar.Solar</t>
  </si>
  <si>
    <t>EMI_per_sqm.kgCO2.EU27.Res.HH.Thermal.SH.DistrHeat.CO</t>
  </si>
  <si>
    <t>EMI_per_sqm.kgCO2.EU27.Res.HH.Thermal.SH.DistrHeat.CO.LPG.LPG</t>
  </si>
  <si>
    <t>EMI_per_sqm.kgCO2.EU27.Res.HH.Thermal.SH.DistrHeat.CO.Elc.Elec</t>
  </si>
  <si>
    <t>EMI_per_sqm.kgCO2.EU27.Res.HH.Thermal.SH.AdvElc</t>
  </si>
  <si>
    <t>EMI_per_sqm.kgCO2.EU27.Res.HH.Thermal.SH.AdvElc.SH</t>
  </si>
  <si>
    <t>EMI_per_sqm.kgCO2.EU27.Res.HH.Thermal.SH.AdvElc.SH.Elec</t>
  </si>
  <si>
    <t>EMI_per_sqm.kgCO2.EU27.Res.HH.Thermal.SH.AdvElc.SC</t>
  </si>
  <si>
    <t>EMI_per_sqm.kgCO2.EU27.Res.HH.Thermal.SH.AdvElc.SC.AC.Elec</t>
  </si>
  <si>
    <t>EMI_per_sqm.kgCO2.EU27.Res.HH.Thermal.SH.AdvElc.WH</t>
  </si>
  <si>
    <t>EMI_per_sqm.kgCO2.EU27.Res.HH.Thermal.SH.AdvElc.WH.LPG.NoSolar.LPG</t>
  </si>
  <si>
    <t>EMI_per_sqm.kgCO2.EU27.Res.HH.Thermal.SH.AdvElc.WH.LPG.Solar</t>
  </si>
  <si>
    <t>EMI_per_sqm.kgCO2.EU27.Res.HH.Thermal.SH.AdvElc.WH.LPG.Solar.LPG</t>
  </si>
  <si>
    <t>EMI_per_sqm.kgCO2.EU27.Res.HH.Thermal.SH.AdvElc.WH.LPG.Solar.Solar</t>
  </si>
  <si>
    <t>EMI_per_sqm.kgCO2.EU27.Res.HH.Thermal.SH.AdvElc.WH.Elc.NoSolar.Elec</t>
  </si>
  <si>
    <t>EMI_per_sqm.kgCO2.EU27.Res.HH.Thermal.SH.AdvElc.WH.Elc.Solar</t>
  </si>
  <si>
    <t>EMI_per_sqm.kgCO2.EU27.Res.HH.Thermal.SH.AdvElc.WH.Elc.Solar.Elec</t>
  </si>
  <si>
    <t>EMI_per_sqm.kgCO2.EU27.Res.HH.Thermal.SH.AdvElc.WH.Elc.Solar.Solar</t>
  </si>
  <si>
    <t>EMI_per_sqm.kgCO2.EU27.Res.HH.Thermal.SH.AdvElc.CO</t>
  </si>
  <si>
    <t>EMI_per_sqm.kgCO2.EU27.Res.HH.Thermal.SH.AdvElc.CO.LPG.LPG</t>
  </si>
  <si>
    <t>EMI_per_sqm.kgCO2.EU27.Res.HH.Thermal.SH.AdvElc.CO.Elc.Elec</t>
  </si>
  <si>
    <t>EMI_per_sqm.kgCO2.EU27.Res.HH.Thermal.SH.ConvElc</t>
  </si>
  <si>
    <t>EMI_per_sqm.kgCO2.EU27.Res.HH.Thermal.SH.ConvElc.SH</t>
  </si>
  <si>
    <t>EMI_per_sqm.kgCO2.EU27.Res.HH.Thermal.SH.ConvElc.SH.Elec</t>
  </si>
  <si>
    <t>EMI_per_sqm.kgCO2.EU27.Res.HH.Thermal.SH.ConvElc.SC</t>
  </si>
  <si>
    <t>EMI_per_sqm.kgCO2.EU27.Res.HH.Thermal.SH.ConvElc.SC.AC.Elec</t>
  </si>
  <si>
    <t>EMI_per_sqm.kgCO2.EU27.Res.HH.Thermal.SH.ConvElc.WH</t>
  </si>
  <si>
    <t>EMI_per_sqm.kgCO2.EU27.Res.HH.Thermal.SH.ConvElc.WH.LPG.NoSolar.LPG</t>
  </si>
  <si>
    <t>EMI_per_sqm.kgCO2.EU27.Res.HH.Thermal.SH.ConvElc.WH.LPG.Solar</t>
  </si>
  <si>
    <t>EMI_per_sqm.kgCO2.EU27.Res.HH.Thermal.SH.ConvElc.WH.LPG.Solar.LPG</t>
  </si>
  <si>
    <t>EMI_per_sqm.kgCO2.EU27.Res.HH.Thermal.SH.ConvElc.WH.LPG.Solar.Solar</t>
  </si>
  <si>
    <t>EMI_per_sqm.kgCO2.EU27.Res.HH.Thermal.SH.ConvElc.WH.Elc.NoSolar.Elec</t>
  </si>
  <si>
    <t>EMI_per_sqm.kgCO2.EU27.Res.HH.Thermal.SH.ConvElc.WH.Elc.Solar</t>
  </si>
  <si>
    <t>EMI_per_sqm.kgCO2.EU27.Res.HH.Thermal.SH.ConvElc.WH.Elc.Solar.Elec</t>
  </si>
  <si>
    <t>EMI_per_sqm.kgCO2.EU27.Res.HH.Thermal.SH.ConvElc.WH.Elc.Solar.Solar</t>
  </si>
  <si>
    <t>EMI_per_sqm.kgCO2.EU27.Res.HH.Thermal.SH.ConvElc.CO</t>
  </si>
  <si>
    <t>EMI_per_sqm.kgCO2.EU27.Res.HH.Thermal.SH.ConvElc.CO.LPG.LPG</t>
  </si>
  <si>
    <t>EMI_per_sqm.kgCO2.EU27.Res.HH.Thermal.SH.ConvElc.CO.Elc.Elec</t>
  </si>
  <si>
    <t>EU27 - Final energy consumption in new and renovated households (detailed structure)</t>
  </si>
  <si>
    <t>FEC.ktoe.EU27.Res.HHnew.Thermal.SH.Solids</t>
  </si>
  <si>
    <t>FEC.ktoe.EU27.Res.HHnew.Thermal.SH.Solids.SH</t>
  </si>
  <si>
    <t>FEC.ktoe.EU27.Res.HHnew.Thermal.SH.Solids.SH.Solids</t>
  </si>
  <si>
    <t>FEC.ktoe.EU27.Res.HHnew.Thermal.SH.Solids.SH.Elec</t>
  </si>
  <si>
    <t>FEC.ktoe.EU27.Res.HHnew.Thermal.SH.Solids.SC</t>
  </si>
  <si>
    <t>FEC.ktoe.EU27.Res.HHnew.Thermal.SH.Solids.SC.AC.Elec</t>
  </si>
  <si>
    <t>FEC.ktoe.EU27.Res.HHnew.Thermal.SH.Solids.WH</t>
  </si>
  <si>
    <t>FEC.ktoe.EU27.Res.HHnew.Thermal.SH.Solids.WH.Solids.NoSolar.Solids</t>
  </si>
  <si>
    <t>FEC.ktoe.EU27.Res.HHnew.Thermal.SH.Solids.WH.LPG.NoSolar.LPG</t>
  </si>
  <si>
    <t>FEC.ktoe.EU27.Res.HHnew.Thermal.SH.Solids.WH.LPG.Solar</t>
  </si>
  <si>
    <t>FEC.ktoe.EU27.Res.HHnew.Thermal.SH.Solids.WH.LPG.Solar.LPG</t>
  </si>
  <si>
    <t>FEC.ktoe.EU27.Res.HHnew.Thermal.SH.Solids.WH.LPG.Solar.Solar</t>
  </si>
  <si>
    <t>FEC.ktoe.EU27.Res.HHnew.Thermal.SH.Solids.WH.Elc.NoSolar.Elec</t>
  </si>
  <si>
    <t>FEC.ktoe.EU27.Res.HHnew.Thermal.SH.Solids.WH.Elc.Solar</t>
  </si>
  <si>
    <t>FEC.ktoe.EU27.Res.HHnew.Thermal.SH.Solids.WH.Elc.Solar.Elec</t>
  </si>
  <si>
    <t>FEC.ktoe.EU27.Res.HHnew.Thermal.SH.Solids.WH.Elc.Solar.Solar</t>
  </si>
  <si>
    <t>FEC.ktoe.EU27.Res.HHnew.Thermal.SH.Solids.CO</t>
  </si>
  <si>
    <t>FEC.ktoe.EU27.Res.HHnew.Thermal.SH.Solids.CO.Solids.Solids</t>
  </si>
  <si>
    <t>FEC.ktoe.EU27.Res.HHnew.Thermal.SH.Solids.CO.LPG.LPG</t>
  </si>
  <si>
    <t>FEC.ktoe.EU27.Res.HHnew.Thermal.SH.Solids.CO.Elc.Elec</t>
  </si>
  <si>
    <t>FEC.ktoe.EU27.Res.HHnew.Thermal.SH.LPG</t>
  </si>
  <si>
    <t>FEC.ktoe.EU27.Res.HHnew.Thermal.SH.LPG.SH</t>
  </si>
  <si>
    <t>FEC.ktoe.EU27.Res.HHnew.Thermal.SH.LPG.SH.LPG</t>
  </si>
  <si>
    <t>FEC.ktoe.EU27.Res.HHnew.Thermal.SH.LPG.SH.Elec</t>
  </si>
  <si>
    <t>FEC.ktoe.EU27.Res.HHnew.Thermal.SH.LPG.SC</t>
  </si>
  <si>
    <t>FEC.ktoe.EU27.Res.HHnew.Thermal.SH.LPG.SC.AC.Elec</t>
  </si>
  <si>
    <t>FEC.ktoe.EU27.Res.HHnew.Thermal.SH.LPG.WH</t>
  </si>
  <si>
    <t>FEC.ktoe.EU27.Res.HHnew.Thermal.SH.LPG.WH.LPG.NoSolar.LPG</t>
  </si>
  <si>
    <t>FEC.ktoe.EU27.Res.HHnew.Thermal.SH.LPG.WH.LPG.Solar</t>
  </si>
  <si>
    <t>FEC.ktoe.EU27.Res.HHnew.Thermal.SH.LPG.WH.LPG.Solar.LPG</t>
  </si>
  <si>
    <t>FEC.ktoe.EU27.Res.HHnew.Thermal.SH.LPG.WH.LPG.Solar.Solar</t>
  </si>
  <si>
    <t>FEC.ktoe.EU27.Res.HHnew.Thermal.SH.LPG.WH.Elc.NoSolar.Elec</t>
  </si>
  <si>
    <t>FEC.ktoe.EU27.Res.HHnew.Thermal.SH.LPG.WH.Elc.Solar</t>
  </si>
  <si>
    <t>FEC.ktoe.EU27.Res.HHnew.Thermal.SH.LPG.WH.Elc.Solar.Elec</t>
  </si>
  <si>
    <t>FEC.ktoe.EU27.Res.HHnew.Thermal.SH.LPG.WH.Elc.Solar.Solar</t>
  </si>
  <si>
    <t>FEC.ktoe.EU27.Res.HHnew.Thermal.SH.LPG.CO</t>
  </si>
  <si>
    <t>FEC.ktoe.EU27.Res.HHnew.Thermal.SH.LPG.CO.LPG.LPG</t>
  </si>
  <si>
    <t>FEC.ktoe.EU27.Res.HHnew.Thermal.SH.LPG.CO.Elc.Elec</t>
  </si>
  <si>
    <t>FEC.ktoe.EU27.Res.HHnew.Thermal.SH.Oil</t>
  </si>
  <si>
    <t>FEC.ktoe.EU27.Res.HHnew.Thermal.SH.Oil.SH</t>
  </si>
  <si>
    <t>FEC.ktoe.EU27.Res.HHnew.Thermal.SH.Oil.SH.Oil</t>
  </si>
  <si>
    <t>FEC.ktoe.EU27.Res.HHnew.Thermal.SH.Oil.SH.Elec</t>
  </si>
  <si>
    <t>FEC.ktoe.EU27.Res.HHnew.Thermal.SH.Oil.SC</t>
  </si>
  <si>
    <t>FEC.ktoe.EU27.Res.HHnew.Thermal.SH.Oil.SC.AC.Elec</t>
  </si>
  <si>
    <t>FEC.ktoe.EU27.Res.HHnew.Thermal.SH.Oil.WH</t>
  </si>
  <si>
    <t>FEC.ktoe.EU27.Res.HHnew.Thermal.SH.Oil.WH.Oil.NoSolar.Oil</t>
  </si>
  <si>
    <t>FEC.ktoe.EU27.Res.HHnew.Thermal.SH.Oil.WH.Oil.Solar</t>
  </si>
  <si>
    <t>FEC.ktoe.EU27.Res.HHnew.Thermal.SH.Oil.WH.Oil.Solar.Oil</t>
  </si>
  <si>
    <t>FEC.ktoe.EU27.Res.HHnew.Thermal.SH.Oil.WH.Oil.Solar.Solar</t>
  </si>
  <si>
    <t>FEC.ktoe.EU27.Res.HHnew.Thermal.SH.Oil.WH.Elc.NoSolar.Elec</t>
  </si>
  <si>
    <t>FEC.ktoe.EU27.Res.HHnew.Thermal.SH.Oil.WH.Elc.Solar</t>
  </si>
  <si>
    <t>FEC.ktoe.EU27.Res.HHnew.Thermal.SH.Oil.WH.Elc.Solar.Elec</t>
  </si>
  <si>
    <t>FEC.ktoe.EU27.Res.HHnew.Thermal.SH.Oil.WH.Elc.Solar.Solar</t>
  </si>
  <si>
    <t>FEC.ktoe.EU27.Res.HHnew.Thermal.SH.Oil.CO</t>
  </si>
  <si>
    <t>FEC.ktoe.EU27.Res.HHnew.Thermal.SH.Oil.CO.LPG.LPG</t>
  </si>
  <si>
    <t>FEC.ktoe.EU27.Res.HHnew.Thermal.SH.Oil.CO.Elc.Elec</t>
  </si>
  <si>
    <t>FEC.ktoe.EU27.Res.HHnew.Thermal.SH.Gas</t>
  </si>
  <si>
    <t>FEC.ktoe.EU27.Res.HHnew.Thermal.SH.Gas.SH</t>
  </si>
  <si>
    <t>FEC.ktoe.EU27.Res.HHnew.Thermal.SH.Gas.SH.Gas</t>
  </si>
  <si>
    <t>FEC.ktoe.EU27.Res.HHnew.Thermal.SH.Gas.SH.Elec</t>
  </si>
  <si>
    <t>FEC.ktoe.EU27.Res.HHnew.Thermal.SH.Gas.SC</t>
  </si>
  <si>
    <t>FEC.ktoe.EU27.Res.HHnew.Thermal.SH.Gas.SC.AC.Elec</t>
  </si>
  <si>
    <t>FEC.ktoe.EU27.Res.HHnew.Thermal.SH.Gas.WH</t>
  </si>
  <si>
    <t>FEC.ktoe.EU27.Res.HHnew.Thermal.SH.Gas.WH.Gas.NoSolar.Gas</t>
  </si>
  <si>
    <t>FEC.ktoe.EU27.Res.HHnew.Thermal.SH.Gas.WH.Gas.Solar</t>
  </si>
  <si>
    <t>FEC.ktoe.EU27.Res.HHnew.Thermal.SH.Gas.WH.Gas.Solar.Gas</t>
  </si>
  <si>
    <t>FEC.ktoe.EU27.Res.HHnew.Thermal.SH.Gas.WH.Gas.Solar.Solar</t>
  </si>
  <si>
    <t>FEC.ktoe.EU27.Res.HHnew.Thermal.SH.Gas.WH.Elc.NoSolar.Elec</t>
  </si>
  <si>
    <t>FEC.ktoe.EU27.Res.HHnew.Thermal.SH.Gas.WH.Elc.Solar</t>
  </si>
  <si>
    <t>FEC.ktoe.EU27.Res.HHnew.Thermal.SH.Gas.WH.Elc.Solar.Elec</t>
  </si>
  <si>
    <t>FEC.ktoe.EU27.Res.HHnew.Thermal.SH.Gas.WH.Elc.Solar.Solar</t>
  </si>
  <si>
    <t>FEC.ktoe.EU27.Res.HHnew.Thermal.SH.Gas.CO</t>
  </si>
  <si>
    <t>FEC.ktoe.EU27.Res.HHnew.Thermal.SH.Gas.CO.Gas.Gas</t>
  </si>
  <si>
    <t>FEC.ktoe.EU27.Res.HHnew.Thermal.SH.Gas.CO.Elc.Elec</t>
  </si>
  <si>
    <t>FEC.ktoe.EU27.Res.HHnew.Thermal.SH.Biomass</t>
  </si>
  <si>
    <t>FEC.ktoe.EU27.Res.HHnew.Thermal.SH.Biomass.SH</t>
  </si>
  <si>
    <t>FEC.ktoe.EU27.Res.HHnew.Thermal.SH.Biomass.SH.Biomass</t>
  </si>
  <si>
    <t>FEC.ktoe.EU27.Res.HHnew.Thermal.SH.Biomass.SH.Elec</t>
  </si>
  <si>
    <t>FEC.ktoe.EU27.Res.HHnew.Thermal.SH.Biomass.SC</t>
  </si>
  <si>
    <t>FEC.ktoe.EU27.Res.HHnew.Thermal.SH.Biomass.SC.AC.Elec</t>
  </si>
  <si>
    <t>FEC.ktoe.EU27.Res.HHnew.Thermal.SH.Biomass.WH</t>
  </si>
  <si>
    <t>FEC.ktoe.EU27.Res.HHnew.Thermal.SH.Biomass.WH.Biomass.NoSolar.Biomass</t>
  </si>
  <si>
    <t>FEC.ktoe.EU27.Res.HHnew.Thermal.SH.Biomass.WH.Biomass.Solar</t>
  </si>
  <si>
    <t>FEC.ktoe.EU27.Res.HHnew.Thermal.SH.Biomass.WH.Biomass.Solar.Biomass</t>
  </si>
  <si>
    <t>FEC.ktoe.EU27.Res.HHnew.Thermal.SH.Biomass.WH.Biomass.Solar.Solar</t>
  </si>
  <si>
    <t>FEC.ktoe.EU27.Res.HHnew.Thermal.SH.Biomass.WH.LPG.NoSolar.LPG</t>
  </si>
  <si>
    <t>FEC.ktoe.EU27.Res.HHnew.Thermal.SH.Biomass.WH.LPG.Solar</t>
  </si>
  <si>
    <t>FEC.ktoe.EU27.Res.HHnew.Thermal.SH.Biomass.WH.LPG.Solar.LPG</t>
  </si>
  <si>
    <t>FEC.ktoe.EU27.Res.HHnew.Thermal.SH.Biomass.WH.LPG.Solar.Solar</t>
  </si>
  <si>
    <t>FEC.ktoe.EU27.Res.HHnew.Thermal.SH.Biomass.WH.Elc.NoSolar.Elec</t>
  </si>
  <si>
    <t>FEC.ktoe.EU27.Res.HHnew.Thermal.SH.Biomass.WH.Elc.Solar</t>
  </si>
  <si>
    <t>FEC.ktoe.EU27.Res.HHnew.Thermal.SH.Biomass.WH.Elc.Solar.Elec</t>
  </si>
  <si>
    <t>FEC.ktoe.EU27.Res.HHnew.Thermal.SH.Biomass.WH.Elc.Solar.Solar</t>
  </si>
  <si>
    <t>FEC.ktoe.EU27.Res.HHnew.Thermal.SH.Biomass.CO</t>
  </si>
  <si>
    <t>FEC.ktoe.EU27.Res.HHnew.Thermal.SH.Biomass.CO.Biomass.Biomass</t>
  </si>
  <si>
    <t>FEC.ktoe.EU27.Res.HHnew.Thermal.SH.Biomass.CO.LPG.LPG</t>
  </si>
  <si>
    <t>FEC.ktoe.EU27.Res.HHnew.Thermal.SH.Biomass.CO.Elc.Elec</t>
  </si>
  <si>
    <t>FEC.ktoe.EU27.Res.HHnew.Thermal.SH.Geo</t>
  </si>
  <si>
    <t>FEC.ktoe.EU27.Res.HHnew.Thermal.SH.Geo.SH</t>
  </si>
  <si>
    <t>FEC.ktoe.EU27.Res.HHnew.Thermal.SH.Geo.SH.Geo</t>
  </si>
  <si>
    <t>FEC.ktoe.EU27.Res.HHnew.Thermal.SH.Geo.SH.Elec</t>
  </si>
  <si>
    <t>FEC.ktoe.EU27.Res.HHnew.Thermal.SH.Geo.SC</t>
  </si>
  <si>
    <t>FEC.ktoe.EU27.Res.HHnew.Thermal.SH.Geo.SC.AC.Elec</t>
  </si>
  <si>
    <t>FEC.ktoe.EU27.Res.HHnew.Thermal.SH.Geo.WH</t>
  </si>
  <si>
    <t>FEC.ktoe.EU27.Res.HHnew.Thermal.SH.Geo.WH.Geo.NoSolar.Geo</t>
  </si>
  <si>
    <t>FEC.ktoe.EU27.Res.HHnew.Thermal.SH.Geo.WH.Geo.Solar</t>
  </si>
  <si>
    <t>FEC.ktoe.EU27.Res.HHnew.Thermal.SH.Geo.WH.Geo.Solar.Geo</t>
  </si>
  <si>
    <t>FEC.ktoe.EU27.Res.HHnew.Thermal.SH.Geo.WH.Geo.Solar.Solar</t>
  </si>
  <si>
    <t>FEC.ktoe.EU27.Res.HHnew.Thermal.SH.Geo.WH.Elc.NoSolar.Elec</t>
  </si>
  <si>
    <t>FEC.ktoe.EU27.Res.HHnew.Thermal.SH.Geo.WH.Elc.Solar</t>
  </si>
  <si>
    <t>FEC.ktoe.EU27.Res.HHnew.Thermal.SH.Geo.WH.Elc.Solar.Elec</t>
  </si>
  <si>
    <t>FEC.ktoe.EU27.Res.HHnew.Thermal.SH.Geo.WH.Elc.Solar.Solar</t>
  </si>
  <si>
    <t>FEC.ktoe.EU27.Res.HHnew.Thermal.SH.Geo.CO</t>
  </si>
  <si>
    <t>FEC.ktoe.EU27.Res.HHnew.Thermal.SH.Geo.CO.LPG.LPG</t>
  </si>
  <si>
    <t>FEC.ktoe.EU27.Res.HHnew.Thermal.SH.Geo.CO.Elc.Elec</t>
  </si>
  <si>
    <t>FEC.ktoe.EU27.Res.HHnew.Thermal.SH.DistrHeat</t>
  </si>
  <si>
    <t>FEC.ktoe.EU27.Res.HHnew.Thermal.SH.DistrHeat.SH</t>
  </si>
  <si>
    <t>FEC.ktoe.EU27.Res.HHnew.Thermal.SH.DistrHeat.SH.Steam_Distr</t>
  </si>
  <si>
    <t>FEC.ktoe.EU27.Res.HHnew.Thermal.SH.DistrHeat.SH.Elec</t>
  </si>
  <si>
    <t>FEC.ktoe.EU27.Res.HHnew.Thermal.SH.DistrHeat.SC</t>
  </si>
  <si>
    <t>FEC.ktoe.EU27.Res.HHnew.Thermal.SH.DistrHeat.SC.AC.Elec</t>
  </si>
  <si>
    <t>FEC.ktoe.EU27.Res.HHnew.Thermal.SH.DistrHeat.WH</t>
  </si>
  <si>
    <t>FEC.ktoe.EU27.Res.HHnew.Thermal.SH.DistrHeat.WH.DistrHeat.NoSolar.Steam_Distr</t>
  </si>
  <si>
    <t>FEC.ktoe.EU27.Res.HHnew.Thermal.SH.DistrHeat.WH.DistrHeat.Solar</t>
  </si>
  <si>
    <t>FEC.ktoe.EU27.Res.HHnew.Thermal.SH.DistrHeat.WH.DistrHeat.Solar.Steam_Distr</t>
  </si>
  <si>
    <t>FEC.ktoe.EU27.Res.HHnew.Thermal.SH.DistrHeat.WH.DistrHeat.Solar.Solar</t>
  </si>
  <si>
    <t>FEC.ktoe.EU27.Res.HHnew.Thermal.SH.DistrHeat.WH.Elc.NoSolar.Elec</t>
  </si>
  <si>
    <t>FEC.ktoe.EU27.Res.HHnew.Thermal.SH.DistrHeat.WH.Elc.Solar</t>
  </si>
  <si>
    <t>FEC.ktoe.EU27.Res.HHnew.Thermal.SH.DistrHeat.WH.Elc.Solar.Elec</t>
  </si>
  <si>
    <t>FEC.ktoe.EU27.Res.HHnew.Thermal.SH.DistrHeat.WH.Elc.Solar.Solar</t>
  </si>
  <si>
    <t>FEC.ktoe.EU27.Res.HHnew.Thermal.SH.DistrHeat.CO</t>
  </si>
  <si>
    <t>FEC.ktoe.EU27.Res.HHnew.Thermal.SH.DistrHeat.CO.LPG.LPG</t>
  </si>
  <si>
    <t>FEC.ktoe.EU27.Res.HHnew.Thermal.SH.DistrHeat.CO.Elc.Elec</t>
  </si>
  <si>
    <t>FEC.ktoe.EU27.Res.HHnew.Thermal.SH.AdvElc</t>
  </si>
  <si>
    <t>FEC.ktoe.EU27.Res.HHnew.Thermal.SH.AdvElc.SH</t>
  </si>
  <si>
    <t>FEC.ktoe.EU27.Res.HHnew.Thermal.SH.AdvElc.SH.Elec</t>
  </si>
  <si>
    <t>FEC.ktoe.EU27.Res.HHnew.Thermal.SH.AdvElc.SC</t>
  </si>
  <si>
    <t>FEC.ktoe.EU27.Res.HHnew.Thermal.SH.AdvElc.SC.AC.Elec</t>
  </si>
  <si>
    <t>FEC.ktoe.EU27.Res.HHnew.Thermal.SH.AdvElc.WH</t>
  </si>
  <si>
    <t>FEC.ktoe.EU27.Res.HHnew.Thermal.SH.AdvElc.WH.LPG.NoSolar.LPG</t>
  </si>
  <si>
    <t>FEC.ktoe.EU27.Res.HHnew.Thermal.SH.AdvElc.WH.LPG.Solar</t>
  </si>
  <si>
    <t>FEC.ktoe.EU27.Res.HHnew.Thermal.SH.AdvElc.WH.LPG.Solar.LPG</t>
  </si>
  <si>
    <t>FEC.ktoe.EU27.Res.HHnew.Thermal.SH.AdvElc.WH.LPG.Solar.Solar</t>
  </si>
  <si>
    <t>FEC.ktoe.EU27.Res.HHnew.Thermal.SH.AdvElc.WH.Elc.NoSolar.Elec</t>
  </si>
  <si>
    <t>FEC.ktoe.EU27.Res.HHnew.Thermal.SH.AdvElc.WH.Elc.Solar</t>
  </si>
  <si>
    <t>FEC.ktoe.EU27.Res.HHnew.Thermal.SH.AdvElc.WH.Elc.Solar.Elec</t>
  </si>
  <si>
    <t>FEC.ktoe.EU27.Res.HHnew.Thermal.SH.AdvElc.WH.Elc.Solar.Solar</t>
  </si>
  <si>
    <t>FEC.ktoe.EU27.Res.HHnew.Thermal.SH.AdvElc.CO</t>
  </si>
  <si>
    <t>FEC.ktoe.EU27.Res.HHnew.Thermal.SH.AdvElc.CO.LPG.LPG</t>
  </si>
  <si>
    <t>FEC.ktoe.EU27.Res.HHnew.Thermal.SH.AdvElc.CO.Elc.Elec</t>
  </si>
  <si>
    <t>FEC.ktoe.EU27.Res.HHnew.Thermal.SH.ConvElc</t>
  </si>
  <si>
    <t>FEC.ktoe.EU27.Res.HHnew.Thermal.SH.ConvElc.SH</t>
  </si>
  <si>
    <t>FEC.ktoe.EU27.Res.HHnew.Thermal.SH.ConvElc.SH.Elec</t>
  </si>
  <si>
    <t>FEC.ktoe.EU27.Res.HHnew.Thermal.SH.ConvElc.SC</t>
  </si>
  <si>
    <t>FEC.ktoe.EU27.Res.HHnew.Thermal.SH.ConvElc.SC.AC.Elec</t>
  </si>
  <si>
    <t>FEC.ktoe.EU27.Res.HHnew.Thermal.SH.ConvElc.WH</t>
  </si>
  <si>
    <t>FEC.ktoe.EU27.Res.HHnew.Thermal.SH.ConvElc.WH.LPG.NoSolar.LPG</t>
  </si>
  <si>
    <t>FEC.ktoe.EU27.Res.HHnew.Thermal.SH.ConvElc.WH.LPG.Solar</t>
  </si>
  <si>
    <t>FEC.ktoe.EU27.Res.HHnew.Thermal.SH.ConvElc.WH.LPG.Solar.LPG</t>
  </si>
  <si>
    <t>FEC.ktoe.EU27.Res.HHnew.Thermal.SH.ConvElc.WH.LPG.Solar.Solar</t>
  </si>
  <si>
    <t>FEC.ktoe.EU27.Res.HHnew.Thermal.SH.ConvElc.WH.Elc.NoSolar.Elec</t>
  </si>
  <si>
    <t>FEC.ktoe.EU27.Res.HHnew.Thermal.SH.ConvElc.WH.Elc.Solar</t>
  </si>
  <si>
    <t>FEC.ktoe.EU27.Res.HHnew.Thermal.SH.ConvElc.WH.Elc.Solar.Elec</t>
  </si>
  <si>
    <t>FEC.ktoe.EU27.Res.HHnew.Thermal.SH.ConvElc.WH.Elc.Solar.Solar</t>
  </si>
  <si>
    <t>FEC.ktoe.EU27.Res.HHnew.Thermal.SH.ConvElc.CO</t>
  </si>
  <si>
    <t>FEC.ktoe.EU27.Res.HHnew.Thermal.SH.ConvElc.CO.LPG.LPG</t>
  </si>
  <si>
    <t>FEC.ktoe.EU27.Res.HHnew.Thermal.SH.ConvElc.CO.Elc.Elec</t>
  </si>
  <si>
    <t>EU27 - Thermal energy service in new and renovated households (detailed structure)</t>
  </si>
  <si>
    <t>TES.ktoe.EU27.Res.HHnew.Thermal.SH.Solids</t>
  </si>
  <si>
    <t>TES.ktoe.EU27.Res.HHnew.Thermal.SH.Solids.SH</t>
  </si>
  <si>
    <t>TES.ktoe.EU27.Res.HHnew.Thermal.SH.Solids.SH.Solids</t>
  </si>
  <si>
    <t>TES.ktoe.EU27.Res.HHnew.Thermal.SH.Solids.SH.Elec</t>
  </si>
  <si>
    <t>TES.ktoe.EU27.Res.HHnew.Thermal.SH.Solids.SC</t>
  </si>
  <si>
    <t>TES.ktoe.EU27.Res.HHnew.Thermal.SH.Solids.SC.AC.Elec</t>
  </si>
  <si>
    <t>TES.ktoe.EU27.Res.HHnew.Thermal.SH.Solids.WH</t>
  </si>
  <si>
    <t>TES.ktoe.EU27.Res.HHnew.Thermal.SH.Solids.WH.Solids.NoSolar.Solids</t>
  </si>
  <si>
    <t>TES.ktoe.EU27.Res.HHnew.Thermal.SH.Solids.WH.LPG.NoSolar.LPG</t>
  </si>
  <si>
    <t>TES.ktoe.EU27.Res.HHnew.Thermal.SH.Solids.WH.LPG.Solar</t>
  </si>
  <si>
    <t>TES.ktoe.EU27.Res.HHnew.Thermal.SH.Solids.WH.LPG.Solar.LPG</t>
  </si>
  <si>
    <t>TES.ktoe.EU27.Res.HHnew.Thermal.SH.Solids.WH.LPG.Solar.Solar</t>
  </si>
  <si>
    <t>TES.ktoe.EU27.Res.HHnew.Thermal.SH.Solids.WH.Elc.NoSolar.Elec</t>
  </si>
  <si>
    <t>TES.ktoe.EU27.Res.HHnew.Thermal.SH.Solids.WH.Elc.Solar</t>
  </si>
  <si>
    <t>TES.ktoe.EU27.Res.HHnew.Thermal.SH.Solids.WH.Elc.Solar.Elec</t>
  </si>
  <si>
    <t>TES.ktoe.EU27.Res.HHnew.Thermal.SH.Solids.WH.Elc.Solar.Solar</t>
  </si>
  <si>
    <t>TES.ktoe.EU27.Res.HHnew.Thermal.SH.Solids.CO</t>
  </si>
  <si>
    <t>TES.ktoe.EU27.Res.HHnew.Thermal.SH.Solids.CO.Solids.Solids</t>
  </si>
  <si>
    <t>TES.ktoe.EU27.Res.HHnew.Thermal.SH.Solids.CO.LPG.LPG</t>
  </si>
  <si>
    <t>TES.ktoe.EU27.Res.HHnew.Thermal.SH.Solids.CO.Elc.Elec</t>
  </si>
  <si>
    <t>TES.ktoe.EU27.Res.HHnew.Thermal.SH.LPG</t>
  </si>
  <si>
    <t>TES.ktoe.EU27.Res.HHnew.Thermal.SH.LPG.SH</t>
  </si>
  <si>
    <t>TES.ktoe.EU27.Res.HHnew.Thermal.SH.LPG.SH.LPG</t>
  </si>
  <si>
    <t>TES.ktoe.EU27.Res.HHnew.Thermal.SH.LPG.SH.Elec</t>
  </si>
  <si>
    <t>TES.ktoe.EU27.Res.HHnew.Thermal.SH.LPG.SC</t>
  </si>
  <si>
    <t>TES.ktoe.EU27.Res.HHnew.Thermal.SH.LPG.SC.AC.Elec</t>
  </si>
  <si>
    <t>TES.ktoe.EU27.Res.HHnew.Thermal.SH.LPG.WH</t>
  </si>
  <si>
    <t>TES.ktoe.EU27.Res.HHnew.Thermal.SH.LPG.WH.LPG.NoSolar.LPG</t>
  </si>
  <si>
    <t>TES.ktoe.EU27.Res.HHnew.Thermal.SH.LPG.WH.LPG.Solar</t>
  </si>
  <si>
    <t>TES.ktoe.EU27.Res.HHnew.Thermal.SH.LPG.WH.LPG.Solar.LPG</t>
  </si>
  <si>
    <t>TES.ktoe.EU27.Res.HHnew.Thermal.SH.LPG.WH.LPG.Solar.Solar</t>
  </si>
  <si>
    <t>TES.ktoe.EU27.Res.HHnew.Thermal.SH.LPG.WH.Elc.NoSolar.Elec</t>
  </si>
  <si>
    <t>TES.ktoe.EU27.Res.HHnew.Thermal.SH.LPG.WH.Elc.Solar</t>
  </si>
  <si>
    <t>TES.ktoe.EU27.Res.HHnew.Thermal.SH.LPG.WH.Elc.Solar.Elec</t>
  </si>
  <si>
    <t>TES.ktoe.EU27.Res.HHnew.Thermal.SH.LPG.WH.Elc.Solar.Solar</t>
  </si>
  <si>
    <t>TES.ktoe.EU27.Res.HHnew.Thermal.SH.LPG.CO</t>
  </si>
  <si>
    <t>TES.ktoe.EU27.Res.HHnew.Thermal.SH.LPG.CO.LPG.LPG</t>
  </si>
  <si>
    <t>TES.ktoe.EU27.Res.HHnew.Thermal.SH.LPG.CO.Elc.Elec</t>
  </si>
  <si>
    <t>TES.ktoe.EU27.Res.HHnew.Thermal.SH.Oil</t>
  </si>
  <si>
    <t>TES.ktoe.EU27.Res.HHnew.Thermal.SH.Oil.SH</t>
  </si>
  <si>
    <t>TES.ktoe.EU27.Res.HHnew.Thermal.SH.Oil.SH.Oil</t>
  </si>
  <si>
    <t>TES.ktoe.EU27.Res.HHnew.Thermal.SH.Oil.SH.Elec</t>
  </si>
  <si>
    <t>TES.ktoe.EU27.Res.HHnew.Thermal.SH.Oil.SC</t>
  </si>
  <si>
    <t>TES.ktoe.EU27.Res.HHnew.Thermal.SH.Oil.SC.AC.Elec</t>
  </si>
  <si>
    <t>TES.ktoe.EU27.Res.HHnew.Thermal.SH.Oil.WH</t>
  </si>
  <si>
    <t>TES.ktoe.EU27.Res.HHnew.Thermal.SH.Oil.WH.Oil.NoSolar.Oil</t>
  </si>
  <si>
    <t>TES.ktoe.EU27.Res.HHnew.Thermal.SH.Oil.WH.Oil.Solar</t>
  </si>
  <si>
    <t>TES.ktoe.EU27.Res.HHnew.Thermal.SH.Oil.WH.Oil.Solar.Oil</t>
  </si>
  <si>
    <t>TES.ktoe.EU27.Res.HHnew.Thermal.SH.Oil.WH.Oil.Solar.Solar</t>
  </si>
  <si>
    <t>TES.ktoe.EU27.Res.HHnew.Thermal.SH.Oil.WH.Elc.NoSolar.Elec</t>
  </si>
  <si>
    <t>TES.ktoe.EU27.Res.HHnew.Thermal.SH.Oil.WH.Elc.Solar</t>
  </si>
  <si>
    <t>TES.ktoe.EU27.Res.HHnew.Thermal.SH.Oil.WH.Elc.Solar.Elec</t>
  </si>
  <si>
    <t>TES.ktoe.EU27.Res.HHnew.Thermal.SH.Oil.WH.Elc.Solar.Solar</t>
  </si>
  <si>
    <t>TES.ktoe.EU27.Res.HHnew.Thermal.SH.Oil.CO</t>
  </si>
  <si>
    <t>TES.ktoe.EU27.Res.HHnew.Thermal.SH.Oil.CO.LPG.LPG</t>
  </si>
  <si>
    <t>TES.ktoe.EU27.Res.HHnew.Thermal.SH.Oil.CO.Elc.Elec</t>
  </si>
  <si>
    <t>TES.ktoe.EU27.Res.HHnew.Thermal.SH.Gas</t>
  </si>
  <si>
    <t>TES.ktoe.EU27.Res.HHnew.Thermal.SH.Gas.SH</t>
  </si>
  <si>
    <t>TES.ktoe.EU27.Res.HHnew.Thermal.SH.Gas.SH.Gas</t>
  </si>
  <si>
    <t>TES.ktoe.EU27.Res.HHnew.Thermal.SH.Gas.SH.Elec</t>
  </si>
  <si>
    <t>TES.ktoe.EU27.Res.HHnew.Thermal.SH.Gas.SC</t>
  </si>
  <si>
    <t>TES.ktoe.EU27.Res.HHnew.Thermal.SH.Gas.SC.AC.Elec</t>
  </si>
  <si>
    <t>TES.ktoe.EU27.Res.HHnew.Thermal.SH.Gas.WH</t>
  </si>
  <si>
    <t>TES.ktoe.EU27.Res.HHnew.Thermal.SH.Gas.WH.Gas.NoSolar.Gas</t>
  </si>
  <si>
    <t>TES.ktoe.EU27.Res.HHnew.Thermal.SH.Gas.WH.Gas.Solar</t>
  </si>
  <si>
    <t>TES.ktoe.EU27.Res.HHnew.Thermal.SH.Gas.WH.Gas.Solar.Gas</t>
  </si>
  <si>
    <t>TES.ktoe.EU27.Res.HHnew.Thermal.SH.Gas.WH.Gas.Solar.Solar</t>
  </si>
  <si>
    <t>TES.ktoe.EU27.Res.HHnew.Thermal.SH.Gas.WH.Elc.NoSolar.Elec</t>
  </si>
  <si>
    <t>TES.ktoe.EU27.Res.HHnew.Thermal.SH.Gas.WH.Elc.Solar</t>
  </si>
  <si>
    <t>TES.ktoe.EU27.Res.HHnew.Thermal.SH.Gas.WH.Elc.Solar.Elec</t>
  </si>
  <si>
    <t>TES.ktoe.EU27.Res.HHnew.Thermal.SH.Gas.WH.Elc.Solar.Solar</t>
  </si>
  <si>
    <t>TES.ktoe.EU27.Res.HHnew.Thermal.SH.Gas.CO</t>
  </si>
  <si>
    <t>TES.ktoe.EU27.Res.HHnew.Thermal.SH.Gas.CO.Gas.Gas</t>
  </si>
  <si>
    <t>TES.ktoe.EU27.Res.HHnew.Thermal.SH.Gas.CO.Elc.Elec</t>
  </si>
  <si>
    <t>TES.ktoe.EU27.Res.HHnew.Thermal.SH.Biomass</t>
  </si>
  <si>
    <t>TES.ktoe.EU27.Res.HHnew.Thermal.SH.Biomass.SH</t>
  </si>
  <si>
    <t>TES.ktoe.EU27.Res.HHnew.Thermal.SH.Biomass.SH.Biomass</t>
  </si>
  <si>
    <t>TES.ktoe.EU27.Res.HHnew.Thermal.SH.Biomass.SH.Elec</t>
  </si>
  <si>
    <t>TES.ktoe.EU27.Res.HHnew.Thermal.SH.Biomass.SC</t>
  </si>
  <si>
    <t>TES.ktoe.EU27.Res.HHnew.Thermal.SH.Biomass.SC.AC.Elec</t>
  </si>
  <si>
    <t>TES.ktoe.EU27.Res.HHnew.Thermal.SH.Biomass.WH</t>
  </si>
  <si>
    <t>TES.ktoe.EU27.Res.HHnew.Thermal.SH.Biomass.WH.Biomass.NoSolar.Biomass</t>
  </si>
  <si>
    <t>TES.ktoe.EU27.Res.HHnew.Thermal.SH.Biomass.WH.Biomass.Solar</t>
  </si>
  <si>
    <t>TES.ktoe.EU27.Res.HHnew.Thermal.SH.Biomass.WH.Biomass.Solar.Biomass</t>
  </si>
  <si>
    <t>TES.ktoe.EU27.Res.HHnew.Thermal.SH.Biomass.WH.Biomass.Solar.Solar</t>
  </si>
  <si>
    <t>TES.ktoe.EU27.Res.HHnew.Thermal.SH.Biomass.WH.LPG.NoSolar.LPG</t>
  </si>
  <si>
    <t>TES.ktoe.EU27.Res.HHnew.Thermal.SH.Biomass.WH.LPG.Solar</t>
  </si>
  <si>
    <t>TES.ktoe.EU27.Res.HHnew.Thermal.SH.Biomass.WH.LPG.Solar.LPG</t>
  </si>
  <si>
    <t>TES.ktoe.EU27.Res.HHnew.Thermal.SH.Biomass.WH.LPG.Solar.Solar</t>
  </si>
  <si>
    <t>TES.ktoe.EU27.Res.HHnew.Thermal.SH.Biomass.WH.Elc.NoSolar.Elec</t>
  </si>
  <si>
    <t>TES.ktoe.EU27.Res.HHnew.Thermal.SH.Biomass.WH.Elc.Solar</t>
  </si>
  <si>
    <t>TES.ktoe.EU27.Res.HHnew.Thermal.SH.Biomass.WH.Elc.Solar.Elec</t>
  </si>
  <si>
    <t>TES.ktoe.EU27.Res.HHnew.Thermal.SH.Biomass.WH.Elc.Solar.Solar</t>
  </si>
  <si>
    <t>TES.ktoe.EU27.Res.HHnew.Thermal.SH.Biomass.CO</t>
  </si>
  <si>
    <t>TES.ktoe.EU27.Res.HHnew.Thermal.SH.Biomass.CO.Biomass.Biomass</t>
  </si>
  <si>
    <t>TES.ktoe.EU27.Res.HHnew.Thermal.SH.Biomass.CO.LPG.LPG</t>
  </si>
  <si>
    <t>TES.ktoe.EU27.Res.HHnew.Thermal.SH.Biomass.CO.Elc.Elec</t>
  </si>
  <si>
    <t>TES.ktoe.EU27.Res.HHnew.Thermal.SH.Geo</t>
  </si>
  <si>
    <t>TES.ktoe.EU27.Res.HHnew.Thermal.SH.Geo.SH</t>
  </si>
  <si>
    <t>TES.ktoe.EU27.Res.HHnew.Thermal.SH.Geo.SH.Geo</t>
  </si>
  <si>
    <t>TES.ktoe.EU27.Res.HHnew.Thermal.SH.Geo.SH.Elec</t>
  </si>
  <si>
    <t>TES.ktoe.EU27.Res.HHnew.Thermal.SH.Geo.SC</t>
  </si>
  <si>
    <t>TES.ktoe.EU27.Res.HHnew.Thermal.SH.Geo.SC.AC.Elec</t>
  </si>
  <si>
    <t>TES.ktoe.EU27.Res.HHnew.Thermal.SH.Geo.WH</t>
  </si>
  <si>
    <t>TES.ktoe.EU27.Res.HHnew.Thermal.SH.Geo.WH.Geo.NoSolar.Geo</t>
  </si>
  <si>
    <t>TES.ktoe.EU27.Res.HHnew.Thermal.SH.Geo.WH.Geo.Solar</t>
  </si>
  <si>
    <t>TES.ktoe.EU27.Res.HHnew.Thermal.SH.Geo.WH.Geo.Solar.Geo</t>
  </si>
  <si>
    <t>TES.ktoe.EU27.Res.HHnew.Thermal.SH.Geo.WH.Geo.Solar.Solar</t>
  </si>
  <si>
    <t>TES.ktoe.EU27.Res.HHnew.Thermal.SH.Geo.WH.Elc.NoSolar.Elec</t>
  </si>
  <si>
    <t>TES.ktoe.EU27.Res.HHnew.Thermal.SH.Geo.WH.Elc.Solar</t>
  </si>
  <si>
    <t>TES.ktoe.EU27.Res.HHnew.Thermal.SH.Geo.WH.Elc.Solar.Elec</t>
  </si>
  <si>
    <t>TES.ktoe.EU27.Res.HHnew.Thermal.SH.Geo.WH.Elc.Solar.Solar</t>
  </si>
  <si>
    <t>TES.ktoe.EU27.Res.HHnew.Thermal.SH.Geo.CO</t>
  </si>
  <si>
    <t>TES.ktoe.EU27.Res.HHnew.Thermal.SH.Geo.CO.LPG.LPG</t>
  </si>
  <si>
    <t>TES.ktoe.EU27.Res.HHnew.Thermal.SH.Geo.CO.Elc.Elec</t>
  </si>
  <si>
    <t>TES.ktoe.EU27.Res.HHnew.Thermal.SH.DistrHeat</t>
  </si>
  <si>
    <t>TES.ktoe.EU27.Res.HHnew.Thermal.SH.DistrHeat.SH</t>
  </si>
  <si>
    <t>TES.ktoe.EU27.Res.HHnew.Thermal.SH.DistrHeat.SH.Steam_Distr</t>
  </si>
  <si>
    <t>TES.ktoe.EU27.Res.HHnew.Thermal.SH.DistrHeat.SH.Elec</t>
  </si>
  <si>
    <t>TES.ktoe.EU27.Res.HHnew.Thermal.SH.DistrHeat.SC</t>
  </si>
  <si>
    <t>TES.ktoe.EU27.Res.HHnew.Thermal.SH.DistrHeat.SC.AC.Elec</t>
  </si>
  <si>
    <t>TES.ktoe.EU27.Res.HHnew.Thermal.SH.DistrHeat.WH</t>
  </si>
  <si>
    <t>TES.ktoe.EU27.Res.HHnew.Thermal.SH.DistrHeat.WH.DistrHeat.NoSolar.Steam_Distr</t>
  </si>
  <si>
    <t>TES.ktoe.EU27.Res.HHnew.Thermal.SH.DistrHeat.WH.DistrHeat.Solar</t>
  </si>
  <si>
    <t>TES.ktoe.EU27.Res.HHnew.Thermal.SH.DistrHeat.WH.DistrHeat.Solar.Steam_Distr</t>
  </si>
  <si>
    <t>TES.ktoe.EU27.Res.HHnew.Thermal.SH.DistrHeat.WH.DistrHeat.Solar.Solar</t>
  </si>
  <si>
    <t>TES.ktoe.EU27.Res.HHnew.Thermal.SH.DistrHeat.WH.Elc.NoSolar.Elec</t>
  </si>
  <si>
    <t>TES.ktoe.EU27.Res.HHnew.Thermal.SH.DistrHeat.WH.Elc.Solar</t>
  </si>
  <si>
    <t>TES.ktoe.EU27.Res.HHnew.Thermal.SH.DistrHeat.WH.Elc.Solar.Elec</t>
  </si>
  <si>
    <t>TES.ktoe.EU27.Res.HHnew.Thermal.SH.DistrHeat.WH.Elc.Solar.Solar</t>
  </si>
  <si>
    <t>TES.ktoe.EU27.Res.HHnew.Thermal.SH.DistrHeat.CO</t>
  </si>
  <si>
    <t>TES.ktoe.EU27.Res.HHnew.Thermal.SH.DistrHeat.CO.LPG.LPG</t>
  </si>
  <si>
    <t>TES.ktoe.EU27.Res.HHnew.Thermal.SH.DistrHeat.CO.Elc.Elec</t>
  </si>
  <si>
    <t>TES.ktoe.EU27.Res.HHnew.Thermal.SH.AdvElc</t>
  </si>
  <si>
    <t>TES.ktoe.EU27.Res.HHnew.Thermal.SH.AdvElc.SH</t>
  </si>
  <si>
    <t>TES.ktoe.EU27.Res.HHnew.Thermal.SH.AdvElc.SH.Elec</t>
  </si>
  <si>
    <t>TES.ktoe.EU27.Res.HHnew.Thermal.SH.AdvElc.SC</t>
  </si>
  <si>
    <t>TES.ktoe.EU27.Res.HHnew.Thermal.SH.AdvElc.SC.AC.Elec</t>
  </si>
  <si>
    <t>TES.ktoe.EU27.Res.HHnew.Thermal.SH.AdvElc.WH</t>
  </si>
  <si>
    <t>TES.ktoe.EU27.Res.HHnew.Thermal.SH.AdvElc.WH.LPG.NoSolar.LPG</t>
  </si>
  <si>
    <t>TES.ktoe.EU27.Res.HHnew.Thermal.SH.AdvElc.WH.LPG.Solar</t>
  </si>
  <si>
    <t>TES.ktoe.EU27.Res.HHnew.Thermal.SH.AdvElc.WH.LPG.Solar.LPG</t>
  </si>
  <si>
    <t>TES.ktoe.EU27.Res.HHnew.Thermal.SH.AdvElc.WH.LPG.Solar.Solar</t>
  </si>
  <si>
    <t>TES.ktoe.EU27.Res.HHnew.Thermal.SH.AdvElc.WH.Elc.NoSolar.Elec</t>
  </si>
  <si>
    <t>TES.ktoe.EU27.Res.HHnew.Thermal.SH.AdvElc.WH.Elc.Solar</t>
  </si>
  <si>
    <t>TES.ktoe.EU27.Res.HHnew.Thermal.SH.AdvElc.WH.Elc.Solar.Elec</t>
  </si>
  <si>
    <t>TES.ktoe.EU27.Res.HHnew.Thermal.SH.AdvElc.WH.Elc.Solar.Solar</t>
  </si>
  <si>
    <t>TES.ktoe.EU27.Res.HHnew.Thermal.SH.AdvElc.CO</t>
  </si>
  <si>
    <t>TES.ktoe.EU27.Res.HHnew.Thermal.SH.AdvElc.CO.LPG.LPG</t>
  </si>
  <si>
    <t>TES.ktoe.EU27.Res.HHnew.Thermal.SH.AdvElc.CO.Elc.Elec</t>
  </si>
  <si>
    <t>TES.ktoe.EU27.Res.HHnew.Thermal.SH.ConvElc</t>
  </si>
  <si>
    <t>TES.ktoe.EU27.Res.HHnew.Thermal.SH.ConvElc.SH</t>
  </si>
  <si>
    <t>TES.ktoe.EU27.Res.HHnew.Thermal.SH.ConvElc.SH.Elec</t>
  </si>
  <si>
    <t>TES.ktoe.EU27.Res.HHnew.Thermal.SH.ConvElc.SC</t>
  </si>
  <si>
    <t>TES.ktoe.EU27.Res.HHnew.Thermal.SH.ConvElc.SC.AC.Elec</t>
  </si>
  <si>
    <t>TES.ktoe.EU27.Res.HHnew.Thermal.SH.ConvElc.WH</t>
  </si>
  <si>
    <t>TES.ktoe.EU27.Res.HHnew.Thermal.SH.ConvElc.WH.LPG.NoSolar.LPG</t>
  </si>
  <si>
    <t>TES.ktoe.EU27.Res.HHnew.Thermal.SH.ConvElc.WH.LPG.Solar</t>
  </si>
  <si>
    <t>TES.ktoe.EU27.Res.HHnew.Thermal.SH.ConvElc.WH.LPG.Solar.LPG</t>
  </si>
  <si>
    <t>TES.ktoe.EU27.Res.HHnew.Thermal.SH.ConvElc.WH.LPG.Solar.Solar</t>
  </si>
  <si>
    <t>TES.ktoe.EU27.Res.HHnew.Thermal.SH.ConvElc.WH.Elc.NoSolar.Elec</t>
  </si>
  <si>
    <t>TES.ktoe.EU27.Res.HHnew.Thermal.SH.ConvElc.WH.Elc.Solar</t>
  </si>
  <si>
    <t>TES.ktoe.EU27.Res.HHnew.Thermal.SH.ConvElc.WH.Elc.Solar.Elec</t>
  </si>
  <si>
    <t>TES.ktoe.EU27.Res.HHnew.Thermal.SH.ConvElc.WH.Elc.Solar.Solar</t>
  </si>
  <si>
    <t>TES.ktoe.EU27.Res.HHnew.Thermal.SH.ConvElc.CO</t>
  </si>
  <si>
    <t>TES.ktoe.EU27.Res.HHnew.Thermal.SH.ConvElc.CO.LPG.LPG</t>
  </si>
  <si>
    <t>TES.ktoe.EU27.Res.HHnew.Thermal.SH.ConvElc.CO.Elc.Elec</t>
  </si>
  <si>
    <t>EU27 - System efficiency indicator of new and renovated households (detailed structure)</t>
  </si>
  <si>
    <t>Eff.ratio.EU27.Res.HHnew.Thermal.SH.Solids</t>
  </si>
  <si>
    <t>Eff.ratio.EU27.Res.HHnew.Thermal.SH.Solids.SH</t>
  </si>
  <si>
    <t>Eff.ratio.EU27.Res.HHnew.Thermal.SH.Solids.SH.Solids</t>
  </si>
  <si>
    <t>Eff.ratio.EU27.Res.HHnew.Thermal.SH.Solids.SH.Elec</t>
  </si>
  <si>
    <t>Eff.ratio.EU27.Res.HHnew.Thermal.SH.Solids.SC</t>
  </si>
  <si>
    <t>Eff.ratio.EU27.Res.HHnew.Thermal.SH.Solids.SC.AC.Elec</t>
  </si>
  <si>
    <t>Eff.ratio.EU27.Res.HHnew.Thermal.SH.Solids.WH</t>
  </si>
  <si>
    <t>Eff.ratio.EU27.Res.HHnew.Thermal.SH.Solids.WH.Solids.NoSolar.Solids</t>
  </si>
  <si>
    <t>Eff.ratio.EU27.Res.HHnew.Thermal.SH.Solids.WH.LPG.NoSolar.LPG</t>
  </si>
  <si>
    <t>Eff.ratio.EU27.Res.HHnew.Thermal.SH.Solids.WH.LPG.Solar</t>
  </si>
  <si>
    <t>Eff.ratio.EU27.Res.HHnew.Thermal.SH.Solids.WH.LPG.Solar.LPG</t>
  </si>
  <si>
    <t>Eff.ratio.EU27.Res.HHnew.Thermal.SH.Solids.WH.LPG.Solar.Solar</t>
  </si>
  <si>
    <t>Eff.ratio.EU27.Res.HHnew.Thermal.SH.Solids.WH.Elc.NoSolar.Elec</t>
  </si>
  <si>
    <t>Eff.ratio.EU27.Res.HHnew.Thermal.SH.Solids.WH.Elc.Solar</t>
  </si>
  <si>
    <t>Eff.ratio.EU27.Res.HHnew.Thermal.SH.Solids.WH.Elc.Solar.Elec</t>
  </si>
  <si>
    <t>Eff.ratio.EU27.Res.HHnew.Thermal.SH.Solids.WH.Elc.Solar.Solar</t>
  </si>
  <si>
    <t>Eff.ratio.EU27.Res.HHnew.Thermal.SH.Solids.CO</t>
  </si>
  <si>
    <t>Eff.ratio.EU27.Res.HHnew.Thermal.SH.Solids.CO.Solids.Solids</t>
  </si>
  <si>
    <t>Eff.ratio.EU27.Res.HHnew.Thermal.SH.Solids.CO.LPG.LPG</t>
  </si>
  <si>
    <t>Eff.ratio.EU27.Res.HHnew.Thermal.SH.Solids.CO.Elc.Elec</t>
  </si>
  <si>
    <t>Eff.ratio.EU27.Res.HHnew.Thermal.SH.LPG</t>
  </si>
  <si>
    <t>Eff.ratio.EU27.Res.HHnew.Thermal.SH.LPG.SH</t>
  </si>
  <si>
    <t>Eff.ratio.EU27.Res.HHnew.Thermal.SH.LPG.SH.LPG</t>
  </si>
  <si>
    <t>Eff.ratio.EU27.Res.HHnew.Thermal.SH.LPG.SH.Elec</t>
  </si>
  <si>
    <t>Eff.ratio.EU27.Res.HHnew.Thermal.SH.LPG.SC</t>
  </si>
  <si>
    <t>Eff.ratio.EU27.Res.HHnew.Thermal.SH.LPG.SC.AC.Elec</t>
  </si>
  <si>
    <t>Eff.ratio.EU27.Res.HHnew.Thermal.SH.LPG.WH</t>
  </si>
  <si>
    <t>Eff.ratio.EU27.Res.HHnew.Thermal.SH.LPG.WH.LPG.NoSolar.LPG</t>
  </si>
  <si>
    <t>Eff.ratio.EU27.Res.HHnew.Thermal.SH.LPG.WH.LPG.Solar</t>
  </si>
  <si>
    <t>Eff.ratio.EU27.Res.HHnew.Thermal.SH.LPG.WH.LPG.Solar.LPG</t>
  </si>
  <si>
    <t>Eff.ratio.EU27.Res.HHnew.Thermal.SH.LPG.WH.LPG.Solar.Solar</t>
  </si>
  <si>
    <t>Eff.ratio.EU27.Res.HHnew.Thermal.SH.LPG.WH.Elc.NoSolar.Elec</t>
  </si>
  <si>
    <t>Eff.ratio.EU27.Res.HHnew.Thermal.SH.LPG.WH.Elc.Solar</t>
  </si>
  <si>
    <t>Eff.ratio.EU27.Res.HHnew.Thermal.SH.LPG.WH.Elc.Solar.Elec</t>
  </si>
  <si>
    <t>Eff.ratio.EU27.Res.HHnew.Thermal.SH.LPG.WH.Elc.Solar.Solar</t>
  </si>
  <si>
    <t>Eff.ratio.EU27.Res.HHnew.Thermal.SH.LPG.CO</t>
  </si>
  <si>
    <t>Eff.ratio.EU27.Res.HHnew.Thermal.SH.LPG.CO.LPG.LPG</t>
  </si>
  <si>
    <t>Eff.ratio.EU27.Res.HHnew.Thermal.SH.LPG.CO.Elc.Elec</t>
  </si>
  <si>
    <t>Eff.ratio.EU27.Res.HHnew.Thermal.SH.Oil</t>
  </si>
  <si>
    <t>Eff.ratio.EU27.Res.HHnew.Thermal.SH.Oil.SH</t>
  </si>
  <si>
    <t>Eff.ratio.EU27.Res.HHnew.Thermal.SH.Oil.SH.Oil</t>
  </si>
  <si>
    <t>Eff.ratio.EU27.Res.HHnew.Thermal.SH.Oil.SH.Elec</t>
  </si>
  <si>
    <t>Eff.ratio.EU27.Res.HHnew.Thermal.SH.Oil.SC</t>
  </si>
  <si>
    <t>Eff.ratio.EU27.Res.HHnew.Thermal.SH.Oil.SC.AC.Elec</t>
  </si>
  <si>
    <t>Eff.ratio.EU27.Res.HHnew.Thermal.SH.Oil.WH</t>
  </si>
  <si>
    <t>Eff.ratio.EU27.Res.HHnew.Thermal.SH.Oil.WH.Oil.NoSolar.Oil</t>
  </si>
  <si>
    <t>Eff.ratio.EU27.Res.HHnew.Thermal.SH.Oil.WH.Oil.Solar</t>
  </si>
  <si>
    <t>Eff.ratio.EU27.Res.HHnew.Thermal.SH.Oil.WH.Oil.Solar.Oil</t>
  </si>
  <si>
    <t>Eff.ratio.EU27.Res.HHnew.Thermal.SH.Oil.WH.Oil.Solar.Solar</t>
  </si>
  <si>
    <t>Eff.ratio.EU27.Res.HHnew.Thermal.SH.Oil.WH.Elc.NoSolar.Elec</t>
  </si>
  <si>
    <t>Eff.ratio.EU27.Res.HHnew.Thermal.SH.Oil.WH.Elc.Solar</t>
  </si>
  <si>
    <t>Eff.ratio.EU27.Res.HHnew.Thermal.SH.Oil.WH.Elc.Solar.Elec</t>
  </si>
  <si>
    <t>Eff.ratio.EU27.Res.HHnew.Thermal.SH.Oil.WH.Elc.Solar.Solar</t>
  </si>
  <si>
    <t>Eff.ratio.EU27.Res.HHnew.Thermal.SH.Oil.CO</t>
  </si>
  <si>
    <t>Eff.ratio.EU27.Res.HHnew.Thermal.SH.Oil.CO.LPG.LPG</t>
  </si>
  <si>
    <t>Eff.ratio.EU27.Res.HHnew.Thermal.SH.Oil.CO.Elc.Elec</t>
  </si>
  <si>
    <t>Eff.ratio.EU27.Res.HHnew.Thermal.SH.Gas</t>
  </si>
  <si>
    <t>Eff.ratio.EU27.Res.HHnew.Thermal.SH.Gas.SH</t>
  </si>
  <si>
    <t>Eff.ratio.EU27.Res.HHnew.Thermal.SH.Gas.SH.Gas</t>
  </si>
  <si>
    <t>Eff.ratio.EU27.Res.HHnew.Thermal.SH.Gas.SH.Elec</t>
  </si>
  <si>
    <t>Eff.ratio.EU27.Res.HHnew.Thermal.SH.Gas.SC</t>
  </si>
  <si>
    <t>Eff.ratio.EU27.Res.HHnew.Thermal.SH.Gas.SC.AC.Elec</t>
  </si>
  <si>
    <t>Eff.ratio.EU27.Res.HHnew.Thermal.SH.Gas.WH</t>
  </si>
  <si>
    <t>Eff.ratio.EU27.Res.HHnew.Thermal.SH.Gas.WH.Gas.NoSolar.Gas</t>
  </si>
  <si>
    <t>Eff.ratio.EU27.Res.HHnew.Thermal.SH.Gas.WH.Gas.Solar</t>
  </si>
  <si>
    <t>Eff.ratio.EU27.Res.HHnew.Thermal.SH.Gas.WH.Gas.Solar.Gas</t>
  </si>
  <si>
    <t>Eff.ratio.EU27.Res.HHnew.Thermal.SH.Gas.WH.Gas.Solar.Solar</t>
  </si>
  <si>
    <t>Eff.ratio.EU27.Res.HHnew.Thermal.SH.Gas.WH.Elc.NoSolar.Elec</t>
  </si>
  <si>
    <t>Eff.ratio.EU27.Res.HHnew.Thermal.SH.Gas.WH.Elc.Solar</t>
  </si>
  <si>
    <t>Eff.ratio.EU27.Res.HHnew.Thermal.SH.Gas.WH.Elc.Solar.Elec</t>
  </si>
  <si>
    <t>Eff.ratio.EU27.Res.HHnew.Thermal.SH.Gas.WH.Elc.Solar.Solar</t>
  </si>
  <si>
    <t>Eff.ratio.EU27.Res.HHnew.Thermal.SH.Gas.CO</t>
  </si>
  <si>
    <t>Eff.ratio.EU27.Res.HHnew.Thermal.SH.Gas.CO.Gas.Gas</t>
  </si>
  <si>
    <t>Eff.ratio.EU27.Res.HHnew.Thermal.SH.Gas.CO.Elc.Elec</t>
  </si>
  <si>
    <t>Eff.ratio.EU27.Res.HHnew.Thermal.SH.Biomass</t>
  </si>
  <si>
    <t>Eff.ratio.EU27.Res.HHnew.Thermal.SH.Biomass.SH</t>
  </si>
  <si>
    <t>Eff.ratio.EU27.Res.HHnew.Thermal.SH.Biomass.SH.Biomass</t>
  </si>
  <si>
    <t>Eff.ratio.EU27.Res.HHnew.Thermal.SH.Biomass.SH.Elec</t>
  </si>
  <si>
    <t>Eff.ratio.EU27.Res.HHnew.Thermal.SH.Biomass.SC</t>
  </si>
  <si>
    <t>Eff.ratio.EU27.Res.HHnew.Thermal.SH.Biomass.SC.AC.Elec</t>
  </si>
  <si>
    <t>Eff.ratio.EU27.Res.HHnew.Thermal.SH.Biomass.WH</t>
  </si>
  <si>
    <t>Eff.ratio.EU27.Res.HHnew.Thermal.SH.Biomass.WH.Biomass.NoSolar.Biomass</t>
  </si>
  <si>
    <t>Eff.ratio.EU27.Res.HHnew.Thermal.SH.Biomass.WH.Biomass.Solar</t>
  </si>
  <si>
    <t>Eff.ratio.EU27.Res.HHnew.Thermal.SH.Biomass.WH.Biomass.Solar.Biomass</t>
  </si>
  <si>
    <t>Eff.ratio.EU27.Res.HHnew.Thermal.SH.Biomass.WH.Biomass.Solar.Solar</t>
  </si>
  <si>
    <t>Eff.ratio.EU27.Res.HHnew.Thermal.SH.Biomass.WH.LPG.NoSolar.LPG</t>
  </si>
  <si>
    <t>Eff.ratio.EU27.Res.HHnew.Thermal.SH.Biomass.WH.LPG.Solar</t>
  </si>
  <si>
    <t>Eff.ratio.EU27.Res.HHnew.Thermal.SH.Biomass.WH.LPG.Solar.LPG</t>
  </si>
  <si>
    <t>Eff.ratio.EU27.Res.HHnew.Thermal.SH.Biomass.WH.LPG.Solar.Solar</t>
  </si>
  <si>
    <t>Eff.ratio.EU27.Res.HHnew.Thermal.SH.Biomass.WH.Elc.NoSolar.Elec</t>
  </si>
  <si>
    <t>Eff.ratio.EU27.Res.HHnew.Thermal.SH.Biomass.WH.Elc.Solar</t>
  </si>
  <si>
    <t>Eff.ratio.EU27.Res.HHnew.Thermal.SH.Biomass.WH.Elc.Solar.Elec</t>
  </si>
  <si>
    <t>Eff.ratio.EU27.Res.HHnew.Thermal.SH.Biomass.WH.Elc.Solar.Solar</t>
  </si>
  <si>
    <t>Eff.ratio.EU27.Res.HHnew.Thermal.SH.Biomass.CO</t>
  </si>
  <si>
    <t>Eff.ratio.EU27.Res.HHnew.Thermal.SH.Biomass.CO.Biomass.Biomass</t>
  </si>
  <si>
    <t>Eff.ratio.EU27.Res.HHnew.Thermal.SH.Biomass.CO.LPG.LPG</t>
  </si>
  <si>
    <t>Eff.ratio.EU27.Res.HHnew.Thermal.SH.Biomass.CO.Elc.Elec</t>
  </si>
  <si>
    <t>Eff.ratio.EU27.Res.HHnew.Thermal.SH.Geo</t>
  </si>
  <si>
    <t>Eff.ratio.EU27.Res.HHnew.Thermal.SH.Geo.SH</t>
  </si>
  <si>
    <t>Eff.ratio.EU27.Res.HHnew.Thermal.SH.Geo.SH.Geo</t>
  </si>
  <si>
    <t>Eff.ratio.EU27.Res.HHnew.Thermal.SH.Geo.SH.Elec</t>
  </si>
  <si>
    <t>Eff.ratio.EU27.Res.HHnew.Thermal.SH.Geo.SC</t>
  </si>
  <si>
    <t>Eff.ratio.EU27.Res.HHnew.Thermal.SH.Geo.SC.AC.Elec</t>
  </si>
  <si>
    <t>Eff.ratio.EU27.Res.HHnew.Thermal.SH.Geo.WH</t>
  </si>
  <si>
    <t>Eff.ratio.EU27.Res.HHnew.Thermal.SH.Geo.WH.Geo.NoSolar.Geo</t>
  </si>
  <si>
    <t>Eff.ratio.EU27.Res.HHnew.Thermal.SH.Geo.WH.Geo.Solar</t>
  </si>
  <si>
    <t>Eff.ratio.EU27.Res.HHnew.Thermal.SH.Geo.WH.Geo.Solar.Geo</t>
  </si>
  <si>
    <t>Eff.ratio.EU27.Res.HHnew.Thermal.SH.Geo.WH.Geo.Solar.Solar</t>
  </si>
  <si>
    <t>Eff.ratio.EU27.Res.HHnew.Thermal.SH.Geo.WH.Elc.NoSolar.Elec</t>
  </si>
  <si>
    <t>Eff.ratio.EU27.Res.HHnew.Thermal.SH.Geo.WH.Elc.Solar</t>
  </si>
  <si>
    <t>Eff.ratio.EU27.Res.HHnew.Thermal.SH.Geo.WH.Elc.Solar.Elec</t>
  </si>
  <si>
    <t>Eff.ratio.EU27.Res.HHnew.Thermal.SH.Geo.WH.Elc.Solar.Solar</t>
  </si>
  <si>
    <t>Eff.ratio.EU27.Res.HHnew.Thermal.SH.Geo.CO</t>
  </si>
  <si>
    <t>Eff.ratio.EU27.Res.HHnew.Thermal.SH.Geo.CO.LPG.LPG</t>
  </si>
  <si>
    <t>Eff.ratio.EU27.Res.HHnew.Thermal.SH.Geo.CO.Elc.Elec</t>
  </si>
  <si>
    <t>Eff.ratio.EU27.Res.HHnew.Thermal.SH.DistrHeat</t>
  </si>
  <si>
    <t>Eff.ratio.EU27.Res.HHnew.Thermal.SH.DistrHeat.SH</t>
  </si>
  <si>
    <t>Eff.ratio.EU27.Res.HHnew.Thermal.SH.DistrHeat.SH.Steam_Distr</t>
  </si>
  <si>
    <t>Eff.ratio.EU27.Res.HHnew.Thermal.SH.DistrHeat.SH.Elec</t>
  </si>
  <si>
    <t>Eff.ratio.EU27.Res.HHnew.Thermal.SH.DistrHeat.SC</t>
  </si>
  <si>
    <t>Eff.ratio.EU27.Res.HHnew.Thermal.SH.DistrHeat.SC.AC.Elec</t>
  </si>
  <si>
    <t>Eff.ratio.EU27.Res.HHnew.Thermal.SH.DistrHeat.WH</t>
  </si>
  <si>
    <t>Eff.ratio.EU27.Res.HHnew.Thermal.SH.DistrHeat.WH.DistrHeat.NoSolar.Steam_Distr</t>
  </si>
  <si>
    <t>Eff.ratio.EU27.Res.HHnew.Thermal.SH.DistrHeat.WH.DistrHeat.Solar</t>
  </si>
  <si>
    <t>Eff.ratio.EU27.Res.HHnew.Thermal.SH.DistrHeat.WH.DistrHeat.Solar.Steam_Distr</t>
  </si>
  <si>
    <t>Eff.ratio.EU27.Res.HHnew.Thermal.SH.DistrHeat.WH.DistrHeat.Solar.Solar</t>
  </si>
  <si>
    <t>Eff.ratio.EU27.Res.HHnew.Thermal.SH.DistrHeat.WH.Elc.NoSolar.Elec</t>
  </si>
  <si>
    <t>Eff.ratio.EU27.Res.HHnew.Thermal.SH.DistrHeat.WH.Elc.Solar</t>
  </si>
  <si>
    <t>Eff.ratio.EU27.Res.HHnew.Thermal.SH.DistrHeat.WH.Elc.Solar.Elec</t>
  </si>
  <si>
    <t>Eff.ratio.EU27.Res.HHnew.Thermal.SH.DistrHeat.WH.Elc.Solar.Solar</t>
  </si>
  <si>
    <t>Eff.ratio.EU27.Res.HHnew.Thermal.SH.DistrHeat.CO</t>
  </si>
  <si>
    <t>Eff.ratio.EU27.Res.HHnew.Thermal.SH.DistrHeat.CO.LPG.LPG</t>
  </si>
  <si>
    <t>Eff.ratio.EU27.Res.HHnew.Thermal.SH.DistrHeat.CO.Elc.Elec</t>
  </si>
  <si>
    <t>Eff.ratio.EU27.Res.HHnew.Thermal.SH.AdvElc</t>
  </si>
  <si>
    <t>Eff.ratio.EU27.Res.HHnew.Thermal.SH.AdvElc.SH</t>
  </si>
  <si>
    <t>Eff.ratio.EU27.Res.HHnew.Thermal.SH.AdvElc.SH.Elec</t>
  </si>
  <si>
    <t>Eff.ratio.EU27.Res.HHnew.Thermal.SH.AdvElc.SC</t>
  </si>
  <si>
    <t>Eff.ratio.EU27.Res.HHnew.Thermal.SH.AdvElc.SC.AC.Elec</t>
  </si>
  <si>
    <t>Eff.ratio.EU27.Res.HHnew.Thermal.SH.AdvElc.WH</t>
  </si>
  <si>
    <t>Eff.ratio.EU27.Res.HHnew.Thermal.SH.AdvElc.WH.LPG.NoSolar.LPG</t>
  </si>
  <si>
    <t>Eff.ratio.EU27.Res.HHnew.Thermal.SH.AdvElc.WH.LPG.Solar</t>
  </si>
  <si>
    <t>Eff.ratio.EU27.Res.HHnew.Thermal.SH.AdvElc.WH.LPG.Solar.LPG</t>
  </si>
  <si>
    <t>Eff.ratio.EU27.Res.HHnew.Thermal.SH.AdvElc.WH.LPG.Solar.Solar</t>
  </si>
  <si>
    <t>Eff.ratio.EU27.Res.HHnew.Thermal.SH.AdvElc.WH.Elc.NoSolar.Elec</t>
  </si>
  <si>
    <t>Eff.ratio.EU27.Res.HHnew.Thermal.SH.AdvElc.WH.Elc.Solar</t>
  </si>
  <si>
    <t>Eff.ratio.EU27.Res.HHnew.Thermal.SH.AdvElc.WH.Elc.Solar.Elec</t>
  </si>
  <si>
    <t>Eff.ratio.EU27.Res.HHnew.Thermal.SH.AdvElc.WH.Elc.Solar.Solar</t>
  </si>
  <si>
    <t>Eff.ratio.EU27.Res.HHnew.Thermal.SH.AdvElc.CO</t>
  </si>
  <si>
    <t>Eff.ratio.EU27.Res.HHnew.Thermal.SH.AdvElc.CO.LPG.LPG</t>
  </si>
  <si>
    <t>Eff.ratio.EU27.Res.HHnew.Thermal.SH.AdvElc.CO.Elc.Elec</t>
  </si>
  <si>
    <t>Eff.ratio.EU27.Res.HHnew.Thermal.SH.ConvElc</t>
  </si>
  <si>
    <t>Eff.ratio.EU27.Res.HHnew.Thermal.SH.ConvElc.SH</t>
  </si>
  <si>
    <t>Eff.ratio.EU27.Res.HHnew.Thermal.SH.ConvElc.SH.Elec</t>
  </si>
  <si>
    <t>Eff.ratio.EU27.Res.HHnew.Thermal.SH.ConvElc.SC</t>
  </si>
  <si>
    <t>Eff.ratio.EU27.Res.HHnew.Thermal.SH.ConvElc.SC.AC.Elec</t>
  </si>
  <si>
    <t>Eff.ratio.EU27.Res.HHnew.Thermal.SH.ConvElc.WH</t>
  </si>
  <si>
    <t>Eff.ratio.EU27.Res.HHnew.Thermal.SH.ConvElc.WH.LPG.NoSolar.LPG</t>
  </si>
  <si>
    <t>Eff.ratio.EU27.Res.HHnew.Thermal.SH.ConvElc.WH.LPG.Solar</t>
  </si>
  <si>
    <t>Eff.ratio.EU27.Res.HHnew.Thermal.SH.ConvElc.WH.LPG.Solar.LPG</t>
  </si>
  <si>
    <t>Eff.ratio.EU27.Res.HHnew.Thermal.SH.ConvElc.WH.LPG.Solar.Solar</t>
  </si>
  <si>
    <t>Eff.ratio.EU27.Res.HHnew.Thermal.SH.ConvElc.WH.Elc.NoSolar.Elec</t>
  </si>
  <si>
    <t>Eff.ratio.EU27.Res.HHnew.Thermal.SH.ConvElc.WH.Elc.Solar</t>
  </si>
  <si>
    <t>Eff.ratio.EU27.Res.HHnew.Thermal.SH.ConvElc.WH.Elc.Solar.Elec</t>
  </si>
  <si>
    <t>Eff.ratio.EU27.Res.HHnew.Thermal.SH.ConvElc.WH.Elc.Solar.Solar</t>
  </si>
  <si>
    <t>Eff.ratio.EU27.Res.HHnew.Thermal.SH.ConvElc.CO</t>
  </si>
  <si>
    <t>Eff.ratio.EU27.Res.HHnew.Thermal.SH.ConvElc.CO.LPG.LPG</t>
  </si>
  <si>
    <t>Eff.ratio.EU27.Res.HHnew.Thermal.SH.ConvElc.CO.Elc.Elec</t>
  </si>
  <si>
    <t>EU27 - CO2 emissions in new and renovated households (detailed structure)</t>
  </si>
  <si>
    <t>EMI.ktCO2.EU27.Res.HHnew.Thermal.SH.Solids</t>
  </si>
  <si>
    <t>EMI.ktCO2.EU27.Res.HHnew.Thermal.SH.Solids.SH</t>
  </si>
  <si>
    <t>EMI.ktCO2.EU27.Res.HHnew.Thermal.SH.Solids.SH.Solids</t>
  </si>
  <si>
    <t>EMI.ktCO2.EU27.Res.HHnew.Thermal.SH.Solids.SH.Elec</t>
  </si>
  <si>
    <t>EMI.ktCO2.EU27.Res.HHnew.Thermal.SH.Solids.SC</t>
  </si>
  <si>
    <t>EMI.ktCO2.EU27.Res.HHnew.Thermal.SH.Solids.SC.AC.Elec</t>
  </si>
  <si>
    <t>EMI.ktCO2.EU27.Res.HHnew.Thermal.SH.Solids.WH</t>
  </si>
  <si>
    <t>EMI.ktCO2.EU27.Res.HHnew.Thermal.SH.Solids.WH.Solids.NoSolar.Solids</t>
  </si>
  <si>
    <t>EMI.ktCO2.EU27.Res.HHnew.Thermal.SH.Solids.WH.LPG.NoSolar.LPG</t>
  </si>
  <si>
    <t>EMI.ktCO2.EU27.Res.HHnew.Thermal.SH.Solids.WH.LPG.Solar</t>
  </si>
  <si>
    <t>EMI.ktCO2.EU27.Res.HHnew.Thermal.SH.Solids.WH.LPG.Solar.LPG</t>
  </si>
  <si>
    <t>EMI.ktCO2.EU27.Res.HHnew.Thermal.SH.Solids.WH.LPG.Solar.Solar</t>
  </si>
  <si>
    <t>EMI.ktCO2.EU27.Res.HHnew.Thermal.SH.Solids.WH.Elc.NoSolar.Elec</t>
  </si>
  <si>
    <t>EMI.ktCO2.EU27.Res.HHnew.Thermal.SH.Solids.WH.Elc.Solar</t>
  </si>
  <si>
    <t>EMI.ktCO2.EU27.Res.HHnew.Thermal.SH.Solids.WH.Elc.Solar.Elec</t>
  </si>
  <si>
    <t>EMI.ktCO2.EU27.Res.HHnew.Thermal.SH.Solids.WH.Elc.Solar.Solar</t>
  </si>
  <si>
    <t>EMI.ktCO2.EU27.Res.HHnew.Thermal.SH.Solids.CO</t>
  </si>
  <si>
    <t>EMI.ktCO2.EU27.Res.HHnew.Thermal.SH.Solids.CO.Solids.Solids</t>
  </si>
  <si>
    <t>EMI.ktCO2.EU27.Res.HHnew.Thermal.SH.Solids.CO.LPG.LPG</t>
  </si>
  <si>
    <t>EMI.ktCO2.EU27.Res.HHnew.Thermal.SH.Solids.CO.Elc.Elec</t>
  </si>
  <si>
    <t>EMI.ktCO2.EU27.Res.HHnew.Thermal.SH.LPG</t>
  </si>
  <si>
    <t>EMI.ktCO2.EU27.Res.HHnew.Thermal.SH.LPG.SH</t>
  </si>
  <si>
    <t>EMI.ktCO2.EU27.Res.HHnew.Thermal.SH.LPG.SH.LPG</t>
  </si>
  <si>
    <t>EMI.ktCO2.EU27.Res.HHnew.Thermal.SH.LPG.SH.Elec</t>
  </si>
  <si>
    <t>EMI.ktCO2.EU27.Res.HHnew.Thermal.SH.LPG.SC</t>
  </si>
  <si>
    <t>EMI.ktCO2.EU27.Res.HHnew.Thermal.SH.LPG.SC.AC.Elec</t>
  </si>
  <si>
    <t>EMI.ktCO2.EU27.Res.HHnew.Thermal.SH.LPG.WH</t>
  </si>
  <si>
    <t>EMI.ktCO2.EU27.Res.HHnew.Thermal.SH.LPG.WH.LPG.NoSolar.LPG</t>
  </si>
  <si>
    <t>EMI.ktCO2.EU27.Res.HHnew.Thermal.SH.LPG.WH.LPG.Solar</t>
  </si>
  <si>
    <t>EMI.ktCO2.EU27.Res.HHnew.Thermal.SH.LPG.WH.LPG.Solar.LPG</t>
  </si>
  <si>
    <t>EMI.ktCO2.EU27.Res.HHnew.Thermal.SH.LPG.WH.LPG.Solar.Solar</t>
  </si>
  <si>
    <t>EMI.ktCO2.EU27.Res.HHnew.Thermal.SH.LPG.WH.Elc.NoSolar.Elec</t>
  </si>
  <si>
    <t>EMI.ktCO2.EU27.Res.HHnew.Thermal.SH.LPG.WH.Elc.Solar</t>
  </si>
  <si>
    <t>EMI.ktCO2.EU27.Res.HHnew.Thermal.SH.LPG.WH.Elc.Solar.Elec</t>
  </si>
  <si>
    <t>EMI.ktCO2.EU27.Res.HHnew.Thermal.SH.LPG.WH.Elc.Solar.Solar</t>
  </si>
  <si>
    <t>EMI.ktCO2.EU27.Res.HHnew.Thermal.SH.LPG.CO</t>
  </si>
  <si>
    <t>EMI.ktCO2.EU27.Res.HHnew.Thermal.SH.LPG.CO.LPG.LPG</t>
  </si>
  <si>
    <t>EMI.ktCO2.EU27.Res.HHnew.Thermal.SH.LPG.CO.Elc.Elec</t>
  </si>
  <si>
    <t>EMI.ktCO2.EU27.Res.HHnew.Thermal.SH.Oil</t>
  </si>
  <si>
    <t>EMI.ktCO2.EU27.Res.HHnew.Thermal.SH.Oil.SH</t>
  </si>
  <si>
    <t>EMI.ktCO2.EU27.Res.HHnew.Thermal.SH.Oil.SH.Oil</t>
  </si>
  <si>
    <t>EMI.ktCO2.EU27.Res.HHnew.Thermal.SH.Oil.SH.Elec</t>
  </si>
  <si>
    <t>EMI.ktCO2.EU27.Res.HHnew.Thermal.SH.Oil.SC</t>
  </si>
  <si>
    <t>EMI.ktCO2.EU27.Res.HHnew.Thermal.SH.Oil.SC.AC.Elec</t>
  </si>
  <si>
    <t>EMI.ktCO2.EU27.Res.HHnew.Thermal.SH.Oil.WH</t>
  </si>
  <si>
    <t>EMI.ktCO2.EU27.Res.HHnew.Thermal.SH.Oil.WH.Oil.NoSolar.Oil</t>
  </si>
  <si>
    <t>EMI.ktCO2.EU27.Res.HHnew.Thermal.SH.Oil.WH.Oil.Solar</t>
  </si>
  <si>
    <t>EMI.ktCO2.EU27.Res.HHnew.Thermal.SH.Oil.WH.Oil.Solar.Oil</t>
  </si>
  <si>
    <t>EMI.ktCO2.EU27.Res.HHnew.Thermal.SH.Oil.WH.Oil.Solar.Solar</t>
  </si>
  <si>
    <t>EMI.ktCO2.EU27.Res.HHnew.Thermal.SH.Oil.WH.Elc.NoSolar.Elec</t>
  </si>
  <si>
    <t>EMI.ktCO2.EU27.Res.HHnew.Thermal.SH.Oil.WH.Elc.Solar</t>
  </si>
  <si>
    <t>EMI.ktCO2.EU27.Res.HHnew.Thermal.SH.Oil.WH.Elc.Solar.Elec</t>
  </si>
  <si>
    <t>EMI.ktCO2.EU27.Res.HHnew.Thermal.SH.Oil.WH.Elc.Solar.Solar</t>
  </si>
  <si>
    <t>EMI.ktCO2.EU27.Res.HHnew.Thermal.SH.Oil.CO</t>
  </si>
  <si>
    <t>EMI.ktCO2.EU27.Res.HHnew.Thermal.SH.Oil.CO.LPG.LPG</t>
  </si>
  <si>
    <t>EMI.ktCO2.EU27.Res.HHnew.Thermal.SH.Oil.CO.Elc.Elec</t>
  </si>
  <si>
    <t>EMI.ktCO2.EU27.Res.HHnew.Thermal.SH.Gas</t>
  </si>
  <si>
    <t>EMI.ktCO2.EU27.Res.HHnew.Thermal.SH.Gas.SH</t>
  </si>
  <si>
    <t>EMI.ktCO2.EU27.Res.HHnew.Thermal.SH.Gas.SH.Gas</t>
  </si>
  <si>
    <t>EMI.ktCO2.EU27.Res.HHnew.Thermal.SH.Gas.SH.Elec</t>
  </si>
  <si>
    <t>EMI.ktCO2.EU27.Res.HHnew.Thermal.SH.Gas.SC</t>
  </si>
  <si>
    <t>EMI.ktCO2.EU27.Res.HHnew.Thermal.SH.Gas.SC.AC.Elec</t>
  </si>
  <si>
    <t>EMI.ktCO2.EU27.Res.HHnew.Thermal.SH.Gas.WH</t>
  </si>
  <si>
    <t>EMI.ktCO2.EU27.Res.HHnew.Thermal.SH.Gas.WH.Gas.NoSolar.Gas</t>
  </si>
  <si>
    <t>EMI.ktCO2.EU27.Res.HHnew.Thermal.SH.Gas.WH.Gas.Solar</t>
  </si>
  <si>
    <t>EMI.ktCO2.EU27.Res.HHnew.Thermal.SH.Gas.WH.Gas.Solar.Gas</t>
  </si>
  <si>
    <t>EMI.ktCO2.EU27.Res.HHnew.Thermal.SH.Gas.WH.Gas.Solar.Solar</t>
  </si>
  <si>
    <t>EMI.ktCO2.EU27.Res.HHnew.Thermal.SH.Gas.WH.Elc.NoSolar.Elec</t>
  </si>
  <si>
    <t>EMI.ktCO2.EU27.Res.HHnew.Thermal.SH.Gas.WH.Elc.Solar</t>
  </si>
  <si>
    <t>EMI.ktCO2.EU27.Res.HHnew.Thermal.SH.Gas.WH.Elc.Solar.Elec</t>
  </si>
  <si>
    <t>EMI.ktCO2.EU27.Res.HHnew.Thermal.SH.Gas.WH.Elc.Solar.Solar</t>
  </si>
  <si>
    <t>EMI.ktCO2.EU27.Res.HHnew.Thermal.SH.Gas.CO</t>
  </si>
  <si>
    <t>EMI.ktCO2.EU27.Res.HHnew.Thermal.SH.Gas.CO.Gas.Gas</t>
  </si>
  <si>
    <t>EMI.ktCO2.EU27.Res.HHnew.Thermal.SH.Gas.CO.Elc.Elec</t>
  </si>
  <si>
    <t>EMI.ktCO2.EU27.Res.HHnew.Thermal.SH.Biomass</t>
  </si>
  <si>
    <t>EMI.ktCO2.EU27.Res.HHnew.Thermal.SH.Biomass.SH</t>
  </si>
  <si>
    <t>EMI.ktCO2.EU27.Res.HHnew.Thermal.SH.Biomass.SH.Biomass</t>
  </si>
  <si>
    <t>EMI.ktCO2.EU27.Res.HHnew.Thermal.SH.Biomass.SH.Elec</t>
  </si>
  <si>
    <t>EMI.ktCO2.EU27.Res.HHnew.Thermal.SH.Biomass.SC</t>
  </si>
  <si>
    <t>EMI.ktCO2.EU27.Res.HHnew.Thermal.SH.Biomass.SC.AC.Elec</t>
  </si>
  <si>
    <t>EMI.ktCO2.EU27.Res.HHnew.Thermal.SH.Biomass.WH</t>
  </si>
  <si>
    <t>EMI.ktCO2.EU27.Res.HHnew.Thermal.SH.Biomass.WH.Biomass.NoSolar.Biomass</t>
  </si>
  <si>
    <t>EMI.ktCO2.EU27.Res.HHnew.Thermal.SH.Biomass.WH.Biomass.Solar</t>
  </si>
  <si>
    <t>EMI.ktCO2.EU27.Res.HHnew.Thermal.SH.Biomass.WH.Biomass.Solar.Biomass</t>
  </si>
  <si>
    <t>EMI.ktCO2.EU27.Res.HHnew.Thermal.SH.Biomass.WH.Biomass.Solar.Solar</t>
  </si>
  <si>
    <t>EMI.ktCO2.EU27.Res.HHnew.Thermal.SH.Biomass.WH.LPG.NoSolar.LPG</t>
  </si>
  <si>
    <t>EMI.ktCO2.EU27.Res.HHnew.Thermal.SH.Biomass.WH.LPG.Solar</t>
  </si>
  <si>
    <t>EMI.ktCO2.EU27.Res.HHnew.Thermal.SH.Biomass.WH.LPG.Solar.LPG</t>
  </si>
  <si>
    <t>EMI.ktCO2.EU27.Res.HHnew.Thermal.SH.Biomass.WH.LPG.Solar.Solar</t>
  </si>
  <si>
    <t>EMI.ktCO2.EU27.Res.HHnew.Thermal.SH.Biomass.WH.Elc.NoSolar.Elec</t>
  </si>
  <si>
    <t>EMI.ktCO2.EU27.Res.HHnew.Thermal.SH.Biomass.WH.Elc.Solar</t>
  </si>
  <si>
    <t>EMI.ktCO2.EU27.Res.HHnew.Thermal.SH.Biomass.WH.Elc.Solar.Elec</t>
  </si>
  <si>
    <t>EMI.ktCO2.EU27.Res.HHnew.Thermal.SH.Biomass.WH.Elc.Solar.Solar</t>
  </si>
  <si>
    <t>EMI.ktCO2.EU27.Res.HHnew.Thermal.SH.Biomass.CO</t>
  </si>
  <si>
    <t>EMI.ktCO2.EU27.Res.HHnew.Thermal.SH.Biomass.CO.Biomass.Biomass</t>
  </si>
  <si>
    <t>EMI.ktCO2.EU27.Res.HHnew.Thermal.SH.Biomass.CO.LPG.LPG</t>
  </si>
  <si>
    <t>EMI.ktCO2.EU27.Res.HHnew.Thermal.SH.Biomass.CO.Elc.Elec</t>
  </si>
  <si>
    <t>EMI.ktCO2.EU27.Res.HHnew.Thermal.SH.Geo</t>
  </si>
  <si>
    <t>EMI.ktCO2.EU27.Res.HHnew.Thermal.SH.Geo.SH</t>
  </si>
  <si>
    <t>EMI.ktCO2.EU27.Res.HHnew.Thermal.SH.Geo.SH.Geo</t>
  </si>
  <si>
    <t>EMI.ktCO2.EU27.Res.HHnew.Thermal.SH.Geo.SH.Elec</t>
  </si>
  <si>
    <t>EMI.ktCO2.EU27.Res.HHnew.Thermal.SH.Geo.SC</t>
  </si>
  <si>
    <t>EMI.ktCO2.EU27.Res.HHnew.Thermal.SH.Geo.SC.AC.Elec</t>
  </si>
  <si>
    <t>EMI.ktCO2.EU27.Res.HHnew.Thermal.SH.Geo.WH</t>
  </si>
  <si>
    <t>EMI.ktCO2.EU27.Res.HHnew.Thermal.SH.Geo.WH.Geo.NoSolar.Geo</t>
  </si>
  <si>
    <t>EMI.ktCO2.EU27.Res.HHnew.Thermal.SH.Geo.WH.Geo.Solar</t>
  </si>
  <si>
    <t>EMI.ktCO2.EU27.Res.HHnew.Thermal.SH.Geo.WH.Geo.Solar.Geo</t>
  </si>
  <si>
    <t>EMI.ktCO2.EU27.Res.HHnew.Thermal.SH.Geo.WH.Geo.Solar.Solar</t>
  </si>
  <si>
    <t>EMI.ktCO2.EU27.Res.HHnew.Thermal.SH.Geo.WH.Elc.NoSolar.Elec</t>
  </si>
  <si>
    <t>EMI.ktCO2.EU27.Res.HHnew.Thermal.SH.Geo.WH.Elc.Solar</t>
  </si>
  <si>
    <t>EMI.ktCO2.EU27.Res.HHnew.Thermal.SH.Geo.WH.Elc.Solar.Elec</t>
  </si>
  <si>
    <t>EMI.ktCO2.EU27.Res.HHnew.Thermal.SH.Geo.WH.Elc.Solar.Solar</t>
  </si>
  <si>
    <t>EMI.ktCO2.EU27.Res.HHnew.Thermal.SH.Geo.CO</t>
  </si>
  <si>
    <t>EMI.ktCO2.EU27.Res.HHnew.Thermal.SH.Geo.CO.LPG.LPG</t>
  </si>
  <si>
    <t>EMI.ktCO2.EU27.Res.HHnew.Thermal.SH.Geo.CO.Elc.Elec</t>
  </si>
  <si>
    <t>EMI.ktCO2.EU27.Res.HHnew.Thermal.SH.DistrHeat</t>
  </si>
  <si>
    <t>EMI.ktCO2.EU27.Res.HHnew.Thermal.SH.DistrHeat.SH</t>
  </si>
  <si>
    <t>EMI.ktCO2.EU27.Res.HHnew.Thermal.SH.DistrHeat.SH.Steam_Distr</t>
  </si>
  <si>
    <t>EMI.ktCO2.EU27.Res.HHnew.Thermal.SH.DistrHeat.SH.Elec</t>
  </si>
  <si>
    <t>EMI.ktCO2.EU27.Res.HHnew.Thermal.SH.DistrHeat.SC</t>
  </si>
  <si>
    <t>EMI.ktCO2.EU27.Res.HHnew.Thermal.SH.DistrHeat.SC.AC.Elec</t>
  </si>
  <si>
    <t>EMI.ktCO2.EU27.Res.HHnew.Thermal.SH.DistrHeat.WH</t>
  </si>
  <si>
    <t>EMI.ktCO2.EU27.Res.HHnew.Thermal.SH.DistrHeat.WH.DistrHeat.NoSolar.Steam_Distr</t>
  </si>
  <si>
    <t>EMI.ktCO2.EU27.Res.HHnew.Thermal.SH.DistrHeat.WH.DistrHeat.Solar</t>
  </si>
  <si>
    <t>EMI.ktCO2.EU27.Res.HHnew.Thermal.SH.DistrHeat.WH.DistrHeat.Solar.Steam_Distr</t>
  </si>
  <si>
    <t>EMI.ktCO2.EU27.Res.HHnew.Thermal.SH.DistrHeat.WH.DistrHeat.Solar.Solar</t>
  </si>
  <si>
    <t>EMI.ktCO2.EU27.Res.HHnew.Thermal.SH.DistrHeat.WH.Elc.NoSolar.Elec</t>
  </si>
  <si>
    <t>EMI.ktCO2.EU27.Res.HHnew.Thermal.SH.DistrHeat.WH.Elc.Solar</t>
  </si>
  <si>
    <t>EMI.ktCO2.EU27.Res.HHnew.Thermal.SH.DistrHeat.WH.Elc.Solar.Elec</t>
  </si>
  <si>
    <t>EMI.ktCO2.EU27.Res.HHnew.Thermal.SH.DistrHeat.WH.Elc.Solar.Solar</t>
  </si>
  <si>
    <t>EMI.ktCO2.EU27.Res.HHnew.Thermal.SH.DistrHeat.CO</t>
  </si>
  <si>
    <t>EMI.ktCO2.EU27.Res.HHnew.Thermal.SH.DistrHeat.CO.LPG.LPG</t>
  </si>
  <si>
    <t>EMI.ktCO2.EU27.Res.HHnew.Thermal.SH.DistrHeat.CO.Elc.Elec</t>
  </si>
  <si>
    <t>EMI.ktCO2.EU27.Res.HHnew.Thermal.SH.AdvElc</t>
  </si>
  <si>
    <t>EMI.ktCO2.EU27.Res.HHnew.Thermal.SH.AdvElc.SH</t>
  </si>
  <si>
    <t>EMI.ktCO2.EU27.Res.HHnew.Thermal.SH.AdvElc.SH.Elec</t>
  </si>
  <si>
    <t>EMI.ktCO2.EU27.Res.HHnew.Thermal.SH.AdvElc.SC</t>
  </si>
  <si>
    <t>EMI.ktCO2.EU27.Res.HHnew.Thermal.SH.AdvElc.SC.AC.Elec</t>
  </si>
  <si>
    <t>EMI.ktCO2.EU27.Res.HHnew.Thermal.SH.AdvElc.WH</t>
  </si>
  <si>
    <t>EMI.ktCO2.EU27.Res.HHnew.Thermal.SH.AdvElc.WH.LPG.NoSolar.LPG</t>
  </si>
  <si>
    <t>EMI.ktCO2.EU27.Res.HHnew.Thermal.SH.AdvElc.WH.LPG.Solar</t>
  </si>
  <si>
    <t>EMI.ktCO2.EU27.Res.HHnew.Thermal.SH.AdvElc.WH.LPG.Solar.LPG</t>
  </si>
  <si>
    <t>EMI.ktCO2.EU27.Res.HHnew.Thermal.SH.AdvElc.WH.LPG.Solar.Solar</t>
  </si>
  <si>
    <t>EMI.ktCO2.EU27.Res.HHnew.Thermal.SH.AdvElc.WH.Elc.NoSolar.Elec</t>
  </si>
  <si>
    <t>EMI.ktCO2.EU27.Res.HHnew.Thermal.SH.AdvElc.WH.Elc.Solar</t>
  </si>
  <si>
    <t>EMI.ktCO2.EU27.Res.HHnew.Thermal.SH.AdvElc.WH.Elc.Solar.Elec</t>
  </si>
  <si>
    <t>EMI.ktCO2.EU27.Res.HHnew.Thermal.SH.AdvElc.WH.Elc.Solar.Solar</t>
  </si>
  <si>
    <t>EMI.ktCO2.EU27.Res.HHnew.Thermal.SH.AdvElc.CO</t>
  </si>
  <si>
    <t>EMI.ktCO2.EU27.Res.HHnew.Thermal.SH.AdvElc.CO.LPG.LPG</t>
  </si>
  <si>
    <t>EMI.ktCO2.EU27.Res.HHnew.Thermal.SH.AdvElc.CO.Elc.Elec</t>
  </si>
  <si>
    <t>EMI.ktCO2.EU27.Res.HHnew.Thermal.SH.ConvElc</t>
  </si>
  <si>
    <t>EMI.ktCO2.EU27.Res.HHnew.Thermal.SH.ConvElc.SH</t>
  </si>
  <si>
    <t>EMI.ktCO2.EU27.Res.HHnew.Thermal.SH.ConvElc.SH.Elec</t>
  </si>
  <si>
    <t>EMI.ktCO2.EU27.Res.HHnew.Thermal.SH.ConvElc.SC</t>
  </si>
  <si>
    <t>EMI.ktCO2.EU27.Res.HHnew.Thermal.SH.ConvElc.SC.AC.Elec</t>
  </si>
  <si>
    <t>EMI.ktCO2.EU27.Res.HHnew.Thermal.SH.ConvElc.WH</t>
  </si>
  <si>
    <t>EMI.ktCO2.EU27.Res.HHnew.Thermal.SH.ConvElc.WH.LPG.NoSolar.LPG</t>
  </si>
  <si>
    <t>EMI.ktCO2.EU27.Res.HHnew.Thermal.SH.ConvElc.WH.LPG.Solar</t>
  </si>
  <si>
    <t>EMI.ktCO2.EU27.Res.HHnew.Thermal.SH.ConvElc.WH.LPG.Solar.LPG</t>
  </si>
  <si>
    <t>EMI.ktCO2.EU27.Res.HHnew.Thermal.SH.ConvElc.WH.LPG.Solar.Solar</t>
  </si>
  <si>
    <t>EMI.ktCO2.EU27.Res.HHnew.Thermal.SH.ConvElc.WH.Elc.NoSolar.Elec</t>
  </si>
  <si>
    <t>EMI.ktCO2.EU27.Res.HHnew.Thermal.SH.ConvElc.WH.Elc.Solar</t>
  </si>
  <si>
    <t>EMI.ktCO2.EU27.Res.HHnew.Thermal.SH.ConvElc.WH.Elc.Solar.Elec</t>
  </si>
  <si>
    <t>EMI.ktCO2.EU27.Res.HHnew.Thermal.SH.ConvElc.WH.Elc.Solar.Solar</t>
  </si>
  <si>
    <t>EMI.ktCO2.EU27.Res.HHnew.Thermal.SH.ConvElc.CO</t>
  </si>
  <si>
    <t>EMI.ktCO2.EU27.Res.HHnew.Thermal.SH.ConvElc.CO.LPG.LPG</t>
  </si>
  <si>
    <t>EMI.ktCO2.EU27.Res.HHnew.Thermal.SH.ConvElc.CO.Elc.Elec</t>
  </si>
  <si>
    <t>EU27 - Final energy consumption of new and renovated households (detailed structure)</t>
  </si>
  <si>
    <t>FEC_per_household.kWh.EU27.Res.HHnew.Thermal.SH.Solids</t>
  </si>
  <si>
    <t>FEC_per_household.kWh.EU27.Res.HHnew.Thermal.SH.Solids.SH</t>
  </si>
  <si>
    <t>FEC_per_household.kWh.EU27.Res.HHnew.Thermal.SH.Solids.SH.Solids</t>
  </si>
  <si>
    <t>FEC_per_household.kWh.EU27.Res.HHnew.Thermal.SH.Solids.SH.Elec</t>
  </si>
  <si>
    <t>FEC_per_household.kWh.EU27.Res.HHnew.Thermal.SH.Solids.SC</t>
  </si>
  <si>
    <t>FEC_per_household.kWh.EU27.Res.HHnew.Thermal.SH.Solids.SC.AC.Elec</t>
  </si>
  <si>
    <t>FEC_per_household.kWh.EU27.Res.HHnew.Thermal.SH.Solids.WH</t>
  </si>
  <si>
    <t>FEC_per_household.kWh.EU27.Res.HHnew.Thermal.SH.Solids.WH.Solids.NoSolar.Solids</t>
  </si>
  <si>
    <t>FEC_per_household.kWh.EU27.Res.HHnew.Thermal.SH.Solids.WH.LPG.NoSolar.LPG</t>
  </si>
  <si>
    <t>FEC_per_household.kWh.EU27.Res.HHnew.Thermal.SH.Solids.WH.LPG.Solar</t>
  </si>
  <si>
    <t>FEC_per_household.kWh.EU27.Res.HHnew.Thermal.SH.Solids.WH.LPG.Solar.LPG</t>
  </si>
  <si>
    <t>FEC_per_household.kWh.EU27.Res.HHnew.Thermal.SH.Solids.WH.LPG.Solar.Solar</t>
  </si>
  <si>
    <t>FEC_per_household.kWh.EU27.Res.HHnew.Thermal.SH.Solids.WH.Elc.NoSolar.Elec</t>
  </si>
  <si>
    <t>FEC_per_household.kWh.EU27.Res.HHnew.Thermal.SH.Solids.WH.Elc.Solar</t>
  </si>
  <si>
    <t>FEC_per_household.kWh.EU27.Res.HHnew.Thermal.SH.Solids.WH.Elc.Solar.Elec</t>
  </si>
  <si>
    <t>FEC_per_household.kWh.EU27.Res.HHnew.Thermal.SH.Solids.WH.Elc.Solar.Solar</t>
  </si>
  <si>
    <t>FEC_per_household.kWh.EU27.Res.HHnew.Thermal.SH.Solids.CO</t>
  </si>
  <si>
    <t>FEC_per_household.kWh.EU27.Res.HHnew.Thermal.SH.Solids.CO.Solids.Solids</t>
  </si>
  <si>
    <t>FEC_per_household.kWh.EU27.Res.HHnew.Thermal.SH.Solids.CO.LPG.LPG</t>
  </si>
  <si>
    <t>FEC_per_household.kWh.EU27.Res.HHnew.Thermal.SH.Solids.CO.Elc.Elec</t>
  </si>
  <si>
    <t>FEC_per_household.kWh.EU27.Res.HHnew.Thermal.SH.LPG</t>
  </si>
  <si>
    <t>FEC_per_household.kWh.EU27.Res.HHnew.Thermal.SH.LPG.SH</t>
  </si>
  <si>
    <t>FEC_per_household.kWh.EU27.Res.HHnew.Thermal.SH.LPG.SH.LPG</t>
  </si>
  <si>
    <t>FEC_per_household.kWh.EU27.Res.HHnew.Thermal.SH.LPG.SH.Elec</t>
  </si>
  <si>
    <t>FEC_per_household.kWh.EU27.Res.HHnew.Thermal.SH.LPG.SC</t>
  </si>
  <si>
    <t>FEC_per_household.kWh.EU27.Res.HHnew.Thermal.SH.LPG.SC.AC.Elec</t>
  </si>
  <si>
    <t>FEC_per_household.kWh.EU27.Res.HHnew.Thermal.SH.LPG.WH</t>
  </si>
  <si>
    <t>FEC_per_household.kWh.EU27.Res.HHnew.Thermal.SH.LPG.WH.LPG.NoSolar.LPG</t>
  </si>
  <si>
    <t>FEC_per_household.kWh.EU27.Res.HHnew.Thermal.SH.LPG.WH.LPG.Solar</t>
  </si>
  <si>
    <t>FEC_per_household.kWh.EU27.Res.HHnew.Thermal.SH.LPG.WH.LPG.Solar.LPG</t>
  </si>
  <si>
    <t>FEC_per_household.kWh.EU27.Res.HHnew.Thermal.SH.LPG.WH.LPG.Solar.Solar</t>
  </si>
  <si>
    <t>FEC_per_household.kWh.EU27.Res.HHnew.Thermal.SH.LPG.WH.Elc.NoSolar.Elec</t>
  </si>
  <si>
    <t>FEC_per_household.kWh.EU27.Res.HHnew.Thermal.SH.LPG.WH.Elc.Solar</t>
  </si>
  <si>
    <t>FEC_per_household.kWh.EU27.Res.HHnew.Thermal.SH.LPG.WH.Elc.Solar.Elec</t>
  </si>
  <si>
    <t>FEC_per_household.kWh.EU27.Res.HHnew.Thermal.SH.LPG.WH.Elc.Solar.Solar</t>
  </si>
  <si>
    <t>FEC_per_household.kWh.EU27.Res.HHnew.Thermal.SH.LPG.CO</t>
  </si>
  <si>
    <t>FEC_per_household.kWh.EU27.Res.HHnew.Thermal.SH.LPG.CO.LPG.LPG</t>
  </si>
  <si>
    <t>FEC_per_household.kWh.EU27.Res.HHnew.Thermal.SH.LPG.CO.Elc.Elec</t>
  </si>
  <si>
    <t>FEC_per_household.kWh.EU27.Res.HHnew.Thermal.SH.Oil</t>
  </si>
  <si>
    <t>FEC_per_household.kWh.EU27.Res.HHnew.Thermal.SH.Oil.SH</t>
  </si>
  <si>
    <t>FEC_per_household.kWh.EU27.Res.HHnew.Thermal.SH.Oil.SH.Oil</t>
  </si>
  <si>
    <t>FEC_per_household.kWh.EU27.Res.HHnew.Thermal.SH.Oil.SH.Elec</t>
  </si>
  <si>
    <t>FEC_per_household.kWh.EU27.Res.HHnew.Thermal.SH.Oil.SC</t>
  </si>
  <si>
    <t>FEC_per_household.kWh.EU27.Res.HHnew.Thermal.SH.Oil.SC.AC.Elec</t>
  </si>
  <si>
    <t>FEC_per_household.kWh.EU27.Res.HHnew.Thermal.SH.Oil.WH</t>
  </si>
  <si>
    <t>FEC_per_household.kWh.EU27.Res.HHnew.Thermal.SH.Oil.WH.Oil.NoSolar.Oil</t>
  </si>
  <si>
    <t>FEC_per_household.kWh.EU27.Res.HHnew.Thermal.SH.Oil.WH.Oil.Solar</t>
  </si>
  <si>
    <t>FEC_per_household.kWh.EU27.Res.HHnew.Thermal.SH.Oil.WH.Oil.Solar.Oil</t>
  </si>
  <si>
    <t>FEC_per_household.kWh.EU27.Res.HHnew.Thermal.SH.Oil.WH.Oil.Solar.Solar</t>
  </si>
  <si>
    <t>FEC_per_household.kWh.EU27.Res.HHnew.Thermal.SH.Oil.WH.Elc.NoSolar.Elec</t>
  </si>
  <si>
    <t>FEC_per_household.kWh.EU27.Res.HHnew.Thermal.SH.Oil.WH.Elc.Solar</t>
  </si>
  <si>
    <t>FEC_per_household.kWh.EU27.Res.HHnew.Thermal.SH.Oil.WH.Elc.Solar.Elec</t>
  </si>
  <si>
    <t>FEC_per_household.kWh.EU27.Res.HHnew.Thermal.SH.Oil.WH.Elc.Solar.Solar</t>
  </si>
  <si>
    <t>FEC_per_household.kWh.EU27.Res.HHnew.Thermal.SH.Oil.CO</t>
  </si>
  <si>
    <t>FEC_per_household.kWh.EU27.Res.HHnew.Thermal.SH.Oil.CO.LPG.LPG</t>
  </si>
  <si>
    <t>FEC_per_household.kWh.EU27.Res.HHnew.Thermal.SH.Oil.CO.Elc.Elec</t>
  </si>
  <si>
    <t>FEC_per_household.kWh.EU27.Res.HHnew.Thermal.SH.Gas</t>
  </si>
  <si>
    <t>FEC_per_household.kWh.EU27.Res.HHnew.Thermal.SH.Gas.SH</t>
  </si>
  <si>
    <t>FEC_per_household.kWh.EU27.Res.HHnew.Thermal.SH.Gas.SH.Gas</t>
  </si>
  <si>
    <t>FEC_per_household.kWh.EU27.Res.HHnew.Thermal.SH.Gas.SH.Elec</t>
  </si>
  <si>
    <t>FEC_per_household.kWh.EU27.Res.HHnew.Thermal.SH.Gas.SC</t>
  </si>
  <si>
    <t>FEC_per_household.kWh.EU27.Res.HHnew.Thermal.SH.Gas.SC.AC.Elec</t>
  </si>
  <si>
    <t>FEC_per_household.kWh.EU27.Res.HHnew.Thermal.SH.Gas.WH</t>
  </si>
  <si>
    <t>FEC_per_household.kWh.EU27.Res.HHnew.Thermal.SH.Gas.WH.Gas.NoSolar.Gas</t>
  </si>
  <si>
    <t>FEC_per_household.kWh.EU27.Res.HHnew.Thermal.SH.Gas.WH.Gas.Solar</t>
  </si>
  <si>
    <t>FEC_per_household.kWh.EU27.Res.HHnew.Thermal.SH.Gas.WH.Gas.Solar.Gas</t>
  </si>
  <si>
    <t>FEC_per_household.kWh.EU27.Res.HHnew.Thermal.SH.Gas.WH.Gas.Solar.Solar</t>
  </si>
  <si>
    <t>FEC_per_household.kWh.EU27.Res.HHnew.Thermal.SH.Gas.WH.Elc.NoSolar.Elec</t>
  </si>
  <si>
    <t>FEC_per_household.kWh.EU27.Res.HHnew.Thermal.SH.Gas.WH.Elc.Solar</t>
  </si>
  <si>
    <t>FEC_per_household.kWh.EU27.Res.HHnew.Thermal.SH.Gas.WH.Elc.Solar.Elec</t>
  </si>
  <si>
    <t>FEC_per_household.kWh.EU27.Res.HHnew.Thermal.SH.Gas.WH.Elc.Solar.Solar</t>
  </si>
  <si>
    <t>FEC_per_household.kWh.EU27.Res.HHnew.Thermal.SH.Gas.CO</t>
  </si>
  <si>
    <t>FEC_per_household.kWh.EU27.Res.HHnew.Thermal.SH.Gas.CO.Gas.Gas</t>
  </si>
  <si>
    <t>FEC_per_household.kWh.EU27.Res.HHnew.Thermal.SH.Gas.CO.Elc.Elec</t>
  </si>
  <si>
    <t>FEC_per_household.kWh.EU27.Res.HHnew.Thermal.SH.Biomass</t>
  </si>
  <si>
    <t>FEC_per_household.kWh.EU27.Res.HHnew.Thermal.SH.Biomass.SH</t>
  </si>
  <si>
    <t>FEC_per_household.kWh.EU27.Res.HHnew.Thermal.SH.Biomass.SH.Biomass</t>
  </si>
  <si>
    <t>FEC_per_household.kWh.EU27.Res.HHnew.Thermal.SH.Biomass.SH.Elec</t>
  </si>
  <si>
    <t>FEC_per_household.kWh.EU27.Res.HHnew.Thermal.SH.Biomass.SC</t>
  </si>
  <si>
    <t>FEC_per_household.kWh.EU27.Res.HHnew.Thermal.SH.Biomass.SC.AC.Elec</t>
  </si>
  <si>
    <t>FEC_per_household.kWh.EU27.Res.HHnew.Thermal.SH.Biomass.WH</t>
  </si>
  <si>
    <t>FEC_per_household.kWh.EU27.Res.HHnew.Thermal.SH.Biomass.WH.Biomass.NoSolar.Biomass</t>
  </si>
  <si>
    <t>FEC_per_household.kWh.EU27.Res.HHnew.Thermal.SH.Biomass.WH.Biomass.Solar</t>
  </si>
  <si>
    <t>FEC_per_household.kWh.EU27.Res.HHnew.Thermal.SH.Biomass.WH.Biomass.Solar.Biomass</t>
  </si>
  <si>
    <t>FEC_per_household.kWh.EU27.Res.HHnew.Thermal.SH.Biomass.WH.Biomass.Solar.Solar</t>
  </si>
  <si>
    <t>FEC_per_household.kWh.EU27.Res.HHnew.Thermal.SH.Biomass.WH.LPG.NoSolar.LPG</t>
  </si>
  <si>
    <t>FEC_per_household.kWh.EU27.Res.HHnew.Thermal.SH.Biomass.WH.LPG.Solar</t>
  </si>
  <si>
    <t>FEC_per_household.kWh.EU27.Res.HHnew.Thermal.SH.Biomass.WH.LPG.Solar.LPG</t>
  </si>
  <si>
    <t>FEC_per_household.kWh.EU27.Res.HHnew.Thermal.SH.Biomass.WH.LPG.Solar.Solar</t>
  </si>
  <si>
    <t>FEC_per_household.kWh.EU27.Res.HHnew.Thermal.SH.Biomass.WH.Elc.NoSolar.Elec</t>
  </si>
  <si>
    <t>FEC_per_household.kWh.EU27.Res.HHnew.Thermal.SH.Biomass.WH.Elc.Solar</t>
  </si>
  <si>
    <t>FEC_per_household.kWh.EU27.Res.HHnew.Thermal.SH.Biomass.WH.Elc.Solar.Elec</t>
  </si>
  <si>
    <t>FEC_per_household.kWh.EU27.Res.HHnew.Thermal.SH.Biomass.WH.Elc.Solar.Solar</t>
  </si>
  <si>
    <t>FEC_per_household.kWh.EU27.Res.HHnew.Thermal.SH.Biomass.CO</t>
  </si>
  <si>
    <t>FEC_per_household.kWh.EU27.Res.HHnew.Thermal.SH.Biomass.CO.Biomass.Biomass</t>
  </si>
  <si>
    <t>FEC_per_household.kWh.EU27.Res.HHnew.Thermal.SH.Biomass.CO.LPG.LPG</t>
  </si>
  <si>
    <t>FEC_per_household.kWh.EU27.Res.HHnew.Thermal.SH.Biomass.CO.Elc.Elec</t>
  </si>
  <si>
    <t>FEC_per_household.kWh.EU27.Res.HHnew.Thermal.SH.Geo</t>
  </si>
  <si>
    <t>FEC_per_household.kWh.EU27.Res.HHnew.Thermal.SH.Geo.SH</t>
  </si>
  <si>
    <t>FEC_per_household.kWh.EU27.Res.HHnew.Thermal.SH.Geo.SH.Geo</t>
  </si>
  <si>
    <t>FEC_per_household.kWh.EU27.Res.HHnew.Thermal.SH.Geo.SH.Elec</t>
  </si>
  <si>
    <t>FEC_per_household.kWh.EU27.Res.HHnew.Thermal.SH.Geo.SC</t>
  </si>
  <si>
    <t>FEC_per_household.kWh.EU27.Res.HHnew.Thermal.SH.Geo.SC.AC.Elec</t>
  </si>
  <si>
    <t>FEC_per_household.kWh.EU27.Res.HHnew.Thermal.SH.Geo.WH</t>
  </si>
  <si>
    <t>FEC_per_household.kWh.EU27.Res.HHnew.Thermal.SH.Geo.WH.Geo.NoSolar.Geo</t>
  </si>
  <si>
    <t>FEC_per_household.kWh.EU27.Res.HHnew.Thermal.SH.Geo.WH.Geo.Solar</t>
  </si>
  <si>
    <t>FEC_per_household.kWh.EU27.Res.HHnew.Thermal.SH.Geo.WH.Geo.Solar.Geo</t>
  </si>
  <si>
    <t>FEC_per_household.kWh.EU27.Res.HHnew.Thermal.SH.Geo.WH.Geo.Solar.Solar</t>
  </si>
  <si>
    <t>FEC_per_household.kWh.EU27.Res.HHnew.Thermal.SH.Geo.WH.Elc.NoSolar.Elec</t>
  </si>
  <si>
    <t>FEC_per_household.kWh.EU27.Res.HHnew.Thermal.SH.Geo.WH.Elc.Solar</t>
  </si>
  <si>
    <t>FEC_per_household.kWh.EU27.Res.HHnew.Thermal.SH.Geo.WH.Elc.Solar.Elec</t>
  </si>
  <si>
    <t>FEC_per_household.kWh.EU27.Res.HHnew.Thermal.SH.Geo.WH.Elc.Solar.Solar</t>
  </si>
  <si>
    <t>FEC_per_household.kWh.EU27.Res.HHnew.Thermal.SH.Geo.CO</t>
  </si>
  <si>
    <t>FEC_per_household.kWh.EU27.Res.HHnew.Thermal.SH.Geo.CO.LPG.LPG</t>
  </si>
  <si>
    <t>FEC_per_household.kWh.EU27.Res.HHnew.Thermal.SH.Geo.CO.Elc.Elec</t>
  </si>
  <si>
    <t>FEC_per_household.kWh.EU27.Res.HHnew.Thermal.SH.DistrHeat</t>
  </si>
  <si>
    <t>FEC_per_household.kWh.EU27.Res.HHnew.Thermal.SH.DistrHeat.SH</t>
  </si>
  <si>
    <t>FEC_per_household.kWh.EU27.Res.HHnew.Thermal.SH.DistrHeat.SH.Steam_Distr</t>
  </si>
  <si>
    <t>FEC_per_household.kWh.EU27.Res.HHnew.Thermal.SH.DistrHeat.SH.Elec</t>
  </si>
  <si>
    <t>FEC_per_household.kWh.EU27.Res.HHnew.Thermal.SH.DistrHeat.SC</t>
  </si>
  <si>
    <t>FEC_per_household.kWh.EU27.Res.HHnew.Thermal.SH.DistrHeat.SC.AC.Elec</t>
  </si>
  <si>
    <t>FEC_per_household.kWh.EU27.Res.HHnew.Thermal.SH.DistrHeat.WH</t>
  </si>
  <si>
    <t>FEC_per_household.kWh.EU27.Res.HHnew.Thermal.SH.DistrHeat.WH.DistrHeat.NoSolar.Steam_Distr</t>
  </si>
  <si>
    <t>FEC_per_household.kWh.EU27.Res.HHnew.Thermal.SH.DistrHeat.WH.DistrHeat.Solar</t>
  </si>
  <si>
    <t>FEC_per_household.kWh.EU27.Res.HHnew.Thermal.SH.DistrHeat.WH.DistrHeat.Solar.Steam_Distr</t>
  </si>
  <si>
    <t>FEC_per_household.kWh.EU27.Res.HHnew.Thermal.SH.DistrHeat.WH.DistrHeat.Solar.Solar</t>
  </si>
  <si>
    <t>FEC_per_household.kWh.EU27.Res.HHnew.Thermal.SH.DistrHeat.WH.Elc.NoSolar.Elec</t>
  </si>
  <si>
    <t>FEC_per_household.kWh.EU27.Res.HHnew.Thermal.SH.DistrHeat.WH.Elc.Solar</t>
  </si>
  <si>
    <t>FEC_per_household.kWh.EU27.Res.HHnew.Thermal.SH.DistrHeat.WH.Elc.Solar.Elec</t>
  </si>
  <si>
    <t>FEC_per_household.kWh.EU27.Res.HHnew.Thermal.SH.DistrHeat.WH.Elc.Solar.Solar</t>
  </si>
  <si>
    <t>FEC_per_household.kWh.EU27.Res.HHnew.Thermal.SH.DistrHeat.CO</t>
  </si>
  <si>
    <t>FEC_per_household.kWh.EU27.Res.HHnew.Thermal.SH.DistrHeat.CO.LPG.LPG</t>
  </si>
  <si>
    <t>FEC_per_household.kWh.EU27.Res.HHnew.Thermal.SH.DistrHeat.CO.Elc.Elec</t>
  </si>
  <si>
    <t>FEC_per_household.kWh.EU27.Res.HHnew.Thermal.SH.AdvElc</t>
  </si>
  <si>
    <t>FEC_per_household.kWh.EU27.Res.HHnew.Thermal.SH.AdvElc.SH</t>
  </si>
  <si>
    <t>FEC_per_household.kWh.EU27.Res.HHnew.Thermal.SH.AdvElc.SH.Elec</t>
  </si>
  <si>
    <t>FEC_per_household.kWh.EU27.Res.HHnew.Thermal.SH.AdvElc.SC</t>
  </si>
  <si>
    <t>FEC_per_household.kWh.EU27.Res.HHnew.Thermal.SH.AdvElc.SC.AC.Elec</t>
  </si>
  <si>
    <t>FEC_per_household.kWh.EU27.Res.HHnew.Thermal.SH.AdvElc.WH</t>
  </si>
  <si>
    <t>FEC_per_household.kWh.EU27.Res.HHnew.Thermal.SH.AdvElc.WH.LPG.NoSolar.LPG</t>
  </si>
  <si>
    <t>FEC_per_household.kWh.EU27.Res.HHnew.Thermal.SH.AdvElc.WH.LPG.Solar</t>
  </si>
  <si>
    <t>FEC_per_household.kWh.EU27.Res.HHnew.Thermal.SH.AdvElc.WH.LPG.Solar.LPG</t>
  </si>
  <si>
    <t>FEC_per_household.kWh.EU27.Res.HHnew.Thermal.SH.AdvElc.WH.LPG.Solar.Solar</t>
  </si>
  <si>
    <t>FEC_per_household.kWh.EU27.Res.HHnew.Thermal.SH.AdvElc.WH.Elc.NoSolar.Elec</t>
  </si>
  <si>
    <t>FEC_per_household.kWh.EU27.Res.HHnew.Thermal.SH.AdvElc.WH.Elc.Solar</t>
  </si>
  <si>
    <t>FEC_per_household.kWh.EU27.Res.HHnew.Thermal.SH.AdvElc.WH.Elc.Solar.Elec</t>
  </si>
  <si>
    <t>FEC_per_household.kWh.EU27.Res.HHnew.Thermal.SH.AdvElc.WH.Elc.Solar.Solar</t>
  </si>
  <si>
    <t>FEC_per_household.kWh.EU27.Res.HHnew.Thermal.SH.AdvElc.CO</t>
  </si>
  <si>
    <t>FEC_per_household.kWh.EU27.Res.HHnew.Thermal.SH.AdvElc.CO.LPG.LPG</t>
  </si>
  <si>
    <t>FEC_per_household.kWh.EU27.Res.HHnew.Thermal.SH.AdvElc.CO.Elc.Elec</t>
  </si>
  <si>
    <t>FEC_per_household.kWh.EU27.Res.HHnew.Thermal.SH.ConvElc</t>
  </si>
  <si>
    <t>FEC_per_household.kWh.EU27.Res.HHnew.Thermal.SH.ConvElc.SH</t>
  </si>
  <si>
    <t>FEC_per_household.kWh.EU27.Res.HHnew.Thermal.SH.ConvElc.SH.Elec</t>
  </si>
  <si>
    <t>FEC_per_household.kWh.EU27.Res.HHnew.Thermal.SH.ConvElc.SC</t>
  </si>
  <si>
    <t>FEC_per_household.kWh.EU27.Res.HHnew.Thermal.SH.ConvElc.SC.AC.Elec</t>
  </si>
  <si>
    <t>FEC_per_household.kWh.EU27.Res.HHnew.Thermal.SH.ConvElc.WH</t>
  </si>
  <si>
    <t>FEC_per_household.kWh.EU27.Res.HHnew.Thermal.SH.ConvElc.WH.LPG.NoSolar.LPG</t>
  </si>
  <si>
    <t>FEC_per_household.kWh.EU27.Res.HHnew.Thermal.SH.ConvElc.WH.LPG.Solar</t>
  </si>
  <si>
    <t>FEC_per_household.kWh.EU27.Res.HHnew.Thermal.SH.ConvElc.WH.LPG.Solar.LPG</t>
  </si>
  <si>
    <t>FEC_per_household.kWh.EU27.Res.HHnew.Thermal.SH.ConvElc.WH.LPG.Solar.Solar</t>
  </si>
  <si>
    <t>FEC_per_household.kWh.EU27.Res.HHnew.Thermal.SH.ConvElc.WH.Elc.NoSolar.Elec</t>
  </si>
  <si>
    <t>FEC_per_household.kWh.EU27.Res.HHnew.Thermal.SH.ConvElc.WH.Elc.Solar</t>
  </si>
  <si>
    <t>FEC_per_household.kWh.EU27.Res.HHnew.Thermal.SH.ConvElc.WH.Elc.Solar.Elec</t>
  </si>
  <si>
    <t>FEC_per_household.kWh.EU27.Res.HHnew.Thermal.SH.ConvElc.WH.Elc.Solar.Solar</t>
  </si>
  <si>
    <t>FEC_per_household.kWh.EU27.Res.HHnew.Thermal.SH.ConvElc.CO</t>
  </si>
  <si>
    <t>FEC_per_household.kWh.EU27.Res.HHnew.Thermal.SH.ConvElc.CO.LPG.LPG</t>
  </si>
  <si>
    <t>FEC_per_household.kWh.EU27.Res.HHnew.Thermal.SH.ConvElc.CO.Elc.Elec</t>
  </si>
  <si>
    <t>EU27 - Thermal energy service of new and renovated households (detailed structure)</t>
  </si>
  <si>
    <t>TES_per_household.kWh.EU27.Res.HHnew.Thermal.SH.Solids</t>
  </si>
  <si>
    <t>TES_per_household.kWh.EU27.Res.HHnew.Thermal.SH.Solids.SH</t>
  </si>
  <si>
    <t>TES_per_household.kWh.EU27.Res.HHnew.Thermal.SH.Solids.SH.Solids</t>
  </si>
  <si>
    <t>TES_per_household.kWh.EU27.Res.HHnew.Thermal.SH.Solids.SH.Elec</t>
  </si>
  <si>
    <t>TES_per_household.kWh.EU27.Res.HHnew.Thermal.SH.Solids.SC</t>
  </si>
  <si>
    <t>TES_per_household.kWh.EU27.Res.HHnew.Thermal.SH.Solids.SC.AC.Elec</t>
  </si>
  <si>
    <t>TES_per_household.kWh.EU27.Res.HHnew.Thermal.SH.Solids.WH</t>
  </si>
  <si>
    <t>TES_per_household.kWh.EU27.Res.HHnew.Thermal.SH.Solids.WH.Solids.NoSolar.Solids</t>
  </si>
  <si>
    <t>TES_per_household.kWh.EU27.Res.HHnew.Thermal.SH.Solids.WH.LPG.NoSolar.LPG</t>
  </si>
  <si>
    <t>TES_per_household.kWh.EU27.Res.HHnew.Thermal.SH.Solids.WH.LPG.Solar</t>
  </si>
  <si>
    <t>TES_per_household.kWh.EU27.Res.HHnew.Thermal.SH.Solids.WH.LPG.Solar.LPG</t>
  </si>
  <si>
    <t>TES_per_household.kWh.EU27.Res.HHnew.Thermal.SH.Solids.WH.LPG.Solar.Solar</t>
  </si>
  <si>
    <t>TES_per_household.kWh.EU27.Res.HHnew.Thermal.SH.Solids.WH.Elc.NoSolar.Elec</t>
  </si>
  <si>
    <t>TES_per_household.kWh.EU27.Res.HHnew.Thermal.SH.Solids.WH.Elc.Solar</t>
  </si>
  <si>
    <t>TES_per_household.kWh.EU27.Res.HHnew.Thermal.SH.Solids.WH.Elc.Solar.Elec</t>
  </si>
  <si>
    <t>TES_per_household.kWh.EU27.Res.HHnew.Thermal.SH.Solids.WH.Elc.Solar.Solar</t>
  </si>
  <si>
    <t>TES_per_household.kWh.EU27.Res.HHnew.Thermal.SH.Solids.CO</t>
  </si>
  <si>
    <t>TES_per_household.kWh.EU27.Res.HHnew.Thermal.SH.Solids.CO.Solids.Solids</t>
  </si>
  <si>
    <t>TES_per_household.kWh.EU27.Res.HHnew.Thermal.SH.Solids.CO.LPG.LPG</t>
  </si>
  <si>
    <t>TES_per_household.kWh.EU27.Res.HHnew.Thermal.SH.Solids.CO.Elc.Elec</t>
  </si>
  <si>
    <t>TES_per_household.kWh.EU27.Res.HHnew.Thermal.SH.LPG</t>
  </si>
  <si>
    <t>TES_per_household.kWh.EU27.Res.HHnew.Thermal.SH.LPG.SH</t>
  </si>
  <si>
    <t>TES_per_household.kWh.EU27.Res.HHnew.Thermal.SH.LPG.SH.LPG</t>
  </si>
  <si>
    <t>TES_per_household.kWh.EU27.Res.HHnew.Thermal.SH.LPG.SH.Elec</t>
  </si>
  <si>
    <t>TES_per_household.kWh.EU27.Res.HHnew.Thermal.SH.LPG.SC</t>
  </si>
  <si>
    <t>TES_per_household.kWh.EU27.Res.HHnew.Thermal.SH.LPG.SC.AC.Elec</t>
  </si>
  <si>
    <t>TES_per_household.kWh.EU27.Res.HHnew.Thermal.SH.LPG.WH</t>
  </si>
  <si>
    <t>TES_per_household.kWh.EU27.Res.HHnew.Thermal.SH.LPG.WH.LPG.NoSolar.LPG</t>
  </si>
  <si>
    <t>TES_per_household.kWh.EU27.Res.HHnew.Thermal.SH.LPG.WH.LPG.Solar</t>
  </si>
  <si>
    <t>TES_per_household.kWh.EU27.Res.HHnew.Thermal.SH.LPG.WH.LPG.Solar.LPG</t>
  </si>
  <si>
    <t>TES_per_household.kWh.EU27.Res.HHnew.Thermal.SH.LPG.WH.LPG.Solar.Solar</t>
  </si>
  <si>
    <t>TES_per_household.kWh.EU27.Res.HHnew.Thermal.SH.LPG.WH.Elc.NoSolar.Elec</t>
  </si>
  <si>
    <t>TES_per_household.kWh.EU27.Res.HHnew.Thermal.SH.LPG.WH.Elc.Solar</t>
  </si>
  <si>
    <t>TES_per_household.kWh.EU27.Res.HHnew.Thermal.SH.LPG.WH.Elc.Solar.Elec</t>
  </si>
  <si>
    <t>TES_per_household.kWh.EU27.Res.HHnew.Thermal.SH.LPG.WH.Elc.Solar.Solar</t>
  </si>
  <si>
    <t>TES_per_household.kWh.EU27.Res.HHnew.Thermal.SH.LPG.CO</t>
  </si>
  <si>
    <t>TES_per_household.kWh.EU27.Res.HHnew.Thermal.SH.LPG.CO.LPG.LPG</t>
  </si>
  <si>
    <t>TES_per_household.kWh.EU27.Res.HHnew.Thermal.SH.LPG.CO.Elc.Elec</t>
  </si>
  <si>
    <t>TES_per_household.kWh.EU27.Res.HHnew.Thermal.SH.Oil</t>
  </si>
  <si>
    <t>TES_per_household.kWh.EU27.Res.HHnew.Thermal.SH.Oil.SH</t>
  </si>
  <si>
    <t>TES_per_household.kWh.EU27.Res.HHnew.Thermal.SH.Oil.SH.Oil</t>
  </si>
  <si>
    <t>TES_per_household.kWh.EU27.Res.HHnew.Thermal.SH.Oil.SH.Elec</t>
  </si>
  <si>
    <t>TES_per_household.kWh.EU27.Res.HHnew.Thermal.SH.Oil.SC</t>
  </si>
  <si>
    <t>TES_per_household.kWh.EU27.Res.HHnew.Thermal.SH.Oil.SC.AC.Elec</t>
  </si>
  <si>
    <t>TES_per_household.kWh.EU27.Res.HHnew.Thermal.SH.Oil.WH</t>
  </si>
  <si>
    <t>TES_per_household.kWh.EU27.Res.HHnew.Thermal.SH.Oil.WH.Oil.NoSolar.Oil</t>
  </si>
  <si>
    <t>TES_per_household.kWh.EU27.Res.HHnew.Thermal.SH.Oil.WH.Oil.Solar</t>
  </si>
  <si>
    <t>TES_per_household.kWh.EU27.Res.HHnew.Thermal.SH.Oil.WH.Oil.Solar.Oil</t>
  </si>
  <si>
    <t>TES_per_household.kWh.EU27.Res.HHnew.Thermal.SH.Oil.WH.Oil.Solar.Solar</t>
  </si>
  <si>
    <t>TES_per_household.kWh.EU27.Res.HHnew.Thermal.SH.Oil.WH.Elc.NoSolar.Elec</t>
  </si>
  <si>
    <t>TES_per_household.kWh.EU27.Res.HHnew.Thermal.SH.Oil.WH.Elc.Solar</t>
  </si>
  <si>
    <t>TES_per_household.kWh.EU27.Res.HHnew.Thermal.SH.Oil.WH.Elc.Solar.Elec</t>
  </si>
  <si>
    <t>TES_per_household.kWh.EU27.Res.HHnew.Thermal.SH.Oil.WH.Elc.Solar.Solar</t>
  </si>
  <si>
    <t>TES_per_household.kWh.EU27.Res.HHnew.Thermal.SH.Oil.CO</t>
  </si>
  <si>
    <t>TES_per_household.kWh.EU27.Res.HHnew.Thermal.SH.Oil.CO.LPG.LPG</t>
  </si>
  <si>
    <t>TES_per_household.kWh.EU27.Res.HHnew.Thermal.SH.Oil.CO.Elc.Elec</t>
  </si>
  <si>
    <t>TES_per_household.kWh.EU27.Res.HHnew.Thermal.SH.Gas</t>
  </si>
  <si>
    <t>TES_per_household.kWh.EU27.Res.HHnew.Thermal.SH.Gas.SH</t>
  </si>
  <si>
    <t>TES_per_household.kWh.EU27.Res.HHnew.Thermal.SH.Gas.SH.Gas</t>
  </si>
  <si>
    <t>TES_per_household.kWh.EU27.Res.HHnew.Thermal.SH.Gas.SH.Elec</t>
  </si>
  <si>
    <t>TES_per_household.kWh.EU27.Res.HHnew.Thermal.SH.Gas.SC</t>
  </si>
  <si>
    <t>TES_per_household.kWh.EU27.Res.HHnew.Thermal.SH.Gas.SC.AC.Elec</t>
  </si>
  <si>
    <t>TES_per_household.kWh.EU27.Res.HHnew.Thermal.SH.Gas.WH</t>
  </si>
  <si>
    <t>TES_per_household.kWh.EU27.Res.HHnew.Thermal.SH.Gas.WH.Gas.NoSolar.Gas</t>
  </si>
  <si>
    <t>TES_per_household.kWh.EU27.Res.HHnew.Thermal.SH.Gas.WH.Gas.Solar</t>
  </si>
  <si>
    <t>TES_per_household.kWh.EU27.Res.HHnew.Thermal.SH.Gas.WH.Gas.Solar.Gas</t>
  </si>
  <si>
    <t>TES_per_household.kWh.EU27.Res.HHnew.Thermal.SH.Gas.WH.Gas.Solar.Solar</t>
  </si>
  <si>
    <t>TES_per_household.kWh.EU27.Res.HHnew.Thermal.SH.Gas.WH.Elc.NoSolar.Elec</t>
  </si>
  <si>
    <t>TES_per_household.kWh.EU27.Res.HHnew.Thermal.SH.Gas.WH.Elc.Solar</t>
  </si>
  <si>
    <t>TES_per_household.kWh.EU27.Res.HHnew.Thermal.SH.Gas.WH.Elc.Solar.Elec</t>
  </si>
  <si>
    <t>TES_per_household.kWh.EU27.Res.HHnew.Thermal.SH.Gas.WH.Elc.Solar.Solar</t>
  </si>
  <si>
    <t>TES_per_household.kWh.EU27.Res.HHnew.Thermal.SH.Gas.CO</t>
  </si>
  <si>
    <t>TES_per_household.kWh.EU27.Res.HHnew.Thermal.SH.Gas.CO.Gas.Gas</t>
  </si>
  <si>
    <t>TES_per_household.kWh.EU27.Res.HHnew.Thermal.SH.Gas.CO.Elc.Elec</t>
  </si>
  <si>
    <t>TES_per_household.kWh.EU27.Res.HHnew.Thermal.SH.Biomass</t>
  </si>
  <si>
    <t>TES_per_household.kWh.EU27.Res.HHnew.Thermal.SH.Biomass.SH</t>
  </si>
  <si>
    <t>TES_per_household.kWh.EU27.Res.HHnew.Thermal.SH.Biomass.SH.Biomass</t>
  </si>
  <si>
    <t>TES_per_household.kWh.EU27.Res.HHnew.Thermal.SH.Biomass.SH.Elec</t>
  </si>
  <si>
    <t>TES_per_household.kWh.EU27.Res.HHnew.Thermal.SH.Biomass.SC</t>
  </si>
  <si>
    <t>TES_per_household.kWh.EU27.Res.HHnew.Thermal.SH.Biomass.SC.AC.Elec</t>
  </si>
  <si>
    <t>TES_per_household.kWh.EU27.Res.HHnew.Thermal.SH.Biomass.WH</t>
  </si>
  <si>
    <t>TES_per_household.kWh.EU27.Res.HHnew.Thermal.SH.Biomass.WH.Biomass.NoSolar.Biomass</t>
  </si>
  <si>
    <t>TES_per_household.kWh.EU27.Res.HHnew.Thermal.SH.Biomass.WH.Biomass.Solar</t>
  </si>
  <si>
    <t>TES_per_household.kWh.EU27.Res.HHnew.Thermal.SH.Biomass.WH.Biomass.Solar.Biomass</t>
  </si>
  <si>
    <t>TES_per_household.kWh.EU27.Res.HHnew.Thermal.SH.Biomass.WH.Biomass.Solar.Solar</t>
  </si>
  <si>
    <t>TES_per_household.kWh.EU27.Res.HHnew.Thermal.SH.Biomass.WH.LPG.NoSolar.LPG</t>
  </si>
  <si>
    <t>TES_per_household.kWh.EU27.Res.HHnew.Thermal.SH.Biomass.WH.LPG.Solar</t>
  </si>
  <si>
    <t>TES_per_household.kWh.EU27.Res.HHnew.Thermal.SH.Biomass.WH.LPG.Solar.LPG</t>
  </si>
  <si>
    <t>TES_per_household.kWh.EU27.Res.HHnew.Thermal.SH.Biomass.WH.LPG.Solar.Solar</t>
  </si>
  <si>
    <t>TES_per_household.kWh.EU27.Res.HHnew.Thermal.SH.Biomass.WH.Elc.NoSolar.Elec</t>
  </si>
  <si>
    <t>TES_per_household.kWh.EU27.Res.HHnew.Thermal.SH.Biomass.WH.Elc.Solar</t>
  </si>
  <si>
    <t>TES_per_household.kWh.EU27.Res.HHnew.Thermal.SH.Biomass.WH.Elc.Solar.Elec</t>
  </si>
  <si>
    <t>TES_per_household.kWh.EU27.Res.HHnew.Thermal.SH.Biomass.WH.Elc.Solar.Solar</t>
  </si>
  <si>
    <t>TES_per_household.kWh.EU27.Res.HHnew.Thermal.SH.Biomass.CO</t>
  </si>
  <si>
    <t>TES_per_household.kWh.EU27.Res.HHnew.Thermal.SH.Biomass.CO.Biomass.Biomass</t>
  </si>
  <si>
    <t>TES_per_household.kWh.EU27.Res.HHnew.Thermal.SH.Biomass.CO.LPG.LPG</t>
  </si>
  <si>
    <t>TES_per_household.kWh.EU27.Res.HHnew.Thermal.SH.Biomass.CO.Elc.Elec</t>
  </si>
  <si>
    <t>TES_per_household.kWh.EU27.Res.HHnew.Thermal.SH.Geo</t>
  </si>
  <si>
    <t>TES_per_household.kWh.EU27.Res.HHnew.Thermal.SH.Geo.SH</t>
  </si>
  <si>
    <t>TES_per_household.kWh.EU27.Res.HHnew.Thermal.SH.Geo.SH.Geo</t>
  </si>
  <si>
    <t>TES_per_household.kWh.EU27.Res.HHnew.Thermal.SH.Geo.SH.Elec</t>
  </si>
  <si>
    <t>TES_per_household.kWh.EU27.Res.HHnew.Thermal.SH.Geo.SC</t>
  </si>
  <si>
    <t>TES_per_household.kWh.EU27.Res.HHnew.Thermal.SH.Geo.SC.AC.Elec</t>
  </si>
  <si>
    <t>TES_per_household.kWh.EU27.Res.HHnew.Thermal.SH.Geo.WH</t>
  </si>
  <si>
    <t>TES_per_household.kWh.EU27.Res.HHnew.Thermal.SH.Geo.WH.Geo.NoSolar.Geo</t>
  </si>
  <si>
    <t>TES_per_household.kWh.EU27.Res.HHnew.Thermal.SH.Geo.WH.Geo.Solar</t>
  </si>
  <si>
    <t>TES_per_household.kWh.EU27.Res.HHnew.Thermal.SH.Geo.WH.Geo.Solar.Geo</t>
  </si>
  <si>
    <t>TES_per_household.kWh.EU27.Res.HHnew.Thermal.SH.Geo.WH.Geo.Solar.Solar</t>
  </si>
  <si>
    <t>TES_per_household.kWh.EU27.Res.HHnew.Thermal.SH.Geo.WH.Elc.NoSolar.Elec</t>
  </si>
  <si>
    <t>TES_per_household.kWh.EU27.Res.HHnew.Thermal.SH.Geo.WH.Elc.Solar</t>
  </si>
  <si>
    <t>TES_per_household.kWh.EU27.Res.HHnew.Thermal.SH.Geo.WH.Elc.Solar.Elec</t>
  </si>
  <si>
    <t>TES_per_household.kWh.EU27.Res.HHnew.Thermal.SH.Geo.WH.Elc.Solar.Solar</t>
  </si>
  <si>
    <t>TES_per_household.kWh.EU27.Res.HHnew.Thermal.SH.Geo.CO</t>
  </si>
  <si>
    <t>TES_per_household.kWh.EU27.Res.HHnew.Thermal.SH.Geo.CO.LPG.LPG</t>
  </si>
  <si>
    <t>TES_per_household.kWh.EU27.Res.HHnew.Thermal.SH.Geo.CO.Elc.Elec</t>
  </si>
  <si>
    <t>TES_per_household.kWh.EU27.Res.HHnew.Thermal.SH.DistrHeat</t>
  </si>
  <si>
    <t>TES_per_household.kWh.EU27.Res.HHnew.Thermal.SH.DistrHeat.SH</t>
  </si>
  <si>
    <t>TES_per_household.kWh.EU27.Res.HHnew.Thermal.SH.DistrHeat.SH.Steam_Distr</t>
  </si>
  <si>
    <t>TES_per_household.kWh.EU27.Res.HHnew.Thermal.SH.DistrHeat.SH.Elec</t>
  </si>
  <si>
    <t>TES_per_household.kWh.EU27.Res.HHnew.Thermal.SH.DistrHeat.SC</t>
  </si>
  <si>
    <t>TES_per_household.kWh.EU27.Res.HHnew.Thermal.SH.DistrHeat.SC.AC.Elec</t>
  </si>
  <si>
    <t>TES_per_household.kWh.EU27.Res.HHnew.Thermal.SH.DistrHeat.WH</t>
  </si>
  <si>
    <t>TES_per_household.kWh.EU27.Res.HHnew.Thermal.SH.DistrHeat.WH.DistrHeat.NoSolar.Steam_Distr</t>
  </si>
  <si>
    <t>TES_per_household.kWh.EU27.Res.HHnew.Thermal.SH.DistrHeat.WH.DistrHeat.Solar</t>
  </si>
  <si>
    <t>TES_per_household.kWh.EU27.Res.HHnew.Thermal.SH.DistrHeat.WH.DistrHeat.Solar.Steam_Distr</t>
  </si>
  <si>
    <t>TES_per_household.kWh.EU27.Res.HHnew.Thermal.SH.DistrHeat.WH.DistrHeat.Solar.Solar</t>
  </si>
  <si>
    <t>TES_per_household.kWh.EU27.Res.HHnew.Thermal.SH.DistrHeat.WH.Elc.NoSolar.Elec</t>
  </si>
  <si>
    <t>TES_per_household.kWh.EU27.Res.HHnew.Thermal.SH.DistrHeat.WH.Elc.Solar</t>
  </si>
  <si>
    <t>TES_per_household.kWh.EU27.Res.HHnew.Thermal.SH.DistrHeat.WH.Elc.Solar.Elec</t>
  </si>
  <si>
    <t>TES_per_household.kWh.EU27.Res.HHnew.Thermal.SH.DistrHeat.WH.Elc.Solar.Solar</t>
  </si>
  <si>
    <t>TES_per_household.kWh.EU27.Res.HHnew.Thermal.SH.DistrHeat.CO</t>
  </si>
  <si>
    <t>TES_per_household.kWh.EU27.Res.HHnew.Thermal.SH.DistrHeat.CO.LPG.LPG</t>
  </si>
  <si>
    <t>TES_per_household.kWh.EU27.Res.HHnew.Thermal.SH.DistrHeat.CO.Elc.Elec</t>
  </si>
  <si>
    <t>TES_per_household.kWh.EU27.Res.HHnew.Thermal.SH.AdvElc</t>
  </si>
  <si>
    <t>TES_per_household.kWh.EU27.Res.HHnew.Thermal.SH.AdvElc.SH</t>
  </si>
  <si>
    <t>TES_per_household.kWh.EU27.Res.HHnew.Thermal.SH.AdvElc.SH.Elec</t>
  </si>
  <si>
    <t>TES_per_household.kWh.EU27.Res.HHnew.Thermal.SH.AdvElc.SC</t>
  </si>
  <si>
    <t>TES_per_household.kWh.EU27.Res.HHnew.Thermal.SH.AdvElc.SC.AC.Elec</t>
  </si>
  <si>
    <t>TES_per_household.kWh.EU27.Res.HHnew.Thermal.SH.AdvElc.WH</t>
  </si>
  <si>
    <t>TES_per_household.kWh.EU27.Res.HHnew.Thermal.SH.AdvElc.WH.LPG.NoSolar.LPG</t>
  </si>
  <si>
    <t>TES_per_household.kWh.EU27.Res.HHnew.Thermal.SH.AdvElc.WH.LPG.Solar</t>
  </si>
  <si>
    <t>TES_per_household.kWh.EU27.Res.HHnew.Thermal.SH.AdvElc.WH.LPG.Solar.LPG</t>
  </si>
  <si>
    <t>TES_per_household.kWh.EU27.Res.HHnew.Thermal.SH.AdvElc.WH.LPG.Solar.Solar</t>
  </si>
  <si>
    <t>TES_per_household.kWh.EU27.Res.HHnew.Thermal.SH.AdvElc.WH.Elc.NoSolar.Elec</t>
  </si>
  <si>
    <t>TES_per_household.kWh.EU27.Res.HHnew.Thermal.SH.AdvElc.WH.Elc.Solar</t>
  </si>
  <si>
    <t>TES_per_household.kWh.EU27.Res.HHnew.Thermal.SH.AdvElc.WH.Elc.Solar.Elec</t>
  </si>
  <si>
    <t>TES_per_household.kWh.EU27.Res.HHnew.Thermal.SH.AdvElc.WH.Elc.Solar.Solar</t>
  </si>
  <si>
    <t>TES_per_household.kWh.EU27.Res.HHnew.Thermal.SH.AdvElc.CO</t>
  </si>
  <si>
    <t>TES_per_household.kWh.EU27.Res.HHnew.Thermal.SH.AdvElc.CO.LPG.LPG</t>
  </si>
  <si>
    <t>TES_per_household.kWh.EU27.Res.HHnew.Thermal.SH.AdvElc.CO.Elc.Elec</t>
  </si>
  <si>
    <t>TES_per_household.kWh.EU27.Res.HHnew.Thermal.SH.ConvElc</t>
  </si>
  <si>
    <t>TES_per_household.kWh.EU27.Res.HHnew.Thermal.SH.ConvElc.SH</t>
  </si>
  <si>
    <t>TES_per_household.kWh.EU27.Res.HHnew.Thermal.SH.ConvElc.SH.Elec</t>
  </si>
  <si>
    <t>TES_per_household.kWh.EU27.Res.HHnew.Thermal.SH.ConvElc.SC</t>
  </si>
  <si>
    <t>TES_per_household.kWh.EU27.Res.HHnew.Thermal.SH.ConvElc.SC.AC.Elec</t>
  </si>
  <si>
    <t>TES_per_household.kWh.EU27.Res.HHnew.Thermal.SH.ConvElc.WH</t>
  </si>
  <si>
    <t>TES_per_household.kWh.EU27.Res.HHnew.Thermal.SH.ConvElc.WH.LPG.NoSolar.LPG</t>
  </si>
  <si>
    <t>TES_per_household.kWh.EU27.Res.HHnew.Thermal.SH.ConvElc.WH.LPG.Solar</t>
  </si>
  <si>
    <t>TES_per_household.kWh.EU27.Res.HHnew.Thermal.SH.ConvElc.WH.LPG.Solar.LPG</t>
  </si>
  <si>
    <t>TES_per_household.kWh.EU27.Res.HHnew.Thermal.SH.ConvElc.WH.LPG.Solar.Solar</t>
  </si>
  <si>
    <t>TES_per_household.kWh.EU27.Res.HHnew.Thermal.SH.ConvElc.WH.Elc.NoSolar.Elec</t>
  </si>
  <si>
    <t>TES_per_household.kWh.EU27.Res.HHnew.Thermal.SH.ConvElc.WH.Elc.Solar</t>
  </si>
  <si>
    <t>TES_per_household.kWh.EU27.Res.HHnew.Thermal.SH.ConvElc.WH.Elc.Solar.Elec</t>
  </si>
  <si>
    <t>TES_per_household.kWh.EU27.Res.HHnew.Thermal.SH.ConvElc.WH.Elc.Solar.Solar</t>
  </si>
  <si>
    <t>TES_per_household.kWh.EU27.Res.HHnew.Thermal.SH.ConvElc.CO</t>
  </si>
  <si>
    <t>TES_per_household.kWh.EU27.Res.HHnew.Thermal.SH.ConvElc.CO.LPG.LPG</t>
  </si>
  <si>
    <t>TES_per_household.kWh.EU27.Res.HHnew.Thermal.SH.ConvElc.CO.Elc.Elec</t>
  </si>
  <si>
    <t>EMI_per_household.kgCO2.EU27.Res.HHnew.Thermal.SH.Solids</t>
  </si>
  <si>
    <t>EMI_per_household.kgCO2.EU27.Res.HHnew.Thermal.SH.Solids.SH</t>
  </si>
  <si>
    <t>EMI_per_household.kgCO2.EU27.Res.HHnew.Thermal.SH.Solids.SH.Solids</t>
  </si>
  <si>
    <t>EMI_per_household.kgCO2.EU27.Res.HHnew.Thermal.SH.Solids.SH.Elec</t>
  </si>
  <si>
    <t>EMI_per_household.kgCO2.EU27.Res.HHnew.Thermal.SH.Solids.SC</t>
  </si>
  <si>
    <t>EMI_per_household.kgCO2.EU27.Res.HHnew.Thermal.SH.Solids.SC.AC.Elec</t>
  </si>
  <si>
    <t>EMI_per_household.kgCO2.EU27.Res.HHnew.Thermal.SH.Solids.WH</t>
  </si>
  <si>
    <t>EMI_per_household.kgCO2.EU27.Res.HHnew.Thermal.SH.Solids.WH.Solids.NoSolar.Solids</t>
  </si>
  <si>
    <t>EMI_per_household.kgCO2.EU27.Res.HHnew.Thermal.SH.Solids.WH.LPG.NoSolar.LPG</t>
  </si>
  <si>
    <t>EMI_per_household.kgCO2.EU27.Res.HHnew.Thermal.SH.Solids.WH.LPG.Solar</t>
  </si>
  <si>
    <t>EMI_per_household.kgCO2.EU27.Res.HHnew.Thermal.SH.Solids.WH.LPG.Solar.LPG</t>
  </si>
  <si>
    <t>EMI_per_household.kgCO2.EU27.Res.HHnew.Thermal.SH.Solids.WH.LPG.Solar.Solar</t>
  </si>
  <si>
    <t>EMI_per_household.kgCO2.EU27.Res.HHnew.Thermal.SH.Solids.WH.Elc.NoSolar.Elec</t>
  </si>
  <si>
    <t>EMI_per_household.kgCO2.EU27.Res.HHnew.Thermal.SH.Solids.WH.Elc.Solar</t>
  </si>
  <si>
    <t>EMI_per_household.kgCO2.EU27.Res.HHnew.Thermal.SH.Solids.WH.Elc.Solar.Elec</t>
  </si>
  <si>
    <t>EMI_per_household.kgCO2.EU27.Res.HHnew.Thermal.SH.Solids.WH.Elc.Solar.Solar</t>
  </si>
  <si>
    <t>EMI_per_household.kgCO2.EU27.Res.HHnew.Thermal.SH.Solids.CO</t>
  </si>
  <si>
    <t>EMI_per_household.kgCO2.EU27.Res.HHnew.Thermal.SH.Solids.CO.Solids.Solids</t>
  </si>
  <si>
    <t>EMI_per_household.kgCO2.EU27.Res.HHnew.Thermal.SH.Solids.CO.LPG.LPG</t>
  </si>
  <si>
    <t>EMI_per_household.kgCO2.EU27.Res.HHnew.Thermal.SH.Solids.CO.Elc.Elec</t>
  </si>
  <si>
    <t>EMI_per_household.kgCO2.EU27.Res.HHnew.Thermal.SH.LPG</t>
  </si>
  <si>
    <t>EMI_per_household.kgCO2.EU27.Res.HHnew.Thermal.SH.LPG.SH</t>
  </si>
  <si>
    <t>EMI_per_household.kgCO2.EU27.Res.HHnew.Thermal.SH.LPG.SH.LPG</t>
  </si>
  <si>
    <t>EMI_per_household.kgCO2.EU27.Res.HHnew.Thermal.SH.LPG.SH.Elec</t>
  </si>
  <si>
    <t>EMI_per_household.kgCO2.EU27.Res.HHnew.Thermal.SH.LPG.SC</t>
  </si>
  <si>
    <t>EMI_per_household.kgCO2.EU27.Res.HHnew.Thermal.SH.LPG.SC.AC.Elec</t>
  </si>
  <si>
    <t>EMI_per_household.kgCO2.EU27.Res.HHnew.Thermal.SH.LPG.WH</t>
  </si>
  <si>
    <t>EMI_per_household.kgCO2.EU27.Res.HHnew.Thermal.SH.LPG.WH.LPG.NoSolar.LPG</t>
  </si>
  <si>
    <t>EMI_per_household.kgCO2.EU27.Res.HHnew.Thermal.SH.LPG.WH.LPG.Solar</t>
  </si>
  <si>
    <t>EMI_per_household.kgCO2.EU27.Res.HHnew.Thermal.SH.LPG.WH.LPG.Solar.LPG</t>
  </si>
  <si>
    <t>EMI_per_household.kgCO2.EU27.Res.HHnew.Thermal.SH.LPG.WH.LPG.Solar.Solar</t>
  </si>
  <si>
    <t>EMI_per_household.kgCO2.EU27.Res.HHnew.Thermal.SH.LPG.WH.Elc.NoSolar.Elec</t>
  </si>
  <si>
    <t>EMI_per_household.kgCO2.EU27.Res.HHnew.Thermal.SH.LPG.WH.Elc.Solar</t>
  </si>
  <si>
    <t>EMI_per_household.kgCO2.EU27.Res.HHnew.Thermal.SH.LPG.WH.Elc.Solar.Elec</t>
  </si>
  <si>
    <t>EMI_per_household.kgCO2.EU27.Res.HHnew.Thermal.SH.LPG.WH.Elc.Solar.Solar</t>
  </si>
  <si>
    <t>EMI_per_household.kgCO2.EU27.Res.HHnew.Thermal.SH.LPG.CO</t>
  </si>
  <si>
    <t>EMI_per_household.kgCO2.EU27.Res.HHnew.Thermal.SH.LPG.CO.LPG.LPG</t>
  </si>
  <si>
    <t>EMI_per_household.kgCO2.EU27.Res.HHnew.Thermal.SH.LPG.CO.Elc.Elec</t>
  </si>
  <si>
    <t>EMI_per_household.kgCO2.EU27.Res.HHnew.Thermal.SH.Oil</t>
  </si>
  <si>
    <t>EMI_per_household.kgCO2.EU27.Res.HHnew.Thermal.SH.Oil.SH</t>
  </si>
  <si>
    <t>EMI_per_household.kgCO2.EU27.Res.HHnew.Thermal.SH.Oil.SH.Oil</t>
  </si>
  <si>
    <t>EMI_per_household.kgCO2.EU27.Res.HHnew.Thermal.SH.Oil.SH.Elec</t>
  </si>
  <si>
    <t>EMI_per_household.kgCO2.EU27.Res.HHnew.Thermal.SH.Oil.SC</t>
  </si>
  <si>
    <t>EMI_per_household.kgCO2.EU27.Res.HHnew.Thermal.SH.Oil.SC.AC.Elec</t>
  </si>
  <si>
    <t>EMI_per_household.kgCO2.EU27.Res.HHnew.Thermal.SH.Oil.WH</t>
  </si>
  <si>
    <t>EMI_per_household.kgCO2.EU27.Res.HHnew.Thermal.SH.Oil.WH.Oil.NoSolar.Oil</t>
  </si>
  <si>
    <t>EMI_per_household.kgCO2.EU27.Res.HHnew.Thermal.SH.Oil.WH.Oil.Solar</t>
  </si>
  <si>
    <t>EMI_per_household.kgCO2.EU27.Res.HHnew.Thermal.SH.Oil.WH.Oil.Solar.Oil</t>
  </si>
  <si>
    <t>EMI_per_household.kgCO2.EU27.Res.HHnew.Thermal.SH.Oil.WH.Oil.Solar.Solar</t>
  </si>
  <si>
    <t>EMI_per_household.kgCO2.EU27.Res.HHnew.Thermal.SH.Oil.WH.Elc.NoSolar.Elec</t>
  </si>
  <si>
    <t>EMI_per_household.kgCO2.EU27.Res.HHnew.Thermal.SH.Oil.WH.Elc.Solar</t>
  </si>
  <si>
    <t>EMI_per_household.kgCO2.EU27.Res.HHnew.Thermal.SH.Oil.WH.Elc.Solar.Elec</t>
  </si>
  <si>
    <t>EMI_per_household.kgCO2.EU27.Res.HHnew.Thermal.SH.Oil.WH.Elc.Solar.Solar</t>
  </si>
  <si>
    <t>EMI_per_household.kgCO2.EU27.Res.HHnew.Thermal.SH.Oil.CO</t>
  </si>
  <si>
    <t>EMI_per_household.kgCO2.EU27.Res.HHnew.Thermal.SH.Oil.CO.LPG.LPG</t>
  </si>
  <si>
    <t>EMI_per_household.kgCO2.EU27.Res.HHnew.Thermal.SH.Oil.CO.Elc.Elec</t>
  </si>
  <si>
    <t>EMI_per_household.kgCO2.EU27.Res.HHnew.Thermal.SH.Gas</t>
  </si>
  <si>
    <t>EMI_per_household.kgCO2.EU27.Res.HHnew.Thermal.SH.Gas.SH</t>
  </si>
  <si>
    <t>EMI_per_household.kgCO2.EU27.Res.HHnew.Thermal.SH.Gas.SH.Gas</t>
  </si>
  <si>
    <t>EMI_per_household.kgCO2.EU27.Res.HHnew.Thermal.SH.Gas.SH.Elec</t>
  </si>
  <si>
    <t>EMI_per_household.kgCO2.EU27.Res.HHnew.Thermal.SH.Gas.SC</t>
  </si>
  <si>
    <t>EMI_per_household.kgCO2.EU27.Res.HHnew.Thermal.SH.Gas.SC.AC.Elec</t>
  </si>
  <si>
    <t>EMI_per_household.kgCO2.EU27.Res.HHnew.Thermal.SH.Gas.WH</t>
  </si>
  <si>
    <t>EMI_per_household.kgCO2.EU27.Res.HHnew.Thermal.SH.Gas.WH.Gas.NoSolar.Gas</t>
  </si>
  <si>
    <t>EMI_per_household.kgCO2.EU27.Res.HHnew.Thermal.SH.Gas.WH.Gas.Solar</t>
  </si>
  <si>
    <t>EMI_per_household.kgCO2.EU27.Res.HHnew.Thermal.SH.Gas.WH.Gas.Solar.Gas</t>
  </si>
  <si>
    <t>EMI_per_household.kgCO2.EU27.Res.HHnew.Thermal.SH.Gas.WH.Gas.Solar.Solar</t>
  </si>
  <si>
    <t>EMI_per_household.kgCO2.EU27.Res.HHnew.Thermal.SH.Gas.WH.Elc.NoSolar.Elec</t>
  </si>
  <si>
    <t>EMI_per_household.kgCO2.EU27.Res.HHnew.Thermal.SH.Gas.WH.Elc.Solar</t>
  </si>
  <si>
    <t>EMI_per_household.kgCO2.EU27.Res.HHnew.Thermal.SH.Gas.WH.Elc.Solar.Elec</t>
  </si>
  <si>
    <t>EMI_per_household.kgCO2.EU27.Res.HHnew.Thermal.SH.Gas.WH.Elc.Solar.Solar</t>
  </si>
  <si>
    <t>EMI_per_household.kgCO2.EU27.Res.HHnew.Thermal.SH.Gas.CO</t>
  </si>
  <si>
    <t>EMI_per_household.kgCO2.EU27.Res.HHnew.Thermal.SH.Gas.CO.Gas.Gas</t>
  </si>
  <si>
    <t>EMI_per_household.kgCO2.EU27.Res.HHnew.Thermal.SH.Gas.CO.Elc.Elec</t>
  </si>
  <si>
    <t>EMI_per_household.kgCO2.EU27.Res.HHnew.Thermal.SH.Biomass</t>
  </si>
  <si>
    <t>EMI_per_household.kgCO2.EU27.Res.HHnew.Thermal.SH.Biomass.SH</t>
  </si>
  <si>
    <t>EMI_per_household.kgCO2.EU27.Res.HHnew.Thermal.SH.Biomass.SH.Biomass</t>
  </si>
  <si>
    <t>EMI_per_household.kgCO2.EU27.Res.HHnew.Thermal.SH.Biomass.SH.Elec</t>
  </si>
  <si>
    <t>EMI_per_household.kgCO2.EU27.Res.HHnew.Thermal.SH.Biomass.SC</t>
  </si>
  <si>
    <t>EMI_per_household.kgCO2.EU27.Res.HHnew.Thermal.SH.Biomass.SC.AC.Elec</t>
  </si>
  <si>
    <t>EMI_per_household.kgCO2.EU27.Res.HHnew.Thermal.SH.Biomass.WH</t>
  </si>
  <si>
    <t>EMI_per_household.kgCO2.EU27.Res.HHnew.Thermal.SH.Biomass.WH.Biomass.NoSolar.Biomass</t>
  </si>
  <si>
    <t>EMI_per_household.kgCO2.EU27.Res.HHnew.Thermal.SH.Biomass.WH.Biomass.Solar</t>
  </si>
  <si>
    <t>EMI_per_household.kgCO2.EU27.Res.HHnew.Thermal.SH.Biomass.WH.Biomass.Solar.Biomass</t>
  </si>
  <si>
    <t>EMI_per_household.kgCO2.EU27.Res.HHnew.Thermal.SH.Biomass.WH.Biomass.Solar.Solar</t>
  </si>
  <si>
    <t>EMI_per_household.kgCO2.EU27.Res.HHnew.Thermal.SH.Biomass.WH.LPG.NoSolar.LPG</t>
  </si>
  <si>
    <t>EMI_per_household.kgCO2.EU27.Res.HHnew.Thermal.SH.Biomass.WH.LPG.Solar</t>
  </si>
  <si>
    <t>EMI_per_household.kgCO2.EU27.Res.HHnew.Thermal.SH.Biomass.WH.LPG.Solar.LPG</t>
  </si>
  <si>
    <t>EMI_per_household.kgCO2.EU27.Res.HHnew.Thermal.SH.Biomass.WH.LPG.Solar.Solar</t>
  </si>
  <si>
    <t>EMI_per_household.kgCO2.EU27.Res.HHnew.Thermal.SH.Biomass.WH.Elc.NoSolar.Elec</t>
  </si>
  <si>
    <t>EMI_per_household.kgCO2.EU27.Res.HHnew.Thermal.SH.Biomass.WH.Elc.Solar</t>
  </si>
  <si>
    <t>EMI_per_household.kgCO2.EU27.Res.HHnew.Thermal.SH.Biomass.WH.Elc.Solar.Elec</t>
  </si>
  <si>
    <t>EMI_per_household.kgCO2.EU27.Res.HHnew.Thermal.SH.Biomass.WH.Elc.Solar.Solar</t>
  </si>
  <si>
    <t>EMI_per_household.kgCO2.EU27.Res.HHnew.Thermal.SH.Biomass.CO</t>
  </si>
  <si>
    <t>EMI_per_household.kgCO2.EU27.Res.HHnew.Thermal.SH.Biomass.CO.Biomass.Biomass</t>
  </si>
  <si>
    <t>EMI_per_household.kgCO2.EU27.Res.HHnew.Thermal.SH.Biomass.CO.LPG.LPG</t>
  </si>
  <si>
    <t>EMI_per_household.kgCO2.EU27.Res.HHnew.Thermal.SH.Biomass.CO.Elc.Elec</t>
  </si>
  <si>
    <t>EMI_per_household.kgCO2.EU27.Res.HHnew.Thermal.SH.Geo</t>
  </si>
  <si>
    <t>EMI_per_household.kgCO2.EU27.Res.HHnew.Thermal.SH.Geo.SH</t>
  </si>
  <si>
    <t>EMI_per_household.kgCO2.EU27.Res.HHnew.Thermal.SH.Geo.SH.Geo</t>
  </si>
  <si>
    <t>EMI_per_household.kgCO2.EU27.Res.HHnew.Thermal.SH.Geo.SH.Elec</t>
  </si>
  <si>
    <t>EMI_per_household.kgCO2.EU27.Res.HHnew.Thermal.SH.Geo.SC</t>
  </si>
  <si>
    <t>EMI_per_household.kgCO2.EU27.Res.HHnew.Thermal.SH.Geo.SC.AC.Elec</t>
  </si>
  <si>
    <t>EMI_per_household.kgCO2.EU27.Res.HHnew.Thermal.SH.Geo.WH</t>
  </si>
  <si>
    <t>EMI_per_household.kgCO2.EU27.Res.HHnew.Thermal.SH.Geo.WH.Geo.NoSolar.Geo</t>
  </si>
  <si>
    <t>EMI_per_household.kgCO2.EU27.Res.HHnew.Thermal.SH.Geo.WH.Geo.Solar</t>
  </si>
  <si>
    <t>EMI_per_household.kgCO2.EU27.Res.HHnew.Thermal.SH.Geo.WH.Geo.Solar.Geo</t>
  </si>
  <si>
    <t>EMI_per_household.kgCO2.EU27.Res.HHnew.Thermal.SH.Geo.WH.Geo.Solar.Solar</t>
  </si>
  <si>
    <t>EMI_per_household.kgCO2.EU27.Res.HHnew.Thermal.SH.Geo.WH.Elc.NoSolar.Elec</t>
  </si>
  <si>
    <t>EMI_per_household.kgCO2.EU27.Res.HHnew.Thermal.SH.Geo.WH.Elc.Solar</t>
  </si>
  <si>
    <t>EMI_per_household.kgCO2.EU27.Res.HHnew.Thermal.SH.Geo.WH.Elc.Solar.Elec</t>
  </si>
  <si>
    <t>EMI_per_household.kgCO2.EU27.Res.HHnew.Thermal.SH.Geo.WH.Elc.Solar.Solar</t>
  </si>
  <si>
    <t>EMI_per_household.kgCO2.EU27.Res.HHnew.Thermal.SH.Geo.CO</t>
  </si>
  <si>
    <t>EMI_per_household.kgCO2.EU27.Res.HHnew.Thermal.SH.Geo.CO.LPG.LPG</t>
  </si>
  <si>
    <t>EMI_per_household.kgCO2.EU27.Res.HHnew.Thermal.SH.Geo.CO.Elc.Elec</t>
  </si>
  <si>
    <t>EMI_per_household.kgCO2.EU27.Res.HHnew.Thermal.SH.DistrHeat</t>
  </si>
  <si>
    <t>EMI_per_household.kgCO2.EU27.Res.HHnew.Thermal.SH.DistrHeat.SH</t>
  </si>
  <si>
    <t>EMI_per_household.kgCO2.EU27.Res.HHnew.Thermal.SH.DistrHeat.SH.Steam_Distr</t>
  </si>
  <si>
    <t>EMI_per_household.kgCO2.EU27.Res.HHnew.Thermal.SH.DistrHeat.SH.Elec</t>
  </si>
  <si>
    <t>EMI_per_household.kgCO2.EU27.Res.HHnew.Thermal.SH.DistrHeat.SC</t>
  </si>
  <si>
    <t>EMI_per_household.kgCO2.EU27.Res.HHnew.Thermal.SH.DistrHeat.SC.AC.Elec</t>
  </si>
  <si>
    <t>EMI_per_household.kgCO2.EU27.Res.HHnew.Thermal.SH.DistrHeat.WH</t>
  </si>
  <si>
    <t>EMI_per_household.kgCO2.EU27.Res.HHnew.Thermal.SH.DistrHeat.WH.DistrHeat.NoSolar.Steam_Distr</t>
  </si>
  <si>
    <t>EMI_per_household.kgCO2.EU27.Res.HHnew.Thermal.SH.DistrHeat.WH.DistrHeat.Solar</t>
  </si>
  <si>
    <t>EMI_per_household.kgCO2.EU27.Res.HHnew.Thermal.SH.DistrHeat.WH.DistrHeat.Solar.Steam_Distr</t>
  </si>
  <si>
    <t>EMI_per_household.kgCO2.EU27.Res.HHnew.Thermal.SH.DistrHeat.WH.DistrHeat.Solar.Solar</t>
  </si>
  <si>
    <t>EMI_per_household.kgCO2.EU27.Res.HHnew.Thermal.SH.DistrHeat.WH.Elc.NoSolar.Elec</t>
  </si>
  <si>
    <t>EMI_per_household.kgCO2.EU27.Res.HHnew.Thermal.SH.DistrHeat.WH.Elc.Solar</t>
  </si>
  <si>
    <t>EMI_per_household.kgCO2.EU27.Res.HHnew.Thermal.SH.DistrHeat.WH.Elc.Solar.Elec</t>
  </si>
  <si>
    <t>EMI_per_household.kgCO2.EU27.Res.HHnew.Thermal.SH.DistrHeat.WH.Elc.Solar.Solar</t>
  </si>
  <si>
    <t>EMI_per_household.kgCO2.EU27.Res.HHnew.Thermal.SH.DistrHeat.CO</t>
  </si>
  <si>
    <t>EMI_per_household.kgCO2.EU27.Res.HHnew.Thermal.SH.DistrHeat.CO.LPG.LPG</t>
  </si>
  <si>
    <t>EMI_per_household.kgCO2.EU27.Res.HHnew.Thermal.SH.DistrHeat.CO.Elc.Elec</t>
  </si>
  <si>
    <t>EMI_per_household.kgCO2.EU27.Res.HHnew.Thermal.SH.AdvElc</t>
  </si>
  <si>
    <t>EMI_per_household.kgCO2.EU27.Res.HHnew.Thermal.SH.AdvElc.SH</t>
  </si>
  <si>
    <t>EMI_per_household.kgCO2.EU27.Res.HHnew.Thermal.SH.AdvElc.SH.Elec</t>
  </si>
  <si>
    <t>EMI_per_household.kgCO2.EU27.Res.HHnew.Thermal.SH.AdvElc.SC</t>
  </si>
  <si>
    <t>EMI_per_household.kgCO2.EU27.Res.HHnew.Thermal.SH.AdvElc.SC.AC.Elec</t>
  </si>
  <si>
    <t>EMI_per_household.kgCO2.EU27.Res.HHnew.Thermal.SH.AdvElc.WH</t>
  </si>
  <si>
    <t>EMI_per_household.kgCO2.EU27.Res.HHnew.Thermal.SH.AdvElc.WH.LPG.NoSolar.LPG</t>
  </si>
  <si>
    <t>EMI_per_household.kgCO2.EU27.Res.HHnew.Thermal.SH.AdvElc.WH.LPG.Solar</t>
  </si>
  <si>
    <t>EMI_per_household.kgCO2.EU27.Res.HHnew.Thermal.SH.AdvElc.WH.LPG.Solar.LPG</t>
  </si>
  <si>
    <t>EMI_per_household.kgCO2.EU27.Res.HHnew.Thermal.SH.AdvElc.WH.LPG.Solar.Solar</t>
  </si>
  <si>
    <t>EMI_per_household.kgCO2.EU27.Res.HHnew.Thermal.SH.AdvElc.WH.Elc.NoSolar.Elec</t>
  </si>
  <si>
    <t>EMI_per_household.kgCO2.EU27.Res.HHnew.Thermal.SH.AdvElc.WH.Elc.Solar</t>
  </si>
  <si>
    <t>EMI_per_household.kgCO2.EU27.Res.HHnew.Thermal.SH.AdvElc.WH.Elc.Solar.Elec</t>
  </si>
  <si>
    <t>EMI_per_household.kgCO2.EU27.Res.HHnew.Thermal.SH.AdvElc.WH.Elc.Solar.Solar</t>
  </si>
  <si>
    <t>EMI_per_household.kgCO2.EU27.Res.HHnew.Thermal.SH.AdvElc.CO</t>
  </si>
  <si>
    <t>EMI_per_household.kgCO2.EU27.Res.HHnew.Thermal.SH.AdvElc.CO.LPG.LPG</t>
  </si>
  <si>
    <t>EMI_per_household.kgCO2.EU27.Res.HHnew.Thermal.SH.AdvElc.CO.Elc.Elec</t>
  </si>
  <si>
    <t>EMI_per_household.kgCO2.EU27.Res.HHnew.Thermal.SH.ConvElc</t>
  </si>
  <si>
    <t>EMI_per_household.kgCO2.EU27.Res.HHnew.Thermal.SH.ConvElc.SH</t>
  </si>
  <si>
    <t>EMI_per_household.kgCO2.EU27.Res.HHnew.Thermal.SH.ConvElc.SH.Elec</t>
  </si>
  <si>
    <t>EMI_per_household.kgCO2.EU27.Res.HHnew.Thermal.SH.ConvElc.SC</t>
  </si>
  <si>
    <t>EMI_per_household.kgCO2.EU27.Res.HHnew.Thermal.SH.ConvElc.SC.AC.Elec</t>
  </si>
  <si>
    <t>EMI_per_household.kgCO2.EU27.Res.HHnew.Thermal.SH.ConvElc.WH</t>
  </si>
  <si>
    <t>EMI_per_household.kgCO2.EU27.Res.HHnew.Thermal.SH.ConvElc.WH.LPG.NoSolar.LPG</t>
  </si>
  <si>
    <t>EMI_per_household.kgCO2.EU27.Res.HHnew.Thermal.SH.ConvElc.WH.LPG.Solar</t>
  </si>
  <si>
    <t>EMI_per_household.kgCO2.EU27.Res.HHnew.Thermal.SH.ConvElc.WH.LPG.Solar.LPG</t>
  </si>
  <si>
    <t>EMI_per_household.kgCO2.EU27.Res.HHnew.Thermal.SH.ConvElc.WH.LPG.Solar.Solar</t>
  </si>
  <si>
    <t>EMI_per_household.kgCO2.EU27.Res.HHnew.Thermal.SH.ConvElc.WH.Elc.NoSolar.Elec</t>
  </si>
  <si>
    <t>EMI_per_household.kgCO2.EU27.Res.HHnew.Thermal.SH.ConvElc.WH.Elc.Solar</t>
  </si>
  <si>
    <t>EMI_per_household.kgCO2.EU27.Res.HHnew.Thermal.SH.ConvElc.WH.Elc.Solar.Elec</t>
  </si>
  <si>
    <t>EMI_per_household.kgCO2.EU27.Res.HHnew.Thermal.SH.ConvElc.WH.Elc.Solar.Solar</t>
  </si>
  <si>
    <t>EMI_per_household.kgCO2.EU27.Res.HHnew.Thermal.SH.ConvElc.CO</t>
  </si>
  <si>
    <t>EMI_per_household.kgCO2.EU27.Res.HHnew.Thermal.SH.ConvElc.CO.LPG.LPG</t>
  </si>
  <si>
    <t>EMI_per_household.kgCO2.EU27.Res.HHnew.Thermal.SH.ConvElc.CO.Elc.Elec</t>
  </si>
  <si>
    <t>EU27 - Final energy consumption of new and renovated households per surface area (detailed structure)</t>
  </si>
  <si>
    <t>FEC_per_sqm.kWh.EU27.Res.HHnew.Thermal.SH.Solids</t>
  </si>
  <si>
    <t>FEC_per_sqm.kWh.EU27.Res.HHnew.Thermal.SH.Solids.SH</t>
  </si>
  <si>
    <t>FEC_per_sqm.kWh.EU27.Res.HHnew.Thermal.SH.Solids.SH.Solids</t>
  </si>
  <si>
    <t>FEC_per_sqm.kWh.EU27.Res.HHnew.Thermal.SH.Solids.SH.Elec</t>
  </si>
  <si>
    <t>FEC_per_sqm.kWh.EU27.Res.HHnew.Thermal.SH.Solids.SC</t>
  </si>
  <si>
    <t>FEC_per_sqm.kWh.EU27.Res.HHnew.Thermal.SH.Solids.SC.AC.Elec</t>
  </si>
  <si>
    <t>FEC_per_sqm.kWh.EU27.Res.HHnew.Thermal.SH.Solids.WH</t>
  </si>
  <si>
    <t>FEC_per_sqm.kWh.EU27.Res.HHnew.Thermal.SH.Solids.WH.Solids.NoSolar.Solids</t>
  </si>
  <si>
    <t>FEC_per_sqm.kWh.EU27.Res.HHnew.Thermal.SH.Solids.WH.LPG.NoSolar.LPG</t>
  </si>
  <si>
    <t>FEC_per_sqm.kWh.EU27.Res.HHnew.Thermal.SH.Solids.WH.LPG.Solar</t>
  </si>
  <si>
    <t>FEC_per_sqm.kWh.EU27.Res.HHnew.Thermal.SH.Solids.WH.LPG.Solar.LPG</t>
  </si>
  <si>
    <t>FEC_per_sqm.kWh.EU27.Res.HHnew.Thermal.SH.Solids.WH.LPG.Solar.Solar</t>
  </si>
  <si>
    <t>FEC_per_sqm.kWh.EU27.Res.HHnew.Thermal.SH.Solids.WH.Elc.NoSolar.Elec</t>
  </si>
  <si>
    <t>FEC_per_sqm.kWh.EU27.Res.HHnew.Thermal.SH.Solids.WH.Elc.Solar</t>
  </si>
  <si>
    <t>FEC_per_sqm.kWh.EU27.Res.HHnew.Thermal.SH.Solids.WH.Elc.Solar.Elec</t>
  </si>
  <si>
    <t>FEC_per_sqm.kWh.EU27.Res.HHnew.Thermal.SH.Solids.WH.Elc.Solar.Solar</t>
  </si>
  <si>
    <t>FEC_per_sqm.kWh.EU27.Res.HHnew.Thermal.SH.Solids.CO</t>
  </si>
  <si>
    <t>FEC_per_sqm.kWh.EU27.Res.HHnew.Thermal.SH.Solids.CO.Solids.Solids</t>
  </si>
  <si>
    <t>FEC_per_sqm.kWh.EU27.Res.HHnew.Thermal.SH.Solids.CO.LPG.LPG</t>
  </si>
  <si>
    <t>FEC_per_sqm.kWh.EU27.Res.HHnew.Thermal.SH.Solids.CO.Elc.Elec</t>
  </si>
  <si>
    <t>FEC_per_sqm.kWh.EU27.Res.HHnew.Thermal.SH.LPG</t>
  </si>
  <si>
    <t>FEC_per_sqm.kWh.EU27.Res.HHnew.Thermal.SH.LPG.SH</t>
  </si>
  <si>
    <t>FEC_per_sqm.kWh.EU27.Res.HHnew.Thermal.SH.LPG.SH.LPG</t>
  </si>
  <si>
    <t>FEC_per_sqm.kWh.EU27.Res.HHnew.Thermal.SH.LPG.SH.Elec</t>
  </si>
  <si>
    <t>FEC_per_sqm.kWh.EU27.Res.HHnew.Thermal.SH.LPG.SC</t>
  </si>
  <si>
    <t>FEC_per_sqm.kWh.EU27.Res.HHnew.Thermal.SH.LPG.SC.AC.Elec</t>
  </si>
  <si>
    <t>FEC_per_sqm.kWh.EU27.Res.HHnew.Thermal.SH.LPG.WH</t>
  </si>
  <si>
    <t>FEC_per_sqm.kWh.EU27.Res.HHnew.Thermal.SH.LPG.WH.LPG.NoSolar.LPG</t>
  </si>
  <si>
    <t>FEC_per_sqm.kWh.EU27.Res.HHnew.Thermal.SH.LPG.WH.LPG.Solar</t>
  </si>
  <si>
    <t>FEC_per_sqm.kWh.EU27.Res.HHnew.Thermal.SH.LPG.WH.LPG.Solar.LPG</t>
  </si>
  <si>
    <t>FEC_per_sqm.kWh.EU27.Res.HHnew.Thermal.SH.LPG.WH.LPG.Solar.Solar</t>
  </si>
  <si>
    <t>FEC_per_sqm.kWh.EU27.Res.HHnew.Thermal.SH.LPG.WH.Elc.NoSolar.Elec</t>
  </si>
  <si>
    <t>FEC_per_sqm.kWh.EU27.Res.HHnew.Thermal.SH.LPG.WH.Elc.Solar</t>
  </si>
  <si>
    <t>FEC_per_sqm.kWh.EU27.Res.HHnew.Thermal.SH.LPG.WH.Elc.Solar.Elec</t>
  </si>
  <si>
    <t>FEC_per_sqm.kWh.EU27.Res.HHnew.Thermal.SH.LPG.WH.Elc.Solar.Solar</t>
  </si>
  <si>
    <t>FEC_per_sqm.kWh.EU27.Res.HHnew.Thermal.SH.LPG.CO</t>
  </si>
  <si>
    <t>FEC_per_sqm.kWh.EU27.Res.HHnew.Thermal.SH.LPG.CO.LPG.LPG</t>
  </si>
  <si>
    <t>FEC_per_sqm.kWh.EU27.Res.HHnew.Thermal.SH.LPG.CO.Elc.Elec</t>
  </si>
  <si>
    <t>FEC_per_sqm.kWh.EU27.Res.HHnew.Thermal.SH.Oil</t>
  </si>
  <si>
    <t>FEC_per_sqm.kWh.EU27.Res.HHnew.Thermal.SH.Oil.SH</t>
  </si>
  <si>
    <t>FEC_per_sqm.kWh.EU27.Res.HHnew.Thermal.SH.Oil.SH.Oil</t>
  </si>
  <si>
    <t>FEC_per_sqm.kWh.EU27.Res.HHnew.Thermal.SH.Oil.SH.Elec</t>
  </si>
  <si>
    <t>FEC_per_sqm.kWh.EU27.Res.HHnew.Thermal.SH.Oil.SC</t>
  </si>
  <si>
    <t>FEC_per_sqm.kWh.EU27.Res.HHnew.Thermal.SH.Oil.SC.AC.Elec</t>
  </si>
  <si>
    <t>FEC_per_sqm.kWh.EU27.Res.HHnew.Thermal.SH.Oil.WH</t>
  </si>
  <si>
    <t>FEC_per_sqm.kWh.EU27.Res.HHnew.Thermal.SH.Oil.WH.Oil.NoSolar.Oil</t>
  </si>
  <si>
    <t>FEC_per_sqm.kWh.EU27.Res.HHnew.Thermal.SH.Oil.WH.Oil.Solar</t>
  </si>
  <si>
    <t>FEC_per_sqm.kWh.EU27.Res.HHnew.Thermal.SH.Oil.WH.Oil.Solar.Oil</t>
  </si>
  <si>
    <t>FEC_per_sqm.kWh.EU27.Res.HHnew.Thermal.SH.Oil.WH.Oil.Solar.Solar</t>
  </si>
  <si>
    <t>FEC_per_sqm.kWh.EU27.Res.HHnew.Thermal.SH.Oil.WH.Elc.NoSolar.Elec</t>
  </si>
  <si>
    <t>FEC_per_sqm.kWh.EU27.Res.HHnew.Thermal.SH.Oil.WH.Elc.Solar</t>
  </si>
  <si>
    <t>FEC_per_sqm.kWh.EU27.Res.HHnew.Thermal.SH.Oil.WH.Elc.Solar.Elec</t>
  </si>
  <si>
    <t>FEC_per_sqm.kWh.EU27.Res.HHnew.Thermal.SH.Oil.WH.Elc.Solar.Solar</t>
  </si>
  <si>
    <t>FEC_per_sqm.kWh.EU27.Res.HHnew.Thermal.SH.Oil.CO</t>
  </si>
  <si>
    <t>FEC_per_sqm.kWh.EU27.Res.HHnew.Thermal.SH.Oil.CO.LPG.LPG</t>
  </si>
  <si>
    <t>FEC_per_sqm.kWh.EU27.Res.HHnew.Thermal.SH.Oil.CO.Elc.Elec</t>
  </si>
  <si>
    <t>FEC_per_sqm.kWh.EU27.Res.HHnew.Thermal.SH.Gas</t>
  </si>
  <si>
    <t>FEC_per_sqm.kWh.EU27.Res.HHnew.Thermal.SH.Gas.SH</t>
  </si>
  <si>
    <t>FEC_per_sqm.kWh.EU27.Res.HHnew.Thermal.SH.Gas.SH.Gas</t>
  </si>
  <si>
    <t>FEC_per_sqm.kWh.EU27.Res.HHnew.Thermal.SH.Gas.SH.Elec</t>
  </si>
  <si>
    <t>FEC_per_sqm.kWh.EU27.Res.HHnew.Thermal.SH.Gas.SC</t>
  </si>
  <si>
    <t>FEC_per_sqm.kWh.EU27.Res.HHnew.Thermal.SH.Gas.SC.AC.Elec</t>
  </si>
  <si>
    <t>FEC_per_sqm.kWh.EU27.Res.HHnew.Thermal.SH.Gas.WH</t>
  </si>
  <si>
    <t>FEC_per_sqm.kWh.EU27.Res.HHnew.Thermal.SH.Gas.WH.Gas.NoSolar.Gas</t>
  </si>
  <si>
    <t>FEC_per_sqm.kWh.EU27.Res.HHnew.Thermal.SH.Gas.WH.Gas.Solar</t>
  </si>
  <si>
    <t>FEC_per_sqm.kWh.EU27.Res.HHnew.Thermal.SH.Gas.WH.Gas.Solar.Gas</t>
  </si>
  <si>
    <t>FEC_per_sqm.kWh.EU27.Res.HHnew.Thermal.SH.Gas.WH.Gas.Solar.Solar</t>
  </si>
  <si>
    <t>FEC_per_sqm.kWh.EU27.Res.HHnew.Thermal.SH.Gas.WH.Elc.NoSolar.Elec</t>
  </si>
  <si>
    <t>FEC_per_sqm.kWh.EU27.Res.HHnew.Thermal.SH.Gas.WH.Elc.Solar</t>
  </si>
  <si>
    <t>FEC_per_sqm.kWh.EU27.Res.HHnew.Thermal.SH.Gas.WH.Elc.Solar.Elec</t>
  </si>
  <si>
    <t>FEC_per_sqm.kWh.EU27.Res.HHnew.Thermal.SH.Gas.WH.Elc.Solar.Solar</t>
  </si>
  <si>
    <t>FEC_per_sqm.kWh.EU27.Res.HHnew.Thermal.SH.Gas.CO</t>
  </si>
  <si>
    <t>FEC_per_sqm.kWh.EU27.Res.HHnew.Thermal.SH.Gas.CO.Gas.Gas</t>
  </si>
  <si>
    <t>FEC_per_sqm.kWh.EU27.Res.HHnew.Thermal.SH.Gas.CO.Elc.Elec</t>
  </si>
  <si>
    <t>FEC_per_sqm.kWh.EU27.Res.HHnew.Thermal.SH.Biomass</t>
  </si>
  <si>
    <t>FEC_per_sqm.kWh.EU27.Res.HHnew.Thermal.SH.Biomass.SH</t>
  </si>
  <si>
    <t>FEC_per_sqm.kWh.EU27.Res.HHnew.Thermal.SH.Biomass.SH.Biomass</t>
  </si>
  <si>
    <t>FEC_per_sqm.kWh.EU27.Res.HHnew.Thermal.SH.Biomass.SH.Elec</t>
  </si>
  <si>
    <t>FEC_per_sqm.kWh.EU27.Res.HHnew.Thermal.SH.Biomass.SC</t>
  </si>
  <si>
    <t>FEC_per_sqm.kWh.EU27.Res.HHnew.Thermal.SH.Biomass.SC.AC.Elec</t>
  </si>
  <si>
    <t>FEC_per_sqm.kWh.EU27.Res.HHnew.Thermal.SH.Biomass.WH</t>
  </si>
  <si>
    <t>FEC_per_sqm.kWh.EU27.Res.HHnew.Thermal.SH.Biomass.WH.Biomass.NoSolar.Biomass</t>
  </si>
  <si>
    <t>FEC_per_sqm.kWh.EU27.Res.HHnew.Thermal.SH.Biomass.WH.Biomass.Solar</t>
  </si>
  <si>
    <t>FEC_per_sqm.kWh.EU27.Res.HHnew.Thermal.SH.Biomass.WH.Biomass.Solar.Biomass</t>
  </si>
  <si>
    <t>FEC_per_sqm.kWh.EU27.Res.HHnew.Thermal.SH.Biomass.WH.Biomass.Solar.Solar</t>
  </si>
  <si>
    <t>FEC_per_sqm.kWh.EU27.Res.HHnew.Thermal.SH.Biomass.WH.LPG.NoSolar.LPG</t>
  </si>
  <si>
    <t>FEC_per_sqm.kWh.EU27.Res.HHnew.Thermal.SH.Biomass.WH.LPG.Solar</t>
  </si>
  <si>
    <t>FEC_per_sqm.kWh.EU27.Res.HHnew.Thermal.SH.Biomass.WH.LPG.Solar.LPG</t>
  </si>
  <si>
    <t>FEC_per_sqm.kWh.EU27.Res.HHnew.Thermal.SH.Biomass.WH.LPG.Solar.Solar</t>
  </si>
  <si>
    <t>FEC_per_sqm.kWh.EU27.Res.HHnew.Thermal.SH.Biomass.WH.Elc.NoSolar.Elec</t>
  </si>
  <si>
    <t>FEC_per_sqm.kWh.EU27.Res.HHnew.Thermal.SH.Biomass.WH.Elc.Solar</t>
  </si>
  <si>
    <t>FEC_per_sqm.kWh.EU27.Res.HHnew.Thermal.SH.Biomass.WH.Elc.Solar.Elec</t>
  </si>
  <si>
    <t>FEC_per_sqm.kWh.EU27.Res.HHnew.Thermal.SH.Biomass.WH.Elc.Solar.Solar</t>
  </si>
  <si>
    <t>FEC_per_sqm.kWh.EU27.Res.HHnew.Thermal.SH.Biomass.CO</t>
  </si>
  <si>
    <t>FEC_per_sqm.kWh.EU27.Res.HHnew.Thermal.SH.Biomass.CO.Biomass.Biomass</t>
  </si>
  <si>
    <t>FEC_per_sqm.kWh.EU27.Res.HHnew.Thermal.SH.Biomass.CO.LPG.LPG</t>
  </si>
  <si>
    <t>FEC_per_sqm.kWh.EU27.Res.HHnew.Thermal.SH.Biomass.CO.Elc.Elec</t>
  </si>
  <si>
    <t>FEC_per_sqm.kWh.EU27.Res.HHnew.Thermal.SH.Geo</t>
  </si>
  <si>
    <t>FEC_per_sqm.kWh.EU27.Res.HHnew.Thermal.SH.Geo.SH</t>
  </si>
  <si>
    <t>FEC_per_sqm.kWh.EU27.Res.HHnew.Thermal.SH.Geo.SH.Geo</t>
  </si>
  <si>
    <t>FEC_per_sqm.kWh.EU27.Res.HHnew.Thermal.SH.Geo.SH.Elec</t>
  </si>
  <si>
    <t>FEC_per_sqm.kWh.EU27.Res.HHnew.Thermal.SH.Geo.SC</t>
  </si>
  <si>
    <t>FEC_per_sqm.kWh.EU27.Res.HHnew.Thermal.SH.Geo.SC.AC.Elec</t>
  </si>
  <si>
    <t>FEC_per_sqm.kWh.EU27.Res.HHnew.Thermal.SH.Geo.WH</t>
  </si>
  <si>
    <t>FEC_per_sqm.kWh.EU27.Res.HHnew.Thermal.SH.Geo.WH.Geo.NoSolar.Geo</t>
  </si>
  <si>
    <t>FEC_per_sqm.kWh.EU27.Res.HHnew.Thermal.SH.Geo.WH.Geo.Solar</t>
  </si>
  <si>
    <t>FEC_per_sqm.kWh.EU27.Res.HHnew.Thermal.SH.Geo.WH.Geo.Solar.Geo</t>
  </si>
  <si>
    <t>FEC_per_sqm.kWh.EU27.Res.HHnew.Thermal.SH.Geo.WH.Geo.Solar.Solar</t>
  </si>
  <si>
    <t>FEC_per_sqm.kWh.EU27.Res.HHnew.Thermal.SH.Geo.WH.Elc.NoSolar.Elec</t>
  </si>
  <si>
    <t>FEC_per_sqm.kWh.EU27.Res.HHnew.Thermal.SH.Geo.WH.Elc.Solar</t>
  </si>
  <si>
    <t>FEC_per_sqm.kWh.EU27.Res.HHnew.Thermal.SH.Geo.WH.Elc.Solar.Elec</t>
  </si>
  <si>
    <t>FEC_per_sqm.kWh.EU27.Res.HHnew.Thermal.SH.Geo.WH.Elc.Solar.Solar</t>
  </si>
  <si>
    <t>FEC_per_sqm.kWh.EU27.Res.HHnew.Thermal.SH.Geo.CO</t>
  </si>
  <si>
    <t>FEC_per_sqm.kWh.EU27.Res.HHnew.Thermal.SH.Geo.CO.LPG.LPG</t>
  </si>
  <si>
    <t>FEC_per_sqm.kWh.EU27.Res.HHnew.Thermal.SH.Geo.CO.Elc.Elec</t>
  </si>
  <si>
    <t>FEC_per_sqm.kWh.EU27.Res.HHnew.Thermal.SH.DistrHeat</t>
  </si>
  <si>
    <t>FEC_per_sqm.kWh.EU27.Res.HHnew.Thermal.SH.DistrHeat.SH</t>
  </si>
  <si>
    <t>FEC_per_sqm.kWh.EU27.Res.HHnew.Thermal.SH.DistrHeat.SH.Steam_Distr</t>
  </si>
  <si>
    <t>FEC_per_sqm.kWh.EU27.Res.HHnew.Thermal.SH.DistrHeat.SH.Elec</t>
  </si>
  <si>
    <t>FEC_per_sqm.kWh.EU27.Res.HHnew.Thermal.SH.DistrHeat.SC</t>
  </si>
  <si>
    <t>FEC_per_sqm.kWh.EU27.Res.HHnew.Thermal.SH.DistrHeat.SC.AC.Elec</t>
  </si>
  <si>
    <t>FEC_per_sqm.kWh.EU27.Res.HHnew.Thermal.SH.DistrHeat.WH</t>
  </si>
  <si>
    <t>FEC_per_sqm.kWh.EU27.Res.HHnew.Thermal.SH.DistrHeat.WH.DistrHeat.NoSolar.Steam_Distr</t>
  </si>
  <si>
    <t>FEC_per_sqm.kWh.EU27.Res.HHnew.Thermal.SH.DistrHeat.WH.DistrHeat.Solar</t>
  </si>
  <si>
    <t>FEC_per_sqm.kWh.EU27.Res.HHnew.Thermal.SH.DistrHeat.WH.DistrHeat.Solar.Steam_Distr</t>
  </si>
  <si>
    <t>FEC_per_sqm.kWh.EU27.Res.HHnew.Thermal.SH.DistrHeat.WH.DistrHeat.Solar.Solar</t>
  </si>
  <si>
    <t>FEC_per_sqm.kWh.EU27.Res.HHnew.Thermal.SH.DistrHeat.WH.Elc.NoSolar.Elec</t>
  </si>
  <si>
    <t>FEC_per_sqm.kWh.EU27.Res.HHnew.Thermal.SH.DistrHeat.WH.Elc.Solar</t>
  </si>
  <si>
    <t>FEC_per_sqm.kWh.EU27.Res.HHnew.Thermal.SH.DistrHeat.WH.Elc.Solar.Elec</t>
  </si>
  <si>
    <t>FEC_per_sqm.kWh.EU27.Res.HHnew.Thermal.SH.DistrHeat.WH.Elc.Solar.Solar</t>
  </si>
  <si>
    <t>FEC_per_sqm.kWh.EU27.Res.HHnew.Thermal.SH.DistrHeat.CO</t>
  </si>
  <si>
    <t>FEC_per_sqm.kWh.EU27.Res.HHnew.Thermal.SH.DistrHeat.CO.LPG.LPG</t>
  </si>
  <si>
    <t>FEC_per_sqm.kWh.EU27.Res.HHnew.Thermal.SH.DistrHeat.CO.Elc.Elec</t>
  </si>
  <si>
    <t>FEC_per_sqm.kWh.EU27.Res.HHnew.Thermal.SH.AdvElc</t>
  </si>
  <si>
    <t>FEC_per_sqm.kWh.EU27.Res.HHnew.Thermal.SH.AdvElc.SH</t>
  </si>
  <si>
    <t>FEC_per_sqm.kWh.EU27.Res.HHnew.Thermal.SH.AdvElc.SH.Elec</t>
  </si>
  <si>
    <t>FEC_per_sqm.kWh.EU27.Res.HHnew.Thermal.SH.AdvElc.SC</t>
  </si>
  <si>
    <t>FEC_per_sqm.kWh.EU27.Res.HHnew.Thermal.SH.AdvElc.SC.AC.Elec</t>
  </si>
  <si>
    <t>FEC_per_sqm.kWh.EU27.Res.HHnew.Thermal.SH.AdvElc.WH</t>
  </si>
  <si>
    <t>FEC_per_sqm.kWh.EU27.Res.HHnew.Thermal.SH.AdvElc.WH.LPG.NoSolar.LPG</t>
  </si>
  <si>
    <t>FEC_per_sqm.kWh.EU27.Res.HHnew.Thermal.SH.AdvElc.WH.LPG.Solar</t>
  </si>
  <si>
    <t>FEC_per_sqm.kWh.EU27.Res.HHnew.Thermal.SH.AdvElc.WH.LPG.Solar.LPG</t>
  </si>
  <si>
    <t>FEC_per_sqm.kWh.EU27.Res.HHnew.Thermal.SH.AdvElc.WH.LPG.Solar.Solar</t>
  </si>
  <si>
    <t>FEC_per_sqm.kWh.EU27.Res.HHnew.Thermal.SH.AdvElc.WH.Elc.NoSolar.Elec</t>
  </si>
  <si>
    <t>FEC_per_sqm.kWh.EU27.Res.HHnew.Thermal.SH.AdvElc.WH.Elc.Solar</t>
  </si>
  <si>
    <t>FEC_per_sqm.kWh.EU27.Res.HHnew.Thermal.SH.AdvElc.WH.Elc.Solar.Elec</t>
  </si>
  <si>
    <t>FEC_per_sqm.kWh.EU27.Res.HHnew.Thermal.SH.AdvElc.WH.Elc.Solar.Solar</t>
  </si>
  <si>
    <t>FEC_per_sqm.kWh.EU27.Res.HHnew.Thermal.SH.AdvElc.CO</t>
  </si>
  <si>
    <t>FEC_per_sqm.kWh.EU27.Res.HHnew.Thermal.SH.AdvElc.CO.LPG.LPG</t>
  </si>
  <si>
    <t>FEC_per_sqm.kWh.EU27.Res.HHnew.Thermal.SH.AdvElc.CO.Elc.Elec</t>
  </si>
  <si>
    <t>FEC_per_sqm.kWh.EU27.Res.HHnew.Thermal.SH.ConvElc</t>
  </si>
  <si>
    <t>FEC_per_sqm.kWh.EU27.Res.HHnew.Thermal.SH.ConvElc.SH</t>
  </si>
  <si>
    <t>FEC_per_sqm.kWh.EU27.Res.HHnew.Thermal.SH.ConvElc.SH.Elec</t>
  </si>
  <si>
    <t>FEC_per_sqm.kWh.EU27.Res.HHnew.Thermal.SH.ConvElc.SC</t>
  </si>
  <si>
    <t>FEC_per_sqm.kWh.EU27.Res.HHnew.Thermal.SH.ConvElc.SC.AC.Elec</t>
  </si>
  <si>
    <t>FEC_per_sqm.kWh.EU27.Res.HHnew.Thermal.SH.ConvElc.WH</t>
  </si>
  <si>
    <t>FEC_per_sqm.kWh.EU27.Res.HHnew.Thermal.SH.ConvElc.WH.LPG.NoSolar.LPG</t>
  </si>
  <si>
    <t>FEC_per_sqm.kWh.EU27.Res.HHnew.Thermal.SH.ConvElc.WH.LPG.Solar</t>
  </si>
  <si>
    <t>FEC_per_sqm.kWh.EU27.Res.HHnew.Thermal.SH.ConvElc.WH.LPG.Solar.LPG</t>
  </si>
  <si>
    <t>FEC_per_sqm.kWh.EU27.Res.HHnew.Thermal.SH.ConvElc.WH.LPG.Solar.Solar</t>
  </si>
  <si>
    <t>FEC_per_sqm.kWh.EU27.Res.HHnew.Thermal.SH.ConvElc.WH.Elc.NoSolar.Elec</t>
  </si>
  <si>
    <t>FEC_per_sqm.kWh.EU27.Res.HHnew.Thermal.SH.ConvElc.WH.Elc.Solar</t>
  </si>
  <si>
    <t>FEC_per_sqm.kWh.EU27.Res.HHnew.Thermal.SH.ConvElc.WH.Elc.Solar.Elec</t>
  </si>
  <si>
    <t>FEC_per_sqm.kWh.EU27.Res.HHnew.Thermal.SH.ConvElc.WH.Elc.Solar.Solar</t>
  </si>
  <si>
    <t>FEC_per_sqm.kWh.EU27.Res.HHnew.Thermal.SH.ConvElc.CO</t>
  </si>
  <si>
    <t>FEC_per_sqm.kWh.EU27.Res.HHnew.Thermal.SH.ConvElc.CO.LPG.LPG</t>
  </si>
  <si>
    <t>FEC_per_sqm.kWh.EU27.Res.HHnew.Thermal.SH.ConvElc.CO.Elc.Elec</t>
  </si>
  <si>
    <t>EU27 - Thermal energy service of new and renovated households per surface area (detailed structure)</t>
  </si>
  <si>
    <t>TES_per_sqm.kWh.EU27.Res.HHnew.Thermal.SH.Solids</t>
  </si>
  <si>
    <t>TES_per_sqm.kWh.EU27.Res.HHnew.Thermal.SH.Solids.SH</t>
  </si>
  <si>
    <t>TES_per_sqm.kWh.EU27.Res.HHnew.Thermal.SH.Solids.SH.Solids</t>
  </si>
  <si>
    <t>TES_per_sqm.kWh.EU27.Res.HHnew.Thermal.SH.Solids.SH.Elec</t>
  </si>
  <si>
    <t>TES_per_sqm.kWh.EU27.Res.HHnew.Thermal.SH.Solids.SC</t>
  </si>
  <si>
    <t>TES_per_sqm.kWh.EU27.Res.HHnew.Thermal.SH.Solids.SC.AC.Elec</t>
  </si>
  <si>
    <t>TES_per_sqm.kWh.EU27.Res.HHnew.Thermal.SH.Solids.WH</t>
  </si>
  <si>
    <t>TES_per_sqm.kWh.EU27.Res.HHnew.Thermal.SH.Solids.WH.Solids.NoSolar.Solids</t>
  </si>
  <si>
    <t>TES_per_sqm.kWh.EU27.Res.HHnew.Thermal.SH.Solids.WH.LPG.NoSolar.LPG</t>
  </si>
  <si>
    <t>TES_per_sqm.kWh.EU27.Res.HHnew.Thermal.SH.Solids.WH.LPG.Solar</t>
  </si>
  <si>
    <t>TES_per_sqm.kWh.EU27.Res.HHnew.Thermal.SH.Solids.WH.LPG.Solar.LPG</t>
  </si>
  <si>
    <t>TES_per_sqm.kWh.EU27.Res.HHnew.Thermal.SH.Solids.WH.LPG.Solar.Solar</t>
  </si>
  <si>
    <t>TES_per_sqm.kWh.EU27.Res.HHnew.Thermal.SH.Solids.WH.Elc.NoSolar.Elec</t>
  </si>
  <si>
    <t>TES_per_sqm.kWh.EU27.Res.HHnew.Thermal.SH.Solids.WH.Elc.Solar</t>
  </si>
  <si>
    <t>TES_per_sqm.kWh.EU27.Res.HHnew.Thermal.SH.Solids.WH.Elc.Solar.Elec</t>
  </si>
  <si>
    <t>TES_per_sqm.kWh.EU27.Res.HHnew.Thermal.SH.Solids.WH.Elc.Solar.Solar</t>
  </si>
  <si>
    <t>TES_per_sqm.kWh.EU27.Res.HHnew.Thermal.SH.Solids.CO</t>
  </si>
  <si>
    <t>TES_per_sqm.kWh.EU27.Res.HHnew.Thermal.SH.Solids.CO.Solids.Solids</t>
  </si>
  <si>
    <t>TES_per_sqm.kWh.EU27.Res.HHnew.Thermal.SH.Solids.CO.LPG.LPG</t>
  </si>
  <si>
    <t>TES_per_sqm.kWh.EU27.Res.HHnew.Thermal.SH.Solids.CO.Elc.Elec</t>
  </si>
  <si>
    <t>TES_per_sqm.kWh.EU27.Res.HHnew.Thermal.SH.LPG</t>
  </si>
  <si>
    <t>TES_per_sqm.kWh.EU27.Res.HHnew.Thermal.SH.LPG.SH</t>
  </si>
  <si>
    <t>TES_per_sqm.kWh.EU27.Res.HHnew.Thermal.SH.LPG.SH.LPG</t>
  </si>
  <si>
    <t>TES_per_sqm.kWh.EU27.Res.HHnew.Thermal.SH.LPG.SH.Elec</t>
  </si>
  <si>
    <t>TES_per_sqm.kWh.EU27.Res.HHnew.Thermal.SH.LPG.SC</t>
  </si>
  <si>
    <t>TES_per_sqm.kWh.EU27.Res.HHnew.Thermal.SH.LPG.SC.AC.Elec</t>
  </si>
  <si>
    <t>TES_per_sqm.kWh.EU27.Res.HHnew.Thermal.SH.LPG.WH</t>
  </si>
  <si>
    <t>TES_per_sqm.kWh.EU27.Res.HHnew.Thermal.SH.LPG.WH.LPG.NoSolar.LPG</t>
  </si>
  <si>
    <t>TES_per_sqm.kWh.EU27.Res.HHnew.Thermal.SH.LPG.WH.LPG.Solar</t>
  </si>
  <si>
    <t>TES_per_sqm.kWh.EU27.Res.HHnew.Thermal.SH.LPG.WH.LPG.Solar.LPG</t>
  </si>
  <si>
    <t>TES_per_sqm.kWh.EU27.Res.HHnew.Thermal.SH.LPG.WH.LPG.Solar.Solar</t>
  </si>
  <si>
    <t>TES_per_sqm.kWh.EU27.Res.HHnew.Thermal.SH.LPG.WH.Elc.NoSolar.Elec</t>
  </si>
  <si>
    <t>TES_per_sqm.kWh.EU27.Res.HHnew.Thermal.SH.LPG.WH.Elc.Solar</t>
  </si>
  <si>
    <t>TES_per_sqm.kWh.EU27.Res.HHnew.Thermal.SH.LPG.WH.Elc.Solar.Elec</t>
  </si>
  <si>
    <t>TES_per_sqm.kWh.EU27.Res.HHnew.Thermal.SH.LPG.WH.Elc.Solar.Solar</t>
  </si>
  <si>
    <t>TES_per_sqm.kWh.EU27.Res.HHnew.Thermal.SH.LPG.CO</t>
  </si>
  <si>
    <t>TES_per_sqm.kWh.EU27.Res.HHnew.Thermal.SH.LPG.CO.LPG.LPG</t>
  </si>
  <si>
    <t>TES_per_sqm.kWh.EU27.Res.HHnew.Thermal.SH.LPG.CO.Elc.Elec</t>
  </si>
  <si>
    <t>TES_per_sqm.kWh.EU27.Res.HHnew.Thermal.SH.Oil</t>
  </si>
  <si>
    <t>TES_per_sqm.kWh.EU27.Res.HHnew.Thermal.SH.Oil.SH</t>
  </si>
  <si>
    <t>TES_per_sqm.kWh.EU27.Res.HHnew.Thermal.SH.Oil.SH.Oil</t>
  </si>
  <si>
    <t>TES_per_sqm.kWh.EU27.Res.HHnew.Thermal.SH.Oil.SH.Elec</t>
  </si>
  <si>
    <t>TES_per_sqm.kWh.EU27.Res.HHnew.Thermal.SH.Oil.SC</t>
  </si>
  <si>
    <t>TES_per_sqm.kWh.EU27.Res.HHnew.Thermal.SH.Oil.SC.AC.Elec</t>
  </si>
  <si>
    <t>TES_per_sqm.kWh.EU27.Res.HHnew.Thermal.SH.Oil.WH</t>
  </si>
  <si>
    <t>TES_per_sqm.kWh.EU27.Res.HHnew.Thermal.SH.Oil.WH.Oil.NoSolar.Oil</t>
  </si>
  <si>
    <t>TES_per_sqm.kWh.EU27.Res.HHnew.Thermal.SH.Oil.WH.Oil.Solar</t>
  </si>
  <si>
    <t>TES_per_sqm.kWh.EU27.Res.HHnew.Thermal.SH.Oil.WH.Oil.Solar.Oil</t>
  </si>
  <si>
    <t>TES_per_sqm.kWh.EU27.Res.HHnew.Thermal.SH.Oil.WH.Oil.Solar.Solar</t>
  </si>
  <si>
    <t>TES_per_sqm.kWh.EU27.Res.HHnew.Thermal.SH.Oil.WH.Elc.NoSolar.Elec</t>
  </si>
  <si>
    <t>TES_per_sqm.kWh.EU27.Res.HHnew.Thermal.SH.Oil.WH.Elc.Solar</t>
  </si>
  <si>
    <t>TES_per_sqm.kWh.EU27.Res.HHnew.Thermal.SH.Oil.WH.Elc.Solar.Elec</t>
  </si>
  <si>
    <t>TES_per_sqm.kWh.EU27.Res.HHnew.Thermal.SH.Oil.WH.Elc.Solar.Solar</t>
  </si>
  <si>
    <t>TES_per_sqm.kWh.EU27.Res.HHnew.Thermal.SH.Oil.CO</t>
  </si>
  <si>
    <t>TES_per_sqm.kWh.EU27.Res.HHnew.Thermal.SH.Oil.CO.LPG.LPG</t>
  </si>
  <si>
    <t>TES_per_sqm.kWh.EU27.Res.HHnew.Thermal.SH.Oil.CO.Elc.Elec</t>
  </si>
  <si>
    <t>TES_per_sqm.kWh.EU27.Res.HHnew.Thermal.SH.Gas</t>
  </si>
  <si>
    <t>TES_per_sqm.kWh.EU27.Res.HHnew.Thermal.SH.Gas.SH</t>
  </si>
  <si>
    <t>TES_per_sqm.kWh.EU27.Res.HHnew.Thermal.SH.Gas.SH.Gas</t>
  </si>
  <si>
    <t>TES_per_sqm.kWh.EU27.Res.HHnew.Thermal.SH.Gas.SH.Elec</t>
  </si>
  <si>
    <t>TES_per_sqm.kWh.EU27.Res.HHnew.Thermal.SH.Gas.SC</t>
  </si>
  <si>
    <t>TES_per_sqm.kWh.EU27.Res.HHnew.Thermal.SH.Gas.SC.AC.Elec</t>
  </si>
  <si>
    <t>TES_per_sqm.kWh.EU27.Res.HHnew.Thermal.SH.Gas.WH</t>
  </si>
  <si>
    <t>TES_per_sqm.kWh.EU27.Res.HHnew.Thermal.SH.Gas.WH.Gas.NoSolar.Gas</t>
  </si>
  <si>
    <t>TES_per_sqm.kWh.EU27.Res.HHnew.Thermal.SH.Gas.WH.Gas.Solar</t>
  </si>
  <si>
    <t>TES_per_sqm.kWh.EU27.Res.HHnew.Thermal.SH.Gas.WH.Gas.Solar.Gas</t>
  </si>
  <si>
    <t>TES_per_sqm.kWh.EU27.Res.HHnew.Thermal.SH.Gas.WH.Gas.Solar.Solar</t>
  </si>
  <si>
    <t>TES_per_sqm.kWh.EU27.Res.HHnew.Thermal.SH.Gas.WH.Elc.NoSolar.Elec</t>
  </si>
  <si>
    <t>TES_per_sqm.kWh.EU27.Res.HHnew.Thermal.SH.Gas.WH.Elc.Solar</t>
  </si>
  <si>
    <t>TES_per_sqm.kWh.EU27.Res.HHnew.Thermal.SH.Gas.WH.Elc.Solar.Elec</t>
  </si>
  <si>
    <t>TES_per_sqm.kWh.EU27.Res.HHnew.Thermal.SH.Gas.WH.Elc.Solar.Solar</t>
  </si>
  <si>
    <t>TES_per_sqm.kWh.EU27.Res.HHnew.Thermal.SH.Gas.CO</t>
  </si>
  <si>
    <t>TES_per_sqm.kWh.EU27.Res.HHnew.Thermal.SH.Gas.CO.Gas.Gas</t>
  </si>
  <si>
    <t>TES_per_sqm.kWh.EU27.Res.HHnew.Thermal.SH.Gas.CO.Elc.Elec</t>
  </si>
  <si>
    <t>TES_per_sqm.kWh.EU27.Res.HHnew.Thermal.SH.Biomass</t>
  </si>
  <si>
    <t>TES_per_sqm.kWh.EU27.Res.HHnew.Thermal.SH.Biomass.SH</t>
  </si>
  <si>
    <t>TES_per_sqm.kWh.EU27.Res.HHnew.Thermal.SH.Biomass.SH.Biomass</t>
  </si>
  <si>
    <t>TES_per_sqm.kWh.EU27.Res.HHnew.Thermal.SH.Biomass.SH.Elec</t>
  </si>
  <si>
    <t>TES_per_sqm.kWh.EU27.Res.HHnew.Thermal.SH.Biomass.SC</t>
  </si>
  <si>
    <t>TES_per_sqm.kWh.EU27.Res.HHnew.Thermal.SH.Biomass.SC.AC.Elec</t>
  </si>
  <si>
    <t>TES_per_sqm.kWh.EU27.Res.HHnew.Thermal.SH.Biomass.WH</t>
  </si>
  <si>
    <t>TES_per_sqm.kWh.EU27.Res.HHnew.Thermal.SH.Biomass.WH.Biomass.NoSolar.Biomass</t>
  </si>
  <si>
    <t>TES_per_sqm.kWh.EU27.Res.HHnew.Thermal.SH.Biomass.WH.Biomass.Solar</t>
  </si>
  <si>
    <t>TES_per_sqm.kWh.EU27.Res.HHnew.Thermal.SH.Biomass.WH.Biomass.Solar.Biomass</t>
  </si>
  <si>
    <t>TES_per_sqm.kWh.EU27.Res.HHnew.Thermal.SH.Biomass.WH.Biomass.Solar.Solar</t>
  </si>
  <si>
    <t>TES_per_sqm.kWh.EU27.Res.HHnew.Thermal.SH.Biomass.WH.LPG.NoSolar.LPG</t>
  </si>
  <si>
    <t>TES_per_sqm.kWh.EU27.Res.HHnew.Thermal.SH.Biomass.WH.LPG.Solar</t>
  </si>
  <si>
    <t>TES_per_sqm.kWh.EU27.Res.HHnew.Thermal.SH.Biomass.WH.LPG.Solar.LPG</t>
  </si>
  <si>
    <t>TES_per_sqm.kWh.EU27.Res.HHnew.Thermal.SH.Biomass.WH.LPG.Solar.Solar</t>
  </si>
  <si>
    <t>TES_per_sqm.kWh.EU27.Res.HHnew.Thermal.SH.Biomass.WH.Elc.NoSolar.Elec</t>
  </si>
  <si>
    <t>TES_per_sqm.kWh.EU27.Res.HHnew.Thermal.SH.Biomass.WH.Elc.Solar</t>
  </si>
  <si>
    <t>TES_per_sqm.kWh.EU27.Res.HHnew.Thermal.SH.Biomass.WH.Elc.Solar.Elec</t>
  </si>
  <si>
    <t>TES_per_sqm.kWh.EU27.Res.HHnew.Thermal.SH.Biomass.WH.Elc.Solar.Solar</t>
  </si>
  <si>
    <t>TES_per_sqm.kWh.EU27.Res.HHnew.Thermal.SH.Biomass.CO</t>
  </si>
  <si>
    <t>TES_per_sqm.kWh.EU27.Res.HHnew.Thermal.SH.Biomass.CO.Biomass.Biomass</t>
  </si>
  <si>
    <t>TES_per_sqm.kWh.EU27.Res.HHnew.Thermal.SH.Biomass.CO.LPG.LPG</t>
  </si>
  <si>
    <t>TES_per_sqm.kWh.EU27.Res.HHnew.Thermal.SH.Biomass.CO.Elc.Elec</t>
  </si>
  <si>
    <t>TES_per_sqm.kWh.EU27.Res.HHnew.Thermal.SH.Geo</t>
  </si>
  <si>
    <t>TES_per_sqm.kWh.EU27.Res.HHnew.Thermal.SH.Geo.SH</t>
  </si>
  <si>
    <t>TES_per_sqm.kWh.EU27.Res.HHnew.Thermal.SH.Geo.SH.Geo</t>
  </si>
  <si>
    <t>TES_per_sqm.kWh.EU27.Res.HHnew.Thermal.SH.Geo.SH.Elec</t>
  </si>
  <si>
    <t>TES_per_sqm.kWh.EU27.Res.HHnew.Thermal.SH.Geo.SC</t>
  </si>
  <si>
    <t>TES_per_sqm.kWh.EU27.Res.HHnew.Thermal.SH.Geo.SC.AC.Elec</t>
  </si>
  <si>
    <t>TES_per_sqm.kWh.EU27.Res.HHnew.Thermal.SH.Geo.WH</t>
  </si>
  <si>
    <t>TES_per_sqm.kWh.EU27.Res.HHnew.Thermal.SH.Geo.WH.Geo.NoSolar.Geo</t>
  </si>
  <si>
    <t>TES_per_sqm.kWh.EU27.Res.HHnew.Thermal.SH.Geo.WH.Geo.Solar</t>
  </si>
  <si>
    <t>TES_per_sqm.kWh.EU27.Res.HHnew.Thermal.SH.Geo.WH.Geo.Solar.Geo</t>
  </si>
  <si>
    <t>TES_per_sqm.kWh.EU27.Res.HHnew.Thermal.SH.Geo.WH.Geo.Solar.Solar</t>
  </si>
  <si>
    <t>TES_per_sqm.kWh.EU27.Res.HHnew.Thermal.SH.Geo.WH.Elc.NoSolar.Elec</t>
  </si>
  <si>
    <t>TES_per_sqm.kWh.EU27.Res.HHnew.Thermal.SH.Geo.WH.Elc.Solar</t>
  </si>
  <si>
    <t>TES_per_sqm.kWh.EU27.Res.HHnew.Thermal.SH.Geo.WH.Elc.Solar.Elec</t>
  </si>
  <si>
    <t>TES_per_sqm.kWh.EU27.Res.HHnew.Thermal.SH.Geo.WH.Elc.Solar.Solar</t>
  </si>
  <si>
    <t>TES_per_sqm.kWh.EU27.Res.HHnew.Thermal.SH.Geo.CO</t>
  </si>
  <si>
    <t>TES_per_sqm.kWh.EU27.Res.HHnew.Thermal.SH.Geo.CO.LPG.LPG</t>
  </si>
  <si>
    <t>TES_per_sqm.kWh.EU27.Res.HHnew.Thermal.SH.Geo.CO.Elc.Elec</t>
  </si>
  <si>
    <t>TES_per_sqm.kWh.EU27.Res.HHnew.Thermal.SH.DistrHeat</t>
  </si>
  <si>
    <t>TES_per_sqm.kWh.EU27.Res.HHnew.Thermal.SH.DistrHeat.SH</t>
  </si>
  <si>
    <t>TES_per_sqm.kWh.EU27.Res.HHnew.Thermal.SH.DistrHeat.SH.Steam_Distr</t>
  </si>
  <si>
    <t>TES_per_sqm.kWh.EU27.Res.HHnew.Thermal.SH.DistrHeat.SH.Elec</t>
  </si>
  <si>
    <t>TES_per_sqm.kWh.EU27.Res.HHnew.Thermal.SH.DistrHeat.SC</t>
  </si>
  <si>
    <t>TES_per_sqm.kWh.EU27.Res.HHnew.Thermal.SH.DistrHeat.SC.AC.Elec</t>
  </si>
  <si>
    <t>TES_per_sqm.kWh.EU27.Res.HHnew.Thermal.SH.DistrHeat.WH</t>
  </si>
  <si>
    <t>TES_per_sqm.kWh.EU27.Res.HHnew.Thermal.SH.DistrHeat.WH.DistrHeat.NoSolar.Steam_Distr</t>
  </si>
  <si>
    <t>TES_per_sqm.kWh.EU27.Res.HHnew.Thermal.SH.DistrHeat.WH.DistrHeat.Solar</t>
  </si>
  <si>
    <t>TES_per_sqm.kWh.EU27.Res.HHnew.Thermal.SH.DistrHeat.WH.DistrHeat.Solar.Steam_Distr</t>
  </si>
  <si>
    <t>TES_per_sqm.kWh.EU27.Res.HHnew.Thermal.SH.DistrHeat.WH.DistrHeat.Solar.Solar</t>
  </si>
  <si>
    <t>TES_per_sqm.kWh.EU27.Res.HHnew.Thermal.SH.DistrHeat.WH.Elc.NoSolar.Elec</t>
  </si>
  <si>
    <t>TES_per_sqm.kWh.EU27.Res.HHnew.Thermal.SH.DistrHeat.WH.Elc.Solar</t>
  </si>
  <si>
    <t>TES_per_sqm.kWh.EU27.Res.HHnew.Thermal.SH.DistrHeat.WH.Elc.Solar.Elec</t>
  </si>
  <si>
    <t>TES_per_sqm.kWh.EU27.Res.HHnew.Thermal.SH.DistrHeat.WH.Elc.Solar.Solar</t>
  </si>
  <si>
    <t>TES_per_sqm.kWh.EU27.Res.HHnew.Thermal.SH.DistrHeat.CO</t>
  </si>
  <si>
    <t>TES_per_sqm.kWh.EU27.Res.HHnew.Thermal.SH.DistrHeat.CO.LPG.LPG</t>
  </si>
  <si>
    <t>TES_per_sqm.kWh.EU27.Res.HHnew.Thermal.SH.DistrHeat.CO.Elc.Elec</t>
  </si>
  <si>
    <t>TES_per_sqm.kWh.EU27.Res.HHnew.Thermal.SH.AdvElc</t>
  </si>
  <si>
    <t>TES_per_sqm.kWh.EU27.Res.HHnew.Thermal.SH.AdvElc.SH</t>
  </si>
  <si>
    <t>TES_per_sqm.kWh.EU27.Res.HHnew.Thermal.SH.AdvElc.SH.Elec</t>
  </si>
  <si>
    <t>TES_per_sqm.kWh.EU27.Res.HHnew.Thermal.SH.AdvElc.SC</t>
  </si>
  <si>
    <t>TES_per_sqm.kWh.EU27.Res.HHnew.Thermal.SH.AdvElc.SC.AC.Elec</t>
  </si>
  <si>
    <t>TES_per_sqm.kWh.EU27.Res.HHnew.Thermal.SH.AdvElc.WH</t>
  </si>
  <si>
    <t>TES_per_sqm.kWh.EU27.Res.HHnew.Thermal.SH.AdvElc.WH.LPG.NoSolar.LPG</t>
  </si>
  <si>
    <t>TES_per_sqm.kWh.EU27.Res.HHnew.Thermal.SH.AdvElc.WH.LPG.Solar</t>
  </si>
  <si>
    <t>TES_per_sqm.kWh.EU27.Res.HHnew.Thermal.SH.AdvElc.WH.LPG.Solar.LPG</t>
  </si>
  <si>
    <t>TES_per_sqm.kWh.EU27.Res.HHnew.Thermal.SH.AdvElc.WH.LPG.Solar.Solar</t>
  </si>
  <si>
    <t>TES_per_sqm.kWh.EU27.Res.HHnew.Thermal.SH.AdvElc.WH.Elc.NoSolar.Elec</t>
  </si>
  <si>
    <t>TES_per_sqm.kWh.EU27.Res.HHnew.Thermal.SH.AdvElc.WH.Elc.Solar</t>
  </si>
  <si>
    <t>TES_per_sqm.kWh.EU27.Res.HHnew.Thermal.SH.AdvElc.WH.Elc.Solar.Elec</t>
  </si>
  <si>
    <t>TES_per_sqm.kWh.EU27.Res.HHnew.Thermal.SH.AdvElc.WH.Elc.Solar.Solar</t>
  </si>
  <si>
    <t>TES_per_sqm.kWh.EU27.Res.HHnew.Thermal.SH.AdvElc.CO</t>
  </si>
  <si>
    <t>TES_per_sqm.kWh.EU27.Res.HHnew.Thermal.SH.AdvElc.CO.LPG.LPG</t>
  </si>
  <si>
    <t>TES_per_sqm.kWh.EU27.Res.HHnew.Thermal.SH.AdvElc.CO.Elc.Elec</t>
  </si>
  <si>
    <t>TES_per_sqm.kWh.EU27.Res.HHnew.Thermal.SH.ConvElc</t>
  </si>
  <si>
    <t>TES_per_sqm.kWh.EU27.Res.HHnew.Thermal.SH.ConvElc.SH</t>
  </si>
  <si>
    <t>TES_per_sqm.kWh.EU27.Res.HHnew.Thermal.SH.ConvElc.SH.Elec</t>
  </si>
  <si>
    <t>TES_per_sqm.kWh.EU27.Res.HHnew.Thermal.SH.ConvElc.SC</t>
  </si>
  <si>
    <t>TES_per_sqm.kWh.EU27.Res.HHnew.Thermal.SH.ConvElc.SC.AC.Elec</t>
  </si>
  <si>
    <t>TES_per_sqm.kWh.EU27.Res.HHnew.Thermal.SH.ConvElc.WH</t>
  </si>
  <si>
    <t>TES_per_sqm.kWh.EU27.Res.HHnew.Thermal.SH.ConvElc.WH.LPG.NoSolar.LPG</t>
  </si>
  <si>
    <t>TES_per_sqm.kWh.EU27.Res.HHnew.Thermal.SH.ConvElc.WH.LPG.Solar</t>
  </si>
  <si>
    <t>TES_per_sqm.kWh.EU27.Res.HHnew.Thermal.SH.ConvElc.WH.LPG.Solar.LPG</t>
  </si>
  <si>
    <t>TES_per_sqm.kWh.EU27.Res.HHnew.Thermal.SH.ConvElc.WH.LPG.Solar.Solar</t>
  </si>
  <si>
    <t>TES_per_sqm.kWh.EU27.Res.HHnew.Thermal.SH.ConvElc.WH.Elc.NoSolar.Elec</t>
  </si>
  <si>
    <t>TES_per_sqm.kWh.EU27.Res.HHnew.Thermal.SH.ConvElc.WH.Elc.Solar</t>
  </si>
  <si>
    <t>TES_per_sqm.kWh.EU27.Res.HHnew.Thermal.SH.ConvElc.WH.Elc.Solar.Elec</t>
  </si>
  <si>
    <t>TES_per_sqm.kWh.EU27.Res.HHnew.Thermal.SH.ConvElc.WH.Elc.Solar.Solar</t>
  </si>
  <si>
    <t>TES_per_sqm.kWh.EU27.Res.HHnew.Thermal.SH.ConvElc.CO</t>
  </si>
  <si>
    <t>TES_per_sqm.kWh.EU27.Res.HHnew.Thermal.SH.ConvElc.CO.LPG.LPG</t>
  </si>
  <si>
    <t>TES_per_sqm.kWh.EU27.Res.HHnew.Thermal.SH.ConvElc.CO.Elc.Elec</t>
  </si>
  <si>
    <t>EU27 - CO2 emissions in new and renovated households per surface area (detailed structure)</t>
  </si>
  <si>
    <t>EMI_per_sqm.kgCO2.EU27.Res.HHnew.Thermal.SH.Solids</t>
  </si>
  <si>
    <t>EMI_per_sqm.kgCO2.EU27.Res.HHnew.Thermal.SH.Solids.SH</t>
  </si>
  <si>
    <t>EMI_per_sqm.kgCO2.EU27.Res.HHnew.Thermal.SH.Solids.SH.Solids</t>
  </si>
  <si>
    <t>EMI_per_sqm.kgCO2.EU27.Res.HHnew.Thermal.SH.Solids.SH.Elec</t>
  </si>
  <si>
    <t>EMI_per_sqm.kgCO2.EU27.Res.HHnew.Thermal.SH.Solids.SC</t>
  </si>
  <si>
    <t>EMI_per_sqm.kgCO2.EU27.Res.HHnew.Thermal.SH.Solids.SC.AC.Elec</t>
  </si>
  <si>
    <t>EMI_per_sqm.kgCO2.EU27.Res.HHnew.Thermal.SH.Solids.WH</t>
  </si>
  <si>
    <t>EMI_per_sqm.kgCO2.EU27.Res.HHnew.Thermal.SH.Solids.WH.Solids.NoSolar.Solids</t>
  </si>
  <si>
    <t>EMI_per_sqm.kgCO2.EU27.Res.HHnew.Thermal.SH.Solids.WH.LPG.NoSolar.LPG</t>
  </si>
  <si>
    <t>EMI_per_sqm.kgCO2.EU27.Res.HHnew.Thermal.SH.Solids.WH.LPG.Solar</t>
  </si>
  <si>
    <t>EMI_per_sqm.kgCO2.EU27.Res.HHnew.Thermal.SH.Solids.WH.LPG.Solar.LPG</t>
  </si>
  <si>
    <t>EMI_per_sqm.kgCO2.EU27.Res.HHnew.Thermal.SH.Solids.WH.LPG.Solar.Solar</t>
  </si>
  <si>
    <t>EMI_per_sqm.kgCO2.EU27.Res.HHnew.Thermal.SH.Solids.WH.Elc.NoSolar.Elec</t>
  </si>
  <si>
    <t>EMI_per_sqm.kgCO2.EU27.Res.HHnew.Thermal.SH.Solids.WH.Elc.Solar</t>
  </si>
  <si>
    <t>EMI_per_sqm.kgCO2.EU27.Res.HHnew.Thermal.SH.Solids.WH.Elc.Solar.Elec</t>
  </si>
  <si>
    <t>EMI_per_sqm.kgCO2.EU27.Res.HHnew.Thermal.SH.Solids.WH.Elc.Solar.Solar</t>
  </si>
  <si>
    <t>EMI_per_sqm.kgCO2.EU27.Res.HHnew.Thermal.SH.Solids.CO</t>
  </si>
  <si>
    <t>EMI_per_sqm.kgCO2.EU27.Res.HHnew.Thermal.SH.Solids.CO.Solids.Solids</t>
  </si>
  <si>
    <t>EMI_per_sqm.kgCO2.EU27.Res.HHnew.Thermal.SH.Solids.CO.LPG.LPG</t>
  </si>
  <si>
    <t>EMI_per_sqm.kgCO2.EU27.Res.HHnew.Thermal.SH.Solids.CO.Elc.Elec</t>
  </si>
  <si>
    <t>EMI_per_sqm.kgCO2.EU27.Res.HHnew.Thermal.SH.LPG</t>
  </si>
  <si>
    <t>EMI_per_sqm.kgCO2.EU27.Res.HHnew.Thermal.SH.LPG.SH</t>
  </si>
  <si>
    <t>EMI_per_sqm.kgCO2.EU27.Res.HHnew.Thermal.SH.LPG.SH.LPG</t>
  </si>
  <si>
    <t>EMI_per_sqm.kgCO2.EU27.Res.HHnew.Thermal.SH.LPG.SH.Elec</t>
  </si>
  <si>
    <t>EMI_per_sqm.kgCO2.EU27.Res.HHnew.Thermal.SH.LPG.SC</t>
  </si>
  <si>
    <t>EMI_per_sqm.kgCO2.EU27.Res.HHnew.Thermal.SH.LPG.SC.AC.Elec</t>
  </si>
  <si>
    <t>EMI_per_sqm.kgCO2.EU27.Res.HHnew.Thermal.SH.LPG.WH</t>
  </si>
  <si>
    <t>EMI_per_sqm.kgCO2.EU27.Res.HHnew.Thermal.SH.LPG.WH.LPG.NoSolar.LPG</t>
  </si>
  <si>
    <t>EMI_per_sqm.kgCO2.EU27.Res.HHnew.Thermal.SH.LPG.WH.LPG.Solar</t>
  </si>
  <si>
    <t>EMI_per_sqm.kgCO2.EU27.Res.HHnew.Thermal.SH.LPG.WH.LPG.Solar.LPG</t>
  </si>
  <si>
    <t>EMI_per_sqm.kgCO2.EU27.Res.HHnew.Thermal.SH.LPG.WH.LPG.Solar.Solar</t>
  </si>
  <si>
    <t>EMI_per_sqm.kgCO2.EU27.Res.HHnew.Thermal.SH.LPG.WH.Elc.NoSolar.Elec</t>
  </si>
  <si>
    <t>EMI_per_sqm.kgCO2.EU27.Res.HHnew.Thermal.SH.LPG.WH.Elc.Solar</t>
  </si>
  <si>
    <t>EMI_per_sqm.kgCO2.EU27.Res.HHnew.Thermal.SH.LPG.WH.Elc.Solar.Elec</t>
  </si>
  <si>
    <t>EMI_per_sqm.kgCO2.EU27.Res.HHnew.Thermal.SH.LPG.WH.Elc.Solar.Solar</t>
  </si>
  <si>
    <t>EMI_per_sqm.kgCO2.EU27.Res.HHnew.Thermal.SH.LPG.CO</t>
  </si>
  <si>
    <t>EMI_per_sqm.kgCO2.EU27.Res.HHnew.Thermal.SH.LPG.CO.LPG.LPG</t>
  </si>
  <si>
    <t>EMI_per_sqm.kgCO2.EU27.Res.HHnew.Thermal.SH.LPG.CO.Elc.Elec</t>
  </si>
  <si>
    <t>EMI_per_sqm.kgCO2.EU27.Res.HHnew.Thermal.SH.Oil</t>
  </si>
  <si>
    <t>EMI_per_sqm.kgCO2.EU27.Res.HHnew.Thermal.SH.Oil.SH</t>
  </si>
  <si>
    <t>EMI_per_sqm.kgCO2.EU27.Res.HHnew.Thermal.SH.Oil.SH.Oil</t>
  </si>
  <si>
    <t>EMI_per_sqm.kgCO2.EU27.Res.HHnew.Thermal.SH.Oil.SH.Elec</t>
  </si>
  <si>
    <t>EMI_per_sqm.kgCO2.EU27.Res.HHnew.Thermal.SH.Oil.SC</t>
  </si>
  <si>
    <t>EMI_per_sqm.kgCO2.EU27.Res.HHnew.Thermal.SH.Oil.SC.AC.Elec</t>
  </si>
  <si>
    <t>EMI_per_sqm.kgCO2.EU27.Res.HHnew.Thermal.SH.Oil.WH</t>
  </si>
  <si>
    <t>EMI_per_sqm.kgCO2.EU27.Res.HHnew.Thermal.SH.Oil.WH.Oil.NoSolar.Oil</t>
  </si>
  <si>
    <t>EMI_per_sqm.kgCO2.EU27.Res.HHnew.Thermal.SH.Oil.WH.Oil.Solar</t>
  </si>
  <si>
    <t>EMI_per_sqm.kgCO2.EU27.Res.HHnew.Thermal.SH.Oil.WH.Oil.Solar.Oil</t>
  </si>
  <si>
    <t>EMI_per_sqm.kgCO2.EU27.Res.HHnew.Thermal.SH.Oil.WH.Oil.Solar.Solar</t>
  </si>
  <si>
    <t>EMI_per_sqm.kgCO2.EU27.Res.HHnew.Thermal.SH.Oil.WH.Elc.NoSolar.Elec</t>
  </si>
  <si>
    <t>EMI_per_sqm.kgCO2.EU27.Res.HHnew.Thermal.SH.Oil.WH.Elc.Solar</t>
  </si>
  <si>
    <t>EMI_per_sqm.kgCO2.EU27.Res.HHnew.Thermal.SH.Oil.WH.Elc.Solar.Elec</t>
  </si>
  <si>
    <t>EMI_per_sqm.kgCO2.EU27.Res.HHnew.Thermal.SH.Oil.WH.Elc.Solar.Solar</t>
  </si>
  <si>
    <t>EMI_per_sqm.kgCO2.EU27.Res.HHnew.Thermal.SH.Oil.CO</t>
  </si>
  <si>
    <t>EMI_per_sqm.kgCO2.EU27.Res.HHnew.Thermal.SH.Oil.CO.LPG.LPG</t>
  </si>
  <si>
    <t>EMI_per_sqm.kgCO2.EU27.Res.HHnew.Thermal.SH.Oil.CO.Elc.Elec</t>
  </si>
  <si>
    <t>EMI_per_sqm.kgCO2.EU27.Res.HHnew.Thermal.SH.Gas</t>
  </si>
  <si>
    <t>EMI_per_sqm.kgCO2.EU27.Res.HHnew.Thermal.SH.Gas.SH</t>
  </si>
  <si>
    <t>EMI_per_sqm.kgCO2.EU27.Res.HHnew.Thermal.SH.Gas.SH.Gas</t>
  </si>
  <si>
    <t>EMI_per_sqm.kgCO2.EU27.Res.HHnew.Thermal.SH.Gas.SH.Elec</t>
  </si>
  <si>
    <t>EMI_per_sqm.kgCO2.EU27.Res.HHnew.Thermal.SH.Gas.SC</t>
  </si>
  <si>
    <t>EMI_per_sqm.kgCO2.EU27.Res.HHnew.Thermal.SH.Gas.SC.AC.Elec</t>
  </si>
  <si>
    <t>EMI_per_sqm.kgCO2.EU27.Res.HHnew.Thermal.SH.Gas.WH</t>
  </si>
  <si>
    <t>EMI_per_sqm.kgCO2.EU27.Res.HHnew.Thermal.SH.Gas.WH.Gas.NoSolar.Gas</t>
  </si>
  <si>
    <t>EMI_per_sqm.kgCO2.EU27.Res.HHnew.Thermal.SH.Gas.WH.Gas.Solar</t>
  </si>
  <si>
    <t>EMI_per_sqm.kgCO2.EU27.Res.HHnew.Thermal.SH.Gas.WH.Gas.Solar.Gas</t>
  </si>
  <si>
    <t>EMI_per_sqm.kgCO2.EU27.Res.HHnew.Thermal.SH.Gas.WH.Gas.Solar.Solar</t>
  </si>
  <si>
    <t>EMI_per_sqm.kgCO2.EU27.Res.HHnew.Thermal.SH.Gas.WH.Elc.NoSolar.Elec</t>
  </si>
  <si>
    <t>EMI_per_sqm.kgCO2.EU27.Res.HHnew.Thermal.SH.Gas.WH.Elc.Solar</t>
  </si>
  <si>
    <t>EMI_per_sqm.kgCO2.EU27.Res.HHnew.Thermal.SH.Gas.WH.Elc.Solar.Elec</t>
  </si>
  <si>
    <t>EMI_per_sqm.kgCO2.EU27.Res.HHnew.Thermal.SH.Gas.WH.Elc.Solar.Solar</t>
  </si>
  <si>
    <t>EMI_per_sqm.kgCO2.EU27.Res.HHnew.Thermal.SH.Gas.CO</t>
  </si>
  <si>
    <t>EMI_per_sqm.kgCO2.EU27.Res.HHnew.Thermal.SH.Gas.CO.Gas.Gas</t>
  </si>
  <si>
    <t>EMI_per_sqm.kgCO2.EU27.Res.HHnew.Thermal.SH.Gas.CO.Elc.Elec</t>
  </si>
  <si>
    <t>EMI_per_sqm.kgCO2.EU27.Res.HHnew.Thermal.SH.Biomass</t>
  </si>
  <si>
    <t>EMI_per_sqm.kgCO2.EU27.Res.HHnew.Thermal.SH.Biomass.SH</t>
  </si>
  <si>
    <t>EMI_per_sqm.kgCO2.EU27.Res.HHnew.Thermal.SH.Biomass.SH.Biomass</t>
  </si>
  <si>
    <t>EMI_per_sqm.kgCO2.EU27.Res.HHnew.Thermal.SH.Biomass.SH.Elec</t>
  </si>
  <si>
    <t>EMI_per_sqm.kgCO2.EU27.Res.HHnew.Thermal.SH.Biomass.SC</t>
  </si>
  <si>
    <t>EMI_per_sqm.kgCO2.EU27.Res.HHnew.Thermal.SH.Biomass.SC.AC.Elec</t>
  </si>
  <si>
    <t>EMI_per_sqm.kgCO2.EU27.Res.HHnew.Thermal.SH.Biomass.WH</t>
  </si>
  <si>
    <t>EMI_per_sqm.kgCO2.EU27.Res.HHnew.Thermal.SH.Biomass.WH.Biomass.NoSolar.Biomass</t>
  </si>
  <si>
    <t>EMI_per_sqm.kgCO2.EU27.Res.HHnew.Thermal.SH.Biomass.WH.Biomass.Solar</t>
  </si>
  <si>
    <t>EMI_per_sqm.kgCO2.EU27.Res.HHnew.Thermal.SH.Biomass.WH.Biomass.Solar.Biomass</t>
  </si>
  <si>
    <t>EMI_per_sqm.kgCO2.EU27.Res.HHnew.Thermal.SH.Biomass.WH.Biomass.Solar.Solar</t>
  </si>
  <si>
    <t>EMI_per_sqm.kgCO2.EU27.Res.HHnew.Thermal.SH.Biomass.WH.LPG.NoSolar.LPG</t>
  </si>
  <si>
    <t>EMI_per_sqm.kgCO2.EU27.Res.HHnew.Thermal.SH.Biomass.WH.LPG.Solar</t>
  </si>
  <si>
    <t>EMI_per_sqm.kgCO2.EU27.Res.HHnew.Thermal.SH.Biomass.WH.LPG.Solar.LPG</t>
  </si>
  <si>
    <t>EMI_per_sqm.kgCO2.EU27.Res.HHnew.Thermal.SH.Biomass.WH.LPG.Solar.Solar</t>
  </si>
  <si>
    <t>EMI_per_sqm.kgCO2.EU27.Res.HHnew.Thermal.SH.Biomass.WH.Elc.NoSolar.Elec</t>
  </si>
  <si>
    <t>EMI_per_sqm.kgCO2.EU27.Res.HHnew.Thermal.SH.Biomass.WH.Elc.Solar</t>
  </si>
  <si>
    <t>EMI_per_sqm.kgCO2.EU27.Res.HHnew.Thermal.SH.Biomass.WH.Elc.Solar.Elec</t>
  </si>
  <si>
    <t>EMI_per_sqm.kgCO2.EU27.Res.HHnew.Thermal.SH.Biomass.WH.Elc.Solar.Solar</t>
  </si>
  <si>
    <t>EMI_per_sqm.kgCO2.EU27.Res.HHnew.Thermal.SH.Biomass.CO</t>
  </si>
  <si>
    <t>EMI_per_sqm.kgCO2.EU27.Res.HHnew.Thermal.SH.Biomass.CO.Biomass.Biomass</t>
  </si>
  <si>
    <t>EMI_per_sqm.kgCO2.EU27.Res.HHnew.Thermal.SH.Biomass.CO.LPG.LPG</t>
  </si>
  <si>
    <t>EMI_per_sqm.kgCO2.EU27.Res.HHnew.Thermal.SH.Biomass.CO.Elc.Elec</t>
  </si>
  <si>
    <t>EMI_per_sqm.kgCO2.EU27.Res.HHnew.Thermal.SH.Geo</t>
  </si>
  <si>
    <t>EMI_per_sqm.kgCO2.EU27.Res.HHnew.Thermal.SH.Geo.SH</t>
  </si>
  <si>
    <t>EMI_per_sqm.kgCO2.EU27.Res.HHnew.Thermal.SH.Geo.SH.Geo</t>
  </si>
  <si>
    <t>EMI_per_sqm.kgCO2.EU27.Res.HHnew.Thermal.SH.Geo.SH.Elec</t>
  </si>
  <si>
    <t>EMI_per_sqm.kgCO2.EU27.Res.HHnew.Thermal.SH.Geo.SC</t>
  </si>
  <si>
    <t>EMI_per_sqm.kgCO2.EU27.Res.HHnew.Thermal.SH.Geo.SC.AC.Elec</t>
  </si>
  <si>
    <t>EMI_per_sqm.kgCO2.EU27.Res.HHnew.Thermal.SH.Geo.WH</t>
  </si>
  <si>
    <t>EMI_per_sqm.kgCO2.EU27.Res.HHnew.Thermal.SH.Geo.WH.Geo.NoSolar.Geo</t>
  </si>
  <si>
    <t>EMI_per_sqm.kgCO2.EU27.Res.HHnew.Thermal.SH.Geo.WH.Geo.Solar</t>
  </si>
  <si>
    <t>EMI_per_sqm.kgCO2.EU27.Res.HHnew.Thermal.SH.Geo.WH.Geo.Solar.Geo</t>
  </si>
  <si>
    <t>EMI_per_sqm.kgCO2.EU27.Res.HHnew.Thermal.SH.Geo.WH.Geo.Solar.Solar</t>
  </si>
  <si>
    <t>EMI_per_sqm.kgCO2.EU27.Res.HHnew.Thermal.SH.Geo.WH.Elc.NoSolar.Elec</t>
  </si>
  <si>
    <t>EMI_per_sqm.kgCO2.EU27.Res.HHnew.Thermal.SH.Geo.WH.Elc.Solar</t>
  </si>
  <si>
    <t>EMI_per_sqm.kgCO2.EU27.Res.HHnew.Thermal.SH.Geo.WH.Elc.Solar.Elec</t>
  </si>
  <si>
    <t>EMI_per_sqm.kgCO2.EU27.Res.HHnew.Thermal.SH.Geo.WH.Elc.Solar.Solar</t>
  </si>
  <si>
    <t>EMI_per_sqm.kgCO2.EU27.Res.HHnew.Thermal.SH.Geo.CO</t>
  </si>
  <si>
    <t>EMI_per_sqm.kgCO2.EU27.Res.HHnew.Thermal.SH.Geo.CO.LPG.LPG</t>
  </si>
  <si>
    <t>EMI_per_sqm.kgCO2.EU27.Res.HHnew.Thermal.SH.Geo.CO.Elc.Elec</t>
  </si>
  <si>
    <t>EMI_per_sqm.kgCO2.EU27.Res.HHnew.Thermal.SH.DistrHeat</t>
  </si>
  <si>
    <t>EMI_per_sqm.kgCO2.EU27.Res.HHnew.Thermal.SH.DistrHeat.SH</t>
  </si>
  <si>
    <t>EMI_per_sqm.kgCO2.EU27.Res.HHnew.Thermal.SH.DistrHeat.SH.Steam_Distr</t>
  </si>
  <si>
    <t>EMI_per_sqm.kgCO2.EU27.Res.HHnew.Thermal.SH.DistrHeat.SH.Elec</t>
  </si>
  <si>
    <t>EMI_per_sqm.kgCO2.EU27.Res.HHnew.Thermal.SH.DistrHeat.SC</t>
  </si>
  <si>
    <t>EMI_per_sqm.kgCO2.EU27.Res.HHnew.Thermal.SH.DistrHeat.SC.AC.Elec</t>
  </si>
  <si>
    <t>EMI_per_sqm.kgCO2.EU27.Res.HHnew.Thermal.SH.DistrHeat.WH</t>
  </si>
  <si>
    <t>EMI_per_sqm.kgCO2.EU27.Res.HHnew.Thermal.SH.DistrHeat.WH.DistrHeat.NoSolar.Steam_Distr</t>
  </si>
  <si>
    <t>EMI_per_sqm.kgCO2.EU27.Res.HHnew.Thermal.SH.DistrHeat.WH.DistrHeat.Solar</t>
  </si>
  <si>
    <t>EMI_per_sqm.kgCO2.EU27.Res.HHnew.Thermal.SH.DistrHeat.WH.DistrHeat.Solar.Steam_Distr</t>
  </si>
  <si>
    <t>EMI_per_sqm.kgCO2.EU27.Res.HHnew.Thermal.SH.DistrHeat.WH.DistrHeat.Solar.Solar</t>
  </si>
  <si>
    <t>EMI_per_sqm.kgCO2.EU27.Res.HHnew.Thermal.SH.DistrHeat.WH.Elc.NoSolar.Elec</t>
  </si>
  <si>
    <t>EMI_per_sqm.kgCO2.EU27.Res.HHnew.Thermal.SH.DistrHeat.WH.Elc.Solar</t>
  </si>
  <si>
    <t>EMI_per_sqm.kgCO2.EU27.Res.HHnew.Thermal.SH.DistrHeat.WH.Elc.Solar.Elec</t>
  </si>
  <si>
    <t>EMI_per_sqm.kgCO2.EU27.Res.HHnew.Thermal.SH.DistrHeat.WH.Elc.Solar.Solar</t>
  </si>
  <si>
    <t>EMI_per_sqm.kgCO2.EU27.Res.HHnew.Thermal.SH.DistrHeat.CO</t>
  </si>
  <si>
    <t>EMI_per_sqm.kgCO2.EU27.Res.HHnew.Thermal.SH.DistrHeat.CO.LPG.LPG</t>
  </si>
  <si>
    <t>EMI_per_sqm.kgCO2.EU27.Res.HHnew.Thermal.SH.DistrHeat.CO.Elc.Elec</t>
  </si>
  <si>
    <t>EMI_per_sqm.kgCO2.EU27.Res.HHnew.Thermal.SH.AdvElc</t>
  </si>
  <si>
    <t>EMI_per_sqm.kgCO2.EU27.Res.HHnew.Thermal.SH.AdvElc.SH</t>
  </si>
  <si>
    <t>EMI_per_sqm.kgCO2.EU27.Res.HHnew.Thermal.SH.AdvElc.SH.Elec</t>
  </si>
  <si>
    <t>EMI_per_sqm.kgCO2.EU27.Res.HHnew.Thermal.SH.AdvElc.SC</t>
  </si>
  <si>
    <t>EMI_per_sqm.kgCO2.EU27.Res.HHnew.Thermal.SH.AdvElc.SC.AC.Elec</t>
  </si>
  <si>
    <t>EMI_per_sqm.kgCO2.EU27.Res.HHnew.Thermal.SH.AdvElc.WH</t>
  </si>
  <si>
    <t>EMI_per_sqm.kgCO2.EU27.Res.HHnew.Thermal.SH.AdvElc.WH.LPG.NoSolar.LPG</t>
  </si>
  <si>
    <t>EMI_per_sqm.kgCO2.EU27.Res.HHnew.Thermal.SH.AdvElc.WH.LPG.Solar</t>
  </si>
  <si>
    <t>EMI_per_sqm.kgCO2.EU27.Res.HHnew.Thermal.SH.AdvElc.WH.LPG.Solar.LPG</t>
  </si>
  <si>
    <t>EMI_per_sqm.kgCO2.EU27.Res.HHnew.Thermal.SH.AdvElc.WH.LPG.Solar.Solar</t>
  </si>
  <si>
    <t>EMI_per_sqm.kgCO2.EU27.Res.HHnew.Thermal.SH.AdvElc.WH.Elc.NoSolar.Elec</t>
  </si>
  <si>
    <t>EMI_per_sqm.kgCO2.EU27.Res.HHnew.Thermal.SH.AdvElc.WH.Elc.Solar</t>
  </si>
  <si>
    <t>EMI_per_sqm.kgCO2.EU27.Res.HHnew.Thermal.SH.AdvElc.WH.Elc.Solar.Elec</t>
  </si>
  <si>
    <t>EMI_per_sqm.kgCO2.EU27.Res.HHnew.Thermal.SH.AdvElc.WH.Elc.Solar.Solar</t>
  </si>
  <si>
    <t>EMI_per_sqm.kgCO2.EU27.Res.HHnew.Thermal.SH.AdvElc.CO</t>
  </si>
  <si>
    <t>EMI_per_sqm.kgCO2.EU27.Res.HHnew.Thermal.SH.AdvElc.CO.LPG.LPG</t>
  </si>
  <si>
    <t>EMI_per_sqm.kgCO2.EU27.Res.HHnew.Thermal.SH.AdvElc.CO.Elc.Elec</t>
  </si>
  <si>
    <t>EMI_per_sqm.kgCO2.EU27.Res.HHnew.Thermal.SH.ConvElc</t>
  </si>
  <si>
    <t>EMI_per_sqm.kgCO2.EU27.Res.HHnew.Thermal.SH.ConvElc.SH</t>
  </si>
  <si>
    <t>EMI_per_sqm.kgCO2.EU27.Res.HHnew.Thermal.SH.ConvElc.SH.Elec</t>
  </si>
  <si>
    <t>EMI_per_sqm.kgCO2.EU27.Res.HHnew.Thermal.SH.ConvElc.SC</t>
  </si>
  <si>
    <t>EMI_per_sqm.kgCO2.EU27.Res.HHnew.Thermal.SH.ConvElc.SC.AC.Elec</t>
  </si>
  <si>
    <t>EMI_per_sqm.kgCO2.EU27.Res.HHnew.Thermal.SH.ConvElc.WH</t>
  </si>
  <si>
    <t>EMI_per_sqm.kgCO2.EU27.Res.HHnew.Thermal.SH.ConvElc.WH.LPG.NoSolar.LPG</t>
  </si>
  <si>
    <t>EMI_per_sqm.kgCO2.EU27.Res.HHnew.Thermal.SH.ConvElc.WH.LPG.Solar</t>
  </si>
  <si>
    <t>EMI_per_sqm.kgCO2.EU27.Res.HHnew.Thermal.SH.ConvElc.WH.LPG.Solar.LPG</t>
  </si>
  <si>
    <t>EMI_per_sqm.kgCO2.EU27.Res.HHnew.Thermal.SH.ConvElc.WH.LPG.Solar.Solar</t>
  </si>
  <si>
    <t>EMI_per_sqm.kgCO2.EU27.Res.HHnew.Thermal.SH.ConvElc.WH.Elc.NoSolar.Elec</t>
  </si>
  <si>
    <t>EMI_per_sqm.kgCO2.EU27.Res.HHnew.Thermal.SH.ConvElc.WH.Elc.Solar</t>
  </si>
  <si>
    <t>EMI_per_sqm.kgCO2.EU27.Res.HHnew.Thermal.SH.ConvElc.WH.Elc.Solar.Elec</t>
  </si>
  <si>
    <t>EMI_per_sqm.kgCO2.EU27.Res.HHnew.Thermal.SH.ConvElc.WH.Elc.Solar.Solar</t>
  </si>
  <si>
    <t>EMI_per_sqm.kgCO2.EU27.Res.HHnew.Thermal.SH.ConvElc.CO</t>
  </si>
  <si>
    <t>EMI_per_sqm.kgCO2.EU27.Res.HHnew.Thermal.SH.ConvElc.CO.LPG.LPG</t>
  </si>
  <si>
    <t>EMI_per_sqm.kgCO2.EU27.Res.HHnew.Thermal.SH.ConvElc.CO.Elc.Elec</t>
  </si>
  <si>
    <t>EU27 - Household type: Solids</t>
  </si>
  <si>
    <t>EU27 - Household type: LPG</t>
  </si>
  <si>
    <t>EU27 - Household type: Diesel oil</t>
  </si>
  <si>
    <t>EU27 - Household type: Gas</t>
  </si>
  <si>
    <t>EU27 - Household type: Biomass</t>
  </si>
  <si>
    <t>EU27 - Household type: Geothermal</t>
  </si>
  <si>
    <t>EU27 - Household type: Distributed heat</t>
  </si>
  <si>
    <t>EU27 - Household type: Advanced electric heating</t>
  </si>
  <si>
    <t>EU27 - Household type: Conventional electric heating</t>
  </si>
  <si>
    <t>EU27 - Residential / specific electric uses</t>
  </si>
  <si>
    <t>EU27 - Refrigerators and freezers</t>
  </si>
  <si>
    <t>EU27 - Washing machines</t>
  </si>
  <si>
    <t>EU27 - Clothes dryers</t>
  </si>
  <si>
    <t>EU27 - Dishwashers</t>
  </si>
  <si>
    <t>EU27 - TV and multimedia</t>
  </si>
  <si>
    <t>EU27 - ICT equipment</t>
  </si>
  <si>
    <t>EU27 - Lighting</t>
  </si>
  <si>
    <t>EU27 -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</si>
</sst>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8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  <xf numFmtId="0" fontId="41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  <c r="B2" s="237"/>
      <c r="C2" s="237"/>
      <c r="D2" s="237"/>
      <c r="E2" s="237"/>
      <c r="F2" s="237"/>
      <c r="G2" s="237"/>
      <c r="H2" s="237"/>
      <c r="I2" s="237"/>
      <c r="J2" s="237"/>
      <c r="K2" s="237"/>
    </row>
    <row r="3" spans="1:23" ht="15" customHeight="1" x14ac:dyDescent="0.25">
      <c r="B3" s="237"/>
      <c r="C3" s="237"/>
      <c r="D3" s="237"/>
      <c r="E3" s="237"/>
      <c r="F3" s="237"/>
      <c r="G3" s="237"/>
      <c r="H3" s="237"/>
      <c r="I3" s="237"/>
      <c r="J3" s="237"/>
      <c r="K3" s="237"/>
    </row>
    <row r="6" spans="1:23" ht="31.5" x14ac:dyDescent="0.25">
      <c r="A6" s="222"/>
      <c r="B6" s="223" t="s">
        <v>214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185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45967.480798611112</v>
      </c>
      <c r="M30" s="236"/>
      <c r="N30" s="236"/>
      <c r="O30" s="236"/>
      <c r="V30" s="220"/>
    </row>
    <row r="31" spans="12:32" ht="15" customHeight="1" x14ac:dyDescent="0.25">
      <c r="L31" s="226" t="s">
        <v>215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217</v>
      </c>
      <c r="B1" s="160" t="s">
        <v>185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193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194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195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193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194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195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208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218</v>
      </c>
      <c r="B3" s="182">
        <v>6950135.9780574571</v>
      </c>
      <c r="C3" s="182">
        <v>7084322.1413910287</v>
      </c>
      <c r="D3" s="182">
        <v>7178275.1390623515</v>
      </c>
      <c r="E3" s="182">
        <v>7286980.981880405</v>
      </c>
      <c r="F3" s="182">
        <v>7439636.0700829392</v>
      </c>
      <c r="G3" s="182">
        <v>7606644.947900122</v>
      </c>
      <c r="H3" s="182">
        <v>7791374.5284857359</v>
      </c>
      <c r="I3" s="182">
        <v>7968913.2753223535</v>
      </c>
      <c r="J3" s="182">
        <v>8018569.1107910201</v>
      </c>
      <c r="K3" s="182">
        <v>7937199.8840018976</v>
      </c>
      <c r="L3" s="182">
        <v>8015377.1084867464</v>
      </c>
      <c r="M3" s="182">
        <v>8043614.0167380823</v>
      </c>
      <c r="N3" s="182">
        <v>7978382.9165719775</v>
      </c>
      <c r="O3" s="182">
        <v>7931629.2916701399</v>
      </c>
      <c r="P3" s="182">
        <v>8021725.7539266739</v>
      </c>
      <c r="Q3" s="182">
        <v>8205453.3548769997</v>
      </c>
      <c r="R3" s="182">
        <v>8378882.9532850822</v>
      </c>
      <c r="S3" s="182">
        <v>8568540.6476909593</v>
      </c>
      <c r="T3" s="182">
        <v>8731693.3788442239</v>
      </c>
      <c r="U3" s="182">
        <v>8868259.1295936331</v>
      </c>
      <c r="V3" s="182">
        <v>8238144.6397324903</v>
      </c>
      <c r="W3" s="182">
        <v>8634581.1139724292</v>
      </c>
      <c r="X3" s="182">
        <v>9066113.6726165675</v>
      </c>
      <c r="Y3" s="182">
        <v>9094195.200000003</v>
      </c>
      <c r="DA3" s="210" t="s">
        <v>222</v>
      </c>
    </row>
    <row r="4" spans="1:105" ht="12" customHeight="1" x14ac:dyDescent="0.25">
      <c r="A4" s="183" t="s">
        <v>90</v>
      </c>
      <c r="B4" s="36">
        <v>428473834</v>
      </c>
      <c r="C4" s="36">
        <v>429240746</v>
      </c>
      <c r="D4" s="36">
        <v>429728905</v>
      </c>
      <c r="E4" s="36">
        <v>431246056</v>
      </c>
      <c r="F4" s="36">
        <v>432878129</v>
      </c>
      <c r="G4" s="36">
        <v>434585887</v>
      </c>
      <c r="H4" s="36">
        <v>436041018</v>
      </c>
      <c r="I4" s="36">
        <v>437514477</v>
      </c>
      <c r="J4" s="36">
        <v>439074280</v>
      </c>
      <c r="K4" s="36">
        <v>440467898</v>
      </c>
      <c r="L4" s="36">
        <v>441160594</v>
      </c>
      <c r="M4" s="36">
        <v>440526112</v>
      </c>
      <c r="N4" s="36">
        <v>441280191</v>
      </c>
      <c r="O4" s="36">
        <v>441739935</v>
      </c>
      <c r="P4" s="36">
        <v>442268078</v>
      </c>
      <c r="Q4" s="36">
        <v>442924865</v>
      </c>
      <c r="R4" s="36">
        <v>444003268</v>
      </c>
      <c r="S4" s="36">
        <v>444670605</v>
      </c>
      <c r="T4" s="36">
        <v>445301376</v>
      </c>
      <c r="U4" s="36">
        <v>446149924</v>
      </c>
      <c r="V4" s="36">
        <v>447030024</v>
      </c>
      <c r="W4" s="36">
        <v>445891011</v>
      </c>
      <c r="X4" s="36">
        <v>445998928</v>
      </c>
      <c r="Y4" s="36">
        <v>447695350</v>
      </c>
      <c r="DA4" s="60" t="s">
        <v>223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172570215</v>
      </c>
      <c r="C6" s="35">
        <v>173703130</v>
      </c>
      <c r="D6" s="35">
        <v>174813907</v>
      </c>
      <c r="E6" s="35">
        <v>176300618</v>
      </c>
      <c r="F6" s="35">
        <v>177831091</v>
      </c>
      <c r="G6" s="35">
        <v>178964308</v>
      </c>
      <c r="H6" s="35">
        <v>180546342</v>
      </c>
      <c r="I6" s="35">
        <v>182098391</v>
      </c>
      <c r="J6" s="35">
        <v>184381274</v>
      </c>
      <c r="K6" s="35">
        <v>185816234</v>
      </c>
      <c r="L6" s="35">
        <v>187148829</v>
      </c>
      <c r="M6" s="35">
        <v>187641221</v>
      </c>
      <c r="N6" s="35">
        <v>189190598</v>
      </c>
      <c r="O6" s="35">
        <v>190075299</v>
      </c>
      <c r="P6" s="35">
        <v>191432726</v>
      </c>
      <c r="Q6" s="35">
        <v>192680758</v>
      </c>
      <c r="R6" s="35">
        <v>193522871</v>
      </c>
      <c r="S6" s="35">
        <v>194387360</v>
      </c>
      <c r="T6" s="35">
        <v>195296351</v>
      </c>
      <c r="U6" s="35">
        <v>196373607</v>
      </c>
      <c r="V6" s="35">
        <v>196904246</v>
      </c>
      <c r="W6" s="35">
        <v>197177094</v>
      </c>
      <c r="X6" s="35">
        <v>198597658</v>
      </c>
      <c r="Y6" s="35">
        <v>200225723</v>
      </c>
      <c r="DA6" s="59" t="s">
        <v>224</v>
      </c>
    </row>
    <row r="7" spans="1:105" ht="12" customHeight="1" x14ac:dyDescent="0.25">
      <c r="A7" s="185" t="s">
        <v>187</v>
      </c>
      <c r="B7" s="114">
        <v>14842478.984037317</v>
      </c>
      <c r="C7" s="114">
        <v>14987146.399290439</v>
      </c>
      <c r="D7" s="114">
        <v>15130862.076415759</v>
      </c>
      <c r="E7" s="114">
        <v>15310292.384473175</v>
      </c>
      <c r="F7" s="114">
        <v>15498812.228962515</v>
      </c>
      <c r="G7" s="114">
        <v>15649952.589706916</v>
      </c>
      <c r="H7" s="114">
        <v>15838633.170657104</v>
      </c>
      <c r="I7" s="114">
        <v>16029362.370642219</v>
      </c>
      <c r="J7" s="114">
        <v>16279321.54710884</v>
      </c>
      <c r="K7" s="114">
        <v>16478054.051288979</v>
      </c>
      <c r="L7" s="114">
        <v>16684434.686811237</v>
      </c>
      <c r="M7" s="114">
        <v>16830800.50867866</v>
      </c>
      <c r="N7" s="114">
        <v>17074297.257669821</v>
      </c>
      <c r="O7" s="114">
        <v>17264529.854093086</v>
      </c>
      <c r="P7" s="114">
        <v>17510093.928543642</v>
      </c>
      <c r="Q7" s="114">
        <v>17745197.332342654</v>
      </c>
      <c r="R7" s="114">
        <v>17903122.316200525</v>
      </c>
      <c r="S7" s="114">
        <v>18053754.322796889</v>
      </c>
      <c r="T7" s="114">
        <v>18220668.057039879</v>
      </c>
      <c r="U7" s="114">
        <v>18421304.323015932</v>
      </c>
      <c r="V7" s="114">
        <v>18595263.445099533</v>
      </c>
      <c r="W7" s="114">
        <v>18714097.967261452</v>
      </c>
      <c r="X7" s="114">
        <v>18936304.767967194</v>
      </c>
      <c r="Y7" s="114">
        <v>19184819.477106713</v>
      </c>
      <c r="DA7" s="132" t="s">
        <v>225</v>
      </c>
    </row>
    <row r="8" spans="1:105" ht="12" customHeight="1" x14ac:dyDescent="0.25">
      <c r="A8" s="186" t="s">
        <v>37</v>
      </c>
      <c r="B8" s="138">
        <v>0</v>
      </c>
      <c r="C8" s="138">
        <v>5015738</v>
      </c>
      <c r="D8" s="138">
        <v>5180385</v>
      </c>
      <c r="E8" s="138">
        <v>5404717</v>
      </c>
      <c r="F8" s="138">
        <v>5483581</v>
      </c>
      <c r="G8" s="138">
        <v>5169949</v>
      </c>
      <c r="H8" s="138">
        <v>5695125</v>
      </c>
      <c r="I8" s="138">
        <v>5640879</v>
      </c>
      <c r="J8" s="138">
        <v>6394026</v>
      </c>
      <c r="K8" s="138">
        <v>5613148</v>
      </c>
      <c r="L8" s="138">
        <v>5548255</v>
      </c>
      <c r="M8" s="138">
        <v>5266036</v>
      </c>
      <c r="N8" s="138">
        <v>5751401</v>
      </c>
      <c r="O8" s="138">
        <v>5282800</v>
      </c>
      <c r="P8" s="138">
        <v>5603386</v>
      </c>
      <c r="Q8" s="138">
        <v>5642357</v>
      </c>
      <c r="R8" s="138">
        <v>5248084</v>
      </c>
      <c r="S8" s="138">
        <v>5210781</v>
      </c>
      <c r="T8" s="138">
        <v>5304717</v>
      </c>
      <c r="U8" s="138">
        <v>5461228</v>
      </c>
      <c r="V8" s="138">
        <v>5176277</v>
      </c>
      <c r="W8" s="138">
        <v>5182235</v>
      </c>
      <c r="X8" s="138">
        <v>5930853</v>
      </c>
      <c r="Y8" s="138">
        <v>6526362</v>
      </c>
      <c r="DA8" s="63" t="s">
        <v>226</v>
      </c>
    </row>
    <row r="9" spans="1:105" ht="12" customHeight="1" x14ac:dyDescent="0.25">
      <c r="A9" s="183" t="s">
        <v>188</v>
      </c>
      <c r="B9" s="39">
        <v>0</v>
      </c>
      <c r="C9" s="39">
        <v>475858.08908906044</v>
      </c>
      <c r="D9" s="39">
        <v>485702.37498415518</v>
      </c>
      <c r="E9" s="39">
        <v>514157.10709185118</v>
      </c>
      <c r="F9" s="39">
        <v>526326.99623473652</v>
      </c>
      <c r="G9" s="39">
        <v>496439.6343013536</v>
      </c>
      <c r="H9" s="39">
        <v>539349.24111068225</v>
      </c>
      <c r="I9" s="39">
        <v>539844.68239559024</v>
      </c>
      <c r="J9" s="39">
        <v>601210.95755277108</v>
      </c>
      <c r="K9" s="39">
        <v>556099.84288013622</v>
      </c>
      <c r="L9" s="39">
        <v>567770.79524460784</v>
      </c>
      <c r="M9" s="39">
        <v>554330.67061018653</v>
      </c>
      <c r="N9" s="39">
        <v>604230.1271879347</v>
      </c>
      <c r="O9" s="39">
        <v>567689.62923395424</v>
      </c>
      <c r="P9" s="39">
        <v>610424.9167087744</v>
      </c>
      <c r="Q9" s="39">
        <v>612256.95921228663</v>
      </c>
      <c r="R9" s="39">
        <v>536036.81489220576</v>
      </c>
      <c r="S9" s="39">
        <v>523815.72071492259</v>
      </c>
      <c r="T9" s="39">
        <v>544688.05390365596</v>
      </c>
      <c r="U9" s="39">
        <v>577107.16174060071</v>
      </c>
      <c r="V9" s="39">
        <v>573704.57588607632</v>
      </c>
      <c r="W9" s="39">
        <v>537109.70020301687</v>
      </c>
      <c r="X9" s="39">
        <v>610784.1523527042</v>
      </c>
      <c r="Y9" s="39">
        <v>669481.62198053009</v>
      </c>
      <c r="DA9" s="60" t="s">
        <v>227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2960.77</v>
      </c>
      <c r="C11" s="41">
        <v>3210.04</v>
      </c>
      <c r="D11" s="41">
        <v>3063</v>
      </c>
      <c r="E11" s="41">
        <v>3225.75</v>
      </c>
      <c r="F11" s="41">
        <v>3215.73</v>
      </c>
      <c r="G11" s="41">
        <v>3209.72</v>
      </c>
      <c r="H11" s="41">
        <v>3084.5</v>
      </c>
      <c r="I11" s="41">
        <v>2985.9</v>
      </c>
      <c r="J11" s="41">
        <v>3036.39</v>
      </c>
      <c r="K11" s="41">
        <v>3113.25</v>
      </c>
      <c r="L11" s="41">
        <v>3497.41</v>
      </c>
      <c r="M11" s="41">
        <v>2968.15</v>
      </c>
      <c r="N11" s="41">
        <v>3237.86</v>
      </c>
      <c r="O11" s="41">
        <v>3160.09</v>
      </c>
      <c r="P11" s="41">
        <v>2815.53</v>
      </c>
      <c r="Q11" s="41">
        <v>2901.23</v>
      </c>
      <c r="R11" s="41">
        <v>3033.05</v>
      </c>
      <c r="S11" s="41">
        <v>3044.85</v>
      </c>
      <c r="T11" s="41">
        <v>2940.9</v>
      </c>
      <c r="U11" s="41">
        <v>2909.29</v>
      </c>
      <c r="V11" s="41">
        <v>2759.16</v>
      </c>
      <c r="W11" s="41">
        <v>3126.31</v>
      </c>
      <c r="X11" s="41">
        <v>2857.63</v>
      </c>
      <c r="Y11" s="41">
        <v>2820.92</v>
      </c>
      <c r="DA11" s="59" t="s">
        <v>228</v>
      </c>
    </row>
    <row r="12" spans="1:105" ht="12" customHeight="1" x14ac:dyDescent="0.25">
      <c r="A12" s="186" t="s">
        <v>186</v>
      </c>
      <c r="B12" s="187">
        <f>AVERAGE($B11:$V11)</f>
        <v>3065.3604761904767</v>
      </c>
      <c r="C12" s="187">
        <f t="shared" ref="C12:W12" si="0">AVERAGE($B11:$V11)</f>
        <v>3065.3604761904767</v>
      </c>
      <c r="D12" s="187">
        <f t="shared" si="0"/>
        <v>3065.3604761904767</v>
      </c>
      <c r="E12" s="187">
        <f t="shared" si="0"/>
        <v>3065.3604761904767</v>
      </c>
      <c r="F12" s="187">
        <f t="shared" si="0"/>
        <v>3065.3604761904767</v>
      </c>
      <c r="G12" s="187">
        <f t="shared" si="0"/>
        <v>3065.3604761904767</v>
      </c>
      <c r="H12" s="187">
        <f t="shared" si="0"/>
        <v>3065.3604761904767</v>
      </c>
      <c r="I12" s="187">
        <f t="shared" si="0"/>
        <v>3065.3604761904767</v>
      </c>
      <c r="J12" s="187">
        <f t="shared" si="0"/>
        <v>3065.3604761904767</v>
      </c>
      <c r="K12" s="187">
        <f t="shared" si="0"/>
        <v>3065.3604761904767</v>
      </c>
      <c r="L12" s="187">
        <f t="shared" si="0"/>
        <v>3065.3604761904767</v>
      </c>
      <c r="M12" s="187">
        <f t="shared" si="0"/>
        <v>3065.3604761904767</v>
      </c>
      <c r="N12" s="187">
        <f t="shared" si="0"/>
        <v>3065.3604761904767</v>
      </c>
      <c r="O12" s="187">
        <f t="shared" si="0"/>
        <v>3065.3604761904767</v>
      </c>
      <c r="P12" s="187">
        <f t="shared" si="0"/>
        <v>3065.3604761904767</v>
      </c>
      <c r="Q12" s="187">
        <f t="shared" si="0"/>
        <v>3065.3604761904767</v>
      </c>
      <c r="R12" s="187">
        <f t="shared" si="0"/>
        <v>3065.3604761904767</v>
      </c>
      <c r="S12" s="187">
        <f t="shared" si="0"/>
        <v>3065.3604761904767</v>
      </c>
      <c r="T12" s="187">
        <f t="shared" si="0"/>
        <v>3065.3604761904767</v>
      </c>
      <c r="U12" s="187">
        <f t="shared" si="0"/>
        <v>3065.3604761904767</v>
      </c>
      <c r="V12" s="187">
        <f t="shared" si="0"/>
        <v>3065.3604761904767</v>
      </c>
      <c r="W12" s="187">
        <f t="shared" si="0"/>
        <v>3065.3604761904767</v>
      </c>
      <c r="X12" s="187">
        <f t="shared" ref="X12:Y12" si="1">AVERAGE($B11:$V11)</f>
        <v>3065.3604761904767</v>
      </c>
      <c r="Y12" s="187">
        <f t="shared" si="1"/>
        <v>3065.3604761904767</v>
      </c>
      <c r="DA12" s="63" t="s">
        <v>229</v>
      </c>
    </row>
    <row r="13" spans="1:105" ht="12" customHeight="1" x14ac:dyDescent="0.25">
      <c r="A13" s="188" t="s">
        <v>88</v>
      </c>
      <c r="B13" s="189">
        <f t="shared" ref="B13:Q13" si="2">B11/B12</f>
        <v>0.96587987709671974</v>
      </c>
      <c r="C13" s="189">
        <f t="shared" si="2"/>
        <v>1.0471982088022893</v>
      </c>
      <c r="D13" s="189">
        <f t="shared" si="2"/>
        <v>0.99922995151506289</v>
      </c>
      <c r="E13" s="189">
        <f t="shared" si="2"/>
        <v>1.05232321779292</v>
      </c>
      <c r="F13" s="189">
        <f t="shared" si="2"/>
        <v>1.0490544342100989</v>
      </c>
      <c r="G13" s="189">
        <f t="shared" si="2"/>
        <v>1.0470938165122192</v>
      </c>
      <c r="H13" s="189">
        <f t="shared" si="2"/>
        <v>1.0062438085041501</v>
      </c>
      <c r="I13" s="189">
        <f t="shared" si="2"/>
        <v>0.97407793412628996</v>
      </c>
      <c r="J13" s="189">
        <f t="shared" si="2"/>
        <v>0.99054908014391829</v>
      </c>
      <c r="K13" s="189">
        <f t="shared" si="2"/>
        <v>1.0156228033151387</v>
      </c>
      <c r="L13" s="189">
        <f t="shared" si="2"/>
        <v>1.1409457475443343</v>
      </c>
      <c r="M13" s="189">
        <f t="shared" si="2"/>
        <v>0.96828742428646231</v>
      </c>
      <c r="N13" s="189">
        <f t="shared" si="2"/>
        <v>1.0562738135202616</v>
      </c>
      <c r="O13" s="189">
        <f t="shared" si="2"/>
        <v>1.0309032247741545</v>
      </c>
      <c r="P13" s="189">
        <f t="shared" si="2"/>
        <v>0.91849882644113778</v>
      </c>
      <c r="Q13" s="189">
        <f t="shared" si="2"/>
        <v>0.94645638662554554</v>
      </c>
      <c r="R13" s="189">
        <f t="shared" ref="R13:V13" si="3">R11/R12</f>
        <v>0.98945948561631136</v>
      </c>
      <c r="S13" s="189">
        <f t="shared" si="3"/>
        <v>0.9933089513126474</v>
      </c>
      <c r="T13" s="189">
        <f t="shared" si="3"/>
        <v>0.95939776833517743</v>
      </c>
      <c r="U13" s="189">
        <f t="shared" si="3"/>
        <v>0.94908576743168693</v>
      </c>
      <c r="V13" s="189">
        <f t="shared" si="3"/>
        <v>0.9001094720934707</v>
      </c>
      <c r="W13" s="189">
        <f t="shared" ref="W13:Y13" si="4">W11/W12</f>
        <v>1.0198833136536258</v>
      </c>
      <c r="X13" s="189">
        <f t="shared" si="4"/>
        <v>0.93223293710348976</v>
      </c>
      <c r="Y13" s="189">
        <f t="shared" si="4"/>
        <v>0.92025718407700663</v>
      </c>
      <c r="DA13" s="60" t="s">
        <v>230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5">B4/B6</f>
        <v>2.4828956375814912</v>
      </c>
      <c r="C17" s="14">
        <f t="shared" si="5"/>
        <v>2.4711169338169094</v>
      </c>
      <c r="D17" s="14">
        <f t="shared" si="5"/>
        <v>2.4582077729090512</v>
      </c>
      <c r="E17" s="14">
        <f t="shared" si="5"/>
        <v>2.4460836319927135</v>
      </c>
      <c r="F17" s="14">
        <f t="shared" si="5"/>
        <v>2.4342094881485039</v>
      </c>
      <c r="G17" s="14">
        <f t="shared" si="5"/>
        <v>2.4283383198397304</v>
      </c>
      <c r="H17" s="14">
        <f t="shared" si="5"/>
        <v>2.4151196483393722</v>
      </c>
      <c r="I17" s="14">
        <f t="shared" si="5"/>
        <v>2.4026268139843148</v>
      </c>
      <c r="J17" s="14">
        <f t="shared" si="5"/>
        <v>2.3813387904023267</v>
      </c>
      <c r="K17" s="14">
        <f t="shared" si="5"/>
        <v>2.3704489565750215</v>
      </c>
      <c r="L17" s="14">
        <f t="shared" si="5"/>
        <v>2.3572714633442886</v>
      </c>
      <c r="M17" s="14">
        <f t="shared" si="5"/>
        <v>2.3477043564963798</v>
      </c>
      <c r="N17" s="14">
        <f t="shared" si="5"/>
        <v>2.3324636407143235</v>
      </c>
      <c r="O17" s="14">
        <f t="shared" si="5"/>
        <v>2.3240259903523812</v>
      </c>
      <c r="P17" s="14">
        <f t="shared" si="5"/>
        <v>2.3103054908176985</v>
      </c>
      <c r="Q17" s="14">
        <f t="shared" si="5"/>
        <v>2.2987498575233962</v>
      </c>
      <c r="R17" s="14">
        <f t="shared" ref="R17:V17" si="6">R4/R6</f>
        <v>2.2943193520521925</v>
      </c>
      <c r="S17" s="14">
        <f t="shared" si="6"/>
        <v>2.2875489692333906</v>
      </c>
      <c r="T17" s="14">
        <f t="shared" si="6"/>
        <v>2.2801315729652316</v>
      </c>
      <c r="U17" s="14">
        <f t="shared" si="6"/>
        <v>2.2719444370138806</v>
      </c>
      <c r="V17" s="14">
        <f t="shared" si="6"/>
        <v>2.2702914390175213</v>
      </c>
      <c r="W17" s="14">
        <f t="shared" ref="W17:Y17" si="7">W4/W6</f>
        <v>2.2613732759445173</v>
      </c>
      <c r="X17" s="14">
        <f t="shared" si="7"/>
        <v>2.2457411255071298</v>
      </c>
      <c r="Y17" s="14">
        <f t="shared" si="7"/>
        <v>2.2359532196569969</v>
      </c>
      <c r="DA17" s="10"/>
    </row>
    <row r="18" spans="1:105" ht="12" customHeight="1" x14ac:dyDescent="0.25">
      <c r="A18" s="179" t="s">
        <v>85</v>
      </c>
      <c r="B18" s="94">
        <f t="shared" ref="B18:Q18" si="8">B7*1000/B4</f>
        <v>34.640339283909029</v>
      </c>
      <c r="C18" s="94">
        <f t="shared" si="8"/>
        <v>34.915479341027982</v>
      </c>
      <c r="D18" s="94">
        <f t="shared" si="8"/>
        <v>35.210249765292744</v>
      </c>
      <c r="E18" s="94">
        <f t="shared" si="8"/>
        <v>35.502451956275223</v>
      </c>
      <c r="F18" s="94">
        <f t="shared" si="8"/>
        <v>35.804100948150499</v>
      </c>
      <c r="G18" s="94">
        <f t="shared" si="8"/>
        <v>36.011184573296823</v>
      </c>
      <c r="H18" s="94">
        <f t="shared" si="8"/>
        <v>36.323723037122861</v>
      </c>
      <c r="I18" s="94">
        <f t="shared" si="8"/>
        <v>36.637330221743085</v>
      </c>
      <c r="J18" s="94">
        <f t="shared" si="8"/>
        <v>37.076463570375473</v>
      </c>
      <c r="K18" s="94">
        <f t="shared" si="8"/>
        <v>37.410340517685079</v>
      </c>
      <c r="L18" s="94">
        <f t="shared" si="8"/>
        <v>37.81941296146509</v>
      </c>
      <c r="M18" s="94">
        <f t="shared" si="8"/>
        <v>38.206135913865324</v>
      </c>
      <c r="N18" s="94">
        <f t="shared" si="8"/>
        <v>38.692643825631912</v>
      </c>
      <c r="O18" s="94">
        <f t="shared" si="8"/>
        <v>39.083018052449994</v>
      </c>
      <c r="P18" s="94">
        <f t="shared" si="8"/>
        <v>39.591584379607077</v>
      </c>
      <c r="Q18" s="94">
        <f t="shared" si="8"/>
        <v>40.06367385209375</v>
      </c>
      <c r="R18" s="94">
        <f t="shared" ref="R18:V18" si="9">R7*1000/R4</f>
        <v>40.322050774186025</v>
      </c>
      <c r="S18" s="94">
        <f t="shared" si="9"/>
        <v>40.600287313340381</v>
      </c>
      <c r="T18" s="94">
        <f t="shared" si="9"/>
        <v>40.917610048076469</v>
      </c>
      <c r="U18" s="94">
        <f t="shared" si="9"/>
        <v>41.289493356533512</v>
      </c>
      <c r="V18" s="94">
        <f t="shared" si="9"/>
        <v>41.597347933613364</v>
      </c>
      <c r="W18" s="94">
        <f t="shared" ref="W18:Y18" si="10">W7*1000/W4</f>
        <v>41.97011714878785</v>
      </c>
      <c r="X18" s="94">
        <f t="shared" si="10"/>
        <v>42.45818449134746</v>
      </c>
      <c r="Y18" s="94">
        <f t="shared" si="10"/>
        <v>42.852398348802843</v>
      </c>
      <c r="DA18" s="11"/>
    </row>
    <row r="19" spans="1:105" ht="12" customHeight="1" x14ac:dyDescent="0.25">
      <c r="A19" s="180" t="s">
        <v>84</v>
      </c>
      <c r="B19" s="15">
        <f t="shared" ref="B19:Q19" si="11">B7*1000/B6</f>
        <v>86.008347292360483</v>
      </c>
      <c r="C19" s="15">
        <f t="shared" si="11"/>
        <v>86.280232251948703</v>
      </c>
      <c r="D19" s="15">
        <f t="shared" si="11"/>
        <v>86.554109659111717</v>
      </c>
      <c r="E19" s="15">
        <f t="shared" si="11"/>
        <v>86.841966625852521</v>
      </c>
      <c r="F19" s="15">
        <f t="shared" si="11"/>
        <v>87.154682242614797</v>
      </c>
      <c r="G19" s="15">
        <f t="shared" si="11"/>
        <v>87.447339442158025</v>
      </c>
      <c r="H19" s="15">
        <f t="shared" si="11"/>
        <v>87.726137207792917</v>
      </c>
      <c r="I19" s="15">
        <f t="shared" si="11"/>
        <v>88.025831983557836</v>
      </c>
      <c r="J19" s="15">
        <f t="shared" si="11"/>
        <v>88.291620911073863</v>
      </c>
      <c r="K19" s="15">
        <f t="shared" si="11"/>
        <v>88.679302645262837</v>
      </c>
      <c r="L19" s="15">
        <f t="shared" si="11"/>
        <v>89.150622934494763</v>
      </c>
      <c r="M19" s="15">
        <f t="shared" si="11"/>
        <v>89.696711729874423</v>
      </c>
      <c r="N19" s="15">
        <f t="shared" si="11"/>
        <v>90.249184886395994</v>
      </c>
      <c r="O19" s="15">
        <f t="shared" si="11"/>
        <v>90.829949735305092</v>
      </c>
      <c r="P19" s="15">
        <f t="shared" si="11"/>
        <v>91.468654782378451</v>
      </c>
      <c r="Q19" s="15">
        <f t="shared" si="11"/>
        <v>92.096364559364332</v>
      </c>
      <c r="R19" s="15">
        <f t="shared" ref="R19:V19" si="12">R7*1000/R6</f>
        <v>92.511661405646066</v>
      </c>
      <c r="S19" s="15">
        <f t="shared" si="12"/>
        <v>92.875145394211287</v>
      </c>
      <c r="T19" s="15">
        <f t="shared" si="12"/>
        <v>93.297534560898569</v>
      </c>
      <c r="U19" s="15">
        <f t="shared" si="12"/>
        <v>93.807434738497875</v>
      </c>
      <c r="V19" s="15">
        <f t="shared" si="12"/>
        <v>94.438102899515599</v>
      </c>
      <c r="W19" s="15">
        <f t="shared" ref="W19:Y19" si="13">W7*1000/W6</f>
        <v>94.910101308529534</v>
      </c>
      <c r="X19" s="15">
        <f t="shared" si="13"/>
        <v>95.350091026588004</v>
      </c>
      <c r="Y19" s="15">
        <f t="shared" si="13"/>
        <v>95.815958058029892</v>
      </c>
      <c r="DA19" s="12"/>
    </row>
    <row r="20" spans="1:105" ht="12" customHeight="1" x14ac:dyDescent="0.25">
      <c r="A20" s="179" t="s">
        <v>83</v>
      </c>
      <c r="B20" s="4" t="str">
        <f t="shared" ref="B20:Q20" si="14">IF(SUM(B21)=0,"",B21/B17)</f>
        <v/>
      </c>
      <c r="C20" s="4">
        <f t="shared" si="14"/>
        <v>38.392758464243315</v>
      </c>
      <c r="D20" s="4">
        <f t="shared" si="14"/>
        <v>38.1407828057581</v>
      </c>
      <c r="E20" s="4">
        <f t="shared" si="14"/>
        <v>38.891221460794171</v>
      </c>
      <c r="F20" s="4">
        <f t="shared" si="14"/>
        <v>39.430604251298924</v>
      </c>
      <c r="G20" s="4">
        <f t="shared" si="14"/>
        <v>39.543125664160925</v>
      </c>
      <c r="H20" s="4">
        <f t="shared" si="14"/>
        <v>39.212827614743276</v>
      </c>
      <c r="I20" s="4">
        <f t="shared" si="14"/>
        <v>39.832331187602215</v>
      </c>
      <c r="J20" s="4">
        <f t="shared" si="14"/>
        <v>39.484923693397327</v>
      </c>
      <c r="K20" s="4">
        <f t="shared" si="14"/>
        <v>41.794166748441938</v>
      </c>
      <c r="L20" s="4">
        <f t="shared" si="14"/>
        <v>43.41172445291253</v>
      </c>
      <c r="M20" s="4">
        <f t="shared" si="14"/>
        <v>44.837529848083804</v>
      </c>
      <c r="N20" s="4">
        <f t="shared" si="14"/>
        <v>45.041603633286897</v>
      </c>
      <c r="O20" s="4">
        <f t="shared" si="14"/>
        <v>46.238720789724269</v>
      </c>
      <c r="P20" s="4">
        <f t="shared" si="14"/>
        <v>47.15332275783615</v>
      </c>
      <c r="Q20" s="4">
        <f t="shared" si="14"/>
        <v>47.204288259387624</v>
      </c>
      <c r="R20" s="4">
        <f t="shared" ref="R20:V20" si="15">IF(SUM(R21)=0,"",R21/R17)</f>
        <v>44.518443532148346</v>
      </c>
      <c r="S20" s="4">
        <f t="shared" si="15"/>
        <v>43.944578947886733</v>
      </c>
      <c r="T20" s="4">
        <f t="shared" si="15"/>
        <v>45.032465227411429</v>
      </c>
      <c r="U20" s="4">
        <f t="shared" si="15"/>
        <v>46.5123679014958</v>
      </c>
      <c r="V20" s="4">
        <f t="shared" si="15"/>
        <v>48.819035337397622</v>
      </c>
      <c r="W20" s="4">
        <f t="shared" ref="W20:Y20" si="16">IF(SUM(W21)=0,"",W21/W17)</f>
        <v>45.832509499188511</v>
      </c>
      <c r="X20" s="4">
        <f t="shared" si="16"/>
        <v>45.85755631861084</v>
      </c>
      <c r="Y20" s="4">
        <f t="shared" si="16"/>
        <v>45.878032773699559</v>
      </c>
      <c r="DA20" s="11"/>
    </row>
    <row r="21" spans="1:105" ht="12" customHeight="1" x14ac:dyDescent="0.25">
      <c r="A21" s="180" t="s">
        <v>82</v>
      </c>
      <c r="B21" s="3" t="str">
        <f t="shared" ref="B21:Q21" si="17">IF(SUM(B9)=0,"",B9*1000/B8)</f>
        <v/>
      </c>
      <c r="C21" s="3">
        <f t="shared" si="17"/>
        <v>94.87299557693413</v>
      </c>
      <c r="D21" s="3">
        <f t="shared" si="17"/>
        <v>93.757968757950451</v>
      </c>
      <c r="E21" s="3">
        <f t="shared" si="17"/>
        <v>95.131180243452377</v>
      </c>
      <c r="F21" s="3">
        <f t="shared" si="17"/>
        <v>95.982350991940578</v>
      </c>
      <c r="G21" s="3">
        <f t="shared" si="17"/>
        <v>96.024087336519869</v>
      </c>
      <c r="H21" s="3">
        <f t="shared" si="17"/>
        <v>94.70367043931121</v>
      </c>
      <c r="I21" s="3">
        <f t="shared" si="17"/>
        <v>95.702226974836762</v>
      </c>
      <c r="J21" s="3">
        <f t="shared" si="17"/>
        <v>94.026980427162968</v>
      </c>
      <c r="K21" s="3">
        <f t="shared" si="17"/>
        <v>99.07093895976665</v>
      </c>
      <c r="L21" s="3">
        <f t="shared" si="17"/>
        <v>102.33321922741615</v>
      </c>
      <c r="M21" s="3">
        <f t="shared" si="17"/>
        <v>105.2652641588828</v>
      </c>
      <c r="N21" s="3">
        <f t="shared" si="17"/>
        <v>105.05790279410786</v>
      </c>
      <c r="O21" s="3">
        <f t="shared" si="17"/>
        <v>107.45998887596619</v>
      </c>
      <c r="P21" s="3">
        <f t="shared" si="17"/>
        <v>108.93858047772801</v>
      </c>
      <c r="Q21" s="3">
        <f t="shared" si="17"/>
        <v>108.51085091076062</v>
      </c>
      <c r="R21" s="3">
        <f t="shared" ref="R21:V21" si="18">IF(SUM(R9)=0,"",R9*1000/R8)</f>
        <v>102.13952651905072</v>
      </c>
      <c r="S21" s="3">
        <f t="shared" si="18"/>
        <v>100.52537627563365</v>
      </c>
      <c r="T21" s="3">
        <f t="shared" si="18"/>
        <v>102.67994577347972</v>
      </c>
      <c r="U21" s="3">
        <f t="shared" si="18"/>
        <v>105.67351550614637</v>
      </c>
      <c r="V21" s="3">
        <f t="shared" si="18"/>
        <v>110.83343798758767</v>
      </c>
      <c r="W21" s="3">
        <f t="shared" ref="W21:Y21" si="19">IF(SUM(W9)=0,"",W9*1000/W8)</f>
        <v>103.64441215093814</v>
      </c>
      <c r="X21" s="3">
        <f t="shared" si="19"/>
        <v>102.9842001399637</v>
      </c>
      <c r="Y21" s="3">
        <f t="shared" si="19"/>
        <v>102.58113509188276</v>
      </c>
      <c r="DA21" s="12"/>
    </row>
    <row r="22" spans="1:105" ht="12" customHeight="1" x14ac:dyDescent="0.25">
      <c r="A22" s="178" t="s">
        <v>219</v>
      </c>
      <c r="B22" s="13">
        <f t="shared" ref="B22:Q22" si="20">B3*1000000/B4</f>
        <v>16220.677732347729</v>
      </c>
      <c r="C22" s="13">
        <f t="shared" si="20"/>
        <v>16504.309545187094</v>
      </c>
      <c r="D22" s="13">
        <f t="shared" si="20"/>
        <v>16704.194331685347</v>
      </c>
      <c r="E22" s="13">
        <f t="shared" si="20"/>
        <v>16897.501740584976</v>
      </c>
      <c r="F22" s="13">
        <f t="shared" si="20"/>
        <v>17186.444802072547</v>
      </c>
      <c r="G22" s="13">
        <f t="shared" si="20"/>
        <v>17503.202877593958</v>
      </c>
      <c r="H22" s="13">
        <f t="shared" si="20"/>
        <v>17868.444038183894</v>
      </c>
      <c r="I22" s="13">
        <f t="shared" si="20"/>
        <v>18214.056206698628</v>
      </c>
      <c r="J22" s="13">
        <f t="shared" si="20"/>
        <v>18262.443226670031</v>
      </c>
      <c r="K22" s="13">
        <f t="shared" si="20"/>
        <v>18019.928171932061</v>
      </c>
      <c r="L22" s="13">
        <f t="shared" si="20"/>
        <v>18168.841953474082</v>
      </c>
      <c r="M22" s="13">
        <f t="shared" si="20"/>
        <v>18259.108365267759</v>
      </c>
      <c r="N22" s="13">
        <f t="shared" si="20"/>
        <v>18080.083990382376</v>
      </c>
      <c r="O22" s="13">
        <f t="shared" si="20"/>
        <v>17955.427307404614</v>
      </c>
      <c r="P22" s="13">
        <f t="shared" si="20"/>
        <v>18137.700080462677</v>
      </c>
      <c r="Q22" s="13">
        <f t="shared" si="20"/>
        <v>18525.610105174383</v>
      </c>
      <c r="R22" s="13">
        <f t="shared" ref="R22:V22" si="21">R3*1000000/R4</f>
        <v>18871.219103921285</v>
      </c>
      <c r="S22" s="13">
        <f t="shared" si="21"/>
        <v>19269.411000736058</v>
      </c>
      <c r="T22" s="13">
        <f t="shared" si="21"/>
        <v>19608.503026148799</v>
      </c>
      <c r="U22" s="13">
        <f t="shared" si="21"/>
        <v>19877.307273941467</v>
      </c>
      <c r="V22" s="13">
        <f t="shared" si="21"/>
        <v>18428.615970842464</v>
      </c>
      <c r="W22" s="13">
        <f t="shared" ref="W22:Y22" si="22">W3*1000000/W4</f>
        <v>19364.779511046094</v>
      </c>
      <c r="X22" s="13">
        <f t="shared" si="22"/>
        <v>20327.657990730793</v>
      </c>
      <c r="Y22" s="13">
        <f t="shared" si="22"/>
        <v>20313.356392913181</v>
      </c>
      <c r="DA22" s="10"/>
    </row>
    <row r="23" spans="1:105" ht="12" customHeight="1" x14ac:dyDescent="0.25">
      <c r="A23" s="179" t="s">
        <v>220</v>
      </c>
      <c r="B23" s="46">
        <f t="shared" ref="B23:Q23" si="23">B3*1000000/B6</f>
        <v>40274.249980261411</v>
      </c>
      <c r="C23" s="46">
        <f t="shared" si="23"/>
        <v>40784.07879806788</v>
      </c>
      <c r="D23" s="46">
        <f t="shared" si="23"/>
        <v>41062.38034633224</v>
      </c>
      <c r="E23" s="46">
        <f t="shared" si="23"/>
        <v>41332.702429213299</v>
      </c>
      <c r="F23" s="46">
        <f t="shared" si="23"/>
        <v>41835.407004745532</v>
      </c>
      <c r="G23" s="46">
        <f t="shared" si="23"/>
        <v>42503.698267590444</v>
      </c>
      <c r="H23" s="46">
        <f t="shared" si="23"/>
        <v>43154.430281870438</v>
      </c>
      <c r="I23" s="46">
        <f t="shared" si="23"/>
        <v>43761.579833631557</v>
      </c>
      <c r="J23" s="46">
        <f t="shared" si="23"/>
        <v>43489.064463189578</v>
      </c>
      <c r="K23" s="46">
        <f t="shared" si="23"/>
        <v>42715.319932713188</v>
      </c>
      <c r="L23" s="46">
        <f t="shared" si="23"/>
        <v>42828.892658936944</v>
      </c>
      <c r="M23" s="46">
        <f t="shared" si="23"/>
        <v>42866.988254878612</v>
      </c>
      <c r="N23" s="46">
        <f t="shared" si="23"/>
        <v>42171.138528628035</v>
      </c>
      <c r="O23" s="46">
        <f t="shared" si="23"/>
        <v>41728.879730291199</v>
      </c>
      <c r="P23" s="46">
        <f t="shared" si="23"/>
        <v>41903.628086697536</v>
      </c>
      <c r="Q23" s="46">
        <f t="shared" si="23"/>
        <v>42585.743589803606</v>
      </c>
      <c r="R23" s="46">
        <f t="shared" ref="R23:V23" si="24">R3*1000000/R6</f>
        <v>43296.603186943634</v>
      </c>
      <c r="S23" s="46">
        <f t="shared" si="24"/>
        <v>44079.721272468327</v>
      </c>
      <c r="T23" s="46">
        <f t="shared" si="24"/>
        <v>44709.966848506163</v>
      </c>
      <c r="U23" s="46">
        <f t="shared" si="24"/>
        <v>45160.137683846857</v>
      </c>
      <c r="V23" s="46">
        <f t="shared" si="24"/>
        <v>41838.329071545209</v>
      </c>
      <c r="W23" s="46">
        <f t="shared" ref="W23:Y23" si="25">W3*1000000/W6</f>
        <v>43790.99488083757</v>
      </c>
      <c r="X23" s="46">
        <f t="shared" si="25"/>
        <v>45650.657535027771</v>
      </c>
      <c r="Y23" s="46">
        <f t="shared" si="25"/>
        <v>45419.714628774265</v>
      </c>
      <c r="DA23" s="11"/>
    </row>
    <row r="24" spans="1:105" ht="12" customHeight="1" x14ac:dyDescent="0.25">
      <c r="A24" s="180" t="s">
        <v>189</v>
      </c>
      <c r="B24" s="15">
        <v>1</v>
      </c>
      <c r="C24" s="15">
        <v>1</v>
      </c>
      <c r="D24" s="15">
        <v>1</v>
      </c>
      <c r="E24" s="15">
        <v>1</v>
      </c>
      <c r="F24" s="15">
        <v>1</v>
      </c>
      <c r="G24" s="15">
        <v>1</v>
      </c>
      <c r="H24" s="15">
        <v>1</v>
      </c>
      <c r="I24" s="15">
        <v>1</v>
      </c>
      <c r="J24" s="15">
        <v>1</v>
      </c>
      <c r="K24" s="15">
        <v>1</v>
      </c>
      <c r="L24" s="15">
        <v>1</v>
      </c>
      <c r="M24" s="15">
        <v>1</v>
      </c>
      <c r="N24" s="15">
        <v>1</v>
      </c>
      <c r="O24" s="15">
        <v>1</v>
      </c>
      <c r="P24" s="15">
        <v>1</v>
      </c>
      <c r="Q24" s="15">
        <v>1</v>
      </c>
      <c r="R24" s="15">
        <v>1</v>
      </c>
      <c r="S24" s="15">
        <v>1</v>
      </c>
      <c r="T24" s="15">
        <v>1</v>
      </c>
      <c r="U24" s="15">
        <v>1</v>
      </c>
      <c r="V24" s="15">
        <v>1</v>
      </c>
      <c r="W24" s="15">
        <v>1</v>
      </c>
      <c r="X24" s="15">
        <v>1</v>
      </c>
      <c r="Y24" s="15">
        <v>1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f>SUM(B29:B30,B33:B34,B41:B42)</f>
        <v>251428.33071280509</v>
      </c>
      <c r="C28" s="22">
        <f t="shared" ref="C28:W28" si="26">SUM(C29:C30,C33:C34,C41:C42)</f>
        <v>265461.24312337476</v>
      </c>
      <c r="D28" s="22">
        <f t="shared" si="26"/>
        <v>260114.79267651009</v>
      </c>
      <c r="E28" s="22">
        <f t="shared" si="26"/>
        <v>269037.77209269372</v>
      </c>
      <c r="F28" s="22">
        <f t="shared" si="26"/>
        <v>267286.99415628624</v>
      </c>
      <c r="G28" s="22">
        <f t="shared" si="26"/>
        <v>270221.89203078451</v>
      </c>
      <c r="H28" s="22">
        <f t="shared" si="26"/>
        <v>269250.43739940034</v>
      </c>
      <c r="I28" s="22">
        <f t="shared" si="26"/>
        <v>250815.35472791572</v>
      </c>
      <c r="J28" s="22">
        <f t="shared" si="26"/>
        <v>265973.45359706</v>
      </c>
      <c r="K28" s="22">
        <f t="shared" si="26"/>
        <v>264190.19141312287</v>
      </c>
      <c r="L28" s="22">
        <f t="shared" si="26"/>
        <v>281788.91776631918</v>
      </c>
      <c r="M28" s="22">
        <f t="shared" si="26"/>
        <v>254837.0216495576</v>
      </c>
      <c r="N28" s="22">
        <f t="shared" si="26"/>
        <v>266489.47307605384</v>
      </c>
      <c r="O28" s="22">
        <f t="shared" si="26"/>
        <v>269551.59278496046</v>
      </c>
      <c r="P28" s="22">
        <f t="shared" si="26"/>
        <v>237023.42424369641</v>
      </c>
      <c r="Q28" s="22">
        <f t="shared" si="26"/>
        <v>247730.0096888805</v>
      </c>
      <c r="R28" s="22">
        <f t="shared" si="26"/>
        <v>254495.01734385238</v>
      </c>
      <c r="S28" s="22">
        <f t="shared" si="26"/>
        <v>254573.8422441179</v>
      </c>
      <c r="T28" s="22">
        <f t="shared" si="26"/>
        <v>252536.20797545346</v>
      </c>
      <c r="U28" s="22">
        <f t="shared" si="26"/>
        <v>250082.68692342244</v>
      </c>
      <c r="V28" s="22">
        <f t="shared" si="26"/>
        <v>250090.70337063511</v>
      </c>
      <c r="W28" s="22">
        <f t="shared" si="26"/>
        <v>263650.23704601557</v>
      </c>
      <c r="X28" s="22">
        <f t="shared" ref="X28:Y28" si="27">SUM(X29:X30,X33:X34,X41:X42)</f>
        <v>244226.55903566885</v>
      </c>
      <c r="Y28" s="22">
        <f t="shared" si="27"/>
        <v>231268.42024430612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231</v>
      </c>
    </row>
    <row r="29" spans="1:105" ht="12.95" customHeight="1" x14ac:dyDescent="0.25">
      <c r="A29" s="30" t="s">
        <v>51</v>
      </c>
      <c r="B29" s="31">
        <v>8315.6202063628552</v>
      </c>
      <c r="C29" s="31">
        <v>8654.5370593293228</v>
      </c>
      <c r="D29" s="31">
        <v>8924.4918314703355</v>
      </c>
      <c r="E29" s="31">
        <v>8758.4656061908845</v>
      </c>
      <c r="F29" s="31">
        <v>8852.6278589853828</v>
      </c>
      <c r="G29" s="31">
        <v>9208.4305245055893</v>
      </c>
      <c r="H29" s="31">
        <v>10205.07506448839</v>
      </c>
      <c r="I29" s="31">
        <v>9134.1141014617369</v>
      </c>
      <c r="J29" s="31">
        <v>9701.7746345657761</v>
      </c>
      <c r="K29" s="31">
        <v>9889.726225279448</v>
      </c>
      <c r="L29" s="31">
        <v>11448.178331900259</v>
      </c>
      <c r="M29" s="31">
        <v>9967.4469475494388</v>
      </c>
      <c r="N29" s="31">
        <v>10222.476526225277</v>
      </c>
      <c r="O29" s="31">
        <v>9850.9429062768704</v>
      </c>
      <c r="P29" s="31">
        <v>8829.0185726569198</v>
      </c>
      <c r="Q29" s="31">
        <v>8719.9303525365431</v>
      </c>
      <c r="R29" s="31">
        <v>9025.7549441100582</v>
      </c>
      <c r="S29" s="31">
        <v>9014.2970765262253</v>
      </c>
      <c r="T29" s="31">
        <v>8474.9282029234746</v>
      </c>
      <c r="U29" s="31">
        <v>6838.0349957007729</v>
      </c>
      <c r="V29" s="31">
        <v>6999.9969045571797</v>
      </c>
      <c r="W29" s="31">
        <v>6672.2062768701626</v>
      </c>
      <c r="X29" s="31">
        <v>5727.2687876182281</v>
      </c>
      <c r="Y29" s="31">
        <v>5332.8698194325025</v>
      </c>
      <c r="DA29" s="59" t="s">
        <v>232</v>
      </c>
    </row>
    <row r="30" spans="1:105" ht="12" customHeight="1" x14ac:dyDescent="0.25">
      <c r="A30" s="73" t="s">
        <v>75</v>
      </c>
      <c r="B30" s="98">
        <f>SUM(B31:B32)</f>
        <v>55108.712360494086</v>
      </c>
      <c r="C30" s="98">
        <f t="shared" ref="C30:W30" si="28">SUM(C31:C32)</f>
        <v>59715.067422199929</v>
      </c>
      <c r="D30" s="98">
        <f t="shared" si="28"/>
        <v>54666.462169180661</v>
      </c>
      <c r="E30" s="98">
        <f t="shared" si="28"/>
        <v>55228.545753136765</v>
      </c>
      <c r="F30" s="98">
        <f t="shared" si="28"/>
        <v>53194.480830280343</v>
      </c>
      <c r="G30" s="98">
        <f t="shared" si="28"/>
        <v>52931.06301945493</v>
      </c>
      <c r="H30" s="98">
        <f t="shared" si="28"/>
        <v>50740.237918523359</v>
      </c>
      <c r="I30" s="98">
        <f t="shared" si="28"/>
        <v>39962.891301895062</v>
      </c>
      <c r="J30" s="98">
        <f t="shared" si="28"/>
        <v>45753.914300016739</v>
      </c>
      <c r="K30" s="98">
        <f t="shared" si="28"/>
        <v>41798.075036332375</v>
      </c>
      <c r="L30" s="98">
        <f t="shared" si="28"/>
        <v>41208.00231647116</v>
      </c>
      <c r="M30" s="98">
        <f t="shared" si="28"/>
        <v>36344.611574811745</v>
      </c>
      <c r="N30" s="98">
        <f t="shared" si="28"/>
        <v>36069.346815105819</v>
      </c>
      <c r="O30" s="98">
        <f t="shared" si="28"/>
        <v>36257.006079648156</v>
      </c>
      <c r="P30" s="98">
        <f t="shared" si="28"/>
        <v>31015.89040333101</v>
      </c>
      <c r="Q30" s="98">
        <f t="shared" si="28"/>
        <v>32055.299048713438</v>
      </c>
      <c r="R30" s="98">
        <f t="shared" si="28"/>
        <v>31376.317117097311</v>
      </c>
      <c r="S30" s="98">
        <f t="shared" si="28"/>
        <v>30630.403242715547</v>
      </c>
      <c r="T30" s="98">
        <f t="shared" si="28"/>
        <v>28988.119090074098</v>
      </c>
      <c r="U30" s="98">
        <f t="shared" si="28"/>
        <v>29316.840478872189</v>
      </c>
      <c r="V30" s="98">
        <f t="shared" si="28"/>
        <v>30482.168245433473</v>
      </c>
      <c r="W30" s="98">
        <f t="shared" si="28"/>
        <v>25390.925961980007</v>
      </c>
      <c r="X30" s="98">
        <f t="shared" ref="X30:Y30" si="29">SUM(X31:X32)</f>
        <v>26273.913802297451</v>
      </c>
      <c r="Y30" s="98">
        <f t="shared" si="29"/>
        <v>23864.299798046475</v>
      </c>
      <c r="DA30" s="63"/>
    </row>
    <row r="31" spans="1:105" ht="12" customHeight="1" x14ac:dyDescent="0.25">
      <c r="A31" s="97" t="s">
        <v>74</v>
      </c>
      <c r="B31" s="98">
        <v>8554.9508413275726</v>
      </c>
      <c r="C31" s="98">
        <v>8311.3365678967893</v>
      </c>
      <c r="D31" s="98">
        <v>8166.7438224738607</v>
      </c>
      <c r="E31" s="98">
        <v>8189.843822473862</v>
      </c>
      <c r="F31" s="98">
        <v>8191.1126960766114</v>
      </c>
      <c r="G31" s="98">
        <v>8275.7476354256232</v>
      </c>
      <c r="H31" s="98">
        <v>7599.2987102321604</v>
      </c>
      <c r="I31" s="98">
        <v>7198.7882201203747</v>
      </c>
      <c r="J31" s="98">
        <v>7109.2699054170234</v>
      </c>
      <c r="K31" s="98">
        <v>6912.4055889939809</v>
      </c>
      <c r="L31" s="98">
        <v>7038.7414445399827</v>
      </c>
      <c r="M31" s="98">
        <v>6349.9898538263096</v>
      </c>
      <c r="N31" s="98">
        <v>6112.5961306964737</v>
      </c>
      <c r="O31" s="98">
        <v>6162.9916595012892</v>
      </c>
      <c r="P31" s="98">
        <v>5599.7858985382627</v>
      </c>
      <c r="Q31" s="98">
        <v>5479.2922613929495</v>
      </c>
      <c r="R31" s="98">
        <v>5720.4738607050758</v>
      </c>
      <c r="S31" s="98">
        <v>5552.9207222699915</v>
      </c>
      <c r="T31" s="98">
        <v>5812.0066208082544</v>
      </c>
      <c r="U31" s="98">
        <v>5531.8196044711967</v>
      </c>
      <c r="V31" s="98">
        <v>5501.9498710232156</v>
      </c>
      <c r="W31" s="98">
        <v>5590.7608770421321</v>
      </c>
      <c r="X31" s="98">
        <v>5448.4903697334485</v>
      </c>
      <c r="Y31" s="98">
        <v>4825.6534823731736</v>
      </c>
      <c r="DA31" s="63" t="s">
        <v>233</v>
      </c>
    </row>
    <row r="32" spans="1:105" ht="12" customHeight="1" x14ac:dyDescent="0.25">
      <c r="A32" s="97" t="s">
        <v>197</v>
      </c>
      <c r="B32" s="98">
        <v>46553.76151916651</v>
      </c>
      <c r="C32" s="98">
        <v>51403.730854303139</v>
      </c>
      <c r="D32" s="98">
        <v>46499.718346706803</v>
      </c>
      <c r="E32" s="98">
        <v>47038.701930662901</v>
      </c>
      <c r="F32" s="98">
        <v>45003.368134203731</v>
      </c>
      <c r="G32" s="98">
        <v>44655.315384029309</v>
      </c>
      <c r="H32" s="98">
        <v>43140.939208291195</v>
      </c>
      <c r="I32" s="98">
        <v>32764.103081774687</v>
      </c>
      <c r="J32" s="98">
        <v>38644.644394599716</v>
      </c>
      <c r="K32" s="98">
        <v>34885.669447338398</v>
      </c>
      <c r="L32" s="98">
        <v>34169.260871931176</v>
      </c>
      <c r="M32" s="98">
        <v>29994.621720985437</v>
      </c>
      <c r="N32" s="98">
        <v>29956.750684409344</v>
      </c>
      <c r="O32" s="98">
        <v>30094.014420146865</v>
      </c>
      <c r="P32" s="98">
        <v>25416.104504792747</v>
      </c>
      <c r="Q32" s="98">
        <v>26576.00678732049</v>
      </c>
      <c r="R32" s="98">
        <v>25655.843256392236</v>
      </c>
      <c r="S32" s="98">
        <v>25077.482520445556</v>
      </c>
      <c r="T32" s="98">
        <v>23176.112469265845</v>
      </c>
      <c r="U32" s="98">
        <v>23785.020874400994</v>
      </c>
      <c r="V32" s="98">
        <v>24980.218374410259</v>
      </c>
      <c r="W32" s="98">
        <v>19800.165084937875</v>
      </c>
      <c r="X32" s="98">
        <v>20825.423432564003</v>
      </c>
      <c r="Y32" s="98">
        <v>19038.646315673301</v>
      </c>
      <c r="DA32" s="63" t="s">
        <v>234</v>
      </c>
    </row>
    <row r="33" spans="1:105" ht="12" customHeight="1" x14ac:dyDescent="0.25">
      <c r="A33" s="73" t="s">
        <v>190</v>
      </c>
      <c r="B33" s="98">
        <v>80155.623256307605</v>
      </c>
      <c r="C33" s="98">
        <v>84476.084695198064</v>
      </c>
      <c r="D33" s="98">
        <v>84121.104174129912</v>
      </c>
      <c r="E33" s="98">
        <v>88107.399674955799</v>
      </c>
      <c r="F33" s="98">
        <v>88808.801914557436</v>
      </c>
      <c r="G33" s="98">
        <v>88986.676138998562</v>
      </c>
      <c r="H33" s="98">
        <v>87189.313719005149</v>
      </c>
      <c r="I33" s="98">
        <v>80163.884735190994</v>
      </c>
      <c r="J33" s="98">
        <v>83976.408070811507</v>
      </c>
      <c r="K33" s="98">
        <v>84763.755233734279</v>
      </c>
      <c r="L33" s="98">
        <v>92192.57267766654</v>
      </c>
      <c r="M33" s="98">
        <v>80771.460007981455</v>
      </c>
      <c r="N33" s="98">
        <v>85058.975061044155</v>
      </c>
      <c r="O33" s="98">
        <v>86498.989830808074</v>
      </c>
      <c r="P33" s="98">
        <v>70946.613230362738</v>
      </c>
      <c r="Q33" s="98">
        <v>76855.579124860378</v>
      </c>
      <c r="R33" s="98">
        <v>81741.15108906872</v>
      </c>
      <c r="S33" s="98">
        <v>81389.478283998411</v>
      </c>
      <c r="T33" s="98">
        <v>80333.659733803332</v>
      </c>
      <c r="U33" s="98">
        <v>79352.882654176719</v>
      </c>
      <c r="V33" s="98">
        <v>78672.274277927223</v>
      </c>
      <c r="W33" s="98">
        <v>87295.599553844237</v>
      </c>
      <c r="X33" s="98">
        <v>73786.97101501502</v>
      </c>
      <c r="Y33" s="98">
        <v>66863.445631160808</v>
      </c>
      <c r="DA33" s="63" t="s">
        <v>235</v>
      </c>
    </row>
    <row r="34" spans="1:105" ht="12" customHeight="1" x14ac:dyDescent="0.25">
      <c r="A34" s="73" t="s">
        <v>73</v>
      </c>
      <c r="B34" s="98">
        <f>SUM(B35:B40)</f>
        <v>30452.755179426156</v>
      </c>
      <c r="C34" s="98">
        <f>SUM(C35:C40)</f>
        <v>30999.089660561982</v>
      </c>
      <c r="D34" s="98">
        <f>SUM(D35:D40)</f>
        <v>31343.073025818871</v>
      </c>
      <c r="E34" s="98">
        <f t="shared" ref="E34:G34" si="30">SUM(E35:E40)</f>
        <v>34787.665235081855</v>
      </c>
      <c r="F34" s="98">
        <f t="shared" si="30"/>
        <v>34075.980140439453</v>
      </c>
      <c r="G34" s="98">
        <f t="shared" si="30"/>
        <v>36624.668539609389</v>
      </c>
      <c r="H34" s="98">
        <f t="shared" ref="H34" si="31">SUM(H35:H40)</f>
        <v>38209.929330057617</v>
      </c>
      <c r="I34" s="98">
        <f t="shared" ref="I34" si="32">SUM(I35:I40)</f>
        <v>41115.898639238971</v>
      </c>
      <c r="J34" s="98">
        <f t="shared" ref="J34" si="33">SUM(J35:J40)</f>
        <v>45015.831226231734</v>
      </c>
      <c r="K34" s="98">
        <f t="shared" ref="K34" si="34">SUM(K35:K40)</f>
        <v>46030.593903159388</v>
      </c>
      <c r="L34" s="98">
        <f t="shared" ref="L34" si="35">SUM(L35:L40)</f>
        <v>50109.845093763623</v>
      </c>
      <c r="M34" s="98">
        <f t="shared" ref="M34" si="36">SUM(M35:M40)</f>
        <v>45623.608364270847</v>
      </c>
      <c r="N34" s="98">
        <f t="shared" ref="N34" si="37">SUM(N35:N40)</f>
        <v>51494.861346077552</v>
      </c>
      <c r="O34" s="98">
        <f t="shared" ref="O34" si="38">SUM(O35:O40)</f>
        <v>52507.940124719185</v>
      </c>
      <c r="P34" s="98">
        <f t="shared" ref="P34" si="39">SUM(P35:P40)</f>
        <v>47053.86394620216</v>
      </c>
      <c r="Q34" s="98">
        <f t="shared" ref="Q34" si="40">SUM(Q35:Q40)</f>
        <v>49402.622486931781</v>
      </c>
      <c r="R34" s="98">
        <f t="shared" ref="R34" si="41">SUM(R35:R40)</f>
        <v>49673.893419715598</v>
      </c>
      <c r="S34" s="98">
        <f t="shared" ref="S34" si="42">SUM(S35:S40)</f>
        <v>50424.777226432307</v>
      </c>
      <c r="T34" s="98">
        <f t="shared" ref="T34" si="43">SUM(T35:T40)</f>
        <v>52921.948756047263</v>
      </c>
      <c r="U34" s="98">
        <f t="shared" ref="U34" si="44">SUM(U35:U40)</f>
        <v>53175.307212557564</v>
      </c>
      <c r="V34" s="98">
        <f t="shared" ref="V34" si="45">SUM(V35:V40)</f>
        <v>52213.675292674205</v>
      </c>
      <c r="W34" s="98">
        <f t="shared" ref="W34:Y34" si="46">SUM(W35:W40)</f>
        <v>58658.246267938543</v>
      </c>
      <c r="X34" s="98">
        <f t="shared" si="46"/>
        <v>57572.693736843074</v>
      </c>
      <c r="Y34" s="98">
        <f t="shared" si="46"/>
        <v>56125.876276835726</v>
      </c>
      <c r="DA34" s="63"/>
    </row>
    <row r="35" spans="1:105" ht="12" customHeight="1" x14ac:dyDescent="0.25">
      <c r="A35" s="97" t="s">
        <v>200</v>
      </c>
      <c r="B35" s="98">
        <v>29483.578761822868</v>
      </c>
      <c r="C35" s="98">
        <v>29865.452536543416</v>
      </c>
      <c r="D35" s="98">
        <v>30061.55851246776</v>
      </c>
      <c r="E35" s="98">
        <v>33234.240971625106</v>
      </c>
      <c r="F35" s="98">
        <v>32362.406018916598</v>
      </c>
      <c r="G35" s="98">
        <v>34650.664144454</v>
      </c>
      <c r="H35" s="98">
        <v>35797.448495270852</v>
      </c>
      <c r="I35" s="98">
        <v>38234.359501289771</v>
      </c>
      <c r="J35" s="98">
        <v>41551.124161650907</v>
      </c>
      <c r="K35" s="98">
        <v>41812.49905417025</v>
      </c>
      <c r="L35" s="98">
        <v>44990.517282889072</v>
      </c>
      <c r="M35" s="98">
        <v>40507.370765262247</v>
      </c>
      <c r="N35" s="98">
        <v>45703.571453138444</v>
      </c>
      <c r="O35" s="98">
        <v>46157.116680997417</v>
      </c>
      <c r="P35" s="98">
        <v>40573.177472055031</v>
      </c>
      <c r="Q35" s="98">
        <v>42276.743250214953</v>
      </c>
      <c r="R35" s="98">
        <v>41713.891659501285</v>
      </c>
      <c r="S35" s="98">
        <v>42041.639294926921</v>
      </c>
      <c r="T35" s="98">
        <v>43949.469131556325</v>
      </c>
      <c r="U35" s="98">
        <v>43509.087102321588</v>
      </c>
      <c r="V35" s="98">
        <v>41795.708512467754</v>
      </c>
      <c r="W35" s="98">
        <v>45857.512123817709</v>
      </c>
      <c r="X35" s="98">
        <v>43372.48392089425</v>
      </c>
      <c r="Y35" s="98">
        <v>40555.406964746348</v>
      </c>
      <c r="DA35" s="63" t="s">
        <v>236</v>
      </c>
    </row>
    <row r="36" spans="1:105" ht="12" customHeight="1" x14ac:dyDescent="0.25">
      <c r="A36" s="97" t="s">
        <v>72</v>
      </c>
      <c r="B36" s="98">
        <v>3.4780334602266838</v>
      </c>
      <c r="C36" s="98">
        <v>3.1483228586784096</v>
      </c>
      <c r="D36" s="98">
        <v>2.6381302553103332</v>
      </c>
      <c r="E36" s="98">
        <v>5.4097833417010115</v>
      </c>
      <c r="F36" s="98">
        <v>7.9555231037535652</v>
      </c>
      <c r="G36" s="98">
        <v>14.787059625689079</v>
      </c>
      <c r="H36" s="98">
        <v>29.753692860722534</v>
      </c>
      <c r="I36" s="98">
        <v>74.296692152080041</v>
      </c>
      <c r="J36" s="98">
        <v>133.07748378865864</v>
      </c>
      <c r="K36" s="98">
        <v>177.61733720294995</v>
      </c>
      <c r="L36" s="98">
        <v>206.5714323936545</v>
      </c>
      <c r="M36" s="98">
        <v>182.44850448629234</v>
      </c>
      <c r="N36" s="98">
        <v>236.19707997045916</v>
      </c>
      <c r="O36" s="98">
        <v>275.05651484970497</v>
      </c>
      <c r="P36" s="98">
        <v>319.91806800355289</v>
      </c>
      <c r="Q36" s="98">
        <v>354.12259483004789</v>
      </c>
      <c r="R36" s="98">
        <v>397.15432795618835</v>
      </c>
      <c r="S36" s="98">
        <v>419.92876673244456</v>
      </c>
      <c r="T36" s="98">
        <v>404.38454822590705</v>
      </c>
      <c r="U36" s="98">
        <v>450.15775854898976</v>
      </c>
      <c r="V36" s="98">
        <v>515.3402534571112</v>
      </c>
      <c r="W36" s="98">
        <v>856.34644787544516</v>
      </c>
      <c r="X36" s="98">
        <v>947.30482333406667</v>
      </c>
      <c r="Y36" s="98">
        <v>1047.8274556835365</v>
      </c>
      <c r="DA36" s="63" t="s">
        <v>237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3.8754944110060183</v>
      </c>
      <c r="H37" s="98">
        <v>44.936973344797934</v>
      </c>
      <c r="I37" s="98">
        <v>48.282631126397249</v>
      </c>
      <c r="J37" s="98">
        <v>13.074892519346518</v>
      </c>
      <c r="K37" s="98">
        <v>23.356835769561478</v>
      </c>
      <c r="L37" s="98">
        <v>37.283061049011174</v>
      </c>
      <c r="M37" s="98">
        <v>27.642906276870164</v>
      </c>
      <c r="N37" s="98">
        <v>26.921152192605327</v>
      </c>
      <c r="O37" s="98">
        <v>19.462338779019774</v>
      </c>
      <c r="P37" s="98">
        <v>17.998538263112639</v>
      </c>
      <c r="Q37" s="98">
        <v>18.345915735167669</v>
      </c>
      <c r="R37" s="98">
        <v>18.807824591573514</v>
      </c>
      <c r="S37" s="98">
        <v>21.141616509028374</v>
      </c>
      <c r="T37" s="98">
        <v>23.647291487532243</v>
      </c>
      <c r="U37" s="98">
        <v>25.006964746345659</v>
      </c>
      <c r="V37" s="98">
        <v>40.940326741186581</v>
      </c>
      <c r="W37" s="98">
        <v>50.015477214101466</v>
      </c>
      <c r="X37" s="98">
        <v>39.88985382631126</v>
      </c>
      <c r="Y37" s="98">
        <v>35.271367153912294</v>
      </c>
      <c r="DA37" s="63" t="s">
        <v>238</v>
      </c>
    </row>
    <row r="38" spans="1:105" ht="12" customHeight="1" x14ac:dyDescent="0.25">
      <c r="A38" s="97" t="s">
        <v>52</v>
      </c>
      <c r="B38" s="98">
        <v>404.21891643961391</v>
      </c>
      <c r="C38" s="98">
        <v>442.77614305144698</v>
      </c>
      <c r="D38" s="98">
        <v>479.20221054576962</v>
      </c>
      <c r="E38" s="98">
        <v>549.9648212291778</v>
      </c>
      <c r="F38" s="98">
        <v>575.84467109695015</v>
      </c>
      <c r="G38" s="98">
        <v>626.88331900257947</v>
      </c>
      <c r="H38" s="98">
        <v>725.96792777300084</v>
      </c>
      <c r="I38" s="98">
        <v>828.47678417884777</v>
      </c>
      <c r="J38" s="98">
        <v>963.38048151332725</v>
      </c>
      <c r="K38" s="98">
        <v>1142.57901977644</v>
      </c>
      <c r="L38" s="98">
        <v>1281.1355975924334</v>
      </c>
      <c r="M38" s="98">
        <v>1423.2544282029235</v>
      </c>
      <c r="N38" s="98">
        <v>1503.3798796216679</v>
      </c>
      <c r="O38" s="98">
        <v>1582.1887360275143</v>
      </c>
      <c r="P38" s="98">
        <v>1680.654170249355</v>
      </c>
      <c r="Q38" s="98">
        <v>1787.6574376612209</v>
      </c>
      <c r="R38" s="98">
        <v>1840.9368013757523</v>
      </c>
      <c r="S38" s="98">
        <v>1889.2105760963022</v>
      </c>
      <c r="T38" s="98">
        <v>2018.8984522785902</v>
      </c>
      <c r="U38" s="98">
        <v>2049.5680997420463</v>
      </c>
      <c r="V38" s="98">
        <v>2136.6783319002579</v>
      </c>
      <c r="W38" s="98">
        <v>2162.7711092003442</v>
      </c>
      <c r="X38" s="98">
        <v>2315.6848667239897</v>
      </c>
      <c r="Y38" s="98">
        <v>2303.367841788478</v>
      </c>
      <c r="DA38" s="63" t="s">
        <v>239</v>
      </c>
    </row>
    <row r="39" spans="1:105" ht="12" customHeight="1" x14ac:dyDescent="0.25">
      <c r="A39" s="97" t="s">
        <v>198</v>
      </c>
      <c r="B39" s="98">
        <v>127.68392089423898</v>
      </c>
      <c r="C39" s="98">
        <v>125.94041272570935</v>
      </c>
      <c r="D39" s="98">
        <v>91.546517626827168</v>
      </c>
      <c r="E39" s="98">
        <v>94.221582115219249</v>
      </c>
      <c r="F39" s="98">
        <v>96.872742906276855</v>
      </c>
      <c r="G39" s="98">
        <v>21.382975064488388</v>
      </c>
      <c r="H39" s="98">
        <v>23.475322441960447</v>
      </c>
      <c r="I39" s="98">
        <v>21.994582975064489</v>
      </c>
      <c r="J39" s="98">
        <v>26.198194325021493</v>
      </c>
      <c r="K39" s="98">
        <v>32.527687016337055</v>
      </c>
      <c r="L39" s="98">
        <v>41.293293207222696</v>
      </c>
      <c r="M39" s="98">
        <v>39.812467755803944</v>
      </c>
      <c r="N39" s="98">
        <v>46.786844368013753</v>
      </c>
      <c r="O39" s="98">
        <v>47.097334479793638</v>
      </c>
      <c r="P39" s="98">
        <v>39.621496130696478</v>
      </c>
      <c r="Q39" s="98">
        <v>44.063886500429923</v>
      </c>
      <c r="R39" s="98">
        <v>51.133791917454857</v>
      </c>
      <c r="S39" s="98">
        <v>49.273172828890793</v>
      </c>
      <c r="T39" s="98">
        <v>45.381427343078236</v>
      </c>
      <c r="U39" s="98">
        <v>48.740842648323294</v>
      </c>
      <c r="V39" s="98">
        <v>44.443078245915729</v>
      </c>
      <c r="W39" s="98">
        <v>63.376784178847799</v>
      </c>
      <c r="X39" s="98">
        <v>61.438607050730873</v>
      </c>
      <c r="Y39" s="98">
        <v>64.861134995700752</v>
      </c>
      <c r="DA39" s="63" t="s">
        <v>240</v>
      </c>
    </row>
    <row r="40" spans="1:105" ht="12" customHeight="1" x14ac:dyDescent="0.25">
      <c r="A40" s="97" t="s">
        <v>192</v>
      </c>
      <c r="B40" s="98">
        <v>433.7955468092083</v>
      </c>
      <c r="C40" s="98">
        <v>561.77224538273219</v>
      </c>
      <c r="D40" s="98">
        <v>708.12765492320773</v>
      </c>
      <c r="E40" s="98">
        <v>903.82807677064443</v>
      </c>
      <c r="F40" s="98">
        <v>1032.9011844158708</v>
      </c>
      <c r="G40" s="98">
        <v>1307.0755470516299</v>
      </c>
      <c r="H40" s="98">
        <v>1588.3469183662792</v>
      </c>
      <c r="I40" s="98">
        <v>1908.4884475168101</v>
      </c>
      <c r="J40" s="98">
        <v>2328.9760124344757</v>
      </c>
      <c r="K40" s="98">
        <v>2842.0139692238472</v>
      </c>
      <c r="L40" s="98">
        <v>3553.044426632232</v>
      </c>
      <c r="M40" s="98">
        <v>3443.0792922867058</v>
      </c>
      <c r="N40" s="98">
        <v>3978.004936786368</v>
      </c>
      <c r="O40" s="98">
        <v>4427.0185195857357</v>
      </c>
      <c r="P40" s="98">
        <v>4422.4942015004153</v>
      </c>
      <c r="Q40" s="98">
        <v>4921.6894019899637</v>
      </c>
      <c r="R40" s="98">
        <v>5651.9690143733405</v>
      </c>
      <c r="S40" s="98">
        <v>6003.5837993387177</v>
      </c>
      <c r="T40" s="98">
        <v>6480.167905155834</v>
      </c>
      <c r="U40" s="98">
        <v>7092.7464445502674</v>
      </c>
      <c r="V40" s="98">
        <v>7680.5647898619809</v>
      </c>
      <c r="W40" s="98">
        <v>9668.2243256520887</v>
      </c>
      <c r="X40" s="98">
        <v>10835.891665013723</v>
      </c>
      <c r="Y40" s="98">
        <v>12119.141512467753</v>
      </c>
      <c r="DA40" s="63" t="s">
        <v>241</v>
      </c>
    </row>
    <row r="41" spans="1:105" ht="12" customHeight="1" x14ac:dyDescent="0.25">
      <c r="A41" s="73" t="s">
        <v>199</v>
      </c>
      <c r="B41" s="98">
        <v>25313.132521908297</v>
      </c>
      <c r="C41" s="98">
        <v>27731.133331657238</v>
      </c>
      <c r="D41" s="98">
        <v>26401.98615346837</v>
      </c>
      <c r="E41" s="98">
        <v>25266.11431000083</v>
      </c>
      <c r="F41" s="98">
        <v>25200.549241774319</v>
      </c>
      <c r="G41" s="98">
        <v>24920.850454819658</v>
      </c>
      <c r="H41" s="98">
        <v>23813.141384522762</v>
      </c>
      <c r="I41" s="98">
        <v>21664.748495270858</v>
      </c>
      <c r="J41" s="98">
        <v>21421.351074806535</v>
      </c>
      <c r="K41" s="98">
        <v>21369.374978503874</v>
      </c>
      <c r="L41" s="98">
        <v>23682.003439380911</v>
      </c>
      <c r="M41" s="98">
        <v>21269.794926913153</v>
      </c>
      <c r="N41" s="98">
        <v>21521.479965606191</v>
      </c>
      <c r="O41" s="98">
        <v>22626.320550300945</v>
      </c>
      <c r="P41" s="98">
        <v>20181.446947549444</v>
      </c>
      <c r="Q41" s="98">
        <v>21082.463542562342</v>
      </c>
      <c r="R41" s="98">
        <v>22073.903525365437</v>
      </c>
      <c r="S41" s="98">
        <v>22127.085296646601</v>
      </c>
      <c r="T41" s="98">
        <v>21081.712295786754</v>
      </c>
      <c r="U41" s="98">
        <v>20831.209802235597</v>
      </c>
      <c r="V41" s="98">
        <v>20407.561650902837</v>
      </c>
      <c r="W41" s="98">
        <v>22075.206190885638</v>
      </c>
      <c r="X41" s="98">
        <v>19838.400859845224</v>
      </c>
      <c r="Y41" s="98">
        <v>19413.884006878761</v>
      </c>
      <c r="DA41" s="63" t="s">
        <v>242</v>
      </c>
    </row>
    <row r="42" spans="1:105" ht="12" customHeight="1" x14ac:dyDescent="0.25">
      <c r="A42" s="32" t="s">
        <v>53</v>
      </c>
      <c r="B42" s="33">
        <v>52082.487188306099</v>
      </c>
      <c r="C42" s="33">
        <v>53885.330954428195</v>
      </c>
      <c r="D42" s="33">
        <v>54657.675322441944</v>
      </c>
      <c r="E42" s="33">
        <v>56889.581513327605</v>
      </c>
      <c r="F42" s="33">
        <v>57154.554170249336</v>
      </c>
      <c r="G42" s="33">
        <v>57550.203353396377</v>
      </c>
      <c r="H42" s="33">
        <v>59092.739982803083</v>
      </c>
      <c r="I42" s="33">
        <v>58773.817454858116</v>
      </c>
      <c r="J42" s="33">
        <v>60104.1742906277</v>
      </c>
      <c r="K42" s="33">
        <v>60338.666036113485</v>
      </c>
      <c r="L42" s="33">
        <v>63148.315907136719</v>
      </c>
      <c r="M42" s="33">
        <v>60860.099828030943</v>
      </c>
      <c r="N42" s="33">
        <v>62122.333361994846</v>
      </c>
      <c r="O42" s="33">
        <v>61810.393293207213</v>
      </c>
      <c r="P42" s="33">
        <v>58996.591143594153</v>
      </c>
      <c r="Q42" s="33">
        <v>59614.115133276013</v>
      </c>
      <c r="R42" s="33">
        <v>60603.997248495274</v>
      </c>
      <c r="S42" s="33">
        <v>60987.801117798801</v>
      </c>
      <c r="T42" s="33">
        <v>60735.83989681855</v>
      </c>
      <c r="U42" s="33">
        <v>60568.411779879614</v>
      </c>
      <c r="V42" s="33">
        <v>61315.026999140151</v>
      </c>
      <c r="W42" s="33">
        <v>63558.052794496987</v>
      </c>
      <c r="X42" s="33">
        <v>61027.310834049866</v>
      </c>
      <c r="Y42" s="33">
        <v>59668.044711951843</v>
      </c>
      <c r="DA42" s="60" t="s">
        <v>243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DA43" s="9"/>
    </row>
    <row r="44" spans="1:105" ht="12.95" customHeight="1" x14ac:dyDescent="0.25">
      <c r="A44" s="204" t="s">
        <v>79</v>
      </c>
      <c r="B44" s="205">
        <f t="shared" ref="B44:Q44" si="47">SUM(B45,B50)</f>
        <v>250994.53516599591</v>
      </c>
      <c r="C44" s="205">
        <f t="shared" si="47"/>
        <v>264899.47087799205</v>
      </c>
      <c r="D44" s="205">
        <f t="shared" si="47"/>
        <v>259406.66502158684</v>
      </c>
      <c r="E44" s="205">
        <f t="shared" si="47"/>
        <v>268133.94401592313</v>
      </c>
      <c r="F44" s="205">
        <f t="shared" si="47"/>
        <v>266254.09297187044</v>
      </c>
      <c r="G44" s="205">
        <f t="shared" si="47"/>
        <v>268914.81648373284</v>
      </c>
      <c r="H44" s="205">
        <f t="shared" si="47"/>
        <v>267662.09048103407</v>
      </c>
      <c r="I44" s="205">
        <f t="shared" si="47"/>
        <v>248906.86628039891</v>
      </c>
      <c r="J44" s="205">
        <f t="shared" si="47"/>
        <v>263644.47758462548</v>
      </c>
      <c r="K44" s="205">
        <f t="shared" si="47"/>
        <v>261348.17744389901</v>
      </c>
      <c r="L44" s="205">
        <f t="shared" si="47"/>
        <v>278235.87333968695</v>
      </c>
      <c r="M44" s="205">
        <f t="shared" si="47"/>
        <v>251393.94235727095</v>
      </c>
      <c r="N44" s="205">
        <f t="shared" si="47"/>
        <v>262511.46813926747</v>
      </c>
      <c r="O44" s="205">
        <f t="shared" si="47"/>
        <v>265124.57426537474</v>
      </c>
      <c r="P44" s="205">
        <f t="shared" si="47"/>
        <v>232600.93004219598</v>
      </c>
      <c r="Q44" s="205">
        <f t="shared" si="47"/>
        <v>242808.32028689058</v>
      </c>
      <c r="R44" s="205">
        <f t="shared" ref="R44:V44" si="48">SUM(R45,R50)</f>
        <v>248843.04832947906</v>
      </c>
      <c r="S44" s="205">
        <f t="shared" si="48"/>
        <v>248570.25844477915</v>
      </c>
      <c r="T44" s="205">
        <f t="shared" si="48"/>
        <v>246056.04007029766</v>
      </c>
      <c r="U44" s="205">
        <f t="shared" si="48"/>
        <v>242989.94047887222</v>
      </c>
      <c r="V44" s="205">
        <f t="shared" si="48"/>
        <v>242410.13858077314</v>
      </c>
      <c r="W44" s="205">
        <f t="shared" ref="W44:Y44" si="49">SUM(W45,W50)</f>
        <v>253982.01272036351</v>
      </c>
      <c r="X44" s="205">
        <f t="shared" si="49"/>
        <v>233390.66737065508</v>
      </c>
      <c r="Y44" s="205">
        <f t="shared" si="49"/>
        <v>219149.27873183839</v>
      </c>
      <c r="DA44" s="212" t="s">
        <v>244</v>
      </c>
    </row>
    <row r="45" spans="1:105" ht="12" customHeight="1" x14ac:dyDescent="0.25">
      <c r="A45" s="208" t="s">
        <v>39</v>
      </c>
      <c r="B45" s="192">
        <f t="shared" ref="B45:Q45" si="50">SUM(B46:B49)</f>
        <v>221809.39877822605</v>
      </c>
      <c r="C45" s="192">
        <f t="shared" si="50"/>
        <v>235101.19652698791</v>
      </c>
      <c r="D45" s="192">
        <f t="shared" si="50"/>
        <v>228950.82612257221</v>
      </c>
      <c r="E45" s="192">
        <f t="shared" si="50"/>
        <v>236891.36542431128</v>
      </c>
      <c r="F45" s="192">
        <f t="shared" si="50"/>
        <v>234320.07599989709</v>
      </c>
      <c r="G45" s="192">
        <f t="shared" si="50"/>
        <v>236338.42575260877</v>
      </c>
      <c r="H45" s="192">
        <f t="shared" si="50"/>
        <v>234446.13582504319</v>
      </c>
      <c r="I45" s="192">
        <f t="shared" si="50"/>
        <v>215115.57107807568</v>
      </c>
      <c r="J45" s="192">
        <f t="shared" si="50"/>
        <v>229322.20330102553</v>
      </c>
      <c r="K45" s="192">
        <f t="shared" si="50"/>
        <v>226609.35586731188</v>
      </c>
      <c r="L45" s="192">
        <f t="shared" si="50"/>
        <v>243243.61722578853</v>
      </c>
      <c r="M45" s="192">
        <f t="shared" si="50"/>
        <v>216630.56312207735</v>
      </c>
      <c r="N45" s="192">
        <f t="shared" si="50"/>
        <v>227818.61220597531</v>
      </c>
      <c r="O45" s="192">
        <f t="shared" si="50"/>
        <v>230467.04465028222</v>
      </c>
      <c r="P45" s="192">
        <f t="shared" si="50"/>
        <v>198031.93963832327</v>
      </c>
      <c r="Q45" s="192">
        <f t="shared" si="50"/>
        <v>208315.2192765091</v>
      </c>
      <c r="R45" s="192">
        <f t="shared" ref="R45:V45" si="51">SUM(R46:R49)</f>
        <v>214382.45840269508</v>
      </c>
      <c r="S45" s="192">
        <f t="shared" si="51"/>
        <v>214454.34440177656</v>
      </c>
      <c r="T45" s="192">
        <f t="shared" si="51"/>
        <v>211992.85662350012</v>
      </c>
      <c r="U45" s="192">
        <f t="shared" si="51"/>
        <v>209091.12194368837</v>
      </c>
      <c r="V45" s="192">
        <f t="shared" si="51"/>
        <v>207462.94595091321</v>
      </c>
      <c r="W45" s="192">
        <f t="shared" ref="W45:Y45" si="52">SUM(W46:W49)</f>
        <v>218490.58281199273</v>
      </c>
      <c r="X45" s="192">
        <f t="shared" si="52"/>
        <v>199091.68940278044</v>
      </c>
      <c r="Y45" s="192">
        <f t="shared" si="52"/>
        <v>185609.43177394589</v>
      </c>
      <c r="DA45" s="213" t="s">
        <v>245</v>
      </c>
    </row>
    <row r="46" spans="1:105" ht="12" customHeight="1" x14ac:dyDescent="0.25">
      <c r="A46" s="97" t="s">
        <v>216</v>
      </c>
      <c r="B46" s="74">
        <v>184273.73842406183</v>
      </c>
      <c r="C46" s="74">
        <v>196449.42528934681</v>
      </c>
      <c r="D46" s="74">
        <v>189487.57597197566</v>
      </c>
      <c r="E46" s="74">
        <v>195933.50959796598</v>
      </c>
      <c r="F46" s="74">
        <v>193783.44307939557</v>
      </c>
      <c r="G46" s="74">
        <v>195161.15148332834</v>
      </c>
      <c r="H46" s="74">
        <v>192789.96839612405</v>
      </c>
      <c r="I46" s="74">
        <v>174418.34520639532</v>
      </c>
      <c r="J46" s="74">
        <v>188798.48297242465</v>
      </c>
      <c r="K46" s="74">
        <v>186122.53350025037</v>
      </c>
      <c r="L46" s="74">
        <v>201204.17534714655</v>
      </c>
      <c r="M46" s="74">
        <v>174989.63881610104</v>
      </c>
      <c r="N46" s="74">
        <v>186294.91662928084</v>
      </c>
      <c r="O46" s="74">
        <v>189857.97448727771</v>
      </c>
      <c r="P46" s="74">
        <v>158254.02079001282</v>
      </c>
      <c r="Q46" s="74">
        <v>167962.77293255116</v>
      </c>
      <c r="R46" s="74">
        <v>173617.05715898811</v>
      </c>
      <c r="S46" s="74">
        <v>172402.83775626964</v>
      </c>
      <c r="T46" s="74">
        <v>169542.13683859189</v>
      </c>
      <c r="U46" s="74">
        <v>167049.23486257283</v>
      </c>
      <c r="V46" s="74">
        <v>165228.06616021579</v>
      </c>
      <c r="W46" s="74">
        <v>176515.00567934956</v>
      </c>
      <c r="X46" s="74">
        <v>160231.89719808803</v>
      </c>
      <c r="Y46" s="74">
        <v>149542.16601973379</v>
      </c>
      <c r="DA46" s="90" t="s">
        <v>246</v>
      </c>
    </row>
    <row r="47" spans="1:105" ht="12" customHeight="1" x14ac:dyDescent="0.25">
      <c r="A47" s="97" t="s">
        <v>56</v>
      </c>
      <c r="B47" s="74">
        <v>385.15250074228265</v>
      </c>
      <c r="C47" s="74">
        <v>452.99003979688194</v>
      </c>
      <c r="D47" s="74">
        <v>389.80916833572576</v>
      </c>
      <c r="E47" s="74">
        <v>889.58196136994923</v>
      </c>
      <c r="F47" s="74">
        <v>450.14920129296087</v>
      </c>
      <c r="G47" s="74">
        <v>532.20478248772849</v>
      </c>
      <c r="H47" s="74">
        <v>702.55962770056124</v>
      </c>
      <c r="I47" s="74">
        <v>628.47354115179223</v>
      </c>
      <c r="J47" s="74">
        <v>700.09053780660349</v>
      </c>
      <c r="K47" s="74">
        <v>757.13921070752178</v>
      </c>
      <c r="L47" s="74">
        <v>807.27612061116395</v>
      </c>
      <c r="M47" s="74">
        <v>822.35488370687017</v>
      </c>
      <c r="N47" s="74">
        <v>1069.0873347208503</v>
      </c>
      <c r="O47" s="74">
        <v>823.97950963666381</v>
      </c>
      <c r="P47" s="74">
        <v>704.75823636424286</v>
      </c>
      <c r="Q47" s="74">
        <v>993.0385953634518</v>
      </c>
      <c r="R47" s="74">
        <v>963.49364288217316</v>
      </c>
      <c r="S47" s="74">
        <v>1108.8508735575206</v>
      </c>
      <c r="T47" s="74">
        <v>981.59948345759835</v>
      </c>
      <c r="U47" s="74">
        <v>1127.6306349994707</v>
      </c>
      <c r="V47" s="74">
        <v>1090.3329774290773</v>
      </c>
      <c r="W47" s="74">
        <v>1153.3937448801307</v>
      </c>
      <c r="X47" s="74">
        <v>1188.7875005352696</v>
      </c>
      <c r="Y47" s="74">
        <v>1192.9711455514</v>
      </c>
      <c r="DA47" s="90" t="s">
        <v>247</v>
      </c>
    </row>
    <row r="48" spans="1:105" ht="12" customHeight="1" x14ac:dyDescent="0.25">
      <c r="A48" s="97" t="s">
        <v>55</v>
      </c>
      <c r="B48" s="74">
        <v>26063.109295654442</v>
      </c>
      <c r="C48" s="74">
        <v>26831.788178889074</v>
      </c>
      <c r="D48" s="74">
        <v>27355.409561785553</v>
      </c>
      <c r="E48" s="74">
        <v>27876.501767917387</v>
      </c>
      <c r="F48" s="74">
        <v>27965.894570109995</v>
      </c>
      <c r="G48" s="74">
        <v>28184.640236403266</v>
      </c>
      <c r="H48" s="74">
        <v>28491.465335889701</v>
      </c>
      <c r="I48" s="74">
        <v>27829.333457562334</v>
      </c>
      <c r="J48" s="74">
        <v>28029.880342500419</v>
      </c>
      <c r="K48" s="74">
        <v>28055.161204485674</v>
      </c>
      <c r="L48" s="74">
        <v>29021.090001577708</v>
      </c>
      <c r="M48" s="74">
        <v>29085.682535114469</v>
      </c>
      <c r="N48" s="74">
        <v>28960.861934908145</v>
      </c>
      <c r="O48" s="74">
        <v>28347.894253884893</v>
      </c>
      <c r="P48" s="74">
        <v>28046.500650279908</v>
      </c>
      <c r="Q48" s="74">
        <v>28184.640828984324</v>
      </c>
      <c r="R48" s="74">
        <v>28583.089149984426</v>
      </c>
      <c r="S48" s="74">
        <v>29146.611189245061</v>
      </c>
      <c r="T48" s="74">
        <v>29636.394921737508</v>
      </c>
      <c r="U48" s="74">
        <v>29102.139586217545</v>
      </c>
      <c r="V48" s="74">
        <v>29055.502904407636</v>
      </c>
      <c r="W48" s="74">
        <v>28743.030927481963</v>
      </c>
      <c r="X48" s="74">
        <v>25956.469764920723</v>
      </c>
      <c r="Y48" s="74">
        <v>23928.127899519826</v>
      </c>
      <c r="DA48" s="90" t="s">
        <v>248</v>
      </c>
    </row>
    <row r="49" spans="1:105" ht="12" customHeight="1" x14ac:dyDescent="0.25">
      <c r="A49" s="107" t="s">
        <v>54</v>
      </c>
      <c r="B49" s="193">
        <v>11087.398557767498</v>
      </c>
      <c r="C49" s="193">
        <v>11366.993018955141</v>
      </c>
      <c r="D49" s="193">
        <v>11718.031420475289</v>
      </c>
      <c r="E49" s="193">
        <v>12191.772097057954</v>
      </c>
      <c r="F49" s="193">
        <v>12120.589149098592</v>
      </c>
      <c r="G49" s="193">
        <v>12460.429250389414</v>
      </c>
      <c r="H49" s="193">
        <v>12462.142465328889</v>
      </c>
      <c r="I49" s="193">
        <v>12239.418872966238</v>
      </c>
      <c r="J49" s="193">
        <v>11793.749448293858</v>
      </c>
      <c r="K49" s="193">
        <v>11674.521951868323</v>
      </c>
      <c r="L49" s="193">
        <v>12211.075756453092</v>
      </c>
      <c r="M49" s="193">
        <v>11732.886887154968</v>
      </c>
      <c r="N49" s="193">
        <v>11493.746307065468</v>
      </c>
      <c r="O49" s="193">
        <v>11437.196399482933</v>
      </c>
      <c r="P49" s="193">
        <v>11026.659961666324</v>
      </c>
      <c r="Q49" s="193">
        <v>11174.766919610171</v>
      </c>
      <c r="R49" s="193">
        <v>11218.818450840361</v>
      </c>
      <c r="S49" s="193">
        <v>11796.044582704319</v>
      </c>
      <c r="T49" s="193">
        <v>11832.725379713109</v>
      </c>
      <c r="U49" s="193">
        <v>11812.116859898493</v>
      </c>
      <c r="V49" s="193">
        <v>12089.043908860685</v>
      </c>
      <c r="W49" s="193">
        <v>12079.152460281079</v>
      </c>
      <c r="X49" s="193">
        <v>11714.534939236408</v>
      </c>
      <c r="Y49" s="193">
        <v>10946.166709140865</v>
      </c>
      <c r="DA49" s="214" t="s">
        <v>249</v>
      </c>
    </row>
    <row r="50" spans="1:105" ht="12" customHeight="1" x14ac:dyDescent="0.25">
      <c r="A50" s="209" t="s">
        <v>58</v>
      </c>
      <c r="B50" s="77">
        <v>29185.136387769857</v>
      </c>
      <c r="C50" s="77">
        <v>29798.274351004155</v>
      </c>
      <c r="D50" s="77">
        <v>30455.838899014638</v>
      </c>
      <c r="E50" s="77">
        <v>31242.578591611844</v>
      </c>
      <c r="F50" s="77">
        <v>31934.016971973324</v>
      </c>
      <c r="G50" s="77">
        <v>32576.390731124084</v>
      </c>
      <c r="H50" s="77">
        <v>33215.954655990899</v>
      </c>
      <c r="I50" s="77">
        <v>33791.295202323228</v>
      </c>
      <c r="J50" s="77">
        <v>34322.274283599982</v>
      </c>
      <c r="K50" s="77">
        <v>34738.821576587128</v>
      </c>
      <c r="L50" s="77">
        <v>34992.256113898395</v>
      </c>
      <c r="M50" s="77">
        <v>34763.379235193592</v>
      </c>
      <c r="N50" s="77">
        <v>34692.85593329218</v>
      </c>
      <c r="O50" s="77">
        <v>34657.529615092542</v>
      </c>
      <c r="P50" s="77">
        <v>34568.990403872711</v>
      </c>
      <c r="Q50" s="77">
        <v>34493.101010381484</v>
      </c>
      <c r="R50" s="77">
        <v>34460.58992678397</v>
      </c>
      <c r="S50" s="77">
        <v>34115.914043002595</v>
      </c>
      <c r="T50" s="77">
        <v>34063.183446797528</v>
      </c>
      <c r="U50" s="77">
        <v>33898.818535183847</v>
      </c>
      <c r="V50" s="77">
        <v>34947.192629859928</v>
      </c>
      <c r="W50" s="77">
        <v>35491.429908370759</v>
      </c>
      <c r="X50" s="77">
        <v>34298.977967874642</v>
      </c>
      <c r="Y50" s="77">
        <v>33539.846957892492</v>
      </c>
      <c r="DA50" s="92" t="s">
        <v>250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53">IF(B44=0,0,B44/B$44)</f>
        <v>1</v>
      </c>
      <c r="C52" s="207">
        <f t="shared" si="53"/>
        <v>1</v>
      </c>
      <c r="D52" s="207">
        <f t="shared" si="53"/>
        <v>1</v>
      </c>
      <c r="E52" s="207">
        <f t="shared" si="53"/>
        <v>1</v>
      </c>
      <c r="F52" s="207">
        <f t="shared" si="53"/>
        <v>1</v>
      </c>
      <c r="G52" s="207">
        <f t="shared" si="53"/>
        <v>1</v>
      </c>
      <c r="H52" s="207">
        <f t="shared" si="53"/>
        <v>1</v>
      </c>
      <c r="I52" s="207">
        <f t="shared" si="53"/>
        <v>1</v>
      </c>
      <c r="J52" s="207">
        <f t="shared" si="53"/>
        <v>1</v>
      </c>
      <c r="K52" s="207">
        <f t="shared" si="53"/>
        <v>1</v>
      </c>
      <c r="L52" s="207">
        <f t="shared" si="53"/>
        <v>1</v>
      </c>
      <c r="M52" s="207">
        <f t="shared" si="53"/>
        <v>1</v>
      </c>
      <c r="N52" s="207">
        <f t="shared" si="53"/>
        <v>1</v>
      </c>
      <c r="O52" s="207">
        <f t="shared" si="53"/>
        <v>1</v>
      </c>
      <c r="P52" s="207">
        <f t="shared" si="53"/>
        <v>1</v>
      </c>
      <c r="Q52" s="207">
        <f t="shared" si="53"/>
        <v>1</v>
      </c>
      <c r="R52" s="207">
        <f t="shared" ref="R52:V52" si="54">IF(R44=0,0,R44/R$44)</f>
        <v>1</v>
      </c>
      <c r="S52" s="207">
        <f t="shared" si="54"/>
        <v>1</v>
      </c>
      <c r="T52" s="207">
        <f t="shared" si="54"/>
        <v>1</v>
      </c>
      <c r="U52" s="207">
        <f t="shared" si="54"/>
        <v>1</v>
      </c>
      <c r="V52" s="207">
        <f t="shared" si="54"/>
        <v>1</v>
      </c>
      <c r="W52" s="207">
        <f t="shared" ref="W52:Y52" si="55">IF(W44=0,0,W44/W$44)</f>
        <v>1</v>
      </c>
      <c r="X52" s="207">
        <f t="shared" si="55"/>
        <v>1</v>
      </c>
      <c r="Y52" s="207">
        <f t="shared" si="55"/>
        <v>1</v>
      </c>
      <c r="DA52" s="215"/>
    </row>
    <row r="53" spans="1:105" ht="12" customHeight="1" x14ac:dyDescent="0.25">
      <c r="A53" s="194" t="s">
        <v>39</v>
      </c>
      <c r="B53" s="195">
        <f t="shared" ref="B53:Q53" si="56">IF(B45=0,0,B45/B$44)</f>
        <v>0.88372202459121996</v>
      </c>
      <c r="C53" s="195">
        <f t="shared" si="56"/>
        <v>0.88751100841296626</v>
      </c>
      <c r="D53" s="195">
        <f t="shared" si="56"/>
        <v>0.88259423135299853</v>
      </c>
      <c r="E53" s="195">
        <f t="shared" si="56"/>
        <v>0.88348144914559379</v>
      </c>
      <c r="F53" s="195">
        <f t="shared" si="56"/>
        <v>0.88006187392076196</v>
      </c>
      <c r="G53" s="195">
        <f t="shared" si="56"/>
        <v>0.87885981457963036</v>
      </c>
      <c r="H53" s="195">
        <f t="shared" si="56"/>
        <v>0.87590340269592837</v>
      </c>
      <c r="I53" s="195">
        <f t="shared" si="56"/>
        <v>0.86424120914263325</v>
      </c>
      <c r="J53" s="195">
        <f t="shared" si="56"/>
        <v>0.86981606973890402</v>
      </c>
      <c r="K53" s="195">
        <f t="shared" si="56"/>
        <v>0.86707838594342534</v>
      </c>
      <c r="L53" s="195">
        <f t="shared" si="56"/>
        <v>0.87423528212274126</v>
      </c>
      <c r="M53" s="195">
        <f t="shared" si="56"/>
        <v>0.86171751431548305</v>
      </c>
      <c r="N53" s="195">
        <f t="shared" si="56"/>
        <v>0.86784251301780491</v>
      </c>
      <c r="O53" s="195">
        <f t="shared" si="56"/>
        <v>0.86927832053620835</v>
      </c>
      <c r="P53" s="195">
        <f t="shared" si="56"/>
        <v>0.85138068709526837</v>
      </c>
      <c r="Q53" s="195">
        <f t="shared" si="56"/>
        <v>0.8579410253749703</v>
      </c>
      <c r="R53" s="195">
        <f t="shared" ref="R53:V53" si="57">IF(R45=0,0,R45/R$44)</f>
        <v>0.86151676666025778</v>
      </c>
      <c r="S53" s="195">
        <f t="shared" si="57"/>
        <v>0.86275142385716441</v>
      </c>
      <c r="T53" s="195">
        <f t="shared" si="57"/>
        <v>0.86156331119908391</v>
      </c>
      <c r="U53" s="195">
        <f t="shared" si="57"/>
        <v>0.86049291395200234</v>
      </c>
      <c r="V53" s="195">
        <f t="shared" si="57"/>
        <v>0.85583444308697831</v>
      </c>
      <c r="W53" s="195">
        <f t="shared" ref="W53:Y53" si="58">IF(W45=0,0,W45/W$44)</f>
        <v>0.86026006515883802</v>
      </c>
      <c r="X53" s="195">
        <f t="shared" si="58"/>
        <v>0.85304049063194398</v>
      </c>
      <c r="Y53" s="195">
        <f t="shared" si="58"/>
        <v>0.84695433563834144</v>
      </c>
      <c r="DA53" s="62"/>
    </row>
    <row r="54" spans="1:105" ht="12" customHeight="1" x14ac:dyDescent="0.25">
      <c r="A54" s="97" t="s">
        <v>57</v>
      </c>
      <c r="B54" s="196">
        <f t="shared" ref="B54:Q54" si="59">IF(B46=0,0,B46/B$44)</f>
        <v>0.73417430503892001</v>
      </c>
      <c r="C54" s="196">
        <f t="shared" si="59"/>
        <v>0.74159991576513151</v>
      </c>
      <c r="D54" s="196">
        <f t="shared" si="59"/>
        <v>0.73046533309468831</v>
      </c>
      <c r="E54" s="196">
        <f t="shared" si="59"/>
        <v>0.73072997272710272</v>
      </c>
      <c r="F54" s="196">
        <f t="shared" si="59"/>
        <v>0.72781394988684234</v>
      </c>
      <c r="G54" s="196">
        <f t="shared" si="59"/>
        <v>0.7257359562229031</v>
      </c>
      <c r="H54" s="196">
        <f t="shared" si="59"/>
        <v>0.72027371545088004</v>
      </c>
      <c r="I54" s="196">
        <f t="shared" si="59"/>
        <v>0.70073737945786241</v>
      </c>
      <c r="J54" s="196">
        <f t="shared" si="59"/>
        <v>0.71611013703794912</v>
      </c>
      <c r="K54" s="196">
        <f t="shared" si="59"/>
        <v>0.71216312017405758</v>
      </c>
      <c r="L54" s="196">
        <f t="shared" si="59"/>
        <v>0.72314246517559755</v>
      </c>
      <c r="M54" s="196">
        <f t="shared" si="59"/>
        <v>0.69607738824276366</v>
      </c>
      <c r="N54" s="196">
        <f t="shared" si="59"/>
        <v>0.70966391658915162</v>
      </c>
      <c r="O54" s="196">
        <f t="shared" si="59"/>
        <v>0.71610855015363672</v>
      </c>
      <c r="P54" s="196">
        <f t="shared" si="59"/>
        <v>0.68036710240713161</v>
      </c>
      <c r="Q54" s="196">
        <f t="shared" si="59"/>
        <v>0.69175048340227574</v>
      </c>
      <c r="R54" s="196">
        <f t="shared" ref="R54:V54" si="60">IF(R46=0,0,R46/R$44)</f>
        <v>0.69769703563955521</v>
      </c>
      <c r="S54" s="196">
        <f t="shared" si="60"/>
        <v>0.69357789960446781</v>
      </c>
      <c r="T54" s="196">
        <f t="shared" si="60"/>
        <v>0.68903871162908292</v>
      </c>
      <c r="U54" s="196">
        <f t="shared" si="60"/>
        <v>0.68747387045472208</v>
      </c>
      <c r="V54" s="196">
        <f t="shared" si="60"/>
        <v>0.68160542759295684</v>
      </c>
      <c r="W54" s="196">
        <f t="shared" ref="W54:Y54" si="61">IF(W46=0,0,W46/W$44)</f>
        <v>0.69499018370916754</v>
      </c>
      <c r="X54" s="196">
        <f t="shared" si="61"/>
        <v>0.68653943623040725</v>
      </c>
      <c r="Y54" s="196">
        <f t="shared" si="61"/>
        <v>0.682375807418106</v>
      </c>
      <c r="DA54" s="59"/>
    </row>
    <row r="55" spans="1:105" ht="12" customHeight="1" x14ac:dyDescent="0.25">
      <c r="A55" s="97" t="s">
        <v>56</v>
      </c>
      <c r="B55" s="197">
        <f t="shared" ref="B55:Q55" si="62">IF(B47=0,0,B47/B$44)</f>
        <v>1.5345055241444241E-3</v>
      </c>
      <c r="C55" s="197">
        <f t="shared" si="62"/>
        <v>1.7100450910508653E-3</v>
      </c>
      <c r="D55" s="197">
        <f t="shared" si="62"/>
        <v>1.5026952692340704E-3</v>
      </c>
      <c r="E55" s="197">
        <f t="shared" si="62"/>
        <v>3.3176775310369559E-3</v>
      </c>
      <c r="F55" s="197">
        <f t="shared" si="62"/>
        <v>1.6906752353306313E-3</v>
      </c>
      <c r="G55" s="197">
        <f t="shared" si="62"/>
        <v>1.9790831514853425E-3</v>
      </c>
      <c r="H55" s="197">
        <f t="shared" si="62"/>
        <v>2.6248006448651084E-3</v>
      </c>
      <c r="I55" s="197">
        <f t="shared" si="62"/>
        <v>2.5249345289004737E-3</v>
      </c>
      <c r="J55" s="197">
        <f t="shared" si="62"/>
        <v>2.6554341066441878E-3</v>
      </c>
      <c r="K55" s="197">
        <f t="shared" si="62"/>
        <v>2.8970518107785514E-3</v>
      </c>
      <c r="L55" s="197">
        <f t="shared" si="62"/>
        <v>2.9014091925723506E-3</v>
      </c>
      <c r="M55" s="197">
        <f t="shared" si="62"/>
        <v>3.2711801883363303E-3</v>
      </c>
      <c r="N55" s="197">
        <f t="shared" si="62"/>
        <v>4.0725357345290474E-3</v>
      </c>
      <c r="O55" s="197">
        <f t="shared" si="62"/>
        <v>3.1078956446033055E-3</v>
      </c>
      <c r="P55" s="197">
        <f t="shared" si="62"/>
        <v>3.0299029167097187E-3</v>
      </c>
      <c r="Q55" s="197">
        <f t="shared" si="62"/>
        <v>4.0898046417442591E-3</v>
      </c>
      <c r="R55" s="197">
        <f t="shared" ref="R55:V55" si="63">IF(R47=0,0,R47/R$44)</f>
        <v>3.8718929435652368E-3</v>
      </c>
      <c r="S55" s="197">
        <f t="shared" si="63"/>
        <v>4.4609153182493715E-3</v>
      </c>
      <c r="T55" s="197">
        <f t="shared" si="63"/>
        <v>3.9893330120128632E-3</v>
      </c>
      <c r="U55" s="197">
        <f t="shared" si="63"/>
        <v>4.6406473979013025E-3</v>
      </c>
      <c r="V55" s="197">
        <f t="shared" si="63"/>
        <v>4.4978852114544252E-3</v>
      </c>
      <c r="W55" s="197">
        <f t="shared" ref="W55:Y55" si="64">IF(W47=0,0,W47/W$44)</f>
        <v>4.5412418482958777E-3</v>
      </c>
      <c r="X55" s="197">
        <f t="shared" si="64"/>
        <v>5.093551999863468E-3</v>
      </c>
      <c r="Y55" s="197">
        <f t="shared" si="64"/>
        <v>5.4436462326265603E-3</v>
      </c>
      <c r="DA55" s="63"/>
    </row>
    <row r="56" spans="1:105" ht="12" customHeight="1" x14ac:dyDescent="0.25">
      <c r="A56" s="97" t="s">
        <v>55</v>
      </c>
      <c r="B56" s="197">
        <f t="shared" ref="B56:Q56" si="65">IF(B48=0,0,B48/B$44)</f>
        <v>0.10383934964328022</v>
      </c>
      <c r="C56" s="197">
        <f t="shared" si="65"/>
        <v>0.10129045592260663</v>
      </c>
      <c r="D56" s="197">
        <f t="shared" si="65"/>
        <v>0.10545376526662929</v>
      </c>
      <c r="E56" s="197">
        <f t="shared" si="65"/>
        <v>0.10396483694083111</v>
      </c>
      <c r="F56" s="197">
        <f t="shared" si="65"/>
        <v>0.10503460907571691</v>
      </c>
      <c r="G56" s="197">
        <f t="shared" si="65"/>
        <v>0.10480880378753027</v>
      </c>
      <c r="H56" s="197">
        <f t="shared" si="65"/>
        <v>0.10644565050166692</v>
      </c>
      <c r="I56" s="197">
        <f t="shared" si="65"/>
        <v>0.11180621038477899</v>
      </c>
      <c r="J56" s="197">
        <f t="shared" si="65"/>
        <v>0.10631696365990938</v>
      </c>
      <c r="K56" s="197">
        <f t="shared" si="65"/>
        <v>0.10734783566840826</v>
      </c>
      <c r="L56" s="197">
        <f t="shared" si="65"/>
        <v>0.10430391183291822</v>
      </c>
      <c r="M56" s="197">
        <f t="shared" si="65"/>
        <v>0.11569762684965204</v>
      </c>
      <c r="N56" s="197">
        <f t="shared" si="65"/>
        <v>0.11032227330938488</v>
      </c>
      <c r="O56" s="197">
        <f t="shared" si="65"/>
        <v>0.10692292229957624</v>
      </c>
      <c r="P56" s="197">
        <f t="shared" si="65"/>
        <v>0.12057776658585162</v>
      </c>
      <c r="Q56" s="197">
        <f t="shared" si="65"/>
        <v>0.11607773899874071</v>
      </c>
      <c r="R56" s="197">
        <f t="shared" ref="R56:V56" si="66">IF(R48=0,0,R48/R$44)</f>
        <v>0.11486392463790737</v>
      </c>
      <c r="S56" s="197">
        <f t="shared" si="66"/>
        <v>0.11725703377228493</v>
      </c>
      <c r="T56" s="197">
        <f t="shared" si="66"/>
        <v>0.12044571193322649</v>
      </c>
      <c r="U56" s="197">
        <f t="shared" si="66"/>
        <v>0.1197668493142742</v>
      </c>
      <c r="V56" s="197">
        <f t="shared" si="66"/>
        <v>0.11986092279191571</v>
      </c>
      <c r="W56" s="197">
        <f t="shared" ref="W56:Y56" si="67">IF(W48=0,0,W48/W$44)</f>
        <v>0.11316955330662845</v>
      </c>
      <c r="X56" s="197">
        <f t="shared" si="67"/>
        <v>0.11121468590557837</v>
      </c>
      <c r="Y56" s="197">
        <f t="shared" si="67"/>
        <v>0.10918643236238726</v>
      </c>
      <c r="DA56" s="63"/>
    </row>
    <row r="57" spans="1:105" ht="12" customHeight="1" x14ac:dyDescent="0.25">
      <c r="A57" s="97" t="s">
        <v>54</v>
      </c>
      <c r="B57" s="198">
        <f t="shared" ref="B57:Q57" si="68">IF(B49=0,0,B49/B$44)</f>
        <v>4.4173864384875222E-2</v>
      </c>
      <c r="C57" s="198">
        <f t="shared" si="68"/>
        <v>4.2910591634177236E-2</v>
      </c>
      <c r="D57" s="198">
        <f t="shared" si="68"/>
        <v>4.5172437722446945E-2</v>
      </c>
      <c r="E57" s="198">
        <f t="shared" si="68"/>
        <v>4.5468961946623011E-2</v>
      </c>
      <c r="F57" s="198">
        <f t="shared" si="68"/>
        <v>4.5522639722872259E-2</v>
      </c>
      <c r="G57" s="198">
        <f t="shared" si="68"/>
        <v>4.6335971417711633E-2</v>
      </c>
      <c r="H57" s="198">
        <f t="shared" si="68"/>
        <v>4.6559236098516268E-2</v>
      </c>
      <c r="I57" s="198">
        <f t="shared" si="68"/>
        <v>4.9172684771091331E-2</v>
      </c>
      <c r="J57" s="198">
        <f t="shared" si="68"/>
        <v>4.473353493440143E-2</v>
      </c>
      <c r="K57" s="198">
        <f t="shared" si="68"/>
        <v>4.4670378290181015E-2</v>
      </c>
      <c r="L57" s="198">
        <f t="shared" si="68"/>
        <v>4.3887495921653072E-2</v>
      </c>
      <c r="M57" s="198">
        <f t="shared" si="68"/>
        <v>4.6671319034730999E-2</v>
      </c>
      <c r="N57" s="198">
        <f t="shared" si="68"/>
        <v>4.3783787384739363E-2</v>
      </c>
      <c r="O57" s="198">
        <f t="shared" si="68"/>
        <v>4.3138952438392018E-2</v>
      </c>
      <c r="P57" s="198">
        <f t="shared" si="68"/>
        <v>4.7405915185575506E-2</v>
      </c>
      <c r="Q57" s="198">
        <f t="shared" si="68"/>
        <v>4.6022998332209561E-2</v>
      </c>
      <c r="R57" s="198">
        <f t="shared" ref="R57:V57" si="69">IF(R49=0,0,R49/R$44)</f>
        <v>4.5083913439229996E-2</v>
      </c>
      <c r="S57" s="198">
        <f t="shared" si="69"/>
        <v>4.7455575162162277E-2</v>
      </c>
      <c r="T57" s="198">
        <f t="shared" si="69"/>
        <v>4.8089554624761603E-2</v>
      </c>
      <c r="U57" s="198">
        <f t="shared" si="69"/>
        <v>4.861154678510466E-2</v>
      </c>
      <c r="V57" s="198">
        <f t="shared" si="69"/>
        <v>4.9870207490651269E-2</v>
      </c>
      <c r="W57" s="198">
        <f t="shared" ref="W57:Y57" si="70">IF(W49=0,0,W49/W$44)</f>
        <v>4.7559086294746138E-2</v>
      </c>
      <c r="X57" s="198">
        <f t="shared" si="70"/>
        <v>5.0192816496094875E-2</v>
      </c>
      <c r="Y57" s="198">
        <f t="shared" si="70"/>
        <v>4.9948449625221547E-2</v>
      </c>
      <c r="DA57" s="60"/>
    </row>
    <row r="58" spans="1:105" ht="12" customHeight="1" x14ac:dyDescent="0.25">
      <c r="A58" s="194" t="s">
        <v>58</v>
      </c>
      <c r="B58" s="195">
        <f t="shared" ref="B58:Q58" si="71">IF(B50=0,0,B50/B$44)</f>
        <v>0.11627797540878007</v>
      </c>
      <c r="C58" s="195">
        <f t="shared" si="71"/>
        <v>0.11248899158703381</v>
      </c>
      <c r="D58" s="195">
        <f t="shared" si="71"/>
        <v>0.11740576864700149</v>
      </c>
      <c r="E58" s="195">
        <f t="shared" si="71"/>
        <v>0.1165185508544062</v>
      </c>
      <c r="F58" s="195">
        <f t="shared" si="71"/>
        <v>0.11993812607923789</v>
      </c>
      <c r="G58" s="195">
        <f t="shared" si="71"/>
        <v>0.12114018542036969</v>
      </c>
      <c r="H58" s="195">
        <f t="shared" si="71"/>
        <v>0.12409659730407174</v>
      </c>
      <c r="I58" s="195">
        <f t="shared" si="71"/>
        <v>0.13575879085736675</v>
      </c>
      <c r="J58" s="195">
        <f t="shared" si="71"/>
        <v>0.13018393026109604</v>
      </c>
      <c r="K58" s="195">
        <f t="shared" si="71"/>
        <v>0.13292161405657463</v>
      </c>
      <c r="L58" s="195">
        <f t="shared" si="71"/>
        <v>0.12576471787725862</v>
      </c>
      <c r="M58" s="195">
        <f t="shared" si="71"/>
        <v>0.13828248568451693</v>
      </c>
      <c r="N58" s="195">
        <f t="shared" si="71"/>
        <v>0.13215748698219515</v>
      </c>
      <c r="O58" s="195">
        <f t="shared" si="71"/>
        <v>0.13072167946379165</v>
      </c>
      <c r="P58" s="195">
        <f t="shared" si="71"/>
        <v>0.1486193129047316</v>
      </c>
      <c r="Q58" s="195">
        <f t="shared" si="71"/>
        <v>0.14205897462502975</v>
      </c>
      <c r="R58" s="195">
        <f t="shared" ref="R58:V58" si="72">IF(R50=0,0,R50/R$44)</f>
        <v>0.13848323333974211</v>
      </c>
      <c r="S58" s="195">
        <f t="shared" si="72"/>
        <v>0.13724857614283559</v>
      </c>
      <c r="T58" s="195">
        <f t="shared" si="72"/>
        <v>0.13843668880091606</v>
      </c>
      <c r="U58" s="195">
        <f t="shared" si="72"/>
        <v>0.13950708604799764</v>
      </c>
      <c r="V58" s="195">
        <f t="shared" si="72"/>
        <v>0.14416555691302171</v>
      </c>
      <c r="W58" s="195">
        <f t="shared" ref="W58:Y58" si="73">IF(W50=0,0,W50/W$44)</f>
        <v>0.13973993484116193</v>
      </c>
      <c r="X58" s="195">
        <f t="shared" si="73"/>
        <v>0.14695950936805607</v>
      </c>
      <c r="Y58" s="195">
        <f t="shared" si="73"/>
        <v>0.15304566436165853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389247.96459912445</v>
      </c>
      <c r="C62" s="22">
        <v>415160.62357120501</v>
      </c>
      <c r="D62" s="22">
        <v>399680.42341393087</v>
      </c>
      <c r="E62" s="22">
        <v>410040.35166731384</v>
      </c>
      <c r="F62" s="22">
        <v>405670.97303845029</v>
      </c>
      <c r="G62" s="22">
        <v>406528.49535645323</v>
      </c>
      <c r="H62" s="22">
        <v>399746.44233862427</v>
      </c>
      <c r="I62" s="22">
        <v>345703.87562735315</v>
      </c>
      <c r="J62" s="22">
        <v>374973.03152607183</v>
      </c>
      <c r="K62" s="22">
        <v>365359.85473254643</v>
      </c>
      <c r="L62" s="22">
        <v>387097.30610589008</v>
      </c>
      <c r="M62" s="22">
        <v>339660.43024075078</v>
      </c>
      <c r="N62" s="22">
        <v>349941.72981030046</v>
      </c>
      <c r="O62" s="22">
        <v>352423.3040306443</v>
      </c>
      <c r="P62" s="22">
        <v>295741.32844838052</v>
      </c>
      <c r="Q62" s="22">
        <v>312400.84464563424</v>
      </c>
      <c r="R62" s="22">
        <v>322857.89192025276</v>
      </c>
      <c r="S62" s="22">
        <v>319816.71986074728</v>
      </c>
      <c r="T62" s="22">
        <v>309937.84421347931</v>
      </c>
      <c r="U62" s="22">
        <v>302186.28613465925</v>
      </c>
      <c r="V62" s="22">
        <v>304787.44700560457</v>
      </c>
      <c r="W62" s="22">
        <v>307898.17816104728</v>
      </c>
      <c r="X62" s="22">
        <v>275324.97702666506</v>
      </c>
      <c r="Y62" s="22">
        <v>250230.68131310685</v>
      </c>
      <c r="DA62" s="57" t="s">
        <v>251</v>
      </c>
    </row>
    <row r="63" spans="1:105" ht="12" customHeight="1" x14ac:dyDescent="0.25">
      <c r="A63" s="30" t="s">
        <v>51</v>
      </c>
      <c r="B63" s="31">
        <v>33899.882988753685</v>
      </c>
      <c r="C63" s="31">
        <v>35223.699463576588</v>
      </c>
      <c r="D63" s="31">
        <v>36222.844464535345</v>
      </c>
      <c r="E63" s="31">
        <v>35471.279719198254</v>
      </c>
      <c r="F63" s="31">
        <v>35889.63773846026</v>
      </c>
      <c r="G63" s="31">
        <v>37149.554964203999</v>
      </c>
      <c r="H63" s="31">
        <v>41091.903216415878</v>
      </c>
      <c r="I63" s="31">
        <v>36801.584049420388</v>
      </c>
      <c r="J63" s="31">
        <v>39113.165445770312</v>
      </c>
      <c r="K63" s="31">
        <v>39875.002642150306</v>
      </c>
      <c r="L63" s="31">
        <v>46083.472874021136</v>
      </c>
      <c r="M63" s="31">
        <v>40235.246703922327</v>
      </c>
      <c r="N63" s="31">
        <v>41181.451347605856</v>
      </c>
      <c r="O63" s="31">
        <v>39721.378861494632</v>
      </c>
      <c r="P63" s="31">
        <v>35567.080167339685</v>
      </c>
      <c r="Q63" s="31">
        <v>35082.174583822882</v>
      </c>
      <c r="R63" s="31">
        <v>36295.110068029309</v>
      </c>
      <c r="S63" s="31">
        <v>36311.94139583713</v>
      </c>
      <c r="T63" s="31">
        <v>34120.370599387861</v>
      </c>
      <c r="U63" s="31">
        <v>27510.253226144774</v>
      </c>
      <c r="V63" s="31">
        <v>28090.884993519423</v>
      </c>
      <c r="W63" s="31">
        <v>26776.736043120727</v>
      </c>
      <c r="X63" s="31">
        <v>23091.94406933989</v>
      </c>
      <c r="Y63" s="31">
        <v>21457.793960218023</v>
      </c>
      <c r="DA63" s="59" t="s">
        <v>252</v>
      </c>
    </row>
    <row r="64" spans="1:105" ht="12" customHeight="1" x14ac:dyDescent="0.25">
      <c r="A64" s="73" t="s">
        <v>75</v>
      </c>
      <c r="B64" s="98">
        <v>167139.59172519628</v>
      </c>
      <c r="C64" s="98">
        <v>181554.71624118771</v>
      </c>
      <c r="D64" s="98">
        <v>165907.30473494096</v>
      </c>
      <c r="E64" s="98">
        <v>167652.55382005774</v>
      </c>
      <c r="F64" s="98">
        <v>161216.63013884745</v>
      </c>
      <c r="G64" s="98">
        <v>160397.0875076853</v>
      </c>
      <c r="H64" s="98">
        <v>153892.79489344047</v>
      </c>
      <c r="I64" s="98">
        <v>120635.76260411674</v>
      </c>
      <c r="J64" s="98">
        <v>138636.22764090155</v>
      </c>
      <c r="K64" s="98">
        <v>126409.47482892819</v>
      </c>
      <c r="L64" s="98">
        <v>124479.41090794369</v>
      </c>
      <c r="M64" s="98">
        <v>109711.36732167359</v>
      </c>
      <c r="N64" s="98">
        <v>108975.47427598438</v>
      </c>
      <c r="O64" s="98">
        <v>109534.54799929472</v>
      </c>
      <c r="P64" s="98">
        <v>93535.8438479537</v>
      </c>
      <c r="Q64" s="98">
        <v>96800.759172350692</v>
      </c>
      <c r="R64" s="98">
        <v>94569.591228204517</v>
      </c>
      <c r="S64" s="98">
        <v>92337.595096741716</v>
      </c>
      <c r="T64" s="98">
        <v>87130.191366364787</v>
      </c>
      <c r="U64" s="98">
        <v>88292.394765374105</v>
      </c>
      <c r="V64" s="98">
        <v>91911.533283915865</v>
      </c>
      <c r="W64" s="98">
        <v>76081.991822974873</v>
      </c>
      <c r="X64" s="98">
        <v>78922.57912950711</v>
      </c>
      <c r="Y64" s="98">
        <v>71724.373944335559</v>
      </c>
      <c r="DA64" s="63"/>
    </row>
    <row r="65" spans="1:105" ht="12" customHeight="1" x14ac:dyDescent="0.25">
      <c r="A65" s="97" t="s">
        <v>74</v>
      </c>
      <c r="B65" s="98">
        <v>22601.074823138755</v>
      </c>
      <c r="C65" s="98">
        <v>21957.477387698757</v>
      </c>
      <c r="D65" s="98">
        <v>21575.482035674078</v>
      </c>
      <c r="E65" s="98">
        <v>21636.509251154072</v>
      </c>
      <c r="F65" s="98">
        <v>21639.861451274082</v>
      </c>
      <c r="G65" s="98">
        <v>21863.456026200001</v>
      </c>
      <c r="H65" s="98">
        <v>20076.36536304</v>
      </c>
      <c r="I65" s="98">
        <v>19018.268394120005</v>
      </c>
      <c r="J65" s="98">
        <v>18781.772572440004</v>
      </c>
      <c r="K65" s="98">
        <v>18261.682483320004</v>
      </c>
      <c r="L65" s="98">
        <v>18595.445491079998</v>
      </c>
      <c r="M65" s="98">
        <v>16775.852775119994</v>
      </c>
      <c r="N65" s="98">
        <v>16148.689229880001</v>
      </c>
      <c r="O65" s="98">
        <v>16281.827705879998</v>
      </c>
      <c r="P65" s="98">
        <v>14793.910851600003</v>
      </c>
      <c r="Q65" s="98">
        <v>14475.582230040001</v>
      </c>
      <c r="R65" s="98">
        <v>15112.752854760007</v>
      </c>
      <c r="S65" s="98">
        <v>14670.099110880001</v>
      </c>
      <c r="T65" s="98">
        <v>15354.570580919999</v>
      </c>
      <c r="U65" s="98">
        <v>14614.35268392</v>
      </c>
      <c r="V65" s="98">
        <v>14535.44070732</v>
      </c>
      <c r="W65" s="98">
        <v>14770.06791084</v>
      </c>
      <c r="X65" s="98">
        <v>14394.207611880001</v>
      </c>
      <c r="Y65" s="98">
        <v>12748.753026000002</v>
      </c>
      <c r="DA65" s="63" t="s">
        <v>253</v>
      </c>
    </row>
    <row r="66" spans="1:105" ht="12" customHeight="1" x14ac:dyDescent="0.25">
      <c r="A66" s="97" t="s">
        <v>197</v>
      </c>
      <c r="B66" s="98">
        <v>144538.51690205751</v>
      </c>
      <c r="C66" s="98">
        <v>159597.23885348896</v>
      </c>
      <c r="D66" s="98">
        <v>144331.82269926689</v>
      </c>
      <c r="E66" s="98">
        <v>146016.04456890369</v>
      </c>
      <c r="F66" s="98">
        <v>139576.76868757338</v>
      </c>
      <c r="G66" s="98">
        <v>138533.6314814853</v>
      </c>
      <c r="H66" s="98">
        <v>133816.42953040046</v>
      </c>
      <c r="I66" s="98">
        <v>101617.49420999673</v>
      </c>
      <c r="J66" s="98">
        <v>119854.45506846154</v>
      </c>
      <c r="K66" s="98">
        <v>108147.79234560818</v>
      </c>
      <c r="L66" s="98">
        <v>105883.96541686369</v>
      </c>
      <c r="M66" s="98">
        <v>92935.514546553604</v>
      </c>
      <c r="N66" s="98">
        <v>92826.785046104371</v>
      </c>
      <c r="O66" s="98">
        <v>93252.720293414721</v>
      </c>
      <c r="P66" s="98">
        <v>78741.932996353702</v>
      </c>
      <c r="Q66" s="98">
        <v>82325.176942310689</v>
      </c>
      <c r="R66" s="98">
        <v>79456.838373444509</v>
      </c>
      <c r="S66" s="98">
        <v>77667.495985861722</v>
      </c>
      <c r="T66" s="98">
        <v>71775.620785444786</v>
      </c>
      <c r="U66" s="98">
        <v>73678.042081454099</v>
      </c>
      <c r="V66" s="98">
        <v>77376.092576595867</v>
      </c>
      <c r="W66" s="98">
        <v>61311.923912134873</v>
      </c>
      <c r="X66" s="98">
        <v>64528.371517627107</v>
      </c>
      <c r="Y66" s="98">
        <v>58975.620918335553</v>
      </c>
      <c r="DA66" s="63" t="s">
        <v>254</v>
      </c>
    </row>
    <row r="67" spans="1:105" ht="12" customHeight="1" x14ac:dyDescent="0.25">
      <c r="A67" s="73" t="s">
        <v>190</v>
      </c>
      <c r="B67" s="98">
        <v>188208.48988517444</v>
      </c>
      <c r="C67" s="98">
        <v>198382.20786644088</v>
      </c>
      <c r="D67" s="98">
        <v>197550.27421445464</v>
      </c>
      <c r="E67" s="98">
        <v>206916.51812805791</v>
      </c>
      <c r="F67" s="98">
        <v>208564.70516114263</v>
      </c>
      <c r="G67" s="98">
        <v>208981.85288456391</v>
      </c>
      <c r="H67" s="98">
        <v>204761.74422876802</v>
      </c>
      <c r="I67" s="98">
        <v>188266.52897381599</v>
      </c>
      <c r="J67" s="98">
        <v>197223.63843940012</v>
      </c>
      <c r="K67" s="98">
        <v>199075.37726146783</v>
      </c>
      <c r="L67" s="98">
        <v>216534.42232392528</v>
      </c>
      <c r="M67" s="98">
        <v>189713.8162151548</v>
      </c>
      <c r="N67" s="98">
        <v>199784.80418671013</v>
      </c>
      <c r="O67" s="98">
        <v>203167.37716985491</v>
      </c>
      <c r="P67" s="98">
        <v>166638.40443308715</v>
      </c>
      <c r="Q67" s="98">
        <v>180517.91088946068</v>
      </c>
      <c r="R67" s="98">
        <v>191993.19062401899</v>
      </c>
      <c r="S67" s="98">
        <v>191167.18336816851</v>
      </c>
      <c r="T67" s="98">
        <v>188687.28224772666</v>
      </c>
      <c r="U67" s="98">
        <v>186383.63814314042</v>
      </c>
      <c r="V67" s="98">
        <v>184785.02872816924</v>
      </c>
      <c r="W67" s="98">
        <v>205039.45029495168</v>
      </c>
      <c r="X67" s="98">
        <v>173310.45382781798</v>
      </c>
      <c r="Y67" s="98">
        <v>157048.51340855323</v>
      </c>
      <c r="DA67" s="63" t="s">
        <v>255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X68" s="98">
        <v>0</v>
      </c>
      <c r="Y68" s="98">
        <v>0</v>
      </c>
      <c r="DA68" s="63"/>
    </row>
    <row r="69" spans="1:105" ht="12" customHeight="1" x14ac:dyDescent="0.25">
      <c r="A69" s="97" t="s">
        <v>200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256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257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X71" s="98">
        <v>0</v>
      </c>
      <c r="Y71" s="98">
        <v>0</v>
      </c>
      <c r="DA71" s="63" t="s">
        <v>258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X72" s="98">
        <v>0</v>
      </c>
      <c r="Y72" s="98">
        <v>0</v>
      </c>
      <c r="DA72" s="63" t="s">
        <v>259</v>
      </c>
    </row>
    <row r="73" spans="1:105" ht="12" customHeight="1" x14ac:dyDescent="0.25">
      <c r="A73" s="97" t="s">
        <v>198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X73" s="98">
        <v>0</v>
      </c>
      <c r="Y73" s="98">
        <v>0</v>
      </c>
      <c r="DA73" s="63" t="s">
        <v>260</v>
      </c>
    </row>
    <row r="74" spans="1:105" ht="12" customHeight="1" x14ac:dyDescent="0.25">
      <c r="A74" s="97" t="s">
        <v>192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X74" s="98">
        <v>0</v>
      </c>
      <c r="Y74" s="98">
        <v>0</v>
      </c>
      <c r="DA74" s="63" t="s">
        <v>261</v>
      </c>
    </row>
    <row r="75" spans="1:105" ht="12" customHeight="1" x14ac:dyDescent="0.25">
      <c r="A75" s="73" t="s">
        <v>199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262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DA76" s="60" t="s">
        <v>263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74">B79+B84</f>
        <v>389247.96459912439</v>
      </c>
      <c r="C78" s="203">
        <f t="shared" si="74"/>
        <v>415160.62357120507</v>
      </c>
      <c r="D78" s="203">
        <f t="shared" si="74"/>
        <v>399680.42341393087</v>
      </c>
      <c r="E78" s="203">
        <f t="shared" si="74"/>
        <v>410040.35166731389</v>
      </c>
      <c r="F78" s="203">
        <f t="shared" si="74"/>
        <v>405670.97303845035</v>
      </c>
      <c r="G78" s="203">
        <f t="shared" si="74"/>
        <v>406528.49535645312</v>
      </c>
      <c r="H78" s="203">
        <f t="shared" si="74"/>
        <v>399746.44233862427</v>
      </c>
      <c r="I78" s="203">
        <f t="shared" si="74"/>
        <v>345703.87562735321</v>
      </c>
      <c r="J78" s="203">
        <f t="shared" si="74"/>
        <v>374973.03152607195</v>
      </c>
      <c r="K78" s="203">
        <f t="shared" si="74"/>
        <v>365359.85473254637</v>
      </c>
      <c r="L78" s="203">
        <f t="shared" si="74"/>
        <v>387097.30610588996</v>
      </c>
      <c r="M78" s="203">
        <f t="shared" si="74"/>
        <v>339660.43024075066</v>
      </c>
      <c r="N78" s="203">
        <f t="shared" si="74"/>
        <v>349941.72981030052</v>
      </c>
      <c r="O78" s="203">
        <f t="shared" si="74"/>
        <v>352423.30403064424</v>
      </c>
      <c r="P78" s="203">
        <f t="shared" si="74"/>
        <v>295741.32844838058</v>
      </c>
      <c r="Q78" s="203">
        <f t="shared" si="74"/>
        <v>312400.84464563424</v>
      </c>
      <c r="R78" s="203">
        <f t="shared" ref="R78:V78" si="75">R79+R84</f>
        <v>322857.89192025294</v>
      </c>
      <c r="S78" s="203">
        <f t="shared" si="75"/>
        <v>319816.71986074734</v>
      </c>
      <c r="T78" s="203">
        <f t="shared" si="75"/>
        <v>309937.84421347931</v>
      </c>
      <c r="U78" s="203">
        <f t="shared" si="75"/>
        <v>302186.28613465943</v>
      </c>
      <c r="V78" s="203">
        <f t="shared" si="75"/>
        <v>304787.44700560451</v>
      </c>
      <c r="W78" s="203">
        <f t="shared" ref="W78:Y78" si="76">W79+W84</f>
        <v>307898.17816104728</v>
      </c>
      <c r="X78" s="203">
        <f t="shared" si="76"/>
        <v>275324.977026665</v>
      </c>
      <c r="Y78" s="203">
        <f t="shared" si="76"/>
        <v>250230.68131310685</v>
      </c>
      <c r="DA78" s="216" t="s">
        <v>264</v>
      </c>
    </row>
    <row r="79" spans="1:105" ht="12" customHeight="1" x14ac:dyDescent="0.25">
      <c r="A79" s="208" t="s">
        <v>39</v>
      </c>
      <c r="B79" s="192">
        <f t="shared" ref="B79:Q79" si="77">SUM(B80:B83)</f>
        <v>389247.96459912439</v>
      </c>
      <c r="C79" s="192">
        <f t="shared" si="77"/>
        <v>415160.62357120507</v>
      </c>
      <c r="D79" s="192">
        <f t="shared" si="77"/>
        <v>399680.42341393087</v>
      </c>
      <c r="E79" s="192">
        <f t="shared" si="77"/>
        <v>410040.35166731389</v>
      </c>
      <c r="F79" s="192">
        <f t="shared" si="77"/>
        <v>405670.97303845035</v>
      </c>
      <c r="G79" s="192">
        <f t="shared" si="77"/>
        <v>406528.49535645312</v>
      </c>
      <c r="H79" s="192">
        <f t="shared" si="77"/>
        <v>399746.44233862427</v>
      </c>
      <c r="I79" s="192">
        <f t="shared" si="77"/>
        <v>345703.87562735321</v>
      </c>
      <c r="J79" s="192">
        <f t="shared" si="77"/>
        <v>374973.03152607195</v>
      </c>
      <c r="K79" s="192">
        <f t="shared" si="77"/>
        <v>365359.85473254637</v>
      </c>
      <c r="L79" s="192">
        <f t="shared" si="77"/>
        <v>387097.30610588996</v>
      </c>
      <c r="M79" s="192">
        <f t="shared" si="77"/>
        <v>339660.43024075066</v>
      </c>
      <c r="N79" s="192">
        <f t="shared" si="77"/>
        <v>349941.72981030052</v>
      </c>
      <c r="O79" s="192">
        <f t="shared" si="77"/>
        <v>352423.30403064424</v>
      </c>
      <c r="P79" s="192">
        <f t="shared" si="77"/>
        <v>295741.32844838058</v>
      </c>
      <c r="Q79" s="192">
        <f t="shared" si="77"/>
        <v>312400.84464563424</v>
      </c>
      <c r="R79" s="192">
        <f t="shared" ref="R79:V79" si="78">SUM(R80:R83)</f>
        <v>322857.89192025294</v>
      </c>
      <c r="S79" s="192">
        <f t="shared" si="78"/>
        <v>319816.71986074734</v>
      </c>
      <c r="T79" s="192">
        <f t="shared" si="78"/>
        <v>309937.84421347931</v>
      </c>
      <c r="U79" s="192">
        <f t="shared" si="78"/>
        <v>302186.28613465943</v>
      </c>
      <c r="V79" s="192">
        <f t="shared" si="78"/>
        <v>304787.44700560451</v>
      </c>
      <c r="W79" s="192">
        <f t="shared" ref="W79:Y79" si="79">SUM(W80:W83)</f>
        <v>307898.17816104728</v>
      </c>
      <c r="X79" s="192">
        <f t="shared" si="79"/>
        <v>275324.977026665</v>
      </c>
      <c r="Y79" s="192">
        <f t="shared" si="79"/>
        <v>250230.68131310685</v>
      </c>
      <c r="DA79" s="213" t="s">
        <v>265</v>
      </c>
    </row>
    <row r="80" spans="1:105" ht="12" customHeight="1" x14ac:dyDescent="0.25">
      <c r="A80" s="97" t="s">
        <v>57</v>
      </c>
      <c r="B80" s="74">
        <v>333109.93515837291</v>
      </c>
      <c r="C80" s="74">
        <v>357707.28460305399</v>
      </c>
      <c r="D80" s="74">
        <v>341139.10692003055</v>
      </c>
      <c r="E80" s="74">
        <v>350162.35670324526</v>
      </c>
      <c r="F80" s="74">
        <v>346747.91765230981</v>
      </c>
      <c r="G80" s="74">
        <v>346414.72201858961</v>
      </c>
      <c r="H80" s="74">
        <v>340326.93609349465</v>
      </c>
      <c r="I80" s="74">
        <v>289480.36494188319</v>
      </c>
      <c r="J80" s="74">
        <v>319034.73061102844</v>
      </c>
      <c r="K80" s="74">
        <v>309741.334180712</v>
      </c>
      <c r="L80" s="74">
        <v>330201.90804676124</v>
      </c>
      <c r="M80" s="74">
        <v>284187.32118571165</v>
      </c>
      <c r="N80" s="74">
        <v>295676.65170557948</v>
      </c>
      <c r="O80" s="74">
        <v>300919.9952102417</v>
      </c>
      <c r="P80" s="74">
        <v>245165.38300801508</v>
      </c>
      <c r="Q80" s="74">
        <v>261866.4841941559</v>
      </c>
      <c r="R80" s="74">
        <v>271070.08163263189</v>
      </c>
      <c r="S80" s="74">
        <v>266797.64030905906</v>
      </c>
      <c r="T80" s="74">
        <v>256763.41739309809</v>
      </c>
      <c r="U80" s="74">
        <v>249586.87018966183</v>
      </c>
      <c r="V80" s="74">
        <v>251798.17479590862</v>
      </c>
      <c r="W80" s="74">
        <v>257317.56785740965</v>
      </c>
      <c r="X80" s="74">
        <v>229954.62229480673</v>
      </c>
      <c r="Y80" s="74">
        <v>209270.73528787261</v>
      </c>
      <c r="DA80" s="90" t="s">
        <v>266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X81" s="74">
        <v>0</v>
      </c>
      <c r="Y81" s="74">
        <v>0</v>
      </c>
      <c r="DA81" s="90" t="s">
        <v>267</v>
      </c>
    </row>
    <row r="82" spans="1:105" ht="12" customHeight="1" x14ac:dyDescent="0.25">
      <c r="A82" s="97" t="s">
        <v>55</v>
      </c>
      <c r="B82" s="74">
        <v>42859.812037831929</v>
      </c>
      <c r="C82" s="74">
        <v>44172.80863933621</v>
      </c>
      <c r="D82" s="74">
        <v>44729.44401496619</v>
      </c>
      <c r="E82" s="74">
        <v>45345.453509656923</v>
      </c>
      <c r="F82" s="74">
        <v>44891.403422854761</v>
      </c>
      <c r="G82" s="74">
        <v>45299.967380492388</v>
      </c>
      <c r="H82" s="74">
        <v>45297.496273561221</v>
      </c>
      <c r="I82" s="74">
        <v>42236.394347089845</v>
      </c>
      <c r="J82" s="74">
        <v>43041.532074133007</v>
      </c>
      <c r="K82" s="74">
        <v>42624.086916697008</v>
      </c>
      <c r="L82" s="74">
        <v>43529.946161495733</v>
      </c>
      <c r="M82" s="74">
        <v>42181.811489238527</v>
      </c>
      <c r="N82" s="74">
        <v>41771.21275838872</v>
      </c>
      <c r="O82" s="74">
        <v>39144.896273719314</v>
      </c>
      <c r="P82" s="74">
        <v>38564.044222217773</v>
      </c>
      <c r="Q82" s="74">
        <v>38318.206162882307</v>
      </c>
      <c r="R82" s="74">
        <v>39511.894946784167</v>
      </c>
      <c r="S82" s="74">
        <v>40086.677306369005</v>
      </c>
      <c r="T82" s="74">
        <v>40248.148547530931</v>
      </c>
      <c r="U82" s="74">
        <v>39641.365182532725</v>
      </c>
      <c r="V82" s="74">
        <v>39672.162018543408</v>
      </c>
      <c r="W82" s="74">
        <v>37571.628292557492</v>
      </c>
      <c r="X82" s="74">
        <v>33592.593525887612</v>
      </c>
      <c r="Y82" s="74">
        <v>30101.633178995016</v>
      </c>
      <c r="DA82" s="90" t="s">
        <v>268</v>
      </c>
    </row>
    <row r="83" spans="1:105" ht="12" customHeight="1" x14ac:dyDescent="0.25">
      <c r="A83" s="107" t="s">
        <v>54</v>
      </c>
      <c r="B83" s="193">
        <v>13278.217402919543</v>
      </c>
      <c r="C83" s="193">
        <v>13280.530328814895</v>
      </c>
      <c r="D83" s="193">
        <v>13811.872478934127</v>
      </c>
      <c r="E83" s="193">
        <v>14532.541454411685</v>
      </c>
      <c r="F83" s="193">
        <v>14031.651963285756</v>
      </c>
      <c r="G83" s="193">
        <v>14813.805957371109</v>
      </c>
      <c r="H83" s="193">
        <v>14122.009971568434</v>
      </c>
      <c r="I83" s="193">
        <v>13987.11633838015</v>
      </c>
      <c r="J83" s="193">
        <v>12896.768840910489</v>
      </c>
      <c r="K83" s="193">
        <v>12994.43363513739</v>
      </c>
      <c r="L83" s="193">
        <v>13365.451897632995</v>
      </c>
      <c r="M83" s="193">
        <v>13291.297565800471</v>
      </c>
      <c r="N83" s="193">
        <v>12493.865346332295</v>
      </c>
      <c r="O83" s="193">
        <v>12358.412546683243</v>
      </c>
      <c r="P83" s="193">
        <v>12011.901218147701</v>
      </c>
      <c r="Q83" s="193">
        <v>12216.154288596033</v>
      </c>
      <c r="R83" s="193">
        <v>12275.91534083684</v>
      </c>
      <c r="S83" s="193">
        <v>12932.402245319267</v>
      </c>
      <c r="T83" s="193">
        <v>12926.278272850308</v>
      </c>
      <c r="U83" s="193">
        <v>12958.050762464902</v>
      </c>
      <c r="V83" s="193">
        <v>13317.110191152484</v>
      </c>
      <c r="W83" s="193">
        <v>13008.982011080116</v>
      </c>
      <c r="X83" s="193">
        <v>11777.761205970653</v>
      </c>
      <c r="Y83" s="193">
        <v>10858.312846239225</v>
      </c>
      <c r="DA83" s="214" t="s">
        <v>269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DA84" s="92" t="s">
        <v>270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80">IF(B78=0,0,B78/B$78)</f>
        <v>1</v>
      </c>
      <c r="C86" s="207">
        <f t="shared" si="80"/>
        <v>1</v>
      </c>
      <c r="D86" s="207">
        <f t="shared" si="80"/>
        <v>1</v>
      </c>
      <c r="E86" s="207">
        <f t="shared" si="80"/>
        <v>1</v>
      </c>
      <c r="F86" s="207">
        <f t="shared" si="80"/>
        <v>1</v>
      </c>
      <c r="G86" s="207">
        <f t="shared" si="80"/>
        <v>1</v>
      </c>
      <c r="H86" s="207">
        <f t="shared" si="80"/>
        <v>1</v>
      </c>
      <c r="I86" s="207">
        <f t="shared" si="80"/>
        <v>1</v>
      </c>
      <c r="J86" s="207">
        <f t="shared" si="80"/>
        <v>1</v>
      </c>
      <c r="K86" s="207">
        <f t="shared" si="80"/>
        <v>1</v>
      </c>
      <c r="L86" s="207">
        <f t="shared" si="80"/>
        <v>1</v>
      </c>
      <c r="M86" s="207">
        <f t="shared" si="80"/>
        <v>1</v>
      </c>
      <c r="N86" s="207">
        <f t="shared" si="80"/>
        <v>1</v>
      </c>
      <c r="O86" s="207">
        <f t="shared" si="80"/>
        <v>1</v>
      </c>
      <c r="P86" s="207">
        <f t="shared" si="80"/>
        <v>1</v>
      </c>
      <c r="Q86" s="207">
        <f t="shared" si="80"/>
        <v>1</v>
      </c>
      <c r="R86" s="207">
        <f t="shared" ref="R86:V86" si="81">IF(R78=0,0,R78/R$78)</f>
        <v>1</v>
      </c>
      <c r="S86" s="207">
        <f t="shared" si="81"/>
        <v>1</v>
      </c>
      <c r="T86" s="207">
        <f t="shared" si="81"/>
        <v>1</v>
      </c>
      <c r="U86" s="207">
        <f t="shared" si="81"/>
        <v>1</v>
      </c>
      <c r="V86" s="207">
        <f t="shared" si="81"/>
        <v>1</v>
      </c>
      <c r="W86" s="207">
        <f t="shared" ref="W86:Y86" si="82">IF(W78=0,0,W78/W$78)</f>
        <v>1</v>
      </c>
      <c r="X86" s="207">
        <f t="shared" si="82"/>
        <v>1</v>
      </c>
      <c r="Y86" s="207">
        <f t="shared" si="82"/>
        <v>1</v>
      </c>
      <c r="DA86" s="215"/>
    </row>
    <row r="87" spans="1:105" ht="12" customHeight="1" x14ac:dyDescent="0.25">
      <c r="A87" s="194" t="s">
        <v>39</v>
      </c>
      <c r="B87" s="195">
        <f t="shared" ref="B87:Q87" si="83">IF(B79=0,0,B79/B$78)</f>
        <v>1</v>
      </c>
      <c r="C87" s="195">
        <f t="shared" si="83"/>
        <v>1</v>
      </c>
      <c r="D87" s="195">
        <f t="shared" si="83"/>
        <v>1</v>
      </c>
      <c r="E87" s="195">
        <f t="shared" si="83"/>
        <v>1</v>
      </c>
      <c r="F87" s="195">
        <f t="shared" si="83"/>
        <v>1</v>
      </c>
      <c r="G87" s="195">
        <f t="shared" si="83"/>
        <v>1</v>
      </c>
      <c r="H87" s="195">
        <f t="shared" si="83"/>
        <v>1</v>
      </c>
      <c r="I87" s="195">
        <f t="shared" si="83"/>
        <v>1</v>
      </c>
      <c r="J87" s="195">
        <f t="shared" si="83"/>
        <v>1</v>
      </c>
      <c r="K87" s="195">
        <f t="shared" si="83"/>
        <v>1</v>
      </c>
      <c r="L87" s="195">
        <f t="shared" si="83"/>
        <v>1</v>
      </c>
      <c r="M87" s="195">
        <f t="shared" si="83"/>
        <v>1</v>
      </c>
      <c r="N87" s="195">
        <f t="shared" si="83"/>
        <v>1</v>
      </c>
      <c r="O87" s="195">
        <f t="shared" si="83"/>
        <v>1</v>
      </c>
      <c r="P87" s="195">
        <f t="shared" si="83"/>
        <v>1</v>
      </c>
      <c r="Q87" s="195">
        <f t="shared" si="83"/>
        <v>1</v>
      </c>
      <c r="R87" s="195">
        <f t="shared" ref="R87:V87" si="84">IF(R79=0,0,R79/R$78)</f>
        <v>1</v>
      </c>
      <c r="S87" s="195">
        <f t="shared" si="84"/>
        <v>1</v>
      </c>
      <c r="T87" s="195">
        <f t="shared" si="84"/>
        <v>1</v>
      </c>
      <c r="U87" s="195">
        <f t="shared" si="84"/>
        <v>1</v>
      </c>
      <c r="V87" s="195">
        <f t="shared" si="84"/>
        <v>1</v>
      </c>
      <c r="W87" s="195">
        <f t="shared" ref="W87:Y87" si="85">IF(W79=0,0,W79/W$78)</f>
        <v>1</v>
      </c>
      <c r="X87" s="195">
        <f t="shared" si="85"/>
        <v>1</v>
      </c>
      <c r="Y87" s="195">
        <f t="shared" si="85"/>
        <v>1</v>
      </c>
      <c r="DA87" s="62"/>
    </row>
    <row r="88" spans="1:105" ht="12" customHeight="1" x14ac:dyDescent="0.25">
      <c r="A88" s="97" t="s">
        <v>57</v>
      </c>
      <c r="B88" s="196">
        <f t="shared" ref="B88:Q88" si="86">IF(B80=0,0,B80/B$78)</f>
        <v>0.85577823252443608</v>
      </c>
      <c r="C88" s="196">
        <f t="shared" si="86"/>
        <v>0.86161178178715903</v>
      </c>
      <c r="D88" s="196">
        <f t="shared" si="86"/>
        <v>0.85352968755922343</v>
      </c>
      <c r="E88" s="196">
        <f t="shared" si="86"/>
        <v>0.8539704818791819</v>
      </c>
      <c r="F88" s="196">
        <f t="shared" si="86"/>
        <v>0.85475161078247597</v>
      </c>
      <c r="G88" s="196">
        <f t="shared" si="86"/>
        <v>0.85212900442525086</v>
      </c>
      <c r="H88" s="196">
        <f t="shared" si="86"/>
        <v>0.8513570104651601</v>
      </c>
      <c r="I88" s="196">
        <f t="shared" si="86"/>
        <v>0.83736511318121476</v>
      </c>
      <c r="J88" s="196">
        <f t="shared" si="86"/>
        <v>0.85082046917511689</v>
      </c>
      <c r="K88" s="196">
        <f t="shared" si="86"/>
        <v>0.84777057514283094</v>
      </c>
      <c r="L88" s="196">
        <f t="shared" si="86"/>
        <v>0.85302042364623154</v>
      </c>
      <c r="M88" s="196">
        <f t="shared" si="86"/>
        <v>0.83668068424773601</v>
      </c>
      <c r="N88" s="196">
        <f t="shared" si="86"/>
        <v>0.84493110286064621</v>
      </c>
      <c r="O88" s="196">
        <f t="shared" si="86"/>
        <v>0.85385952565746281</v>
      </c>
      <c r="P88" s="196">
        <f t="shared" si="86"/>
        <v>0.82898587185729389</v>
      </c>
      <c r="Q88" s="196">
        <f t="shared" si="86"/>
        <v>0.83823872016479017</v>
      </c>
      <c r="R88" s="196">
        <f t="shared" ref="R88:V88" si="87">IF(R80=0,0,R80/R$78)</f>
        <v>0.839595650025452</v>
      </c>
      <c r="S88" s="196">
        <f t="shared" si="87"/>
        <v>0.83422042607786884</v>
      </c>
      <c r="T88" s="196">
        <f t="shared" si="87"/>
        <v>0.82843519172264846</v>
      </c>
      <c r="U88" s="196">
        <f t="shared" si="87"/>
        <v>0.82593711773684397</v>
      </c>
      <c r="V88" s="196">
        <f t="shared" si="87"/>
        <v>0.82614352155808601</v>
      </c>
      <c r="W88" s="196">
        <f t="shared" ref="W88:Y88" si="88">IF(W80=0,0,W80/W$78)</f>
        <v>0.83572293085416938</v>
      </c>
      <c r="X88" s="196">
        <f t="shared" si="88"/>
        <v>0.83521162801199766</v>
      </c>
      <c r="Y88" s="196">
        <f t="shared" si="88"/>
        <v>0.83631125563702491</v>
      </c>
      <c r="DA88" s="59"/>
    </row>
    <row r="89" spans="1:105" ht="12" customHeight="1" x14ac:dyDescent="0.25">
      <c r="A89" s="97" t="s">
        <v>56</v>
      </c>
      <c r="B89" s="197">
        <f t="shared" ref="B89:Q89" si="89">IF(B81=0,0,B81/B$78)</f>
        <v>0</v>
      </c>
      <c r="C89" s="197">
        <f t="shared" si="89"/>
        <v>0</v>
      </c>
      <c r="D89" s="197">
        <f t="shared" si="89"/>
        <v>0</v>
      </c>
      <c r="E89" s="197">
        <f t="shared" si="89"/>
        <v>0</v>
      </c>
      <c r="F89" s="197">
        <f t="shared" si="89"/>
        <v>0</v>
      </c>
      <c r="G89" s="197">
        <f t="shared" si="89"/>
        <v>0</v>
      </c>
      <c r="H89" s="197">
        <f t="shared" si="89"/>
        <v>0</v>
      </c>
      <c r="I89" s="197">
        <f t="shared" si="89"/>
        <v>0</v>
      </c>
      <c r="J89" s="197">
        <f t="shared" si="89"/>
        <v>0</v>
      </c>
      <c r="K89" s="197">
        <f t="shared" si="89"/>
        <v>0</v>
      </c>
      <c r="L89" s="197">
        <f t="shared" si="89"/>
        <v>0</v>
      </c>
      <c r="M89" s="197">
        <f t="shared" si="89"/>
        <v>0</v>
      </c>
      <c r="N89" s="197">
        <f t="shared" si="89"/>
        <v>0</v>
      </c>
      <c r="O89" s="197">
        <f t="shared" si="89"/>
        <v>0</v>
      </c>
      <c r="P89" s="197">
        <f t="shared" si="89"/>
        <v>0</v>
      </c>
      <c r="Q89" s="197">
        <f t="shared" si="89"/>
        <v>0</v>
      </c>
      <c r="R89" s="197">
        <f t="shared" ref="R89:V89" si="90">IF(R81=0,0,R81/R$78)</f>
        <v>0</v>
      </c>
      <c r="S89" s="197">
        <f t="shared" si="90"/>
        <v>0</v>
      </c>
      <c r="T89" s="197">
        <f t="shared" si="90"/>
        <v>0</v>
      </c>
      <c r="U89" s="197">
        <f t="shared" si="90"/>
        <v>0</v>
      </c>
      <c r="V89" s="197">
        <f t="shared" si="90"/>
        <v>0</v>
      </c>
      <c r="W89" s="197">
        <f t="shared" ref="W89:Y89" si="91">IF(W81=0,0,W81/W$78)</f>
        <v>0</v>
      </c>
      <c r="X89" s="197">
        <f t="shared" si="91"/>
        <v>0</v>
      </c>
      <c r="Y89" s="197">
        <f t="shared" si="91"/>
        <v>0</v>
      </c>
      <c r="DA89" s="63"/>
    </row>
    <row r="90" spans="1:105" ht="12" customHeight="1" x14ac:dyDescent="0.25">
      <c r="A90" s="97" t="s">
        <v>55</v>
      </c>
      <c r="B90" s="197">
        <f t="shared" ref="B90:Q90" si="92">IF(B82=0,0,B82/B$78)</f>
        <v>0.11010927721092145</v>
      </c>
      <c r="C90" s="197">
        <f t="shared" si="92"/>
        <v>0.1063993214466305</v>
      </c>
      <c r="D90" s="197">
        <f t="shared" si="92"/>
        <v>0.11191302199117703</v>
      </c>
      <c r="E90" s="197">
        <f t="shared" si="92"/>
        <v>0.11058778319078202</v>
      </c>
      <c r="F90" s="197">
        <f t="shared" si="92"/>
        <v>0.11065963898432501</v>
      </c>
      <c r="G90" s="197">
        <f t="shared" si="92"/>
        <v>0.11143122289809569</v>
      </c>
      <c r="H90" s="197">
        <f t="shared" si="92"/>
        <v>0.11331557076170254</v>
      </c>
      <c r="I90" s="197">
        <f t="shared" si="92"/>
        <v>0.12217506752113474</v>
      </c>
      <c r="J90" s="197">
        <f t="shared" si="92"/>
        <v>0.11478567378288995</v>
      </c>
      <c r="K90" s="197">
        <f t="shared" si="92"/>
        <v>0.1166633015767401</v>
      </c>
      <c r="L90" s="197">
        <f t="shared" si="92"/>
        <v>0.11245220639584656</v>
      </c>
      <c r="M90" s="197">
        <f t="shared" si="92"/>
        <v>0.12418818247194748</v>
      </c>
      <c r="N90" s="197">
        <f t="shared" si="92"/>
        <v>0.11936619499775698</v>
      </c>
      <c r="O90" s="197">
        <f t="shared" si="92"/>
        <v>0.11107351819820505</v>
      </c>
      <c r="P90" s="197">
        <f t="shared" si="92"/>
        <v>0.13039788664149737</v>
      </c>
      <c r="Q90" s="197">
        <f t="shared" si="92"/>
        <v>0.12265717849241993</v>
      </c>
      <c r="R90" s="197">
        <f t="shared" ref="R90:V90" si="93">IF(R82=0,0,R82/R$78)</f>
        <v>0.12238169156027243</v>
      </c>
      <c r="S90" s="197">
        <f t="shared" si="93"/>
        <v>0.12534265664354041</v>
      </c>
      <c r="T90" s="197">
        <f t="shared" si="93"/>
        <v>0.12985877426381262</v>
      </c>
      <c r="U90" s="197">
        <f t="shared" si="93"/>
        <v>0.1311818801891885</v>
      </c>
      <c r="V90" s="197">
        <f t="shared" si="93"/>
        <v>0.1301633725676829</v>
      </c>
      <c r="W90" s="197">
        <f t="shared" ref="W90:Y90" si="94">IF(W82=0,0,W82/W$78)</f>
        <v>0.12202614681567071</v>
      </c>
      <c r="X90" s="197">
        <f t="shared" si="94"/>
        <v>0.12201070127623836</v>
      </c>
      <c r="Y90" s="197">
        <f t="shared" si="94"/>
        <v>0.12029553298993603</v>
      </c>
      <c r="DA90" s="63"/>
    </row>
    <row r="91" spans="1:105" ht="12" customHeight="1" x14ac:dyDescent="0.25">
      <c r="A91" s="97" t="s">
        <v>54</v>
      </c>
      <c r="B91" s="198">
        <f t="shared" ref="B91:Q91" si="95">IF(B83=0,0,B83/B$78)</f>
        <v>3.4112490264642512E-2</v>
      </c>
      <c r="C91" s="198">
        <f t="shared" si="95"/>
        <v>3.1988896766210591E-2</v>
      </c>
      <c r="D91" s="198">
        <f t="shared" si="95"/>
        <v>3.4557290449599522E-2</v>
      </c>
      <c r="E91" s="198">
        <f t="shared" si="95"/>
        <v>3.5441734930036002E-2</v>
      </c>
      <c r="F91" s="198">
        <f t="shared" si="95"/>
        <v>3.4588750233198982E-2</v>
      </c>
      <c r="G91" s="198">
        <f t="shared" si="95"/>
        <v>3.6439772676653423E-2</v>
      </c>
      <c r="H91" s="198">
        <f t="shared" si="95"/>
        <v>3.5327418773137477E-2</v>
      </c>
      <c r="I91" s="198">
        <f t="shared" si="95"/>
        <v>4.0459819297650489E-2</v>
      </c>
      <c r="J91" s="198">
        <f t="shared" si="95"/>
        <v>3.4393857041993096E-2</v>
      </c>
      <c r="K91" s="198">
        <f t="shared" si="95"/>
        <v>3.5566123280429039E-2</v>
      </c>
      <c r="L91" s="198">
        <f t="shared" si="95"/>
        <v>3.4527369957921876E-2</v>
      </c>
      <c r="M91" s="198">
        <f t="shared" si="95"/>
        <v>3.9131133280316532E-2</v>
      </c>
      <c r="N91" s="198">
        <f t="shared" si="95"/>
        <v>3.5702702141596772E-2</v>
      </c>
      <c r="O91" s="198">
        <f t="shared" si="95"/>
        <v>3.5066956144332168E-2</v>
      </c>
      <c r="P91" s="198">
        <f t="shared" si="95"/>
        <v>4.0616241501208676E-2</v>
      </c>
      <c r="Q91" s="198">
        <f t="shared" si="95"/>
        <v>3.9104101342789861E-2</v>
      </c>
      <c r="R91" s="198">
        <f t="shared" ref="R91:V91" si="96">IF(R83=0,0,R83/R$78)</f>
        <v>3.8022658414275455E-2</v>
      </c>
      <c r="S91" s="198">
        <f t="shared" si="96"/>
        <v>4.0436917278590737E-2</v>
      </c>
      <c r="T91" s="198">
        <f t="shared" si="96"/>
        <v>4.1706034013538965E-2</v>
      </c>
      <c r="U91" s="198">
        <f t="shared" si="96"/>
        <v>4.2881002073967611E-2</v>
      </c>
      <c r="V91" s="198">
        <f t="shared" si="96"/>
        <v>4.3693105874231114E-2</v>
      </c>
      <c r="W91" s="198">
        <f t="shared" ref="W91:Y91" si="97">IF(W83=0,0,W83/W$78)</f>
        <v>4.2250922330159806E-2</v>
      </c>
      <c r="X91" s="198">
        <f t="shared" si="97"/>
        <v>4.2777670711763964E-2</v>
      </c>
      <c r="Y91" s="198">
        <f t="shared" si="97"/>
        <v>4.339321137303908E-2</v>
      </c>
      <c r="DA91" s="60"/>
    </row>
    <row r="92" spans="1:105" ht="12" customHeight="1" x14ac:dyDescent="0.25">
      <c r="A92" s="194" t="s">
        <v>58</v>
      </c>
      <c r="B92" s="195">
        <f t="shared" ref="B92:Q92" si="98">IF(B84=0,0,B84/B$78)</f>
        <v>0</v>
      </c>
      <c r="C92" s="195">
        <f t="shared" si="98"/>
        <v>0</v>
      </c>
      <c r="D92" s="195">
        <f t="shared" si="98"/>
        <v>0</v>
      </c>
      <c r="E92" s="195">
        <f t="shared" si="98"/>
        <v>0</v>
      </c>
      <c r="F92" s="195">
        <f t="shared" si="98"/>
        <v>0</v>
      </c>
      <c r="G92" s="195">
        <f t="shared" si="98"/>
        <v>0</v>
      </c>
      <c r="H92" s="195">
        <f t="shared" si="98"/>
        <v>0</v>
      </c>
      <c r="I92" s="195">
        <f t="shared" si="98"/>
        <v>0</v>
      </c>
      <c r="J92" s="195">
        <f t="shared" si="98"/>
        <v>0</v>
      </c>
      <c r="K92" s="195">
        <f t="shared" si="98"/>
        <v>0</v>
      </c>
      <c r="L92" s="195">
        <f t="shared" si="98"/>
        <v>0</v>
      </c>
      <c r="M92" s="195">
        <f t="shared" si="98"/>
        <v>0</v>
      </c>
      <c r="N92" s="195">
        <f t="shared" si="98"/>
        <v>0</v>
      </c>
      <c r="O92" s="195">
        <f t="shared" si="98"/>
        <v>0</v>
      </c>
      <c r="P92" s="195">
        <f t="shared" si="98"/>
        <v>0</v>
      </c>
      <c r="Q92" s="195">
        <f t="shared" si="98"/>
        <v>0</v>
      </c>
      <c r="R92" s="195">
        <f t="shared" ref="R92:V92" si="99">IF(R84=0,0,R84/R$78)</f>
        <v>0</v>
      </c>
      <c r="S92" s="195">
        <f t="shared" si="99"/>
        <v>0</v>
      </c>
      <c r="T92" s="195">
        <f t="shared" si="99"/>
        <v>0</v>
      </c>
      <c r="U92" s="195">
        <f t="shared" si="99"/>
        <v>0</v>
      </c>
      <c r="V92" s="195">
        <f t="shared" si="99"/>
        <v>0</v>
      </c>
      <c r="W92" s="195">
        <f t="shared" ref="W92:Y92" si="100">IF(W84=0,0,W84/W$78)</f>
        <v>0</v>
      </c>
      <c r="X92" s="195">
        <f t="shared" si="100"/>
        <v>0</v>
      </c>
      <c r="Y92" s="195">
        <f t="shared" si="100"/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101">B44*11630*1000/B$6</f>
        <v>16915.239075181849</v>
      </c>
      <c r="C96" s="203">
        <f t="shared" si="101"/>
        <v>17735.897138474404</v>
      </c>
      <c r="D96" s="203">
        <f t="shared" si="101"/>
        <v>17257.777518816369</v>
      </c>
      <c r="E96" s="203">
        <f t="shared" si="101"/>
        <v>17687.957105772515</v>
      </c>
      <c r="F96" s="203">
        <f t="shared" si="101"/>
        <v>17412.788078001799</v>
      </c>
      <c r="G96" s="203">
        <f t="shared" si="101"/>
        <v>17475.43602775707</v>
      </c>
      <c r="H96" s="203">
        <f t="shared" si="101"/>
        <v>17241.612750561439</v>
      </c>
      <c r="I96" s="203">
        <f t="shared" si="101"/>
        <v>15896.828296747768</v>
      </c>
      <c r="J96" s="203">
        <f t="shared" si="101"/>
        <v>16629.591540349124</v>
      </c>
      <c r="K96" s="203">
        <f t="shared" si="101"/>
        <v>16357.447561188574</v>
      </c>
      <c r="L96" s="203">
        <f t="shared" si="101"/>
        <v>17290.427218973193</v>
      </c>
      <c r="M96" s="203">
        <f t="shared" si="101"/>
        <v>15581.392692041059</v>
      </c>
      <c r="N96" s="203">
        <f t="shared" si="101"/>
        <v>16137.209812401357</v>
      </c>
      <c r="O96" s="203">
        <f t="shared" si="101"/>
        <v>16221.985786308343</v>
      </c>
      <c r="P96" s="203">
        <f t="shared" si="101"/>
        <v>14131.067727629492</v>
      </c>
      <c r="Q96" s="203">
        <f t="shared" si="101"/>
        <v>14655.644882487628</v>
      </c>
      <c r="R96" s="203">
        <f t="shared" si="101"/>
        <v>14954.535539480716</v>
      </c>
      <c r="S96" s="203">
        <f t="shared" si="101"/>
        <v>14871.708251569347</v>
      </c>
      <c r="T96" s="203">
        <f t="shared" si="101"/>
        <v>14652.766072508759</v>
      </c>
      <c r="U96" s="203">
        <f t="shared" si="101"/>
        <v>14390.798493451739</v>
      </c>
      <c r="V96" s="203">
        <f t="shared" si="101"/>
        <v>14317.771043364863</v>
      </c>
      <c r="W96" s="203">
        <f t="shared" si="101"/>
        <v>14980.496709916151</v>
      </c>
      <c r="X96" s="203">
        <f t="shared" ref="X96:Y96" si="102">X44*11630*1000/X$6</f>
        <v>13667.499852997857</v>
      </c>
      <c r="Y96" s="203">
        <f t="shared" si="102"/>
        <v>12729.164232566063</v>
      </c>
      <c r="DA96" s="216" t="s">
        <v>271</v>
      </c>
    </row>
    <row r="97" spans="1:105" ht="12" customHeight="1" x14ac:dyDescent="0.25">
      <c r="A97" s="208" t="s">
        <v>39</v>
      </c>
      <c r="B97" s="192">
        <f t="shared" ref="B97:W97" si="103">B45*11630*1000/B$6</f>
        <v>14948.369321964215</v>
      </c>
      <c r="C97" s="192">
        <f t="shared" si="103"/>
        <v>15740.803954476063</v>
      </c>
      <c r="D97" s="192">
        <f t="shared" si="103"/>
        <v>15231.614884080787</v>
      </c>
      <c r="E97" s="192">
        <f t="shared" si="103"/>
        <v>15626.981976233006</v>
      </c>
      <c r="F97" s="192">
        <f t="shared" si="103"/>
        <v>15324.330906111369</v>
      </c>
      <c r="G97" s="192">
        <f t="shared" si="103"/>
        <v>15358.458467052771</v>
      </c>
      <c r="H97" s="192">
        <f t="shared" si="103"/>
        <v>15101.98727618227</v>
      </c>
      <c r="I97" s="192">
        <f t="shared" si="103"/>
        <v>13738.694108714119</v>
      </c>
      <c r="J97" s="192">
        <f t="shared" si="103"/>
        <v>14464.685954989804</v>
      </c>
      <c r="K97" s="192">
        <f t="shared" si="103"/>
        <v>14183.18922950961</v>
      </c>
      <c r="L97" s="192">
        <f t="shared" si="103"/>
        <v>15115.901517801754</v>
      </c>
      <c r="M97" s="192">
        <f t="shared" si="103"/>
        <v>13426.758980159055</v>
      </c>
      <c r="N97" s="192">
        <f t="shared" si="103"/>
        <v>14004.556716689976</v>
      </c>
      <c r="O97" s="192">
        <f t="shared" si="103"/>
        <v>14101.42056008436</v>
      </c>
      <c r="P97" s="192">
        <f t="shared" si="103"/>
        <v>12030.91815133897</v>
      </c>
      <c r="Q97" s="192">
        <f t="shared" si="103"/>
        <v>12573.678998012874</v>
      </c>
      <c r="R97" s="192">
        <f t="shared" si="103"/>
        <v>12883.583104879339</v>
      </c>
      <c r="S97" s="192">
        <f t="shared" si="103"/>
        <v>12830.587469229798</v>
      </c>
      <c r="T97" s="192">
        <f t="shared" si="103"/>
        <v>12624.28565565624</v>
      </c>
      <c r="U97" s="192">
        <f t="shared" si="103"/>
        <v>12383.180129726372</v>
      </c>
      <c r="V97" s="192">
        <f t="shared" si="103"/>
        <v>12253.641607145031</v>
      </c>
      <c r="W97" s="192">
        <f t="shared" si="103"/>
        <v>12887.123075784226</v>
      </c>
      <c r="X97" s="192">
        <f t="shared" ref="X97:Y97" si="104">X45*11630*1000/X$6</f>
        <v>11658.930780313312</v>
      </c>
      <c r="Y97" s="192">
        <f t="shared" si="104"/>
        <v>10781.020835824329</v>
      </c>
      <c r="DA97" s="213" t="s">
        <v>272</v>
      </c>
    </row>
    <row r="98" spans="1:105" ht="12" customHeight="1" x14ac:dyDescent="0.25">
      <c r="A98" s="97" t="s">
        <v>57</v>
      </c>
      <c r="B98" s="74">
        <f t="shared" ref="B98:W98" si="105">B46*11630*1000/B$6</f>
        <v>12418.733892588818</v>
      </c>
      <c r="C98" s="74">
        <f t="shared" si="105"/>
        <v>13152.939823911653</v>
      </c>
      <c r="D98" s="74">
        <f t="shared" si="105"/>
        <v>12606.208203756221</v>
      </c>
      <c r="E98" s="74">
        <f t="shared" si="105"/>
        <v>12925.120413499311</v>
      </c>
      <c r="F98" s="74">
        <f t="shared" si="105"/>
        <v>12673.270069593009</v>
      </c>
      <c r="G98" s="74">
        <f t="shared" si="105"/>
        <v>12682.552276016449</v>
      </c>
      <c r="H98" s="74">
        <f t="shared" si="105"/>
        <v>12418.680476212156</v>
      </c>
      <c r="I98" s="74">
        <f t="shared" si="105"/>
        <v>11139.501802354625</v>
      </c>
      <c r="J98" s="74">
        <f t="shared" si="105"/>
        <v>11908.619076844532</v>
      </c>
      <c r="K98" s="74">
        <f t="shared" si="105"/>
        <v>11649.170893259583</v>
      </c>
      <c r="L98" s="74">
        <f t="shared" si="105"/>
        <v>12503.442163067526</v>
      </c>
      <c r="M98" s="74">
        <f t="shared" si="105"/>
        <v>10845.855130260825</v>
      </c>
      <c r="N98" s="74">
        <f t="shared" si="105"/>
        <v>11451.995518289636</v>
      </c>
      <c r="O98" s="74">
        <f t="shared" si="105"/>
        <v>11616.70272204617</v>
      </c>
      <c r="P98" s="74">
        <f t="shared" si="105"/>
        <v>9614.3136037662061</v>
      </c>
      <c r="Q98" s="74">
        <f t="shared" si="105"/>
        <v>10138.049432032907</v>
      </c>
      <c r="R98" s="74">
        <f t="shared" si="105"/>
        <v>10433.73511526207</v>
      </c>
      <c r="S98" s="74">
        <f t="shared" si="105"/>
        <v>10314.6881726539</v>
      </c>
      <c r="T98" s="74">
        <f t="shared" si="105"/>
        <v>10096.323056403771</v>
      </c>
      <c r="U98" s="74">
        <f t="shared" si="105"/>
        <v>9893.2979392272518</v>
      </c>
      <c r="V98" s="74">
        <f t="shared" si="105"/>
        <v>9759.0704541907635</v>
      </c>
      <c r="W98" s="74">
        <f t="shared" si="105"/>
        <v>10411.298160479206</v>
      </c>
      <c r="X98" s="74">
        <f t="shared" ref="X98:Y98" si="106">X46*11630*1000/X$6</f>
        <v>9383.2776437563207</v>
      </c>
      <c r="Y98" s="74">
        <f t="shared" si="106"/>
        <v>8686.0737209549443</v>
      </c>
      <c r="DA98" s="90" t="s">
        <v>273</v>
      </c>
    </row>
    <row r="99" spans="1:105" ht="12" customHeight="1" x14ac:dyDescent="0.25">
      <c r="A99" s="97" t="s">
        <v>56</v>
      </c>
      <c r="B99" s="74">
        <f t="shared" ref="B99:W99" si="107">B47*11630*1000/B$6</f>
        <v>25.956527803090164</v>
      </c>
      <c r="C99" s="74">
        <f t="shared" si="107"/>
        <v>30.329183837031245</v>
      </c>
      <c r="D99" s="74">
        <f t="shared" si="107"/>
        <v>25.933180635019447</v>
      </c>
      <c r="E99" s="74">
        <f t="shared" si="107"/>
        <v>58.682937859766945</v>
      </c>
      <c r="F99" s="74">
        <f t="shared" si="107"/>
        <v>29.439369581538106</v>
      </c>
      <c r="G99" s="74">
        <f t="shared" si="107"/>
        <v>34.585341007393957</v>
      </c>
      <c r="H99" s="74">
        <f t="shared" si="107"/>
        <v>45.255796266188142</v>
      </c>
      <c r="I99" s="74">
        <f t="shared" si="107"/>
        <v>40.13845066646055</v>
      </c>
      <c r="J99" s="74">
        <f t="shared" si="107"/>
        <v>44.158784555804715</v>
      </c>
      <c r="K99" s="74">
        <f t="shared" si="107"/>
        <v>47.38837307685656</v>
      </c>
      <c r="L99" s="74">
        <f t="shared" si="107"/>
        <v>50.166604476631996</v>
      </c>
      <c r="M99" s="74">
        <f t="shared" si="107"/>
        <v>50.969543080893196</v>
      </c>
      <c r="N99" s="74">
        <f t="shared" si="107"/>
        <v>65.71936361659732</v>
      </c>
      <c r="O99" s="74">
        <f t="shared" si="107"/>
        <v>50.416238972084429</v>
      </c>
      <c r="P99" s="74">
        <f t="shared" si="107"/>
        <v>42.815763324167179</v>
      </c>
      <c r="Q99" s="74">
        <f t="shared" si="107"/>
        <v>59.938724468153403</v>
      </c>
      <c r="R99" s="74">
        <f t="shared" si="107"/>
        <v>57.902360629610925</v>
      </c>
      <c r="S99" s="74">
        <f t="shared" si="107"/>
        <v>66.341431147961288</v>
      </c>
      <c r="T99" s="74">
        <f t="shared" si="107"/>
        <v>58.454763410361252</v>
      </c>
      <c r="U99" s="74">
        <f t="shared" si="107"/>
        <v>66.782621582358786</v>
      </c>
      <c r="V99" s="74">
        <f t="shared" si="107"/>
        <v>64.399690636941216</v>
      </c>
      <c r="W99" s="74">
        <f t="shared" si="107"/>
        <v>68.030058567329945</v>
      </c>
      <c r="X99" s="74">
        <f t="shared" ref="X99:Y99" si="108">X47*11630*1000/X$6</f>
        <v>69.616121209370888</v>
      </c>
      <c r="Y99" s="74">
        <f t="shared" si="108"/>
        <v>69.293066919093008</v>
      </c>
      <c r="DA99" s="90" t="s">
        <v>274</v>
      </c>
    </row>
    <row r="100" spans="1:105" ht="12" customHeight="1" x14ac:dyDescent="0.25">
      <c r="A100" s="97" t="s">
        <v>55</v>
      </c>
      <c r="B100" s="74">
        <f t="shared" ref="B100:W100" si="109">B48*11630*1000/B$6</f>
        <v>1756.4674246274835</v>
      </c>
      <c r="C100" s="74">
        <f t="shared" si="109"/>
        <v>1796.4771073525269</v>
      </c>
      <c r="D100" s="74">
        <f t="shared" si="109"/>
        <v>1819.897619492973</v>
      </c>
      <c r="E100" s="74">
        <f t="shared" si="109"/>
        <v>1838.9255763180547</v>
      </c>
      <c r="F100" s="74">
        <f t="shared" si="109"/>
        <v>1828.9453886912229</v>
      </c>
      <c r="G100" s="74">
        <f t="shared" si="109"/>
        <v>1831.5795457347283</v>
      </c>
      <c r="H100" s="74">
        <f t="shared" si="109"/>
        <v>1835.2946849313469</v>
      </c>
      <c r="I100" s="74">
        <f t="shared" si="109"/>
        <v>1777.3641289968891</v>
      </c>
      <c r="J100" s="74">
        <f t="shared" si="109"/>
        <v>1768.0076794744343</v>
      </c>
      <c r="K100" s="74">
        <f t="shared" si="109"/>
        <v>1755.9365927530766</v>
      </c>
      <c r="L100" s="74">
        <f t="shared" si="109"/>
        <v>1803.4591962012692</v>
      </c>
      <c r="M100" s="74">
        <f t="shared" si="109"/>
        <v>1802.7301574816613</v>
      </c>
      <c r="N100" s="74">
        <f t="shared" si="109"/>
        <v>1780.2936713746301</v>
      </c>
      <c r="O100" s="74">
        <f t="shared" si="109"/>
        <v>1734.5021257742771</v>
      </c>
      <c r="P100" s="74">
        <f t="shared" si="109"/>
        <v>1703.8925860709699</v>
      </c>
      <c r="Q100" s="74">
        <f t="shared" si="109"/>
        <v>1701.1941215276292</v>
      </c>
      <c r="R100" s="74">
        <f t="shared" si="109"/>
        <v>1717.7366432018205</v>
      </c>
      <c r="S100" s="74">
        <f t="shared" si="109"/>
        <v>1743.8123967058355</v>
      </c>
      <c r="T100" s="74">
        <f t="shared" si="109"/>
        <v>1764.8628413943445</v>
      </c>
      <c r="U100" s="74">
        <f t="shared" si="109"/>
        <v>1723.5405946773185</v>
      </c>
      <c r="V100" s="74">
        <f t="shared" si="109"/>
        <v>1716.1412495810821</v>
      </c>
      <c r="W100" s="74">
        <f t="shared" si="109"/>
        <v>1695.3361209726279</v>
      </c>
      <c r="X100" s="74">
        <f t="shared" ref="X100:Y100" si="110">X48*11630*1000/X$6</f>
        <v>1520.0267032656952</v>
      </c>
      <c r="Y100" s="74">
        <f t="shared" si="110"/>
        <v>1389.852029508794</v>
      </c>
      <c r="DA100" s="90" t="s">
        <v>275</v>
      </c>
    </row>
    <row r="101" spans="1:105" ht="12" customHeight="1" x14ac:dyDescent="0.25">
      <c r="A101" s="107" t="s">
        <v>54</v>
      </c>
      <c r="B101" s="193">
        <f t="shared" ref="B101:W101" si="111">B49*11630*1000/B$6</f>
        <v>747.21147694482499</v>
      </c>
      <c r="C101" s="193">
        <f t="shared" si="111"/>
        <v>761.05783937484773</v>
      </c>
      <c r="D101" s="193">
        <f t="shared" si="111"/>
        <v>779.57588019657726</v>
      </c>
      <c r="E101" s="193">
        <f t="shared" si="111"/>
        <v>804.25304855587081</v>
      </c>
      <c r="F101" s="193">
        <f t="shared" si="111"/>
        <v>792.67607824560127</v>
      </c>
      <c r="G101" s="193">
        <f t="shared" si="111"/>
        <v>809.74130429419984</v>
      </c>
      <c r="H101" s="193">
        <f t="shared" si="111"/>
        <v>802.75631877257842</v>
      </c>
      <c r="I101" s="193">
        <f t="shared" si="111"/>
        <v>781.68972669614277</v>
      </c>
      <c r="J101" s="193">
        <f t="shared" si="111"/>
        <v>743.9004141150341</v>
      </c>
      <c r="K101" s="193">
        <f t="shared" si="111"/>
        <v>730.69337042009249</v>
      </c>
      <c r="L101" s="193">
        <f t="shared" si="111"/>
        <v>758.83355405632528</v>
      </c>
      <c r="M101" s="193">
        <f t="shared" si="111"/>
        <v>727.2041493356744</v>
      </c>
      <c r="N101" s="193">
        <f t="shared" si="111"/>
        <v>706.54816340911077</v>
      </c>
      <c r="O101" s="193">
        <f t="shared" si="111"/>
        <v>699.79947329182687</v>
      </c>
      <c r="P101" s="193">
        <f t="shared" si="111"/>
        <v>669.89619817762696</v>
      </c>
      <c r="Q101" s="193">
        <f t="shared" si="111"/>
        <v>674.49671998418376</v>
      </c>
      <c r="R101" s="193">
        <f t="shared" si="111"/>
        <v>674.20898578583717</v>
      </c>
      <c r="S101" s="193">
        <f t="shared" si="111"/>
        <v>705.74546872209817</v>
      </c>
      <c r="T101" s="193">
        <f t="shared" si="111"/>
        <v>704.64499444776334</v>
      </c>
      <c r="U101" s="193">
        <f t="shared" si="111"/>
        <v>699.55897423944293</v>
      </c>
      <c r="V101" s="193">
        <f t="shared" si="111"/>
        <v>714.03021273624427</v>
      </c>
      <c r="W101" s="193">
        <f t="shared" si="111"/>
        <v>712.45873576506278</v>
      </c>
      <c r="X101" s="193">
        <f t="shared" ref="X101:Y101" si="112">X49*11630*1000/X$6</f>
        <v>686.01031208192501</v>
      </c>
      <c r="Y101" s="193">
        <f t="shared" si="112"/>
        <v>635.80201844149803</v>
      </c>
      <c r="DA101" s="214" t="s">
        <v>276</v>
      </c>
    </row>
    <row r="102" spans="1:105" ht="12" customHeight="1" x14ac:dyDescent="0.25">
      <c r="A102" s="209" t="s">
        <v>58</v>
      </c>
      <c r="B102" s="77">
        <f t="shared" ref="B102:W102" si="113">B50*11630*1000/B$6</f>
        <v>1966.8697532176304</v>
      </c>
      <c r="C102" s="77">
        <f t="shared" si="113"/>
        <v>1995.0931839983441</v>
      </c>
      <c r="D102" s="77">
        <f t="shared" si="113"/>
        <v>2026.1626347355775</v>
      </c>
      <c r="E102" s="77">
        <f t="shared" si="113"/>
        <v>2060.9751295395104</v>
      </c>
      <c r="F102" s="77">
        <f t="shared" si="113"/>
        <v>2088.4571718904303</v>
      </c>
      <c r="G102" s="77">
        <f t="shared" si="113"/>
        <v>2116.9775607043002</v>
      </c>
      <c r="H102" s="77">
        <f t="shared" si="113"/>
        <v>2139.6254743791715</v>
      </c>
      <c r="I102" s="77">
        <f t="shared" si="113"/>
        <v>2158.1341880336504</v>
      </c>
      <c r="J102" s="77">
        <f t="shared" si="113"/>
        <v>2164.9055853593231</v>
      </c>
      <c r="K102" s="77">
        <f t="shared" si="113"/>
        <v>2174.2583316789655</v>
      </c>
      <c r="L102" s="77">
        <f t="shared" si="113"/>
        <v>2174.525701171437</v>
      </c>
      <c r="M102" s="77">
        <f t="shared" si="113"/>
        <v>2154.6337118820043</v>
      </c>
      <c r="N102" s="77">
        <f t="shared" si="113"/>
        <v>2132.6530957113846</v>
      </c>
      <c r="O102" s="77">
        <f t="shared" si="113"/>
        <v>2120.5652262239837</v>
      </c>
      <c r="P102" s="77">
        <f t="shared" si="113"/>
        <v>2100.1495762905224</v>
      </c>
      <c r="Q102" s="77">
        <f t="shared" si="113"/>
        <v>2081.9658844747573</v>
      </c>
      <c r="R102" s="77">
        <f t="shared" si="113"/>
        <v>2070.9524346013736</v>
      </c>
      <c r="S102" s="77">
        <f t="shared" si="113"/>
        <v>2041.1207823395523</v>
      </c>
      <c r="T102" s="77">
        <f t="shared" si="113"/>
        <v>2028.4804168525159</v>
      </c>
      <c r="U102" s="77">
        <f t="shared" si="113"/>
        <v>2007.6183637253662</v>
      </c>
      <c r="V102" s="77">
        <f t="shared" si="113"/>
        <v>2064.1294362198314</v>
      </c>
      <c r="W102" s="77">
        <f t="shared" si="113"/>
        <v>2093.3736341319236</v>
      </c>
      <c r="X102" s="77">
        <f t="shared" ref="X102:Y102" si="114">X50*11630*1000/X$6</f>
        <v>2008.5690726845432</v>
      </c>
      <c r="Y102" s="77">
        <f t="shared" si="114"/>
        <v>1948.1433967417347</v>
      </c>
      <c r="DA102" s="92" t="s">
        <v>277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115">SUM(B105:B108)</f>
        <v>8463.9272728996912</v>
      </c>
      <c r="C104" s="153">
        <f t="shared" si="115"/>
        <v>9009.639721919817</v>
      </c>
      <c r="D104" s="153">
        <f t="shared" si="115"/>
        <v>8813.1839299616768</v>
      </c>
      <c r="E104" s="153">
        <f t="shared" si="115"/>
        <v>9137.3151628327614</v>
      </c>
      <c r="F104" s="153">
        <f t="shared" si="115"/>
        <v>9023.1007333471498</v>
      </c>
      <c r="G104" s="153">
        <f t="shared" si="115"/>
        <v>9145.0646658526457</v>
      </c>
      <c r="H104" s="153">
        <f t="shared" si="115"/>
        <v>9154.114705264743</v>
      </c>
      <c r="I104" s="153">
        <f t="shared" si="115"/>
        <v>8480.1907391541954</v>
      </c>
      <c r="J104" s="153">
        <f t="shared" si="115"/>
        <v>9036.7558492317767</v>
      </c>
      <c r="K104" s="153">
        <f t="shared" si="115"/>
        <v>9028.7615273814263</v>
      </c>
      <c r="L104" s="153">
        <f t="shared" si="115"/>
        <v>9831.3808803051397</v>
      </c>
      <c r="M104" s="153">
        <f t="shared" si="115"/>
        <v>8896.8227548702398</v>
      </c>
      <c r="N104" s="153">
        <f t="shared" si="115"/>
        <v>9512.0025481962221</v>
      </c>
      <c r="O104" s="153">
        <f t="shared" si="115"/>
        <v>9771.4585182996161</v>
      </c>
      <c r="P104" s="153">
        <f t="shared" si="115"/>
        <v>8453.6076981547212</v>
      </c>
      <c r="Q104" s="153">
        <f t="shared" si="115"/>
        <v>8961.9442118554452</v>
      </c>
      <c r="R104" s="153">
        <f t="shared" ref="R104:V104" si="116">SUM(R105:R108)</f>
        <v>9343.731979887827</v>
      </c>
      <c r="S104" s="153">
        <f t="shared" si="116"/>
        <v>9501.8422595724096</v>
      </c>
      <c r="T104" s="153">
        <f t="shared" si="116"/>
        <v>9518.2859714928964</v>
      </c>
      <c r="U104" s="153">
        <f t="shared" si="116"/>
        <v>9566.1381596968131</v>
      </c>
      <c r="V104" s="153">
        <f t="shared" si="116"/>
        <v>9626.503126763022</v>
      </c>
      <c r="W104" s="153">
        <f t="shared" ref="W104:Y104" si="117">SUM(W105:W108)</f>
        <v>10401.951442117808</v>
      </c>
      <c r="X104" s="153">
        <f t="shared" si="117"/>
        <v>9699.8378014089812</v>
      </c>
      <c r="Y104" s="153">
        <f t="shared" si="117"/>
        <v>9239.2936796517679</v>
      </c>
      <c r="DA104" s="217" t="s">
        <v>278</v>
      </c>
    </row>
    <row r="105" spans="1:105" ht="12" customHeight="1" x14ac:dyDescent="0.25">
      <c r="A105" s="97" t="s">
        <v>57</v>
      </c>
      <c r="B105" s="74">
        <v>6841.6684881535821</v>
      </c>
      <c r="C105" s="74">
        <v>7334.3117354809228</v>
      </c>
      <c r="D105" s="74">
        <v>7107.44594885683</v>
      </c>
      <c r="E105" s="74">
        <v>7322.4584344182085</v>
      </c>
      <c r="F105" s="74">
        <v>7264.2326112921564</v>
      </c>
      <c r="G105" s="74">
        <v>7350.1677351962862</v>
      </c>
      <c r="H105" s="74">
        <v>7313.6153740301979</v>
      </c>
      <c r="I105" s="74">
        <v>6684.9962419219582</v>
      </c>
      <c r="J105" s="74">
        <v>7245.7860283642694</v>
      </c>
      <c r="K105" s="74">
        <v>7227.9104515057397</v>
      </c>
      <c r="L105" s="74">
        <v>7947.8503379392387</v>
      </c>
      <c r="M105" s="74">
        <v>7010.9312478020756</v>
      </c>
      <c r="N105" s="74">
        <v>7582.6453228684904</v>
      </c>
      <c r="O105" s="74">
        <v>7895.741628336983</v>
      </c>
      <c r="P105" s="74">
        <v>6629.5844182055016</v>
      </c>
      <c r="Q105" s="74">
        <v>7056.9063589223206</v>
      </c>
      <c r="R105" s="74">
        <v>7409.7603708578345</v>
      </c>
      <c r="S105" s="74">
        <v>7463.6452858341027</v>
      </c>
      <c r="T105" s="74">
        <v>7459.7536261271507</v>
      </c>
      <c r="U105" s="74">
        <v>7480.698744142298</v>
      </c>
      <c r="V105" s="74">
        <v>7516.4147282542899</v>
      </c>
      <c r="W105" s="74">
        <v>8259.8933889794826</v>
      </c>
      <c r="X105" s="74">
        <v>7675.8200881643334</v>
      </c>
      <c r="Y105" s="74">
        <v>7338.6779250521668</v>
      </c>
      <c r="DA105" s="90" t="s">
        <v>279</v>
      </c>
    </row>
    <row r="106" spans="1:105" ht="12" customHeight="1" x14ac:dyDescent="0.25">
      <c r="A106" s="97" t="s">
        <v>56</v>
      </c>
      <c r="B106" s="74">
        <v>46.423475104327061</v>
      </c>
      <c r="C106" s="74">
        <v>56.781992150997382</v>
      </c>
      <c r="D106" s="74">
        <v>51.379071138779402</v>
      </c>
      <c r="E106" s="74">
        <v>123.91551599659722</v>
      </c>
      <c r="F106" s="74">
        <v>65.950573421399866</v>
      </c>
      <c r="G106" s="74">
        <v>82.2931348519473</v>
      </c>
      <c r="H106" s="74">
        <v>114.86130560026609</v>
      </c>
      <c r="I106" s="74">
        <v>105.44545237402777</v>
      </c>
      <c r="J106" s="74">
        <v>119.2927230029548</v>
      </c>
      <c r="K106" s="74">
        <v>132.54794228490479</v>
      </c>
      <c r="L106" s="74">
        <v>145.02996992473942</v>
      </c>
      <c r="M106" s="74">
        <v>152.93346281331281</v>
      </c>
      <c r="N106" s="74">
        <v>204.42585892661174</v>
      </c>
      <c r="O106" s="74">
        <v>164.79138945151078</v>
      </c>
      <c r="P106" s="74">
        <v>145.74865781881871</v>
      </c>
      <c r="Q106" s="74">
        <v>209.24297689036425</v>
      </c>
      <c r="R106" s="74">
        <v>209.00372435889281</v>
      </c>
      <c r="S106" s="74">
        <v>246.6083197620697</v>
      </c>
      <c r="T106" s="74">
        <v>223.70123307024289</v>
      </c>
      <c r="U106" s="74">
        <v>259.68212140573593</v>
      </c>
      <c r="V106" s="74">
        <v>254.23254569734127</v>
      </c>
      <c r="W106" s="74">
        <v>270.9882766413603</v>
      </c>
      <c r="X106" s="74">
        <v>279.39931543854317</v>
      </c>
      <c r="Y106" s="74">
        <v>279.6810626850019</v>
      </c>
      <c r="DA106" s="90" t="s">
        <v>280</v>
      </c>
    </row>
    <row r="107" spans="1:105" ht="12" customHeight="1" x14ac:dyDescent="0.25">
      <c r="A107" s="97" t="s">
        <v>55</v>
      </c>
      <c r="B107" s="74">
        <v>1075.5316834481989</v>
      </c>
      <c r="C107" s="74">
        <v>1106.6686292335398</v>
      </c>
      <c r="D107" s="74">
        <v>1129.2563142829665</v>
      </c>
      <c r="E107" s="74">
        <v>1148.9439223828635</v>
      </c>
      <c r="F107" s="74">
        <v>1154.9375912639946</v>
      </c>
      <c r="G107" s="74">
        <v>1163.7741225264224</v>
      </c>
      <c r="H107" s="74">
        <v>1176.6976934867514</v>
      </c>
      <c r="I107" s="74">
        <v>1155.5052117768353</v>
      </c>
      <c r="J107" s="74">
        <v>1160.754935982229</v>
      </c>
      <c r="K107" s="74">
        <v>1167.2524012139445</v>
      </c>
      <c r="L107" s="74">
        <v>1215.0817377024766</v>
      </c>
      <c r="M107" s="74">
        <v>1232.2054905456152</v>
      </c>
      <c r="N107" s="74">
        <v>1235.4724745382766</v>
      </c>
      <c r="O107" s="74">
        <v>1224.409981927965</v>
      </c>
      <c r="P107" s="74">
        <v>1212.3980557033417</v>
      </c>
      <c r="Q107" s="74">
        <v>1225.4705099290268</v>
      </c>
      <c r="R107" s="74">
        <v>1252.8945326120802</v>
      </c>
      <c r="S107" s="74">
        <v>1293.6812678751796</v>
      </c>
      <c r="T107" s="74">
        <v>1334.2093345640828</v>
      </c>
      <c r="U107" s="74">
        <v>1323.9345846775475</v>
      </c>
      <c r="V107" s="74">
        <v>1338.4125301030535</v>
      </c>
      <c r="W107" s="74">
        <v>1348.2819358976296</v>
      </c>
      <c r="X107" s="74">
        <v>1230.5832547994457</v>
      </c>
      <c r="Y107" s="74">
        <v>1139.6915429066607</v>
      </c>
      <c r="DA107" s="90" t="s">
        <v>281</v>
      </c>
    </row>
    <row r="108" spans="1:105" ht="12" customHeight="1" x14ac:dyDescent="0.25">
      <c r="A108" s="109" t="s">
        <v>54</v>
      </c>
      <c r="B108" s="77">
        <v>500.30362619358368</v>
      </c>
      <c r="C108" s="77">
        <v>511.87736505435697</v>
      </c>
      <c r="D108" s="77">
        <v>525.10259568310266</v>
      </c>
      <c r="E108" s="77">
        <v>541.99729003509049</v>
      </c>
      <c r="F108" s="77">
        <v>537.97995736959786</v>
      </c>
      <c r="G108" s="77">
        <v>548.82967327799076</v>
      </c>
      <c r="H108" s="77">
        <v>548.94033214752676</v>
      </c>
      <c r="I108" s="77">
        <v>534.24383308137419</v>
      </c>
      <c r="J108" s="77">
        <v>510.92216188232294</v>
      </c>
      <c r="K108" s="77">
        <v>501.05073237683848</v>
      </c>
      <c r="L108" s="77">
        <v>523.41883473868359</v>
      </c>
      <c r="M108" s="77">
        <v>500.75255370923514</v>
      </c>
      <c r="N108" s="77">
        <v>489.45889186284279</v>
      </c>
      <c r="O108" s="77">
        <v>486.51551858315639</v>
      </c>
      <c r="P108" s="77">
        <v>465.87656642705832</v>
      </c>
      <c r="Q108" s="77">
        <v>470.32436611373282</v>
      </c>
      <c r="R108" s="77">
        <v>472.07335205901802</v>
      </c>
      <c r="S108" s="77">
        <v>497.90738610105711</v>
      </c>
      <c r="T108" s="77">
        <v>500.62177773141872</v>
      </c>
      <c r="U108" s="77">
        <v>501.82270947123192</v>
      </c>
      <c r="V108" s="77">
        <v>517.4433227083382</v>
      </c>
      <c r="W108" s="77">
        <v>522.78784059933457</v>
      </c>
      <c r="X108" s="77">
        <v>514.03514300665847</v>
      </c>
      <c r="Y108" s="77">
        <v>481.24314900793883</v>
      </c>
      <c r="DA108" s="92" t="s">
        <v>282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118">B78*1000000/B$6</f>
        <v>2255.5918157668425</v>
      </c>
      <c r="C110" s="203">
        <f t="shared" si="118"/>
        <v>2390.0583919887054</v>
      </c>
      <c r="D110" s="203">
        <f t="shared" si="118"/>
        <v>2286.3193796928917</v>
      </c>
      <c r="E110" s="203">
        <f t="shared" si="118"/>
        <v>2325.8021232081778</v>
      </c>
      <c r="F110" s="203">
        <f t="shared" si="118"/>
        <v>2281.2151168686828</v>
      </c>
      <c r="G110" s="203">
        <f t="shared" si="118"/>
        <v>2271.5618544254821</v>
      </c>
      <c r="H110" s="203">
        <f t="shared" si="118"/>
        <v>2214.0932788249138</v>
      </c>
      <c r="I110" s="203">
        <f t="shared" si="118"/>
        <v>1898.4455256793192</v>
      </c>
      <c r="J110" s="203">
        <f t="shared" si="118"/>
        <v>2033.6828322710903</v>
      </c>
      <c r="K110" s="203">
        <f t="shared" si="118"/>
        <v>1966.2429211246763</v>
      </c>
      <c r="L110" s="203">
        <f t="shared" si="118"/>
        <v>2068.392883750771</v>
      </c>
      <c r="M110" s="203">
        <f t="shared" si="118"/>
        <v>1810.1589215343608</v>
      </c>
      <c r="N110" s="203">
        <f t="shared" si="118"/>
        <v>1849.6782266648395</v>
      </c>
      <c r="O110" s="203">
        <f t="shared" si="118"/>
        <v>1854.1246857680558</v>
      </c>
      <c r="P110" s="203">
        <f t="shared" si="118"/>
        <v>1544.8838588255833</v>
      </c>
      <c r="Q110" s="203">
        <f t="shared" si="118"/>
        <v>1621.3390890108196</v>
      </c>
      <c r="R110" s="203">
        <f t="shared" ref="R110:V110" si="119">R78*1000000/R$6</f>
        <v>1668.3190480377532</v>
      </c>
      <c r="S110" s="203">
        <f t="shared" si="119"/>
        <v>1645.2547113184073</v>
      </c>
      <c r="T110" s="203">
        <f t="shared" si="119"/>
        <v>1587.0129811768952</v>
      </c>
      <c r="U110" s="203">
        <f t="shared" si="119"/>
        <v>1538.8335059438991</v>
      </c>
      <c r="V110" s="203">
        <f t="shared" si="119"/>
        <v>1547.8967731635635</v>
      </c>
      <c r="W110" s="203">
        <f t="shared" ref="W110:Y110" si="120">W78*1000000/W$6</f>
        <v>1561.5311693408328</v>
      </c>
      <c r="X110" s="203">
        <f t="shared" si="120"/>
        <v>1386.3455380056143</v>
      </c>
      <c r="Y110" s="203">
        <f t="shared" si="120"/>
        <v>1249.7429279509049</v>
      </c>
      <c r="DA110" s="216" t="s">
        <v>283</v>
      </c>
    </row>
    <row r="111" spans="1:105" ht="12" customHeight="1" x14ac:dyDescent="0.25">
      <c r="A111" s="208" t="s">
        <v>39</v>
      </c>
      <c r="B111" s="192">
        <f t="shared" ref="B111:Q111" si="121">B79*1000000/B$6</f>
        <v>2255.5918157668425</v>
      </c>
      <c r="C111" s="192">
        <f t="shared" si="121"/>
        <v>2390.0583919887054</v>
      </c>
      <c r="D111" s="192">
        <f t="shared" si="121"/>
        <v>2286.3193796928917</v>
      </c>
      <c r="E111" s="192">
        <f t="shared" si="121"/>
        <v>2325.8021232081778</v>
      </c>
      <c r="F111" s="192">
        <f t="shared" si="121"/>
        <v>2281.2151168686828</v>
      </c>
      <c r="G111" s="192">
        <f t="shared" si="121"/>
        <v>2271.5618544254821</v>
      </c>
      <c r="H111" s="192">
        <f t="shared" si="121"/>
        <v>2214.0932788249138</v>
      </c>
      <c r="I111" s="192">
        <f t="shared" si="121"/>
        <v>1898.4455256793192</v>
      </c>
      <c r="J111" s="192">
        <f t="shared" si="121"/>
        <v>2033.6828322710903</v>
      </c>
      <c r="K111" s="192">
        <f t="shared" si="121"/>
        <v>1966.2429211246763</v>
      </c>
      <c r="L111" s="192">
        <f t="shared" si="121"/>
        <v>2068.392883750771</v>
      </c>
      <c r="M111" s="192">
        <f t="shared" si="121"/>
        <v>1810.1589215343608</v>
      </c>
      <c r="N111" s="192">
        <f t="shared" si="121"/>
        <v>1849.6782266648395</v>
      </c>
      <c r="O111" s="192">
        <f t="shared" si="121"/>
        <v>1854.1246857680558</v>
      </c>
      <c r="P111" s="192">
        <f t="shared" si="121"/>
        <v>1544.8838588255833</v>
      </c>
      <c r="Q111" s="192">
        <f t="shared" si="121"/>
        <v>1621.3390890108196</v>
      </c>
      <c r="R111" s="192">
        <f t="shared" ref="R111:V111" si="122">R79*1000000/R$6</f>
        <v>1668.3190480377532</v>
      </c>
      <c r="S111" s="192">
        <f t="shared" si="122"/>
        <v>1645.2547113184073</v>
      </c>
      <c r="T111" s="192">
        <f t="shared" si="122"/>
        <v>1587.0129811768952</v>
      </c>
      <c r="U111" s="192">
        <f t="shared" si="122"/>
        <v>1538.8335059438991</v>
      </c>
      <c r="V111" s="192">
        <f t="shared" si="122"/>
        <v>1547.8967731635635</v>
      </c>
      <c r="W111" s="192">
        <f t="shared" ref="W111:Y111" si="123">W79*1000000/W$6</f>
        <v>1561.5311693408328</v>
      </c>
      <c r="X111" s="192">
        <f t="shared" si="123"/>
        <v>1386.3455380056143</v>
      </c>
      <c r="Y111" s="192">
        <f t="shared" si="123"/>
        <v>1249.7429279509049</v>
      </c>
      <c r="DA111" s="213" t="s">
        <v>284</v>
      </c>
    </row>
    <row r="112" spans="1:105" ht="12" customHeight="1" x14ac:dyDescent="0.25">
      <c r="A112" s="97" t="s">
        <v>57</v>
      </c>
      <c r="B112" s="74">
        <f t="shared" ref="B112:Q112" si="124">B80*1000000/B$6</f>
        <v>1930.2863773935319</v>
      </c>
      <c r="C112" s="74">
        <f t="shared" si="124"/>
        <v>2059.3024696967409</v>
      </c>
      <c r="D112" s="74">
        <f t="shared" si="124"/>
        <v>1951.4414658098717</v>
      </c>
      <c r="E112" s="74">
        <f t="shared" si="124"/>
        <v>1986.1663599117119</v>
      </c>
      <c r="F112" s="74">
        <f t="shared" si="124"/>
        <v>1949.8722956848408</v>
      </c>
      <c r="G112" s="74">
        <f t="shared" si="124"/>
        <v>1935.6637415019625</v>
      </c>
      <c r="H112" s="74">
        <f t="shared" si="124"/>
        <v>1884.9838347513828</v>
      </c>
      <c r="I112" s="74">
        <f t="shared" si="124"/>
        <v>1589.6920524788336</v>
      </c>
      <c r="J112" s="74">
        <f t="shared" si="124"/>
        <v>1730.2989815062697</v>
      </c>
      <c r="K112" s="74">
        <f t="shared" si="124"/>
        <v>1666.9228921123865</v>
      </c>
      <c r="L112" s="74">
        <f t="shared" si="124"/>
        <v>1764.3813739639334</v>
      </c>
      <c r="M112" s="74">
        <f t="shared" si="124"/>
        <v>1514.5250050665129</v>
      </c>
      <c r="N112" s="74">
        <f t="shared" si="124"/>
        <v>1562.8506639932471</v>
      </c>
      <c r="O112" s="74">
        <f t="shared" si="124"/>
        <v>1583.1620246997045</v>
      </c>
      <c r="P112" s="74">
        <f t="shared" si="124"/>
        <v>1280.6868926267866</v>
      </c>
      <c r="Q112" s="74">
        <f t="shared" si="124"/>
        <v>1359.0692029255765</v>
      </c>
      <c r="R112" s="74">
        <f t="shared" ref="R112:V112" si="125">R80*1000000/R$6</f>
        <v>1400.7134155871008</v>
      </c>
      <c r="S112" s="74">
        <f t="shared" si="125"/>
        <v>1372.5050862826629</v>
      </c>
      <c r="T112" s="74">
        <f t="shared" si="125"/>
        <v>1314.737403327613</v>
      </c>
      <c r="U112" s="74">
        <f t="shared" si="125"/>
        <v>1270.9797105761868</v>
      </c>
      <c r="V112" s="74">
        <f t="shared" si="125"/>
        <v>1278.7848911897443</v>
      </c>
      <c r="W112" s="74">
        <f t="shared" ref="W112:Y112" si="126">W80*1000000/W$6</f>
        <v>1305.0074054616591</v>
      </c>
      <c r="X112" s="74">
        <f t="shared" si="126"/>
        <v>1157.8919137848379</v>
      </c>
      <c r="Y112" s="74">
        <f t="shared" si="126"/>
        <v>1045.1740772981134</v>
      </c>
      <c r="DA112" s="90" t="s">
        <v>285</v>
      </c>
    </row>
    <row r="113" spans="1:105" ht="12" customHeight="1" x14ac:dyDescent="0.25">
      <c r="A113" s="97" t="s">
        <v>56</v>
      </c>
      <c r="B113" s="74">
        <f t="shared" ref="B113:Q113" si="127">B81*1000000/B$6</f>
        <v>0</v>
      </c>
      <c r="C113" s="74">
        <f t="shared" si="127"/>
        <v>0</v>
      </c>
      <c r="D113" s="74">
        <f t="shared" si="127"/>
        <v>0</v>
      </c>
      <c r="E113" s="74">
        <f t="shared" si="127"/>
        <v>0</v>
      </c>
      <c r="F113" s="74">
        <f t="shared" si="127"/>
        <v>0</v>
      </c>
      <c r="G113" s="74">
        <f t="shared" si="127"/>
        <v>0</v>
      </c>
      <c r="H113" s="74">
        <f t="shared" si="127"/>
        <v>0</v>
      </c>
      <c r="I113" s="74">
        <f t="shared" si="127"/>
        <v>0</v>
      </c>
      <c r="J113" s="74">
        <f t="shared" si="127"/>
        <v>0</v>
      </c>
      <c r="K113" s="74">
        <f t="shared" si="127"/>
        <v>0</v>
      </c>
      <c r="L113" s="74">
        <f t="shared" si="127"/>
        <v>0</v>
      </c>
      <c r="M113" s="74">
        <f t="shared" si="127"/>
        <v>0</v>
      </c>
      <c r="N113" s="74">
        <f t="shared" si="127"/>
        <v>0</v>
      </c>
      <c r="O113" s="74">
        <f t="shared" si="127"/>
        <v>0</v>
      </c>
      <c r="P113" s="74">
        <f t="shared" si="127"/>
        <v>0</v>
      </c>
      <c r="Q113" s="74">
        <f t="shared" si="127"/>
        <v>0</v>
      </c>
      <c r="R113" s="74">
        <f t="shared" ref="R113:V113" si="128">R81*1000000/R$6</f>
        <v>0</v>
      </c>
      <c r="S113" s="74">
        <f t="shared" si="128"/>
        <v>0</v>
      </c>
      <c r="T113" s="74">
        <f t="shared" si="128"/>
        <v>0</v>
      </c>
      <c r="U113" s="74">
        <f t="shared" si="128"/>
        <v>0</v>
      </c>
      <c r="V113" s="74">
        <f t="shared" si="128"/>
        <v>0</v>
      </c>
      <c r="W113" s="74">
        <f t="shared" ref="W113:Y113" si="129">W81*1000000/W$6</f>
        <v>0</v>
      </c>
      <c r="X113" s="74">
        <f t="shared" si="129"/>
        <v>0</v>
      </c>
      <c r="Y113" s="74">
        <f t="shared" si="129"/>
        <v>0</v>
      </c>
      <c r="DA113" s="90" t="s">
        <v>286</v>
      </c>
    </row>
    <row r="114" spans="1:105" ht="12" customHeight="1" x14ac:dyDescent="0.25">
      <c r="A114" s="97" t="s">
        <v>55</v>
      </c>
      <c r="B114" s="74">
        <f t="shared" ref="B114:Q114" si="130">B82*1000000/B$6</f>
        <v>248.36158451695695</v>
      </c>
      <c r="C114" s="74">
        <f t="shared" si="130"/>
        <v>254.3005911254231</v>
      </c>
      <c r="D114" s="74">
        <f t="shared" si="130"/>
        <v>255.8689110184248</v>
      </c>
      <c r="E114" s="74">
        <f t="shared" si="130"/>
        <v>257.20530094600645</v>
      </c>
      <c r="F114" s="74">
        <f t="shared" si="130"/>
        <v>252.43844127827322</v>
      </c>
      <c r="G114" s="74">
        <f t="shared" si="130"/>
        <v>253.12291532729748</v>
      </c>
      <c r="H114" s="74">
        <f t="shared" si="130"/>
        <v>250.8912436096945</v>
      </c>
      <c r="I114" s="74">
        <f t="shared" si="130"/>
        <v>231.94271028506697</v>
      </c>
      <c r="J114" s="74">
        <f t="shared" si="130"/>
        <v>233.43765416293306</v>
      </c>
      <c r="K114" s="74">
        <f t="shared" si="130"/>
        <v>229.38839088029846</v>
      </c>
      <c r="L114" s="74">
        <f t="shared" si="130"/>
        <v>232.59534347124199</v>
      </c>
      <c r="M114" s="74">
        <f t="shared" si="130"/>
        <v>224.80034645073283</v>
      </c>
      <c r="N114" s="74">
        <f t="shared" si="130"/>
        <v>220.78905188718056</v>
      </c>
      <c r="O114" s="74">
        <f t="shared" si="130"/>
        <v>205.94415202639937</v>
      </c>
      <c r="P114" s="74">
        <f t="shared" si="130"/>
        <v>201.44959029741744</v>
      </c>
      <c r="Q114" s="74">
        <f t="shared" si="130"/>
        <v>198.86887803753766</v>
      </c>
      <c r="R114" s="74">
        <f t="shared" ref="R114:V114" si="131">R82*1000000/R$6</f>
        <v>204.17170716108365</v>
      </c>
      <c r="S114" s="74">
        <f t="shared" si="131"/>
        <v>206.22059637195034</v>
      </c>
      <c r="T114" s="74">
        <f t="shared" si="131"/>
        <v>206.08756047639073</v>
      </c>
      <c r="U114" s="74">
        <f t="shared" si="131"/>
        <v>201.86707260784146</v>
      </c>
      <c r="V114" s="74">
        <f t="shared" si="131"/>
        <v>201.47946438160309</v>
      </c>
      <c r="W114" s="74">
        <f t="shared" ref="W114:Y114" si="132">W82*1000000/W$6</f>
        <v>190.54763172723042</v>
      </c>
      <c r="X114" s="74">
        <f t="shared" si="132"/>
        <v>169.14899130324895</v>
      </c>
      <c r="Y114" s="74">
        <f t="shared" si="132"/>
        <v>150.33849161825734</v>
      </c>
      <c r="DA114" s="90" t="s">
        <v>287</v>
      </c>
    </row>
    <row r="115" spans="1:105" ht="12" customHeight="1" x14ac:dyDescent="0.25">
      <c r="A115" s="107" t="s">
        <v>54</v>
      </c>
      <c r="B115" s="193">
        <f t="shared" ref="B115:Q115" si="133">B83*1000000/B$6</f>
        <v>76.943853856353726</v>
      </c>
      <c r="C115" s="193">
        <f t="shared" si="133"/>
        <v>76.455331166541995</v>
      </c>
      <c r="D115" s="193">
        <f t="shared" si="133"/>
        <v>79.009002864595473</v>
      </c>
      <c r="E115" s="193">
        <f t="shared" si="133"/>
        <v>82.430462350459166</v>
      </c>
      <c r="F115" s="193">
        <f t="shared" si="133"/>
        <v>78.904379905568689</v>
      </c>
      <c r="G115" s="193">
        <f t="shared" si="133"/>
        <v>82.775197596221858</v>
      </c>
      <c r="H115" s="193">
        <f t="shared" si="133"/>
        <v>78.21820046383678</v>
      </c>
      <c r="I115" s="193">
        <f t="shared" si="133"/>
        <v>76.810762915418351</v>
      </c>
      <c r="J115" s="193">
        <f t="shared" si="133"/>
        <v>69.946196601887507</v>
      </c>
      <c r="K115" s="193">
        <f t="shared" si="133"/>
        <v>69.93163813199115</v>
      </c>
      <c r="L115" s="193">
        <f t="shared" si="133"/>
        <v>71.416166315595774</v>
      </c>
      <c r="M115" s="193">
        <f t="shared" si="133"/>
        <v>70.833570017115107</v>
      </c>
      <c r="N115" s="193">
        <f t="shared" si="133"/>
        <v>66.038510784411685</v>
      </c>
      <c r="O115" s="193">
        <f t="shared" si="133"/>
        <v>65.018509041952072</v>
      </c>
      <c r="P115" s="193">
        <f t="shared" si="133"/>
        <v>62.747375901379066</v>
      </c>
      <c r="Q115" s="193">
        <f t="shared" si="133"/>
        <v>63.401008047705695</v>
      </c>
      <c r="R115" s="193">
        <f t="shared" ref="R115:V115" si="134">R83*1000000/R$6</f>
        <v>63.433925289568691</v>
      </c>
      <c r="S115" s="193">
        <f t="shared" si="134"/>
        <v>66.529028663794122</v>
      </c>
      <c r="T115" s="193">
        <f t="shared" si="134"/>
        <v>66.188017372891451</v>
      </c>
      <c r="U115" s="193">
        <f t="shared" si="134"/>
        <v>65.986722759871199</v>
      </c>
      <c r="V115" s="193">
        <f t="shared" si="134"/>
        <v>67.632417592216285</v>
      </c>
      <c r="W115" s="193">
        <f t="shared" ref="W115:Y115" si="135">W83*1000000/W$6</f>
        <v>65.976132151943148</v>
      </c>
      <c r="X115" s="193">
        <f t="shared" si="135"/>
        <v>59.304632917527421</v>
      </c>
      <c r="Y115" s="193">
        <f t="shared" si="135"/>
        <v>54.230359034534366</v>
      </c>
      <c r="DA115" s="214" t="s">
        <v>288</v>
      </c>
    </row>
    <row r="116" spans="1:105" ht="12" customHeight="1" x14ac:dyDescent="0.25">
      <c r="A116" s="209" t="s">
        <v>58</v>
      </c>
      <c r="B116" s="77">
        <f t="shared" ref="B116:Q116" si="136">B84*1000000/B$6</f>
        <v>0</v>
      </c>
      <c r="C116" s="77">
        <f t="shared" si="136"/>
        <v>0</v>
      </c>
      <c r="D116" s="77">
        <f t="shared" si="136"/>
        <v>0</v>
      </c>
      <c r="E116" s="77">
        <f t="shared" si="136"/>
        <v>0</v>
      </c>
      <c r="F116" s="77">
        <f t="shared" si="136"/>
        <v>0</v>
      </c>
      <c r="G116" s="77">
        <f t="shared" si="136"/>
        <v>0</v>
      </c>
      <c r="H116" s="77">
        <f t="shared" si="136"/>
        <v>0</v>
      </c>
      <c r="I116" s="77">
        <f t="shared" si="136"/>
        <v>0</v>
      </c>
      <c r="J116" s="77">
        <f t="shared" si="136"/>
        <v>0</v>
      </c>
      <c r="K116" s="77">
        <f t="shared" si="136"/>
        <v>0</v>
      </c>
      <c r="L116" s="77">
        <f t="shared" si="136"/>
        <v>0</v>
      </c>
      <c r="M116" s="77">
        <f t="shared" si="136"/>
        <v>0</v>
      </c>
      <c r="N116" s="77">
        <f t="shared" si="136"/>
        <v>0</v>
      </c>
      <c r="O116" s="77">
        <f t="shared" si="136"/>
        <v>0</v>
      </c>
      <c r="P116" s="77">
        <f t="shared" si="136"/>
        <v>0</v>
      </c>
      <c r="Q116" s="77">
        <f t="shared" si="136"/>
        <v>0</v>
      </c>
      <c r="R116" s="77">
        <f t="shared" ref="R116:V116" si="137">R84*1000000/R$6</f>
        <v>0</v>
      </c>
      <c r="S116" s="77">
        <f t="shared" si="137"/>
        <v>0</v>
      </c>
      <c r="T116" s="77">
        <f t="shared" si="137"/>
        <v>0</v>
      </c>
      <c r="U116" s="77">
        <f t="shared" si="137"/>
        <v>0</v>
      </c>
      <c r="V116" s="77">
        <f t="shared" si="137"/>
        <v>0</v>
      </c>
      <c r="W116" s="77">
        <f t="shared" ref="W116:Y116" si="138">W84*1000000/W$6</f>
        <v>0</v>
      </c>
      <c r="X116" s="77">
        <f t="shared" si="138"/>
        <v>0</v>
      </c>
      <c r="Y116" s="77">
        <f t="shared" si="138"/>
        <v>0</v>
      </c>
      <c r="DA116" s="92" t="s">
        <v>289</v>
      </c>
    </row>
    <row r="118" spans="1:105" ht="12.95" customHeight="1" x14ac:dyDescent="0.25">
      <c r="A118" s="23" t="s">
        <v>48</v>
      </c>
      <c r="B118" s="206">
        <f t="shared" ref="B118:Q118" si="139">IF(B104=0,"",B104/B97)</f>
        <v>0.56621074115845638</v>
      </c>
      <c r="C118" s="206">
        <f t="shared" si="139"/>
        <v>0.57237481312749794</v>
      </c>
      <c r="D118" s="206">
        <f t="shared" si="139"/>
        <v>0.57861126328585899</v>
      </c>
      <c r="E118" s="206">
        <f t="shared" si="139"/>
        <v>0.58471400150903452</v>
      </c>
      <c r="F118" s="206">
        <f t="shared" si="139"/>
        <v>0.58880878967111849</v>
      </c>
      <c r="G118" s="206">
        <f t="shared" si="139"/>
        <v>0.5954415728291218</v>
      </c>
      <c r="H118" s="206">
        <f t="shared" si="139"/>
        <v>0.60615298754104574</v>
      </c>
      <c r="I118" s="206">
        <f t="shared" si="139"/>
        <v>0.6172486753144476</v>
      </c>
      <c r="J118" s="206">
        <f t="shared" si="139"/>
        <v>0.62474608002909437</v>
      </c>
      <c r="K118" s="206">
        <f t="shared" si="139"/>
        <v>0.63658189856172431</v>
      </c>
      <c r="L118" s="206">
        <f t="shared" si="139"/>
        <v>0.65039990295827743</v>
      </c>
      <c r="M118" s="206">
        <f t="shared" si="139"/>
        <v>0.66261878745401048</v>
      </c>
      <c r="N118" s="206">
        <f t="shared" si="139"/>
        <v>0.67920768508583085</v>
      </c>
      <c r="O118" s="206">
        <f t="shared" si="139"/>
        <v>0.69294142931661917</v>
      </c>
      <c r="P118" s="206">
        <f t="shared" si="139"/>
        <v>0.70265690380529144</v>
      </c>
      <c r="Q118" s="206">
        <f t="shared" si="139"/>
        <v>0.71275433493027596</v>
      </c>
      <c r="R118" s="206">
        <f t="shared" ref="R118:V118" si="140">IF(R104=0,"",R104/R97)</f>
        <v>0.72524327307277736</v>
      </c>
      <c r="S118" s="206">
        <f t="shared" si="140"/>
        <v>0.74056174608993108</v>
      </c>
      <c r="T118" s="206">
        <f t="shared" si="140"/>
        <v>0.75396630202424819</v>
      </c>
      <c r="U118" s="206">
        <f t="shared" si="140"/>
        <v>0.77251062000890025</v>
      </c>
      <c r="V118" s="206">
        <f t="shared" si="140"/>
        <v>0.78560345041835244</v>
      </c>
      <c r="W118" s="206">
        <f t="shared" ref="W118:Y118" si="141">IF(W104=0,"",W104/W97)</f>
        <v>0.80715853964829254</v>
      </c>
      <c r="X118" s="206">
        <f t="shared" si="141"/>
        <v>0.83196632557315142</v>
      </c>
      <c r="Y118" s="206">
        <f t="shared" si="141"/>
        <v>0.85699618063536753</v>
      </c>
      <c r="DA118" s="218" t="s">
        <v>290</v>
      </c>
    </row>
    <row r="119" spans="1:105" ht="12" customHeight="1" x14ac:dyDescent="0.25">
      <c r="A119" s="97" t="s">
        <v>57</v>
      </c>
      <c r="B119" s="199">
        <f t="shared" ref="B119:Q119" si="142">IF(B105=0,"",B105/B98)</f>
        <v>0.55091513735039566</v>
      </c>
      <c r="C119" s="199">
        <f t="shared" si="142"/>
        <v>0.55761767587101418</v>
      </c>
      <c r="D119" s="199">
        <f t="shared" si="142"/>
        <v>0.56380521676129802</v>
      </c>
      <c r="E119" s="199">
        <f t="shared" si="142"/>
        <v>0.56652922372548686</v>
      </c>
      <c r="F119" s="199">
        <f t="shared" si="142"/>
        <v>0.57319323042923531</v>
      </c>
      <c r="G119" s="199">
        <f t="shared" si="142"/>
        <v>0.57954957135055085</v>
      </c>
      <c r="H119" s="199">
        <f t="shared" si="142"/>
        <v>0.58892048861707547</v>
      </c>
      <c r="I119" s="199">
        <f t="shared" si="142"/>
        <v>0.60011626736385193</v>
      </c>
      <c r="J119" s="199">
        <f t="shared" si="142"/>
        <v>0.6084488874493591</v>
      </c>
      <c r="K119" s="199">
        <f t="shared" si="142"/>
        <v>0.62046565525860187</v>
      </c>
      <c r="L119" s="199">
        <f t="shared" si="142"/>
        <v>0.63565298533674797</v>
      </c>
      <c r="M119" s="199">
        <f t="shared" si="142"/>
        <v>0.64641571951675836</v>
      </c>
      <c r="N119" s="199">
        <f t="shared" si="142"/>
        <v>0.66212437044342853</v>
      </c>
      <c r="O119" s="199">
        <f t="shared" si="142"/>
        <v>0.67968870489837452</v>
      </c>
      <c r="P119" s="199">
        <f t="shared" si="142"/>
        <v>0.68955358556314417</v>
      </c>
      <c r="Q119" s="199">
        <f t="shared" si="142"/>
        <v>0.69608127344741622</v>
      </c>
      <c r="R119" s="199">
        <f t="shared" ref="R119:V119" si="143">IF(R105=0,"",R105/R98)</f>
        <v>0.71017332613889339</v>
      </c>
      <c r="S119" s="199">
        <f t="shared" si="143"/>
        <v>0.72359388484681231</v>
      </c>
      <c r="T119" s="199">
        <f t="shared" si="143"/>
        <v>0.73885845217637625</v>
      </c>
      <c r="U119" s="199">
        <f t="shared" si="143"/>
        <v>0.75613802294188281</v>
      </c>
      <c r="V119" s="199">
        <f t="shared" si="143"/>
        <v>0.77019781377093888</v>
      </c>
      <c r="W119" s="199">
        <f t="shared" ref="W119:Y119" si="144">IF(W105=0,"",W105/W98)</f>
        <v>0.79335864381769861</v>
      </c>
      <c r="X119" s="199">
        <f t="shared" si="144"/>
        <v>0.81803186259460858</v>
      </c>
      <c r="Y119" s="199">
        <f t="shared" si="144"/>
        <v>0.84487861383766316</v>
      </c>
      <c r="DA119" s="59" t="s">
        <v>291</v>
      </c>
    </row>
    <row r="120" spans="1:105" ht="12" customHeight="1" x14ac:dyDescent="0.25">
      <c r="A120" s="97" t="s">
        <v>56</v>
      </c>
      <c r="B120" s="200">
        <f t="shared" ref="B120:Q120" si="145">IF(B106=0,"",B106/B99)</f>
        <v>1.7885086732902802</v>
      </c>
      <c r="C120" s="200">
        <f t="shared" si="145"/>
        <v>1.8721899163560036</v>
      </c>
      <c r="D120" s="200">
        <f t="shared" si="145"/>
        <v>1.9812097814719469</v>
      </c>
      <c r="E120" s="200">
        <f t="shared" si="145"/>
        <v>2.1116106404337636</v>
      </c>
      <c r="F120" s="200">
        <f t="shared" si="145"/>
        <v>2.2402169054176526</v>
      </c>
      <c r="G120" s="200">
        <f t="shared" si="145"/>
        <v>2.3794223926938858</v>
      </c>
      <c r="H120" s="200">
        <f t="shared" si="145"/>
        <v>2.5380462852684831</v>
      </c>
      <c r="I120" s="200">
        <f t="shared" si="145"/>
        <v>2.6270434115718713</v>
      </c>
      <c r="J120" s="200">
        <f t="shared" si="145"/>
        <v>2.7014494217385261</v>
      </c>
      <c r="K120" s="200">
        <f t="shared" si="145"/>
        <v>2.7970561907650358</v>
      </c>
      <c r="L120" s="200">
        <f t="shared" si="145"/>
        <v>2.8909664394825754</v>
      </c>
      <c r="M120" s="200">
        <f t="shared" si="145"/>
        <v>3.0004872237248392</v>
      </c>
      <c r="N120" s="200">
        <f t="shared" si="145"/>
        <v>3.1105879253368838</v>
      </c>
      <c r="O120" s="200">
        <f t="shared" si="145"/>
        <v>3.2686172711684445</v>
      </c>
      <c r="P120" s="200">
        <f t="shared" si="145"/>
        <v>3.4040887398252102</v>
      </c>
      <c r="Q120" s="200">
        <f t="shared" si="145"/>
        <v>3.4909481098740942</v>
      </c>
      <c r="R120" s="200">
        <f t="shared" ref="R120:V120" si="146">IF(R106=0,"",R106/R99)</f>
        <v>3.6095890061520142</v>
      </c>
      <c r="S120" s="200">
        <f t="shared" si="146"/>
        <v>3.7172595690927919</v>
      </c>
      <c r="T120" s="200">
        <f t="shared" si="146"/>
        <v>3.8269119575393113</v>
      </c>
      <c r="U120" s="200">
        <f t="shared" si="146"/>
        <v>3.8884685155027401</v>
      </c>
      <c r="V120" s="200">
        <f t="shared" si="146"/>
        <v>3.94772930091542</v>
      </c>
      <c r="W120" s="200">
        <f t="shared" ref="W120:Y120" si="147">IF(W106=0,"",W106/W99)</f>
        <v>3.9833609193965462</v>
      </c>
      <c r="X120" s="200">
        <f t="shared" si="147"/>
        <v>4.0134283637872912</v>
      </c>
      <c r="Y120" s="200">
        <f t="shared" si="147"/>
        <v>4.0362055703431219</v>
      </c>
      <c r="DA120" s="63" t="s">
        <v>292</v>
      </c>
    </row>
    <row r="121" spans="1:105" ht="12" customHeight="1" x14ac:dyDescent="0.25">
      <c r="A121" s="97" t="s">
        <v>55</v>
      </c>
      <c r="B121" s="200">
        <f t="shared" ref="B121:Q121" si="148">IF(B107=0,"",B107/B100)</f>
        <v>0.61232657569855053</v>
      </c>
      <c r="C121" s="200">
        <f t="shared" si="148"/>
        <v>0.61602155947561188</v>
      </c>
      <c r="D121" s="200">
        <f t="shared" si="148"/>
        <v>0.62050540766000861</v>
      </c>
      <c r="E121" s="200">
        <f t="shared" si="148"/>
        <v>0.6247908763568939</v>
      </c>
      <c r="F121" s="200">
        <f t="shared" si="148"/>
        <v>0.6314773521425141</v>
      </c>
      <c r="G121" s="200">
        <f t="shared" si="148"/>
        <v>0.63539370989185218</v>
      </c>
      <c r="H121" s="200">
        <f t="shared" si="148"/>
        <v>0.6411491860942039</v>
      </c>
      <c r="I121" s="200">
        <f t="shared" si="148"/>
        <v>0.65012295056780556</v>
      </c>
      <c r="J121" s="200">
        <f t="shared" si="148"/>
        <v>0.65653274556323193</v>
      </c>
      <c r="K121" s="200">
        <f t="shared" si="148"/>
        <v>0.66474632741940121</v>
      </c>
      <c r="L121" s="200">
        <f t="shared" si="148"/>
        <v>0.6737506123021102</v>
      </c>
      <c r="M121" s="200">
        <f t="shared" si="148"/>
        <v>0.68352187121945907</v>
      </c>
      <c r="N121" s="200">
        <f t="shared" si="148"/>
        <v>0.6939711657708264</v>
      </c>
      <c r="O121" s="200">
        <f t="shared" si="148"/>
        <v>0.7059143737753516</v>
      </c>
      <c r="P121" s="200">
        <f t="shared" si="148"/>
        <v>0.71154605966038487</v>
      </c>
      <c r="Q121" s="200">
        <f t="shared" si="148"/>
        <v>0.72035900807638886</v>
      </c>
      <c r="R121" s="200">
        <f t="shared" ref="R121:V121" si="149">IF(R107=0,"",R107/R100)</f>
        <v>0.72938685774130918</v>
      </c>
      <c r="S121" s="200">
        <f t="shared" si="149"/>
        <v>0.74186952123922267</v>
      </c>
      <c r="T121" s="200">
        <f t="shared" si="149"/>
        <v>0.75598471635902298</v>
      </c>
      <c r="U121" s="200">
        <f t="shared" si="149"/>
        <v>0.76814818796038553</v>
      </c>
      <c r="V121" s="200">
        <f t="shared" si="149"/>
        <v>0.77989648604377182</v>
      </c>
      <c r="W121" s="200">
        <f t="shared" ref="W121:Y121" si="150">IF(W107=0,"",W107/W100)</f>
        <v>0.79528886290944445</v>
      </c>
      <c r="X121" s="200">
        <f t="shared" si="150"/>
        <v>0.80958002392695083</v>
      </c>
      <c r="Y121" s="200">
        <f t="shared" si="150"/>
        <v>0.82000926624502191</v>
      </c>
      <c r="DA121" s="63" t="s">
        <v>293</v>
      </c>
    </row>
    <row r="122" spans="1:105" ht="12" customHeight="1" x14ac:dyDescent="0.25">
      <c r="A122" s="109" t="s">
        <v>54</v>
      </c>
      <c r="B122" s="201">
        <f t="shared" ref="B122:Q122" si="151">IF(B108=0,"",B108/B101)</f>
        <v>0.66956094978520608</v>
      </c>
      <c r="C122" s="201">
        <f t="shared" si="151"/>
        <v>0.67258667944978534</v>
      </c>
      <c r="D122" s="201">
        <f t="shared" si="151"/>
        <v>0.67357470776378203</v>
      </c>
      <c r="E122" s="201">
        <f t="shared" si="151"/>
        <v>0.67391387699220939</v>
      </c>
      <c r="F122" s="201">
        <f t="shared" si="151"/>
        <v>0.67868827145671873</v>
      </c>
      <c r="G122" s="201">
        <f t="shared" si="151"/>
        <v>0.67778396676500374</v>
      </c>
      <c r="H122" s="201">
        <f t="shared" si="151"/>
        <v>0.68381938492475702</v>
      </c>
      <c r="I122" s="201">
        <f t="shared" si="151"/>
        <v>0.68344742784248547</v>
      </c>
      <c r="J122" s="201">
        <f t="shared" si="151"/>
        <v>0.68681526745771615</v>
      </c>
      <c r="K122" s="201">
        <f t="shared" si="151"/>
        <v>0.68571955441278032</v>
      </c>
      <c r="L122" s="201">
        <f t="shared" si="151"/>
        <v>0.68976764659491085</v>
      </c>
      <c r="M122" s="201">
        <f t="shared" si="151"/>
        <v>0.6885996926264647</v>
      </c>
      <c r="N122" s="201">
        <f t="shared" si="151"/>
        <v>0.69274667632167164</v>
      </c>
      <c r="O122" s="201">
        <f t="shared" si="151"/>
        <v>0.69522132718192564</v>
      </c>
      <c r="P122" s="201">
        <f t="shared" si="151"/>
        <v>0.69544590295395048</v>
      </c>
      <c r="Q122" s="201">
        <f t="shared" si="151"/>
        <v>0.69729674315504664</v>
      </c>
      <c r="R122" s="201">
        <f t="shared" ref="R122:V122" si="152">IF(R108=0,"",R108/R101)</f>
        <v>0.70018846086541531</v>
      </c>
      <c r="S122" s="201">
        <f t="shared" si="152"/>
        <v>0.70550560813748342</v>
      </c>
      <c r="T122" s="201">
        <f t="shared" si="152"/>
        <v>0.71045956712395375</v>
      </c>
      <c r="U122" s="201">
        <f t="shared" si="152"/>
        <v>0.71734153652565336</v>
      </c>
      <c r="V122" s="201">
        <f t="shared" si="152"/>
        <v>0.72467987135367429</v>
      </c>
      <c r="W122" s="201">
        <f t="shared" ref="W122:Y122" si="153">IF(W108=0,"",W108/W101)</f>
        <v>0.7337798167888937</v>
      </c>
      <c r="X122" s="201">
        <f t="shared" si="153"/>
        <v>0.74931110211251628</v>
      </c>
      <c r="Y122" s="201">
        <f t="shared" si="153"/>
        <v>0.75690723692192774</v>
      </c>
      <c r="DA122" s="60" t="s">
        <v>294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54">IF(B96=0,0,B96/B$19)</f>
        <v>196.66973738820244</v>
      </c>
      <c r="C126" s="203">
        <f t="shared" si="154"/>
        <v>205.56153681510082</v>
      </c>
      <c r="D126" s="203">
        <f t="shared" si="154"/>
        <v>199.38715315523564</v>
      </c>
      <c r="E126" s="203">
        <f t="shared" si="154"/>
        <v>203.67983122697819</v>
      </c>
      <c r="F126" s="203">
        <f t="shared" si="154"/>
        <v>199.79176826701473</v>
      </c>
      <c r="G126" s="203">
        <f t="shared" si="154"/>
        <v>199.83953930715279</v>
      </c>
      <c r="H126" s="203">
        <f t="shared" si="154"/>
        <v>196.5390623517597</v>
      </c>
      <c r="I126" s="203">
        <f t="shared" si="154"/>
        <v>180.59276394816811</v>
      </c>
      <c r="J126" s="203">
        <f t="shared" si="154"/>
        <v>188.34846805109882</v>
      </c>
      <c r="K126" s="203">
        <f t="shared" si="154"/>
        <v>184.45620424668925</v>
      </c>
      <c r="L126" s="203">
        <f t="shared" si="154"/>
        <v>193.94622998515317</v>
      </c>
      <c r="M126" s="203">
        <f t="shared" si="154"/>
        <v>173.71197217312834</v>
      </c>
      <c r="N126" s="203">
        <f t="shared" si="154"/>
        <v>178.80726382974626</v>
      </c>
      <c r="O126" s="203">
        <f t="shared" si="154"/>
        <v>178.59732206813001</v>
      </c>
      <c r="P126" s="203">
        <f t="shared" si="154"/>
        <v>154.49082268947788</v>
      </c>
      <c r="Q126" s="203">
        <f t="shared" si="154"/>
        <v>159.13380460355475</v>
      </c>
      <c r="R126" s="203">
        <f t="shared" ref="R126:V126" si="155">IF(R96=0,0,R96/R$19)</f>
        <v>161.65027535185988</v>
      </c>
      <c r="S126" s="203">
        <f t="shared" si="155"/>
        <v>160.12581394565731</v>
      </c>
      <c r="T126" s="203">
        <f t="shared" si="155"/>
        <v>157.05416162893763</v>
      </c>
      <c r="U126" s="203">
        <f t="shared" si="155"/>
        <v>153.40786722894856</v>
      </c>
      <c r="V126" s="203">
        <f t="shared" si="155"/>
        <v>151.610108671913</v>
      </c>
      <c r="W126" s="203">
        <f t="shared" ref="W126:Y126" si="156">IF(W96=0,0,W96/W$19)</f>
        <v>157.83880222841844</v>
      </c>
      <c r="X126" s="203">
        <f t="shared" si="156"/>
        <v>143.34018673549801</v>
      </c>
      <c r="Y126" s="203">
        <f t="shared" si="156"/>
        <v>132.85014824834067</v>
      </c>
      <c r="DA126" s="216" t="s">
        <v>295</v>
      </c>
    </row>
    <row r="127" spans="1:105" ht="12" customHeight="1" x14ac:dyDescent="0.25">
      <c r="A127" s="208" t="s">
        <v>39</v>
      </c>
      <c r="B127" s="192">
        <f t="shared" ref="B127:Q127" si="157">IF(B97=0,0,B97/B$19)</f>
        <v>173.80137850052577</v>
      </c>
      <c r="C127" s="192">
        <f t="shared" si="157"/>
        <v>182.43812682968925</v>
      </c>
      <c r="D127" s="192">
        <f t="shared" si="157"/>
        <v>175.97795118070775</v>
      </c>
      <c r="E127" s="192">
        <f t="shared" si="157"/>
        <v>179.94735245414068</v>
      </c>
      <c r="F127" s="192">
        <f t="shared" si="157"/>
        <v>175.82911797501163</v>
      </c>
      <c r="G127" s="192">
        <f t="shared" si="157"/>
        <v>175.63094046116305</v>
      </c>
      <c r="H127" s="192">
        <f t="shared" si="157"/>
        <v>172.14923347657356</v>
      </c>
      <c r="I127" s="192">
        <f t="shared" si="157"/>
        <v>156.07570867697498</v>
      </c>
      <c r="J127" s="192">
        <f t="shared" si="157"/>
        <v>163.82852422155034</v>
      </c>
      <c r="K127" s="192">
        <f t="shared" si="157"/>
        <v>159.93798785547014</v>
      </c>
      <c r="L127" s="192">
        <f t="shared" si="157"/>
        <v>169.55463708771245</v>
      </c>
      <c r="M127" s="192">
        <f t="shared" si="157"/>
        <v>149.6906488678685</v>
      </c>
      <c r="N127" s="192">
        <f t="shared" si="157"/>
        <v>155.17654518784468</v>
      </c>
      <c r="O127" s="192">
        <f t="shared" si="157"/>
        <v>155.25078017964836</v>
      </c>
      <c r="P127" s="192">
        <f t="shared" si="157"/>
        <v>131.53050277128096</v>
      </c>
      <c r="Q127" s="192">
        <f t="shared" si="157"/>
        <v>136.52741949339395</v>
      </c>
      <c r="R127" s="192">
        <f t="shared" ref="R127:V127" si="158">IF(R97=0,0,R97/R$19)</f>
        <v>139.26442255087468</v>
      </c>
      <c r="S127" s="192">
        <f t="shared" si="158"/>
        <v>138.14877397790326</v>
      </c>
      <c r="T127" s="192">
        <f t="shared" si="158"/>
        <v>135.3121035306236</v>
      </c>
      <c r="U127" s="192">
        <f t="shared" si="158"/>
        <v>132.00638269499984</v>
      </c>
      <c r="V127" s="192">
        <f t="shared" si="158"/>
        <v>129.75315292158294</v>
      </c>
      <c r="W127" s="192">
        <f t="shared" ref="W127:Y127" si="159">IF(W97=0,0,W97/W$19)</f>
        <v>135.7824182896122</v>
      </c>
      <c r="X127" s="192">
        <f t="shared" si="159"/>
        <v>122.27498322012367</v>
      </c>
      <c r="Y127" s="192">
        <f t="shared" si="159"/>
        <v>112.51800904912855</v>
      </c>
      <c r="DA127" s="213" t="s">
        <v>296</v>
      </c>
    </row>
    <row r="128" spans="1:105" ht="12" customHeight="1" x14ac:dyDescent="0.25">
      <c r="A128" s="97" t="s">
        <v>57</v>
      </c>
      <c r="B128" s="74">
        <f t="shared" ref="B128:Q128" si="160">IF(B98=0,0,B98/B$19)</f>
        <v>144.38986776917042</v>
      </c>
      <c r="C128" s="74">
        <f t="shared" si="160"/>
        <v>152.44441838662974</v>
      </c>
      <c r="D128" s="74">
        <f t="shared" si="160"/>
        <v>145.64540324434083</v>
      </c>
      <c r="E128" s="74">
        <f t="shared" si="160"/>
        <v>148.83495751755066</v>
      </c>
      <c r="F128" s="74">
        <f t="shared" si="160"/>
        <v>145.41123601729271</v>
      </c>
      <c r="G128" s="74">
        <f t="shared" si="160"/>
        <v>145.03073915022097</v>
      </c>
      <c r="H128" s="74">
        <f t="shared" si="160"/>
        <v>141.56192067133415</v>
      </c>
      <c r="I128" s="74">
        <f t="shared" si="160"/>
        <v>126.54810015809166</v>
      </c>
      <c r="J128" s="74">
        <f t="shared" si="160"/>
        <v>134.87824726696019</v>
      </c>
      <c r="K128" s="74">
        <f t="shared" si="160"/>
        <v>131.36290595178548</v>
      </c>
      <c r="L128" s="74">
        <f t="shared" si="160"/>
        <v>140.25075486297706</v>
      </c>
      <c r="M128" s="74">
        <f t="shared" si="160"/>
        <v>120.91697589677081</v>
      </c>
      <c r="N128" s="74">
        <f t="shared" si="160"/>
        <v>126.89306316400747</v>
      </c>
      <c r="O128" s="74">
        <f t="shared" si="160"/>
        <v>127.89506936753068</v>
      </c>
      <c r="P128" s="74">
        <f t="shared" si="160"/>
        <v>105.110473381734</v>
      </c>
      <c r="Q128" s="74">
        <f t="shared" si="160"/>
        <v>110.08088626015231</v>
      </c>
      <c r="R128" s="74">
        <f t="shared" ref="R128:V128" si="161">IF(R98=0,0,R98/R$19)</f>
        <v>112.78291792331048</v>
      </c>
      <c r="S128" s="74">
        <f t="shared" si="161"/>
        <v>111.05972570888478</v>
      </c>
      <c r="T128" s="74">
        <f t="shared" si="161"/>
        <v>108.21639718478892</v>
      </c>
      <c r="U128" s="74">
        <f t="shared" si="161"/>
        <v>105.46390024208941</v>
      </c>
      <c r="V128" s="74">
        <f t="shared" si="161"/>
        <v>103.33827294873393</v>
      </c>
      <c r="W128" s="74">
        <f t="shared" ref="W128:Y128" si="162">IF(W98=0,0,W98/W$19)</f>
        <v>109.69641815716349</v>
      </c>
      <c r="X128" s="74">
        <f t="shared" si="162"/>
        <v>98.408690990550085</v>
      </c>
      <c r="Y128" s="74">
        <f t="shared" si="162"/>
        <v>90.653727176576567</v>
      </c>
      <c r="DA128" s="90" t="s">
        <v>297</v>
      </c>
    </row>
    <row r="129" spans="1:105" ht="12" customHeight="1" x14ac:dyDescent="0.25">
      <c r="A129" s="97" t="s">
        <v>56</v>
      </c>
      <c r="B129" s="74">
        <f t="shared" ref="B129:Q129" si="163">IF(B99=0,0,B99/B$19)</f>
        <v>0.30179079845422979</v>
      </c>
      <c r="C129" s="74">
        <f t="shared" si="163"/>
        <v>0.35151949693953494</v>
      </c>
      <c r="D129" s="74">
        <f t="shared" si="163"/>
        <v>0.29961813179242164</v>
      </c>
      <c r="E129" s="74">
        <f t="shared" si="163"/>
        <v>0.67574399958714504</v>
      </c>
      <c r="F129" s="74">
        <f t="shared" si="163"/>
        <v>0.33778299483195812</v>
      </c>
      <c r="G129" s="74">
        <f t="shared" si="163"/>
        <v>0.39549906524337891</v>
      </c>
      <c r="H129" s="74">
        <f t="shared" si="163"/>
        <v>0.51587585760208265</v>
      </c>
      <c r="I129" s="74">
        <f t="shared" si="163"/>
        <v>0.45598490536230235</v>
      </c>
      <c r="J129" s="74">
        <f t="shared" si="163"/>
        <v>0.50014694599707088</v>
      </c>
      <c r="K129" s="74">
        <f t="shared" si="163"/>
        <v>0.53437918052220945</v>
      </c>
      <c r="L129" s="74">
        <f t="shared" si="163"/>
        <v>0.56271737454367454</v>
      </c>
      <c r="M129" s="74">
        <f t="shared" si="163"/>
        <v>0.56824316184956936</v>
      </c>
      <c r="N129" s="74">
        <f t="shared" si="163"/>
        <v>0.7281989715400049</v>
      </c>
      <c r="O129" s="74">
        <f t="shared" si="163"/>
        <v>0.55506183939335507</v>
      </c>
      <c r="P129" s="74">
        <f t="shared" si="163"/>
        <v>0.46809219427173304</v>
      </c>
      <c r="Q129" s="74">
        <f t="shared" si="163"/>
        <v>0.65082617272604226</v>
      </c>
      <c r="R129" s="74">
        <f t="shared" ref="R129:V129" si="164">IF(R99=0,0,R99/R$19)</f>
        <v>0.62589256046024366</v>
      </c>
      <c r="S129" s="74">
        <f t="shared" si="164"/>
        <v>0.71430769627733159</v>
      </c>
      <c r="T129" s="74">
        <f t="shared" si="164"/>
        <v>0.62654135166032476</v>
      </c>
      <c r="U129" s="74">
        <f t="shared" si="164"/>
        <v>0.71191181987360852</v>
      </c>
      <c r="V129" s="74">
        <f t="shared" si="164"/>
        <v>0.68192486570239585</v>
      </c>
      <c r="W129" s="74">
        <f t="shared" ref="W129:Y129" si="165">IF(W99=0,0,W99/W$19)</f>
        <v>0.71678417396459049</v>
      </c>
      <c r="X129" s="74">
        <f t="shared" si="165"/>
        <v>0.73011069480739876</v>
      </c>
      <c r="Y129" s="74">
        <f t="shared" si="165"/>
        <v>0.72318920901595973</v>
      </c>
      <c r="DA129" s="90" t="s">
        <v>298</v>
      </c>
    </row>
    <row r="130" spans="1:105" ht="12" customHeight="1" x14ac:dyDescent="0.25">
      <c r="A130" s="97" t="s">
        <v>55</v>
      </c>
      <c r="B130" s="74">
        <f t="shared" ref="B130:Q130" si="166">IF(B100=0,0,B100/B$19)</f>
        <v>20.422057624905648</v>
      </c>
      <c r="C130" s="74">
        <f t="shared" si="166"/>
        <v>20.821421784153255</v>
      </c>
      <c r="D130" s="74">
        <f t="shared" si="166"/>
        <v>21.02612604601368</v>
      </c>
      <c r="E130" s="74">
        <f t="shared" si="166"/>
        <v>21.175540441648792</v>
      </c>
      <c r="F130" s="74">
        <f t="shared" si="166"/>
        <v>20.985050276472116</v>
      </c>
      <c r="G130" s="74">
        <f t="shared" si="166"/>
        <v>20.944943064233819</v>
      </c>
      <c r="H130" s="74">
        <f t="shared" si="166"/>
        <v>20.920728341020734</v>
      </c>
      <c r="I130" s="74">
        <f t="shared" si="166"/>
        <v>20.19139255995762</v>
      </c>
      <c r="J130" s="74">
        <f t="shared" si="166"/>
        <v>20.024637233188276</v>
      </c>
      <c r="K130" s="74">
        <f t="shared" si="166"/>
        <v>19.800974301491951</v>
      </c>
      <c r="L130" s="74">
        <f t="shared" si="166"/>
        <v>20.229350472698297</v>
      </c>
      <c r="M130" s="74">
        <f t="shared" si="166"/>
        <v>20.098062935803735</v>
      </c>
      <c r="N130" s="74">
        <f t="shared" si="166"/>
        <v>19.726423829928557</v>
      </c>
      <c r="O130" s="74">
        <f t="shared" si="166"/>
        <v>19.096147590403056</v>
      </c>
      <c r="P130" s="74">
        <f t="shared" si="166"/>
        <v>18.628158357908056</v>
      </c>
      <c r="Q130" s="74">
        <f t="shared" si="166"/>
        <v>18.471892236648035</v>
      </c>
      <c r="R130" s="74">
        <f t="shared" ref="R130:V130" si="167">IF(R100=0,0,R100/R$19)</f>
        <v>18.567785045713009</v>
      </c>
      <c r="S130" s="74">
        <f t="shared" si="167"/>
        <v>18.775877973640551</v>
      </c>
      <c r="T130" s="74">
        <f t="shared" si="167"/>
        <v>18.916500309473417</v>
      </c>
      <c r="U130" s="74">
        <f t="shared" si="167"/>
        <v>18.373176918033664</v>
      </c>
      <c r="V130" s="74">
        <f t="shared" si="167"/>
        <v>18.172127529998114</v>
      </c>
      <c r="W130" s="74">
        <f t="shared" ref="W130:Y130" si="168">IF(W100=0,0,W100/W$19)</f>
        <v>17.862546742643385</v>
      </c>
      <c r="X130" s="74">
        <f t="shared" si="168"/>
        <v>15.941533845435362</v>
      </c>
      <c r="Y130" s="74">
        <f t="shared" si="168"/>
        <v>14.505433726050573</v>
      </c>
      <c r="DA130" s="90" t="s">
        <v>299</v>
      </c>
    </row>
    <row r="131" spans="1:105" ht="12" customHeight="1" x14ac:dyDescent="0.25">
      <c r="A131" s="107" t="s">
        <v>54</v>
      </c>
      <c r="B131" s="193">
        <f t="shared" ref="B131:Q131" si="169">IF(B101=0,0,B101/B$19)</f>
        <v>8.6876623079954776</v>
      </c>
      <c r="C131" s="193">
        <f t="shared" si="169"/>
        <v>8.8207671619666819</v>
      </c>
      <c r="D131" s="193">
        <f t="shared" si="169"/>
        <v>9.0068037585608725</v>
      </c>
      <c r="E131" s="193">
        <f t="shared" si="169"/>
        <v>9.261110495354071</v>
      </c>
      <c r="F131" s="193">
        <f t="shared" si="169"/>
        <v>9.0950486864148949</v>
      </c>
      <c r="G131" s="193">
        <f t="shared" si="169"/>
        <v>9.2597591814648936</v>
      </c>
      <c r="H131" s="193">
        <f t="shared" si="169"/>
        <v>9.1507086066165897</v>
      </c>
      <c r="I131" s="193">
        <f t="shared" si="169"/>
        <v>8.8802310535633779</v>
      </c>
      <c r="J131" s="193">
        <f t="shared" si="169"/>
        <v>8.4254927754048214</v>
      </c>
      <c r="K131" s="193">
        <f t="shared" si="169"/>
        <v>8.2397284216705042</v>
      </c>
      <c r="L131" s="193">
        <f t="shared" si="169"/>
        <v>8.5118143774933994</v>
      </c>
      <c r="M131" s="193">
        <f t="shared" si="169"/>
        <v>8.107366873444386</v>
      </c>
      <c r="N131" s="193">
        <f t="shared" si="169"/>
        <v>7.8288592223686067</v>
      </c>
      <c r="O131" s="193">
        <f t="shared" si="169"/>
        <v>7.70450138232124</v>
      </c>
      <c r="P131" s="193">
        <f t="shared" si="169"/>
        <v>7.3237788373671728</v>
      </c>
      <c r="Q131" s="193">
        <f t="shared" si="169"/>
        <v>7.3238148238675631</v>
      </c>
      <c r="R131" s="193">
        <f t="shared" ref="R131:V131" si="170">IF(R101=0,0,R101/R$19)</f>
        <v>7.2878270213909442</v>
      </c>
      <c r="S131" s="193">
        <f t="shared" si="170"/>
        <v>7.5988625991005536</v>
      </c>
      <c r="T131" s="193">
        <f t="shared" si="170"/>
        <v>7.5526646847009324</v>
      </c>
      <c r="U131" s="193">
        <f t="shared" si="170"/>
        <v>7.4573937150031577</v>
      </c>
      <c r="V131" s="193">
        <f t="shared" si="170"/>
        <v>7.5608275771484896</v>
      </c>
      <c r="W131" s="193">
        <f t="shared" ref="W131:Y131" si="171">IF(W101=0,0,W101/W$19)</f>
        <v>7.5066692158407209</v>
      </c>
      <c r="X131" s="193">
        <f t="shared" si="171"/>
        <v>7.1946476893308224</v>
      </c>
      <c r="Y131" s="193">
        <f t="shared" si="171"/>
        <v>6.6356589374854602</v>
      </c>
      <c r="DA131" s="214" t="s">
        <v>300</v>
      </c>
    </row>
    <row r="132" spans="1:105" ht="12" customHeight="1" x14ac:dyDescent="0.25">
      <c r="A132" s="209" t="s">
        <v>58</v>
      </c>
      <c r="B132" s="77">
        <f t="shared" ref="B132:Q132" si="172">IF(B102=0,0,B102/B$19)</f>
        <v>22.868358887676635</v>
      </c>
      <c r="C132" s="77">
        <f t="shared" si="172"/>
        <v>23.123409985411616</v>
      </c>
      <c r="D132" s="77">
        <f t="shared" si="172"/>
        <v>23.409201974527843</v>
      </c>
      <c r="E132" s="77">
        <f t="shared" si="172"/>
        <v>23.732478772837531</v>
      </c>
      <c r="F132" s="77">
        <f t="shared" si="172"/>
        <v>23.962650292003094</v>
      </c>
      <c r="G132" s="77">
        <f t="shared" si="172"/>
        <v>24.208598845989744</v>
      </c>
      <c r="H132" s="77">
        <f t="shared" si="172"/>
        <v>24.389828875186168</v>
      </c>
      <c r="I132" s="77">
        <f t="shared" si="172"/>
        <v>24.517055271193165</v>
      </c>
      <c r="J132" s="77">
        <f t="shared" si="172"/>
        <v>24.519943829548527</v>
      </c>
      <c r="K132" s="77">
        <f t="shared" si="172"/>
        <v>24.518216391219134</v>
      </c>
      <c r="L132" s="77">
        <f t="shared" si="172"/>
        <v>24.391592897440706</v>
      </c>
      <c r="M132" s="77">
        <f t="shared" si="172"/>
        <v>24.02132330525982</v>
      </c>
      <c r="N132" s="77">
        <f t="shared" si="172"/>
        <v>23.63071864190163</v>
      </c>
      <c r="O132" s="77">
        <f t="shared" si="172"/>
        <v>23.346541888481656</v>
      </c>
      <c r="P132" s="77">
        <f t="shared" si="172"/>
        <v>22.960319918196927</v>
      </c>
      <c r="Q132" s="77">
        <f t="shared" si="172"/>
        <v>22.606385110160829</v>
      </c>
      <c r="R132" s="77">
        <f t="shared" ref="R132:V132" si="173">IF(R102=0,0,R102/R$19)</f>
        <v>22.38585280098517</v>
      </c>
      <c r="S132" s="77">
        <f t="shared" si="173"/>
        <v>21.977039967754074</v>
      </c>
      <c r="T132" s="77">
        <f t="shared" si="173"/>
        <v>21.742058098314008</v>
      </c>
      <c r="U132" s="77">
        <f t="shared" si="173"/>
        <v>21.401484533948722</v>
      </c>
      <c r="V132" s="77">
        <f t="shared" si="173"/>
        <v>21.85695575033008</v>
      </c>
      <c r="W132" s="77">
        <f t="shared" ref="W132:Y132" si="174">IF(W102=0,0,W102/W$19)</f>
        <v>22.056383938806238</v>
      </c>
      <c r="X132" s="77">
        <f t="shared" si="174"/>
        <v>21.065203515374321</v>
      </c>
      <c r="Y132" s="77">
        <f t="shared" si="174"/>
        <v>20.332139199212129</v>
      </c>
      <c r="DA132" s="92" t="s">
        <v>301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75">IF(B104=0,0,B104/B$19)</f>
        <v>98.408207335144112</v>
      </c>
      <c r="C134" s="153">
        <f t="shared" si="175"/>
        <v>104.42298875147415</v>
      </c>
      <c r="D134" s="153">
        <f t="shared" si="175"/>
        <v>101.82282464312654</v>
      </c>
      <c r="E134" s="153">
        <f t="shared" si="175"/>
        <v>105.21773651441718</v>
      </c>
      <c r="F134" s="153">
        <f t="shared" si="175"/>
        <v>103.5297301438069</v>
      </c>
      <c r="G134" s="153">
        <f t="shared" si="175"/>
        <v>104.57796342565278</v>
      </c>
      <c r="H134" s="153">
        <f t="shared" si="175"/>
        <v>104.34877217472607</v>
      </c>
      <c r="I134" s="153">
        <f t="shared" si="175"/>
        <v>96.337524429626441</v>
      </c>
      <c r="J134" s="153">
        <f t="shared" si="175"/>
        <v>102.35122830436509</v>
      </c>
      <c r="K134" s="153">
        <f t="shared" si="175"/>
        <v>101.81362796117719</v>
      </c>
      <c r="L134" s="153">
        <f t="shared" si="175"/>
        <v>110.27831950797413</v>
      </c>
      <c r="M134" s="153">
        <f t="shared" si="175"/>
        <v>99.187836246031083</v>
      </c>
      <c r="N134" s="153">
        <f t="shared" si="175"/>
        <v>105.3971020366528</v>
      </c>
      <c r="O134" s="153">
        <f t="shared" si="175"/>
        <v>107.57969752020577</v>
      </c>
      <c r="P134" s="153">
        <f t="shared" si="175"/>
        <v>92.420815833221582</v>
      </c>
      <c r="Q134" s="153">
        <f t="shared" si="175"/>
        <v>97.310510080760807</v>
      </c>
      <c r="R134" s="153">
        <f t="shared" ref="R134:V134" si="176">IF(R104=0,0,R104/R$19)</f>
        <v>101.00058563338666</v>
      </c>
      <c r="S134" s="153">
        <f t="shared" si="176"/>
        <v>102.30769727725928</v>
      </c>
      <c r="T134" s="153">
        <f t="shared" si="176"/>
        <v>102.02076631810648</v>
      </c>
      <c r="U134" s="153">
        <f t="shared" si="176"/>
        <v>101.97633254084647</v>
      </c>
      <c r="V134" s="153">
        <f t="shared" si="176"/>
        <v>101.93452463785567</v>
      </c>
      <c r="W134" s="153">
        <f t="shared" ref="W134:Y134" si="177">IF(W104=0,0,W104/W$19)</f>
        <v>109.59793845655699</v>
      </c>
      <c r="X134" s="153">
        <f t="shared" si="177"/>
        <v>101.72866849916502</v>
      </c>
      <c r="Y134" s="153">
        <f t="shared" si="177"/>
        <v>96.427504007798888</v>
      </c>
      <c r="DA134" s="217" t="s">
        <v>302</v>
      </c>
    </row>
    <row r="135" spans="1:105" ht="12" customHeight="1" x14ac:dyDescent="0.25">
      <c r="A135" s="97" t="s">
        <v>57</v>
      </c>
      <c r="B135" s="74">
        <f t="shared" ref="B135:Q135" si="178">IF(B105=0,0,B105/B$19)</f>
        <v>79.546563834057991</v>
      </c>
      <c r="C135" s="74">
        <f t="shared" si="178"/>
        <v>85.005702280260977</v>
      </c>
      <c r="D135" s="74">
        <f t="shared" si="178"/>
        <v>82.115638146462246</v>
      </c>
      <c r="E135" s="74">
        <f t="shared" si="178"/>
        <v>84.319352945633781</v>
      </c>
      <c r="F135" s="74">
        <f t="shared" si="178"/>
        <v>83.348736113459978</v>
      </c>
      <c r="G135" s="74">
        <f t="shared" si="178"/>
        <v>84.052502707164109</v>
      </c>
      <c r="H135" s="74">
        <f t="shared" si="178"/>
        <v>83.368715491333774</v>
      </c>
      <c r="I135" s="74">
        <f t="shared" si="178"/>
        <v>75.943573508860837</v>
      </c>
      <c r="J135" s="74">
        <f t="shared" si="178"/>
        <v>82.066519490701481</v>
      </c>
      <c r="K135" s="74">
        <f t="shared" si="178"/>
        <v>81.506171518048674</v>
      </c>
      <c r="L135" s="74">
        <f t="shared" si="178"/>
        <v>89.150811024383799</v>
      </c>
      <c r="M135" s="74">
        <f t="shared" si="178"/>
        <v>78.162633976101631</v>
      </c>
      <c r="N135" s="74">
        <f t="shared" si="178"/>
        <v>84.018989561106665</v>
      </c>
      <c r="O135" s="74">
        <f t="shared" si="178"/>
        <v>86.928834061304698</v>
      </c>
      <c r="P135" s="74">
        <f t="shared" si="178"/>
        <v>72.479303800614105</v>
      </c>
      <c r="Q135" s="74">
        <f t="shared" si="178"/>
        <v>76.625243490187003</v>
      </c>
      <c r="R135" s="74">
        <f t="shared" ref="R135:V135" si="179">IF(R105=0,0,R105/R$19)</f>
        <v>80.095419953247216</v>
      </c>
      <c r="S135" s="74">
        <f t="shared" si="179"/>
        <v>80.362138375713343</v>
      </c>
      <c r="T135" s="74">
        <f t="shared" si="179"/>
        <v>79.956599724057099</v>
      </c>
      <c r="U135" s="74">
        <f t="shared" si="179"/>
        <v>79.74526502079344</v>
      </c>
      <c r="V135" s="74">
        <f t="shared" si="179"/>
        <v>79.590911903979432</v>
      </c>
      <c r="W135" s="74">
        <f t="shared" ref="W135:Y135" si="180">IF(W105=0,0,W105/W$19)</f>
        <v>87.028601540826401</v>
      </c>
      <c r="X135" s="74">
        <f t="shared" si="180"/>
        <v>80.501444786496961</v>
      </c>
      <c r="Y135" s="74">
        <f t="shared" si="180"/>
        <v>76.591395356163702</v>
      </c>
      <c r="DA135" s="90" t="s">
        <v>303</v>
      </c>
    </row>
    <row r="136" spans="1:105" ht="12" customHeight="1" x14ac:dyDescent="0.25">
      <c r="A136" s="97" t="s">
        <v>56</v>
      </c>
      <c r="B136" s="74">
        <f t="shared" ref="B136:Q136" si="181">IF(B106=0,0,B106/B$19)</f>
        <v>0.5397554605545889</v>
      </c>
      <c r="C136" s="74">
        <f t="shared" si="181"/>
        <v>0.65811125757273237</v>
      </c>
      <c r="D136" s="74">
        <f t="shared" si="181"/>
        <v>0.59360637341349665</v>
      </c>
      <c r="E136" s="74">
        <f t="shared" si="181"/>
        <v>1.4269082197374841</v>
      </c>
      <c r="F136" s="74">
        <f t="shared" si="181"/>
        <v>0.75670717538515608</v>
      </c>
      <c r="G136" s="74">
        <f t="shared" si="181"/>
        <v>0.94105933212959592</v>
      </c>
      <c r="H136" s="74">
        <f t="shared" si="181"/>
        <v>1.3093168040466587</v>
      </c>
      <c r="I136" s="74">
        <f t="shared" si="181"/>
        <v>1.1978921414082597</v>
      </c>
      <c r="J136" s="74">
        <f t="shared" si="181"/>
        <v>1.351121678048077</v>
      </c>
      <c r="K136" s="74">
        <f t="shared" si="181"/>
        <v>1.4946885950955928</v>
      </c>
      <c r="L136" s="74">
        <f t="shared" si="181"/>
        <v>1.6267970447195097</v>
      </c>
      <c r="M136" s="74">
        <f t="shared" si="181"/>
        <v>1.7050063470986387</v>
      </c>
      <c r="N136" s="74">
        <f t="shared" si="181"/>
        <v>2.2651269281150763</v>
      </c>
      <c r="O136" s="74">
        <f t="shared" si="181"/>
        <v>1.8142847148076455</v>
      </c>
      <c r="P136" s="74">
        <f t="shared" si="181"/>
        <v>1.5934273677204813</v>
      </c>
      <c r="Q136" s="74">
        <f t="shared" si="181"/>
        <v>2.2720003975345677</v>
      </c>
      <c r="R136" s="74">
        <f t="shared" ref="R136:V136" si="182">IF(R106=0,0,R106/R$19)</f>
        <v>2.2592149052696304</v>
      </c>
      <c r="S136" s="74">
        <f t="shared" si="182"/>
        <v>2.6552671192635384</v>
      </c>
      <c r="T136" s="74">
        <f t="shared" si="182"/>
        <v>2.3977185905617393</v>
      </c>
      <c r="U136" s="74">
        <f t="shared" si="182"/>
        <v>2.7682466973927848</v>
      </c>
      <c r="V136" s="74">
        <f t="shared" si="182"/>
        <v>2.6920547733561611</v>
      </c>
      <c r="W136" s="74">
        <f t="shared" ref="W136:Y136" si="183">IF(W106=0,0,W106/W$19)</f>
        <v>2.8552100662124853</v>
      </c>
      <c r="X136" s="74">
        <f t="shared" si="183"/>
        <v>2.9302469712444612</v>
      </c>
      <c r="Y136" s="74">
        <f t="shared" si="183"/>
        <v>2.9189403138422527</v>
      </c>
      <c r="DA136" s="90" t="s">
        <v>304</v>
      </c>
    </row>
    <row r="137" spans="1:105" ht="12" customHeight="1" x14ac:dyDescent="0.25">
      <c r="A137" s="97" t="s">
        <v>55</v>
      </c>
      <c r="B137" s="74">
        <f t="shared" ref="B137:Q137" si="184">IF(B107=0,0,B107/B$19)</f>
        <v>12.504968614176951</v>
      </c>
      <c r="C137" s="74">
        <f t="shared" si="184"/>
        <v>12.826444717973564</v>
      </c>
      <c r="D137" s="74">
        <f t="shared" si="184"/>
        <v>13.046824913692443</v>
      </c>
      <c r="E137" s="74">
        <f t="shared" si="184"/>
        <v>13.230284469868597</v>
      </c>
      <c r="F137" s="74">
        <f t="shared" si="184"/>
        <v>13.251583983164142</v>
      </c>
      <c r="G137" s="74">
        <f t="shared" si="184"/>
        <v>13.308285077057146</v>
      </c>
      <c r="H137" s="74">
        <f t="shared" si="184"/>
        <v>13.413307948343389</v>
      </c>
      <c r="I137" s="74">
        <f t="shared" si="184"/>
        <v>13.126887707152484</v>
      </c>
      <c r="J137" s="74">
        <f t="shared" si="184"/>
        <v>13.146830061612821</v>
      </c>
      <c r="K137" s="74">
        <f t="shared" si="184"/>
        <v>13.162624946242719</v>
      </c>
      <c r="L137" s="74">
        <f t="shared" si="184"/>
        <v>13.629537267454459</v>
      </c>
      <c r="M137" s="74">
        <f t="shared" si="184"/>
        <v>13.737465585767024</v>
      </c>
      <c r="N137" s="74">
        <f t="shared" si="184"/>
        <v>13.689569341744932</v>
      </c>
      <c r="O137" s="74">
        <f t="shared" si="184"/>
        <v>13.480245067801063</v>
      </c>
      <c r="P137" s="74">
        <f t="shared" si="184"/>
        <v>13.254792678299141</v>
      </c>
      <c r="Q137" s="74">
        <f t="shared" si="184"/>
        <v>13.306393968885727</v>
      </c>
      <c r="R137" s="74">
        <f t="shared" ref="R137:V137" si="185">IF(R107=0,0,R107/R$19)</f>
        <v>13.543098389708684</v>
      </c>
      <c r="S137" s="74">
        <f t="shared" si="185"/>
        <v>13.929251603150783</v>
      </c>
      <c r="T137" s="74">
        <f t="shared" si="185"/>
        <v>14.30058512096263</v>
      </c>
      <c r="U137" s="74">
        <f t="shared" si="185"/>
        <v>14.113322556663141</v>
      </c>
      <c r="V137" s="74">
        <f t="shared" si="185"/>
        <v>14.172378404584816</v>
      </c>
      <c r="W137" s="74">
        <f t="shared" ref="W137:Y137" si="186">IF(W107=0,0,W107/W$19)</f>
        <v>14.20588448762366</v>
      </c>
      <c r="X137" s="74">
        <f t="shared" si="186"/>
        <v>12.905947352019856</v>
      </c>
      <c r="Y137" s="74">
        <f t="shared" si="186"/>
        <v>11.894590066264525</v>
      </c>
      <c r="DA137" s="90" t="s">
        <v>305</v>
      </c>
    </row>
    <row r="138" spans="1:105" ht="12" customHeight="1" x14ac:dyDescent="0.25">
      <c r="A138" s="109" t="s">
        <v>54</v>
      </c>
      <c r="B138" s="77">
        <f t="shared" ref="B138:Q138" si="187">IF(B108=0,0,B108/B$19)</f>
        <v>5.8169194263545876</v>
      </c>
      <c r="C138" s="77">
        <f t="shared" si="187"/>
        <v>5.9327304956668776</v>
      </c>
      <c r="D138" s="77">
        <f t="shared" si="187"/>
        <v>6.066755209558373</v>
      </c>
      <c r="E138" s="77">
        <f t="shared" si="187"/>
        <v>6.241190879177303</v>
      </c>
      <c r="F138" s="77">
        <f t="shared" si="187"/>
        <v>6.1727028717976253</v>
      </c>
      <c r="G138" s="77">
        <f t="shared" si="187"/>
        <v>6.2761163093019396</v>
      </c>
      <c r="H138" s="77">
        <f t="shared" si="187"/>
        <v>6.2574319310022366</v>
      </c>
      <c r="I138" s="77">
        <f t="shared" si="187"/>
        <v>6.0691710722048553</v>
      </c>
      <c r="J138" s="77">
        <f t="shared" si="187"/>
        <v>5.7867570740027174</v>
      </c>
      <c r="K138" s="77">
        <f t="shared" si="187"/>
        <v>5.6501429017902201</v>
      </c>
      <c r="L138" s="77">
        <f t="shared" si="187"/>
        <v>5.8711741714163486</v>
      </c>
      <c r="M138" s="77">
        <f t="shared" si="187"/>
        <v>5.5827303370637864</v>
      </c>
      <c r="N138" s="77">
        <f t="shared" si="187"/>
        <v>5.4234162056861193</v>
      </c>
      <c r="O138" s="77">
        <f t="shared" si="187"/>
        <v>5.356333676292353</v>
      </c>
      <c r="P138" s="77">
        <f t="shared" si="187"/>
        <v>5.0932919865878468</v>
      </c>
      <c r="Q138" s="77">
        <f t="shared" si="187"/>
        <v>5.1068722241535038</v>
      </c>
      <c r="R138" s="77">
        <f t="shared" ref="R138:V138" si="188">IF(R108=0,0,R108/R$19)</f>
        <v>5.1028523851611096</v>
      </c>
      <c r="S138" s="77">
        <f t="shared" si="188"/>
        <v>5.3610401791316136</v>
      </c>
      <c r="T138" s="77">
        <f t="shared" si="188"/>
        <v>5.365862882524997</v>
      </c>
      <c r="U138" s="77">
        <f t="shared" si="188"/>
        <v>5.3494982659971146</v>
      </c>
      <c r="V138" s="77">
        <f t="shared" si="188"/>
        <v>5.4791795559352803</v>
      </c>
      <c r="W138" s="77">
        <f t="shared" ref="W138:Y138" si="189">IF(W108=0,0,W108/W$19)</f>
        <v>5.5082423618944327</v>
      </c>
      <c r="X138" s="77">
        <f t="shared" si="189"/>
        <v>5.3910293894037471</v>
      </c>
      <c r="Y138" s="77">
        <f t="shared" si="189"/>
        <v>5.0225782715284142</v>
      </c>
      <c r="DA138" s="92" t="s">
        <v>306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90">IF(B110=0,0,B110/B$19)</f>
        <v>26.225266346528098</v>
      </c>
      <c r="C140" s="203">
        <f t="shared" si="190"/>
        <v>27.701112173753149</v>
      </c>
      <c r="D140" s="203">
        <f t="shared" si="190"/>
        <v>26.41491419295313</v>
      </c>
      <c r="E140" s="203">
        <f t="shared" si="190"/>
        <v>26.782006598590726</v>
      </c>
      <c r="F140" s="203">
        <f t="shared" si="190"/>
        <v>26.174326590032237</v>
      </c>
      <c r="G140" s="203">
        <f t="shared" si="190"/>
        <v>25.976340377147839</v>
      </c>
      <c r="H140" s="203">
        <f t="shared" si="190"/>
        <v>25.238695664673934</v>
      </c>
      <c r="I140" s="203">
        <f t="shared" si="190"/>
        <v>21.566913744523607</v>
      </c>
      <c r="J140" s="203">
        <f t="shared" si="190"/>
        <v>23.03370140094481</v>
      </c>
      <c r="K140" s="203">
        <f t="shared" si="190"/>
        <v>22.172512215055303</v>
      </c>
      <c r="L140" s="203">
        <f t="shared" si="190"/>
        <v>23.201104105246298</v>
      </c>
      <c r="M140" s="203">
        <f t="shared" si="190"/>
        <v>20.180883854312672</v>
      </c>
      <c r="N140" s="203">
        <f t="shared" si="190"/>
        <v>20.495234710354229</v>
      </c>
      <c r="O140" s="203">
        <f t="shared" si="190"/>
        <v>20.413142263882239</v>
      </c>
      <c r="P140" s="203">
        <f t="shared" si="190"/>
        <v>16.889762536698058</v>
      </c>
      <c r="Q140" s="203">
        <f t="shared" si="190"/>
        <v>17.604810969120521</v>
      </c>
      <c r="R140" s="203">
        <f t="shared" ref="R140:V140" si="191">IF(R110=0,0,R110/R$19)</f>
        <v>18.033608116953939</v>
      </c>
      <c r="S140" s="203">
        <f t="shared" si="191"/>
        <v>17.714693251193044</v>
      </c>
      <c r="T140" s="203">
        <f t="shared" si="191"/>
        <v>17.010234928994787</v>
      </c>
      <c r="U140" s="203">
        <f t="shared" si="191"/>
        <v>16.404174255842573</v>
      </c>
      <c r="V140" s="203">
        <f t="shared" si="191"/>
        <v>16.3905958044346</v>
      </c>
      <c r="W140" s="203">
        <f t="shared" ref="W140:Y140" si="192">IF(W110=0,0,W110/W$19)</f>
        <v>16.452739464102738</v>
      </c>
      <c r="X140" s="203">
        <f t="shared" si="192"/>
        <v>14.53953030437105</v>
      </c>
      <c r="Y140" s="203">
        <f t="shared" si="192"/>
        <v>13.043160589116185</v>
      </c>
      <c r="DA140" s="216" t="s">
        <v>307</v>
      </c>
    </row>
    <row r="141" spans="1:105" ht="12" customHeight="1" x14ac:dyDescent="0.25">
      <c r="A141" s="208" t="s">
        <v>39</v>
      </c>
      <c r="B141" s="192">
        <f t="shared" ref="B141:Q141" si="193">IF(B111=0,0,B111/B$19)</f>
        <v>26.225266346528098</v>
      </c>
      <c r="C141" s="192">
        <f t="shared" si="193"/>
        <v>27.701112173753149</v>
      </c>
      <c r="D141" s="192">
        <f t="shared" si="193"/>
        <v>26.41491419295313</v>
      </c>
      <c r="E141" s="192">
        <f t="shared" si="193"/>
        <v>26.782006598590726</v>
      </c>
      <c r="F141" s="192">
        <f t="shared" si="193"/>
        <v>26.174326590032237</v>
      </c>
      <c r="G141" s="192">
        <f t="shared" si="193"/>
        <v>25.976340377147839</v>
      </c>
      <c r="H141" s="192">
        <f t="shared" si="193"/>
        <v>25.238695664673934</v>
      </c>
      <c r="I141" s="192">
        <f t="shared" si="193"/>
        <v>21.566913744523607</v>
      </c>
      <c r="J141" s="192">
        <f t="shared" si="193"/>
        <v>23.03370140094481</v>
      </c>
      <c r="K141" s="192">
        <f t="shared" si="193"/>
        <v>22.172512215055303</v>
      </c>
      <c r="L141" s="192">
        <f t="shared" si="193"/>
        <v>23.201104105246298</v>
      </c>
      <c r="M141" s="192">
        <f t="shared" si="193"/>
        <v>20.180883854312672</v>
      </c>
      <c r="N141" s="192">
        <f t="shared" si="193"/>
        <v>20.495234710354229</v>
      </c>
      <c r="O141" s="192">
        <f t="shared" si="193"/>
        <v>20.413142263882239</v>
      </c>
      <c r="P141" s="192">
        <f t="shared" si="193"/>
        <v>16.889762536698058</v>
      </c>
      <c r="Q141" s="192">
        <f t="shared" si="193"/>
        <v>17.604810969120521</v>
      </c>
      <c r="R141" s="192">
        <f t="shared" ref="R141:V141" si="194">IF(R111=0,0,R111/R$19)</f>
        <v>18.033608116953939</v>
      </c>
      <c r="S141" s="192">
        <f t="shared" si="194"/>
        <v>17.714693251193044</v>
      </c>
      <c r="T141" s="192">
        <f t="shared" si="194"/>
        <v>17.010234928994787</v>
      </c>
      <c r="U141" s="192">
        <f t="shared" si="194"/>
        <v>16.404174255842573</v>
      </c>
      <c r="V141" s="192">
        <f t="shared" si="194"/>
        <v>16.3905958044346</v>
      </c>
      <c r="W141" s="192">
        <f t="shared" ref="W141:Y141" si="195">IF(W111=0,0,W111/W$19)</f>
        <v>16.452739464102738</v>
      </c>
      <c r="X141" s="192">
        <f t="shared" si="195"/>
        <v>14.53953030437105</v>
      </c>
      <c r="Y141" s="192">
        <f t="shared" si="195"/>
        <v>13.043160589116185</v>
      </c>
      <c r="DA141" s="213" t="s">
        <v>308</v>
      </c>
    </row>
    <row r="142" spans="1:105" ht="12" customHeight="1" x14ac:dyDescent="0.25">
      <c r="A142" s="97" t="s">
        <v>57</v>
      </c>
      <c r="B142" s="74">
        <f t="shared" ref="B142:Q142" si="196">IF(B112=0,0,B112/B$19)</f>
        <v>22.443012081514389</v>
      </c>
      <c r="C142" s="74">
        <f t="shared" si="196"/>
        <v>23.867604617513418</v>
      </c>
      <c r="D142" s="74">
        <f t="shared" si="196"/>
        <v>22.545913458014986</v>
      </c>
      <c r="E142" s="74">
        <f t="shared" si="196"/>
        <v>22.871043080689951</v>
      </c>
      <c r="F142" s="74">
        <f t="shared" si="196"/>
        <v>22.372547813976645</v>
      </c>
      <c r="G142" s="74">
        <f t="shared" si="196"/>
        <v>22.135193064190428</v>
      </c>
      <c r="H142" s="74">
        <f t="shared" si="196"/>
        <v>21.487140489116797</v>
      </c>
      <c r="I142" s="74">
        <f t="shared" si="196"/>
        <v>18.059381168652504</v>
      </c>
      <c r="J142" s="74">
        <f t="shared" si="196"/>
        <v>19.597544632791411</v>
      </c>
      <c r="K142" s="74">
        <f t="shared" si="196"/>
        <v>18.797203432918877</v>
      </c>
      <c r="L142" s="74">
        <f t="shared" si="196"/>
        <v>19.791015652917519</v>
      </c>
      <c r="M142" s="74">
        <f t="shared" si="196"/>
        <v>16.884955711950415</v>
      </c>
      <c r="N142" s="74">
        <f t="shared" si="196"/>
        <v>17.317061267207393</v>
      </c>
      <c r="O142" s="74">
        <f t="shared" si="196"/>
        <v>17.429955970616795</v>
      </c>
      <c r="P142" s="74">
        <f t="shared" si="196"/>
        <v>14.0013745219473</v>
      </c>
      <c r="Q142" s="74">
        <f t="shared" si="196"/>
        <v>14.757034215498647</v>
      </c>
      <c r="R142" s="74">
        <f t="shared" ref="R142:V142" si="197">IF(R112=0,0,R112/R$19)</f>
        <v>15.14093892925821</v>
      </c>
      <c r="S142" s="74">
        <f t="shared" si="197"/>
        <v>14.777958951849008</v>
      </c>
      <c r="T142" s="74">
        <f t="shared" si="197"/>
        <v>14.091877234649088</v>
      </c>
      <c r="U142" s="74">
        <f t="shared" si="197"/>
        <v>13.548816403723555</v>
      </c>
      <c r="V142" s="74">
        <f t="shared" si="197"/>
        <v>13.540984538310791</v>
      </c>
      <c r="W142" s="74">
        <f t="shared" ref="W142:Y142" si="198">IF(W112=0,0,W112/W$19)</f>
        <v>13.749931645519997</v>
      </c>
      <c r="X142" s="74">
        <f t="shared" si="198"/>
        <v>12.14358477604352</v>
      </c>
      <c r="Y142" s="74">
        <f t="shared" si="198"/>
        <v>10.908142009759116</v>
      </c>
      <c r="DA142" s="90" t="s">
        <v>309</v>
      </c>
    </row>
    <row r="143" spans="1:105" ht="12" customHeight="1" x14ac:dyDescent="0.25">
      <c r="A143" s="97" t="s">
        <v>56</v>
      </c>
      <c r="B143" s="74">
        <f t="shared" ref="B143:Q143" si="199">IF(B113=0,0,B113/B$19)</f>
        <v>0</v>
      </c>
      <c r="C143" s="74">
        <f t="shared" si="199"/>
        <v>0</v>
      </c>
      <c r="D143" s="74">
        <f t="shared" si="199"/>
        <v>0</v>
      </c>
      <c r="E143" s="74">
        <f t="shared" si="199"/>
        <v>0</v>
      </c>
      <c r="F143" s="74">
        <f t="shared" si="199"/>
        <v>0</v>
      </c>
      <c r="G143" s="74">
        <f t="shared" si="199"/>
        <v>0</v>
      </c>
      <c r="H143" s="74">
        <f t="shared" si="199"/>
        <v>0</v>
      </c>
      <c r="I143" s="74">
        <f t="shared" si="199"/>
        <v>0</v>
      </c>
      <c r="J143" s="74">
        <f t="shared" si="199"/>
        <v>0</v>
      </c>
      <c r="K143" s="74">
        <f t="shared" si="199"/>
        <v>0</v>
      </c>
      <c r="L143" s="74">
        <f t="shared" si="199"/>
        <v>0</v>
      </c>
      <c r="M143" s="74">
        <f t="shared" si="199"/>
        <v>0</v>
      </c>
      <c r="N143" s="74">
        <f t="shared" si="199"/>
        <v>0</v>
      </c>
      <c r="O143" s="74">
        <f t="shared" si="199"/>
        <v>0</v>
      </c>
      <c r="P143" s="74">
        <f t="shared" si="199"/>
        <v>0</v>
      </c>
      <c r="Q143" s="74">
        <f t="shared" si="199"/>
        <v>0</v>
      </c>
      <c r="R143" s="74">
        <f t="shared" ref="R143:V143" si="200">IF(R113=0,0,R113/R$19)</f>
        <v>0</v>
      </c>
      <c r="S143" s="74">
        <f t="shared" si="200"/>
        <v>0</v>
      </c>
      <c r="T143" s="74">
        <f t="shared" si="200"/>
        <v>0</v>
      </c>
      <c r="U143" s="74">
        <f t="shared" si="200"/>
        <v>0</v>
      </c>
      <c r="V143" s="74">
        <f t="shared" si="200"/>
        <v>0</v>
      </c>
      <c r="W143" s="74">
        <f t="shared" ref="W143:Y143" si="201">IF(W113=0,0,W113/W$19)</f>
        <v>0</v>
      </c>
      <c r="X143" s="74">
        <f t="shared" si="201"/>
        <v>0</v>
      </c>
      <c r="Y143" s="74">
        <f t="shared" si="201"/>
        <v>0</v>
      </c>
      <c r="DA143" s="90" t="s">
        <v>310</v>
      </c>
    </row>
    <row r="144" spans="1:105" ht="12" customHeight="1" x14ac:dyDescent="0.25">
      <c r="A144" s="97" t="s">
        <v>55</v>
      </c>
      <c r="B144" s="74">
        <f t="shared" ref="B144:Q144" si="202">IF(B114=0,0,B114/B$19)</f>
        <v>2.8876451220801118</v>
      </c>
      <c r="C144" s="74">
        <f t="shared" si="202"/>
        <v>2.9473795386043311</v>
      </c>
      <c r="D144" s="74">
        <f t="shared" si="202"/>
        <v>2.9561728729710177</v>
      </c>
      <c r="E144" s="74">
        <f t="shared" si="202"/>
        <v>2.9617627391390444</v>
      </c>
      <c r="F144" s="74">
        <f t="shared" si="202"/>
        <v>2.8964415311107858</v>
      </c>
      <c r="G144" s="74">
        <f t="shared" si="202"/>
        <v>2.8945753746427636</v>
      </c>
      <c r="H144" s="74">
        <f t="shared" si="202"/>
        <v>2.8599372045234341</v>
      </c>
      <c r="I144" s="74">
        <f t="shared" si="202"/>
        <v>2.6349391429596607</v>
      </c>
      <c r="J144" s="74">
        <f t="shared" si="202"/>
        <v>2.6439389350213465</v>
      </c>
      <c r="K144" s="74">
        <f t="shared" si="202"/>
        <v>2.5867184792589497</v>
      </c>
      <c r="L144" s="74">
        <f t="shared" si="202"/>
        <v>2.6090153474546796</v>
      </c>
      <c r="M144" s="74">
        <f t="shared" si="202"/>
        <v>2.5062272865445605</v>
      </c>
      <c r="N144" s="74">
        <f t="shared" si="202"/>
        <v>2.4464381829609403</v>
      </c>
      <c r="O144" s="74">
        <f t="shared" si="202"/>
        <v>2.2673595287298727</v>
      </c>
      <c r="P144" s="74">
        <f t="shared" si="202"/>
        <v>2.2023893406621626</v>
      </c>
      <c r="Q144" s="74">
        <f t="shared" si="202"/>
        <v>2.1593564413647286</v>
      </c>
      <c r="R144" s="74">
        <f t="shared" ref="R144:V144" si="203">IF(R114=0,0,R114/R$19)</f>
        <v>2.2069834662878822</v>
      </c>
      <c r="S144" s="74">
        <f t="shared" si="203"/>
        <v>2.2204067137299321</v>
      </c>
      <c r="T144" s="74">
        <f t="shared" si="203"/>
        <v>2.2089282578187546</v>
      </c>
      <c r="U144" s="74">
        <f t="shared" si="203"/>
        <v>2.1519304218325108</v>
      </c>
      <c r="V144" s="74">
        <f t="shared" si="203"/>
        <v>2.1334552282989216</v>
      </c>
      <c r="W144" s="74">
        <f t="shared" ref="W144:Y144" si="204">IF(W114=0,0,W114/W$19)</f>
        <v>2.0076644013665801</v>
      </c>
      <c r="X144" s="74">
        <f t="shared" si="204"/>
        <v>1.773978288663431</v>
      </c>
      <c r="Y144" s="74">
        <f t="shared" si="204"/>
        <v>1.5690339549410597</v>
      </c>
      <c r="DA144" s="90" t="s">
        <v>311</v>
      </c>
    </row>
    <row r="145" spans="1:105" ht="12" customHeight="1" x14ac:dyDescent="0.25">
      <c r="A145" s="107" t="s">
        <v>54</v>
      </c>
      <c r="B145" s="193">
        <f t="shared" ref="B145:Q145" si="205">IF(B115=0,0,B115/B$19)</f>
        <v>0.8946091429335965</v>
      </c>
      <c r="C145" s="193">
        <f t="shared" si="205"/>
        <v>0.88612801763540916</v>
      </c>
      <c r="D145" s="193">
        <f t="shared" si="205"/>
        <v>0.91282786196713006</v>
      </c>
      <c r="E145" s="193">
        <f t="shared" si="205"/>
        <v>0.94920077876172759</v>
      </c>
      <c r="F145" s="193">
        <f t="shared" si="205"/>
        <v>0.90533724494480372</v>
      </c>
      <c r="G145" s="193">
        <f t="shared" si="205"/>
        <v>0.9465719383146407</v>
      </c>
      <c r="H145" s="193">
        <f t="shared" si="205"/>
        <v>0.89161797103370555</v>
      </c>
      <c r="I145" s="193">
        <f t="shared" si="205"/>
        <v>0.87259343291143987</v>
      </c>
      <c r="J145" s="193">
        <f t="shared" si="205"/>
        <v>0.79221783313205196</v>
      </c>
      <c r="K145" s="193">
        <f t="shared" si="205"/>
        <v>0.78859030287747567</v>
      </c>
      <c r="L145" s="193">
        <f t="shared" si="205"/>
        <v>0.801073104874099</v>
      </c>
      <c r="M145" s="193">
        <f t="shared" si="205"/>
        <v>0.78970085581769711</v>
      </c>
      <c r="N145" s="193">
        <f t="shared" si="205"/>
        <v>0.73173526018589241</v>
      </c>
      <c r="O145" s="193">
        <f t="shared" si="205"/>
        <v>0.71582676453557192</v>
      </c>
      <c r="P145" s="193">
        <f t="shared" si="205"/>
        <v>0.68599867408859527</v>
      </c>
      <c r="Q145" s="193">
        <f t="shared" si="205"/>
        <v>0.68842031225714762</v>
      </c>
      <c r="R145" s="193">
        <f t="shared" ref="R145:V145" si="206">IF(R115=0,0,R115/R$19)</f>
        <v>0.68568572140784478</v>
      </c>
      <c r="S145" s="193">
        <f t="shared" si="206"/>
        <v>0.7163275856141027</v>
      </c>
      <c r="T145" s="193">
        <f t="shared" si="206"/>
        <v>0.70942943652694501</v>
      </c>
      <c r="U145" s="193">
        <f t="shared" si="206"/>
        <v>0.70342743028651156</v>
      </c>
      <c r="V145" s="193">
        <f t="shared" si="206"/>
        <v>0.71615603782488935</v>
      </c>
      <c r="W145" s="193">
        <f t="shared" ref="W145:Y145" si="207">IF(W115=0,0,W115/W$19)</f>
        <v>0.69514341721615991</v>
      </c>
      <c r="X145" s="193">
        <f t="shared" si="207"/>
        <v>0.62196723966409795</v>
      </c>
      <c r="Y145" s="193">
        <f t="shared" si="207"/>
        <v>0.56598462441601161</v>
      </c>
      <c r="DA145" s="214" t="s">
        <v>312</v>
      </c>
    </row>
    <row r="146" spans="1:105" ht="12" customHeight="1" x14ac:dyDescent="0.25">
      <c r="A146" s="209" t="s">
        <v>58</v>
      </c>
      <c r="B146" s="77">
        <f t="shared" ref="B146:Q146" si="208">IF(B116=0,0,B116/B$19)</f>
        <v>0</v>
      </c>
      <c r="C146" s="77">
        <f t="shared" si="208"/>
        <v>0</v>
      </c>
      <c r="D146" s="77">
        <f t="shared" si="208"/>
        <v>0</v>
      </c>
      <c r="E146" s="77">
        <f t="shared" si="208"/>
        <v>0</v>
      </c>
      <c r="F146" s="77">
        <f t="shared" si="208"/>
        <v>0</v>
      </c>
      <c r="G146" s="77">
        <f t="shared" si="208"/>
        <v>0</v>
      </c>
      <c r="H146" s="77">
        <f t="shared" si="208"/>
        <v>0</v>
      </c>
      <c r="I146" s="77">
        <f t="shared" si="208"/>
        <v>0</v>
      </c>
      <c r="J146" s="77">
        <f t="shared" si="208"/>
        <v>0</v>
      </c>
      <c r="K146" s="77">
        <f t="shared" si="208"/>
        <v>0</v>
      </c>
      <c r="L146" s="77">
        <f t="shared" si="208"/>
        <v>0</v>
      </c>
      <c r="M146" s="77">
        <f t="shared" si="208"/>
        <v>0</v>
      </c>
      <c r="N146" s="77">
        <f t="shared" si="208"/>
        <v>0</v>
      </c>
      <c r="O146" s="77">
        <f t="shared" si="208"/>
        <v>0</v>
      </c>
      <c r="P146" s="77">
        <f t="shared" si="208"/>
        <v>0</v>
      </c>
      <c r="Q146" s="77">
        <f t="shared" si="208"/>
        <v>0</v>
      </c>
      <c r="R146" s="77">
        <f t="shared" ref="R146:V146" si="209">IF(R116=0,0,R116/R$19)</f>
        <v>0</v>
      </c>
      <c r="S146" s="77">
        <f t="shared" si="209"/>
        <v>0</v>
      </c>
      <c r="T146" s="77">
        <f t="shared" si="209"/>
        <v>0</v>
      </c>
      <c r="U146" s="77">
        <f t="shared" si="209"/>
        <v>0</v>
      </c>
      <c r="V146" s="77">
        <f t="shared" si="209"/>
        <v>0</v>
      </c>
      <c r="W146" s="77">
        <f t="shared" ref="W146:Y146" si="210">IF(W116=0,0,W116/W$19)</f>
        <v>0</v>
      </c>
      <c r="X146" s="77">
        <f t="shared" si="210"/>
        <v>0</v>
      </c>
      <c r="Y146" s="77">
        <f t="shared" si="210"/>
        <v>0</v>
      </c>
      <c r="DA146" s="92" t="s">
        <v>313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211">IF(B96=0,0,B96/B$17)</f>
        <v>6812.7064300046213</v>
      </c>
      <c r="C150" s="203">
        <f t="shared" si="211"/>
        <v>7177.2795919776154</v>
      </c>
      <c r="D150" s="203">
        <f t="shared" si="211"/>
        <v>7020.4714625865236</v>
      </c>
      <c r="E150" s="203">
        <f t="shared" si="211"/>
        <v>7231.1334225980399</v>
      </c>
      <c r="F150" s="203">
        <f t="shared" si="211"/>
        <v>7153.3646396416871</v>
      </c>
      <c r="G150" s="203">
        <f t="shared" si="211"/>
        <v>7196.4585350324842</v>
      </c>
      <c r="H150" s="203">
        <f t="shared" si="211"/>
        <v>7139.03046684114</v>
      </c>
      <c r="I150" s="203">
        <f t="shared" si="211"/>
        <v>6616.4367284263353</v>
      </c>
      <c r="J150" s="203">
        <f t="shared" si="211"/>
        <v>6983.2951142325946</v>
      </c>
      <c r="K150" s="203">
        <f t="shared" si="211"/>
        <v>6900.5694114683129</v>
      </c>
      <c r="L150" s="203">
        <f t="shared" si="211"/>
        <v>7334.932564127791</v>
      </c>
      <c r="M150" s="203">
        <f t="shared" si="211"/>
        <v>6636.8632187121329</v>
      </c>
      <c r="N150" s="203">
        <f t="shared" si="211"/>
        <v>6918.525772800167</v>
      </c>
      <c r="O150" s="203">
        <f t="shared" si="211"/>
        <v>6980.122362507951</v>
      </c>
      <c r="P150" s="203">
        <f t="shared" si="211"/>
        <v>6116.5364423853789</v>
      </c>
      <c r="Q150" s="203">
        <f t="shared" si="211"/>
        <v>6375.4848464796332</v>
      </c>
      <c r="R150" s="203">
        <f t="shared" ref="R150:V150" si="212">IF(R96=0,0,R96/R$17)</f>
        <v>6518.0706103988441</v>
      </c>
      <c r="S150" s="203">
        <f t="shared" si="212"/>
        <v>6501.1540524761722</v>
      </c>
      <c r="T150" s="203">
        <f t="shared" si="212"/>
        <v>6426.2809419604446</v>
      </c>
      <c r="U150" s="203">
        <f t="shared" si="212"/>
        <v>6334.1331147896453</v>
      </c>
      <c r="V150" s="203">
        <f t="shared" si="212"/>
        <v>6306.5784406784978</v>
      </c>
      <c r="W150" s="203">
        <f t="shared" ref="W150:Y150" si="213">IF(W96=0,0,W96/W$17)</f>
        <v>6624.5130201510783</v>
      </c>
      <c r="X150" s="203">
        <f t="shared" si="213"/>
        <v>6085.9640934399695</v>
      </c>
      <c r="Y150" s="203">
        <f t="shared" si="213"/>
        <v>5692.9474734354062</v>
      </c>
      <c r="DA150" s="216" t="s">
        <v>314</v>
      </c>
    </row>
    <row r="151" spans="1:105" ht="12" customHeight="1" x14ac:dyDescent="0.25">
      <c r="A151" s="208" t="s">
        <v>39</v>
      </c>
      <c r="B151" s="192">
        <f t="shared" ref="B151:Q151" si="214">IF(B97=0,0,B97/B$17)</f>
        <v>6020.5387192693051</v>
      </c>
      <c r="C151" s="192">
        <f t="shared" si="214"/>
        <v>6369.9146483378572</v>
      </c>
      <c r="D151" s="192">
        <f t="shared" si="214"/>
        <v>6196.2276142572127</v>
      </c>
      <c r="E151" s="192">
        <f t="shared" si="214"/>
        <v>6388.5722351620543</v>
      </c>
      <c r="F151" s="192">
        <f t="shared" si="214"/>
        <v>6295.4034896015801</v>
      </c>
      <c r="G151" s="192">
        <f t="shared" si="214"/>
        <v>6324.6782137286473</v>
      </c>
      <c r="H151" s="192">
        <f t="shared" si="214"/>
        <v>6253.1010778560567</v>
      </c>
      <c r="I151" s="192">
        <f t="shared" si="214"/>
        <v>5718.1972783909041</v>
      </c>
      <c r="J151" s="192">
        <f t="shared" si="214"/>
        <v>6074.1823100886868</v>
      </c>
      <c r="K151" s="192">
        <f t="shared" si="214"/>
        <v>5983.3345873865183</v>
      </c>
      <c r="L151" s="192">
        <f t="shared" si="214"/>
        <v>6412.4568395515416</v>
      </c>
      <c r="M151" s="192">
        <f t="shared" si="214"/>
        <v>5719.1012756804748</v>
      </c>
      <c r="N151" s="192">
        <f t="shared" si="214"/>
        <v>6004.190793045349</v>
      </c>
      <c r="O151" s="192">
        <f t="shared" si="214"/>
        <v>6067.6690444181422</v>
      </c>
      <c r="P151" s="192">
        <f t="shared" si="214"/>
        <v>5207.5009989613127</v>
      </c>
      <c r="Q151" s="192">
        <f t="shared" si="214"/>
        <v>5469.7900064513224</v>
      </c>
      <c r="R151" s="192">
        <f t="shared" ref="R151:V151" si="215">IF(R97=0,0,R97/R$17)</f>
        <v>5615.4271171340652</v>
      </c>
      <c r="S151" s="192">
        <f t="shared" si="215"/>
        <v>5608.8799154885937</v>
      </c>
      <c r="T151" s="192">
        <f t="shared" si="215"/>
        <v>5536.6478870510073</v>
      </c>
      <c r="U151" s="192">
        <f t="shared" si="215"/>
        <v>5450.4766613052152</v>
      </c>
      <c r="V151" s="192">
        <f t="shared" si="215"/>
        <v>5397.3870475624262</v>
      </c>
      <c r="W151" s="192">
        <f t="shared" ref="W151:Y151" si="216">IF(W97=0,0,W97/W$17)</f>
        <v>5698.8040023607364</v>
      </c>
      <c r="X151" s="192">
        <f t="shared" si="216"/>
        <v>5191.5737962364256</v>
      </c>
      <c r="Y151" s="192">
        <f t="shared" si="216"/>
        <v>4821.6665451874596</v>
      </c>
      <c r="DA151" s="213" t="s">
        <v>315</v>
      </c>
    </row>
    <row r="152" spans="1:105" ht="12" customHeight="1" x14ac:dyDescent="0.25">
      <c r="A152" s="97" t="s">
        <v>57</v>
      </c>
      <c r="B152" s="74">
        <f t="shared" ref="B152:Q152" si="217">IF(B98=0,0,B98/B$17)</f>
        <v>5001.7140086828249</v>
      </c>
      <c r="C152" s="74">
        <f t="shared" si="217"/>
        <v>5322.6699408333961</v>
      </c>
      <c r="D152" s="74">
        <f t="shared" si="217"/>
        <v>5128.2110254000181</v>
      </c>
      <c r="E152" s="74">
        <f t="shared" si="217"/>
        <v>5284.0059286811065</v>
      </c>
      <c r="F152" s="74">
        <f t="shared" si="217"/>
        <v>5206.318573358486</v>
      </c>
      <c r="G152" s="74">
        <f t="shared" si="217"/>
        <v>5222.7287163402725</v>
      </c>
      <c r="H152" s="74">
        <f t="shared" si="217"/>
        <v>5142.0559990686988</v>
      </c>
      <c r="I152" s="74">
        <f t="shared" si="217"/>
        <v>4636.3845344262227</v>
      </c>
      <c r="J152" s="74">
        <f t="shared" si="217"/>
        <v>5000.8084212295444</v>
      </c>
      <c r="K152" s="74">
        <f t="shared" si="217"/>
        <v>4914.3310430489337</v>
      </c>
      <c r="L152" s="74">
        <f t="shared" si="217"/>
        <v>5304.2012163201371</v>
      </c>
      <c r="M152" s="74">
        <f t="shared" si="217"/>
        <v>4619.7704154056037</v>
      </c>
      <c r="N152" s="74">
        <f t="shared" si="217"/>
        <v>4909.828096948354</v>
      </c>
      <c r="O152" s="74">
        <f t="shared" si="217"/>
        <v>4998.5253049105459</v>
      </c>
      <c r="P152" s="74">
        <f t="shared" si="217"/>
        <v>4161.4901760733646</v>
      </c>
      <c r="Q152" s="74">
        <f t="shared" si="217"/>
        <v>4410.2447244761706</v>
      </c>
      <c r="R152" s="74">
        <f t="shared" ref="R152:V152" si="218">IF(R98=0,0,R98/R$17)</f>
        <v>4547.6385429645788</v>
      </c>
      <c r="S152" s="74">
        <f t="shared" si="218"/>
        <v>4509.0567727214975</v>
      </c>
      <c r="T152" s="74">
        <f t="shared" si="218"/>
        <v>4427.9563408149534</v>
      </c>
      <c r="U152" s="74">
        <f t="shared" si="218"/>
        <v>4354.5510083998624</v>
      </c>
      <c r="V152" s="74">
        <f t="shared" si="218"/>
        <v>4298.5980947071912</v>
      </c>
      <c r="W152" s="74">
        <f t="shared" ref="W152:Y152" si="219">IF(W98=0,0,W98/W$17)</f>
        <v>4603.9715208585694</v>
      </c>
      <c r="X152" s="74">
        <f t="shared" si="219"/>
        <v>4178.2543576287781</v>
      </c>
      <c r="Y152" s="74">
        <f t="shared" si="219"/>
        <v>3884.7296287743529</v>
      </c>
      <c r="DA152" s="90" t="s">
        <v>316</v>
      </c>
    </row>
    <row r="153" spans="1:105" ht="12" customHeight="1" x14ac:dyDescent="0.25">
      <c r="A153" s="97" t="s">
        <v>56</v>
      </c>
      <c r="B153" s="74">
        <f t="shared" ref="B153:Q153" si="220">IF(B99=0,0,B99/B$17)</f>
        <v>10.454135651216328</v>
      </c>
      <c r="C153" s="74">
        <f t="shared" si="220"/>
        <v>12.273471733360878</v>
      </c>
      <c r="D153" s="74">
        <f t="shared" si="220"/>
        <v>10.549629254621562</v>
      </c>
      <c r="E153" s="74">
        <f t="shared" si="220"/>
        <v>23.990568880083881</v>
      </c>
      <c r="F153" s="74">
        <f t="shared" si="220"/>
        <v>12.094016445532027</v>
      </c>
      <c r="G153" s="74">
        <f t="shared" si="220"/>
        <v>14.24238983704568</v>
      </c>
      <c r="H153" s="74">
        <f t="shared" si="220"/>
        <v>18.738531773076282</v>
      </c>
      <c r="I153" s="74">
        <f t="shared" si="220"/>
        <v>16.706069553888941</v>
      </c>
      <c r="J153" s="74">
        <f t="shared" si="220"/>
        <v>18.54368002309495</v>
      </c>
      <c r="K153" s="74">
        <f t="shared" si="220"/>
        <v>19.99130710889736</v>
      </c>
      <c r="L153" s="74">
        <f t="shared" si="220"/>
        <v>21.281640768458651</v>
      </c>
      <c r="M153" s="74">
        <f t="shared" si="220"/>
        <v>21.71037547374922</v>
      </c>
      <c r="N153" s="74">
        <f t="shared" si="220"/>
        <v>28.175943439988878</v>
      </c>
      <c r="O153" s="74">
        <f t="shared" si="220"/>
        <v>21.693491889236597</v>
      </c>
      <c r="P153" s="74">
        <f t="shared" si="220"/>
        <v>18.532511606944748</v>
      </c>
      <c r="Q153" s="74">
        <f t="shared" si="220"/>
        <v>26.07448751850259</v>
      </c>
      <c r="R153" s="74">
        <f t="shared" ref="R153:V153" si="221">IF(R99=0,0,R99/R$17)</f>
        <v>25.237271602063238</v>
      </c>
      <c r="S153" s="74">
        <f t="shared" si="221"/>
        <v>29.001097698989938</v>
      </c>
      <c r="T153" s="74">
        <f t="shared" si="221"/>
        <v>25.636574706231919</v>
      </c>
      <c r="U153" s="74">
        <f t="shared" si="221"/>
        <v>29.394478357109037</v>
      </c>
      <c r="V153" s="74">
        <f t="shared" si="221"/>
        <v>28.366265903205129</v>
      </c>
      <c r="W153" s="74">
        <f t="shared" ref="W153:Y153" si="222">IF(W99=0,0,W99/W$17)</f>
        <v>30.083515751690992</v>
      </c>
      <c r="X153" s="74">
        <f t="shared" si="222"/>
        <v>30.999174579238417</v>
      </c>
      <c r="Y153" s="74">
        <f t="shared" si="222"/>
        <v>30.990392066307546</v>
      </c>
      <c r="DA153" s="90" t="s">
        <v>317</v>
      </c>
    </row>
    <row r="154" spans="1:105" ht="12" customHeight="1" x14ac:dyDescent="0.25">
      <c r="A154" s="97" t="s">
        <v>55</v>
      </c>
      <c r="B154" s="74">
        <f t="shared" ref="B154:Q154" si="223">IF(B100=0,0,B100/B$17)</f>
        <v>707.42700500227306</v>
      </c>
      <c r="C154" s="74">
        <f t="shared" si="223"/>
        <v>726.98992215543285</v>
      </c>
      <c r="D154" s="74">
        <f t="shared" si="223"/>
        <v>740.33514967666872</v>
      </c>
      <c r="E154" s="74">
        <f t="shared" si="223"/>
        <v>751.78360717779935</v>
      </c>
      <c r="F154" s="74">
        <f t="shared" si="223"/>
        <v>751.35085850082112</v>
      </c>
      <c r="G154" s="74">
        <f t="shared" si="223"/>
        <v>754.25221056331725</v>
      </c>
      <c r="H154" s="74">
        <f t="shared" si="223"/>
        <v>759.91874199412405</v>
      </c>
      <c r="I154" s="74">
        <f t="shared" si="223"/>
        <v>739.75871685601373</v>
      </c>
      <c r="J154" s="74">
        <f t="shared" si="223"/>
        <v>742.44273288628949</v>
      </c>
      <c r="K154" s="74">
        <f t="shared" si="223"/>
        <v>740.76119120074532</v>
      </c>
      <c r="L154" s="74">
        <f t="shared" si="223"/>
        <v>765.06215946918587</v>
      </c>
      <c r="M154" s="74">
        <f t="shared" si="223"/>
        <v>767.86932413073669</v>
      </c>
      <c r="N154" s="74">
        <f t="shared" si="223"/>
        <v>763.2674912048833</v>
      </c>
      <c r="O154" s="74">
        <f t="shared" si="223"/>
        <v>746.33508100797212</v>
      </c>
      <c r="P154" s="74">
        <f t="shared" si="223"/>
        <v>737.51830346379961</v>
      </c>
      <c r="Q154" s="74">
        <f t="shared" si="223"/>
        <v>740.05186600008949</v>
      </c>
      <c r="R154" s="74">
        <f t="shared" ref="R154:V154" si="224">IF(R100=0,0,R100/R$17)</f>
        <v>748.69117137741182</v>
      </c>
      <c r="S154" s="74">
        <f t="shared" si="224"/>
        <v>762.30604029002552</v>
      </c>
      <c r="T154" s="74">
        <f t="shared" si="224"/>
        <v>774.01798313735117</v>
      </c>
      <c r="U154" s="74">
        <f t="shared" si="224"/>
        <v>758.61916629556572</v>
      </c>
      <c r="V154" s="74">
        <f t="shared" si="224"/>
        <v>755.91231155932553</v>
      </c>
      <c r="W154" s="74">
        <f t="shared" ref="W154:Y154" si="225">IF(W100=0,0,W100/W$17)</f>
        <v>749.69317936444156</v>
      </c>
      <c r="X154" s="74">
        <f t="shared" si="225"/>
        <v>676.84858508455432</v>
      </c>
      <c r="Y154" s="74">
        <f t="shared" si="225"/>
        <v>621.59262425087866</v>
      </c>
      <c r="DA154" s="90" t="s">
        <v>318</v>
      </c>
    </row>
    <row r="155" spans="1:105" ht="12" customHeight="1" x14ac:dyDescent="0.25">
      <c r="A155" s="107" t="s">
        <v>54</v>
      </c>
      <c r="B155" s="193">
        <f t="shared" ref="B155:Q155" si="226">IF(B101=0,0,B101/B$17)</f>
        <v>300.94356993299147</v>
      </c>
      <c r="C155" s="193">
        <f t="shared" si="226"/>
        <v>307.98131361566567</v>
      </c>
      <c r="D155" s="193">
        <f t="shared" si="226"/>
        <v>317.13180992590571</v>
      </c>
      <c r="E155" s="193">
        <f t="shared" si="226"/>
        <v>328.79213042306418</v>
      </c>
      <c r="F155" s="193">
        <f t="shared" si="226"/>
        <v>325.64004129674254</v>
      </c>
      <c r="G155" s="193">
        <f t="shared" si="226"/>
        <v>333.45489698801219</v>
      </c>
      <c r="H155" s="193">
        <f t="shared" si="226"/>
        <v>332.38780502015743</v>
      </c>
      <c r="I155" s="193">
        <f t="shared" si="226"/>
        <v>325.34795755477899</v>
      </c>
      <c r="J155" s="193">
        <f t="shared" si="226"/>
        <v>312.3874759497586</v>
      </c>
      <c r="K155" s="193">
        <f t="shared" si="226"/>
        <v>308.25104602794136</v>
      </c>
      <c r="L155" s="193">
        <f t="shared" si="226"/>
        <v>321.91182299375873</v>
      </c>
      <c r="M155" s="193">
        <f t="shared" si="226"/>
        <v>309.75116067038562</v>
      </c>
      <c r="N155" s="193">
        <f t="shared" si="226"/>
        <v>302.9192614521221</v>
      </c>
      <c r="O155" s="193">
        <f t="shared" si="226"/>
        <v>301.11516661038695</v>
      </c>
      <c r="P155" s="193">
        <f t="shared" si="226"/>
        <v>289.96000781720301</v>
      </c>
      <c r="Q155" s="193">
        <f t="shared" si="226"/>
        <v>293.41892845655951</v>
      </c>
      <c r="R155" s="193">
        <f t="shared" ref="R155:V155" si="227">IF(R101=0,0,R101/R$17)</f>
        <v>293.86013119001052</v>
      </c>
      <c r="S155" s="193">
        <f t="shared" si="227"/>
        <v>308.51600477807887</v>
      </c>
      <c r="T155" s="193">
        <f t="shared" si="227"/>
        <v>309.03698839247119</v>
      </c>
      <c r="U155" s="193">
        <f t="shared" si="227"/>
        <v>307.91200825267759</v>
      </c>
      <c r="V155" s="193">
        <f t="shared" si="227"/>
        <v>314.51037539270465</v>
      </c>
      <c r="W155" s="193">
        <f t="shared" ref="W155:Y155" si="228">IF(W101=0,0,W101/W$17)</f>
        <v>315.05578638603447</v>
      </c>
      <c r="X155" s="193">
        <f t="shared" si="228"/>
        <v>305.47167894385478</v>
      </c>
      <c r="Y155" s="193">
        <f t="shared" si="228"/>
        <v>284.35390009592072</v>
      </c>
      <c r="DA155" s="214" t="s">
        <v>319</v>
      </c>
    </row>
    <row r="156" spans="1:105" ht="12" customHeight="1" x14ac:dyDescent="0.25">
      <c r="A156" s="209" t="s">
        <v>58</v>
      </c>
      <c r="B156" s="77">
        <f t="shared" ref="B156:Q156" si="229">IF(B102=0,0,B102/B$17)</f>
        <v>792.16771073531504</v>
      </c>
      <c r="C156" s="77">
        <f t="shared" si="229"/>
        <v>807.36494363975942</v>
      </c>
      <c r="D156" s="77">
        <f t="shared" si="229"/>
        <v>824.24384832930946</v>
      </c>
      <c r="E156" s="77">
        <f t="shared" si="229"/>
        <v>842.56118743598608</v>
      </c>
      <c r="F156" s="77">
        <f t="shared" si="229"/>
        <v>857.96115004010687</v>
      </c>
      <c r="G156" s="77">
        <f t="shared" si="229"/>
        <v>871.78032130383713</v>
      </c>
      <c r="H156" s="77">
        <f t="shared" si="229"/>
        <v>885.92938898508419</v>
      </c>
      <c r="I156" s="77">
        <f t="shared" si="229"/>
        <v>898.23945003543088</v>
      </c>
      <c r="J156" s="77">
        <f t="shared" si="229"/>
        <v>909.11280414390887</v>
      </c>
      <c r="K156" s="77">
        <f t="shared" si="229"/>
        <v>917.23482408179552</v>
      </c>
      <c r="L156" s="77">
        <f t="shared" si="229"/>
        <v>922.47572457624881</v>
      </c>
      <c r="M156" s="77">
        <f t="shared" si="229"/>
        <v>917.76194303165732</v>
      </c>
      <c r="N156" s="77">
        <f t="shared" si="229"/>
        <v>914.33497975481987</v>
      </c>
      <c r="O156" s="77">
        <f t="shared" si="229"/>
        <v>912.45331808980859</v>
      </c>
      <c r="P156" s="77">
        <f t="shared" si="229"/>
        <v>909.03544342406656</v>
      </c>
      <c r="Q156" s="77">
        <f t="shared" si="229"/>
        <v>905.694840028312</v>
      </c>
      <c r="R156" s="77">
        <f t="shared" ref="R156:V156" si="230">IF(R102=0,0,R102/R$17)</f>
        <v>902.64349326477827</v>
      </c>
      <c r="S156" s="77">
        <f t="shared" si="230"/>
        <v>892.27413698758028</v>
      </c>
      <c r="T156" s="77">
        <f t="shared" si="230"/>
        <v>889.63305490943571</v>
      </c>
      <c r="U156" s="77">
        <f t="shared" si="230"/>
        <v>883.65645348443024</v>
      </c>
      <c r="V156" s="77">
        <f t="shared" si="230"/>
        <v>909.19139311607171</v>
      </c>
      <c r="W156" s="77">
        <f t="shared" ref="W156:Y156" si="231">IF(W102=0,0,W102/W$17)</f>
        <v>925.70901779034045</v>
      </c>
      <c r="X156" s="77">
        <f t="shared" si="231"/>
        <v>894.39029720354404</v>
      </c>
      <c r="Y156" s="77">
        <f t="shared" si="231"/>
        <v>871.28092824794737</v>
      </c>
      <c r="DA156" s="92" t="s">
        <v>320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32">IF(B104=0,0,B104/B$17)</f>
        <v>3408.8936904106572</v>
      </c>
      <c r="C158" s="153">
        <f t="shared" si="232"/>
        <v>3645.9787064804927</v>
      </c>
      <c r="D158" s="153">
        <f t="shared" si="232"/>
        <v>3585.2070874920901</v>
      </c>
      <c r="E158" s="153">
        <f t="shared" si="232"/>
        <v>3735.4876355511215</v>
      </c>
      <c r="F158" s="153">
        <f t="shared" si="232"/>
        <v>3706.7889092036426</v>
      </c>
      <c r="G158" s="153">
        <f t="shared" si="232"/>
        <v>3765.9763432206669</v>
      </c>
      <c r="H158" s="153">
        <f t="shared" si="232"/>
        <v>3790.3358997385822</v>
      </c>
      <c r="I158" s="153">
        <f t="shared" si="232"/>
        <v>3529.5496952734657</v>
      </c>
      <c r="J158" s="153">
        <f t="shared" si="232"/>
        <v>3794.8215876099757</v>
      </c>
      <c r="K158" s="153">
        <f t="shared" si="232"/>
        <v>3808.8824913685407</v>
      </c>
      <c r="L158" s="153">
        <f t="shared" si="232"/>
        <v>4170.6613061684648</v>
      </c>
      <c r="M158" s="153">
        <f t="shared" si="232"/>
        <v>3789.5839526180812</v>
      </c>
      <c r="N158" s="153">
        <f t="shared" si="232"/>
        <v>4078.0925293579903</v>
      </c>
      <c r="O158" s="153">
        <f t="shared" si="232"/>
        <v>4204.539260259312</v>
      </c>
      <c r="P158" s="153">
        <f t="shared" si="232"/>
        <v>3659.0865284931178</v>
      </c>
      <c r="Q158" s="153">
        <f t="shared" si="232"/>
        <v>3898.6165382564823</v>
      </c>
      <c r="R158" s="153">
        <f t="shared" ref="R158:V158" si="233">IF(R104=0,0,R104/R$17)</f>
        <v>4072.5507421319394</v>
      </c>
      <c r="S158" s="153">
        <f t="shared" si="233"/>
        <v>4153.7219038229778</v>
      </c>
      <c r="T158" s="153">
        <f t="shared" si="233"/>
        <v>4174.4459330102154</v>
      </c>
      <c r="U158" s="153">
        <f t="shared" si="233"/>
        <v>4210.5511049689321</v>
      </c>
      <c r="V158" s="153">
        <f t="shared" si="233"/>
        <v>4240.2058878083662</v>
      </c>
      <c r="W158" s="153">
        <f t="shared" ref="W158:Y158" si="234">IF(W104=0,0,W104/W$17)</f>
        <v>4599.838316287337</v>
      </c>
      <c r="X158" s="153">
        <f t="shared" si="234"/>
        <v>4319.2145751966755</v>
      </c>
      <c r="Y158" s="153">
        <f t="shared" si="234"/>
        <v>4132.1498135229804</v>
      </c>
      <c r="DA158" s="217" t="s">
        <v>321</v>
      </c>
    </row>
    <row r="159" spans="1:105" ht="12" customHeight="1" x14ac:dyDescent="0.25">
      <c r="A159" s="97" t="s">
        <v>57</v>
      </c>
      <c r="B159" s="74">
        <f t="shared" ref="B159:Q159" si="235">IF(B105=0,0,B105/B$17)</f>
        <v>2755.519960080896</v>
      </c>
      <c r="C159" s="74">
        <f t="shared" si="235"/>
        <v>2968.0148418360272</v>
      </c>
      <c r="D159" s="74">
        <f t="shared" si="235"/>
        <v>2891.3121287733361</v>
      </c>
      <c r="E159" s="74">
        <f t="shared" si="235"/>
        <v>2993.5437769365772</v>
      </c>
      <c r="F159" s="74">
        <f t="shared" si="235"/>
        <v>2984.226561707078</v>
      </c>
      <c r="G159" s="74">
        <f t="shared" si="235"/>
        <v>3026.8301888352175</v>
      </c>
      <c r="H159" s="74">
        <f t="shared" si="235"/>
        <v>3028.2621314679022</v>
      </c>
      <c r="I159" s="74">
        <f t="shared" si="235"/>
        <v>2782.3697808633547</v>
      </c>
      <c r="J159" s="74">
        <f t="shared" si="235"/>
        <v>3042.7363202445022</v>
      </c>
      <c r="K159" s="74">
        <f t="shared" si="235"/>
        <v>3049.1736307830452</v>
      </c>
      <c r="L159" s="74">
        <f t="shared" si="235"/>
        <v>3371.6313379807052</v>
      </c>
      <c r="M159" s="74">
        <f t="shared" si="235"/>
        <v>2986.2922170766465</v>
      </c>
      <c r="N159" s="74">
        <f t="shared" si="235"/>
        <v>3250.9168376773855</v>
      </c>
      <c r="O159" s="74">
        <f t="shared" si="235"/>
        <v>3397.4411908964016</v>
      </c>
      <c r="P159" s="74">
        <f t="shared" si="235"/>
        <v>2869.5704721971888</v>
      </c>
      <c r="Q159" s="74">
        <f t="shared" si="235"/>
        <v>3069.8887640281223</v>
      </c>
      <c r="R159" s="74">
        <f t="shared" ref="R159:V159" si="236">IF(R105=0,0,R105/R$17)</f>
        <v>3229.6115901345861</v>
      </c>
      <c r="S159" s="74">
        <f t="shared" si="236"/>
        <v>3262.7259071683779</v>
      </c>
      <c r="T159" s="74">
        <f t="shared" si="236"/>
        <v>3271.6329682791074</v>
      </c>
      <c r="U159" s="74">
        <f t="shared" si="236"/>
        <v>3292.6415902910544</v>
      </c>
      <c r="V159" s="74">
        <f t="shared" si="236"/>
        <v>3310.7708548234018</v>
      </c>
      <c r="W159" s="74">
        <f t="shared" ref="W159:Y159" si="237">IF(W105=0,0,W105/W$17)</f>
        <v>3652.600601963662</v>
      </c>
      <c r="X159" s="74">
        <f t="shared" si="237"/>
        <v>3417.945194565109</v>
      </c>
      <c r="Y159" s="74">
        <f t="shared" si="237"/>
        <v>3282.1249838929753</v>
      </c>
      <c r="DA159" s="90" t="s">
        <v>322</v>
      </c>
    </row>
    <row r="160" spans="1:105" ht="12" customHeight="1" x14ac:dyDescent="0.25">
      <c r="A160" s="97" t="s">
        <v>56</v>
      </c>
      <c r="B160" s="74">
        <f t="shared" ref="B160:Q160" si="238">IF(B106=0,0,B106/B$17)</f>
        <v>18.697312283953536</v>
      </c>
      <c r="C160" s="74">
        <f t="shared" si="238"/>
        <v>22.978270017878678</v>
      </c>
      <c r="D160" s="74">
        <f t="shared" si="238"/>
        <v>20.901028670158844</v>
      </c>
      <c r="E160" s="74">
        <f t="shared" si="238"/>
        <v>50.65874051724424</v>
      </c>
      <c r="F160" s="74">
        <f t="shared" si="238"/>
        <v>27.093220095679957</v>
      </c>
      <c r="G160" s="74">
        <f t="shared" si="238"/>
        <v>33.888661303742317</v>
      </c>
      <c r="H160" s="74">
        <f t="shared" si="238"/>
        <v>47.559260958041698</v>
      </c>
      <c r="I160" s="74">
        <f t="shared" si="238"/>
        <v>43.887569954805372</v>
      </c>
      <c r="J160" s="74">
        <f t="shared" si="238"/>
        <v>50.094813675294105</v>
      </c>
      <c r="K160" s="74">
        <f t="shared" si="238"/>
        <v>55.916809310426437</v>
      </c>
      <c r="L160" s="74">
        <f t="shared" si="238"/>
        <v>61.524509238738126</v>
      </c>
      <c r="M160" s="74">
        <f t="shared" si="238"/>
        <v>65.141704231253641</v>
      </c>
      <c r="N160" s="74">
        <f t="shared" si="238"/>
        <v>87.643749449404382</v>
      </c>
      <c r="O160" s="74">
        <f t="shared" si="238"/>
        <v>70.907722261111303</v>
      </c>
      <c r="P160" s="74">
        <f t="shared" si="238"/>
        <v>63.08631408188063</v>
      </c>
      <c r="Q160" s="74">
        <f t="shared" si="238"/>
        <v>91.024682918652275</v>
      </c>
      <c r="R160" s="74">
        <f t="shared" ref="R160:V160" si="239">IF(R106=0,0,R106/R$17)</f>
        <v>91.096178120079884</v>
      </c>
      <c r="S160" s="74">
        <f t="shared" si="239"/>
        <v>107.80460793576529</v>
      </c>
      <c r="T160" s="74">
        <f t="shared" si="239"/>
        <v>98.108914293628786</v>
      </c>
      <c r="U160" s="74">
        <f t="shared" si="239"/>
        <v>114.29950362124519</v>
      </c>
      <c r="V160" s="74">
        <f t="shared" si="239"/>
        <v>111.98233906364089</v>
      </c>
      <c r="W160" s="74">
        <f t="shared" ref="W160:Y160" si="240">IF(W106=0,0,W106/W$17)</f>
        <v>119.83350096333631</v>
      </c>
      <c r="X160" s="74">
        <f t="shared" si="240"/>
        <v>124.41296651030945</v>
      </c>
      <c r="Y160" s="74">
        <f t="shared" si="240"/>
        <v>125.0835930851478</v>
      </c>
      <c r="DA160" s="90" t="s">
        <v>323</v>
      </c>
    </row>
    <row r="161" spans="1:105" ht="12" customHeight="1" x14ac:dyDescent="0.25">
      <c r="A161" s="97" t="s">
        <v>55</v>
      </c>
      <c r="B161" s="74">
        <f t="shared" ref="B161:Q161" si="241">IF(B107=0,0,B107/B$17)</f>
        <v>433.17635552972325</v>
      </c>
      <c r="C161" s="74">
        <f t="shared" si="241"/>
        <v>447.84146556924344</v>
      </c>
      <c r="D161" s="74">
        <f t="shared" si="241"/>
        <v>459.38196385515488</v>
      </c>
      <c r="E161" s="74">
        <f t="shared" si="241"/>
        <v>469.70753875936407</v>
      </c>
      <c r="F161" s="74">
        <f t="shared" si="241"/>
        <v>474.46105065610328</v>
      </c>
      <c r="G161" s="74">
        <f t="shared" si="241"/>
        <v>479.24711026395659</v>
      </c>
      <c r="H161" s="74">
        <f t="shared" si="241"/>
        <v>487.22128292726393</v>
      </c>
      <c r="I161" s="74">
        <f t="shared" si="241"/>
        <v>480.93411971068548</v>
      </c>
      <c r="J161" s="74">
        <f t="shared" si="241"/>
        <v>487.43796584530492</v>
      </c>
      <c r="K161" s="74">
        <f t="shared" si="241"/>
        <v>492.41828134551628</v>
      </c>
      <c r="L161" s="74">
        <f t="shared" si="241"/>
        <v>515.4610983915386</v>
      </c>
      <c r="M161" s="74">
        <f t="shared" si="241"/>
        <v>524.85547728186248</v>
      </c>
      <c r="N161" s="74">
        <f t="shared" si="241"/>
        <v>529.68563066642685</v>
      </c>
      <c r="O161" s="74">
        <f t="shared" si="241"/>
        <v>526.84866133631897</v>
      </c>
      <c r="P161" s="74">
        <f t="shared" si="241"/>
        <v>524.77824275707849</v>
      </c>
      <c r="Q161" s="74">
        <f t="shared" si="241"/>
        <v>533.10302811690519</v>
      </c>
      <c r="R161" s="74">
        <f t="shared" ref="R161:V161" si="242">IF(R107=0,0,R107/R$17)</f>
        <v>546.08550090963035</v>
      </c>
      <c r="S161" s="74">
        <f t="shared" si="242"/>
        <v>565.53161714772887</v>
      </c>
      <c r="T161" s="74">
        <f t="shared" si="242"/>
        <v>585.14576543887335</v>
      </c>
      <c r="U161" s="74">
        <f t="shared" si="242"/>
        <v>582.7319379419572</v>
      </c>
      <c r="V161" s="74">
        <f t="shared" si="242"/>
        <v>589.53335554234286</v>
      </c>
      <c r="W161" s="74">
        <f t="shared" ref="W161:Y161" si="243">IF(W107=0,0,W107/W$17)</f>
        <v>596.22263614771293</v>
      </c>
      <c r="X161" s="74">
        <f t="shared" si="243"/>
        <v>547.96309370767631</v>
      </c>
      <c r="Y161" s="74">
        <f t="shared" si="243"/>
        <v>509.71171171528061</v>
      </c>
      <c r="DA161" s="90" t="s">
        <v>324</v>
      </c>
    </row>
    <row r="162" spans="1:105" ht="12" customHeight="1" x14ac:dyDescent="0.25">
      <c r="A162" s="109" t="s">
        <v>54</v>
      </c>
      <c r="B162" s="77">
        <f t="shared" ref="B162:Q162" si="244">IF(B108=0,0,B108/B$17)</f>
        <v>201.5000625160844</v>
      </c>
      <c r="C162" s="77">
        <f t="shared" si="244"/>
        <v>207.14412905734355</v>
      </c>
      <c r="D162" s="77">
        <f t="shared" si="244"/>
        <v>213.61196619344122</v>
      </c>
      <c r="E162" s="77">
        <f t="shared" si="244"/>
        <v>221.57757933793533</v>
      </c>
      <c r="F162" s="77">
        <f t="shared" si="244"/>
        <v>221.00807674478068</v>
      </c>
      <c r="G162" s="77">
        <f t="shared" si="244"/>
        <v>226.01038281775061</v>
      </c>
      <c r="H162" s="77">
        <f t="shared" si="244"/>
        <v>227.29322438537412</v>
      </c>
      <c r="I162" s="77">
        <f t="shared" si="244"/>
        <v>222.35822474461983</v>
      </c>
      <c r="J162" s="77">
        <f t="shared" si="244"/>
        <v>214.55248784487432</v>
      </c>
      <c r="K162" s="77">
        <f t="shared" si="244"/>
        <v>211.37376992955339</v>
      </c>
      <c r="L162" s="77">
        <f t="shared" si="244"/>
        <v>222.04436055748249</v>
      </c>
      <c r="M162" s="77">
        <f t="shared" si="244"/>
        <v>213.29455402831823</v>
      </c>
      <c r="N162" s="77">
        <f t="shared" si="244"/>
        <v>209.84631156477303</v>
      </c>
      <c r="O162" s="77">
        <f t="shared" si="244"/>
        <v>209.34168576547989</v>
      </c>
      <c r="P162" s="77">
        <f t="shared" si="244"/>
        <v>201.6514994569693</v>
      </c>
      <c r="Q162" s="77">
        <f t="shared" si="244"/>
        <v>204.60006319280259</v>
      </c>
      <c r="R162" s="77">
        <f t="shared" ref="R162:V162" si="245">IF(R108=0,0,R108/R$17)</f>
        <v>205.75747296764249</v>
      </c>
      <c r="S162" s="77">
        <f t="shared" si="245"/>
        <v>217.65977157110527</v>
      </c>
      <c r="T162" s="77">
        <f t="shared" si="245"/>
        <v>219.55828499860539</v>
      </c>
      <c r="U162" s="77">
        <f t="shared" si="245"/>
        <v>220.87807311467537</v>
      </c>
      <c r="V162" s="77">
        <f t="shared" si="245"/>
        <v>227.91933837898102</v>
      </c>
      <c r="W162" s="77">
        <f t="shared" ref="W162:Y162" si="246">IF(W108=0,0,W108/W$17)</f>
        <v>231.18157721262517</v>
      </c>
      <c r="X162" s="77">
        <f t="shared" si="246"/>
        <v>228.89332041358054</v>
      </c>
      <c r="Y162" s="77">
        <f t="shared" si="246"/>
        <v>215.22952482957726</v>
      </c>
      <c r="DA162" s="92" t="s">
        <v>325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47">IF(B110=0,0,B110/B$17)</f>
        <v>908.45212405461473</v>
      </c>
      <c r="C164" s="203">
        <f t="shared" si="247"/>
        <v>967.19760982617674</v>
      </c>
      <c r="D164" s="203">
        <f t="shared" si="247"/>
        <v>930.07572626265585</v>
      </c>
      <c r="E164" s="203">
        <f t="shared" si="247"/>
        <v>950.82690255911336</v>
      </c>
      <c r="F164" s="203">
        <f t="shared" si="247"/>
        <v>937.14823147937409</v>
      </c>
      <c r="G164" s="203">
        <f t="shared" si="247"/>
        <v>935.43878786025357</v>
      </c>
      <c r="H164" s="203">
        <f t="shared" si="247"/>
        <v>916.76339114184941</v>
      </c>
      <c r="I164" s="203">
        <f t="shared" si="247"/>
        <v>790.15414072196108</v>
      </c>
      <c r="J164" s="203">
        <f t="shared" si="247"/>
        <v>854.00819088303683</v>
      </c>
      <c r="K164" s="203">
        <f t="shared" si="247"/>
        <v>829.48123209775065</v>
      </c>
      <c r="L164" s="203">
        <f t="shared" si="247"/>
        <v>877.45213731825265</v>
      </c>
      <c r="M164" s="203">
        <f t="shared" si="247"/>
        <v>771.03359139980034</v>
      </c>
      <c r="N164" s="203">
        <f t="shared" si="247"/>
        <v>793.01481677046434</v>
      </c>
      <c r="O164" s="203">
        <f t="shared" si="247"/>
        <v>797.80720760653946</v>
      </c>
      <c r="P164" s="203">
        <f t="shared" si="247"/>
        <v>668.69245862320759</v>
      </c>
      <c r="Q164" s="203">
        <f t="shared" si="247"/>
        <v>705.31340489460717</v>
      </c>
      <c r="R164" s="203">
        <f t="shared" ref="R164:V164" si="248">IF(R110=0,0,R110/R$17)</f>
        <v>727.15206213358977</v>
      </c>
      <c r="S164" s="203">
        <f t="shared" si="248"/>
        <v>719.22163566612937</v>
      </c>
      <c r="T164" s="203">
        <f t="shared" si="248"/>
        <v>696.01815965077844</v>
      </c>
      <c r="U164" s="203">
        <f t="shared" si="248"/>
        <v>677.32004395602985</v>
      </c>
      <c r="V164" s="203">
        <f t="shared" si="248"/>
        <v>681.80531651628951</v>
      </c>
      <c r="W164" s="203">
        <f t="shared" ref="W164:Y164" si="249">IF(W110=0,0,W110/W$17)</f>
        <v>690.52340272687684</v>
      </c>
      <c r="X164" s="203">
        <f t="shared" si="249"/>
        <v>617.32206008052333</v>
      </c>
      <c r="Y164" s="203">
        <f t="shared" si="249"/>
        <v>558.93071329221277</v>
      </c>
      <c r="DA164" s="216" t="s">
        <v>326</v>
      </c>
    </row>
    <row r="165" spans="1:105" ht="12" customHeight="1" x14ac:dyDescent="0.25">
      <c r="A165" s="208" t="s">
        <v>39</v>
      </c>
      <c r="B165" s="192">
        <f t="shared" ref="B165:Q165" si="250">IF(B111=0,0,B111/B$17)</f>
        <v>908.45212405461473</v>
      </c>
      <c r="C165" s="192">
        <f t="shared" si="250"/>
        <v>967.19760982617674</v>
      </c>
      <c r="D165" s="192">
        <f t="shared" si="250"/>
        <v>930.07572626265585</v>
      </c>
      <c r="E165" s="192">
        <f t="shared" si="250"/>
        <v>950.82690255911336</v>
      </c>
      <c r="F165" s="192">
        <f t="shared" si="250"/>
        <v>937.14823147937409</v>
      </c>
      <c r="G165" s="192">
        <f t="shared" si="250"/>
        <v>935.43878786025357</v>
      </c>
      <c r="H165" s="192">
        <f t="shared" si="250"/>
        <v>916.76339114184941</v>
      </c>
      <c r="I165" s="192">
        <f t="shared" si="250"/>
        <v>790.15414072196108</v>
      </c>
      <c r="J165" s="192">
        <f t="shared" si="250"/>
        <v>854.00819088303683</v>
      </c>
      <c r="K165" s="192">
        <f t="shared" si="250"/>
        <v>829.48123209775065</v>
      </c>
      <c r="L165" s="192">
        <f t="shared" si="250"/>
        <v>877.45213731825265</v>
      </c>
      <c r="M165" s="192">
        <f t="shared" si="250"/>
        <v>771.03359139980034</v>
      </c>
      <c r="N165" s="192">
        <f t="shared" si="250"/>
        <v>793.01481677046434</v>
      </c>
      <c r="O165" s="192">
        <f t="shared" si="250"/>
        <v>797.80720760653946</v>
      </c>
      <c r="P165" s="192">
        <f t="shared" si="250"/>
        <v>668.69245862320759</v>
      </c>
      <c r="Q165" s="192">
        <f t="shared" si="250"/>
        <v>705.31340489460717</v>
      </c>
      <c r="R165" s="192">
        <f t="shared" ref="R165:V165" si="251">IF(R111=0,0,R111/R$17)</f>
        <v>727.15206213358977</v>
      </c>
      <c r="S165" s="192">
        <f t="shared" si="251"/>
        <v>719.22163566612937</v>
      </c>
      <c r="T165" s="192">
        <f t="shared" si="251"/>
        <v>696.01815965077844</v>
      </c>
      <c r="U165" s="192">
        <f t="shared" si="251"/>
        <v>677.32004395602985</v>
      </c>
      <c r="V165" s="192">
        <f t="shared" si="251"/>
        <v>681.80531651628951</v>
      </c>
      <c r="W165" s="192">
        <f t="shared" ref="W165:Y165" si="252">IF(W111=0,0,W111/W$17)</f>
        <v>690.52340272687684</v>
      </c>
      <c r="X165" s="192">
        <f t="shared" si="252"/>
        <v>617.32206008052333</v>
      </c>
      <c r="Y165" s="192">
        <f t="shared" si="252"/>
        <v>558.93071329221277</v>
      </c>
      <c r="DA165" s="213" t="s">
        <v>327</v>
      </c>
    </row>
    <row r="166" spans="1:105" ht="12" customHeight="1" x14ac:dyDescent="0.25">
      <c r="A166" s="97" t="s">
        <v>57</v>
      </c>
      <c r="B166" s="74">
        <f t="shared" ref="B166:Q166" si="253">IF(B112=0,0,B112/B$17)</f>
        <v>777.4335530565279</v>
      </c>
      <c r="C166" s="74">
        <f t="shared" si="253"/>
        <v>833.34885594261368</v>
      </c>
      <c r="D166" s="74">
        <f t="shared" si="253"/>
        <v>793.8472440433826</v>
      </c>
      <c r="E166" s="74">
        <f t="shared" si="253"/>
        <v>811.97810816209585</v>
      </c>
      <c r="F166" s="74">
        <f t="shared" si="253"/>
        <v>801.02896039894358</v>
      </c>
      <c r="G166" s="74">
        <f t="shared" si="253"/>
        <v>797.11452300012127</v>
      </c>
      <c r="H166" s="74">
        <f t="shared" si="253"/>
        <v>780.49293998642725</v>
      </c>
      <c r="I166" s="74">
        <f t="shared" si="253"/>
        <v>661.64751147625032</v>
      </c>
      <c r="J166" s="74">
        <f t="shared" si="253"/>
        <v>726.6076496464982</v>
      </c>
      <c r="K166" s="74">
        <f t="shared" si="253"/>
        <v>703.20978120569396</v>
      </c>
      <c r="L166" s="74">
        <f t="shared" si="253"/>
        <v>748.48459390450728</v>
      </c>
      <c r="M166" s="74">
        <f t="shared" si="253"/>
        <v>645.10891283037427</v>
      </c>
      <c r="N166" s="74">
        <f t="shared" si="253"/>
        <v>670.04288371870166</v>
      </c>
      <c r="O166" s="74">
        <f t="shared" si="253"/>
        <v>681.21528385302486</v>
      </c>
      <c r="P166" s="74">
        <f t="shared" si="253"/>
        <v>554.33660081615722</v>
      </c>
      <c r="Q166" s="74">
        <f t="shared" si="253"/>
        <v>591.22100583392603</v>
      </c>
      <c r="R166" s="74">
        <f t="shared" ref="R166:V166" si="254">IF(R112=0,0,R112/R$17)</f>
        <v>610.51370827439916</v>
      </c>
      <c r="S166" s="74">
        <f t="shared" si="254"/>
        <v>599.98937934982018</v>
      </c>
      <c r="T166" s="74">
        <f t="shared" si="254"/>
        <v>576.60593753273758</v>
      </c>
      <c r="U166" s="74">
        <f t="shared" si="254"/>
        <v>559.4237648904359</v>
      </c>
      <c r="V166" s="74">
        <f t="shared" si="254"/>
        <v>563.26904520379287</v>
      </c>
      <c r="W166" s="74">
        <f t="shared" ref="W166:Y166" si="255">IF(W112=0,0,W112/W$17)</f>
        <v>577.0862419502995</v>
      </c>
      <c r="X166" s="74">
        <f t="shared" si="255"/>
        <v>515.59456280757411</v>
      </c>
      <c r="Y166" s="74">
        <f t="shared" si="255"/>
        <v>467.4400466475085</v>
      </c>
      <c r="DA166" s="90" t="s">
        <v>328</v>
      </c>
    </row>
    <row r="167" spans="1:105" ht="12" customHeight="1" x14ac:dyDescent="0.25">
      <c r="A167" s="97" t="s">
        <v>56</v>
      </c>
      <c r="B167" s="74">
        <f t="shared" ref="B167:Q167" si="256">IF(B113=0,0,B113/B$17)</f>
        <v>0</v>
      </c>
      <c r="C167" s="74">
        <f t="shared" si="256"/>
        <v>0</v>
      </c>
      <c r="D167" s="74">
        <f t="shared" si="256"/>
        <v>0</v>
      </c>
      <c r="E167" s="74">
        <f t="shared" si="256"/>
        <v>0</v>
      </c>
      <c r="F167" s="74">
        <f t="shared" si="256"/>
        <v>0</v>
      </c>
      <c r="G167" s="74">
        <f t="shared" si="256"/>
        <v>0</v>
      </c>
      <c r="H167" s="74">
        <f t="shared" si="256"/>
        <v>0</v>
      </c>
      <c r="I167" s="74">
        <f t="shared" si="256"/>
        <v>0</v>
      </c>
      <c r="J167" s="74">
        <f t="shared" si="256"/>
        <v>0</v>
      </c>
      <c r="K167" s="74">
        <f t="shared" si="256"/>
        <v>0</v>
      </c>
      <c r="L167" s="74">
        <f t="shared" si="256"/>
        <v>0</v>
      </c>
      <c r="M167" s="74">
        <f t="shared" si="256"/>
        <v>0</v>
      </c>
      <c r="N167" s="74">
        <f t="shared" si="256"/>
        <v>0</v>
      </c>
      <c r="O167" s="74">
        <f t="shared" si="256"/>
        <v>0</v>
      </c>
      <c r="P167" s="74">
        <f t="shared" si="256"/>
        <v>0</v>
      </c>
      <c r="Q167" s="74">
        <f t="shared" si="256"/>
        <v>0</v>
      </c>
      <c r="R167" s="74">
        <f t="shared" ref="R167:V167" si="257">IF(R113=0,0,R113/R$17)</f>
        <v>0</v>
      </c>
      <c r="S167" s="74">
        <f t="shared" si="257"/>
        <v>0</v>
      </c>
      <c r="T167" s="74">
        <f t="shared" si="257"/>
        <v>0</v>
      </c>
      <c r="U167" s="74">
        <f t="shared" si="257"/>
        <v>0</v>
      </c>
      <c r="V167" s="74">
        <f t="shared" si="257"/>
        <v>0</v>
      </c>
      <c r="W167" s="74">
        <f t="shared" ref="W167:Y167" si="258">IF(W113=0,0,W113/W$17)</f>
        <v>0</v>
      </c>
      <c r="X167" s="74">
        <f t="shared" si="258"/>
        <v>0</v>
      </c>
      <c r="Y167" s="74">
        <f t="shared" si="258"/>
        <v>0</v>
      </c>
      <c r="DA167" s="90" t="s">
        <v>329</v>
      </c>
    </row>
    <row r="168" spans="1:105" ht="12" customHeight="1" x14ac:dyDescent="0.25">
      <c r="A168" s="97" t="s">
        <v>55</v>
      </c>
      <c r="B168" s="74">
        <f t="shared" ref="B168:Q168" si="259">IF(B114=0,0,B114/B$17)</f>
        <v>100.02900676037999</v>
      </c>
      <c r="C168" s="74">
        <f t="shared" si="259"/>
        <v>102.90916939030809</v>
      </c>
      <c r="D168" s="74">
        <f t="shared" si="259"/>
        <v>104.08758520669255</v>
      </c>
      <c r="E168" s="74">
        <f t="shared" si="259"/>
        <v>105.14983935217003</v>
      </c>
      <c r="F168" s="74">
        <f t="shared" si="259"/>
        <v>103.70448497030618</v>
      </c>
      <c r="G168" s="74">
        <f t="shared" si="259"/>
        <v>104.23708807758035</v>
      </c>
      <c r="H168" s="74">
        <f t="shared" si="259"/>
        <v>103.88356692067262</v>
      </c>
      <c r="I168" s="74">
        <f t="shared" si="259"/>
        <v>96.537135494809789</v>
      </c>
      <c r="J168" s="74">
        <f t="shared" si="259"/>
        <v>98.027905606616272</v>
      </c>
      <c r="K168" s="74">
        <f t="shared" si="259"/>
        <v>96.770019132465819</v>
      </c>
      <c r="L168" s="74">
        <f t="shared" si="259"/>
        <v>98.671428848188853</v>
      </c>
      <c r="M168" s="74">
        <f t="shared" si="259"/>
        <v>95.753260340759383</v>
      </c>
      <c r="N168" s="74">
        <f t="shared" si="259"/>
        <v>94.659161254733775</v>
      </c>
      <c r="O168" s="74">
        <f t="shared" si="259"/>
        <v>88.615253392744123</v>
      </c>
      <c r="P168" s="74">
        <f t="shared" si="259"/>
        <v>87.196083417573206</v>
      </c>
      <c r="Q168" s="74">
        <f t="shared" si="259"/>
        <v>86.511752197254282</v>
      </c>
      <c r="R168" s="74">
        <f t="shared" ref="R168:V168" si="260">IF(R114=0,0,R114/R$17)</f>
        <v>88.990099385449042</v>
      </c>
      <c r="S168" s="74">
        <f t="shared" si="260"/>
        <v>90.149150529905171</v>
      </c>
      <c r="T168" s="74">
        <f t="shared" si="260"/>
        <v>90.384065077604731</v>
      </c>
      <c r="U168" s="74">
        <f t="shared" si="260"/>
        <v>88.852116855975794</v>
      </c>
      <c r="V168" s="74">
        <f t="shared" si="260"/>
        <v>88.746079432336771</v>
      </c>
      <c r="W168" s="74">
        <f t="shared" ref="W168:Y168" si="261">IF(W114=0,0,W114/W$17)</f>
        <v>84.261910120806391</v>
      </c>
      <c r="X168" s="74">
        <f t="shared" si="261"/>
        <v>75.319897463716785</v>
      </c>
      <c r="Y168" s="74">
        <f t="shared" si="261"/>
        <v>67.236868059931865</v>
      </c>
      <c r="DA168" s="90" t="s">
        <v>330</v>
      </c>
    </row>
    <row r="169" spans="1:105" ht="12" customHeight="1" x14ac:dyDescent="0.25">
      <c r="A169" s="107" t="s">
        <v>54</v>
      </c>
      <c r="B169" s="193">
        <f t="shared" ref="B169:Q169" si="262">IF(B115=0,0,B115/B$17)</f>
        <v>30.989564237706848</v>
      </c>
      <c r="C169" s="193">
        <f t="shared" si="262"/>
        <v>30.939584493255204</v>
      </c>
      <c r="D169" s="193">
        <f t="shared" si="262"/>
        <v>32.140897012580822</v>
      </c>
      <c r="E169" s="193">
        <f t="shared" si="262"/>
        <v>33.69895504484726</v>
      </c>
      <c r="F169" s="193">
        <f t="shared" si="262"/>
        <v>32.414786110124211</v>
      </c>
      <c r="G169" s="193">
        <f t="shared" si="262"/>
        <v>34.087176782551865</v>
      </c>
      <c r="H169" s="193">
        <f t="shared" si="262"/>
        <v>32.386884234749751</v>
      </c>
      <c r="I169" s="193">
        <f t="shared" si="262"/>
        <v>31.969493750900842</v>
      </c>
      <c r="J169" s="193">
        <f t="shared" si="262"/>
        <v>29.372635629922325</v>
      </c>
      <c r="K169" s="193">
        <f t="shared" si="262"/>
        <v>29.501431759590773</v>
      </c>
      <c r="L169" s="193">
        <f t="shared" si="262"/>
        <v>30.296114565556579</v>
      </c>
      <c r="M169" s="193">
        <f t="shared" si="262"/>
        <v>30.171418228666706</v>
      </c>
      <c r="N169" s="193">
        <f t="shared" si="262"/>
        <v>28.31277179702883</v>
      </c>
      <c r="O169" s="193">
        <f t="shared" si="262"/>
        <v>27.97667036077063</v>
      </c>
      <c r="P169" s="193">
        <f t="shared" si="262"/>
        <v>27.159774389477192</v>
      </c>
      <c r="Q169" s="193">
        <f t="shared" si="262"/>
        <v>27.580646863426903</v>
      </c>
      <c r="R169" s="193">
        <f t="shared" ref="R169:V169" si="263">IF(R115=0,0,R115/R$17)</f>
        <v>27.648254473741481</v>
      </c>
      <c r="S169" s="193">
        <f t="shared" si="263"/>
        <v>29.083105786403998</v>
      </c>
      <c r="T169" s="193">
        <f t="shared" si="263"/>
        <v>29.028157040436156</v>
      </c>
      <c r="U169" s="193">
        <f t="shared" si="263"/>
        <v>29.044162209618353</v>
      </c>
      <c r="V169" s="193">
        <f t="shared" si="263"/>
        <v>29.790191880159895</v>
      </c>
      <c r="W169" s="193">
        <f t="shared" ref="W169:Y169" si="264">IF(W115=0,0,W115/W$17)</f>
        <v>29.175250655770935</v>
      </c>
      <c r="X169" s="193">
        <f t="shared" si="264"/>
        <v>26.407599809232394</v>
      </c>
      <c r="Y169" s="193">
        <f t="shared" si="264"/>
        <v>24.25379858477249</v>
      </c>
      <c r="DA169" s="214" t="s">
        <v>331</v>
      </c>
    </row>
    <row r="170" spans="1:105" ht="12" customHeight="1" x14ac:dyDescent="0.25">
      <c r="A170" s="209" t="s">
        <v>58</v>
      </c>
      <c r="B170" s="77">
        <f t="shared" ref="B170:Q170" si="265">IF(B116=0,0,B116/B$17)</f>
        <v>0</v>
      </c>
      <c r="C170" s="77">
        <f t="shared" si="265"/>
        <v>0</v>
      </c>
      <c r="D170" s="77">
        <f t="shared" si="265"/>
        <v>0</v>
      </c>
      <c r="E170" s="77">
        <f t="shared" si="265"/>
        <v>0</v>
      </c>
      <c r="F170" s="77">
        <f t="shared" si="265"/>
        <v>0</v>
      </c>
      <c r="G170" s="77">
        <f t="shared" si="265"/>
        <v>0</v>
      </c>
      <c r="H170" s="77">
        <f t="shared" si="265"/>
        <v>0</v>
      </c>
      <c r="I170" s="77">
        <f t="shared" si="265"/>
        <v>0</v>
      </c>
      <c r="J170" s="77">
        <f t="shared" si="265"/>
        <v>0</v>
      </c>
      <c r="K170" s="77">
        <f t="shared" si="265"/>
        <v>0</v>
      </c>
      <c r="L170" s="77">
        <f t="shared" si="265"/>
        <v>0</v>
      </c>
      <c r="M170" s="77">
        <f t="shared" si="265"/>
        <v>0</v>
      </c>
      <c r="N170" s="77">
        <f t="shared" si="265"/>
        <v>0</v>
      </c>
      <c r="O170" s="77">
        <f t="shared" si="265"/>
        <v>0</v>
      </c>
      <c r="P170" s="77">
        <f t="shared" si="265"/>
        <v>0</v>
      </c>
      <c r="Q170" s="77">
        <f t="shared" si="265"/>
        <v>0</v>
      </c>
      <c r="R170" s="77">
        <f t="shared" ref="R170:V170" si="266">IF(R116=0,0,R116/R$17)</f>
        <v>0</v>
      </c>
      <c r="S170" s="77">
        <f t="shared" si="266"/>
        <v>0</v>
      </c>
      <c r="T170" s="77">
        <f t="shared" si="266"/>
        <v>0</v>
      </c>
      <c r="U170" s="77">
        <f t="shared" si="266"/>
        <v>0</v>
      </c>
      <c r="V170" s="77">
        <f t="shared" si="266"/>
        <v>0</v>
      </c>
      <c r="W170" s="77">
        <f t="shared" ref="W170:Y170" si="267">IF(W116=0,0,W116/W$17)</f>
        <v>0</v>
      </c>
      <c r="X170" s="77">
        <f t="shared" si="267"/>
        <v>0</v>
      </c>
      <c r="Y170" s="77">
        <f t="shared" si="267"/>
        <v>0</v>
      </c>
      <c r="DA170" s="92" t="s">
        <v>332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28:Y28 B30:Y30 B34:Y34 B45:Y45 B79:Y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Y3" si="0">B4</f>
        <v>172570215</v>
      </c>
      <c r="C3" s="67">
        <f t="shared" si="0"/>
        <v>173703130</v>
      </c>
      <c r="D3" s="67">
        <f t="shared" si="0"/>
        <v>174813907</v>
      </c>
      <c r="E3" s="67">
        <f t="shared" si="0"/>
        <v>176300618</v>
      </c>
      <c r="F3" s="67">
        <f t="shared" si="0"/>
        <v>177831091</v>
      </c>
      <c r="G3" s="67">
        <f t="shared" si="0"/>
        <v>178964308</v>
      </c>
      <c r="H3" s="67">
        <f t="shared" si="0"/>
        <v>180546342</v>
      </c>
      <c r="I3" s="67">
        <f t="shared" si="0"/>
        <v>182098391</v>
      </c>
      <c r="J3" s="67">
        <f t="shared" si="0"/>
        <v>184381274</v>
      </c>
      <c r="K3" s="67">
        <f t="shared" si="0"/>
        <v>185816234</v>
      </c>
      <c r="L3" s="67">
        <f t="shared" si="0"/>
        <v>187148829</v>
      </c>
      <c r="M3" s="67">
        <f t="shared" si="0"/>
        <v>187641221</v>
      </c>
      <c r="N3" s="67">
        <f t="shared" si="0"/>
        <v>189190598</v>
      </c>
      <c r="O3" s="67">
        <f t="shared" si="0"/>
        <v>190075299</v>
      </c>
      <c r="P3" s="67">
        <f t="shared" si="0"/>
        <v>191432726</v>
      </c>
      <c r="Q3" s="67">
        <f t="shared" si="0"/>
        <v>192680758</v>
      </c>
      <c r="R3" s="67">
        <f t="shared" si="0"/>
        <v>193522871</v>
      </c>
      <c r="S3" s="67">
        <f t="shared" si="0"/>
        <v>194387360</v>
      </c>
      <c r="T3" s="67">
        <f t="shared" si="0"/>
        <v>195296351</v>
      </c>
      <c r="U3" s="67">
        <f t="shared" si="0"/>
        <v>196373607</v>
      </c>
      <c r="V3" s="67">
        <f t="shared" si="0"/>
        <v>196904246</v>
      </c>
      <c r="W3" s="67">
        <f t="shared" si="0"/>
        <v>197177094</v>
      </c>
      <c r="X3" s="67">
        <f t="shared" si="0"/>
        <v>198597658</v>
      </c>
      <c r="Y3" s="67">
        <f t="shared" si="0"/>
        <v>200225723</v>
      </c>
      <c r="DA3" s="87" t="s">
        <v>334</v>
      </c>
    </row>
    <row r="4" spans="1:105" ht="12.95" customHeight="1" x14ac:dyDescent="0.25">
      <c r="A4" s="68" t="s">
        <v>57</v>
      </c>
      <c r="B4" s="71">
        <f t="shared" ref="B4:Q4" si="1">SUM(B5:B13)</f>
        <v>172570215</v>
      </c>
      <c r="C4" s="71">
        <f t="shared" si="1"/>
        <v>173703130</v>
      </c>
      <c r="D4" s="71">
        <f t="shared" si="1"/>
        <v>174813907</v>
      </c>
      <c r="E4" s="71">
        <f t="shared" si="1"/>
        <v>176300618</v>
      </c>
      <c r="F4" s="71">
        <f t="shared" si="1"/>
        <v>177831091</v>
      </c>
      <c r="G4" s="71">
        <f t="shared" si="1"/>
        <v>178964308</v>
      </c>
      <c r="H4" s="71">
        <f t="shared" si="1"/>
        <v>180546342</v>
      </c>
      <c r="I4" s="71">
        <f t="shared" si="1"/>
        <v>182098391</v>
      </c>
      <c r="J4" s="71">
        <f t="shared" si="1"/>
        <v>184381274</v>
      </c>
      <c r="K4" s="71">
        <f t="shared" si="1"/>
        <v>185816234</v>
      </c>
      <c r="L4" s="71">
        <f t="shared" si="1"/>
        <v>187148829</v>
      </c>
      <c r="M4" s="71">
        <f t="shared" si="1"/>
        <v>187641221</v>
      </c>
      <c r="N4" s="71">
        <f t="shared" si="1"/>
        <v>189190598</v>
      </c>
      <c r="O4" s="71">
        <f t="shared" si="1"/>
        <v>190075299</v>
      </c>
      <c r="P4" s="71">
        <f t="shared" si="1"/>
        <v>191432726</v>
      </c>
      <c r="Q4" s="71">
        <f t="shared" si="1"/>
        <v>192680758</v>
      </c>
      <c r="R4" s="71">
        <f t="shared" ref="R4:V4" si="2">SUM(R5:R13)</f>
        <v>193522871</v>
      </c>
      <c r="S4" s="71">
        <f t="shared" si="2"/>
        <v>194387360</v>
      </c>
      <c r="T4" s="71">
        <f t="shared" si="2"/>
        <v>195296351</v>
      </c>
      <c r="U4" s="71">
        <f t="shared" si="2"/>
        <v>196373607</v>
      </c>
      <c r="V4" s="71">
        <f t="shared" si="2"/>
        <v>196904246</v>
      </c>
      <c r="W4" s="71">
        <f t="shared" ref="W4:Y4" si="3">SUM(W5:W13)</f>
        <v>197177094</v>
      </c>
      <c r="X4" s="71">
        <f t="shared" si="3"/>
        <v>198597658</v>
      </c>
      <c r="Y4" s="71">
        <f t="shared" si="3"/>
        <v>200225723</v>
      </c>
      <c r="DA4" s="88" t="s">
        <v>335</v>
      </c>
    </row>
    <row r="5" spans="1:105" ht="12" customHeight="1" x14ac:dyDescent="0.25">
      <c r="A5" s="28" t="s">
        <v>51</v>
      </c>
      <c r="B5" s="82">
        <v>7728805</v>
      </c>
      <c r="C5" s="82">
        <v>7727636</v>
      </c>
      <c r="D5" s="82">
        <v>7813443</v>
      </c>
      <c r="E5" s="82">
        <v>7889866</v>
      </c>
      <c r="F5" s="82">
        <v>8104544</v>
      </c>
      <c r="G5" s="82">
        <v>8303327</v>
      </c>
      <c r="H5" s="82">
        <v>8474200</v>
      </c>
      <c r="I5" s="82">
        <v>8441422</v>
      </c>
      <c r="J5" s="82">
        <v>8590829</v>
      </c>
      <c r="K5" s="82">
        <v>8634182</v>
      </c>
      <c r="L5" s="82">
        <v>8694702</v>
      </c>
      <c r="M5" s="82">
        <v>8578129</v>
      </c>
      <c r="N5" s="82">
        <v>8532674</v>
      </c>
      <c r="O5" s="82">
        <v>8263092</v>
      </c>
      <c r="P5" s="82">
        <v>8099758</v>
      </c>
      <c r="Q5" s="82">
        <v>7971291</v>
      </c>
      <c r="R5" s="82">
        <v>7689441</v>
      </c>
      <c r="S5" s="82">
        <v>7340635</v>
      </c>
      <c r="T5" s="82">
        <v>6649659</v>
      </c>
      <c r="U5" s="82">
        <v>6200005</v>
      </c>
      <c r="V5" s="82">
        <v>5810990</v>
      </c>
      <c r="W5" s="82">
        <v>4983920</v>
      </c>
      <c r="X5" s="82">
        <v>4567867</v>
      </c>
      <c r="Y5" s="82">
        <v>4624894</v>
      </c>
      <c r="DA5" s="89" t="s">
        <v>336</v>
      </c>
    </row>
    <row r="6" spans="1:105" ht="12" customHeight="1" x14ac:dyDescent="0.25">
      <c r="A6" s="28" t="s">
        <v>74</v>
      </c>
      <c r="B6" s="82">
        <v>5291468</v>
      </c>
      <c r="C6" s="82">
        <v>5039629</v>
      </c>
      <c r="D6" s="82">
        <v>4831795</v>
      </c>
      <c r="E6" s="82">
        <v>4619446</v>
      </c>
      <c r="F6" s="82">
        <v>4462452</v>
      </c>
      <c r="G6" s="82">
        <v>4298273</v>
      </c>
      <c r="H6" s="82">
        <v>4105752</v>
      </c>
      <c r="I6" s="82">
        <v>3955407</v>
      </c>
      <c r="J6" s="82">
        <v>3826461</v>
      </c>
      <c r="K6" s="82">
        <v>3664557</v>
      </c>
      <c r="L6" s="82">
        <v>3510386</v>
      </c>
      <c r="M6" s="82">
        <v>3344863</v>
      </c>
      <c r="N6" s="82">
        <v>3232167</v>
      </c>
      <c r="O6" s="82">
        <v>3147080</v>
      </c>
      <c r="P6" s="82">
        <v>3074265</v>
      </c>
      <c r="Q6" s="82">
        <v>3045514</v>
      </c>
      <c r="R6" s="82">
        <v>3039227</v>
      </c>
      <c r="S6" s="82">
        <v>3042518</v>
      </c>
      <c r="T6" s="82">
        <v>3023610</v>
      </c>
      <c r="U6" s="82">
        <v>2975243</v>
      </c>
      <c r="V6" s="82">
        <v>2972840</v>
      </c>
      <c r="W6" s="82">
        <v>2980290</v>
      </c>
      <c r="X6" s="82">
        <v>3055764</v>
      </c>
      <c r="Y6" s="82">
        <v>3041902</v>
      </c>
      <c r="DA6" s="89" t="s">
        <v>337</v>
      </c>
    </row>
    <row r="7" spans="1:105" ht="12" customHeight="1" x14ac:dyDescent="0.25">
      <c r="A7" s="28" t="s">
        <v>201</v>
      </c>
      <c r="B7" s="82">
        <v>34692862</v>
      </c>
      <c r="C7" s="82">
        <v>34297399</v>
      </c>
      <c r="D7" s="82">
        <v>33417508</v>
      </c>
      <c r="E7" s="82">
        <v>32682617</v>
      </c>
      <c r="F7" s="82">
        <v>31972487</v>
      </c>
      <c r="G7" s="82">
        <v>30982666</v>
      </c>
      <c r="H7" s="82">
        <v>29759884</v>
      </c>
      <c r="I7" s="82">
        <v>28264618</v>
      </c>
      <c r="J7" s="82">
        <v>27339640</v>
      </c>
      <c r="K7" s="82">
        <v>26244740</v>
      </c>
      <c r="L7" s="82">
        <v>25190104</v>
      </c>
      <c r="M7" s="82">
        <v>24329308</v>
      </c>
      <c r="N7" s="82">
        <v>23893870</v>
      </c>
      <c r="O7" s="82">
        <v>24026610</v>
      </c>
      <c r="P7" s="82">
        <v>24047141</v>
      </c>
      <c r="Q7" s="82">
        <v>23689030</v>
      </c>
      <c r="R7" s="82">
        <v>22942006</v>
      </c>
      <c r="S7" s="82">
        <v>22275165</v>
      </c>
      <c r="T7" s="82">
        <v>21686257</v>
      </c>
      <c r="U7" s="82">
        <v>21251125</v>
      </c>
      <c r="V7" s="82">
        <v>20583252</v>
      </c>
      <c r="W7" s="82">
        <v>19681564</v>
      </c>
      <c r="X7" s="82">
        <v>19099644</v>
      </c>
      <c r="Y7" s="82">
        <v>18958001</v>
      </c>
      <c r="DA7" s="89" t="s">
        <v>338</v>
      </c>
    </row>
    <row r="8" spans="1:105" ht="12" customHeight="1" x14ac:dyDescent="0.25">
      <c r="A8" s="28" t="s">
        <v>190</v>
      </c>
      <c r="B8" s="82">
        <v>60321897</v>
      </c>
      <c r="C8" s="82">
        <v>61634608</v>
      </c>
      <c r="D8" s="82">
        <v>63072178</v>
      </c>
      <c r="E8" s="82">
        <v>64552658</v>
      </c>
      <c r="F8" s="82">
        <v>65770094</v>
      </c>
      <c r="G8" s="82">
        <v>66020235</v>
      </c>
      <c r="H8" s="82">
        <v>66295547</v>
      </c>
      <c r="I8" s="82">
        <v>66158359</v>
      </c>
      <c r="J8" s="82">
        <v>67296104</v>
      </c>
      <c r="K8" s="82">
        <v>67852845</v>
      </c>
      <c r="L8" s="82">
        <v>68377430</v>
      </c>
      <c r="M8" s="82">
        <v>68128945</v>
      </c>
      <c r="N8" s="82">
        <v>68276515</v>
      </c>
      <c r="O8" s="82">
        <v>67924229</v>
      </c>
      <c r="P8" s="82">
        <v>68205389</v>
      </c>
      <c r="Q8" s="82">
        <v>69431727</v>
      </c>
      <c r="R8" s="82">
        <v>71315047</v>
      </c>
      <c r="S8" s="82">
        <v>72737233</v>
      </c>
      <c r="T8" s="82">
        <v>74055882</v>
      </c>
      <c r="U8" s="82">
        <v>74957345</v>
      </c>
      <c r="V8" s="82">
        <v>75409419</v>
      </c>
      <c r="W8" s="82">
        <v>74861114</v>
      </c>
      <c r="X8" s="82">
        <v>73967643</v>
      </c>
      <c r="Y8" s="82">
        <v>72199931</v>
      </c>
      <c r="DA8" s="89" t="s">
        <v>339</v>
      </c>
    </row>
    <row r="9" spans="1:105" ht="12" customHeight="1" x14ac:dyDescent="0.25">
      <c r="A9" s="28" t="s">
        <v>203</v>
      </c>
      <c r="B9" s="82">
        <v>25352190</v>
      </c>
      <c r="C9" s="82">
        <v>25403045</v>
      </c>
      <c r="D9" s="82">
        <v>26499807</v>
      </c>
      <c r="E9" s="82">
        <v>27593580</v>
      </c>
      <c r="F9" s="82">
        <v>28631425</v>
      </c>
      <c r="G9" s="82">
        <v>30703140</v>
      </c>
      <c r="H9" s="82">
        <v>33298811</v>
      </c>
      <c r="I9" s="82">
        <v>36523933</v>
      </c>
      <c r="J9" s="82">
        <v>38325933</v>
      </c>
      <c r="K9" s="82">
        <v>39874614</v>
      </c>
      <c r="L9" s="82">
        <v>41483095</v>
      </c>
      <c r="M9" s="82">
        <v>42992468</v>
      </c>
      <c r="N9" s="82">
        <v>44490991</v>
      </c>
      <c r="O9" s="82">
        <v>45477419</v>
      </c>
      <c r="P9" s="82">
        <v>46085699</v>
      </c>
      <c r="Q9" s="82">
        <v>45784926</v>
      </c>
      <c r="R9" s="82">
        <v>45075531</v>
      </c>
      <c r="S9" s="82">
        <v>45022038</v>
      </c>
      <c r="T9" s="82">
        <v>45493348</v>
      </c>
      <c r="U9" s="82">
        <v>45708169</v>
      </c>
      <c r="V9" s="82">
        <v>45659945</v>
      </c>
      <c r="W9" s="82">
        <v>46044227</v>
      </c>
      <c r="X9" s="82">
        <v>46635288</v>
      </c>
      <c r="Y9" s="82">
        <v>47535644</v>
      </c>
      <c r="DA9" s="89" t="s">
        <v>340</v>
      </c>
    </row>
    <row r="10" spans="1:105" ht="12" customHeight="1" x14ac:dyDescent="0.25">
      <c r="A10" s="28" t="s">
        <v>198</v>
      </c>
      <c r="B10" s="82">
        <v>146519</v>
      </c>
      <c r="C10" s="82">
        <v>133873</v>
      </c>
      <c r="D10" s="82">
        <v>116877</v>
      </c>
      <c r="E10" s="82">
        <v>101411</v>
      </c>
      <c r="F10" s="82">
        <v>81756</v>
      </c>
      <c r="G10" s="82">
        <v>25273</v>
      </c>
      <c r="H10" s="82">
        <v>27330</v>
      </c>
      <c r="I10" s="82">
        <v>29789</v>
      </c>
      <c r="J10" s="82">
        <v>33782</v>
      </c>
      <c r="K10" s="82">
        <v>39604</v>
      </c>
      <c r="L10" s="82">
        <v>45645</v>
      </c>
      <c r="M10" s="82">
        <v>49383</v>
      </c>
      <c r="N10" s="82">
        <v>51438</v>
      </c>
      <c r="O10" s="82">
        <v>51116</v>
      </c>
      <c r="P10" s="82">
        <v>50640</v>
      </c>
      <c r="Q10" s="82">
        <v>51826</v>
      </c>
      <c r="R10" s="82">
        <v>52236</v>
      </c>
      <c r="S10" s="82">
        <v>51846</v>
      </c>
      <c r="T10" s="82">
        <v>51720</v>
      </c>
      <c r="U10" s="82">
        <v>51795</v>
      </c>
      <c r="V10" s="82">
        <v>53610</v>
      </c>
      <c r="W10" s="82">
        <v>58043</v>
      </c>
      <c r="X10" s="82">
        <v>63449</v>
      </c>
      <c r="Y10" s="82">
        <v>66278</v>
      </c>
      <c r="DA10" s="89" t="s">
        <v>341</v>
      </c>
    </row>
    <row r="11" spans="1:105" ht="12" customHeight="1" x14ac:dyDescent="0.25">
      <c r="A11" s="28" t="s">
        <v>199</v>
      </c>
      <c r="B11" s="82">
        <v>27882862</v>
      </c>
      <c r="C11" s="82">
        <v>27870741</v>
      </c>
      <c r="D11" s="82">
        <v>26851727</v>
      </c>
      <c r="E11" s="82">
        <v>26082389</v>
      </c>
      <c r="F11" s="82">
        <v>25601732</v>
      </c>
      <c r="G11" s="82">
        <v>24830461</v>
      </c>
      <c r="H11" s="82">
        <v>23813288</v>
      </c>
      <c r="I11" s="82">
        <v>22891670</v>
      </c>
      <c r="J11" s="82">
        <v>22081631</v>
      </c>
      <c r="K11" s="82">
        <v>21617150</v>
      </c>
      <c r="L11" s="82">
        <v>21056690</v>
      </c>
      <c r="M11" s="82">
        <v>20908441</v>
      </c>
      <c r="N11" s="82">
        <v>20870909</v>
      </c>
      <c r="O11" s="82">
        <v>20958262</v>
      </c>
      <c r="P11" s="82">
        <v>21145437</v>
      </c>
      <c r="Q11" s="82">
        <v>21395283</v>
      </c>
      <c r="R11" s="82">
        <v>21272609</v>
      </c>
      <c r="S11" s="82">
        <v>20999852</v>
      </c>
      <c r="T11" s="82">
        <v>20344309</v>
      </c>
      <c r="U11" s="82">
        <v>20006487</v>
      </c>
      <c r="V11" s="82">
        <v>19528471</v>
      </c>
      <c r="W11" s="82">
        <v>19295387</v>
      </c>
      <c r="X11" s="82">
        <v>18976048</v>
      </c>
      <c r="Y11" s="82">
        <v>19044928</v>
      </c>
      <c r="DA11" s="89" t="s">
        <v>342</v>
      </c>
    </row>
    <row r="12" spans="1:105" ht="12" customHeight="1" x14ac:dyDescent="0.25">
      <c r="A12" s="28" t="s">
        <v>95</v>
      </c>
      <c r="B12" s="82">
        <v>1642903</v>
      </c>
      <c r="C12" s="82">
        <v>1896729</v>
      </c>
      <c r="D12" s="82">
        <v>2369624</v>
      </c>
      <c r="E12" s="82">
        <v>2860300</v>
      </c>
      <c r="F12" s="82">
        <v>3359855</v>
      </c>
      <c r="G12" s="82">
        <v>3982166</v>
      </c>
      <c r="H12" s="82">
        <v>4724301</v>
      </c>
      <c r="I12" s="82">
        <v>5671237</v>
      </c>
      <c r="J12" s="82">
        <v>6620484</v>
      </c>
      <c r="K12" s="82">
        <v>7618514</v>
      </c>
      <c r="L12" s="82">
        <v>8442495</v>
      </c>
      <c r="M12" s="82">
        <v>9104579</v>
      </c>
      <c r="N12" s="82">
        <v>9742998</v>
      </c>
      <c r="O12" s="82">
        <v>10517764</v>
      </c>
      <c r="P12" s="82">
        <v>11463467</v>
      </c>
      <c r="Q12" s="82">
        <v>12256644</v>
      </c>
      <c r="R12" s="82">
        <v>13014931</v>
      </c>
      <c r="S12" s="82">
        <v>13740124</v>
      </c>
      <c r="T12" s="82">
        <v>14696493</v>
      </c>
      <c r="U12" s="82">
        <v>15881353</v>
      </c>
      <c r="V12" s="82">
        <v>17504714</v>
      </c>
      <c r="W12" s="82">
        <v>19792748</v>
      </c>
      <c r="X12" s="82">
        <v>22748261</v>
      </c>
      <c r="Y12" s="82">
        <v>25022636</v>
      </c>
      <c r="DA12" s="89" t="s">
        <v>343</v>
      </c>
    </row>
    <row r="13" spans="1:105" ht="12" customHeight="1" x14ac:dyDescent="0.25">
      <c r="A13" s="73" t="s">
        <v>94</v>
      </c>
      <c r="B13" s="83">
        <v>9510709</v>
      </c>
      <c r="C13" s="83">
        <v>9699470</v>
      </c>
      <c r="D13" s="83">
        <v>9840948</v>
      </c>
      <c r="E13" s="83">
        <v>9918351</v>
      </c>
      <c r="F13" s="83">
        <v>9846746</v>
      </c>
      <c r="G13" s="83">
        <v>9818767</v>
      </c>
      <c r="H13" s="83">
        <v>10047229</v>
      </c>
      <c r="I13" s="83">
        <v>10161956</v>
      </c>
      <c r="J13" s="83">
        <v>10266410</v>
      </c>
      <c r="K13" s="83">
        <v>10270028</v>
      </c>
      <c r="L13" s="83">
        <v>10348282</v>
      </c>
      <c r="M13" s="83">
        <v>10205105</v>
      </c>
      <c r="N13" s="83">
        <v>10099036</v>
      </c>
      <c r="O13" s="83">
        <v>9709727</v>
      </c>
      <c r="P13" s="83">
        <v>9260930</v>
      </c>
      <c r="Q13" s="83">
        <v>9054517</v>
      </c>
      <c r="R13" s="83">
        <v>9121843</v>
      </c>
      <c r="S13" s="83">
        <v>9177949</v>
      </c>
      <c r="T13" s="83">
        <v>9295073</v>
      </c>
      <c r="U13" s="83">
        <v>9342085</v>
      </c>
      <c r="V13" s="83">
        <v>9381005</v>
      </c>
      <c r="W13" s="83">
        <v>9479801</v>
      </c>
      <c r="X13" s="83">
        <v>9483694</v>
      </c>
      <c r="Y13" s="83">
        <v>9731509</v>
      </c>
      <c r="DA13" s="90" t="s">
        <v>344</v>
      </c>
    </row>
    <row r="14" spans="1:105" ht="12" hidden="1" customHeight="1" x14ac:dyDescent="0.25">
      <c r="A14" s="84" t="s">
        <v>93</v>
      </c>
      <c r="B14" s="85">
        <f t="shared" ref="B14:Q14" si="4">SUM(B5:B11)</f>
        <v>161416603</v>
      </c>
      <c r="C14" s="85">
        <f t="shared" si="4"/>
        <v>162106931</v>
      </c>
      <c r="D14" s="85">
        <f t="shared" si="4"/>
        <v>162603335</v>
      </c>
      <c r="E14" s="85">
        <f t="shared" si="4"/>
        <v>163521967</v>
      </c>
      <c r="F14" s="85">
        <f t="shared" si="4"/>
        <v>164624490</v>
      </c>
      <c r="G14" s="85">
        <f t="shared" si="4"/>
        <v>165163375</v>
      </c>
      <c r="H14" s="85">
        <f t="shared" si="4"/>
        <v>165774812</v>
      </c>
      <c r="I14" s="85">
        <f t="shared" si="4"/>
        <v>166265198</v>
      </c>
      <c r="J14" s="85">
        <f t="shared" si="4"/>
        <v>167494380</v>
      </c>
      <c r="K14" s="85">
        <f t="shared" si="4"/>
        <v>167927692</v>
      </c>
      <c r="L14" s="85">
        <f t="shared" si="4"/>
        <v>168358052</v>
      </c>
      <c r="M14" s="85">
        <f t="shared" si="4"/>
        <v>168331537</v>
      </c>
      <c r="N14" s="85">
        <f t="shared" si="4"/>
        <v>169348564</v>
      </c>
      <c r="O14" s="85">
        <f t="shared" si="4"/>
        <v>169847808</v>
      </c>
      <c r="P14" s="85">
        <f t="shared" si="4"/>
        <v>170708329</v>
      </c>
      <c r="Q14" s="85">
        <f t="shared" si="4"/>
        <v>171369597</v>
      </c>
      <c r="R14" s="85">
        <f t="shared" ref="R14:V14" si="5">SUM(R5:R11)</f>
        <v>171386097</v>
      </c>
      <c r="S14" s="85">
        <f t="shared" si="5"/>
        <v>171469287</v>
      </c>
      <c r="T14" s="85">
        <f t="shared" si="5"/>
        <v>171304785</v>
      </c>
      <c r="U14" s="85">
        <f t="shared" si="5"/>
        <v>171150169</v>
      </c>
      <c r="V14" s="85">
        <f t="shared" si="5"/>
        <v>170018527</v>
      </c>
      <c r="W14" s="85">
        <f t="shared" ref="W14:Y14" si="6">SUM(W5:W11)</f>
        <v>167904545</v>
      </c>
      <c r="X14" s="85">
        <f t="shared" si="6"/>
        <v>166365703</v>
      </c>
      <c r="Y14" s="85">
        <f t="shared" si="6"/>
        <v>165471578</v>
      </c>
      <c r="DA14" s="93"/>
    </row>
    <row r="15" spans="1:105" ht="12.95" customHeight="1" x14ac:dyDescent="0.25">
      <c r="A15" s="68" t="s">
        <v>92</v>
      </c>
      <c r="B15" s="71">
        <f t="shared" ref="B15:Y15" si="7">B16</f>
        <v>8625992</v>
      </c>
      <c r="C15" s="71">
        <f t="shared" si="7"/>
        <v>9380065</v>
      </c>
      <c r="D15" s="71">
        <f t="shared" si="7"/>
        <v>10557452</v>
      </c>
      <c r="E15" s="71">
        <f t="shared" si="7"/>
        <v>12059284</v>
      </c>
      <c r="F15" s="71">
        <f t="shared" si="7"/>
        <v>13492114</v>
      </c>
      <c r="G15" s="71">
        <f t="shared" si="7"/>
        <v>15318703</v>
      </c>
      <c r="H15" s="71">
        <f t="shared" si="7"/>
        <v>16675961</v>
      </c>
      <c r="I15" s="71">
        <f t="shared" si="7"/>
        <v>18361178</v>
      </c>
      <c r="J15" s="71">
        <f t="shared" si="7"/>
        <v>20059265</v>
      </c>
      <c r="K15" s="71">
        <f t="shared" si="7"/>
        <v>21757060</v>
      </c>
      <c r="L15" s="71">
        <f t="shared" si="7"/>
        <v>23085238</v>
      </c>
      <c r="M15" s="71">
        <f t="shared" si="7"/>
        <v>24229405</v>
      </c>
      <c r="N15" s="71">
        <f t="shared" si="7"/>
        <v>25887742</v>
      </c>
      <c r="O15" s="71">
        <f t="shared" si="7"/>
        <v>27005168</v>
      </c>
      <c r="P15" s="71">
        <f t="shared" si="7"/>
        <v>27831808</v>
      </c>
      <c r="Q15" s="71">
        <f t="shared" si="7"/>
        <v>28572112</v>
      </c>
      <c r="R15" s="71">
        <f t="shared" si="7"/>
        <v>29881651</v>
      </c>
      <c r="S15" s="71">
        <f t="shared" si="7"/>
        <v>31178909</v>
      </c>
      <c r="T15" s="71">
        <f t="shared" si="7"/>
        <v>32959890</v>
      </c>
      <c r="U15" s="71">
        <f t="shared" si="7"/>
        <v>34967629</v>
      </c>
      <c r="V15" s="71">
        <f t="shared" si="7"/>
        <v>36683085</v>
      </c>
      <c r="W15" s="71">
        <f t="shared" si="7"/>
        <v>38571301</v>
      </c>
      <c r="X15" s="71">
        <f t="shared" si="7"/>
        <v>40828721</v>
      </c>
      <c r="Y15" s="71">
        <f t="shared" si="7"/>
        <v>43116527</v>
      </c>
      <c r="DA15" s="88" t="s">
        <v>345</v>
      </c>
    </row>
    <row r="16" spans="1:105" ht="12" customHeight="1" x14ac:dyDescent="0.25">
      <c r="A16" s="28" t="s">
        <v>91</v>
      </c>
      <c r="B16" s="82">
        <v>8625992</v>
      </c>
      <c r="C16" s="82">
        <v>9380065</v>
      </c>
      <c r="D16" s="82">
        <v>10557452</v>
      </c>
      <c r="E16" s="82">
        <v>12059284</v>
      </c>
      <c r="F16" s="82">
        <v>13492114</v>
      </c>
      <c r="G16" s="82">
        <v>15318703</v>
      </c>
      <c r="H16" s="82">
        <v>16675961</v>
      </c>
      <c r="I16" s="82">
        <v>18361178</v>
      </c>
      <c r="J16" s="82">
        <v>20059265</v>
      </c>
      <c r="K16" s="82">
        <v>21757060</v>
      </c>
      <c r="L16" s="82">
        <v>23085238</v>
      </c>
      <c r="M16" s="82">
        <v>24229405</v>
      </c>
      <c r="N16" s="82">
        <v>25887742</v>
      </c>
      <c r="O16" s="82">
        <v>27005168</v>
      </c>
      <c r="P16" s="82">
        <v>27831808</v>
      </c>
      <c r="Q16" s="82">
        <v>28572112</v>
      </c>
      <c r="R16" s="82">
        <v>29881651</v>
      </c>
      <c r="S16" s="82">
        <v>31178909</v>
      </c>
      <c r="T16" s="82">
        <v>32959890</v>
      </c>
      <c r="U16" s="82">
        <v>34967629</v>
      </c>
      <c r="V16" s="82">
        <v>36683085</v>
      </c>
      <c r="W16" s="82">
        <v>38571301</v>
      </c>
      <c r="X16" s="82">
        <v>40828721</v>
      </c>
      <c r="Y16" s="82">
        <v>43116527</v>
      </c>
      <c r="DA16" s="89" t="s">
        <v>346</v>
      </c>
    </row>
    <row r="17" spans="1:105" ht="12.95" customHeight="1" x14ac:dyDescent="0.25">
      <c r="A17" s="68" t="s">
        <v>55</v>
      </c>
      <c r="B17" s="71">
        <f t="shared" ref="B17:Q17" si="8">SUM(B18:B25)</f>
        <v>172570215</v>
      </c>
      <c r="C17" s="71">
        <f t="shared" si="8"/>
        <v>173703130</v>
      </c>
      <c r="D17" s="71">
        <f t="shared" si="8"/>
        <v>174813907</v>
      </c>
      <c r="E17" s="71">
        <f t="shared" si="8"/>
        <v>176300618</v>
      </c>
      <c r="F17" s="71">
        <f t="shared" si="8"/>
        <v>177831091</v>
      </c>
      <c r="G17" s="71">
        <f t="shared" si="8"/>
        <v>178964308</v>
      </c>
      <c r="H17" s="71">
        <f t="shared" si="8"/>
        <v>180546342</v>
      </c>
      <c r="I17" s="71">
        <f t="shared" si="8"/>
        <v>182098391</v>
      </c>
      <c r="J17" s="71">
        <f t="shared" si="8"/>
        <v>184381274</v>
      </c>
      <c r="K17" s="71">
        <f t="shared" si="8"/>
        <v>185816234</v>
      </c>
      <c r="L17" s="71">
        <f t="shared" si="8"/>
        <v>187148829</v>
      </c>
      <c r="M17" s="71">
        <f t="shared" si="8"/>
        <v>187641221</v>
      </c>
      <c r="N17" s="71">
        <f t="shared" si="8"/>
        <v>189190598</v>
      </c>
      <c r="O17" s="71">
        <f t="shared" si="8"/>
        <v>190075299</v>
      </c>
      <c r="P17" s="71">
        <f t="shared" si="8"/>
        <v>191432726</v>
      </c>
      <c r="Q17" s="71">
        <f t="shared" si="8"/>
        <v>192680758</v>
      </c>
      <c r="R17" s="71">
        <f t="shared" ref="R17:V17" si="9">SUM(R18:R25)</f>
        <v>193522871</v>
      </c>
      <c r="S17" s="71">
        <f t="shared" si="9"/>
        <v>194387360</v>
      </c>
      <c r="T17" s="71">
        <f t="shared" si="9"/>
        <v>195296351</v>
      </c>
      <c r="U17" s="71">
        <f t="shared" si="9"/>
        <v>196373607</v>
      </c>
      <c r="V17" s="71">
        <f t="shared" si="9"/>
        <v>196904246</v>
      </c>
      <c r="W17" s="71">
        <f t="shared" ref="W17:Y17" si="10">SUM(W18:W25)</f>
        <v>197177094</v>
      </c>
      <c r="X17" s="71">
        <f t="shared" si="10"/>
        <v>198597658</v>
      </c>
      <c r="Y17" s="71">
        <f t="shared" si="10"/>
        <v>200225723</v>
      </c>
      <c r="DA17" s="88" t="s">
        <v>347</v>
      </c>
    </row>
    <row r="18" spans="1:105" ht="12" customHeight="1" x14ac:dyDescent="0.25">
      <c r="A18" s="28" t="s">
        <v>51</v>
      </c>
      <c r="B18" s="82">
        <v>4238956</v>
      </c>
      <c r="C18" s="82">
        <v>4341048</v>
      </c>
      <c r="D18" s="82">
        <v>4563038</v>
      </c>
      <c r="E18" s="82">
        <v>4599850</v>
      </c>
      <c r="F18" s="82">
        <v>4780111</v>
      </c>
      <c r="G18" s="82">
        <v>4990108</v>
      </c>
      <c r="H18" s="82">
        <v>5211934</v>
      </c>
      <c r="I18" s="82">
        <v>5242908</v>
      </c>
      <c r="J18" s="82">
        <v>5348837</v>
      </c>
      <c r="K18" s="82">
        <v>5319293</v>
      </c>
      <c r="L18" s="82">
        <v>5312055</v>
      </c>
      <c r="M18" s="82">
        <v>5203046</v>
      </c>
      <c r="N18" s="82">
        <v>5207637</v>
      </c>
      <c r="O18" s="82">
        <v>5073847</v>
      </c>
      <c r="P18" s="82">
        <v>5025523</v>
      </c>
      <c r="Q18" s="82">
        <v>4949051</v>
      </c>
      <c r="R18" s="82">
        <v>4743052</v>
      </c>
      <c r="S18" s="82">
        <v>4499057</v>
      </c>
      <c r="T18" s="82">
        <v>4054255</v>
      </c>
      <c r="U18" s="82">
        <v>3860224</v>
      </c>
      <c r="V18" s="82">
        <v>3765116</v>
      </c>
      <c r="W18" s="82">
        <v>3385019</v>
      </c>
      <c r="X18" s="82">
        <v>3286429</v>
      </c>
      <c r="Y18" s="82">
        <v>3396711</v>
      </c>
      <c r="DA18" s="89" t="s">
        <v>348</v>
      </c>
    </row>
    <row r="19" spans="1:105" s="2" customFormat="1" ht="12" customHeight="1" x14ac:dyDescent="0.25">
      <c r="A19" s="28" t="s">
        <v>74</v>
      </c>
      <c r="B19" s="82">
        <v>13336534</v>
      </c>
      <c r="C19" s="82">
        <v>12893863</v>
      </c>
      <c r="D19" s="82">
        <v>12602930</v>
      </c>
      <c r="E19" s="82">
        <v>12522935</v>
      </c>
      <c r="F19" s="82">
        <v>12346432</v>
      </c>
      <c r="G19" s="82">
        <v>12081184</v>
      </c>
      <c r="H19" s="82">
        <v>11690842</v>
      </c>
      <c r="I19" s="82">
        <v>11343177</v>
      </c>
      <c r="J19" s="82">
        <v>11000614</v>
      </c>
      <c r="K19" s="82">
        <v>10869656</v>
      </c>
      <c r="L19" s="82">
        <v>10604333</v>
      </c>
      <c r="M19" s="82">
        <v>10473872</v>
      </c>
      <c r="N19" s="82">
        <v>10236871</v>
      </c>
      <c r="O19" s="82">
        <v>10065337</v>
      </c>
      <c r="P19" s="82">
        <v>9928190</v>
      </c>
      <c r="Q19" s="82">
        <v>9836763</v>
      </c>
      <c r="R19" s="82">
        <v>9751622</v>
      </c>
      <c r="S19" s="82">
        <v>9785108</v>
      </c>
      <c r="T19" s="82">
        <v>9728098</v>
      </c>
      <c r="U19" s="82">
        <v>9652796</v>
      </c>
      <c r="V19" s="82">
        <v>9641820</v>
      </c>
      <c r="W19" s="82">
        <v>9883812</v>
      </c>
      <c r="X19" s="82">
        <v>10236078</v>
      </c>
      <c r="Y19" s="82">
        <v>10460089</v>
      </c>
      <c r="DA19" s="89" t="s">
        <v>349</v>
      </c>
    </row>
    <row r="20" spans="1:105" ht="12" customHeight="1" x14ac:dyDescent="0.25">
      <c r="A20" s="28" t="s">
        <v>201</v>
      </c>
      <c r="B20" s="82">
        <v>23093392</v>
      </c>
      <c r="C20" s="82">
        <v>22758962</v>
      </c>
      <c r="D20" s="82">
        <v>22151457</v>
      </c>
      <c r="E20" s="82">
        <v>21695670</v>
      </c>
      <c r="F20" s="82">
        <v>21136851</v>
      </c>
      <c r="G20" s="82">
        <v>20589156</v>
      </c>
      <c r="H20" s="82">
        <v>19988690</v>
      </c>
      <c r="I20" s="82">
        <v>19199013</v>
      </c>
      <c r="J20" s="82">
        <v>18704627</v>
      </c>
      <c r="K20" s="82">
        <v>17998947</v>
      </c>
      <c r="L20" s="82">
        <v>17238553</v>
      </c>
      <c r="M20" s="82">
        <v>16336647</v>
      </c>
      <c r="N20" s="82">
        <v>15599329</v>
      </c>
      <c r="O20" s="82">
        <v>14719698</v>
      </c>
      <c r="P20" s="82">
        <v>14372426</v>
      </c>
      <c r="Q20" s="82">
        <v>14007350</v>
      </c>
      <c r="R20" s="82">
        <v>14018583</v>
      </c>
      <c r="S20" s="82">
        <v>14109387</v>
      </c>
      <c r="T20" s="82">
        <v>14248052</v>
      </c>
      <c r="U20" s="82">
        <v>14460391</v>
      </c>
      <c r="V20" s="82">
        <v>13957775</v>
      </c>
      <c r="W20" s="82">
        <v>13673777</v>
      </c>
      <c r="X20" s="82">
        <v>13267456</v>
      </c>
      <c r="Y20" s="82">
        <v>13387569</v>
      </c>
      <c r="DA20" s="89" t="s">
        <v>350</v>
      </c>
    </row>
    <row r="21" spans="1:105" ht="12" customHeight="1" x14ac:dyDescent="0.25">
      <c r="A21" s="28" t="s">
        <v>190</v>
      </c>
      <c r="B21" s="82">
        <v>55535827</v>
      </c>
      <c r="C21" s="82">
        <v>56556176</v>
      </c>
      <c r="D21" s="82">
        <v>57990280</v>
      </c>
      <c r="E21" s="82">
        <v>59158268</v>
      </c>
      <c r="F21" s="82">
        <v>59894827</v>
      </c>
      <c r="G21" s="82">
        <v>60829518</v>
      </c>
      <c r="H21" s="82">
        <v>61649764</v>
      </c>
      <c r="I21" s="82">
        <v>62694680</v>
      </c>
      <c r="J21" s="82">
        <v>63310689</v>
      </c>
      <c r="K21" s="82">
        <v>64025693</v>
      </c>
      <c r="L21" s="82">
        <v>64674557</v>
      </c>
      <c r="M21" s="82">
        <v>64543091</v>
      </c>
      <c r="N21" s="82">
        <v>64771787</v>
      </c>
      <c r="O21" s="82">
        <v>64759278</v>
      </c>
      <c r="P21" s="82">
        <v>65477153</v>
      </c>
      <c r="Q21" s="82">
        <v>66534159</v>
      </c>
      <c r="R21" s="82">
        <v>68045882</v>
      </c>
      <c r="S21" s="82">
        <v>69130273</v>
      </c>
      <c r="T21" s="82">
        <v>69904395</v>
      </c>
      <c r="U21" s="82">
        <v>70614863</v>
      </c>
      <c r="V21" s="82">
        <v>70807537</v>
      </c>
      <c r="W21" s="82">
        <v>71084834</v>
      </c>
      <c r="X21" s="82">
        <v>70437115</v>
      </c>
      <c r="Y21" s="82">
        <v>68414063</v>
      </c>
      <c r="DA21" s="89" t="s">
        <v>351</v>
      </c>
    </row>
    <row r="22" spans="1:105" ht="12" customHeight="1" x14ac:dyDescent="0.25">
      <c r="A22" s="28" t="s">
        <v>203</v>
      </c>
      <c r="B22" s="82">
        <v>6444705</v>
      </c>
      <c r="C22" s="82">
        <v>6594413</v>
      </c>
      <c r="D22" s="82">
        <v>7082051</v>
      </c>
      <c r="E22" s="82">
        <v>7623525</v>
      </c>
      <c r="F22" s="82">
        <v>8314569</v>
      </c>
      <c r="G22" s="82">
        <v>8997589</v>
      </c>
      <c r="H22" s="82">
        <v>9877817</v>
      </c>
      <c r="I22" s="82">
        <v>10887818</v>
      </c>
      <c r="J22" s="82">
        <v>11790552</v>
      </c>
      <c r="K22" s="82">
        <v>12417197</v>
      </c>
      <c r="L22" s="82">
        <v>13005429</v>
      </c>
      <c r="M22" s="82">
        <v>13634821</v>
      </c>
      <c r="N22" s="82">
        <v>14246013</v>
      </c>
      <c r="O22" s="82">
        <v>14976979</v>
      </c>
      <c r="P22" s="82">
        <v>15402832</v>
      </c>
      <c r="Q22" s="82">
        <v>15459786</v>
      </c>
      <c r="R22" s="82">
        <v>15563036</v>
      </c>
      <c r="S22" s="82">
        <v>15710431</v>
      </c>
      <c r="T22" s="82">
        <v>16460977</v>
      </c>
      <c r="U22" s="82">
        <v>16728339</v>
      </c>
      <c r="V22" s="82">
        <v>17159140</v>
      </c>
      <c r="W22" s="82">
        <v>17386025</v>
      </c>
      <c r="X22" s="82">
        <v>18348279</v>
      </c>
      <c r="Y22" s="82">
        <v>19298070</v>
      </c>
      <c r="DA22" s="89" t="s">
        <v>352</v>
      </c>
    </row>
    <row r="23" spans="1:105" ht="12" customHeight="1" x14ac:dyDescent="0.25">
      <c r="A23" s="28" t="s">
        <v>198</v>
      </c>
      <c r="B23" s="82">
        <v>7241</v>
      </c>
      <c r="C23" s="82">
        <v>9828</v>
      </c>
      <c r="D23" s="82">
        <v>14405</v>
      </c>
      <c r="E23" s="82">
        <v>17264</v>
      </c>
      <c r="F23" s="82">
        <v>19204</v>
      </c>
      <c r="G23" s="82">
        <v>20950</v>
      </c>
      <c r="H23" s="82">
        <v>22567</v>
      </c>
      <c r="I23" s="82">
        <v>24504</v>
      </c>
      <c r="J23" s="82">
        <v>27370</v>
      </c>
      <c r="K23" s="82">
        <v>31144</v>
      </c>
      <c r="L23" s="82">
        <v>34501</v>
      </c>
      <c r="M23" s="82">
        <v>36012</v>
      </c>
      <c r="N23" s="82">
        <v>36561</v>
      </c>
      <c r="O23" s="82">
        <v>35879</v>
      </c>
      <c r="P23" s="82">
        <v>34451</v>
      </c>
      <c r="Q23" s="82">
        <v>34618</v>
      </c>
      <c r="R23" s="82">
        <v>33987</v>
      </c>
      <c r="S23" s="82">
        <v>33867</v>
      </c>
      <c r="T23" s="82">
        <v>33419</v>
      </c>
      <c r="U23" s="82">
        <v>32921</v>
      </c>
      <c r="V23" s="82">
        <v>32403</v>
      </c>
      <c r="W23" s="82">
        <v>34138</v>
      </c>
      <c r="X23" s="82">
        <v>37376</v>
      </c>
      <c r="Y23" s="82">
        <v>39800</v>
      </c>
      <c r="DA23" s="89" t="s">
        <v>353</v>
      </c>
    </row>
    <row r="24" spans="1:105" ht="12" customHeight="1" x14ac:dyDescent="0.25">
      <c r="A24" s="28" t="s">
        <v>199</v>
      </c>
      <c r="B24" s="82">
        <v>24133274</v>
      </c>
      <c r="C24" s="82">
        <v>24110117</v>
      </c>
      <c r="D24" s="82">
        <v>23260719</v>
      </c>
      <c r="E24" s="82">
        <v>22566432</v>
      </c>
      <c r="F24" s="82">
        <v>22023087</v>
      </c>
      <c r="G24" s="82">
        <v>21375436</v>
      </c>
      <c r="H24" s="82">
        <v>20459829</v>
      </c>
      <c r="I24" s="82">
        <v>19640335</v>
      </c>
      <c r="J24" s="82">
        <v>18902841</v>
      </c>
      <c r="K24" s="82">
        <v>18422080</v>
      </c>
      <c r="L24" s="82">
        <v>18002244</v>
      </c>
      <c r="M24" s="82">
        <v>17907863</v>
      </c>
      <c r="N24" s="82">
        <v>17690712</v>
      </c>
      <c r="O24" s="82">
        <v>17681086</v>
      </c>
      <c r="P24" s="82">
        <v>17680573</v>
      </c>
      <c r="Q24" s="82">
        <v>17719644</v>
      </c>
      <c r="R24" s="82">
        <v>17583091</v>
      </c>
      <c r="S24" s="82">
        <v>17361752</v>
      </c>
      <c r="T24" s="82">
        <v>16855098</v>
      </c>
      <c r="U24" s="82">
        <v>16691180</v>
      </c>
      <c r="V24" s="82">
        <v>16442925</v>
      </c>
      <c r="W24" s="82">
        <v>16542571</v>
      </c>
      <c r="X24" s="82">
        <v>16425434</v>
      </c>
      <c r="Y24" s="82">
        <v>16456111</v>
      </c>
      <c r="DA24" s="89" t="s">
        <v>354</v>
      </c>
    </row>
    <row r="25" spans="1:105" ht="12" customHeight="1" x14ac:dyDescent="0.25">
      <c r="A25" s="73" t="s">
        <v>53</v>
      </c>
      <c r="B25" s="83">
        <v>45780286</v>
      </c>
      <c r="C25" s="83">
        <v>46438723</v>
      </c>
      <c r="D25" s="83">
        <v>47149027</v>
      </c>
      <c r="E25" s="83">
        <v>48116674</v>
      </c>
      <c r="F25" s="83">
        <v>49316010</v>
      </c>
      <c r="G25" s="83">
        <v>50080367</v>
      </c>
      <c r="H25" s="83">
        <v>51644899</v>
      </c>
      <c r="I25" s="83">
        <v>53065956</v>
      </c>
      <c r="J25" s="83">
        <v>55295744</v>
      </c>
      <c r="K25" s="83">
        <v>56732224</v>
      </c>
      <c r="L25" s="83">
        <v>58277157</v>
      </c>
      <c r="M25" s="83">
        <v>59505869</v>
      </c>
      <c r="N25" s="83">
        <v>61401688</v>
      </c>
      <c r="O25" s="83">
        <v>62763195</v>
      </c>
      <c r="P25" s="83">
        <v>63511578</v>
      </c>
      <c r="Q25" s="83">
        <v>64139387</v>
      </c>
      <c r="R25" s="83">
        <v>63783618</v>
      </c>
      <c r="S25" s="83">
        <v>63757485</v>
      </c>
      <c r="T25" s="83">
        <v>64012057</v>
      </c>
      <c r="U25" s="83">
        <v>64332893</v>
      </c>
      <c r="V25" s="83">
        <v>65097530</v>
      </c>
      <c r="W25" s="83">
        <v>65186918</v>
      </c>
      <c r="X25" s="83">
        <v>66559491</v>
      </c>
      <c r="Y25" s="83">
        <v>68773310</v>
      </c>
      <c r="DA25" s="90" t="s">
        <v>355</v>
      </c>
    </row>
    <row r="26" spans="1:105" ht="12" customHeight="1" x14ac:dyDescent="0.25">
      <c r="A26" s="84" t="s">
        <v>52</v>
      </c>
      <c r="B26" s="85">
        <v>5748434</v>
      </c>
      <c r="C26" s="85">
        <v>6229215</v>
      </c>
      <c r="D26" s="85">
        <v>6543051</v>
      </c>
      <c r="E26" s="85">
        <v>7374571</v>
      </c>
      <c r="F26" s="85">
        <v>7710910</v>
      </c>
      <c r="G26" s="85">
        <v>8467963</v>
      </c>
      <c r="H26" s="85">
        <v>9484340</v>
      </c>
      <c r="I26" s="85">
        <v>11011884</v>
      </c>
      <c r="J26" s="85">
        <v>12685454</v>
      </c>
      <c r="K26" s="85">
        <v>14890055</v>
      </c>
      <c r="L26" s="85">
        <v>16753477</v>
      </c>
      <c r="M26" s="85">
        <v>18016857</v>
      </c>
      <c r="N26" s="85">
        <v>19278834</v>
      </c>
      <c r="O26" s="85">
        <v>20558299</v>
      </c>
      <c r="P26" s="85">
        <v>21941230</v>
      </c>
      <c r="Q26" s="85">
        <v>22735639</v>
      </c>
      <c r="R26" s="85">
        <v>23197337</v>
      </c>
      <c r="S26" s="85">
        <v>23558739</v>
      </c>
      <c r="T26" s="85">
        <v>24299299</v>
      </c>
      <c r="U26" s="85">
        <v>24893221</v>
      </c>
      <c r="V26" s="85">
        <v>25317154</v>
      </c>
      <c r="W26" s="85">
        <v>26352612</v>
      </c>
      <c r="X26" s="85">
        <v>28331708</v>
      </c>
      <c r="Y26" s="85">
        <v>29936366</v>
      </c>
      <c r="DA26" s="93" t="s">
        <v>356</v>
      </c>
    </row>
    <row r="27" spans="1:105" ht="12.95" customHeight="1" x14ac:dyDescent="0.25">
      <c r="A27" s="68" t="s">
        <v>54</v>
      </c>
      <c r="B27" s="71">
        <f t="shared" ref="B27:Q27" si="11">SUM(B28:B32)</f>
        <v>172570215</v>
      </c>
      <c r="C27" s="71">
        <f t="shared" si="11"/>
        <v>173703130</v>
      </c>
      <c r="D27" s="71">
        <f t="shared" si="11"/>
        <v>174813907</v>
      </c>
      <c r="E27" s="71">
        <f t="shared" si="11"/>
        <v>176300618</v>
      </c>
      <c r="F27" s="71">
        <f t="shared" si="11"/>
        <v>177831091</v>
      </c>
      <c r="G27" s="71">
        <f t="shared" si="11"/>
        <v>178964308</v>
      </c>
      <c r="H27" s="71">
        <f t="shared" si="11"/>
        <v>180546342</v>
      </c>
      <c r="I27" s="71">
        <f t="shared" si="11"/>
        <v>182098391</v>
      </c>
      <c r="J27" s="71">
        <f t="shared" si="11"/>
        <v>184381274</v>
      </c>
      <c r="K27" s="71">
        <f t="shared" si="11"/>
        <v>185816234</v>
      </c>
      <c r="L27" s="71">
        <f t="shared" si="11"/>
        <v>187148829</v>
      </c>
      <c r="M27" s="71">
        <f t="shared" si="11"/>
        <v>187641221</v>
      </c>
      <c r="N27" s="71">
        <f t="shared" si="11"/>
        <v>189190598</v>
      </c>
      <c r="O27" s="71">
        <f t="shared" si="11"/>
        <v>190075299</v>
      </c>
      <c r="P27" s="71">
        <f t="shared" si="11"/>
        <v>191432726</v>
      </c>
      <c r="Q27" s="71">
        <f t="shared" si="11"/>
        <v>192680758</v>
      </c>
      <c r="R27" s="71">
        <f t="shared" ref="R27:V27" si="12">SUM(R28:R32)</f>
        <v>193522871</v>
      </c>
      <c r="S27" s="71">
        <f t="shared" si="12"/>
        <v>194387360</v>
      </c>
      <c r="T27" s="71">
        <f t="shared" si="12"/>
        <v>195296351</v>
      </c>
      <c r="U27" s="71">
        <f t="shared" si="12"/>
        <v>196373607</v>
      </c>
      <c r="V27" s="71">
        <f t="shared" si="12"/>
        <v>196904246</v>
      </c>
      <c r="W27" s="71">
        <f t="shared" ref="W27:Y27" si="13">SUM(W28:W32)</f>
        <v>197177094</v>
      </c>
      <c r="X27" s="71">
        <f t="shared" si="13"/>
        <v>198597658</v>
      </c>
      <c r="Y27" s="71">
        <f t="shared" si="13"/>
        <v>200225723</v>
      </c>
      <c r="DA27" s="88" t="s">
        <v>357</v>
      </c>
    </row>
    <row r="28" spans="1:105" ht="12" customHeight="1" x14ac:dyDescent="0.25">
      <c r="A28" s="28" t="s">
        <v>51</v>
      </c>
      <c r="B28" s="82">
        <v>1170155</v>
      </c>
      <c r="C28" s="82">
        <v>1200455</v>
      </c>
      <c r="D28" s="82">
        <v>1252543</v>
      </c>
      <c r="E28" s="82">
        <v>1256016</v>
      </c>
      <c r="F28" s="82">
        <v>1304004</v>
      </c>
      <c r="G28" s="82">
        <v>1349623</v>
      </c>
      <c r="H28" s="82">
        <v>1374371</v>
      </c>
      <c r="I28" s="82">
        <v>1369580</v>
      </c>
      <c r="J28" s="82">
        <v>1376009</v>
      </c>
      <c r="K28" s="82">
        <v>1364548</v>
      </c>
      <c r="L28" s="82">
        <v>1367850</v>
      </c>
      <c r="M28" s="82">
        <v>1377324</v>
      </c>
      <c r="N28" s="82">
        <v>1392535</v>
      </c>
      <c r="O28" s="82">
        <v>1387753</v>
      </c>
      <c r="P28" s="82">
        <v>1382556</v>
      </c>
      <c r="Q28" s="82">
        <v>1346037</v>
      </c>
      <c r="R28" s="82">
        <v>1289839</v>
      </c>
      <c r="S28" s="82">
        <v>1210314</v>
      </c>
      <c r="T28" s="82">
        <v>1110768</v>
      </c>
      <c r="U28" s="82">
        <v>1000078</v>
      </c>
      <c r="V28" s="82">
        <v>926996</v>
      </c>
      <c r="W28" s="82">
        <v>843855</v>
      </c>
      <c r="X28" s="82">
        <v>774383</v>
      </c>
      <c r="Y28" s="82">
        <v>782452</v>
      </c>
      <c r="DA28" s="89" t="s">
        <v>358</v>
      </c>
    </row>
    <row r="29" spans="1:105" s="2" customFormat="1" ht="12" customHeight="1" x14ac:dyDescent="0.25">
      <c r="A29" s="28" t="s">
        <v>74</v>
      </c>
      <c r="B29" s="82">
        <v>33838573</v>
      </c>
      <c r="C29" s="82">
        <v>33222758</v>
      </c>
      <c r="D29" s="82">
        <v>32391915</v>
      </c>
      <c r="E29" s="82">
        <v>31519974</v>
      </c>
      <c r="F29" s="82">
        <v>30976871</v>
      </c>
      <c r="G29" s="82">
        <v>30490164</v>
      </c>
      <c r="H29" s="82">
        <v>29553089</v>
      </c>
      <c r="I29" s="82">
        <v>29378595</v>
      </c>
      <c r="J29" s="82">
        <v>29145718</v>
      </c>
      <c r="K29" s="82">
        <v>29020762</v>
      </c>
      <c r="L29" s="82">
        <v>28676074</v>
      </c>
      <c r="M29" s="82">
        <v>28453841</v>
      </c>
      <c r="N29" s="82">
        <v>28335557</v>
      </c>
      <c r="O29" s="82">
        <v>28357655</v>
      </c>
      <c r="P29" s="82">
        <v>28527678</v>
      </c>
      <c r="Q29" s="82">
        <v>28203304</v>
      </c>
      <c r="R29" s="82">
        <v>27443981</v>
      </c>
      <c r="S29" s="82">
        <v>26802886</v>
      </c>
      <c r="T29" s="82">
        <v>26301046</v>
      </c>
      <c r="U29" s="82">
        <v>25814221</v>
      </c>
      <c r="V29" s="82">
        <v>25344258</v>
      </c>
      <c r="W29" s="82">
        <v>24997004</v>
      </c>
      <c r="X29" s="82">
        <v>25403328</v>
      </c>
      <c r="Y29" s="82">
        <v>26492396</v>
      </c>
      <c r="DA29" s="89" t="s">
        <v>359</v>
      </c>
    </row>
    <row r="30" spans="1:105" ht="12" customHeight="1" x14ac:dyDescent="0.25">
      <c r="A30" s="28" t="s">
        <v>190</v>
      </c>
      <c r="B30" s="82">
        <v>40357490</v>
      </c>
      <c r="C30" s="82">
        <v>41071039</v>
      </c>
      <c r="D30" s="82">
        <v>42018019</v>
      </c>
      <c r="E30" s="82">
        <v>42860666</v>
      </c>
      <c r="F30" s="82">
        <v>43551397</v>
      </c>
      <c r="G30" s="82">
        <v>44302708</v>
      </c>
      <c r="H30" s="82">
        <v>44547123</v>
      </c>
      <c r="I30" s="82">
        <v>44547672</v>
      </c>
      <c r="J30" s="82">
        <v>44546733</v>
      </c>
      <c r="K30" s="82">
        <v>45002382</v>
      </c>
      <c r="L30" s="82">
        <v>45306259</v>
      </c>
      <c r="M30" s="82">
        <v>45681982</v>
      </c>
      <c r="N30" s="82">
        <v>45546978</v>
      </c>
      <c r="O30" s="82">
        <v>45287347</v>
      </c>
      <c r="P30" s="82">
        <v>45519418</v>
      </c>
      <c r="Q30" s="82">
        <v>45857301</v>
      </c>
      <c r="R30" s="82">
        <v>46534295</v>
      </c>
      <c r="S30" s="82">
        <v>46798515</v>
      </c>
      <c r="T30" s="82">
        <v>47055609</v>
      </c>
      <c r="U30" s="82">
        <v>47475261</v>
      </c>
      <c r="V30" s="82">
        <v>47587204</v>
      </c>
      <c r="W30" s="82">
        <v>47308899</v>
      </c>
      <c r="X30" s="82">
        <v>47025481</v>
      </c>
      <c r="Y30" s="82">
        <v>46062886</v>
      </c>
      <c r="DA30" s="89" t="s">
        <v>360</v>
      </c>
    </row>
    <row r="31" spans="1:105" ht="12" customHeight="1" x14ac:dyDescent="0.25">
      <c r="A31" s="28" t="s">
        <v>203</v>
      </c>
      <c r="B31" s="82">
        <v>3808672</v>
      </c>
      <c r="C31" s="82">
        <v>3807836</v>
      </c>
      <c r="D31" s="82">
        <v>3834846</v>
      </c>
      <c r="E31" s="82">
        <v>3849440</v>
      </c>
      <c r="F31" s="82">
        <v>3927774</v>
      </c>
      <c r="G31" s="82">
        <v>4042777</v>
      </c>
      <c r="H31" s="82">
        <v>4265058</v>
      </c>
      <c r="I31" s="82">
        <v>4544790</v>
      </c>
      <c r="J31" s="82">
        <v>4835240</v>
      </c>
      <c r="K31" s="82">
        <v>4941181</v>
      </c>
      <c r="L31" s="82">
        <v>5055530</v>
      </c>
      <c r="M31" s="82">
        <v>5185355</v>
      </c>
      <c r="N31" s="82">
        <v>5467840</v>
      </c>
      <c r="O31" s="82">
        <v>5673949</v>
      </c>
      <c r="P31" s="82">
        <v>5823563</v>
      </c>
      <c r="Q31" s="82">
        <v>5776487</v>
      </c>
      <c r="R31" s="82">
        <v>5699721</v>
      </c>
      <c r="S31" s="82">
        <v>5672529</v>
      </c>
      <c r="T31" s="82">
        <v>5761647</v>
      </c>
      <c r="U31" s="82">
        <v>5732569</v>
      </c>
      <c r="V31" s="82">
        <v>5676099</v>
      </c>
      <c r="W31" s="82">
        <v>5560151</v>
      </c>
      <c r="X31" s="82">
        <v>5454110</v>
      </c>
      <c r="Y31" s="82">
        <v>5368264</v>
      </c>
      <c r="DA31" s="89" t="s">
        <v>361</v>
      </c>
    </row>
    <row r="32" spans="1:105" ht="12" customHeight="1" x14ac:dyDescent="0.25">
      <c r="A32" s="32" t="s">
        <v>53</v>
      </c>
      <c r="B32" s="86">
        <v>93395325</v>
      </c>
      <c r="C32" s="86">
        <v>94401042</v>
      </c>
      <c r="D32" s="86">
        <v>95316584</v>
      </c>
      <c r="E32" s="86">
        <v>96814522</v>
      </c>
      <c r="F32" s="86">
        <v>98071045</v>
      </c>
      <c r="G32" s="86">
        <v>98779036</v>
      </c>
      <c r="H32" s="86">
        <v>100806701</v>
      </c>
      <c r="I32" s="86">
        <v>102257754</v>
      </c>
      <c r="J32" s="86">
        <v>104477574</v>
      </c>
      <c r="K32" s="86">
        <v>105487361</v>
      </c>
      <c r="L32" s="86">
        <v>106743116</v>
      </c>
      <c r="M32" s="86">
        <v>106942719</v>
      </c>
      <c r="N32" s="86">
        <v>108447688</v>
      </c>
      <c r="O32" s="86">
        <v>109368595</v>
      </c>
      <c r="P32" s="86">
        <v>110179511</v>
      </c>
      <c r="Q32" s="86">
        <v>111497629</v>
      </c>
      <c r="R32" s="86">
        <v>112555035</v>
      </c>
      <c r="S32" s="86">
        <v>113903116</v>
      </c>
      <c r="T32" s="86">
        <v>115067281</v>
      </c>
      <c r="U32" s="86">
        <v>116351478</v>
      </c>
      <c r="V32" s="86">
        <v>117369689</v>
      </c>
      <c r="W32" s="86">
        <v>118467185</v>
      </c>
      <c r="X32" s="86">
        <v>119940356</v>
      </c>
      <c r="Y32" s="86">
        <v>121519725</v>
      </c>
      <c r="DA32" s="92" t="s">
        <v>362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Y14 B17:Y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221809.39877822608</v>
      </c>
      <c r="C3" s="65">
        <f t="shared" si="0"/>
        <v>235101.19652698791</v>
      </c>
      <c r="D3" s="65">
        <f t="shared" si="0"/>
        <v>228950.82612257224</v>
      </c>
      <c r="E3" s="65">
        <f t="shared" si="0"/>
        <v>236891.36542431131</v>
      </c>
      <c r="F3" s="65">
        <f t="shared" si="0"/>
        <v>234320.07599989712</v>
      </c>
      <c r="G3" s="65">
        <f t="shared" si="0"/>
        <v>236338.42575260877</v>
      </c>
      <c r="H3" s="65">
        <f t="shared" si="0"/>
        <v>234446.13582504319</v>
      </c>
      <c r="I3" s="65">
        <f t="shared" si="0"/>
        <v>215115.57107807568</v>
      </c>
      <c r="J3" s="65">
        <f t="shared" si="0"/>
        <v>229322.2033010255</v>
      </c>
      <c r="K3" s="65">
        <f t="shared" si="0"/>
        <v>226609.35586731182</v>
      </c>
      <c r="L3" s="65">
        <f t="shared" si="0"/>
        <v>243243.61722578856</v>
      </c>
      <c r="M3" s="65">
        <f t="shared" si="0"/>
        <v>216630.56312207738</v>
      </c>
      <c r="N3" s="65">
        <f t="shared" si="0"/>
        <v>227818.61220597531</v>
      </c>
      <c r="O3" s="65">
        <f t="shared" si="0"/>
        <v>230467.04465028222</v>
      </c>
      <c r="P3" s="65">
        <f t="shared" si="0"/>
        <v>198031.93963832327</v>
      </c>
      <c r="Q3" s="65">
        <f t="shared" si="0"/>
        <v>208315.2192765091</v>
      </c>
      <c r="R3" s="65">
        <f t="shared" ref="R3:V3" si="1">SUM(R4,R15,R17,R27)</f>
        <v>214382.45840269511</v>
      </c>
      <c r="S3" s="65">
        <f t="shared" si="1"/>
        <v>214454.34440177656</v>
      </c>
      <c r="T3" s="65">
        <f t="shared" si="1"/>
        <v>211992.85662350012</v>
      </c>
      <c r="U3" s="65">
        <f t="shared" si="1"/>
        <v>209091.12194368837</v>
      </c>
      <c r="V3" s="65">
        <f t="shared" si="1"/>
        <v>207462.94595091321</v>
      </c>
      <c r="W3" s="65">
        <f t="shared" ref="W3:Y3" si="2">SUM(W4,W15,W17,W27)</f>
        <v>218490.58281199273</v>
      </c>
      <c r="X3" s="65">
        <f t="shared" si="2"/>
        <v>199091.68940278044</v>
      </c>
      <c r="Y3" s="65">
        <f t="shared" si="2"/>
        <v>185609.43177394589</v>
      </c>
      <c r="DA3" s="87" t="s">
        <v>245</v>
      </c>
    </row>
    <row r="4" spans="1:105" ht="12.95" customHeight="1" x14ac:dyDescent="0.25">
      <c r="A4" s="68" t="s">
        <v>57</v>
      </c>
      <c r="B4" s="69">
        <f t="shared" ref="B4:Q4" si="3">SUM(B5:B14)</f>
        <v>184273.73842406183</v>
      </c>
      <c r="C4" s="69">
        <f t="shared" si="3"/>
        <v>196449.42528934681</v>
      </c>
      <c r="D4" s="69">
        <f t="shared" si="3"/>
        <v>189487.57597197569</v>
      </c>
      <c r="E4" s="69">
        <f t="shared" si="3"/>
        <v>195933.50959796601</v>
      </c>
      <c r="F4" s="69">
        <f t="shared" si="3"/>
        <v>193783.44307939557</v>
      </c>
      <c r="G4" s="69">
        <f t="shared" si="3"/>
        <v>195161.15148332834</v>
      </c>
      <c r="H4" s="69">
        <f t="shared" si="3"/>
        <v>192789.96839612405</v>
      </c>
      <c r="I4" s="69">
        <f t="shared" si="3"/>
        <v>174418.34520639532</v>
      </c>
      <c r="J4" s="69">
        <f t="shared" si="3"/>
        <v>188798.48297242462</v>
      </c>
      <c r="K4" s="69">
        <f t="shared" si="3"/>
        <v>186122.53350025034</v>
      </c>
      <c r="L4" s="69">
        <f t="shared" si="3"/>
        <v>201204.17534714658</v>
      </c>
      <c r="M4" s="69">
        <f t="shared" si="3"/>
        <v>174989.63881610107</v>
      </c>
      <c r="N4" s="69">
        <f t="shared" si="3"/>
        <v>186294.91662928084</v>
      </c>
      <c r="O4" s="69">
        <f t="shared" si="3"/>
        <v>189857.97448727771</v>
      </c>
      <c r="P4" s="69">
        <f t="shared" si="3"/>
        <v>158254.02079001279</v>
      </c>
      <c r="Q4" s="69">
        <f t="shared" si="3"/>
        <v>167962.77293255116</v>
      </c>
      <c r="R4" s="69">
        <f t="shared" ref="R4:V4" si="4">SUM(R5:R14)</f>
        <v>173617.05715898814</v>
      </c>
      <c r="S4" s="69">
        <f t="shared" si="4"/>
        <v>172402.83775626964</v>
      </c>
      <c r="T4" s="69">
        <f t="shared" si="4"/>
        <v>169542.13683859189</v>
      </c>
      <c r="U4" s="69">
        <f t="shared" si="4"/>
        <v>167049.23486257283</v>
      </c>
      <c r="V4" s="69">
        <f t="shared" si="4"/>
        <v>165228.06616021582</v>
      </c>
      <c r="W4" s="69">
        <f t="shared" ref="W4:Y4" si="5">SUM(W5:W14)</f>
        <v>176515.00567934956</v>
      </c>
      <c r="X4" s="69">
        <f t="shared" si="5"/>
        <v>160231.89719808803</v>
      </c>
      <c r="Y4" s="69">
        <f t="shared" si="5"/>
        <v>149542.16601973379</v>
      </c>
      <c r="DA4" s="88" t="s">
        <v>246</v>
      </c>
    </row>
    <row r="5" spans="1:105" ht="12" customHeight="1" x14ac:dyDescent="0.25">
      <c r="A5" s="28" t="s">
        <v>51</v>
      </c>
      <c r="B5" s="72">
        <v>7757.1938617895994</v>
      </c>
      <c r="C5" s="72">
        <v>8105.1536936079401</v>
      </c>
      <c r="D5" s="72">
        <v>8300.3200056657333</v>
      </c>
      <c r="E5" s="72">
        <v>8116.5694880682559</v>
      </c>
      <c r="F5" s="72">
        <v>8166.8552611554487</v>
      </c>
      <c r="G5" s="72">
        <v>8490.2364363101278</v>
      </c>
      <c r="H5" s="72">
        <v>9426.1366834024484</v>
      </c>
      <c r="I5" s="72">
        <v>8391.1872065486859</v>
      </c>
      <c r="J5" s="72">
        <v>8901.0431761812633</v>
      </c>
      <c r="K5" s="72">
        <v>9075.5613437451793</v>
      </c>
      <c r="L5" s="72">
        <v>10616.72378029185</v>
      </c>
      <c r="M5" s="72">
        <v>9165.2913239331101</v>
      </c>
      <c r="N5" s="72">
        <v>9405.0227851235759</v>
      </c>
      <c r="O5" s="72">
        <v>9051.1280054529216</v>
      </c>
      <c r="P5" s="72">
        <v>8020.924002880949</v>
      </c>
      <c r="Q5" s="72">
        <v>7928.2913867664947</v>
      </c>
      <c r="R5" s="72">
        <v>8245.0192615524866</v>
      </c>
      <c r="S5" s="72">
        <v>8241.638353915534</v>
      </c>
      <c r="T5" s="72">
        <v>7751.6606367064533</v>
      </c>
      <c r="U5" s="72">
        <v>6244.9745616630689</v>
      </c>
      <c r="V5" s="72">
        <v>6386.3114280033205</v>
      </c>
      <c r="W5" s="72">
        <v>6105.7925599188138</v>
      </c>
      <c r="X5" s="72">
        <v>5246.4686884337762</v>
      </c>
      <c r="Y5" s="72">
        <v>4918.7520451200035</v>
      </c>
      <c r="DA5" s="89" t="s">
        <v>364</v>
      </c>
    </row>
    <row r="6" spans="1:105" ht="12" customHeight="1" x14ac:dyDescent="0.25">
      <c r="A6" s="28" t="s">
        <v>74</v>
      </c>
      <c r="B6" s="72">
        <v>4406.4415024925929</v>
      </c>
      <c r="C6" s="72">
        <v>4254.5430028080718</v>
      </c>
      <c r="D6" s="72">
        <v>4101.162912353293</v>
      </c>
      <c r="E6" s="72">
        <v>4013.5241060633948</v>
      </c>
      <c r="F6" s="72">
        <v>4122.3505322146284</v>
      </c>
      <c r="G6" s="72">
        <v>4081.4605929525096</v>
      </c>
      <c r="H6" s="72">
        <v>3803.0642624390457</v>
      </c>
      <c r="I6" s="72">
        <v>3334.0798751668153</v>
      </c>
      <c r="J6" s="72">
        <v>3570.2666041037837</v>
      </c>
      <c r="K6" s="72">
        <v>3298.7990105204635</v>
      </c>
      <c r="L6" s="72">
        <v>3453.1606688130391</v>
      </c>
      <c r="M6" s="72">
        <v>2805.4788644133</v>
      </c>
      <c r="N6" s="72">
        <v>2765.9525891881917</v>
      </c>
      <c r="O6" s="72">
        <v>2868.28656141079</v>
      </c>
      <c r="P6" s="72">
        <v>2363.6597420088101</v>
      </c>
      <c r="Q6" s="72">
        <v>2320.0983485712341</v>
      </c>
      <c r="R6" s="72">
        <v>2608.0791515359888</v>
      </c>
      <c r="S6" s="72">
        <v>2355.3506251574704</v>
      </c>
      <c r="T6" s="72">
        <v>2596.537707830184</v>
      </c>
      <c r="U6" s="72">
        <v>2386.8008858175708</v>
      </c>
      <c r="V6" s="72">
        <v>2372.463344296943</v>
      </c>
      <c r="W6" s="72">
        <v>2576.1275713634323</v>
      </c>
      <c r="X6" s="72">
        <v>2506.932348776063</v>
      </c>
      <c r="Y6" s="72">
        <v>2137.0686010693316</v>
      </c>
      <c r="DA6" s="89" t="s">
        <v>365</v>
      </c>
    </row>
    <row r="7" spans="1:105" ht="12" customHeight="1" x14ac:dyDescent="0.25">
      <c r="A7" s="28" t="s">
        <v>201</v>
      </c>
      <c r="B7" s="72">
        <v>42144.004150926419</v>
      </c>
      <c r="C7" s="72">
        <v>46704.197285557719</v>
      </c>
      <c r="D7" s="72">
        <v>42022.728608119935</v>
      </c>
      <c r="E7" s="72">
        <v>42554.108013276011</v>
      </c>
      <c r="F7" s="72">
        <v>40653.814954801921</v>
      </c>
      <c r="G7" s="72">
        <v>40329.427591494816</v>
      </c>
      <c r="H7" s="72">
        <v>38804.738833712785</v>
      </c>
      <c r="I7" s="72">
        <v>29351.337041198502</v>
      </c>
      <c r="J7" s="72">
        <v>34630.888546753878</v>
      </c>
      <c r="K7" s="72">
        <v>31150.932135267736</v>
      </c>
      <c r="L7" s="72">
        <v>30650.264970406071</v>
      </c>
      <c r="M7" s="72">
        <v>26481.363251032399</v>
      </c>
      <c r="N7" s="72">
        <v>26563.94371241135</v>
      </c>
      <c r="O7" s="72">
        <v>27268.568330388156</v>
      </c>
      <c r="P7" s="72">
        <v>22486.76082197162</v>
      </c>
      <c r="Q7" s="72">
        <v>23825.950261581333</v>
      </c>
      <c r="R7" s="72">
        <v>22896.058688128422</v>
      </c>
      <c r="S7" s="72">
        <v>22221.055637238398</v>
      </c>
      <c r="T7" s="72">
        <v>20439.687808233833</v>
      </c>
      <c r="U7" s="72">
        <v>20796.505294541064</v>
      </c>
      <c r="V7" s="72">
        <v>21851.617747251748</v>
      </c>
      <c r="W7" s="72">
        <v>17519.621209353012</v>
      </c>
      <c r="X7" s="72">
        <v>18366.595206253194</v>
      </c>
      <c r="Y7" s="72">
        <v>16722.145809543526</v>
      </c>
      <c r="DA7" s="89" t="s">
        <v>366</v>
      </c>
    </row>
    <row r="8" spans="1:105" ht="12" customHeight="1" x14ac:dyDescent="0.25">
      <c r="A8" s="28" t="s">
        <v>190</v>
      </c>
      <c r="B8" s="72">
        <v>67710.525065401598</v>
      </c>
      <c r="C8" s="72">
        <v>71738.21370107423</v>
      </c>
      <c r="D8" s="72">
        <v>70760.197927131536</v>
      </c>
      <c r="E8" s="72">
        <v>74343.417770981672</v>
      </c>
      <c r="F8" s="72">
        <v>75228.698295763665</v>
      </c>
      <c r="G8" s="72">
        <v>75067.966124335624</v>
      </c>
      <c r="H8" s="72">
        <v>73294.350460809466</v>
      </c>
      <c r="I8" s="72">
        <v>66464.016580426032</v>
      </c>
      <c r="J8" s="72">
        <v>70939.114031403529</v>
      </c>
      <c r="K8" s="72">
        <v>71651.039245260647</v>
      </c>
      <c r="L8" s="72">
        <v>78290.86955091478</v>
      </c>
      <c r="M8" s="72">
        <v>67333.060116903071</v>
      </c>
      <c r="N8" s="72">
        <v>71826.542963577944</v>
      </c>
      <c r="O8" s="72">
        <v>73633.278531056247</v>
      </c>
      <c r="P8" s="72">
        <v>58588.10958375239</v>
      </c>
      <c r="Q8" s="72">
        <v>64191.865406703713</v>
      </c>
      <c r="R8" s="72">
        <v>68525.292715060132</v>
      </c>
      <c r="S8" s="72">
        <v>67879.564252764278</v>
      </c>
      <c r="T8" s="72">
        <v>66520.283696438986</v>
      </c>
      <c r="U8" s="72">
        <v>65859.823030688247</v>
      </c>
      <c r="V8" s="72">
        <v>65286.606503046467</v>
      </c>
      <c r="W8" s="72">
        <v>73910.094677232555</v>
      </c>
      <c r="X8" s="72">
        <v>62697.288763469711</v>
      </c>
      <c r="Y8" s="72">
        <v>57149.353621123875</v>
      </c>
      <c r="DA8" s="89" t="s">
        <v>367</v>
      </c>
    </row>
    <row r="9" spans="1:105" ht="12" customHeight="1" x14ac:dyDescent="0.25">
      <c r="A9" s="28" t="s">
        <v>203</v>
      </c>
      <c r="B9" s="72">
        <v>27940.93555289759</v>
      </c>
      <c r="C9" s="72">
        <v>28232.62127169525</v>
      </c>
      <c r="D9" s="72">
        <v>28341.594846444827</v>
      </c>
      <c r="E9" s="72">
        <v>31390.421365902661</v>
      </c>
      <c r="F9" s="72">
        <v>30485.327512744509</v>
      </c>
      <c r="G9" s="72">
        <v>32631.942989785257</v>
      </c>
      <c r="H9" s="72">
        <v>33653.732334808548</v>
      </c>
      <c r="I9" s="72">
        <v>35857.482832719434</v>
      </c>
      <c r="J9" s="72">
        <v>39076.517883155371</v>
      </c>
      <c r="K9" s="72">
        <v>39306.738233098084</v>
      </c>
      <c r="L9" s="72">
        <v>42453.651103502183</v>
      </c>
      <c r="M9" s="72">
        <v>37853.774752926794</v>
      </c>
      <c r="N9" s="72">
        <v>43057.742114705499</v>
      </c>
      <c r="O9" s="72">
        <v>43431.588151249853</v>
      </c>
      <c r="P9" s="72">
        <v>37582.652755664931</v>
      </c>
      <c r="Q9" s="72">
        <v>39362.122082477043</v>
      </c>
      <c r="R9" s="72">
        <v>38982.417390698611</v>
      </c>
      <c r="S9" s="72">
        <v>39229.361172598248</v>
      </c>
      <c r="T9" s="72">
        <v>40707.081735375694</v>
      </c>
      <c r="U9" s="72">
        <v>40420.639085742623</v>
      </c>
      <c r="V9" s="72">
        <v>38775.766008260012</v>
      </c>
      <c r="W9" s="72">
        <v>42665.967657838082</v>
      </c>
      <c r="X9" s="72">
        <v>40315.685242481835</v>
      </c>
      <c r="Y9" s="72">
        <v>37763.459911277903</v>
      </c>
      <c r="DA9" s="89" t="s">
        <v>368</v>
      </c>
    </row>
    <row r="10" spans="1:105" ht="12" customHeight="1" x14ac:dyDescent="0.25">
      <c r="A10" s="28" t="s">
        <v>198</v>
      </c>
      <c r="B10" s="72">
        <v>127.07438490288274</v>
      </c>
      <c r="C10" s="72">
        <v>125.23894660648698</v>
      </c>
      <c r="D10" s="72">
        <v>90.060169254283792</v>
      </c>
      <c r="E10" s="72">
        <v>92.538114235205725</v>
      </c>
      <c r="F10" s="72">
        <v>95.252429981988954</v>
      </c>
      <c r="G10" s="72">
        <v>19.283569843880862</v>
      </c>
      <c r="H10" s="72">
        <v>21.190620420736103</v>
      </c>
      <c r="I10" s="72">
        <v>19.560645884554091</v>
      </c>
      <c r="J10" s="72">
        <v>23.688109769801912</v>
      </c>
      <c r="K10" s="72">
        <v>29.278213258465751</v>
      </c>
      <c r="L10" s="72">
        <v>37.508745962454164</v>
      </c>
      <c r="M10" s="72">
        <v>35.890626261007924</v>
      </c>
      <c r="N10" s="72">
        <v>42.371713648198345</v>
      </c>
      <c r="O10" s="72">
        <v>42.70571894159486</v>
      </c>
      <c r="P10" s="72">
        <v>35.671866328711708</v>
      </c>
      <c r="Q10" s="72">
        <v>39.760017677270717</v>
      </c>
      <c r="R10" s="72">
        <v>46.274076572512996</v>
      </c>
      <c r="S10" s="72">
        <v>44.619477690763411</v>
      </c>
      <c r="T10" s="72">
        <v>41.133671161989753</v>
      </c>
      <c r="U10" s="72">
        <v>44.262254804749176</v>
      </c>
      <c r="V10" s="72">
        <v>40.558440820246872</v>
      </c>
      <c r="W10" s="72">
        <v>57.811930954826984</v>
      </c>
      <c r="X10" s="72">
        <v>56.171877053808835</v>
      </c>
      <c r="Y10" s="72">
        <v>59.574512341207807</v>
      </c>
      <c r="DA10" s="89" t="s">
        <v>369</v>
      </c>
    </row>
    <row r="11" spans="1:105" ht="12" customHeight="1" x14ac:dyDescent="0.25">
      <c r="A11" s="28" t="s">
        <v>199</v>
      </c>
      <c r="B11" s="72">
        <v>23024.880416383367</v>
      </c>
      <c r="C11" s="72">
        <v>25230.066889568785</v>
      </c>
      <c r="D11" s="72">
        <v>23941.709912711718</v>
      </c>
      <c r="E11" s="72">
        <v>22843.814102481148</v>
      </c>
      <c r="F11" s="72">
        <v>22786.495550765296</v>
      </c>
      <c r="G11" s="72">
        <v>22502.699453409223</v>
      </c>
      <c r="H11" s="72">
        <v>21505.564629388435</v>
      </c>
      <c r="I11" s="72">
        <v>19419.278277013054</v>
      </c>
      <c r="J11" s="72">
        <v>19323.151242122571</v>
      </c>
      <c r="K11" s="72">
        <v>19269.805782167725</v>
      </c>
      <c r="L11" s="72">
        <v>21571.783661953064</v>
      </c>
      <c r="M11" s="72">
        <v>19125.454808716073</v>
      </c>
      <c r="N11" s="72">
        <v>19458.922024526921</v>
      </c>
      <c r="O11" s="72">
        <v>20542.197232839644</v>
      </c>
      <c r="P11" s="72">
        <v>18095.757313955273</v>
      </c>
      <c r="Q11" s="72">
        <v>18943.700933384156</v>
      </c>
      <c r="R11" s="72">
        <v>19907.664729343986</v>
      </c>
      <c r="S11" s="72">
        <v>19942.51931111818</v>
      </c>
      <c r="T11" s="72">
        <v>18957.717409777317</v>
      </c>
      <c r="U11" s="72">
        <v>18727.779250001862</v>
      </c>
      <c r="V11" s="72">
        <v>18337.877057181333</v>
      </c>
      <c r="W11" s="72">
        <v>19845.939555888486</v>
      </c>
      <c r="X11" s="72">
        <v>17943.418164670282</v>
      </c>
      <c r="Y11" s="72">
        <v>17627.167156590091</v>
      </c>
      <c r="DA11" s="89" t="s">
        <v>370</v>
      </c>
    </row>
    <row r="12" spans="1:105" ht="12" customHeight="1" x14ac:dyDescent="0.25">
      <c r="A12" s="28" t="s">
        <v>95</v>
      </c>
      <c r="B12" s="72">
        <v>807.73259979456623</v>
      </c>
      <c r="C12" s="72">
        <v>997.22861661482477</v>
      </c>
      <c r="D12" s="72">
        <v>1162.3633581074698</v>
      </c>
      <c r="E12" s="72">
        <v>1373.7142977104379</v>
      </c>
      <c r="F12" s="72">
        <v>1468.3784165691513</v>
      </c>
      <c r="G12" s="72">
        <v>1727.0156494045889</v>
      </c>
      <c r="H12" s="72">
        <v>1920.1049641818049</v>
      </c>
      <c r="I12" s="72">
        <v>2096.1087550215807</v>
      </c>
      <c r="J12" s="72">
        <v>2348.2529468948906</v>
      </c>
      <c r="K12" s="72">
        <v>2660.8336064133418</v>
      </c>
      <c r="L12" s="72">
        <v>3173.2985730031087</v>
      </c>
      <c r="M12" s="72">
        <v>2910.8137924444618</v>
      </c>
      <c r="N12" s="72">
        <v>3143.7843834321843</v>
      </c>
      <c r="O12" s="72">
        <v>3246.3823950273108</v>
      </c>
      <c r="P12" s="72">
        <v>3063.7639321206789</v>
      </c>
      <c r="Q12" s="72">
        <v>3189.6899585613255</v>
      </c>
      <c r="R12" s="72">
        <v>3460.4356968738316</v>
      </c>
      <c r="S12" s="72">
        <v>3445.1928494670888</v>
      </c>
      <c r="T12" s="72">
        <v>3483.7605066111091</v>
      </c>
      <c r="U12" s="72">
        <v>3599.5010635314165</v>
      </c>
      <c r="V12" s="72">
        <v>3693.3132316035221</v>
      </c>
      <c r="W12" s="72">
        <v>4409.0472566320868</v>
      </c>
      <c r="X12" s="72">
        <v>4736.9324141236448</v>
      </c>
      <c r="Y12" s="72">
        <v>5119.0159959827743</v>
      </c>
      <c r="DA12" s="89" t="s">
        <v>371</v>
      </c>
    </row>
    <row r="13" spans="1:105" ht="12" customHeight="1" x14ac:dyDescent="0.25">
      <c r="A13" s="73" t="s">
        <v>94</v>
      </c>
      <c r="B13" s="74">
        <v>8747.7999594367666</v>
      </c>
      <c r="C13" s="74">
        <v>9349.6257591596295</v>
      </c>
      <c r="D13" s="74">
        <v>9141.4857453080367</v>
      </c>
      <c r="E13" s="74">
        <v>9576.7199215382425</v>
      </c>
      <c r="F13" s="74">
        <v>9145.4732550060417</v>
      </c>
      <c r="G13" s="74">
        <v>8687.80398444005</v>
      </c>
      <c r="H13" s="74">
        <v>8789.4127015850318</v>
      </c>
      <c r="I13" s="74">
        <v>8116.364530915771</v>
      </c>
      <c r="J13" s="74">
        <v>8484.1224351330984</v>
      </c>
      <c r="K13" s="74">
        <v>8212.4174441989853</v>
      </c>
      <c r="L13" s="74">
        <v>9367.1244483260234</v>
      </c>
      <c r="M13" s="74">
        <v>7911.0267036231999</v>
      </c>
      <c r="N13" s="74">
        <v>8574.1804509000285</v>
      </c>
      <c r="O13" s="74">
        <v>8228.8954887181553</v>
      </c>
      <c r="P13" s="74">
        <v>6758.0628441533272</v>
      </c>
      <c r="Q13" s="74">
        <v>6820.6535637682864</v>
      </c>
      <c r="R13" s="74">
        <v>7538.1208518168678</v>
      </c>
      <c r="S13" s="74">
        <v>7638.669566309557</v>
      </c>
      <c r="T13" s="74">
        <v>7651.67148943968</v>
      </c>
      <c r="U13" s="74">
        <v>7569.9250429164831</v>
      </c>
      <c r="V13" s="74">
        <v>7072.3219019787402</v>
      </c>
      <c r="W13" s="74">
        <v>7839.3579702552206</v>
      </c>
      <c r="X13" s="74">
        <v>6920.1960131282776</v>
      </c>
      <c r="Y13" s="74">
        <v>6727.7991634002465</v>
      </c>
      <c r="DA13" s="90" t="s">
        <v>372</v>
      </c>
    </row>
    <row r="14" spans="1:105" ht="12" customHeight="1" x14ac:dyDescent="0.25">
      <c r="A14" s="75" t="s">
        <v>97</v>
      </c>
      <c r="B14" s="76">
        <v>1607.1509300364291</v>
      </c>
      <c r="C14" s="76">
        <v>1712.5361226538555</v>
      </c>
      <c r="D14" s="76">
        <v>1625.9524868788387</v>
      </c>
      <c r="E14" s="76">
        <v>1628.6824177089379</v>
      </c>
      <c r="F14" s="76">
        <v>1630.7968703929253</v>
      </c>
      <c r="G14" s="76">
        <v>1623.3150913522793</v>
      </c>
      <c r="H14" s="76">
        <v>1571.6729053757185</v>
      </c>
      <c r="I14" s="76">
        <v>1368.9294615009082</v>
      </c>
      <c r="J14" s="76">
        <v>1501.437996906431</v>
      </c>
      <c r="K14" s="76">
        <v>1467.1284863197443</v>
      </c>
      <c r="L14" s="76">
        <v>1589.7898439739986</v>
      </c>
      <c r="M14" s="76">
        <v>1367.4845758476081</v>
      </c>
      <c r="N14" s="76">
        <v>1456.4538917669563</v>
      </c>
      <c r="O14" s="76">
        <v>1544.9440721929975</v>
      </c>
      <c r="P14" s="76">
        <v>1258.6579271761104</v>
      </c>
      <c r="Q14" s="76">
        <v>1340.6409730603016</v>
      </c>
      <c r="R14" s="76">
        <v>1407.6945974053049</v>
      </c>
      <c r="S14" s="76">
        <v>1404.8665100101609</v>
      </c>
      <c r="T14" s="76">
        <v>1392.6021770166706</v>
      </c>
      <c r="U14" s="76">
        <v>1399.0243928657319</v>
      </c>
      <c r="V14" s="76">
        <v>1411.2304977734666</v>
      </c>
      <c r="W14" s="76">
        <v>1585.2452899130105</v>
      </c>
      <c r="X14" s="76">
        <v>1442.2084796974377</v>
      </c>
      <c r="Y14" s="76">
        <v>1317.8292032848346</v>
      </c>
      <c r="DA14" s="91" t="s">
        <v>373</v>
      </c>
    </row>
    <row r="15" spans="1:105" ht="12.95" customHeight="1" x14ac:dyDescent="0.25">
      <c r="A15" s="68" t="s">
        <v>92</v>
      </c>
      <c r="B15" s="69">
        <f t="shared" ref="B15:Y15" si="6">B16</f>
        <v>385.15250074228265</v>
      </c>
      <c r="C15" s="69">
        <f t="shared" si="6"/>
        <v>452.99003979688194</v>
      </c>
      <c r="D15" s="69">
        <f t="shared" si="6"/>
        <v>389.80916833572576</v>
      </c>
      <c r="E15" s="69">
        <f t="shared" si="6"/>
        <v>889.58196136994923</v>
      </c>
      <c r="F15" s="69">
        <f t="shared" si="6"/>
        <v>450.14920129296087</v>
      </c>
      <c r="G15" s="69">
        <f t="shared" si="6"/>
        <v>532.20478248772849</v>
      </c>
      <c r="H15" s="69">
        <f t="shared" si="6"/>
        <v>702.55962770056124</v>
      </c>
      <c r="I15" s="69">
        <f t="shared" si="6"/>
        <v>628.47354115179223</v>
      </c>
      <c r="J15" s="69">
        <f t="shared" si="6"/>
        <v>700.09053780660349</v>
      </c>
      <c r="K15" s="69">
        <f t="shared" si="6"/>
        <v>757.13921070752178</v>
      </c>
      <c r="L15" s="69">
        <f t="shared" si="6"/>
        <v>807.27612061116395</v>
      </c>
      <c r="M15" s="69">
        <f t="shared" si="6"/>
        <v>822.35488370687017</v>
      </c>
      <c r="N15" s="69">
        <f t="shared" si="6"/>
        <v>1069.0873347208503</v>
      </c>
      <c r="O15" s="69">
        <f t="shared" si="6"/>
        <v>823.97950963666381</v>
      </c>
      <c r="P15" s="69">
        <f t="shared" si="6"/>
        <v>704.75823636424286</v>
      </c>
      <c r="Q15" s="69">
        <f t="shared" si="6"/>
        <v>993.0385953634518</v>
      </c>
      <c r="R15" s="69">
        <f t="shared" si="6"/>
        <v>963.49364288217316</v>
      </c>
      <c r="S15" s="69">
        <f t="shared" si="6"/>
        <v>1108.8508735575206</v>
      </c>
      <c r="T15" s="69">
        <f t="shared" si="6"/>
        <v>981.59948345759835</v>
      </c>
      <c r="U15" s="69">
        <f t="shared" si="6"/>
        <v>1127.6306349994707</v>
      </c>
      <c r="V15" s="69">
        <f t="shared" si="6"/>
        <v>1090.3329774290773</v>
      </c>
      <c r="W15" s="69">
        <f t="shared" si="6"/>
        <v>1153.3937448801307</v>
      </c>
      <c r="X15" s="69">
        <f t="shared" si="6"/>
        <v>1188.7875005352696</v>
      </c>
      <c r="Y15" s="69">
        <f t="shared" si="6"/>
        <v>1192.9711455514</v>
      </c>
      <c r="DA15" s="88" t="s">
        <v>247</v>
      </c>
    </row>
    <row r="16" spans="1:105" ht="12" customHeight="1" x14ac:dyDescent="0.25">
      <c r="A16" s="28" t="s">
        <v>91</v>
      </c>
      <c r="B16" s="72">
        <v>385.15250074228265</v>
      </c>
      <c r="C16" s="72">
        <v>452.99003979688194</v>
      </c>
      <c r="D16" s="72">
        <v>389.80916833572576</v>
      </c>
      <c r="E16" s="72">
        <v>889.58196136994923</v>
      </c>
      <c r="F16" s="72">
        <v>450.14920129296087</v>
      </c>
      <c r="G16" s="72">
        <v>532.20478248772849</v>
      </c>
      <c r="H16" s="72">
        <v>702.55962770056124</v>
      </c>
      <c r="I16" s="72">
        <v>628.47354115179223</v>
      </c>
      <c r="J16" s="72">
        <v>700.09053780660349</v>
      </c>
      <c r="K16" s="72">
        <v>757.13921070752178</v>
      </c>
      <c r="L16" s="72">
        <v>807.27612061116395</v>
      </c>
      <c r="M16" s="72">
        <v>822.35488370687017</v>
      </c>
      <c r="N16" s="72">
        <v>1069.0873347208503</v>
      </c>
      <c r="O16" s="72">
        <v>823.97950963666381</v>
      </c>
      <c r="P16" s="72">
        <v>704.75823636424286</v>
      </c>
      <c r="Q16" s="72">
        <v>993.0385953634518</v>
      </c>
      <c r="R16" s="72">
        <v>963.49364288217316</v>
      </c>
      <c r="S16" s="72">
        <v>1108.8508735575206</v>
      </c>
      <c r="T16" s="72">
        <v>981.59948345759835</v>
      </c>
      <c r="U16" s="72">
        <v>1127.6306349994707</v>
      </c>
      <c r="V16" s="72">
        <v>1090.3329774290773</v>
      </c>
      <c r="W16" s="72">
        <v>1153.3937448801307</v>
      </c>
      <c r="X16" s="72">
        <v>1188.7875005352696</v>
      </c>
      <c r="Y16" s="72">
        <v>1192.9711455514</v>
      </c>
      <c r="DA16" s="89" t="s">
        <v>374</v>
      </c>
    </row>
    <row r="17" spans="1:105" ht="12.95" customHeight="1" x14ac:dyDescent="0.25">
      <c r="A17" s="68" t="s">
        <v>55</v>
      </c>
      <c r="B17" s="69">
        <f t="shared" ref="B17:Q17" si="7">SUM(B18:B26)</f>
        <v>26063.109295654449</v>
      </c>
      <c r="C17" s="69">
        <f t="shared" si="7"/>
        <v>26831.788178889077</v>
      </c>
      <c r="D17" s="69">
        <f t="shared" si="7"/>
        <v>27355.409561785553</v>
      </c>
      <c r="E17" s="69">
        <f t="shared" si="7"/>
        <v>27876.501767917383</v>
      </c>
      <c r="F17" s="69">
        <f t="shared" si="7"/>
        <v>27965.894570109998</v>
      </c>
      <c r="G17" s="69">
        <f t="shared" si="7"/>
        <v>28184.640236403273</v>
      </c>
      <c r="H17" s="69">
        <f t="shared" si="7"/>
        <v>28491.465335889701</v>
      </c>
      <c r="I17" s="69">
        <f t="shared" si="7"/>
        <v>27829.333457562338</v>
      </c>
      <c r="J17" s="69">
        <f t="shared" si="7"/>
        <v>28029.880342500423</v>
      </c>
      <c r="K17" s="69">
        <f t="shared" si="7"/>
        <v>28055.161204485674</v>
      </c>
      <c r="L17" s="69">
        <f t="shared" si="7"/>
        <v>29021.090001577712</v>
      </c>
      <c r="M17" s="69">
        <f t="shared" si="7"/>
        <v>29085.682535114465</v>
      </c>
      <c r="N17" s="69">
        <f t="shared" si="7"/>
        <v>28960.861934908145</v>
      </c>
      <c r="O17" s="69">
        <f t="shared" si="7"/>
        <v>28347.894253884893</v>
      </c>
      <c r="P17" s="69">
        <f t="shared" si="7"/>
        <v>28046.500650279908</v>
      </c>
      <c r="Q17" s="69">
        <f t="shared" si="7"/>
        <v>28184.640828984328</v>
      </c>
      <c r="R17" s="69">
        <f t="shared" ref="R17:V17" si="8">SUM(R18:R26)</f>
        <v>28583.089149984418</v>
      </c>
      <c r="S17" s="69">
        <f t="shared" si="8"/>
        <v>29146.611189245079</v>
      </c>
      <c r="T17" s="69">
        <f t="shared" si="8"/>
        <v>29636.394921737512</v>
      </c>
      <c r="U17" s="69">
        <f t="shared" si="8"/>
        <v>29102.139586217545</v>
      </c>
      <c r="V17" s="69">
        <f t="shared" si="8"/>
        <v>29055.502904407633</v>
      </c>
      <c r="W17" s="69">
        <f t="shared" ref="W17:Y17" si="9">SUM(W18:W26)</f>
        <v>28743.030927481963</v>
      </c>
      <c r="X17" s="69">
        <f t="shared" si="9"/>
        <v>25956.469764920723</v>
      </c>
      <c r="Y17" s="69">
        <f t="shared" si="9"/>
        <v>23928.127899519826</v>
      </c>
      <c r="DA17" s="88" t="s">
        <v>248</v>
      </c>
    </row>
    <row r="18" spans="1:105" ht="12" customHeight="1" x14ac:dyDescent="0.25">
      <c r="A18" s="28" t="s">
        <v>51</v>
      </c>
      <c r="B18" s="72">
        <v>491.61494773610832</v>
      </c>
      <c r="C18" s="72">
        <v>486.1105585945067</v>
      </c>
      <c r="D18" s="72">
        <v>544.74164719934709</v>
      </c>
      <c r="E18" s="72">
        <v>547.82783995427565</v>
      </c>
      <c r="F18" s="72">
        <v>587.69853408529946</v>
      </c>
      <c r="G18" s="72">
        <v>617.74410608494486</v>
      </c>
      <c r="H18" s="72">
        <v>670.66093631102956</v>
      </c>
      <c r="I18" s="72">
        <v>640.02768468054228</v>
      </c>
      <c r="J18" s="72">
        <v>690.45111603942291</v>
      </c>
      <c r="K18" s="72">
        <v>705.14025369782451</v>
      </c>
      <c r="L18" s="72">
        <v>719.37113260660169</v>
      </c>
      <c r="M18" s="72">
        <v>692.25813884778665</v>
      </c>
      <c r="N18" s="72">
        <v>707.38689286640999</v>
      </c>
      <c r="O18" s="72">
        <v>695.01566204563915</v>
      </c>
      <c r="P18" s="72">
        <v>702.50131568447637</v>
      </c>
      <c r="Q18" s="72">
        <v>690.23629046270912</v>
      </c>
      <c r="R18" s="72">
        <v>681.93361319701523</v>
      </c>
      <c r="S18" s="72">
        <v>674.73693219557765</v>
      </c>
      <c r="T18" s="72">
        <v>632.82820519292443</v>
      </c>
      <c r="U18" s="72">
        <v>517.10818915273603</v>
      </c>
      <c r="V18" s="72">
        <v>536.39684175544824</v>
      </c>
      <c r="W18" s="72">
        <v>498.53518636789312</v>
      </c>
      <c r="X18" s="72">
        <v>433.41132197786982</v>
      </c>
      <c r="Y18" s="72">
        <v>369.4763043818304</v>
      </c>
      <c r="DA18" s="89" t="s">
        <v>375</v>
      </c>
    </row>
    <row r="19" spans="1:105" s="2" customFormat="1" ht="12" customHeight="1" x14ac:dyDescent="0.25">
      <c r="A19" s="28" t="s">
        <v>74</v>
      </c>
      <c r="B19" s="72">
        <v>1733.56285669616</v>
      </c>
      <c r="C19" s="72">
        <v>1675.0250255704689</v>
      </c>
      <c r="D19" s="72">
        <v>1643.6585802600989</v>
      </c>
      <c r="E19" s="72">
        <v>1599.0498814018476</v>
      </c>
      <c r="F19" s="72">
        <v>1618.6003626719234</v>
      </c>
      <c r="G19" s="72">
        <v>1610.3041458251714</v>
      </c>
      <c r="H19" s="72">
        <v>1494.6841892578443</v>
      </c>
      <c r="I19" s="72">
        <v>1457.478335211357</v>
      </c>
      <c r="J19" s="72">
        <v>1384.5787876047975</v>
      </c>
      <c r="K19" s="72">
        <v>1384.9259324207137</v>
      </c>
      <c r="L19" s="72">
        <v>1408.801941666823</v>
      </c>
      <c r="M19" s="72">
        <v>1400.2459373502909</v>
      </c>
      <c r="N19" s="72">
        <v>1309.2299337601582</v>
      </c>
      <c r="O19" s="72">
        <v>1273.6918683244337</v>
      </c>
      <c r="P19" s="72">
        <v>1216.0075837279999</v>
      </c>
      <c r="Q19" s="72">
        <v>1154.519557433749</v>
      </c>
      <c r="R19" s="72">
        <v>1179.8661254598389</v>
      </c>
      <c r="S19" s="72">
        <v>1188.4375511178328</v>
      </c>
      <c r="T19" s="72">
        <v>1204.9063236958757</v>
      </c>
      <c r="U19" s="72">
        <v>1135.7564453376024</v>
      </c>
      <c r="V19" s="72">
        <v>1131.7071049999572</v>
      </c>
      <c r="W19" s="72">
        <v>1116.3131917039238</v>
      </c>
      <c r="X19" s="72">
        <v>1128.8952690461856</v>
      </c>
      <c r="Y19" s="72">
        <v>997.54018430556255</v>
      </c>
      <c r="DA19" s="89" t="s">
        <v>376</v>
      </c>
    </row>
    <row r="20" spans="1:105" ht="12" customHeight="1" x14ac:dyDescent="0.25">
      <c r="A20" s="28" t="s">
        <v>201</v>
      </c>
      <c r="B20" s="72">
        <v>4409.757368240098</v>
      </c>
      <c r="C20" s="72">
        <v>4699.5335687454417</v>
      </c>
      <c r="D20" s="72">
        <v>4476.9897385868553</v>
      </c>
      <c r="E20" s="72">
        <v>4484.5939173869056</v>
      </c>
      <c r="F20" s="72">
        <v>4349.5531794018279</v>
      </c>
      <c r="G20" s="72">
        <v>4329.7632869455019</v>
      </c>
      <c r="H20" s="72">
        <v>4381.1373479232161</v>
      </c>
      <c r="I20" s="72">
        <v>3461.0486717025788</v>
      </c>
      <c r="J20" s="72">
        <v>4026.8307403651875</v>
      </c>
      <c r="K20" s="72">
        <v>3758.0941478402087</v>
      </c>
      <c r="L20" s="72">
        <v>3556.2789625741216</v>
      </c>
      <c r="M20" s="72">
        <v>3540.9013762299146</v>
      </c>
      <c r="N20" s="72">
        <v>3419.7281241906003</v>
      </c>
      <c r="O20" s="72">
        <v>2844.908428537733</v>
      </c>
      <c r="P20" s="72">
        <v>2947.3422210842359</v>
      </c>
      <c r="Q20" s="72">
        <v>2768.4024414743308</v>
      </c>
      <c r="R20" s="72">
        <v>2778.5923928553934</v>
      </c>
      <c r="S20" s="72">
        <v>2877.5684997161898</v>
      </c>
      <c r="T20" s="72">
        <v>2760.0719525195454</v>
      </c>
      <c r="U20" s="72">
        <v>3013.52254460626</v>
      </c>
      <c r="V20" s="72">
        <v>3169.5409538997178</v>
      </c>
      <c r="W20" s="72">
        <v>2330.5593527989686</v>
      </c>
      <c r="X20" s="72">
        <v>2498.7180801371092</v>
      </c>
      <c r="Y20" s="72">
        <v>2351.7718732836856</v>
      </c>
      <c r="DA20" s="89" t="s">
        <v>377</v>
      </c>
    </row>
    <row r="21" spans="1:105" ht="12" customHeight="1" x14ac:dyDescent="0.25">
      <c r="A21" s="28" t="s">
        <v>190</v>
      </c>
      <c r="B21" s="72">
        <v>9623.983876126882</v>
      </c>
      <c r="C21" s="72">
        <v>9873.9365045744235</v>
      </c>
      <c r="D21" s="72">
        <v>10343.472112779609</v>
      </c>
      <c r="E21" s="72">
        <v>10641.901857615441</v>
      </c>
      <c r="F21" s="72">
        <v>10537.829679059936</v>
      </c>
      <c r="G21" s="72">
        <v>10704.086031992199</v>
      </c>
      <c r="H21" s="72">
        <v>10685.314263335114</v>
      </c>
      <c r="I21" s="72">
        <v>10701.814534784684</v>
      </c>
      <c r="J21" s="72">
        <v>10289.697977855463</v>
      </c>
      <c r="K21" s="72">
        <v>10449.336939549425</v>
      </c>
      <c r="L21" s="72">
        <v>11056.335005970066</v>
      </c>
      <c r="M21" s="72">
        <v>10561.21675266318</v>
      </c>
      <c r="N21" s="72">
        <v>10627.917973763575</v>
      </c>
      <c r="O21" s="72">
        <v>10329.678107549382</v>
      </c>
      <c r="P21" s="72">
        <v>10014.510402822345</v>
      </c>
      <c r="Q21" s="72">
        <v>10241.92723162509</v>
      </c>
      <c r="R21" s="72">
        <v>10725.81645270286</v>
      </c>
      <c r="S21" s="72">
        <v>10847.915905591908</v>
      </c>
      <c r="T21" s="72">
        <v>11126.903393102704</v>
      </c>
      <c r="U21" s="72">
        <v>10810.885389759713</v>
      </c>
      <c r="V21" s="72">
        <v>10601.954983015108</v>
      </c>
      <c r="W21" s="72">
        <v>10940.704137030431</v>
      </c>
      <c r="X21" s="72">
        <v>9123.2140615053941</v>
      </c>
      <c r="Y21" s="72">
        <v>8092.753940892524</v>
      </c>
      <c r="DA21" s="89" t="s">
        <v>378</v>
      </c>
    </row>
    <row r="22" spans="1:105" ht="12" customHeight="1" x14ac:dyDescent="0.25">
      <c r="A22" s="28" t="s">
        <v>203</v>
      </c>
      <c r="B22" s="72">
        <v>1103.466724340655</v>
      </c>
      <c r="C22" s="72">
        <v>1182.5995045957839</v>
      </c>
      <c r="D22" s="72">
        <v>1260.4495501012987</v>
      </c>
      <c r="E22" s="72">
        <v>1379.4367511945677</v>
      </c>
      <c r="F22" s="72">
        <v>1432.0803498507112</v>
      </c>
      <c r="G22" s="72">
        <v>1548.3253643607957</v>
      </c>
      <c r="H22" s="72">
        <v>1677.6487343280073</v>
      </c>
      <c r="I22" s="72">
        <v>1886.3642754293992</v>
      </c>
      <c r="J22" s="72">
        <v>1949.5071294057</v>
      </c>
      <c r="K22" s="72">
        <v>1964.7663390897076</v>
      </c>
      <c r="L22" s="72">
        <v>2074.0272393477944</v>
      </c>
      <c r="M22" s="72">
        <v>2196.95678550706</v>
      </c>
      <c r="N22" s="72">
        <v>2173.237903941359</v>
      </c>
      <c r="O22" s="72">
        <v>2245.9374517493225</v>
      </c>
      <c r="P22" s="72">
        <v>2501.1833113170819</v>
      </c>
      <c r="Q22" s="72">
        <v>2426.3558875450344</v>
      </c>
      <c r="R22" s="72">
        <v>2249.8315359467938</v>
      </c>
      <c r="S22" s="72">
        <v>2324.8641497838621</v>
      </c>
      <c r="T22" s="72">
        <v>2696.4196249791057</v>
      </c>
      <c r="U22" s="72">
        <v>2552.0137455391641</v>
      </c>
      <c r="V22" s="72">
        <v>2480.3546897517622</v>
      </c>
      <c r="W22" s="72">
        <v>2644.6875949732112</v>
      </c>
      <c r="X22" s="72">
        <v>2578.0307912656399</v>
      </c>
      <c r="Y22" s="72">
        <v>2330.6657908067264</v>
      </c>
      <c r="DA22" s="89" t="s">
        <v>379</v>
      </c>
    </row>
    <row r="23" spans="1:105" ht="12" customHeight="1" x14ac:dyDescent="0.25">
      <c r="A23" s="28" t="s">
        <v>198</v>
      </c>
      <c r="B23" s="72">
        <v>0.60953599135625258</v>
      </c>
      <c r="C23" s="72">
        <v>0.701466119222385</v>
      </c>
      <c r="D23" s="72">
        <v>1.4863483725433637</v>
      </c>
      <c r="E23" s="72">
        <v>1.683467880013529</v>
      </c>
      <c r="F23" s="72">
        <v>1.6203129242879175</v>
      </c>
      <c r="G23" s="72">
        <v>2.0994052206075255</v>
      </c>
      <c r="H23" s="72">
        <v>2.2847020212243474</v>
      </c>
      <c r="I23" s="72">
        <v>2.4339370905103976</v>
      </c>
      <c r="J23" s="72">
        <v>2.5100845552195765</v>
      </c>
      <c r="K23" s="72">
        <v>3.2494737578713062</v>
      </c>
      <c r="L23" s="72">
        <v>3.7845472447685422</v>
      </c>
      <c r="M23" s="72">
        <v>3.9218414947960367</v>
      </c>
      <c r="N23" s="72">
        <v>4.4151307198154068</v>
      </c>
      <c r="O23" s="72">
        <v>4.3916155381987885</v>
      </c>
      <c r="P23" s="72">
        <v>3.949629801984774</v>
      </c>
      <c r="Q23" s="72">
        <v>4.3038688231591902</v>
      </c>
      <c r="R23" s="72">
        <v>4.8597153449418578</v>
      </c>
      <c r="S23" s="72">
        <v>4.6536951381273841</v>
      </c>
      <c r="T23" s="72">
        <v>4.2477561810884836</v>
      </c>
      <c r="U23" s="72">
        <v>4.4785878435741253</v>
      </c>
      <c r="V23" s="72">
        <v>3.88463742566889</v>
      </c>
      <c r="W23" s="72">
        <v>5.5648532240208022</v>
      </c>
      <c r="X23" s="72">
        <v>5.2667299969220043</v>
      </c>
      <c r="Y23" s="72">
        <v>5.2866226544928789</v>
      </c>
      <c r="DA23" s="89" t="s">
        <v>380</v>
      </c>
    </row>
    <row r="24" spans="1:105" ht="12" customHeight="1" x14ac:dyDescent="0.25">
      <c r="A24" s="28" t="s">
        <v>199</v>
      </c>
      <c r="B24" s="72">
        <v>2288.2521055249258</v>
      </c>
      <c r="C24" s="72">
        <v>2501.0664420884509</v>
      </c>
      <c r="D24" s="72">
        <v>2460.2762407566547</v>
      </c>
      <c r="E24" s="72">
        <v>2422.300207519676</v>
      </c>
      <c r="F24" s="72">
        <v>2414.053691009025</v>
      </c>
      <c r="G24" s="72">
        <v>2418.1510014104301</v>
      </c>
      <c r="H24" s="72">
        <v>2307.5767551343315</v>
      </c>
      <c r="I24" s="72">
        <v>2245.4702182577998</v>
      </c>
      <c r="J24" s="72">
        <v>2098.1998326839594</v>
      </c>
      <c r="K24" s="72">
        <v>2099.5691963361451</v>
      </c>
      <c r="L24" s="72">
        <v>2110.2197774278543</v>
      </c>
      <c r="M24" s="72">
        <v>2144.3401181970821</v>
      </c>
      <c r="N24" s="72">
        <v>2062.5579410792725</v>
      </c>
      <c r="O24" s="72">
        <v>2084.123317461303</v>
      </c>
      <c r="P24" s="72">
        <v>2085.6896335941601</v>
      </c>
      <c r="Q24" s="72">
        <v>2138.7626091781849</v>
      </c>
      <c r="R24" s="72">
        <v>2166.2387960214514</v>
      </c>
      <c r="S24" s="72">
        <v>2184.5659855284234</v>
      </c>
      <c r="T24" s="72">
        <v>2123.9948860094382</v>
      </c>
      <c r="U24" s="72">
        <v>2103.4305522337359</v>
      </c>
      <c r="V24" s="72">
        <v>2069.6845937215016</v>
      </c>
      <c r="W24" s="72">
        <v>2229.2666349971464</v>
      </c>
      <c r="X24" s="72">
        <v>1894.9826951749487</v>
      </c>
      <c r="Y24" s="72">
        <v>1786.7168502886743</v>
      </c>
      <c r="DA24" s="89" t="s">
        <v>381</v>
      </c>
    </row>
    <row r="25" spans="1:105" ht="12" customHeight="1" x14ac:dyDescent="0.25">
      <c r="A25" s="73" t="s">
        <v>53</v>
      </c>
      <c r="B25" s="74">
        <v>6007.6429645586486</v>
      </c>
      <c r="C25" s="74">
        <v>5970.0389655493327</v>
      </c>
      <c r="D25" s="74">
        <v>6145.133133183379</v>
      </c>
      <c r="E25" s="74">
        <v>6249.7430237354765</v>
      </c>
      <c r="F25" s="74">
        <v>6448.6137900100339</v>
      </c>
      <c r="G25" s="74">
        <v>6327.2835755610395</v>
      </c>
      <c r="H25" s="74">
        <v>6546.1904798059386</v>
      </c>
      <c r="I25" s="74">
        <v>6606.2190162266152</v>
      </c>
      <c r="J25" s="74">
        <v>6624.7241924773434</v>
      </c>
      <c r="K25" s="74">
        <v>6547.4999020173373</v>
      </c>
      <c r="L25" s="74">
        <v>6811.135797147248</v>
      </c>
      <c r="M25" s="74">
        <v>7122.5871566214309</v>
      </c>
      <c r="N25" s="74">
        <v>7153.0081549652805</v>
      </c>
      <c r="O25" s="74">
        <v>7287.9590666513668</v>
      </c>
      <c r="P25" s="74">
        <v>6894.6623819982688</v>
      </c>
      <c r="Q25" s="74">
        <v>6972.4755047808439</v>
      </c>
      <c r="R25" s="74">
        <v>6955.013717080371</v>
      </c>
      <c r="S25" s="74">
        <v>7154.6578940768522</v>
      </c>
      <c r="T25" s="74">
        <v>7068.1243277782405</v>
      </c>
      <c r="U25" s="74">
        <v>6915.3760320027159</v>
      </c>
      <c r="V25" s="74">
        <v>6925.3007679382126</v>
      </c>
      <c r="W25" s="74">
        <v>6814.6288671860248</v>
      </c>
      <c r="X25" s="74">
        <v>5978.2659490926653</v>
      </c>
      <c r="Y25" s="74">
        <v>5690.5484911178519</v>
      </c>
      <c r="DA25" s="90" t="s">
        <v>382</v>
      </c>
    </row>
    <row r="26" spans="1:105" ht="12" customHeight="1" x14ac:dyDescent="0.25">
      <c r="A26" s="32" t="s">
        <v>52</v>
      </c>
      <c r="B26" s="77">
        <v>404.21891643961391</v>
      </c>
      <c r="C26" s="77">
        <v>442.77614305144698</v>
      </c>
      <c r="D26" s="77">
        <v>479.20221054576962</v>
      </c>
      <c r="E26" s="77">
        <v>549.9648212291778</v>
      </c>
      <c r="F26" s="77">
        <v>575.84467109695015</v>
      </c>
      <c r="G26" s="77">
        <v>626.88331900257947</v>
      </c>
      <c r="H26" s="77">
        <v>725.96792777300084</v>
      </c>
      <c r="I26" s="77">
        <v>828.47678417884777</v>
      </c>
      <c r="J26" s="77">
        <v>963.38048151332725</v>
      </c>
      <c r="K26" s="77">
        <v>1142.57901977644</v>
      </c>
      <c r="L26" s="77">
        <v>1281.1355975924334</v>
      </c>
      <c r="M26" s="77">
        <v>1423.2544282029235</v>
      </c>
      <c r="N26" s="77">
        <v>1503.3798796216679</v>
      </c>
      <c r="O26" s="77">
        <v>1582.1887360275143</v>
      </c>
      <c r="P26" s="77">
        <v>1680.654170249355</v>
      </c>
      <c r="Q26" s="77">
        <v>1787.6574376612209</v>
      </c>
      <c r="R26" s="77">
        <v>1840.9368013757523</v>
      </c>
      <c r="S26" s="77">
        <v>1889.2105760963022</v>
      </c>
      <c r="T26" s="77">
        <v>2018.8984522785902</v>
      </c>
      <c r="U26" s="77">
        <v>2049.5680997420463</v>
      </c>
      <c r="V26" s="77">
        <v>2136.6783319002579</v>
      </c>
      <c r="W26" s="77">
        <v>2162.7711092003442</v>
      </c>
      <c r="X26" s="77">
        <v>2315.6848667239897</v>
      </c>
      <c r="Y26" s="77">
        <v>2303.367841788478</v>
      </c>
      <c r="DA26" s="92" t="s">
        <v>383</v>
      </c>
    </row>
    <row r="27" spans="1:105" ht="12.95" customHeight="1" x14ac:dyDescent="0.25">
      <c r="A27" s="68" t="s">
        <v>54</v>
      </c>
      <c r="B27" s="69">
        <f t="shared" ref="B27:Q27" si="10">SUM(B28:B32)</f>
        <v>11087.398557767499</v>
      </c>
      <c r="C27" s="69">
        <f t="shared" si="10"/>
        <v>11366.99301895514</v>
      </c>
      <c r="D27" s="69">
        <f t="shared" si="10"/>
        <v>11718.031420475294</v>
      </c>
      <c r="E27" s="69">
        <f t="shared" si="10"/>
        <v>12191.772097057956</v>
      </c>
      <c r="F27" s="69">
        <f t="shared" si="10"/>
        <v>12120.589149098598</v>
      </c>
      <c r="G27" s="69">
        <f t="shared" si="10"/>
        <v>12460.429250389412</v>
      </c>
      <c r="H27" s="69">
        <f t="shared" si="10"/>
        <v>12462.142465328894</v>
      </c>
      <c r="I27" s="69">
        <f t="shared" si="10"/>
        <v>12239.418872966235</v>
      </c>
      <c r="J27" s="69">
        <f t="shared" si="10"/>
        <v>11793.74944829386</v>
      </c>
      <c r="K27" s="69">
        <f t="shared" si="10"/>
        <v>11674.521951868323</v>
      </c>
      <c r="L27" s="69">
        <f t="shared" si="10"/>
        <v>12211.075756453087</v>
      </c>
      <c r="M27" s="69">
        <f t="shared" si="10"/>
        <v>11732.886887154968</v>
      </c>
      <c r="N27" s="69">
        <f t="shared" si="10"/>
        <v>11493.746307065467</v>
      </c>
      <c r="O27" s="69">
        <f t="shared" si="10"/>
        <v>11437.196399482931</v>
      </c>
      <c r="P27" s="69">
        <f t="shared" si="10"/>
        <v>11026.659961666326</v>
      </c>
      <c r="Q27" s="69">
        <f t="shared" si="10"/>
        <v>11174.766919610171</v>
      </c>
      <c r="R27" s="69">
        <f t="shared" ref="R27:V27" si="11">SUM(R28:R32)</f>
        <v>11218.818450840363</v>
      </c>
      <c r="S27" s="69">
        <f t="shared" si="11"/>
        <v>11796.044582704319</v>
      </c>
      <c r="T27" s="69">
        <f t="shared" si="11"/>
        <v>11832.725379713107</v>
      </c>
      <c r="U27" s="69">
        <f t="shared" si="11"/>
        <v>11812.116859898491</v>
      </c>
      <c r="V27" s="69">
        <f t="shared" si="11"/>
        <v>12089.043908860684</v>
      </c>
      <c r="W27" s="69">
        <f t="shared" ref="W27:Y27" si="12">SUM(W28:W32)</f>
        <v>12079.152460281079</v>
      </c>
      <c r="X27" s="69">
        <f t="shared" si="12"/>
        <v>11714.534939236408</v>
      </c>
      <c r="Y27" s="69">
        <f t="shared" si="12"/>
        <v>10946.166709140862</v>
      </c>
      <c r="DA27" s="88" t="s">
        <v>249</v>
      </c>
    </row>
    <row r="28" spans="1:105" ht="12" customHeight="1" x14ac:dyDescent="0.25">
      <c r="A28" s="28" t="s">
        <v>51</v>
      </c>
      <c r="B28" s="72">
        <v>66.811396837145494</v>
      </c>
      <c r="C28" s="72">
        <v>63.272807126875676</v>
      </c>
      <c r="D28" s="72">
        <v>79.43017860525319</v>
      </c>
      <c r="E28" s="72">
        <v>94.0682781683537</v>
      </c>
      <c r="F28" s="72">
        <v>98.074063744633378</v>
      </c>
      <c r="G28" s="72">
        <v>100.44998211051835</v>
      </c>
      <c r="H28" s="72">
        <v>108.27744477491517</v>
      </c>
      <c r="I28" s="72">
        <v>102.89921023251087</v>
      </c>
      <c r="J28" s="72">
        <v>110.28034234508937</v>
      </c>
      <c r="K28" s="72">
        <v>109.02462783644282</v>
      </c>
      <c r="L28" s="72">
        <v>112.08341900180197</v>
      </c>
      <c r="M28" s="72">
        <v>109.89748476854336</v>
      </c>
      <c r="N28" s="72">
        <v>110.0668482352927</v>
      </c>
      <c r="O28" s="72">
        <v>104.79923877830635</v>
      </c>
      <c r="P28" s="72">
        <v>105.59325409149882</v>
      </c>
      <c r="Q28" s="72">
        <v>101.4026753073282</v>
      </c>
      <c r="R28" s="72">
        <v>98.802069360551457</v>
      </c>
      <c r="S28" s="72">
        <v>97.92179041511389</v>
      </c>
      <c r="T28" s="72">
        <v>90.439361024091781</v>
      </c>
      <c r="U28" s="72">
        <v>75.952244884972487</v>
      </c>
      <c r="V28" s="72">
        <v>77.288634798409532</v>
      </c>
      <c r="W28" s="72">
        <v>67.878530583458499</v>
      </c>
      <c r="X28" s="72">
        <v>47.388777206580556</v>
      </c>
      <c r="Y28" s="72">
        <v>44.641469930668123</v>
      </c>
      <c r="DA28" s="89" t="s">
        <v>384</v>
      </c>
    </row>
    <row r="29" spans="1:105" s="2" customFormat="1" ht="12" customHeight="1" x14ac:dyDescent="0.25">
      <c r="A29" s="28" t="s">
        <v>74</v>
      </c>
      <c r="B29" s="72">
        <v>2414.9464821388215</v>
      </c>
      <c r="C29" s="72">
        <v>2381.7685395182502</v>
      </c>
      <c r="D29" s="72">
        <v>2421.9223298604675</v>
      </c>
      <c r="E29" s="72">
        <v>2577.2698350086189</v>
      </c>
      <c r="F29" s="72">
        <v>2450.1618011900591</v>
      </c>
      <c r="G29" s="72">
        <v>2583.9828966479408</v>
      </c>
      <c r="H29" s="72">
        <v>2301.5502585352669</v>
      </c>
      <c r="I29" s="72">
        <v>2407.2300097422062</v>
      </c>
      <c r="J29" s="72">
        <v>2154.4245137084426</v>
      </c>
      <c r="K29" s="72">
        <v>2228.6806460528037</v>
      </c>
      <c r="L29" s="72">
        <v>2176.7788340601182</v>
      </c>
      <c r="M29" s="72">
        <v>2144.2650520627199</v>
      </c>
      <c r="N29" s="72">
        <v>2037.4136077481226</v>
      </c>
      <c r="O29" s="72">
        <v>2021.0132297660655</v>
      </c>
      <c r="P29" s="72">
        <v>2020.1185728014527</v>
      </c>
      <c r="Q29" s="72">
        <v>2004.6743553879653</v>
      </c>
      <c r="R29" s="72">
        <v>1932.528583709246</v>
      </c>
      <c r="S29" s="72">
        <v>2009.1325459946868</v>
      </c>
      <c r="T29" s="72">
        <v>2010.5625892821936</v>
      </c>
      <c r="U29" s="72">
        <v>2009.262273316021</v>
      </c>
      <c r="V29" s="72">
        <v>1997.7794217263129</v>
      </c>
      <c r="W29" s="72">
        <v>1898.3201139747744</v>
      </c>
      <c r="X29" s="72">
        <v>1812.6627519111973</v>
      </c>
      <c r="Y29" s="72">
        <v>1691.0446969982804</v>
      </c>
      <c r="DA29" s="89" t="s">
        <v>385</v>
      </c>
    </row>
    <row r="30" spans="1:105" ht="12" customHeight="1" x14ac:dyDescent="0.25">
      <c r="A30" s="28" t="s">
        <v>190</v>
      </c>
      <c r="B30" s="72">
        <v>2824.5923482393468</v>
      </c>
      <c r="C30" s="72">
        <v>2867.0828124080986</v>
      </c>
      <c r="D30" s="72">
        <v>3020.0722644740849</v>
      </c>
      <c r="E30" s="72">
        <v>3127.4898297003965</v>
      </c>
      <c r="F30" s="72">
        <v>3050.2294628376189</v>
      </c>
      <c r="G30" s="72">
        <v>3229.4110422964054</v>
      </c>
      <c r="H30" s="72">
        <v>3239.4026877212787</v>
      </c>
      <c r="I30" s="72">
        <v>3072.3503121323529</v>
      </c>
      <c r="J30" s="72">
        <v>2880.6735453411729</v>
      </c>
      <c r="K30" s="72">
        <v>2840.996386127174</v>
      </c>
      <c r="L30" s="72">
        <v>3051.9395531752962</v>
      </c>
      <c r="M30" s="72">
        <v>3059.6316429015278</v>
      </c>
      <c r="N30" s="72">
        <v>2840.7112036731241</v>
      </c>
      <c r="O30" s="72">
        <v>2811.0897070521237</v>
      </c>
      <c r="P30" s="72">
        <v>2663.9113117915581</v>
      </c>
      <c r="Q30" s="72">
        <v>2775.9090813616676</v>
      </c>
      <c r="R30" s="72">
        <v>2887.1962492619468</v>
      </c>
      <c r="S30" s="72">
        <v>3081.9268923746872</v>
      </c>
      <c r="T30" s="72">
        <v>3090.85719248754</v>
      </c>
      <c r="U30" s="72">
        <v>3132.3319922777496</v>
      </c>
      <c r="V30" s="72">
        <v>3299.0530453227643</v>
      </c>
      <c r="W30" s="72">
        <v>3301.1471874566546</v>
      </c>
      <c r="X30" s="72">
        <v>2913.7730133739669</v>
      </c>
      <c r="Y30" s="72">
        <v>2669.1655248279544</v>
      </c>
      <c r="DA30" s="89" t="s">
        <v>386</v>
      </c>
    </row>
    <row r="31" spans="1:105" ht="12" customHeight="1" x14ac:dyDescent="0.25">
      <c r="A31" s="28" t="s">
        <v>203</v>
      </c>
      <c r="B31" s="72">
        <v>439.17648458462548</v>
      </c>
      <c r="C31" s="72">
        <v>450.23176025239212</v>
      </c>
      <c r="D31" s="72">
        <v>459.51411592162293</v>
      </c>
      <c r="E31" s="72">
        <v>464.38285452786653</v>
      </c>
      <c r="F31" s="72">
        <v>444.99815632137955</v>
      </c>
      <c r="G31" s="72">
        <v>470.39579030794107</v>
      </c>
      <c r="H31" s="72">
        <v>466.06742613429662</v>
      </c>
      <c r="I31" s="72">
        <v>490.51239314093993</v>
      </c>
      <c r="J31" s="72">
        <v>525.09914908982353</v>
      </c>
      <c r="K31" s="72">
        <v>540.99448198245909</v>
      </c>
      <c r="L31" s="72">
        <v>462.83894003909955</v>
      </c>
      <c r="M31" s="72">
        <v>456.63922682839001</v>
      </c>
      <c r="N31" s="72">
        <v>472.59143449156898</v>
      </c>
      <c r="O31" s="72">
        <v>479.59107799824164</v>
      </c>
      <c r="P31" s="72">
        <v>489.3414050730114</v>
      </c>
      <c r="Q31" s="72">
        <v>488.26528019288781</v>
      </c>
      <c r="R31" s="72">
        <v>481.64273285587393</v>
      </c>
      <c r="S31" s="72">
        <v>487.41397254480478</v>
      </c>
      <c r="T31" s="72">
        <v>545.96777120154093</v>
      </c>
      <c r="U31" s="72">
        <v>536.43427103979923</v>
      </c>
      <c r="V31" s="72">
        <v>539.58781445599504</v>
      </c>
      <c r="W31" s="72">
        <v>546.85687100643304</v>
      </c>
      <c r="X31" s="72">
        <v>478.76788714674774</v>
      </c>
      <c r="Y31" s="72">
        <v>461.28126266171489</v>
      </c>
      <c r="DA31" s="89" t="s">
        <v>387</v>
      </c>
    </row>
    <row r="32" spans="1:105" ht="12" customHeight="1" x14ac:dyDescent="0.25">
      <c r="A32" s="32" t="s">
        <v>53</v>
      </c>
      <c r="B32" s="77">
        <v>5341.8718459675601</v>
      </c>
      <c r="C32" s="77">
        <v>5604.6370996495234</v>
      </c>
      <c r="D32" s="77">
        <v>5737.0925316138646</v>
      </c>
      <c r="E32" s="77">
        <v>5928.5612996527198</v>
      </c>
      <c r="F32" s="77">
        <v>6077.1256650049063</v>
      </c>
      <c r="G32" s="77">
        <v>6076.1895390266072</v>
      </c>
      <c r="H32" s="77">
        <v>6346.8446481631372</v>
      </c>
      <c r="I32" s="77">
        <v>6166.4269477182252</v>
      </c>
      <c r="J32" s="77">
        <v>6123.2718978093326</v>
      </c>
      <c r="K32" s="77">
        <v>5954.8258098694414</v>
      </c>
      <c r="L32" s="77">
        <v>6407.4350101767723</v>
      </c>
      <c r="M32" s="77">
        <v>5962.4534805937856</v>
      </c>
      <c r="N32" s="77">
        <v>6032.9632129173588</v>
      </c>
      <c r="O32" s="77">
        <v>6020.7031458881956</v>
      </c>
      <c r="P32" s="77">
        <v>5747.6954179088034</v>
      </c>
      <c r="Q32" s="77">
        <v>5804.5155273603223</v>
      </c>
      <c r="R32" s="77">
        <v>5818.6488156527448</v>
      </c>
      <c r="S32" s="77">
        <v>6119.6493813750267</v>
      </c>
      <c r="T32" s="77">
        <v>6094.8984657177407</v>
      </c>
      <c r="U32" s="77">
        <v>6058.1360783799482</v>
      </c>
      <c r="V32" s="77">
        <v>6175.334992557202</v>
      </c>
      <c r="W32" s="77">
        <v>6264.9497572597584</v>
      </c>
      <c r="X32" s="77">
        <v>6461.9425095979159</v>
      </c>
      <c r="Y32" s="77">
        <v>6080.0337547222434</v>
      </c>
      <c r="DA32" s="92" t="s">
        <v>388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125590.864078131</v>
      </c>
      <c r="C3" s="65">
        <f t="shared" si="0"/>
        <v>134566.00342818585</v>
      </c>
      <c r="D3" s="65">
        <f t="shared" si="0"/>
        <v>132473.52673312259</v>
      </c>
      <c r="E3" s="65">
        <f t="shared" si="0"/>
        <v>138513.69820018797</v>
      </c>
      <c r="F3" s="65">
        <f t="shared" si="0"/>
        <v>137969.72034514387</v>
      </c>
      <c r="G3" s="65">
        <f t="shared" si="0"/>
        <v>140725.72395009207</v>
      </c>
      <c r="H3" s="65">
        <f t="shared" si="0"/>
        <v>142110.22564780372</v>
      </c>
      <c r="I3" s="65">
        <f t="shared" si="0"/>
        <v>132779.80128745316</v>
      </c>
      <c r="J3" s="65">
        <f t="shared" si="0"/>
        <v>143268.14757595072</v>
      </c>
      <c r="K3" s="65">
        <f t="shared" si="0"/>
        <v>144255.41398986286</v>
      </c>
      <c r="L3" s="65">
        <f t="shared" si="0"/>
        <v>158205.62503887323</v>
      </c>
      <c r="M3" s="65">
        <f t="shared" si="0"/>
        <v>143543.48106143036</v>
      </c>
      <c r="N3" s="65">
        <f t="shared" si="0"/>
        <v>154736.15221588709</v>
      </c>
      <c r="O3" s="65">
        <f t="shared" si="0"/>
        <v>159700.16333034361</v>
      </c>
      <c r="P3" s="65">
        <f t="shared" si="0"/>
        <v>139148.50956082056</v>
      </c>
      <c r="Q3" s="65">
        <f t="shared" si="0"/>
        <v>148477.57557128288</v>
      </c>
      <c r="R3" s="65">
        <f t="shared" ref="R3:V3" si="1">SUM(R4,R15,R17,R27)</f>
        <v>155479.43582135913</v>
      </c>
      <c r="S3" s="65">
        <f t="shared" si="1"/>
        <v>158816.68374675111</v>
      </c>
      <c r="T3" s="65">
        <f t="shared" si="1"/>
        <v>159835.47016397698</v>
      </c>
      <c r="U3" s="65">
        <f t="shared" si="1"/>
        <v>161525.11225107528</v>
      </c>
      <c r="V3" s="65">
        <f t="shared" si="1"/>
        <v>162983.60617299355</v>
      </c>
      <c r="W3" s="65">
        <f t="shared" ref="W3:Y3" si="2">SUM(W4,W15,W17,W27)</f>
        <v>176356.53974943236</v>
      </c>
      <c r="X3" s="65">
        <f t="shared" si="2"/>
        <v>165637.58128458232</v>
      </c>
      <c r="Y3" s="65">
        <f t="shared" si="2"/>
        <v>159066.57412017253</v>
      </c>
      <c r="DA3" s="87" t="s">
        <v>390</v>
      </c>
    </row>
    <row r="4" spans="1:105" ht="12.95" customHeight="1" x14ac:dyDescent="0.25">
      <c r="A4" s="68" t="s">
        <v>57</v>
      </c>
      <c r="B4" s="69">
        <f t="shared" ref="B4:Q4" si="3">SUM(B5:B14)</f>
        <v>101519.1919139629</v>
      </c>
      <c r="C4" s="69">
        <f t="shared" si="3"/>
        <v>109543.67195604197</v>
      </c>
      <c r="D4" s="69">
        <f t="shared" si="3"/>
        <v>106834.0838444527</v>
      </c>
      <c r="E4" s="69">
        <f t="shared" si="3"/>
        <v>111002.05909434587</v>
      </c>
      <c r="F4" s="69">
        <f t="shared" si="3"/>
        <v>111075.35774237858</v>
      </c>
      <c r="G4" s="69">
        <f t="shared" si="3"/>
        <v>113105.56168644292</v>
      </c>
      <c r="H4" s="69">
        <f t="shared" si="3"/>
        <v>113537.96238831589</v>
      </c>
      <c r="I4" s="69">
        <f t="shared" si="3"/>
        <v>104671.28628504177</v>
      </c>
      <c r="J4" s="69">
        <f t="shared" si="3"/>
        <v>114874.22691669854</v>
      </c>
      <c r="K4" s="69">
        <f t="shared" si="3"/>
        <v>115482.63970662396</v>
      </c>
      <c r="L4" s="69">
        <f t="shared" si="3"/>
        <v>127896.03472163223</v>
      </c>
      <c r="M4" s="69">
        <f t="shared" si="3"/>
        <v>113116.05328328761</v>
      </c>
      <c r="N4" s="69">
        <f t="shared" si="3"/>
        <v>123350.40438997357</v>
      </c>
      <c r="O4" s="69">
        <f t="shared" si="3"/>
        <v>129044.32079388638</v>
      </c>
      <c r="P4" s="69">
        <f t="shared" si="3"/>
        <v>109124.62746553768</v>
      </c>
      <c r="Q4" s="69">
        <f t="shared" si="3"/>
        <v>116915.74087464946</v>
      </c>
      <c r="R4" s="69">
        <f t="shared" ref="R4:V4" si="4">SUM(R5:R14)</f>
        <v>123298.20295704498</v>
      </c>
      <c r="S4" s="69">
        <f t="shared" si="4"/>
        <v>124749.63913067384</v>
      </c>
      <c r="T4" s="69">
        <f t="shared" si="4"/>
        <v>125267.64080323737</v>
      </c>
      <c r="U4" s="69">
        <f t="shared" si="4"/>
        <v>126312.27818294011</v>
      </c>
      <c r="V4" s="69">
        <f t="shared" si="4"/>
        <v>127258.29533019823</v>
      </c>
      <c r="W4" s="69">
        <f t="shared" ref="W4:Y4" si="5">SUM(W5:W14)</f>
        <v>140039.70551924212</v>
      </c>
      <c r="X4" s="69">
        <f t="shared" si="5"/>
        <v>131074.79731201974</v>
      </c>
      <c r="Y4" s="69">
        <f t="shared" si="5"/>
        <v>126344.97793703445</v>
      </c>
      <c r="DA4" s="88" t="s">
        <v>391</v>
      </c>
    </row>
    <row r="5" spans="1:105" ht="12" customHeight="1" x14ac:dyDescent="0.25">
      <c r="A5" s="28" t="s">
        <v>51</v>
      </c>
      <c r="B5" s="72">
        <v>4663.7408666913652</v>
      </c>
      <c r="C5" s="72">
        <v>4891.6145294057033</v>
      </c>
      <c r="D5" s="72">
        <v>5000.4678140015785</v>
      </c>
      <c r="E5" s="72">
        <v>4917.2887569675186</v>
      </c>
      <c r="F5" s="72">
        <v>4968.5047468882631</v>
      </c>
      <c r="G5" s="72">
        <v>5211.3135673418274</v>
      </c>
      <c r="H5" s="72">
        <v>5830.7915426747586</v>
      </c>
      <c r="I5" s="72">
        <v>5248.3249991883176</v>
      </c>
      <c r="J5" s="72">
        <v>5603.1442668972168</v>
      </c>
      <c r="K5" s="72">
        <v>5766.0914723482474</v>
      </c>
      <c r="L5" s="72">
        <v>6831.6069117068491</v>
      </c>
      <c r="M5" s="72">
        <v>5940.8132902117977</v>
      </c>
      <c r="N5" s="72">
        <v>6150.8833181501413</v>
      </c>
      <c r="O5" s="72">
        <v>5979.4078649430658</v>
      </c>
      <c r="P5" s="72">
        <v>5311.1470256899829</v>
      </c>
      <c r="Q5" s="72">
        <v>5275.8585077801699</v>
      </c>
      <c r="R5" s="72">
        <v>5502.4569492790115</v>
      </c>
      <c r="S5" s="72">
        <v>5537.4855775922597</v>
      </c>
      <c r="T5" s="72">
        <v>5240.3119073958906</v>
      </c>
      <c r="U5" s="72">
        <v>4259.5769419228454</v>
      </c>
      <c r="V5" s="72">
        <v>4409.3579448370483</v>
      </c>
      <c r="W5" s="72">
        <v>4248.1976143028278</v>
      </c>
      <c r="X5" s="72">
        <v>3680.4483012148257</v>
      </c>
      <c r="Y5" s="72">
        <v>3538.7879303867453</v>
      </c>
      <c r="DA5" s="89" t="s">
        <v>392</v>
      </c>
    </row>
    <row r="6" spans="1:105" ht="12" customHeight="1" x14ac:dyDescent="0.25">
      <c r="A6" s="28" t="s">
        <v>74</v>
      </c>
      <c r="B6" s="72">
        <v>2112.5490755475826</v>
      </c>
      <c r="C6" s="72">
        <v>2057.7908938931541</v>
      </c>
      <c r="D6" s="72">
        <v>1986.4587255373874</v>
      </c>
      <c r="E6" s="72">
        <v>1947.7236174412351</v>
      </c>
      <c r="F6" s="72">
        <v>2033.9815581445903</v>
      </c>
      <c r="G6" s="72">
        <v>2025.1693490605285</v>
      </c>
      <c r="H6" s="72">
        <v>1920.0692345534642</v>
      </c>
      <c r="I6" s="72">
        <v>1688.1644773197754</v>
      </c>
      <c r="J6" s="72">
        <v>1848.0495968787627</v>
      </c>
      <c r="K6" s="72">
        <v>1736.3201808514914</v>
      </c>
      <c r="L6" s="72">
        <v>1852.1633308370506</v>
      </c>
      <c r="M6" s="72">
        <v>1541.2744524362877</v>
      </c>
      <c r="N6" s="72">
        <v>1562.4681428487534</v>
      </c>
      <c r="O6" s="72">
        <v>1684.4136150901629</v>
      </c>
      <c r="P6" s="72">
        <v>1393.7600680105209</v>
      </c>
      <c r="Q6" s="72">
        <v>1373.0537357824426</v>
      </c>
      <c r="R6" s="72">
        <v>1574.1786458249928</v>
      </c>
      <c r="S6" s="72">
        <v>1442.6657403886838</v>
      </c>
      <c r="T6" s="72">
        <v>1634.8146121586472</v>
      </c>
      <c r="U6" s="72">
        <v>1530.3716686484397</v>
      </c>
      <c r="V6" s="72">
        <v>1558.1148505887643</v>
      </c>
      <c r="W6" s="72">
        <v>1720.3880500408738</v>
      </c>
      <c r="X6" s="72">
        <v>1710.254178991037</v>
      </c>
      <c r="Y6" s="72">
        <v>1476.1988952211443</v>
      </c>
      <c r="DA6" s="89" t="s">
        <v>393</v>
      </c>
    </row>
    <row r="7" spans="1:105" ht="12" customHeight="1" x14ac:dyDescent="0.25">
      <c r="A7" s="28" t="s">
        <v>201</v>
      </c>
      <c r="B7" s="72">
        <v>20130.974207511827</v>
      </c>
      <c r="C7" s="72">
        <v>22537.125373862807</v>
      </c>
      <c r="D7" s="72">
        <v>20362.431012950437</v>
      </c>
      <c r="E7" s="72">
        <v>20727.57024297502</v>
      </c>
      <c r="F7" s="72">
        <v>19880.202469345142</v>
      </c>
      <c r="G7" s="72">
        <v>19878.575507196259</v>
      </c>
      <c r="H7" s="72">
        <v>19402.969238556849</v>
      </c>
      <c r="I7" s="72">
        <v>14626.663867450487</v>
      </c>
      <c r="J7" s="72">
        <v>17705.781030823691</v>
      </c>
      <c r="K7" s="72">
        <v>16134.075990611331</v>
      </c>
      <c r="L7" s="72">
        <v>16201.69298188165</v>
      </c>
      <c r="M7" s="72">
        <v>14224.121773355637</v>
      </c>
      <c r="N7" s="72">
        <v>14795.624520786345</v>
      </c>
      <c r="O7" s="72">
        <v>15843.965299448586</v>
      </c>
      <c r="P7" s="72">
        <v>13164.485524358932</v>
      </c>
      <c r="Q7" s="72">
        <v>13993.207741526767</v>
      </c>
      <c r="R7" s="72">
        <v>13616.029911412756</v>
      </c>
      <c r="S7" s="72">
        <v>13448.884767580654</v>
      </c>
      <c r="T7" s="72">
        <v>12556.784663533581</v>
      </c>
      <c r="U7" s="72">
        <v>13069.004412770963</v>
      </c>
      <c r="V7" s="72">
        <v>13963.762373132698</v>
      </c>
      <c r="W7" s="72">
        <v>11246.283324790907</v>
      </c>
      <c r="X7" s="72">
        <v>12061.803896519577</v>
      </c>
      <c r="Y7" s="72">
        <v>11196.367704837017</v>
      </c>
      <c r="DA7" s="89" t="s">
        <v>394</v>
      </c>
    </row>
    <row r="8" spans="1:105" ht="12" customHeight="1" x14ac:dyDescent="0.25">
      <c r="A8" s="28" t="s">
        <v>190</v>
      </c>
      <c r="B8" s="72">
        <v>35100.49386836859</v>
      </c>
      <c r="C8" s="72">
        <v>37545.072804251358</v>
      </c>
      <c r="D8" s="72">
        <v>37369.852099687472</v>
      </c>
      <c r="E8" s="72">
        <v>39501.024169098615</v>
      </c>
      <c r="F8" s="72">
        <v>40339.508129669171</v>
      </c>
      <c r="G8" s="72">
        <v>40566.294760426674</v>
      </c>
      <c r="H8" s="72">
        <v>40023.211394744438</v>
      </c>
      <c r="I8" s="72">
        <v>36660.728224126986</v>
      </c>
      <c r="J8" s="72">
        <v>39684.230704121139</v>
      </c>
      <c r="K8" s="72">
        <v>40582.945112624198</v>
      </c>
      <c r="L8" s="72">
        <v>44997.93588246905</v>
      </c>
      <c r="M8" s="72">
        <v>39193.404165984437</v>
      </c>
      <c r="N8" s="72">
        <v>42836.491989194001</v>
      </c>
      <c r="O8" s="72">
        <v>45013.082893607709</v>
      </c>
      <c r="P8" s="72">
        <v>36079.078688480666</v>
      </c>
      <c r="Q8" s="72">
        <v>40203.361745560083</v>
      </c>
      <c r="R8" s="72">
        <v>43986.511179834757</v>
      </c>
      <c r="S8" s="72">
        <v>44638.035197959332</v>
      </c>
      <c r="T8" s="72">
        <v>44915.505973245919</v>
      </c>
      <c r="U8" s="72">
        <v>45601.958629113367</v>
      </c>
      <c r="V8" s="72">
        <v>46198.142887500471</v>
      </c>
      <c r="W8" s="72">
        <v>53391.640178367677</v>
      </c>
      <c r="X8" s="72">
        <v>46157.938530812389</v>
      </c>
      <c r="Y8" s="72">
        <v>42894.068957936921</v>
      </c>
      <c r="DA8" s="89" t="s">
        <v>395</v>
      </c>
    </row>
    <row r="9" spans="1:105" ht="12" customHeight="1" x14ac:dyDescent="0.25">
      <c r="A9" s="28" t="s">
        <v>203</v>
      </c>
      <c r="B9" s="72">
        <v>12653.935347945686</v>
      </c>
      <c r="C9" s="72">
        <v>13061.656895709912</v>
      </c>
      <c r="D9" s="72">
        <v>13463.667977081164</v>
      </c>
      <c r="E9" s="72">
        <v>15365.59287364368</v>
      </c>
      <c r="F9" s="72">
        <v>15256.006364708486</v>
      </c>
      <c r="G9" s="72">
        <v>16858.256206549868</v>
      </c>
      <c r="H9" s="72">
        <v>18033.937240072024</v>
      </c>
      <c r="I9" s="72">
        <v>19901.492108511069</v>
      </c>
      <c r="J9" s="72">
        <v>22341.598735205465</v>
      </c>
      <c r="K9" s="72">
        <v>22930.733393794319</v>
      </c>
      <c r="L9" s="72">
        <v>25522.532839831976</v>
      </c>
      <c r="M9" s="72">
        <v>23268.198701047233</v>
      </c>
      <c r="N9" s="72">
        <v>27280.885644261376</v>
      </c>
      <c r="O9" s="72">
        <v>28222.854002291908</v>
      </c>
      <c r="P9" s="72">
        <v>24481.045263440497</v>
      </c>
      <c r="Q9" s="72">
        <v>25816.956293154049</v>
      </c>
      <c r="R9" s="72">
        <v>25844.376036486763</v>
      </c>
      <c r="S9" s="72">
        <v>26368.252833103445</v>
      </c>
      <c r="T9" s="72">
        <v>27866.029131426516</v>
      </c>
      <c r="U9" s="72">
        <v>28140.469169954762</v>
      </c>
      <c r="V9" s="72">
        <v>27349.136671776148</v>
      </c>
      <c r="W9" s="72">
        <v>30717.067895354063</v>
      </c>
      <c r="X9" s="72">
        <v>29584.996129486553</v>
      </c>
      <c r="Y9" s="72">
        <v>28043.8159317754</v>
      </c>
      <c r="DA9" s="89" t="s">
        <v>396</v>
      </c>
    </row>
    <row r="10" spans="1:105" ht="12" customHeight="1" x14ac:dyDescent="0.25">
      <c r="A10" s="28" t="s">
        <v>198</v>
      </c>
      <c r="B10" s="72">
        <v>96.649960767294019</v>
      </c>
      <c r="C10" s="72">
        <v>95.314306836417003</v>
      </c>
      <c r="D10" s="72">
        <v>68.030505341403895</v>
      </c>
      <c r="E10" s="72">
        <v>70.103177448488537</v>
      </c>
      <c r="F10" s="72">
        <v>72.419462972264697</v>
      </c>
      <c r="G10" s="72">
        <v>14.461730673119749</v>
      </c>
      <c r="H10" s="72">
        <v>15.961671208976437</v>
      </c>
      <c r="I10" s="72">
        <v>14.756037434489942</v>
      </c>
      <c r="J10" s="72">
        <v>18.042968732038595</v>
      </c>
      <c r="K10" s="72">
        <v>22.52874078367747</v>
      </c>
      <c r="L10" s="72">
        <v>29.306935953716668</v>
      </c>
      <c r="M10" s="72">
        <v>28.49032578290425</v>
      </c>
      <c r="N10" s="72">
        <v>34.150760804145577</v>
      </c>
      <c r="O10" s="72">
        <v>34.7384177428046</v>
      </c>
      <c r="P10" s="72">
        <v>29.596156953753663</v>
      </c>
      <c r="Q10" s="72">
        <v>33.212215422746254</v>
      </c>
      <c r="R10" s="72">
        <v>39.095031388278265</v>
      </c>
      <c r="S10" s="72">
        <v>37.790321412722371</v>
      </c>
      <c r="T10" s="72">
        <v>34.822659131787439</v>
      </c>
      <c r="U10" s="72">
        <v>37.717445053257507</v>
      </c>
      <c r="V10" s="72">
        <v>35.077379555633186</v>
      </c>
      <c r="W10" s="72">
        <v>50.212566800589919</v>
      </c>
      <c r="X10" s="72">
        <v>49.141070975162044</v>
      </c>
      <c r="Y10" s="72">
        <v>52.48114639265826</v>
      </c>
      <c r="DA10" s="89" t="s">
        <v>397</v>
      </c>
    </row>
    <row r="11" spans="1:105" ht="12" customHeight="1" x14ac:dyDescent="0.25">
      <c r="A11" s="28" t="s">
        <v>199</v>
      </c>
      <c r="B11" s="72">
        <v>17870.892690778426</v>
      </c>
      <c r="C11" s="72">
        <v>19594.519172032196</v>
      </c>
      <c r="D11" s="72">
        <v>18706.089148532879</v>
      </c>
      <c r="E11" s="72">
        <v>17837.261698683345</v>
      </c>
      <c r="F11" s="72">
        <v>17914.69466715401</v>
      </c>
      <c r="G11" s="72">
        <v>17728.974819466577</v>
      </c>
      <c r="H11" s="72">
        <v>16960.166616830291</v>
      </c>
      <c r="I11" s="72">
        <v>15330.485572550268</v>
      </c>
      <c r="J11" s="72">
        <v>15343.858017817558</v>
      </c>
      <c r="K11" s="72">
        <v>15347.195655046917</v>
      </c>
      <c r="L11" s="72">
        <v>17261.10640422026</v>
      </c>
      <c r="M11" s="72">
        <v>15352.806719310462</v>
      </c>
      <c r="N11" s="72">
        <v>15685.156544423795</v>
      </c>
      <c r="O11" s="72">
        <v>16784.538019312968</v>
      </c>
      <c r="P11" s="72">
        <v>14789.564725156033</v>
      </c>
      <c r="Q11" s="72">
        <v>15557.441249868616</v>
      </c>
      <c r="R11" s="72">
        <v>16425.055447995022</v>
      </c>
      <c r="S11" s="72">
        <v>16510.398062139018</v>
      </c>
      <c r="T11" s="72">
        <v>15693.970999479749</v>
      </c>
      <c r="U11" s="72">
        <v>15608.844012947913</v>
      </c>
      <c r="V11" s="72">
        <v>15319.758174301818</v>
      </c>
      <c r="W11" s="72">
        <v>16628.113714954587</v>
      </c>
      <c r="X11" s="72">
        <v>15111.914958896083</v>
      </c>
      <c r="Y11" s="72">
        <v>14954.497342641687</v>
      </c>
      <c r="DA11" s="89" t="s">
        <v>398</v>
      </c>
    </row>
    <row r="12" spans="1:105" ht="12" customHeight="1" x14ac:dyDescent="0.25">
      <c r="A12" s="28" t="s">
        <v>95</v>
      </c>
      <c r="B12" s="72">
        <v>1241.5281466037745</v>
      </c>
      <c r="C12" s="72">
        <v>1559.000861997557</v>
      </c>
      <c r="D12" s="72">
        <v>1870.4910130306775</v>
      </c>
      <c r="E12" s="72">
        <v>2277.5423744810823</v>
      </c>
      <c r="F12" s="72">
        <v>2501.2796009850222</v>
      </c>
      <c r="G12" s="72">
        <v>3034.0911964562188</v>
      </c>
      <c r="H12" s="72">
        <v>3508.4518825480841</v>
      </c>
      <c r="I12" s="72">
        <v>4004.5972025383908</v>
      </c>
      <c r="J12" s="72">
        <v>4677.2289593293663</v>
      </c>
      <c r="K12" s="72">
        <v>5502.847575637189</v>
      </c>
      <c r="L12" s="72">
        <v>6726.3429996353407</v>
      </c>
      <c r="M12" s="72">
        <v>6353.8930847311676</v>
      </c>
      <c r="N12" s="72">
        <v>7121.7893202185523</v>
      </c>
      <c r="O12" s="72">
        <v>7673.4009146130466</v>
      </c>
      <c r="P12" s="72">
        <v>7486.2581336210942</v>
      </c>
      <c r="Q12" s="72">
        <v>8111.3793605512892</v>
      </c>
      <c r="R12" s="72">
        <v>9112.4047112471726</v>
      </c>
      <c r="S12" s="72">
        <v>9448.776648805806</v>
      </c>
      <c r="T12" s="72">
        <v>9963.9284117669431</v>
      </c>
      <c r="U12" s="72">
        <v>10692.247508081684</v>
      </c>
      <c r="V12" s="72">
        <v>11373.878021465503</v>
      </c>
      <c r="W12" s="72">
        <v>14077.271582284175</v>
      </c>
      <c r="X12" s="72">
        <v>15572.824079137368</v>
      </c>
      <c r="Y12" s="72">
        <v>17238.157508450528</v>
      </c>
      <c r="DA12" s="89" t="s">
        <v>399</v>
      </c>
    </row>
    <row r="13" spans="1:105" ht="12" customHeight="1" x14ac:dyDescent="0.25">
      <c r="A13" s="73" t="s">
        <v>94</v>
      </c>
      <c r="B13" s="74">
        <v>6041.2768197119422</v>
      </c>
      <c r="C13" s="74">
        <v>6489.0409953990302</v>
      </c>
      <c r="D13" s="74">
        <v>6380.6430614108594</v>
      </c>
      <c r="E13" s="74">
        <v>6729.2697658979469</v>
      </c>
      <c r="F13" s="74">
        <v>6477.9638721187075</v>
      </c>
      <c r="G13" s="74">
        <v>6165.1094579195506</v>
      </c>
      <c r="H13" s="74">
        <v>6270.7306617513041</v>
      </c>
      <c r="I13" s="74">
        <v>5827.1443344210657</v>
      </c>
      <c r="J13" s="74">
        <v>6150.8546399868592</v>
      </c>
      <c r="K13" s="74">
        <v>5992.7730986068282</v>
      </c>
      <c r="L13" s="74">
        <v>6883.5565911223448</v>
      </c>
      <c r="M13" s="74">
        <v>5845.5661945800694</v>
      </c>
      <c r="N13" s="74">
        <v>6426.500257519504</v>
      </c>
      <c r="O13" s="74">
        <v>6262.9756946431362</v>
      </c>
      <c r="P13" s="74">
        <v>5131.0339526500893</v>
      </c>
      <c r="Q13" s="74">
        <v>5210.6290519429931</v>
      </c>
      <c r="R13" s="74">
        <v>5790.4004461709264</v>
      </c>
      <c r="S13" s="74">
        <v>5912.4834716817395</v>
      </c>
      <c r="T13" s="74">
        <v>5968.8702680816668</v>
      </c>
      <c r="U13" s="74">
        <v>5973.0640015811496</v>
      </c>
      <c r="V13" s="74">
        <v>5639.8365292666876</v>
      </c>
      <c r="W13" s="74">
        <v>6375.2853024334263</v>
      </c>
      <c r="X13" s="74">
        <v>5703.2676862892977</v>
      </c>
      <c r="Y13" s="74">
        <v>5632.7733161074975</v>
      </c>
      <c r="DA13" s="90" t="s">
        <v>400</v>
      </c>
    </row>
    <row r="14" spans="1:105" ht="12" customHeight="1" x14ac:dyDescent="0.25">
      <c r="A14" s="75" t="s">
        <v>97</v>
      </c>
      <c r="B14" s="76">
        <v>1607.1509300364291</v>
      </c>
      <c r="C14" s="76">
        <v>1712.5361226538555</v>
      </c>
      <c r="D14" s="76">
        <v>1625.9524868788387</v>
      </c>
      <c r="E14" s="76">
        <v>1628.6824177089379</v>
      </c>
      <c r="F14" s="76">
        <v>1630.7968703929253</v>
      </c>
      <c r="G14" s="76">
        <v>1623.3150913522793</v>
      </c>
      <c r="H14" s="76">
        <v>1571.6729053757185</v>
      </c>
      <c r="I14" s="76">
        <v>1368.9294615009082</v>
      </c>
      <c r="J14" s="76">
        <v>1501.437996906431</v>
      </c>
      <c r="K14" s="76">
        <v>1467.1284863197443</v>
      </c>
      <c r="L14" s="76">
        <v>1589.7898439739986</v>
      </c>
      <c r="M14" s="76">
        <v>1367.4845758476081</v>
      </c>
      <c r="N14" s="76">
        <v>1456.4538917669563</v>
      </c>
      <c r="O14" s="76">
        <v>1544.9440721929975</v>
      </c>
      <c r="P14" s="76">
        <v>1258.6579271761104</v>
      </c>
      <c r="Q14" s="76">
        <v>1340.6409730603016</v>
      </c>
      <c r="R14" s="76">
        <v>1407.6945974053049</v>
      </c>
      <c r="S14" s="76">
        <v>1404.8665100101609</v>
      </c>
      <c r="T14" s="76">
        <v>1392.6021770166706</v>
      </c>
      <c r="U14" s="76">
        <v>1399.0243928657319</v>
      </c>
      <c r="V14" s="76">
        <v>1411.2304977734666</v>
      </c>
      <c r="W14" s="76">
        <v>1585.2452899130105</v>
      </c>
      <c r="X14" s="76">
        <v>1442.2084796974377</v>
      </c>
      <c r="Y14" s="76">
        <v>1317.8292032848346</v>
      </c>
      <c r="DA14" s="91" t="s">
        <v>401</v>
      </c>
    </row>
    <row r="15" spans="1:105" ht="12.95" customHeight="1" x14ac:dyDescent="0.25">
      <c r="A15" s="68" t="s">
        <v>92</v>
      </c>
      <c r="B15" s="69">
        <f t="shared" ref="B15:Y15" si="6">B16</f>
        <v>688.84858811701361</v>
      </c>
      <c r="C15" s="69">
        <f t="shared" si="6"/>
        <v>848.08338471742718</v>
      </c>
      <c r="D15" s="69">
        <f t="shared" si="6"/>
        <v>772.29373721418449</v>
      </c>
      <c r="E15" s="69">
        <f t="shared" si="6"/>
        <v>1878.4507351667219</v>
      </c>
      <c r="F15" s="69">
        <f t="shared" si="6"/>
        <v>1008.4318506967447</v>
      </c>
      <c r="G15" s="69">
        <f t="shared" si="6"/>
        <v>1266.33997695008</v>
      </c>
      <c r="H15" s="69">
        <f t="shared" si="6"/>
        <v>1783.1288532650178</v>
      </c>
      <c r="I15" s="69">
        <f t="shared" si="6"/>
        <v>1651.027275630059</v>
      </c>
      <c r="J15" s="69">
        <f t="shared" si="6"/>
        <v>1891.2591785222626</v>
      </c>
      <c r="K15" s="69">
        <f t="shared" si="6"/>
        <v>2117.760916580427</v>
      </c>
      <c r="L15" s="69">
        <f t="shared" si="6"/>
        <v>2333.8081720825621</v>
      </c>
      <c r="M15" s="69">
        <f t="shared" si="6"/>
        <v>2467.4653219301899</v>
      </c>
      <c r="N15" s="69">
        <f t="shared" si="6"/>
        <v>3325.490154513268</v>
      </c>
      <c r="O15" s="69">
        <f t="shared" si="6"/>
        <v>2693.2736562873051</v>
      </c>
      <c r="P15" s="69">
        <f t="shared" si="6"/>
        <v>2399.0595767065934</v>
      </c>
      <c r="Q15" s="69">
        <f t="shared" si="6"/>
        <v>3466.646207516068</v>
      </c>
      <c r="R15" s="69">
        <f t="shared" si="6"/>
        <v>3477.816060844847</v>
      </c>
      <c r="S15" s="69">
        <f t="shared" si="6"/>
        <v>4121.8865204285948</v>
      </c>
      <c r="T15" s="69">
        <f t="shared" si="6"/>
        <v>3756.4948007582948</v>
      </c>
      <c r="U15" s="69">
        <f t="shared" si="6"/>
        <v>4384.7562213118035</v>
      </c>
      <c r="V15" s="69">
        <f t="shared" si="6"/>
        <v>4304.3394427511203</v>
      </c>
      <c r="W15" s="69">
        <f t="shared" si="6"/>
        <v>4594.3835680319444</v>
      </c>
      <c r="X15" s="69">
        <f t="shared" si="6"/>
        <v>4771.1134731640504</v>
      </c>
      <c r="Y15" s="69">
        <f t="shared" si="6"/>
        <v>4815.0767829331753</v>
      </c>
      <c r="DA15" s="88" t="s">
        <v>402</v>
      </c>
    </row>
    <row r="16" spans="1:105" ht="12" customHeight="1" x14ac:dyDescent="0.25">
      <c r="A16" s="28" t="s">
        <v>91</v>
      </c>
      <c r="B16" s="72">
        <v>688.84858811701361</v>
      </c>
      <c r="C16" s="72">
        <v>848.08338471742718</v>
      </c>
      <c r="D16" s="72">
        <v>772.29373721418449</v>
      </c>
      <c r="E16" s="72">
        <v>1878.4507351667219</v>
      </c>
      <c r="F16" s="72">
        <v>1008.4318506967447</v>
      </c>
      <c r="G16" s="72">
        <v>1266.33997695008</v>
      </c>
      <c r="H16" s="72">
        <v>1783.1288532650178</v>
      </c>
      <c r="I16" s="72">
        <v>1651.027275630059</v>
      </c>
      <c r="J16" s="72">
        <v>1891.2591785222626</v>
      </c>
      <c r="K16" s="72">
        <v>2117.760916580427</v>
      </c>
      <c r="L16" s="72">
        <v>2333.8081720825621</v>
      </c>
      <c r="M16" s="72">
        <v>2467.4653219301899</v>
      </c>
      <c r="N16" s="72">
        <v>3325.490154513268</v>
      </c>
      <c r="O16" s="72">
        <v>2693.2736562873051</v>
      </c>
      <c r="P16" s="72">
        <v>2399.0595767065934</v>
      </c>
      <c r="Q16" s="72">
        <v>3466.646207516068</v>
      </c>
      <c r="R16" s="72">
        <v>3477.816060844847</v>
      </c>
      <c r="S16" s="72">
        <v>4121.8865204285948</v>
      </c>
      <c r="T16" s="72">
        <v>3756.4948007582948</v>
      </c>
      <c r="U16" s="72">
        <v>4384.7562213118035</v>
      </c>
      <c r="V16" s="72">
        <v>4304.3394427511203</v>
      </c>
      <c r="W16" s="72">
        <v>4594.3835680319444</v>
      </c>
      <c r="X16" s="72">
        <v>4771.1134731640504</v>
      </c>
      <c r="Y16" s="72">
        <v>4815.0767829331753</v>
      </c>
      <c r="DA16" s="89" t="s">
        <v>403</v>
      </c>
    </row>
    <row r="17" spans="1:105" ht="12.95" customHeight="1" x14ac:dyDescent="0.25">
      <c r="A17" s="68" t="s">
        <v>55</v>
      </c>
      <c r="B17" s="69">
        <f t="shared" ref="B17:Q17" si="7">SUM(B18:B26)</f>
        <v>15959.134467065143</v>
      </c>
      <c r="C17" s="69">
        <f t="shared" si="7"/>
        <v>16528.959997478538</v>
      </c>
      <c r="D17" s="69">
        <f t="shared" si="7"/>
        <v>16974.179561842244</v>
      </c>
      <c r="E17" s="69">
        <f t="shared" si="7"/>
        <v>17416.983969341603</v>
      </c>
      <c r="F17" s="69">
        <f t="shared" si="7"/>
        <v>17659.82905342977</v>
      </c>
      <c r="G17" s="69">
        <f t="shared" si="7"/>
        <v>17908.343121775441</v>
      </c>
      <c r="H17" s="69">
        <f t="shared" si="7"/>
        <v>18267.279810736905</v>
      </c>
      <c r="I17" s="69">
        <f t="shared" si="7"/>
        <v>18092.488379765775</v>
      </c>
      <c r="J17" s="69">
        <f t="shared" si="7"/>
        <v>18402.534299070663</v>
      </c>
      <c r="K17" s="69">
        <f t="shared" si="7"/>
        <v>18649.565375841117</v>
      </c>
      <c r="L17" s="69">
        <f t="shared" si="7"/>
        <v>19552.977158237631</v>
      </c>
      <c r="M17" s="69">
        <f t="shared" si="7"/>
        <v>19880.700152096571</v>
      </c>
      <c r="N17" s="69">
        <f t="shared" si="7"/>
        <v>20098.003118696164</v>
      </c>
      <c r="O17" s="69">
        <f t="shared" si="7"/>
        <v>20011.186020081041</v>
      </c>
      <c r="P17" s="69">
        <f t="shared" si="7"/>
        <v>19956.377024969086</v>
      </c>
      <c r="Q17" s="69">
        <f t="shared" si="7"/>
        <v>20303.059910556443</v>
      </c>
      <c r="R17" s="69">
        <f t="shared" ref="R17:V17" si="8">SUM(R18:R26)</f>
        <v>20848.129579646858</v>
      </c>
      <c r="S17" s="69">
        <f t="shared" si="8"/>
        <v>21622.982488711008</v>
      </c>
      <c r="T17" s="69">
        <f t="shared" si="8"/>
        <v>22404.661608813713</v>
      </c>
      <c r="U17" s="69">
        <f t="shared" si="8"/>
        <v>22354.755788923208</v>
      </c>
      <c r="V17" s="69">
        <f t="shared" si="8"/>
        <v>22660.28461538213</v>
      </c>
      <c r="W17" s="69">
        <f t="shared" ref="W17:Y17" si="9">SUM(W18:W26)</f>
        <v>22859.012382888126</v>
      </c>
      <c r="X17" s="69">
        <f t="shared" si="9"/>
        <v>21013.839413343696</v>
      </c>
      <c r="Y17" s="69">
        <f t="shared" si="9"/>
        <v>19621.286601502303</v>
      </c>
      <c r="DA17" s="88" t="s">
        <v>404</v>
      </c>
    </row>
    <row r="18" spans="1:105" ht="12" customHeight="1" x14ac:dyDescent="0.25">
      <c r="A18" s="28" t="s">
        <v>51</v>
      </c>
      <c r="B18" s="72">
        <v>297.24328981978692</v>
      </c>
      <c r="C18" s="72">
        <v>295.33795602454973</v>
      </c>
      <c r="D18" s="72">
        <v>333.37326232310255</v>
      </c>
      <c r="E18" s="72">
        <v>336.97409339070134</v>
      </c>
      <c r="F18" s="72">
        <v>364.12865772888631</v>
      </c>
      <c r="G18" s="72">
        <v>386.05261954426953</v>
      </c>
      <c r="H18" s="72">
        <v>422.6183911527184</v>
      </c>
      <c r="I18" s="72">
        <v>406.35761238683131</v>
      </c>
      <c r="J18" s="72">
        <v>442.33070254897098</v>
      </c>
      <c r="K18" s="72">
        <v>455.89777225360803</v>
      </c>
      <c r="L18" s="72">
        <v>469.1700544131474</v>
      </c>
      <c r="M18" s="72">
        <v>456.1883877894665</v>
      </c>
      <c r="N18" s="72">
        <v>471.70525071997133</v>
      </c>
      <c r="O18" s="72">
        <v>467.78257724822993</v>
      </c>
      <c r="P18" s="72">
        <v>474.39559930320416</v>
      </c>
      <c r="Q18" s="72">
        <v>468.29587914969915</v>
      </c>
      <c r="R18" s="72">
        <v>465.76624778680758</v>
      </c>
      <c r="S18" s="72">
        <v>465.26934109371149</v>
      </c>
      <c r="T18" s="72">
        <v>441.31572595724657</v>
      </c>
      <c r="U18" s="72">
        <v>365.66199797044419</v>
      </c>
      <c r="V18" s="72">
        <v>386.12636357973236</v>
      </c>
      <c r="W18" s="72">
        <v>364.95482814676069</v>
      </c>
      <c r="X18" s="72">
        <v>321.15523678204659</v>
      </c>
      <c r="Y18" s="72">
        <v>280.06331707235415</v>
      </c>
      <c r="DA18" s="89" t="s">
        <v>405</v>
      </c>
    </row>
    <row r="19" spans="1:105" s="2" customFormat="1" ht="12" customHeight="1" x14ac:dyDescent="0.25">
      <c r="A19" s="28" t="s">
        <v>74</v>
      </c>
      <c r="B19" s="72">
        <v>974.6179896409094</v>
      </c>
      <c r="C19" s="72">
        <v>945.21093930403879</v>
      </c>
      <c r="D19" s="72">
        <v>932.06812676353934</v>
      </c>
      <c r="E19" s="72">
        <v>911.34462602834856</v>
      </c>
      <c r="F19" s="72">
        <v>936.33254352134463</v>
      </c>
      <c r="G19" s="72">
        <v>933.79677133797975</v>
      </c>
      <c r="H19" s="72">
        <v>880.40335198427204</v>
      </c>
      <c r="I19" s="72">
        <v>860.01290133006989</v>
      </c>
      <c r="J19" s="72">
        <v>823.76241570613001</v>
      </c>
      <c r="K19" s="72">
        <v>826.89145418928649</v>
      </c>
      <c r="L19" s="72">
        <v>847.40039065417216</v>
      </c>
      <c r="M19" s="72">
        <v>850.70241607593641</v>
      </c>
      <c r="N19" s="72">
        <v>803.12142704990026</v>
      </c>
      <c r="O19" s="72">
        <v>791.5716636112162</v>
      </c>
      <c r="P19" s="72">
        <v>769.96967695249714</v>
      </c>
      <c r="Q19" s="72">
        <v>745.32087753160181</v>
      </c>
      <c r="R19" s="72">
        <v>783.80210408813389</v>
      </c>
      <c r="S19" s="72">
        <v>813.11371518753344</v>
      </c>
      <c r="T19" s="72">
        <v>856.07817649165941</v>
      </c>
      <c r="U19" s="72">
        <v>831.95175157444964</v>
      </c>
      <c r="V19" s="72">
        <v>850.86069192500929</v>
      </c>
      <c r="W19" s="72">
        <v>856.0559756046988</v>
      </c>
      <c r="X19" s="72">
        <v>878.13044092204518</v>
      </c>
      <c r="Y19" s="72">
        <v>782.01751771239105</v>
      </c>
      <c r="DA19" s="89" t="s">
        <v>406</v>
      </c>
    </row>
    <row r="20" spans="1:105" ht="12" customHeight="1" x14ac:dyDescent="0.25">
      <c r="A20" s="28" t="s">
        <v>201</v>
      </c>
      <c r="B20" s="72">
        <v>2492.3006846987664</v>
      </c>
      <c r="C20" s="72">
        <v>2674.3970389074616</v>
      </c>
      <c r="D20" s="72">
        <v>2551.8481484873819</v>
      </c>
      <c r="E20" s="72">
        <v>2568.0977112397431</v>
      </c>
      <c r="F20" s="72">
        <v>2492.6784480954702</v>
      </c>
      <c r="G20" s="72">
        <v>2496.3501305803798</v>
      </c>
      <c r="H20" s="72">
        <v>2543.6353474500052</v>
      </c>
      <c r="I20" s="72">
        <v>2000.7790873703391</v>
      </c>
      <c r="J20" s="72">
        <v>2363.0771572967096</v>
      </c>
      <c r="K20" s="72">
        <v>2218.1301484684432</v>
      </c>
      <c r="L20" s="72">
        <v>2120.3201746324053</v>
      </c>
      <c r="M20" s="72">
        <v>2131.409039461063</v>
      </c>
      <c r="N20" s="72">
        <v>2095.2628088299252</v>
      </c>
      <c r="O20" s="72">
        <v>1757.9909457073504</v>
      </c>
      <c r="P20" s="72">
        <v>1836.6392147147365</v>
      </c>
      <c r="Q20" s="72">
        <v>1733.5606179228466</v>
      </c>
      <c r="R20" s="72">
        <v>1766.1424465505957</v>
      </c>
      <c r="S20" s="72">
        <v>1881.5788181051275</v>
      </c>
      <c r="T20" s="72">
        <v>1845.3736442224645</v>
      </c>
      <c r="U20" s="72">
        <v>2081.3619472900405</v>
      </c>
      <c r="V20" s="72">
        <v>2233.8350634119593</v>
      </c>
      <c r="W20" s="72">
        <v>1659.8167089067224</v>
      </c>
      <c r="X20" s="72">
        <v>1840.6556905620203</v>
      </c>
      <c r="Y20" s="72">
        <v>1773.7926227081653</v>
      </c>
      <c r="DA20" s="89" t="s">
        <v>407</v>
      </c>
    </row>
    <row r="21" spans="1:105" ht="12" customHeight="1" x14ac:dyDescent="0.25">
      <c r="A21" s="28" t="s">
        <v>190</v>
      </c>
      <c r="B21" s="72">
        <v>5440.9598276270226</v>
      </c>
      <c r="C21" s="72">
        <v>5621.9708465211943</v>
      </c>
      <c r="D21" s="72">
        <v>5955.2922710877428</v>
      </c>
      <c r="E21" s="72">
        <v>6190.8531253003375</v>
      </c>
      <c r="F21" s="72">
        <v>6210.1345642835313</v>
      </c>
      <c r="G21" s="72">
        <v>6358.5117977703458</v>
      </c>
      <c r="H21" s="72">
        <v>6404.2630641083042</v>
      </c>
      <c r="I21" s="72">
        <v>6520.0678453727623</v>
      </c>
      <c r="J21" s="72">
        <v>6353.8049214241455</v>
      </c>
      <c r="K21" s="72">
        <v>6541.5837284119452</v>
      </c>
      <c r="L21" s="72">
        <v>7025.7223905144856</v>
      </c>
      <c r="M21" s="72">
        <v>6804.8734493272877</v>
      </c>
      <c r="N21" s="72">
        <v>6987.9213347158975</v>
      </c>
      <c r="O21" s="72">
        <v>6922.2561108449745</v>
      </c>
      <c r="P21" s="72">
        <v>6766.4636828881921</v>
      </c>
      <c r="Q21" s="72">
        <v>7028.7461734819481</v>
      </c>
      <c r="R21" s="72">
        <v>7505.1831902793174</v>
      </c>
      <c r="S21" s="72">
        <v>7763.0378570925559</v>
      </c>
      <c r="T21" s="72">
        <v>8154.0648520870118</v>
      </c>
      <c r="U21" s="72">
        <v>8071.5669592837694</v>
      </c>
      <c r="V21" s="72">
        <v>8055.9664314144138</v>
      </c>
      <c r="W21" s="72">
        <v>8509.9692452118361</v>
      </c>
      <c r="X21" s="72">
        <v>7231.0029285392175</v>
      </c>
      <c r="Y21" s="72">
        <v>6492.0717639504401</v>
      </c>
      <c r="DA21" s="89" t="s">
        <v>408</v>
      </c>
    </row>
    <row r="22" spans="1:105" ht="12" customHeight="1" x14ac:dyDescent="0.25">
      <c r="A22" s="28" t="s">
        <v>203</v>
      </c>
      <c r="B22" s="72">
        <v>520.02609585817947</v>
      </c>
      <c r="C22" s="72">
        <v>565.54922676389219</v>
      </c>
      <c r="D22" s="72">
        <v>624.23245001014288</v>
      </c>
      <c r="E22" s="72">
        <v>706.63887041036924</v>
      </c>
      <c r="F22" s="72">
        <v>758.19762708444341</v>
      </c>
      <c r="G22" s="72">
        <v>843.81363377050138</v>
      </c>
      <c r="H22" s="72">
        <v>952.13208511928872</v>
      </c>
      <c r="I22" s="72">
        <v>1110.6023566546621</v>
      </c>
      <c r="J22" s="72">
        <v>1191.2299439747126</v>
      </c>
      <c r="K22" s="72">
        <v>1232.8447222524928</v>
      </c>
      <c r="L22" s="72">
        <v>1346.9405100629892</v>
      </c>
      <c r="M22" s="72">
        <v>1472.0049198047534</v>
      </c>
      <c r="N22" s="72">
        <v>1493.9910117608076</v>
      </c>
      <c r="O22" s="72">
        <v>1587.4683490475243</v>
      </c>
      <c r="P22" s="72">
        <v>1792.353049738346</v>
      </c>
      <c r="Q22" s="72">
        <v>1751.4224039654041</v>
      </c>
      <c r="R22" s="72">
        <v>1628.863406272392</v>
      </c>
      <c r="S22" s="72">
        <v>1708.1154070456407</v>
      </c>
      <c r="T22" s="72">
        <v>2023.0607335633704</v>
      </c>
      <c r="U22" s="72">
        <v>1935.3180163105505</v>
      </c>
      <c r="V22" s="72">
        <v>1912.1893333253902</v>
      </c>
      <c r="W22" s="72">
        <v>2074.1056672284353</v>
      </c>
      <c r="X22" s="72">
        <v>2060.8895450963669</v>
      </c>
      <c r="Y22" s="72">
        <v>1887.8454475069527</v>
      </c>
      <c r="DA22" s="89" t="s">
        <v>409</v>
      </c>
    </row>
    <row r="23" spans="1:105" ht="12" customHeight="1" x14ac:dyDescent="0.25">
      <c r="A23" s="28" t="s">
        <v>198</v>
      </c>
      <c r="B23" s="72">
        <v>0.45139819765005751</v>
      </c>
      <c r="C23" s="72">
        <v>0.53132355654257701</v>
      </c>
      <c r="D23" s="72">
        <v>1.1709824833275719</v>
      </c>
      <c r="E23" s="72">
        <v>1.3433175030388871</v>
      </c>
      <c r="F23" s="72">
        <v>1.3008647134141167</v>
      </c>
      <c r="G23" s="72">
        <v>1.7019384475313184</v>
      </c>
      <c r="H23" s="72">
        <v>1.8610610216062093</v>
      </c>
      <c r="I23" s="72">
        <v>1.9943426180446095</v>
      </c>
      <c r="J23" s="72">
        <v>2.0713826956867933</v>
      </c>
      <c r="K23" s="72">
        <v>2.7061768268289241</v>
      </c>
      <c r="L23" s="72">
        <v>3.1867837572567947</v>
      </c>
      <c r="M23" s="72">
        <v>3.3160344300434992</v>
      </c>
      <c r="N23" s="72">
        <v>3.7565365754893891</v>
      </c>
      <c r="O23" s="72">
        <v>3.7594775167371197</v>
      </c>
      <c r="P23" s="72">
        <v>3.4057376128719454</v>
      </c>
      <c r="Q23" s="72">
        <v>3.7278697908332483</v>
      </c>
      <c r="R23" s="72">
        <v>4.2261179114302436</v>
      </c>
      <c r="S23" s="72">
        <v>4.0630951564752831</v>
      </c>
      <c r="T23" s="72">
        <v>3.7248794287316489</v>
      </c>
      <c r="U23" s="72">
        <v>3.9459452390162153</v>
      </c>
      <c r="V23" s="72">
        <v>3.4348421105829869</v>
      </c>
      <c r="W23" s="72">
        <v>4.9507331853488701</v>
      </c>
      <c r="X23" s="72">
        <v>4.7097870607040111</v>
      </c>
      <c r="Y23" s="72">
        <v>4.7477385981335676</v>
      </c>
      <c r="DA23" s="89" t="s">
        <v>410</v>
      </c>
    </row>
    <row r="24" spans="1:105" ht="12" customHeight="1" x14ac:dyDescent="0.25">
      <c r="A24" s="28" t="s">
        <v>199</v>
      </c>
      <c r="B24" s="72">
        <v>1836.5237601105152</v>
      </c>
      <c r="C24" s="72">
        <v>1998.0912971789285</v>
      </c>
      <c r="D24" s="72">
        <v>1978.1508782663077</v>
      </c>
      <c r="E24" s="72">
        <v>1948.0923542261335</v>
      </c>
      <c r="F24" s="72">
        <v>1959.2840515498192</v>
      </c>
      <c r="G24" s="72">
        <v>1963.9897212858323</v>
      </c>
      <c r="H24" s="72">
        <v>1876.6101860097315</v>
      </c>
      <c r="I24" s="72">
        <v>1831.4930950503399</v>
      </c>
      <c r="J24" s="72">
        <v>1720.6091415693159</v>
      </c>
      <c r="K24" s="72">
        <v>1729.7640617590719</v>
      </c>
      <c r="L24" s="72">
        <v>1752.7444341363976</v>
      </c>
      <c r="M24" s="72">
        <v>1793.7290853268241</v>
      </c>
      <c r="N24" s="72">
        <v>1733.7991934624047</v>
      </c>
      <c r="O24" s="72">
        <v>1761.8117986783654</v>
      </c>
      <c r="P24" s="72">
        <v>1765.6887713335386</v>
      </c>
      <c r="Q24" s="72">
        <v>1815.4788818586153</v>
      </c>
      <c r="R24" s="72">
        <v>1846.5977095686678</v>
      </c>
      <c r="S24" s="72">
        <v>1871.1303816894774</v>
      </c>
      <c r="T24" s="72">
        <v>1822.7398463962222</v>
      </c>
      <c r="U24" s="72">
        <v>1816.8101359901177</v>
      </c>
      <c r="V24" s="72">
        <v>1797.0647700889783</v>
      </c>
      <c r="W24" s="72">
        <v>1952.2012004338796</v>
      </c>
      <c r="X24" s="72">
        <v>1663.3090739282484</v>
      </c>
      <c r="Y24" s="72">
        <v>1580.0589154189904</v>
      </c>
      <c r="DA24" s="89" t="s">
        <v>411</v>
      </c>
    </row>
    <row r="25" spans="1:105" ht="12" customHeight="1" x14ac:dyDescent="0.25">
      <c r="A25" s="73" t="s">
        <v>53</v>
      </c>
      <c r="B25" s="74">
        <v>3992.7925046726987</v>
      </c>
      <c r="C25" s="74">
        <v>3985.0952261704811</v>
      </c>
      <c r="D25" s="74">
        <v>4118.8412318749342</v>
      </c>
      <c r="E25" s="74">
        <v>4203.675050013755</v>
      </c>
      <c r="F25" s="74">
        <v>4361.9276253559092</v>
      </c>
      <c r="G25" s="74">
        <v>4297.2431900360216</v>
      </c>
      <c r="H25" s="74">
        <v>4459.7883961179796</v>
      </c>
      <c r="I25" s="74">
        <v>4532.7043548038755</v>
      </c>
      <c r="J25" s="74">
        <v>4542.2681523416622</v>
      </c>
      <c r="K25" s="74">
        <v>4499.1682919030027</v>
      </c>
      <c r="L25" s="74">
        <v>4706.3568224743394</v>
      </c>
      <c r="M25" s="74">
        <v>4945.2223916782714</v>
      </c>
      <c r="N25" s="74">
        <v>5005.0656759600997</v>
      </c>
      <c r="O25" s="74">
        <v>5136.3563613991273</v>
      </c>
      <c r="P25" s="74">
        <v>4866.8071221763457</v>
      </c>
      <c r="Q25" s="74">
        <v>4968.8497691942766</v>
      </c>
      <c r="R25" s="74">
        <v>5006.6115558137517</v>
      </c>
      <c r="S25" s="74">
        <v>5227.4632972441823</v>
      </c>
      <c r="T25" s="74">
        <v>5239.4052983884194</v>
      </c>
      <c r="U25" s="74">
        <v>5198.5709355227773</v>
      </c>
      <c r="V25" s="74">
        <v>5284.1287876258057</v>
      </c>
      <c r="W25" s="74">
        <v>5274.1869149701024</v>
      </c>
      <c r="X25" s="74">
        <v>4698.3018437290566</v>
      </c>
      <c r="Y25" s="74">
        <v>4517.3214367463788</v>
      </c>
      <c r="DA25" s="90" t="s">
        <v>412</v>
      </c>
    </row>
    <row r="26" spans="1:105" ht="12" customHeight="1" x14ac:dyDescent="0.25">
      <c r="A26" s="32" t="s">
        <v>52</v>
      </c>
      <c r="B26" s="77">
        <v>404.21891643961396</v>
      </c>
      <c r="C26" s="77">
        <v>442.77614305144709</v>
      </c>
      <c r="D26" s="77">
        <v>479.20221054576967</v>
      </c>
      <c r="E26" s="77">
        <v>549.96482122917746</v>
      </c>
      <c r="F26" s="77">
        <v>575.84467109695004</v>
      </c>
      <c r="G26" s="77">
        <v>626.88331900257958</v>
      </c>
      <c r="H26" s="77">
        <v>725.9679277730005</v>
      </c>
      <c r="I26" s="77">
        <v>828.47678417884777</v>
      </c>
      <c r="J26" s="77">
        <v>963.3804815133285</v>
      </c>
      <c r="K26" s="77">
        <v>1142.5790197764404</v>
      </c>
      <c r="L26" s="77">
        <v>1281.1355975924348</v>
      </c>
      <c r="M26" s="77">
        <v>1423.254428202928</v>
      </c>
      <c r="N26" s="77">
        <v>1503.3798796216674</v>
      </c>
      <c r="O26" s="77">
        <v>1582.1887360275186</v>
      </c>
      <c r="P26" s="77">
        <v>1680.6541702493546</v>
      </c>
      <c r="Q26" s="77">
        <v>1787.6574376612193</v>
      </c>
      <c r="R26" s="77">
        <v>1840.9368013757578</v>
      </c>
      <c r="S26" s="77">
        <v>1889.2105760963041</v>
      </c>
      <c r="T26" s="77">
        <v>2018.8984522785881</v>
      </c>
      <c r="U26" s="77">
        <v>2049.5680997420445</v>
      </c>
      <c r="V26" s="77">
        <v>2136.6783319002557</v>
      </c>
      <c r="W26" s="77">
        <v>2162.7711092003428</v>
      </c>
      <c r="X26" s="77">
        <v>2315.6848667239906</v>
      </c>
      <c r="Y26" s="77">
        <v>2303.3678417884944</v>
      </c>
      <c r="DA26" s="92" t="s">
        <v>413</v>
      </c>
    </row>
    <row r="27" spans="1:105" ht="12.95" customHeight="1" x14ac:dyDescent="0.25">
      <c r="A27" s="68" t="s">
        <v>54</v>
      </c>
      <c r="B27" s="69">
        <f t="shared" ref="B27:Q27" si="10">SUM(B28:B32)</f>
        <v>7423.68910898593</v>
      </c>
      <c r="C27" s="69">
        <f t="shared" si="10"/>
        <v>7645.2880899479314</v>
      </c>
      <c r="D27" s="69">
        <f t="shared" si="10"/>
        <v>7892.9695896134599</v>
      </c>
      <c r="E27" s="69">
        <f t="shared" si="10"/>
        <v>8216.2044013337654</v>
      </c>
      <c r="F27" s="69">
        <f t="shared" si="10"/>
        <v>8226.1016986387858</v>
      </c>
      <c r="G27" s="69">
        <f t="shared" si="10"/>
        <v>8445.4791649236231</v>
      </c>
      <c r="H27" s="69">
        <f t="shared" si="10"/>
        <v>8521.8545954858928</v>
      </c>
      <c r="I27" s="69">
        <f t="shared" si="10"/>
        <v>8364.9993470155496</v>
      </c>
      <c r="J27" s="69">
        <f t="shared" si="10"/>
        <v>8100.1271816592389</v>
      </c>
      <c r="K27" s="69">
        <f t="shared" si="10"/>
        <v>8005.4479908173671</v>
      </c>
      <c r="L27" s="69">
        <f t="shared" si="10"/>
        <v>8422.8049869208189</v>
      </c>
      <c r="M27" s="69">
        <f t="shared" si="10"/>
        <v>8079.2623041159914</v>
      </c>
      <c r="N27" s="69">
        <f t="shared" si="10"/>
        <v>7962.2545527040875</v>
      </c>
      <c r="O27" s="69">
        <f t="shared" si="10"/>
        <v>7951.3828600888655</v>
      </c>
      <c r="P27" s="69">
        <f t="shared" si="10"/>
        <v>7668.4454936072116</v>
      </c>
      <c r="Q27" s="69">
        <f t="shared" si="10"/>
        <v>7792.1285785609252</v>
      </c>
      <c r="R27" s="69">
        <f t="shared" ref="R27:V27" si="11">SUM(R28:R32)</f>
        <v>7855.2872238224345</v>
      </c>
      <c r="S27" s="69">
        <f t="shared" si="11"/>
        <v>8322.1756069376788</v>
      </c>
      <c r="T27" s="69">
        <f t="shared" si="11"/>
        <v>8406.6729511675949</v>
      </c>
      <c r="U27" s="69">
        <f t="shared" si="11"/>
        <v>8473.3220579001591</v>
      </c>
      <c r="V27" s="69">
        <f t="shared" si="11"/>
        <v>8760.6867846620826</v>
      </c>
      <c r="W27" s="69">
        <f t="shared" ref="W27:Y27" si="12">SUM(W28:W32)</f>
        <v>8863.4382792701654</v>
      </c>
      <c r="X27" s="69">
        <f t="shared" si="12"/>
        <v>8777.8310860548081</v>
      </c>
      <c r="Y27" s="69">
        <f t="shared" si="12"/>
        <v>8285.2327987026038</v>
      </c>
      <c r="DA27" s="88" t="s">
        <v>414</v>
      </c>
    </row>
    <row r="28" spans="1:105" ht="12" customHeight="1" x14ac:dyDescent="0.25">
      <c r="A28" s="28" t="s">
        <v>51</v>
      </c>
      <c r="B28" s="72">
        <v>38.650114480964838</v>
      </c>
      <c r="C28" s="72">
        <v>36.707978044271456</v>
      </c>
      <c r="D28" s="72">
        <v>46.156388731360032</v>
      </c>
      <c r="E28" s="72">
        <v>54.829926189129942</v>
      </c>
      <c r="F28" s="72">
        <v>57.300917734575421</v>
      </c>
      <c r="G28" s="72">
        <v>58.8331336353571</v>
      </c>
      <c r="H28" s="72">
        <v>63.551539785388215</v>
      </c>
      <c r="I28" s="72">
        <v>60.446588000157483</v>
      </c>
      <c r="J28" s="72">
        <v>64.819190340866896</v>
      </c>
      <c r="K28" s="72">
        <v>64.150602089645602</v>
      </c>
      <c r="L28" s="72">
        <v>65.960281552992342</v>
      </c>
      <c r="M28" s="72">
        <v>64.663916074170672</v>
      </c>
      <c r="N28" s="72">
        <v>64.801640392496353</v>
      </c>
      <c r="O28" s="72">
        <v>61.750150081093189</v>
      </c>
      <c r="P28" s="72">
        <v>62.245127272828761</v>
      </c>
      <c r="Q28" s="72">
        <v>59.8270347107755</v>
      </c>
      <c r="R28" s="72">
        <v>58.336555168135689</v>
      </c>
      <c r="S28" s="72">
        <v>57.852521672852625</v>
      </c>
      <c r="T28" s="72">
        <v>53.492699793577863</v>
      </c>
      <c r="U28" s="72">
        <v>44.968455449578364</v>
      </c>
      <c r="V28" s="72">
        <v>45.864714758097257</v>
      </c>
      <c r="W28" s="72">
        <v>40.377391213773159</v>
      </c>
      <c r="X28" s="72">
        <v>28.22194496224451</v>
      </c>
      <c r="Y28" s="72">
        <v>26.623937197283894</v>
      </c>
      <c r="DA28" s="89" t="s">
        <v>415</v>
      </c>
    </row>
    <row r="29" spans="1:105" s="2" customFormat="1" ht="12" customHeight="1" x14ac:dyDescent="0.25">
      <c r="A29" s="28" t="s">
        <v>74</v>
      </c>
      <c r="B29" s="72">
        <v>1416.3397351030831</v>
      </c>
      <c r="C29" s="72">
        <v>1397.5332671973656</v>
      </c>
      <c r="D29" s="72">
        <v>1423.4818219962121</v>
      </c>
      <c r="E29" s="72">
        <v>1512.8929615291984</v>
      </c>
      <c r="F29" s="72">
        <v>1443.6195305160077</v>
      </c>
      <c r="G29" s="72">
        <v>1521.2409908538959</v>
      </c>
      <c r="H29" s="72">
        <v>1361.9354423829063</v>
      </c>
      <c r="I29" s="72">
        <v>1424.7907048932288</v>
      </c>
      <c r="J29" s="72">
        <v>1279.4240853064928</v>
      </c>
      <c r="K29" s="72">
        <v>1322.500653226107</v>
      </c>
      <c r="L29" s="72">
        <v>1293.2136696896105</v>
      </c>
      <c r="M29" s="72">
        <v>1275.3289174241727</v>
      </c>
      <c r="N29" s="72">
        <v>1212.6021651824246</v>
      </c>
      <c r="O29" s="72">
        <v>1203.5386732335412</v>
      </c>
      <c r="P29" s="72">
        <v>1204.4450224064703</v>
      </c>
      <c r="Q29" s="72">
        <v>1194.9366758573208</v>
      </c>
      <c r="R29" s="72">
        <v>1151.8601916192404</v>
      </c>
      <c r="S29" s="72">
        <v>1199.918002713717</v>
      </c>
      <c r="T29" s="72">
        <v>1204.0314325639235</v>
      </c>
      <c r="U29" s="72">
        <v>1208.0701206247188</v>
      </c>
      <c r="V29" s="72">
        <v>1207.4960544354558</v>
      </c>
      <c r="W29" s="72">
        <v>1151.8720914587664</v>
      </c>
      <c r="X29" s="72">
        <v>1103.381150170411</v>
      </c>
      <c r="Y29" s="72">
        <v>1032.477599138489</v>
      </c>
      <c r="DA29" s="89" t="s">
        <v>416</v>
      </c>
    </row>
    <row r="30" spans="1:105" ht="12" customHeight="1" x14ac:dyDescent="0.25">
      <c r="A30" s="28" t="s">
        <v>190</v>
      </c>
      <c r="B30" s="72">
        <v>1701.9882769219166</v>
      </c>
      <c r="C30" s="72">
        <v>1728.5245672572787</v>
      </c>
      <c r="D30" s="72">
        <v>1822.0025176717897</v>
      </c>
      <c r="E30" s="72">
        <v>1885.0871188258416</v>
      </c>
      <c r="F30" s="72">
        <v>1843.5191630202241</v>
      </c>
      <c r="G30" s="72">
        <v>1952.8438495516257</v>
      </c>
      <c r="H30" s="72">
        <v>1961.7184461112145</v>
      </c>
      <c r="I30" s="72">
        <v>1859.3118697605703</v>
      </c>
      <c r="J30" s="72">
        <v>1743.5438071612898</v>
      </c>
      <c r="K30" s="72">
        <v>1719.7152162846903</v>
      </c>
      <c r="L30" s="72">
        <v>1850.1341833231199</v>
      </c>
      <c r="M30" s="72">
        <v>1861.920493435174</v>
      </c>
      <c r="N30" s="72">
        <v>1726.745529462823</v>
      </c>
      <c r="O30" s="72">
        <v>1712.0237448212399</v>
      </c>
      <c r="P30" s="72">
        <v>1621.5042491181212</v>
      </c>
      <c r="Q30" s="72">
        <v>1688.6844853158752</v>
      </c>
      <c r="R30" s="72">
        <v>1756.9196003121933</v>
      </c>
      <c r="S30" s="72">
        <v>1880.2587118711565</v>
      </c>
      <c r="T30" s="72">
        <v>1889.899200131696</v>
      </c>
      <c r="U30" s="72">
        <v>1923.5284633722274</v>
      </c>
      <c r="V30" s="72">
        <v>2034.133867629808</v>
      </c>
      <c r="W30" s="72">
        <v>2040.393282672793</v>
      </c>
      <c r="X30" s="72">
        <v>1807.7945748985508</v>
      </c>
      <c r="Y30" s="72">
        <v>1660.8151726710123</v>
      </c>
      <c r="DA30" s="89" t="s">
        <v>417</v>
      </c>
    </row>
    <row r="31" spans="1:105" ht="12" customHeight="1" x14ac:dyDescent="0.25">
      <c r="A31" s="28" t="s">
        <v>203</v>
      </c>
      <c r="B31" s="72">
        <v>246.71076866440075</v>
      </c>
      <c r="C31" s="72">
        <v>253.41772201981726</v>
      </c>
      <c r="D31" s="72">
        <v>259.23766139606033</v>
      </c>
      <c r="E31" s="72">
        <v>262.69275454084436</v>
      </c>
      <c r="F31" s="72">
        <v>252.47443818495827</v>
      </c>
      <c r="G31" s="72">
        <v>267.6348346917402</v>
      </c>
      <c r="H31" s="72">
        <v>265.9693292069104</v>
      </c>
      <c r="I31" s="72">
        <v>280.57761806909042</v>
      </c>
      <c r="J31" s="72">
        <v>300.12195427267937</v>
      </c>
      <c r="K31" s="72">
        <v>309.4795295199321</v>
      </c>
      <c r="L31" s="72">
        <v>265.6376467018647</v>
      </c>
      <c r="M31" s="72">
        <v>261.98316445148271</v>
      </c>
      <c r="N31" s="72">
        <v>271.16678284146138</v>
      </c>
      <c r="O31" s="72">
        <v>275.34444624077958</v>
      </c>
      <c r="P31" s="72">
        <v>281.09902679238553</v>
      </c>
      <c r="Q31" s="72">
        <v>280.56976823195384</v>
      </c>
      <c r="R31" s="72">
        <v>276.92704633274798</v>
      </c>
      <c r="S31" s="72">
        <v>280.74041252441833</v>
      </c>
      <c r="T31" s="72">
        <v>315.33149370929476</v>
      </c>
      <c r="U31" s="72">
        <v>310.73710507405207</v>
      </c>
      <c r="V31" s="72">
        <v>313.6122050952722</v>
      </c>
      <c r="W31" s="72">
        <v>318.91518856411972</v>
      </c>
      <c r="X31" s="72">
        <v>279.70406403720244</v>
      </c>
      <c r="Y31" s="72">
        <v>269.96410159109405</v>
      </c>
      <c r="DA31" s="89" t="s">
        <v>418</v>
      </c>
    </row>
    <row r="32" spans="1:105" ht="12" customHeight="1" x14ac:dyDescent="0.25">
      <c r="A32" s="32" t="s">
        <v>53</v>
      </c>
      <c r="B32" s="77">
        <v>4020.0002138155646</v>
      </c>
      <c r="C32" s="77">
        <v>4229.1045554291986</v>
      </c>
      <c r="D32" s="77">
        <v>4342.0911998180372</v>
      </c>
      <c r="E32" s="77">
        <v>4500.7016402487507</v>
      </c>
      <c r="F32" s="77">
        <v>4629.1876491830199</v>
      </c>
      <c r="G32" s="77">
        <v>4644.9263561910038</v>
      </c>
      <c r="H32" s="77">
        <v>4868.6798379994734</v>
      </c>
      <c r="I32" s="77">
        <v>4739.8725662925017</v>
      </c>
      <c r="J32" s="77">
        <v>4712.2181445779097</v>
      </c>
      <c r="K32" s="77">
        <v>4589.601989696992</v>
      </c>
      <c r="L32" s="77">
        <v>4947.8592056532307</v>
      </c>
      <c r="M32" s="77">
        <v>4615.3658127309918</v>
      </c>
      <c r="N32" s="77">
        <v>4686.9384348248814</v>
      </c>
      <c r="O32" s="77">
        <v>4698.7258457122116</v>
      </c>
      <c r="P32" s="77">
        <v>4499.1520680174062</v>
      </c>
      <c r="Q32" s="77">
        <v>4568.1106144449996</v>
      </c>
      <c r="R32" s="77">
        <v>4611.2438303901172</v>
      </c>
      <c r="S32" s="77">
        <v>4903.4059581555348</v>
      </c>
      <c r="T32" s="77">
        <v>4943.9181249691028</v>
      </c>
      <c r="U32" s="77">
        <v>4986.0179133795828</v>
      </c>
      <c r="V32" s="77">
        <v>5159.5799427434486</v>
      </c>
      <c r="W32" s="77">
        <v>5311.880325360713</v>
      </c>
      <c r="X32" s="77">
        <v>5558.7293519863988</v>
      </c>
      <c r="Y32" s="77">
        <v>5295.351988104725</v>
      </c>
      <c r="DA32" s="92" t="s">
        <v>419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0.56621074115845638</v>
      </c>
      <c r="C3" s="66">
        <f>IF(RES_hh_tes!C3=0,"",RES_hh_tes!C3/RES_hh_fec!C3)</f>
        <v>0.57237481312749783</v>
      </c>
      <c r="D3" s="66">
        <f>IF(RES_hh_tes!D3=0,"",RES_hh_tes!D3/RES_hh_fec!D3)</f>
        <v>0.5786112632858591</v>
      </c>
      <c r="E3" s="66">
        <f>IF(RES_hh_tes!E3=0,"",RES_hh_tes!E3/RES_hh_fec!E3)</f>
        <v>0.5847140015090343</v>
      </c>
      <c r="F3" s="66">
        <f>IF(RES_hh_tes!F3=0,"",RES_hh_tes!F3/RES_hh_fec!F3)</f>
        <v>0.58880878967111827</v>
      </c>
      <c r="G3" s="66">
        <f>IF(RES_hh_tes!G3=0,"",RES_hh_tes!G3/RES_hh_fec!G3)</f>
        <v>0.59544157282912213</v>
      </c>
      <c r="H3" s="66">
        <f>IF(RES_hh_tes!H3=0,"",RES_hh_tes!H3/RES_hh_fec!H3)</f>
        <v>0.60615298754104574</v>
      </c>
      <c r="I3" s="66">
        <f>IF(RES_hh_tes!I3=0,"",RES_hh_tes!I3/RES_hh_fec!I3)</f>
        <v>0.61724867531444783</v>
      </c>
      <c r="J3" s="66">
        <f>IF(RES_hh_tes!J3=0,"",RES_hh_tes!J3/RES_hh_fec!J3)</f>
        <v>0.62474608002909437</v>
      </c>
      <c r="K3" s="66">
        <f>IF(RES_hh_tes!K3=0,"",RES_hh_tes!K3/RES_hh_fec!K3)</f>
        <v>0.63658189856172465</v>
      </c>
      <c r="L3" s="66">
        <f>IF(RES_hh_tes!L3=0,"",RES_hh_tes!L3/RES_hh_fec!L3)</f>
        <v>0.65039990295827732</v>
      </c>
      <c r="M3" s="66">
        <f>IF(RES_hh_tes!M3=0,"",RES_hh_tes!M3/RES_hh_fec!M3)</f>
        <v>0.66261878745401037</v>
      </c>
      <c r="N3" s="66">
        <f>IF(RES_hh_tes!N3=0,"",RES_hh_tes!N3/RES_hh_fec!N3)</f>
        <v>0.67920768508583085</v>
      </c>
      <c r="O3" s="66">
        <f>IF(RES_hh_tes!O3=0,"",RES_hh_tes!O3/RES_hh_fec!O3)</f>
        <v>0.69294142931661895</v>
      </c>
      <c r="P3" s="66">
        <f>IF(RES_hh_tes!P3=0,"",RES_hh_tes!P3/RES_hh_fec!P3)</f>
        <v>0.70265690380529122</v>
      </c>
      <c r="Q3" s="66">
        <f>IF(RES_hh_tes!Q3=0,"",RES_hh_tes!Q3/RES_hh_fec!Q3)</f>
        <v>0.71275433493027618</v>
      </c>
      <c r="R3" s="66">
        <f>IF(RES_hh_tes!R3=0,"",RES_hh_tes!R3/RES_hh_fec!R3)</f>
        <v>0.72524327307277736</v>
      </c>
      <c r="S3" s="66">
        <f>IF(RES_hh_tes!S3=0,"",RES_hh_tes!S3/RES_hh_fec!S3)</f>
        <v>0.74056174608993119</v>
      </c>
      <c r="T3" s="66">
        <f>IF(RES_hh_tes!T3=0,"",RES_hh_tes!T3/RES_hh_fec!T3)</f>
        <v>0.75396630202424797</v>
      </c>
      <c r="U3" s="66">
        <f>IF(RES_hh_tes!U3=0,"",RES_hh_tes!U3/RES_hh_fec!U3)</f>
        <v>0.77251062000890025</v>
      </c>
      <c r="V3" s="66">
        <f>IF(RES_hh_tes!V3=0,"",RES_hh_tes!V3/RES_hh_fec!V3)</f>
        <v>0.78560345041835222</v>
      </c>
      <c r="W3" s="66">
        <f>IF(RES_hh_tes!W3=0,"",RES_hh_tes!W3/RES_hh_fec!W3)</f>
        <v>0.80715853964829243</v>
      </c>
      <c r="X3" s="66">
        <f>IF(RES_hh_tes!X3=0,"",RES_hh_tes!X3/RES_hh_fec!X3)</f>
        <v>0.8319663255731512</v>
      </c>
      <c r="Y3" s="66">
        <f>IF(RES_hh_tes!Y3=0,"",RES_hh_tes!Y3/RES_hh_fec!Y3)</f>
        <v>0.85699618063536787</v>
      </c>
      <c r="DA3" s="87" t="s">
        <v>290</v>
      </c>
    </row>
    <row r="4" spans="1:105" ht="12.95" customHeight="1" x14ac:dyDescent="0.25">
      <c r="A4" s="68" t="s">
        <v>57</v>
      </c>
      <c r="B4" s="70">
        <f>IF(RES_hh_tes!B4=0,"",RES_hh_tes!B4/RES_hh_fec!B4)</f>
        <v>0.55091513735039566</v>
      </c>
      <c r="C4" s="70">
        <f>IF(RES_hh_tes!C4=0,"",RES_hh_tes!C4/RES_hh_fec!C4)</f>
        <v>0.55761767587101407</v>
      </c>
      <c r="D4" s="70">
        <f>IF(RES_hh_tes!D4=0,"",RES_hh_tes!D4/RES_hh_fec!D4)</f>
        <v>0.56380521676129813</v>
      </c>
      <c r="E4" s="70">
        <f>IF(RES_hh_tes!E4=0,"",RES_hh_tes!E4/RES_hh_fec!E4)</f>
        <v>0.56652922372548664</v>
      </c>
      <c r="F4" s="70">
        <f>IF(RES_hh_tes!F4=0,"",RES_hh_tes!F4/RES_hh_fec!F4)</f>
        <v>0.5731932304292352</v>
      </c>
      <c r="G4" s="70">
        <f>IF(RES_hh_tes!G4=0,"",RES_hh_tes!G4/RES_hh_fec!G4)</f>
        <v>0.57954957135055118</v>
      </c>
      <c r="H4" s="70">
        <f>IF(RES_hh_tes!H4=0,"",RES_hh_tes!H4/RES_hh_fec!H4)</f>
        <v>0.58892048861707536</v>
      </c>
      <c r="I4" s="70">
        <f>IF(RES_hh_tes!I4=0,"",RES_hh_tes!I4/RES_hh_fec!I4)</f>
        <v>0.60011626736385204</v>
      </c>
      <c r="J4" s="70">
        <f>IF(RES_hh_tes!J4=0,"",RES_hh_tes!J4/RES_hh_fec!J4)</f>
        <v>0.6084488874493591</v>
      </c>
      <c r="K4" s="70">
        <f>IF(RES_hh_tes!K4=0,"",RES_hh_tes!K4/RES_hh_fec!K4)</f>
        <v>0.6204656552586022</v>
      </c>
      <c r="L4" s="70">
        <f>IF(RES_hh_tes!L4=0,"",RES_hh_tes!L4/RES_hh_fec!L4)</f>
        <v>0.63565298533674797</v>
      </c>
      <c r="M4" s="70">
        <f>IF(RES_hh_tes!M4=0,"",RES_hh_tes!M4/RES_hh_fec!M4)</f>
        <v>0.64641571951675814</v>
      </c>
      <c r="N4" s="70">
        <f>IF(RES_hh_tes!N4=0,"",RES_hh_tes!N4/RES_hh_fec!N4)</f>
        <v>0.66212437044342853</v>
      </c>
      <c r="O4" s="70">
        <f>IF(RES_hh_tes!O4=0,"",RES_hh_tes!O4/RES_hh_fec!O4)</f>
        <v>0.6796887048983743</v>
      </c>
      <c r="P4" s="70">
        <f>IF(RES_hh_tes!P4=0,"",RES_hh_tes!P4/RES_hh_fec!P4)</f>
        <v>0.68955358556314417</v>
      </c>
      <c r="Q4" s="70">
        <f>IF(RES_hh_tes!Q4=0,"",RES_hh_tes!Q4/RES_hh_fec!Q4)</f>
        <v>0.69608127344741644</v>
      </c>
      <c r="R4" s="70">
        <f>IF(RES_hh_tes!R4=0,"",RES_hh_tes!R4/RES_hh_fec!R4)</f>
        <v>0.71017332613889339</v>
      </c>
      <c r="S4" s="70">
        <f>IF(RES_hh_tes!S4=0,"",RES_hh_tes!S4/RES_hh_fec!S4)</f>
        <v>0.72359388484681231</v>
      </c>
      <c r="T4" s="70">
        <f>IF(RES_hh_tes!T4=0,"",RES_hh_tes!T4/RES_hh_fec!T4)</f>
        <v>0.73885845217637613</v>
      </c>
      <c r="U4" s="70">
        <f>IF(RES_hh_tes!U4=0,"",RES_hh_tes!U4/RES_hh_fec!U4)</f>
        <v>0.75613802294188304</v>
      </c>
      <c r="V4" s="70">
        <f>IF(RES_hh_tes!V4=0,"",RES_hh_tes!V4/RES_hh_fec!V4)</f>
        <v>0.77019781377093866</v>
      </c>
      <c r="W4" s="70">
        <f>IF(RES_hh_tes!W4=0,"",RES_hh_tes!W4/RES_hh_fec!W4)</f>
        <v>0.79335864381769861</v>
      </c>
      <c r="X4" s="70">
        <f>IF(RES_hh_tes!X4=0,"",RES_hh_tes!X4/RES_hh_fec!X4)</f>
        <v>0.81803186259460825</v>
      </c>
      <c r="Y4" s="70">
        <f>IF(RES_hh_tes!Y4=0,"",RES_hh_tes!Y4/RES_hh_fec!Y4)</f>
        <v>0.84487861383766361</v>
      </c>
      <c r="DA4" s="88" t="s">
        <v>291</v>
      </c>
    </row>
    <row r="5" spans="1:105" ht="12" customHeight="1" x14ac:dyDescent="0.25">
      <c r="A5" s="28" t="s">
        <v>51</v>
      </c>
      <c r="B5" s="78">
        <f>IF(RES_hh_tes!B5=0,"",RES_hh_tes!B5/RES_hh_fec!B5)</f>
        <v>0.60121494315928203</v>
      </c>
      <c r="C5" s="78">
        <f>IF(RES_hh_tes!C5=0,"",RES_hh_tes!C5/RES_hh_fec!C5)</f>
        <v>0.60351903422429032</v>
      </c>
      <c r="D5" s="78">
        <f>IF(RES_hh_tes!D5=0,"",RES_hh_tes!D5/RES_hh_fec!D5)</f>
        <v>0.60244277456631778</v>
      </c>
      <c r="E5" s="78">
        <f>IF(RES_hh_tes!E5=0,"",RES_hh_tes!E5/RES_hh_fec!E5)</f>
        <v>0.60583338369691375</v>
      </c>
      <c r="F5" s="78">
        <f>IF(RES_hh_tes!F5=0,"",RES_hh_tes!F5/RES_hh_fec!F5)</f>
        <v>0.60837428704293184</v>
      </c>
      <c r="G5" s="78">
        <f>IF(RES_hh_tes!G5=0,"",RES_hh_tes!G5/RES_hh_fec!G5)</f>
        <v>0.61380075884043028</v>
      </c>
      <c r="H5" s="78">
        <f>IF(RES_hh_tes!H5=0,"",RES_hh_tes!H5/RES_hh_fec!H5)</f>
        <v>0.61857702031221573</v>
      </c>
      <c r="I5" s="78">
        <f>IF(RES_hh_tes!I5=0,"",RES_hh_tes!I5/RES_hh_fec!I5)</f>
        <v>0.62545678817562278</v>
      </c>
      <c r="J5" s="78">
        <f>IF(RES_hh_tes!J5=0,"",RES_hh_tes!J5/RES_hh_fec!J5)</f>
        <v>0.62949298818041288</v>
      </c>
      <c r="K5" s="78">
        <f>IF(RES_hh_tes!K5=0,"",RES_hh_tes!K5/RES_hh_fec!K5)</f>
        <v>0.63534268062902821</v>
      </c>
      <c r="L5" s="78">
        <f>IF(RES_hh_tes!L5=0,"",RES_hh_tes!L5/RES_hh_fec!L5)</f>
        <v>0.64347599627566565</v>
      </c>
      <c r="M5" s="78">
        <f>IF(RES_hh_tes!M5=0,"",RES_hh_tes!M5/RES_hh_fec!M5)</f>
        <v>0.64818597469986483</v>
      </c>
      <c r="N5" s="78">
        <f>IF(RES_hh_tes!N5=0,"",RES_hh_tes!N5/RES_hh_fec!N5)</f>
        <v>0.65399983165158515</v>
      </c>
      <c r="O5" s="78">
        <f>IF(RES_hh_tes!O5=0,"",RES_hh_tes!O5/RES_hh_fec!O5)</f>
        <v>0.66062571000440229</v>
      </c>
      <c r="P5" s="78">
        <f>IF(RES_hh_tes!P5=0,"",RES_hh_tes!P5/RES_hh_fec!P5)</f>
        <v>0.66216149458370743</v>
      </c>
      <c r="Q5" s="78">
        <f>IF(RES_hh_tes!Q5=0,"",RES_hh_tes!Q5/RES_hh_fec!Q5)</f>
        <v>0.66544709955872305</v>
      </c>
      <c r="R5" s="78">
        <f>IF(RES_hh_tes!R5=0,"",RES_hh_tes!R5/RES_hh_fec!R5)</f>
        <v>0.66736738565762099</v>
      </c>
      <c r="S5" s="78">
        <f>IF(RES_hh_tes!S5=0,"",RES_hh_tes!S5/RES_hh_fec!S5)</f>
        <v>0.67189135700930702</v>
      </c>
      <c r="T5" s="78">
        <f>IF(RES_hh_tes!T5=0,"",RES_hh_tes!T5/RES_hh_fec!T5)</f>
        <v>0.67602442276451469</v>
      </c>
      <c r="U5" s="78">
        <f>IF(RES_hh_tes!U5=0,"",RES_hh_tes!U5/RES_hh_fec!U5)</f>
        <v>0.68208075146882552</v>
      </c>
      <c r="V5" s="78">
        <f>IF(RES_hh_tes!V5=0,"",RES_hh_tes!V5/RES_hh_fec!V5)</f>
        <v>0.69043891682176128</v>
      </c>
      <c r="W5" s="78">
        <f>IF(RES_hh_tes!W5=0,"",RES_hh_tes!W5/RES_hh_fec!W5)</f>
        <v>0.695765139842765</v>
      </c>
      <c r="X5" s="78">
        <f>IF(RES_hh_tes!X5=0,"",RES_hh_tes!X5/RES_hh_fec!X5)</f>
        <v>0.70150962862480115</v>
      </c>
      <c r="Y5" s="78">
        <f>IF(RES_hh_tes!Y5=0,"",RES_hh_tes!Y5/RES_hh_fec!Y5)</f>
        <v>0.71944832712143936</v>
      </c>
      <c r="DA5" s="89" t="s">
        <v>421</v>
      </c>
    </row>
    <row r="6" spans="1:105" ht="12" customHeight="1" x14ac:dyDescent="0.25">
      <c r="A6" s="28" t="s">
        <v>74</v>
      </c>
      <c r="B6" s="78">
        <f>IF(RES_hh_tes!B6=0,"",RES_hh_tes!B6/RES_hh_fec!B6)</f>
        <v>0.47942292535883579</v>
      </c>
      <c r="C6" s="78">
        <f>IF(RES_hh_tes!C6=0,"",RES_hh_tes!C6/RES_hh_fec!C6)</f>
        <v>0.48366907856730479</v>
      </c>
      <c r="D6" s="78">
        <f>IF(RES_hh_tes!D6=0,"",RES_hh_tes!D6/RES_hh_fec!D6)</f>
        <v>0.48436474433968174</v>
      </c>
      <c r="E6" s="78">
        <f>IF(RES_hh_tes!E6=0,"",RES_hh_tes!E6/RES_hh_fec!E6)</f>
        <v>0.48529012557785051</v>
      </c>
      <c r="F6" s="78">
        <f>IF(RES_hh_tes!F6=0,"",RES_hh_tes!F6/RES_hh_fec!F6)</f>
        <v>0.4934033489509892</v>
      </c>
      <c r="G6" s="78">
        <f>IF(RES_hh_tes!G6=0,"",RES_hh_tes!G6/RES_hh_fec!G6)</f>
        <v>0.49618740716433829</v>
      </c>
      <c r="H6" s="78">
        <f>IF(RES_hh_tes!H6=0,"",RES_hh_tes!H6/RES_hh_fec!H6)</f>
        <v>0.50487425456283319</v>
      </c>
      <c r="I6" s="78">
        <f>IF(RES_hh_tes!I6=0,"",RES_hh_tes!I6/RES_hh_fec!I6)</f>
        <v>0.50633594290697992</v>
      </c>
      <c r="J6" s="78">
        <f>IF(RES_hh_tes!J6=0,"",RES_hh_tes!J6/RES_hh_fec!J6)</f>
        <v>0.51762229598051668</v>
      </c>
      <c r="K6" s="78">
        <f>IF(RES_hh_tes!K6=0,"",RES_hh_tes!K6/RES_hh_fec!K6)</f>
        <v>0.52634918808755971</v>
      </c>
      <c r="L6" s="78">
        <f>IF(RES_hh_tes!L6=0,"",RES_hh_tes!L6/RES_hh_fec!L6)</f>
        <v>0.53636755091204547</v>
      </c>
      <c r="M6" s="78">
        <f>IF(RES_hh_tes!M6=0,"",RES_hh_tes!M6/RES_hh_fec!M6)</f>
        <v>0.54938016892121877</v>
      </c>
      <c r="N6" s="78">
        <f>IF(RES_hh_tes!N6=0,"",RES_hh_tes!N6/RES_hh_fec!N6)</f>
        <v>0.56489332064340936</v>
      </c>
      <c r="O6" s="78">
        <f>IF(RES_hh_tes!O6=0,"",RES_hh_tes!O6/RES_hh_fec!O6)</f>
        <v>0.58725429939666507</v>
      </c>
      <c r="P6" s="78">
        <f>IF(RES_hh_tes!P6=0,"",RES_hh_tes!P6/RES_hh_fec!P6)</f>
        <v>0.58966188882415116</v>
      </c>
      <c r="Q6" s="78">
        <f>IF(RES_hh_tes!Q6=0,"",RES_hh_tes!Q6/RES_hh_fec!Q6)</f>
        <v>0.59180841908188864</v>
      </c>
      <c r="R6" s="78">
        <f>IF(RES_hh_tes!R6=0,"",RES_hh_tes!R6/RES_hh_fec!R6)</f>
        <v>0.60357778823464925</v>
      </c>
      <c r="S6" s="78">
        <f>IF(RES_hh_tes!S6=0,"",RES_hh_tes!S6/RES_hh_fec!S6)</f>
        <v>0.61250572419222393</v>
      </c>
      <c r="T6" s="78">
        <f>IF(RES_hh_tes!T6=0,"",RES_hh_tes!T6/RES_hh_fec!T6)</f>
        <v>0.62961327587450755</v>
      </c>
      <c r="U6" s="78">
        <f>IF(RES_hh_tes!U6=0,"",RES_hh_tes!U6/RES_hh_fec!U6)</f>
        <v>0.64118112145086992</v>
      </c>
      <c r="V6" s="78">
        <f>IF(RES_hh_tes!V6=0,"",RES_hh_tes!V6/RES_hh_fec!V6)</f>
        <v>0.65674980999569321</v>
      </c>
      <c r="W6" s="78">
        <f>IF(RES_hh_tes!W6=0,"",RES_hh_tes!W6/RES_hh_fec!W6)</f>
        <v>0.6678194314462258</v>
      </c>
      <c r="X6" s="78">
        <f>IF(RES_hh_tes!X6=0,"",RES_hh_tes!X6/RES_hh_fec!X6)</f>
        <v>0.68220994468638885</v>
      </c>
      <c r="Y6" s="78">
        <f>IF(RES_hh_tes!Y6=0,"",RES_hh_tes!Y6/RES_hh_fec!Y6)</f>
        <v>0.69075877792715412</v>
      </c>
      <c r="DA6" s="89" t="s">
        <v>422</v>
      </c>
    </row>
    <row r="7" spans="1:105" ht="12" customHeight="1" x14ac:dyDescent="0.25">
      <c r="A7" s="28" t="s">
        <v>201</v>
      </c>
      <c r="B7" s="78">
        <f>IF(RES_hh_tes!B7=0,"",RES_hh_tes!B7/RES_hh_fec!B7)</f>
        <v>0.47767113289517132</v>
      </c>
      <c r="C7" s="78">
        <f>IF(RES_hh_tes!C7=0,"",RES_hh_tes!C7/RES_hh_fec!C7)</f>
        <v>0.4825503206075214</v>
      </c>
      <c r="D7" s="78">
        <f>IF(RES_hh_tes!D7=0,"",RES_hh_tes!D7/RES_hh_fec!D7)</f>
        <v>0.4845575641419882</v>
      </c>
      <c r="E7" s="78">
        <f>IF(RES_hh_tes!E7=0,"",RES_hh_tes!E7/RES_hh_fec!E7)</f>
        <v>0.48708740966931896</v>
      </c>
      <c r="F7" s="78">
        <f>IF(RES_hh_tes!F7=0,"",RES_hh_tes!F7/RES_hh_fec!F7)</f>
        <v>0.48901197812425584</v>
      </c>
      <c r="G7" s="78">
        <f>IF(RES_hh_tes!G7=0,"",RES_hh_tes!G7/RES_hh_fec!G7)</f>
        <v>0.49290497520943011</v>
      </c>
      <c r="H7" s="78">
        <f>IF(RES_hh_tes!H7=0,"",RES_hh_tes!H7/RES_hh_fec!H7)</f>
        <v>0.50001545743428466</v>
      </c>
      <c r="I7" s="78">
        <f>IF(RES_hh_tes!I7=0,"",RES_hh_tes!I7/RES_hh_fec!I7)</f>
        <v>0.49833041155569918</v>
      </c>
      <c r="J7" s="78">
        <f>IF(RES_hh_tes!J7=0,"",RES_hh_tes!J7/RES_hh_fec!J7)</f>
        <v>0.51127134687635212</v>
      </c>
      <c r="K7" s="78">
        <f>IF(RES_hh_tes!K7=0,"",RES_hh_tes!K7/RES_hh_fec!K7)</f>
        <v>0.51793236621465422</v>
      </c>
      <c r="L7" s="78">
        <f>IF(RES_hh_tes!L7=0,"",RES_hh_tes!L7/RES_hh_fec!L7)</f>
        <v>0.52859879017440681</v>
      </c>
      <c r="M7" s="78">
        <f>IF(RES_hh_tes!M7=0,"",RES_hh_tes!M7/RES_hh_fec!M7)</f>
        <v>0.53713706649151072</v>
      </c>
      <c r="N7" s="78">
        <f>IF(RES_hh_tes!N7=0,"",RES_hh_tes!N7/RES_hh_fec!N7)</f>
        <v>0.55698147387179764</v>
      </c>
      <c r="O7" s="78">
        <f>IF(RES_hh_tes!O7=0,"",RES_hh_tes!O7/RES_hh_fec!O7)</f>
        <v>0.58103399883271589</v>
      </c>
      <c r="P7" s="78">
        <f>IF(RES_hh_tes!P7=0,"",RES_hh_tes!P7/RES_hh_fec!P7)</f>
        <v>0.58543271877095016</v>
      </c>
      <c r="Q7" s="78">
        <f>IF(RES_hh_tes!Q7=0,"",RES_hh_tes!Q7/RES_hh_fec!Q7)</f>
        <v>0.58730953384429818</v>
      </c>
      <c r="R7" s="78">
        <f>IF(RES_hh_tes!R7=0,"",RES_hh_tes!R7/RES_hh_fec!R7)</f>
        <v>0.59468881071975288</v>
      </c>
      <c r="S7" s="78">
        <f>IF(RES_hh_tes!S7=0,"",RES_hh_tes!S7/RES_hh_fec!S7)</f>
        <v>0.60523158697477897</v>
      </c>
      <c r="T7" s="78">
        <f>IF(RES_hh_tes!T7=0,"",RES_hh_tes!T7/RES_hh_fec!T7)</f>
        <v>0.614333485977964</v>
      </c>
      <c r="U7" s="78">
        <f>IF(RES_hh_tes!U7=0,"",RES_hh_tes!U7/RES_hh_fec!U7)</f>
        <v>0.62842310415497948</v>
      </c>
      <c r="V7" s="78">
        <f>IF(RES_hh_tes!V7=0,"",RES_hh_tes!V7/RES_hh_fec!V7)</f>
        <v>0.63902648008241425</v>
      </c>
      <c r="W7" s="78">
        <f>IF(RES_hh_tes!W7=0,"",RES_hh_tes!W7/RES_hh_fec!W7)</f>
        <v>0.64192502739653845</v>
      </c>
      <c r="X7" s="78">
        <f>IF(RES_hh_tes!X7=0,"",RES_hh_tes!X7/RES_hh_fec!X7)</f>
        <v>0.6567250903647589</v>
      </c>
      <c r="Y7" s="78">
        <f>IF(RES_hh_tes!Y7=0,"",RES_hh_tes!Y7/RES_hh_fec!Y7)</f>
        <v>0.66955328773937117</v>
      </c>
      <c r="DA7" s="89" t="s">
        <v>423</v>
      </c>
    </row>
    <row r="8" spans="1:105" ht="12" customHeight="1" x14ac:dyDescent="0.25">
      <c r="A8" s="28" t="s">
        <v>190</v>
      </c>
      <c r="B8" s="78">
        <f>IF(RES_hh_tes!B8=0,"",RES_hh_tes!B8/RES_hh_fec!B8)</f>
        <v>0.5183905136530107</v>
      </c>
      <c r="C8" s="78">
        <f>IF(RES_hh_tes!C8=0,"",RES_hh_tes!C8/RES_hh_fec!C8)</f>
        <v>0.52336224819728328</v>
      </c>
      <c r="D8" s="78">
        <f>IF(RES_hh_tes!D8=0,"",RES_hh_tes!D8/RES_hh_fec!D8)</f>
        <v>0.52811966606100713</v>
      </c>
      <c r="E8" s="78">
        <f>IF(RES_hh_tes!E8=0,"",RES_hh_tes!E8/RES_hh_fec!E8)</f>
        <v>0.53133182941337642</v>
      </c>
      <c r="F8" s="78">
        <f>IF(RES_hh_tes!F8=0,"",RES_hh_tes!F8/RES_hh_fec!F8)</f>
        <v>0.5362249918385309</v>
      </c>
      <c r="G8" s="78">
        <f>IF(RES_hh_tes!G8=0,"",RES_hh_tes!G8/RES_hh_fec!G8)</f>
        <v>0.54039421679863309</v>
      </c>
      <c r="H8" s="78">
        <f>IF(RES_hh_tes!H8=0,"",RES_hh_tes!H8/RES_hh_fec!H8)</f>
        <v>0.54606134228783254</v>
      </c>
      <c r="I8" s="78">
        <f>IF(RES_hh_tes!I8=0,"",RES_hh_tes!I8/RES_hh_fec!I8)</f>
        <v>0.55158761252060329</v>
      </c>
      <c r="J8" s="78">
        <f>IF(RES_hh_tes!J8=0,"",RES_hh_tes!J8/RES_hh_fec!J8)</f>
        <v>0.55941255040982907</v>
      </c>
      <c r="K8" s="78">
        <f>IF(RES_hh_tes!K8=0,"",RES_hh_tes!K8/RES_hh_fec!K8)</f>
        <v>0.56639715962401138</v>
      </c>
      <c r="L8" s="78">
        <f>IF(RES_hh_tes!L8=0,"",RES_hh_tes!L8/RES_hh_fec!L8)</f>
        <v>0.57475330317037299</v>
      </c>
      <c r="M8" s="78">
        <f>IF(RES_hh_tes!M8=0,"",RES_hh_tes!M8/RES_hh_fec!M8)</f>
        <v>0.58208262178990811</v>
      </c>
      <c r="N8" s="78">
        <f>IF(RES_hh_tes!N8=0,"",RES_hh_tes!N8/RES_hh_fec!N8)</f>
        <v>0.59638805129345684</v>
      </c>
      <c r="O8" s="78">
        <f>IF(RES_hh_tes!O8=0,"",RES_hh_tes!O8/RES_hh_fec!O8)</f>
        <v>0.61131439196507564</v>
      </c>
      <c r="P8" s="78">
        <f>IF(RES_hh_tes!P8=0,"",RES_hh_tes!P8/RES_hh_fec!P8)</f>
        <v>0.61580888929186561</v>
      </c>
      <c r="Q8" s="78">
        <f>IF(RES_hh_tes!Q8=0,"",RES_hh_tes!Q8/RES_hh_fec!Q8)</f>
        <v>0.62629994456215865</v>
      </c>
      <c r="R8" s="78">
        <f>IF(RES_hh_tes!R8=0,"",RES_hh_tes!R8/RES_hh_fec!R8)</f>
        <v>0.64190183561474423</v>
      </c>
      <c r="S8" s="78">
        <f>IF(RES_hh_tes!S8=0,"",RES_hh_tes!S8/RES_hh_fec!S8)</f>
        <v>0.65760638992524945</v>
      </c>
      <c r="T8" s="78">
        <f>IF(RES_hh_tes!T8=0,"",RES_hh_tes!T8/RES_hh_fec!T8)</f>
        <v>0.67521518967379823</v>
      </c>
      <c r="U8" s="78">
        <f>IF(RES_hh_tes!U8=0,"",RES_hh_tes!U8/RES_hh_fec!U8)</f>
        <v>0.69240937085215881</v>
      </c>
      <c r="V8" s="78">
        <f>IF(RES_hh_tes!V8=0,"",RES_hh_tes!V8/RES_hh_fec!V8)</f>
        <v>0.7076205268127197</v>
      </c>
      <c r="W8" s="78">
        <f>IF(RES_hh_tes!W8=0,"",RES_hh_tes!W8/RES_hh_fec!W8)</f>
        <v>0.72238630476026933</v>
      </c>
      <c r="X8" s="78">
        <f>IF(RES_hh_tes!X8=0,"",RES_hh_tes!X8/RES_hh_fec!X8)</f>
        <v>0.73620310289567259</v>
      </c>
      <c r="Y8" s="78">
        <f>IF(RES_hh_tes!Y8=0,"",RES_hh_tes!Y8/RES_hh_fec!Y8)</f>
        <v>0.75056087672148519</v>
      </c>
      <c r="DA8" s="89" t="s">
        <v>424</v>
      </c>
    </row>
    <row r="9" spans="1:105" ht="12" customHeight="1" x14ac:dyDescent="0.25">
      <c r="A9" s="28" t="s">
        <v>203</v>
      </c>
      <c r="B9" s="78">
        <f>IF(RES_hh_tes!B9=0,"",RES_hh_tes!B9/RES_hh_fec!B9)</f>
        <v>0.452881591025803</v>
      </c>
      <c r="C9" s="78">
        <f>IF(RES_hh_tes!C9=0,"",RES_hh_tes!C9/RES_hh_fec!C9)</f>
        <v>0.46264414380838731</v>
      </c>
      <c r="D9" s="78">
        <f>IF(RES_hh_tes!D9=0,"",RES_hh_tes!D9/RES_hh_fec!D9)</f>
        <v>0.47504976519590775</v>
      </c>
      <c r="E9" s="78">
        <f>IF(RES_hh_tes!E9=0,"",RES_hh_tes!E9/RES_hh_fec!E9)</f>
        <v>0.48949941431287403</v>
      </c>
      <c r="F9" s="78">
        <f>IF(RES_hh_tes!F9=0,"",RES_hh_tes!F9/RES_hh_fec!F9)</f>
        <v>0.50043767311768761</v>
      </c>
      <c r="G9" s="78">
        <f>IF(RES_hh_tes!G9=0,"",RES_hh_tes!G9/RES_hh_fec!G9)</f>
        <v>0.51661821705887967</v>
      </c>
      <c r="H9" s="78">
        <f>IF(RES_hh_tes!H9=0,"",RES_hh_tes!H9/RES_hh_fec!H9)</f>
        <v>0.53586737603600831</v>
      </c>
      <c r="I9" s="78">
        <f>IF(RES_hh_tes!I9=0,"",RES_hh_tes!I9/RES_hh_fec!I9)</f>
        <v>0.55501642994168143</v>
      </c>
      <c r="J9" s="78">
        <f>IF(RES_hh_tes!J9=0,"",RES_hh_tes!J9/RES_hh_fec!J9)</f>
        <v>0.57173975434582436</v>
      </c>
      <c r="K9" s="78">
        <f>IF(RES_hh_tes!K9=0,"",RES_hh_tes!K9/RES_hh_fec!K9)</f>
        <v>0.58337919716995457</v>
      </c>
      <c r="L9" s="78">
        <f>IF(RES_hh_tes!L9=0,"",RES_hh_tes!L9/RES_hh_fec!L9)</f>
        <v>0.60118581503409285</v>
      </c>
      <c r="M9" s="78">
        <f>IF(RES_hh_tes!M9=0,"",RES_hh_tes!M9/RES_hh_fec!M9)</f>
        <v>0.61468635170256491</v>
      </c>
      <c r="N9" s="78">
        <f>IF(RES_hh_tes!N9=0,"",RES_hh_tes!N9/RES_hh_fec!N9)</f>
        <v>0.63358839326932892</v>
      </c>
      <c r="O9" s="78">
        <f>IF(RES_hh_tes!O9=0,"",RES_hh_tes!O9/RES_hh_fec!O9)</f>
        <v>0.64982320941169003</v>
      </c>
      <c r="P9" s="78">
        <f>IF(RES_hh_tes!P9=0,"",RES_hh_tes!P9/RES_hh_fec!P9)</f>
        <v>0.65139215750943513</v>
      </c>
      <c r="Q9" s="78">
        <f>IF(RES_hh_tes!Q9=0,"",RES_hh_tes!Q9/RES_hh_fec!Q9)</f>
        <v>0.65588324326261527</v>
      </c>
      <c r="R9" s="78">
        <f>IF(RES_hh_tes!R9=0,"",RES_hh_tes!R9/RES_hh_fec!R9)</f>
        <v>0.66297520180606739</v>
      </c>
      <c r="S9" s="78">
        <f>IF(RES_hh_tes!S9=0,"",RES_hh_tes!S9/RES_hh_fec!S9)</f>
        <v>0.67215605977090698</v>
      </c>
      <c r="T9" s="78">
        <f>IF(RES_hh_tes!T9=0,"",RES_hh_tes!T9/RES_hh_fec!T9)</f>
        <v>0.68454990983080199</v>
      </c>
      <c r="U9" s="78">
        <f>IF(RES_hh_tes!U9=0,"",RES_hh_tes!U9/RES_hh_fec!U9)</f>
        <v>0.69619060476163064</v>
      </c>
      <c r="V9" s="78">
        <f>IF(RES_hh_tes!V9=0,"",RES_hh_tes!V9/RES_hh_fec!V9)</f>
        <v>0.70531518747947464</v>
      </c>
      <c r="W9" s="78">
        <f>IF(RES_hh_tes!W9=0,"",RES_hh_tes!W9/RES_hh_fec!W9)</f>
        <v>0.71994307363871757</v>
      </c>
      <c r="X9" s="78">
        <f>IF(RES_hh_tes!X9=0,"",RES_hh_tes!X9/RES_hh_fec!X9)</f>
        <v>0.73383339391468316</v>
      </c>
      <c r="Y9" s="78">
        <f>IF(RES_hh_tes!Y9=0,"",RES_hh_tes!Y9/RES_hh_fec!Y9)</f>
        <v>0.74261775795072815</v>
      </c>
      <c r="DA9" s="89" t="s">
        <v>425</v>
      </c>
    </row>
    <row r="10" spans="1:105" ht="12" customHeight="1" x14ac:dyDescent="0.25">
      <c r="A10" s="28" t="s">
        <v>198</v>
      </c>
      <c r="B10" s="78">
        <f>IF(RES_hh_tes!B10=0,"",RES_hh_tes!B10/RES_hh_fec!B10)</f>
        <v>0.76057783668328793</v>
      </c>
      <c r="C10" s="78">
        <f>IF(RES_hh_tes!C10=0,"",RES_hh_tes!C10/RES_hh_fec!C10)</f>
        <v>0.76105963375677277</v>
      </c>
      <c r="D10" s="78">
        <f>IF(RES_hh_tes!D10=0,"",RES_hh_tes!D10/RES_hh_fec!D10)</f>
        <v>0.75538949021204471</v>
      </c>
      <c r="E10" s="78">
        <f>IF(RES_hh_tes!E10=0,"",RES_hh_tes!E10/RES_hh_fec!E10)</f>
        <v>0.75756003921050385</v>
      </c>
      <c r="F10" s="78">
        <f>IF(RES_hh_tes!F10=0,"",RES_hh_tes!F10/RES_hh_fec!F10)</f>
        <v>0.76028992631430314</v>
      </c>
      <c r="G10" s="78">
        <f>IF(RES_hh_tes!G10=0,"",RES_hh_tes!G10/RES_hh_fec!G10)</f>
        <v>0.74995090588524005</v>
      </c>
      <c r="H10" s="78">
        <f>IF(RES_hh_tes!H10=0,"",RES_hh_tes!H10/RES_hh_fec!H10)</f>
        <v>0.75324227852041215</v>
      </c>
      <c r="I10" s="78">
        <f>IF(RES_hh_tes!I10=0,"",RES_hh_tes!I10/RES_hh_fec!I10)</f>
        <v>0.75437373190943202</v>
      </c>
      <c r="J10" s="78">
        <f>IF(RES_hh_tes!J10=0,"",RES_hh_tes!J10/RES_hh_fec!J10)</f>
        <v>0.76168883492089101</v>
      </c>
      <c r="K10" s="78">
        <f>IF(RES_hh_tes!K10=0,"",RES_hh_tes!K10/RES_hh_fec!K10)</f>
        <v>0.76947116221866163</v>
      </c>
      <c r="L10" s="78">
        <f>IF(RES_hh_tes!L10=0,"",RES_hh_tes!L10/RES_hh_fec!L10)</f>
        <v>0.78133606447553816</v>
      </c>
      <c r="M10" s="78">
        <f>IF(RES_hh_tes!M10=0,"",RES_hh_tes!M10/RES_hh_fec!M10)</f>
        <v>0.79380965870346309</v>
      </c>
      <c r="N10" s="78">
        <f>IF(RES_hh_tes!N10=0,"",RES_hh_tes!N10/RES_hh_fec!N10)</f>
        <v>0.80598016610068535</v>
      </c>
      <c r="O10" s="78">
        <f>IF(RES_hh_tes!O10=0,"",RES_hh_tes!O10/RES_hh_fec!O10)</f>
        <v>0.81343713684608632</v>
      </c>
      <c r="P10" s="78">
        <f>IF(RES_hh_tes!P10=0,"",RES_hh_tes!P10/RES_hh_fec!P10)</f>
        <v>0.8296778385809378</v>
      </c>
      <c r="Q10" s="78">
        <f>IF(RES_hh_tes!Q10=0,"",RES_hh_tes!Q10/RES_hh_fec!Q10)</f>
        <v>0.83531691792311269</v>
      </c>
      <c r="R10" s="78">
        <f>IF(RES_hh_tes!R10=0,"",RES_hh_tes!R10/RES_hh_fec!R10)</f>
        <v>0.84485816431182736</v>
      </c>
      <c r="S10" s="78">
        <f>IF(RES_hh_tes!S10=0,"",RES_hh_tes!S10/RES_hh_fec!S10)</f>
        <v>0.8469467454242583</v>
      </c>
      <c r="T10" s="78">
        <f>IF(RES_hh_tes!T10=0,"",RES_hh_tes!T10/RES_hh_fec!T10)</f>
        <v>0.84657309080561449</v>
      </c>
      <c r="U10" s="78">
        <f>IF(RES_hh_tes!U10=0,"",RES_hh_tes!U10/RES_hh_fec!U10)</f>
        <v>0.85213564513687101</v>
      </c>
      <c r="V10" s="78">
        <f>IF(RES_hh_tes!V10=0,"",RES_hh_tes!V10/RES_hh_fec!V10)</f>
        <v>0.86486015848327369</v>
      </c>
      <c r="W10" s="78">
        <f>IF(RES_hh_tes!W10=0,"",RES_hh_tes!W10/RES_hh_fec!W10)</f>
        <v>0.86855024510122236</v>
      </c>
      <c r="X10" s="78">
        <f>IF(RES_hh_tes!X10=0,"",RES_hh_tes!X10/RES_hh_fec!X10)</f>
        <v>0.87483405491485078</v>
      </c>
      <c r="Y10" s="78">
        <f>IF(RES_hh_tes!Y10=0,"",RES_hh_tes!Y10/RES_hh_fec!Y10)</f>
        <v>0.88093287431506084</v>
      </c>
      <c r="DA10" s="89" t="s">
        <v>426</v>
      </c>
    </row>
    <row r="11" spans="1:105" ht="12" customHeight="1" x14ac:dyDescent="0.25">
      <c r="A11" s="28" t="s">
        <v>199</v>
      </c>
      <c r="B11" s="78">
        <f>IF(RES_hh_tes!B11=0,"",RES_hh_tes!B11/RES_hh_fec!B11)</f>
        <v>0.77615572231430063</v>
      </c>
      <c r="C11" s="78">
        <f>IF(RES_hh_tes!C11=0,"",RES_hh_tes!C11/RES_hh_fec!C11)</f>
        <v>0.77663365926839567</v>
      </c>
      <c r="D11" s="78">
        <f>IF(RES_hh_tes!D11=0,"",RES_hh_tes!D11/RES_hh_fec!D11)</f>
        <v>0.78131801014767888</v>
      </c>
      <c r="E11" s="78">
        <f>IF(RES_hh_tes!E11=0,"",RES_hh_tes!E11/RES_hh_fec!E11)</f>
        <v>0.78083553029552877</v>
      </c>
      <c r="F11" s="78">
        <f>IF(RES_hh_tes!F11=0,"",RES_hh_tes!F11/RES_hh_fec!F11)</f>
        <v>0.78619788757083953</v>
      </c>
      <c r="G11" s="78">
        <f>IF(RES_hh_tes!G11=0,"",RES_hh_tes!G11/RES_hh_fec!G11)</f>
        <v>0.78785991237067277</v>
      </c>
      <c r="H11" s="78">
        <f>IF(RES_hh_tes!H11=0,"",RES_hh_tes!H11/RES_hh_fec!H11)</f>
        <v>0.78864084292180692</v>
      </c>
      <c r="I11" s="78">
        <f>IF(RES_hh_tes!I11=0,"",RES_hh_tes!I11/RES_hh_fec!I11)</f>
        <v>0.78944672164759266</v>
      </c>
      <c r="J11" s="78">
        <f>IF(RES_hh_tes!J11=0,"",RES_hh_tes!J11/RES_hh_fec!J11)</f>
        <v>0.79406603123663677</v>
      </c>
      <c r="K11" s="78">
        <f>IF(RES_hh_tes!K11=0,"",RES_hh_tes!K11/RES_hh_fec!K11)</f>
        <v>0.79643748507570378</v>
      </c>
      <c r="L11" s="78">
        <f>IF(RES_hh_tes!L11=0,"",RES_hh_tes!L11/RES_hh_fec!L11)</f>
        <v>0.80017056886511884</v>
      </c>
      <c r="M11" s="78">
        <f>IF(RES_hh_tes!M11=0,"",RES_hh_tes!M11/RES_hh_fec!M11)</f>
        <v>0.80274204576372754</v>
      </c>
      <c r="N11" s="78">
        <f>IF(RES_hh_tes!N11=0,"",RES_hh_tes!N11/RES_hh_fec!N11)</f>
        <v>0.80606502891853427</v>
      </c>
      <c r="O11" s="78">
        <f>IF(RES_hh_tes!O11=0,"",RES_hh_tes!O11/RES_hh_fec!O11)</f>
        <v>0.81707608144665655</v>
      </c>
      <c r="P11" s="78">
        <f>IF(RES_hh_tes!P11=0,"",RES_hh_tes!P11/RES_hh_fec!P11)</f>
        <v>0.81729459942251015</v>
      </c>
      <c r="Q11" s="78">
        <f>IF(RES_hh_tes!Q11=0,"",RES_hh_tes!Q11/RES_hh_fec!Q11)</f>
        <v>0.82124613899768695</v>
      </c>
      <c r="R11" s="78">
        <f>IF(RES_hh_tes!R11=0,"",RES_hh_tes!R11/RES_hh_fec!R11)</f>
        <v>0.82506188803674285</v>
      </c>
      <c r="S11" s="78">
        <f>IF(RES_hh_tes!S11=0,"",RES_hh_tes!S11/RES_hh_fec!S11)</f>
        <v>0.82789931425235153</v>
      </c>
      <c r="T11" s="78">
        <f>IF(RES_hh_tes!T11=0,"",RES_hh_tes!T11/RES_hh_fec!T11)</f>
        <v>0.8278407500359557</v>
      </c>
      <c r="U11" s="78">
        <f>IF(RES_hh_tes!U11=0,"",RES_hh_tes!U11/RES_hh_fec!U11)</f>
        <v>0.83345941900433074</v>
      </c>
      <c r="V11" s="78">
        <f>IF(RES_hh_tes!V11=0,"",RES_hh_tes!V11/RES_hh_fec!V11)</f>
        <v>0.83541612404378163</v>
      </c>
      <c r="W11" s="78">
        <f>IF(RES_hh_tes!W11=0,"",RES_hh_tes!W11/RES_hh_fec!W11)</f>
        <v>0.837859737914039</v>
      </c>
      <c r="X11" s="78">
        <f>IF(RES_hh_tes!X11=0,"",RES_hh_tes!X11/RES_hh_fec!X11)</f>
        <v>0.84219822668184308</v>
      </c>
      <c r="Y11" s="78">
        <f>IF(RES_hh_tes!Y11=0,"",RES_hh_tes!Y11/RES_hh_fec!Y11)</f>
        <v>0.84837780284229058</v>
      </c>
      <c r="DA11" s="89" t="s">
        <v>427</v>
      </c>
    </row>
    <row r="12" spans="1:105" ht="12" customHeight="1" x14ac:dyDescent="0.25">
      <c r="A12" s="28" t="s">
        <v>95</v>
      </c>
      <c r="B12" s="78">
        <f>IF(RES_hh_tes!B12=0,"",RES_hh_tes!B12/RES_hh_fec!B12)</f>
        <v>1.5370534096550483</v>
      </c>
      <c r="C12" s="78">
        <f>IF(RES_hh_tes!C12=0,"",RES_hh_tes!C12/RES_hh_fec!C12)</f>
        <v>1.5633334583695708</v>
      </c>
      <c r="D12" s="78">
        <f>IF(RES_hh_tes!D12=0,"",RES_hh_tes!D12/RES_hh_fec!D12)</f>
        <v>1.6092136765874683</v>
      </c>
      <c r="E12" s="78">
        <f>IF(RES_hh_tes!E12=0,"",RES_hh_tes!E12/RES_hh_fec!E12)</f>
        <v>1.6579447256806235</v>
      </c>
      <c r="F12" s="78">
        <f>IF(RES_hh_tes!F12=0,"",RES_hh_tes!F12/RES_hh_fec!F12)</f>
        <v>1.7034298330461926</v>
      </c>
      <c r="G12" s="78">
        <f>IF(RES_hh_tes!G12=0,"",RES_hh_tes!G12/RES_hh_fec!G12)</f>
        <v>1.7568405923259938</v>
      </c>
      <c r="H12" s="78">
        <f>IF(RES_hh_tes!H12=0,"",RES_hh_tes!H12/RES_hh_fec!H12)</f>
        <v>1.8272187968865055</v>
      </c>
      <c r="I12" s="78">
        <f>IF(RES_hh_tes!I12=0,"",RES_hh_tes!I12/RES_hh_fec!I12)</f>
        <v>1.9104911388517916</v>
      </c>
      <c r="J12" s="78">
        <f>IF(RES_hh_tes!J12=0,"",RES_hh_tes!J12/RES_hh_fec!J12)</f>
        <v>1.9917909463348467</v>
      </c>
      <c r="K12" s="78">
        <f>IF(RES_hh_tes!K12=0,"",RES_hh_tes!K12/RES_hh_fec!K12)</f>
        <v>2.0680915794109826</v>
      </c>
      <c r="L12" s="78">
        <f>IF(RES_hh_tes!L12=0,"",RES_hh_tes!L12/RES_hh_fec!L12)</f>
        <v>2.1196691218594488</v>
      </c>
      <c r="M12" s="78">
        <f>IF(RES_hh_tes!M12=0,"",RES_hh_tes!M12/RES_hh_fec!M12)</f>
        <v>2.1828579695560859</v>
      </c>
      <c r="N12" s="78">
        <f>IF(RES_hh_tes!N12=0,"",RES_hh_tes!N12/RES_hh_fec!N12)</f>
        <v>2.2653555243007584</v>
      </c>
      <c r="O12" s="78">
        <f>IF(RES_hh_tes!O12=0,"",RES_hh_tes!O12/RES_hh_fec!O12)</f>
        <v>2.3636774664521591</v>
      </c>
      <c r="P12" s="78">
        <f>IF(RES_hh_tes!P12=0,"",RES_hh_tes!P12/RES_hh_fec!P12)</f>
        <v>2.4434839953348657</v>
      </c>
      <c r="Q12" s="78">
        <f>IF(RES_hh_tes!Q12=0,"",RES_hh_tes!Q12/RES_hh_fec!Q12)</f>
        <v>2.5429993090017557</v>
      </c>
      <c r="R12" s="78">
        <f>IF(RES_hh_tes!R12=0,"",RES_hh_tes!R12/RES_hh_fec!R12)</f>
        <v>2.6333113831530945</v>
      </c>
      <c r="S12" s="78">
        <f>IF(RES_hh_tes!S12=0,"",RES_hh_tes!S12/RES_hh_fec!S12)</f>
        <v>2.7425973121555058</v>
      </c>
      <c r="T12" s="78">
        <f>IF(RES_hh_tes!T12=0,"",RES_hh_tes!T12/RES_hh_fec!T12)</f>
        <v>2.8601071723668898</v>
      </c>
      <c r="U12" s="78">
        <f>IF(RES_hh_tes!U12=0,"",RES_hh_tes!U12/RES_hh_fec!U12)</f>
        <v>2.9704804414175334</v>
      </c>
      <c r="V12" s="78">
        <f>IF(RES_hh_tes!V12=0,"",RES_hh_tes!V12/RES_hh_fec!V12)</f>
        <v>3.0795866226941491</v>
      </c>
      <c r="W12" s="78">
        <f>IF(RES_hh_tes!W12=0,"",RES_hh_tes!W12/RES_hh_fec!W12)</f>
        <v>3.1928148561141296</v>
      </c>
      <c r="X12" s="78">
        <f>IF(RES_hh_tes!X12=0,"",RES_hh_tes!X12/RES_hh_fec!X12)</f>
        <v>3.2875335169877902</v>
      </c>
      <c r="Y12" s="78">
        <f>IF(RES_hh_tes!Y12=0,"",RES_hh_tes!Y12/RES_hh_fec!Y12)</f>
        <v>3.3674748275798385</v>
      </c>
      <c r="DA12" s="89" t="s">
        <v>428</v>
      </c>
    </row>
    <row r="13" spans="1:105" ht="12" customHeight="1" x14ac:dyDescent="0.25">
      <c r="A13" s="73" t="s">
        <v>94</v>
      </c>
      <c r="B13" s="79">
        <f>IF(RES_hh_tes!B13=0,"",RES_hh_tes!B13/RES_hh_fec!B13)</f>
        <v>0.69060527763839197</v>
      </c>
      <c r="C13" s="79">
        <f>IF(RES_hh_tes!C13=0,"",RES_hh_tes!C13/RES_hh_fec!C13)</f>
        <v>0.69404285931357779</v>
      </c>
      <c r="D13" s="79">
        <f>IF(RES_hh_tes!D13=0,"",RES_hh_tes!D13/RES_hh_fec!D13)</f>
        <v>0.69798753060308505</v>
      </c>
      <c r="E13" s="79">
        <f>IF(RES_hh_tes!E13=0,"",RES_hh_tes!E13/RES_hh_fec!E13)</f>
        <v>0.70266958008907399</v>
      </c>
      <c r="F13" s="79">
        <f>IF(RES_hh_tes!F13=0,"",RES_hh_tes!F13/RES_hh_fec!F13)</f>
        <v>0.70832462044244726</v>
      </c>
      <c r="G13" s="79">
        <f>IF(RES_hh_tes!G13=0,"",RES_hh_tes!G13/RES_hh_fec!G13)</f>
        <v>0.70962805663678963</v>
      </c>
      <c r="H13" s="79">
        <f>IF(RES_hh_tes!H13=0,"",RES_hh_tes!H13/RES_hh_fec!H13)</f>
        <v>0.71344137255273909</v>
      </c>
      <c r="I13" s="79">
        <f>IF(RES_hh_tes!I13=0,"",RES_hh_tes!I13/RES_hh_fec!I13)</f>
        <v>0.71795005167955261</v>
      </c>
      <c r="J13" s="79">
        <f>IF(RES_hh_tes!J13=0,"",RES_hh_tes!J13/RES_hh_fec!J13)</f>
        <v>0.72498419100081801</v>
      </c>
      <c r="K13" s="79">
        <f>IF(RES_hh_tes!K13=0,"",RES_hh_tes!K13/RES_hh_fec!K13)</f>
        <v>0.72972095480118948</v>
      </c>
      <c r="L13" s="79">
        <f>IF(RES_hh_tes!L13=0,"",RES_hh_tes!L13/RES_hh_fec!L13)</f>
        <v>0.73486336485606196</v>
      </c>
      <c r="M13" s="79">
        <f>IF(RES_hh_tes!M13=0,"",RES_hh_tes!M13/RES_hh_fec!M13)</f>
        <v>0.7389137230320354</v>
      </c>
      <c r="N13" s="79">
        <f>IF(RES_hh_tes!N13=0,"",RES_hh_tes!N13/RES_hh_fec!N13)</f>
        <v>0.74951772875796152</v>
      </c>
      <c r="O13" s="79">
        <f>IF(RES_hh_tes!O13=0,"",RES_hh_tes!O13/RES_hh_fec!O13)</f>
        <v>0.76109554474591368</v>
      </c>
      <c r="P13" s="79">
        <f>IF(RES_hh_tes!P13=0,"",RES_hh_tes!P13/RES_hh_fec!P13)</f>
        <v>0.75924626198011069</v>
      </c>
      <c r="Q13" s="79">
        <f>IF(RES_hh_tes!Q13=0,"",RES_hh_tes!Q13/RES_hh_fec!Q13)</f>
        <v>0.76394864557000253</v>
      </c>
      <c r="R13" s="79">
        <f>IF(RES_hh_tes!R13=0,"",RES_hh_tes!R13/RES_hh_fec!R13)</f>
        <v>0.76814905995773486</v>
      </c>
      <c r="S13" s="79">
        <f>IF(RES_hh_tes!S13=0,"",RES_hh_tes!S13/RES_hh_fec!S13)</f>
        <v>0.77402005943008956</v>
      </c>
      <c r="T13" s="79">
        <f>IF(RES_hh_tes!T13=0,"",RES_hh_tes!T13/RES_hh_fec!T13)</f>
        <v>0.78007403693683119</v>
      </c>
      <c r="U13" s="79">
        <f>IF(RES_hh_tes!U13=0,"",RES_hh_tes!U13/RES_hh_fec!U13)</f>
        <v>0.78905193482337221</v>
      </c>
      <c r="V13" s="79">
        <f>IF(RES_hh_tes!V13=0,"",RES_hh_tes!V13/RES_hh_fec!V13)</f>
        <v>0.7974518987447019</v>
      </c>
      <c r="W13" s="79">
        <f>IF(RES_hh_tes!W13=0,"",RES_hh_tes!W13/RES_hh_fec!W13)</f>
        <v>0.81324074326278917</v>
      </c>
      <c r="X13" s="79">
        <f>IF(RES_hh_tes!X13=0,"",RES_hh_tes!X13/RES_hh_fec!X13)</f>
        <v>0.82414828647478344</v>
      </c>
      <c r="Y13" s="79">
        <f>IF(RES_hh_tes!Y13=0,"",RES_hh_tes!Y13/RES_hh_fec!Y13)</f>
        <v>0.83723862429637097</v>
      </c>
      <c r="DA13" s="90" t="s">
        <v>429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X14" s="80">
        <f>IF(RES_hh_tes!X14=0,"",RES_hh_tes!X14/RES_hh_fec!X14)</f>
        <v>1</v>
      </c>
      <c r="Y14" s="80">
        <f>IF(RES_hh_tes!Y14=0,"",RES_hh_tes!Y14/RES_hh_fec!Y14)</f>
        <v>1</v>
      </c>
      <c r="DA14" s="91" t="s">
        <v>430</v>
      </c>
    </row>
    <row r="15" spans="1:105" ht="12.95" customHeight="1" x14ac:dyDescent="0.25">
      <c r="A15" s="68" t="s">
        <v>92</v>
      </c>
      <c r="B15" s="70">
        <f>IF(RES_hh_tes!B15=0,"",RES_hh_tes!B15/RES_hh_fec!B15)</f>
        <v>1.7885086732902802</v>
      </c>
      <c r="C15" s="70">
        <f>IF(RES_hh_tes!C15=0,"",RES_hh_tes!C15/RES_hh_fec!C15)</f>
        <v>1.8721899163560036</v>
      </c>
      <c r="D15" s="70">
        <f>IF(RES_hh_tes!D15=0,"",RES_hh_tes!D15/RES_hh_fec!D15)</f>
        <v>1.9812097814719467</v>
      </c>
      <c r="E15" s="70">
        <f>IF(RES_hh_tes!E15=0,"",RES_hh_tes!E15/RES_hh_fec!E15)</f>
        <v>2.1116106404337636</v>
      </c>
      <c r="F15" s="70">
        <f>IF(RES_hh_tes!F15=0,"",RES_hh_tes!F15/RES_hh_fec!F15)</f>
        <v>2.2402169054176526</v>
      </c>
      <c r="G15" s="70">
        <f>IF(RES_hh_tes!G15=0,"",RES_hh_tes!G15/RES_hh_fec!G15)</f>
        <v>2.3794223926938858</v>
      </c>
      <c r="H15" s="70">
        <f>IF(RES_hh_tes!H15=0,"",RES_hh_tes!H15/RES_hh_fec!H15)</f>
        <v>2.5380462852684831</v>
      </c>
      <c r="I15" s="70">
        <f>IF(RES_hh_tes!I15=0,"",RES_hh_tes!I15/RES_hh_fec!I15)</f>
        <v>2.6270434115718713</v>
      </c>
      <c r="J15" s="70">
        <f>IF(RES_hh_tes!J15=0,"",RES_hh_tes!J15/RES_hh_fec!J15)</f>
        <v>2.7014494217385256</v>
      </c>
      <c r="K15" s="70">
        <f>IF(RES_hh_tes!K15=0,"",RES_hh_tes!K15/RES_hh_fec!K15)</f>
        <v>2.7970561907650362</v>
      </c>
      <c r="L15" s="70">
        <f>IF(RES_hh_tes!L15=0,"",RES_hh_tes!L15/RES_hh_fec!L15)</f>
        <v>2.8909664394825745</v>
      </c>
      <c r="M15" s="70">
        <f>IF(RES_hh_tes!M15=0,"",RES_hh_tes!M15/RES_hh_fec!M15)</f>
        <v>3.0004872237248392</v>
      </c>
      <c r="N15" s="70">
        <f>IF(RES_hh_tes!N15=0,"",RES_hh_tes!N15/RES_hh_fec!N15)</f>
        <v>3.1105879253368833</v>
      </c>
      <c r="O15" s="70">
        <f>IF(RES_hh_tes!O15=0,"",RES_hh_tes!O15/RES_hh_fec!O15)</f>
        <v>3.2686172711684445</v>
      </c>
      <c r="P15" s="70">
        <f>IF(RES_hh_tes!P15=0,"",RES_hh_tes!P15/RES_hh_fec!P15)</f>
        <v>3.4040887398252107</v>
      </c>
      <c r="Q15" s="70">
        <f>IF(RES_hh_tes!Q15=0,"",RES_hh_tes!Q15/RES_hh_fec!Q15)</f>
        <v>3.4909481098740947</v>
      </c>
      <c r="R15" s="70">
        <f>IF(RES_hh_tes!R15=0,"",RES_hh_tes!R15/RES_hh_fec!R15)</f>
        <v>3.6095890061520142</v>
      </c>
      <c r="S15" s="70">
        <f>IF(RES_hh_tes!S15=0,"",RES_hh_tes!S15/RES_hh_fec!S15)</f>
        <v>3.7172595690927919</v>
      </c>
      <c r="T15" s="70">
        <f>IF(RES_hh_tes!T15=0,"",RES_hh_tes!T15/RES_hh_fec!T15)</f>
        <v>3.8269119575393113</v>
      </c>
      <c r="U15" s="70">
        <f>IF(RES_hh_tes!U15=0,"",RES_hh_tes!U15/RES_hh_fec!U15)</f>
        <v>3.8884685155027396</v>
      </c>
      <c r="V15" s="70">
        <f>IF(RES_hh_tes!V15=0,"",RES_hh_tes!V15/RES_hh_fec!V15)</f>
        <v>3.9477293009154204</v>
      </c>
      <c r="W15" s="70">
        <f>IF(RES_hh_tes!W15=0,"",RES_hh_tes!W15/RES_hh_fec!W15)</f>
        <v>3.9833609193965476</v>
      </c>
      <c r="X15" s="70">
        <f>IF(RES_hh_tes!X15=0,"",RES_hh_tes!X15/RES_hh_fec!X15)</f>
        <v>4.0134283637872912</v>
      </c>
      <c r="Y15" s="70">
        <f>IF(RES_hh_tes!Y15=0,"",RES_hh_tes!Y15/RES_hh_fec!Y15)</f>
        <v>4.036205570343121</v>
      </c>
      <c r="DA15" s="88" t="s">
        <v>292</v>
      </c>
    </row>
    <row r="16" spans="1:105" ht="12" customHeight="1" x14ac:dyDescent="0.25">
      <c r="A16" s="28" t="s">
        <v>91</v>
      </c>
      <c r="B16" s="78">
        <f>IF(RES_hh_tes!B16=0,"",RES_hh_tes!B16/RES_hh_fec!B16)</f>
        <v>1.7885086732902802</v>
      </c>
      <c r="C16" s="78">
        <f>IF(RES_hh_tes!C16=0,"",RES_hh_tes!C16/RES_hh_fec!C16)</f>
        <v>1.8721899163560036</v>
      </c>
      <c r="D16" s="78">
        <f>IF(RES_hh_tes!D16=0,"",RES_hh_tes!D16/RES_hh_fec!D16)</f>
        <v>1.9812097814719467</v>
      </c>
      <c r="E16" s="78">
        <f>IF(RES_hh_tes!E16=0,"",RES_hh_tes!E16/RES_hh_fec!E16)</f>
        <v>2.1116106404337636</v>
      </c>
      <c r="F16" s="78">
        <f>IF(RES_hh_tes!F16=0,"",RES_hh_tes!F16/RES_hh_fec!F16)</f>
        <v>2.2402169054176526</v>
      </c>
      <c r="G16" s="78">
        <f>IF(RES_hh_tes!G16=0,"",RES_hh_tes!G16/RES_hh_fec!G16)</f>
        <v>2.3794223926938858</v>
      </c>
      <c r="H16" s="78">
        <f>IF(RES_hh_tes!H16=0,"",RES_hh_tes!H16/RES_hh_fec!H16)</f>
        <v>2.5380462852684831</v>
      </c>
      <c r="I16" s="78">
        <f>IF(RES_hh_tes!I16=0,"",RES_hh_tes!I16/RES_hh_fec!I16)</f>
        <v>2.6270434115718713</v>
      </c>
      <c r="J16" s="78">
        <f>IF(RES_hh_tes!J16=0,"",RES_hh_tes!J16/RES_hh_fec!J16)</f>
        <v>2.7014494217385256</v>
      </c>
      <c r="K16" s="78">
        <f>IF(RES_hh_tes!K16=0,"",RES_hh_tes!K16/RES_hh_fec!K16)</f>
        <v>2.7970561907650362</v>
      </c>
      <c r="L16" s="78">
        <f>IF(RES_hh_tes!L16=0,"",RES_hh_tes!L16/RES_hh_fec!L16)</f>
        <v>2.8909664394825745</v>
      </c>
      <c r="M16" s="78">
        <f>IF(RES_hh_tes!M16=0,"",RES_hh_tes!M16/RES_hh_fec!M16)</f>
        <v>3.0004872237248392</v>
      </c>
      <c r="N16" s="78">
        <f>IF(RES_hh_tes!N16=0,"",RES_hh_tes!N16/RES_hh_fec!N16)</f>
        <v>3.1105879253368833</v>
      </c>
      <c r="O16" s="78">
        <f>IF(RES_hh_tes!O16=0,"",RES_hh_tes!O16/RES_hh_fec!O16)</f>
        <v>3.2686172711684445</v>
      </c>
      <c r="P16" s="78">
        <f>IF(RES_hh_tes!P16=0,"",RES_hh_tes!P16/RES_hh_fec!P16)</f>
        <v>3.4040887398252107</v>
      </c>
      <c r="Q16" s="78">
        <f>IF(RES_hh_tes!Q16=0,"",RES_hh_tes!Q16/RES_hh_fec!Q16)</f>
        <v>3.4909481098740947</v>
      </c>
      <c r="R16" s="78">
        <f>IF(RES_hh_tes!R16=0,"",RES_hh_tes!R16/RES_hh_fec!R16)</f>
        <v>3.6095890061520142</v>
      </c>
      <c r="S16" s="78">
        <f>IF(RES_hh_tes!S16=0,"",RES_hh_tes!S16/RES_hh_fec!S16)</f>
        <v>3.7172595690927919</v>
      </c>
      <c r="T16" s="78">
        <f>IF(RES_hh_tes!T16=0,"",RES_hh_tes!T16/RES_hh_fec!T16)</f>
        <v>3.8269119575393113</v>
      </c>
      <c r="U16" s="78">
        <f>IF(RES_hh_tes!U16=0,"",RES_hh_tes!U16/RES_hh_fec!U16)</f>
        <v>3.8884685155027396</v>
      </c>
      <c r="V16" s="78">
        <f>IF(RES_hh_tes!V16=0,"",RES_hh_tes!V16/RES_hh_fec!V16)</f>
        <v>3.9477293009154204</v>
      </c>
      <c r="W16" s="78">
        <f>IF(RES_hh_tes!W16=0,"",RES_hh_tes!W16/RES_hh_fec!W16)</f>
        <v>3.9833609193965476</v>
      </c>
      <c r="X16" s="78">
        <f>IF(RES_hh_tes!X16=0,"",RES_hh_tes!X16/RES_hh_fec!X16)</f>
        <v>4.0134283637872912</v>
      </c>
      <c r="Y16" s="78">
        <f>IF(RES_hh_tes!Y16=0,"",RES_hh_tes!Y16/RES_hh_fec!Y16)</f>
        <v>4.036205570343121</v>
      </c>
      <c r="DA16" s="89" t="s">
        <v>431</v>
      </c>
    </row>
    <row r="17" spans="1:105" ht="12.95" customHeight="1" x14ac:dyDescent="0.25">
      <c r="A17" s="68" t="s">
        <v>55</v>
      </c>
      <c r="B17" s="70">
        <f>IF(RES_hh_tes!B17=0,"",RES_hh_tes!B17/RES_hh_fec!B17)</f>
        <v>0.61232657569855031</v>
      </c>
      <c r="C17" s="70">
        <f>IF(RES_hh_tes!C17=0,"",RES_hh_tes!C17/RES_hh_fec!C17)</f>
        <v>0.61602155947561188</v>
      </c>
      <c r="D17" s="70">
        <f>IF(RES_hh_tes!D17=0,"",RES_hh_tes!D17/RES_hh_fec!D17)</f>
        <v>0.62050540766000872</v>
      </c>
      <c r="E17" s="70">
        <f>IF(RES_hh_tes!E17=0,"",RES_hh_tes!E17/RES_hh_fec!E17)</f>
        <v>0.6247908763568939</v>
      </c>
      <c r="F17" s="70">
        <f>IF(RES_hh_tes!F17=0,"",RES_hh_tes!F17/RES_hh_fec!F17)</f>
        <v>0.63147735214251399</v>
      </c>
      <c r="G17" s="70">
        <f>IF(RES_hh_tes!G17=0,"",RES_hh_tes!G17/RES_hh_fec!G17)</f>
        <v>0.63539370989185207</v>
      </c>
      <c r="H17" s="70">
        <f>IF(RES_hh_tes!H17=0,"",RES_hh_tes!H17/RES_hh_fec!H17)</f>
        <v>0.6411491860942039</v>
      </c>
      <c r="I17" s="70">
        <f>IF(RES_hh_tes!I17=0,"",RES_hh_tes!I17/RES_hh_fec!I17)</f>
        <v>0.65012295056780545</v>
      </c>
      <c r="J17" s="70">
        <f>IF(RES_hh_tes!J17=0,"",RES_hh_tes!J17/RES_hh_fec!J17)</f>
        <v>0.65653274556323182</v>
      </c>
      <c r="K17" s="70">
        <f>IF(RES_hh_tes!K17=0,"",RES_hh_tes!K17/RES_hh_fec!K17)</f>
        <v>0.66474632741940121</v>
      </c>
      <c r="L17" s="70">
        <f>IF(RES_hh_tes!L17=0,"",RES_hh_tes!L17/RES_hh_fec!L17)</f>
        <v>0.6737506123021102</v>
      </c>
      <c r="M17" s="70">
        <f>IF(RES_hh_tes!M17=0,"",RES_hh_tes!M17/RES_hh_fec!M17)</f>
        <v>0.68352187121945884</v>
      </c>
      <c r="N17" s="70">
        <f>IF(RES_hh_tes!N17=0,"",RES_hh_tes!N17/RES_hh_fec!N17)</f>
        <v>0.69397116577082663</v>
      </c>
      <c r="O17" s="70">
        <f>IF(RES_hh_tes!O17=0,"",RES_hh_tes!O17/RES_hh_fec!O17)</f>
        <v>0.70591437377535149</v>
      </c>
      <c r="P17" s="70">
        <f>IF(RES_hh_tes!P17=0,"",RES_hh_tes!P17/RES_hh_fec!P17)</f>
        <v>0.71154605966038476</v>
      </c>
      <c r="Q17" s="70">
        <f>IF(RES_hh_tes!Q17=0,"",RES_hh_tes!Q17/RES_hh_fec!Q17)</f>
        <v>0.72035900807638897</v>
      </c>
      <c r="R17" s="70">
        <f>IF(RES_hh_tes!R17=0,"",RES_hh_tes!R17/RES_hh_fec!R17)</f>
        <v>0.72938685774130974</v>
      </c>
      <c r="S17" s="70">
        <f>IF(RES_hh_tes!S17=0,"",RES_hh_tes!S17/RES_hh_fec!S17)</f>
        <v>0.74186952123922234</v>
      </c>
      <c r="T17" s="70">
        <f>IF(RES_hh_tes!T17=0,"",RES_hh_tes!T17/RES_hh_fec!T17)</f>
        <v>0.75598471635902265</v>
      </c>
      <c r="U17" s="70">
        <f>IF(RES_hh_tes!U17=0,"",RES_hh_tes!U17/RES_hh_fec!U17)</f>
        <v>0.76814818796038542</v>
      </c>
      <c r="V17" s="70">
        <f>IF(RES_hh_tes!V17=0,"",RES_hh_tes!V17/RES_hh_fec!V17)</f>
        <v>0.77989648604377215</v>
      </c>
      <c r="W17" s="70">
        <f>IF(RES_hh_tes!W17=0,"",RES_hh_tes!W17/RES_hh_fec!W17)</f>
        <v>0.79528886290944445</v>
      </c>
      <c r="X17" s="70">
        <f>IF(RES_hh_tes!X17=0,"",RES_hh_tes!X17/RES_hh_fec!X17)</f>
        <v>0.80958002392695083</v>
      </c>
      <c r="Y17" s="70">
        <f>IF(RES_hh_tes!Y17=0,"",RES_hh_tes!Y17/RES_hh_fec!Y17)</f>
        <v>0.82000926624502246</v>
      </c>
      <c r="DA17" s="88" t="s">
        <v>293</v>
      </c>
    </row>
    <row r="18" spans="1:105" ht="12" customHeight="1" x14ac:dyDescent="0.25">
      <c r="A18" s="28" t="s">
        <v>51</v>
      </c>
      <c r="B18" s="78">
        <f>IF(RES_hh_tes!B18=0,"",RES_hh_tes!B18/RES_hh_fec!B18)</f>
        <v>0.60462622462680438</v>
      </c>
      <c r="C18" s="78">
        <f>IF(RES_hh_tes!C18=0,"",RES_hh_tes!C18/RES_hh_fec!C18)</f>
        <v>0.60755305722727249</v>
      </c>
      <c r="D18" s="78">
        <f>IF(RES_hh_tes!D18=0,"",RES_hh_tes!D18/RES_hh_fec!D18)</f>
        <v>0.61198416540585387</v>
      </c>
      <c r="E18" s="78">
        <f>IF(RES_hh_tes!E18=0,"",RES_hh_tes!E18/RES_hh_fec!E18)</f>
        <v>0.6151094720173893</v>
      </c>
      <c r="F18" s="78">
        <f>IF(RES_hh_tes!F18=0,"",RES_hh_tes!F18/RES_hh_fec!F18)</f>
        <v>0.61958408369287532</v>
      </c>
      <c r="G18" s="78">
        <f>IF(RES_hh_tes!G18=0,"",RES_hh_tes!G18/RES_hh_fec!G18)</f>
        <v>0.62493938143892891</v>
      </c>
      <c r="H18" s="78">
        <f>IF(RES_hh_tes!H18=0,"",RES_hh_tes!H18/RES_hh_fec!H18)</f>
        <v>0.63015209067838485</v>
      </c>
      <c r="I18" s="78">
        <f>IF(RES_hh_tes!I18=0,"",RES_hh_tes!I18/RES_hh_fec!I18)</f>
        <v>0.63490630501344181</v>
      </c>
      <c r="J18" s="78">
        <f>IF(RES_hh_tes!J18=0,"",RES_hh_tes!J18/RES_hh_fec!J18)</f>
        <v>0.64064014420930426</v>
      </c>
      <c r="K18" s="78">
        <f>IF(RES_hh_tes!K18=0,"",RES_hh_tes!K18/RES_hh_fec!K18)</f>
        <v>0.64653488417777238</v>
      </c>
      <c r="L18" s="78">
        <f>IF(RES_hh_tes!L18=0,"",RES_hh_tes!L18/RES_hh_fec!L18)</f>
        <v>0.65219472000931633</v>
      </c>
      <c r="M18" s="78">
        <f>IF(RES_hh_tes!M18=0,"",RES_hh_tes!M18/RES_hh_fec!M18)</f>
        <v>0.65898595074484634</v>
      </c>
      <c r="N18" s="78">
        <f>IF(RES_hh_tes!N18=0,"",RES_hh_tes!N18/RES_hh_fec!N18)</f>
        <v>0.66682780735245095</v>
      </c>
      <c r="O18" s="78">
        <f>IF(RES_hh_tes!O18=0,"",RES_hh_tes!O18/RES_hh_fec!O18)</f>
        <v>0.67305328900273376</v>
      </c>
      <c r="P18" s="78">
        <f>IF(RES_hh_tes!P18=0,"",RES_hh_tes!P18/RES_hh_fec!P18)</f>
        <v>0.67529496203289063</v>
      </c>
      <c r="Q18" s="78">
        <f>IF(RES_hh_tes!Q18=0,"",RES_hh_tes!Q18/RES_hh_fec!Q18)</f>
        <v>0.67845734224691479</v>
      </c>
      <c r="R18" s="78">
        <f>IF(RES_hh_tes!R18=0,"",RES_hh_tes!R18/RES_hh_fec!R18)</f>
        <v>0.68300819723964035</v>
      </c>
      <c r="S18" s="78">
        <f>IF(RES_hh_tes!S18=0,"",RES_hh_tes!S18/RES_hh_fec!S18)</f>
        <v>0.68955665370166752</v>
      </c>
      <c r="T18" s="78">
        <f>IF(RES_hh_tes!T18=0,"",RES_hh_tes!T18/RES_hh_fec!T18)</f>
        <v>0.69737050645950072</v>
      </c>
      <c r="U18" s="78">
        <f>IF(RES_hh_tes!U18=0,"",RES_hh_tes!U18/RES_hh_fec!U18)</f>
        <v>0.70712861571496055</v>
      </c>
      <c r="V18" s="78">
        <f>IF(RES_hh_tes!V18=0,"",RES_hh_tes!V18/RES_hh_fec!V18)</f>
        <v>0.71985204520606305</v>
      </c>
      <c r="W18" s="78">
        <f>IF(RES_hh_tes!W18=0,"",RES_hh_tes!W18/RES_hh_fec!W18)</f>
        <v>0.73205430253711912</v>
      </c>
      <c r="X18" s="78">
        <f>IF(RES_hh_tes!X18=0,"",RES_hh_tes!X18/RES_hh_fec!X18)</f>
        <v>0.74099410997492332</v>
      </c>
      <c r="Y18" s="78">
        <f>IF(RES_hh_tes!Y18=0,"",RES_hh_tes!Y18/RES_hh_fec!Y18)</f>
        <v>0.7580007533661115</v>
      </c>
      <c r="DA18" s="89" t="s">
        <v>432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0.56220516370450235</v>
      </c>
      <c r="C19" s="78">
        <f>IF(RES_hh_tes!C19=0,"",RES_hh_tes!C19/RES_hh_fec!C19)</f>
        <v>0.56429660743852184</v>
      </c>
      <c r="D19" s="78">
        <f>IF(RES_hh_tes!D19=0,"",RES_hh_tes!D19/RES_hh_fec!D19)</f>
        <v>0.56706918210231061</v>
      </c>
      <c r="E19" s="78">
        <f>IF(RES_hh_tes!E19=0,"",RES_hh_tes!E19/RES_hh_fec!E19)</f>
        <v>0.56992882875510753</v>
      </c>
      <c r="F19" s="78">
        <f>IF(RES_hh_tes!F19=0,"",RES_hh_tes!F19/RES_hh_fec!F19)</f>
        <v>0.57848284549725593</v>
      </c>
      <c r="G19" s="78">
        <f>IF(RES_hh_tes!G19=0,"",RES_hh_tes!G19/RES_hh_fec!G19)</f>
        <v>0.5798884476320294</v>
      </c>
      <c r="H19" s="78">
        <f>IF(RES_hh_tes!H19=0,"",RES_hh_tes!H19/RES_hh_fec!H19)</f>
        <v>0.58902299115200973</v>
      </c>
      <c r="I19" s="78">
        <f>IF(RES_hh_tes!I19=0,"",RES_hh_tes!I19/RES_hh_fec!I19)</f>
        <v>0.59006908065316432</v>
      </c>
      <c r="J19" s="78">
        <f>IF(RES_hh_tes!J19=0,"",RES_hh_tes!J19/RES_hh_fec!J19)</f>
        <v>0.59495524782029074</v>
      </c>
      <c r="K19" s="78">
        <f>IF(RES_hh_tes!K19=0,"",RES_hh_tes!K19/RES_hh_fec!K19)</f>
        <v>0.59706547103494689</v>
      </c>
      <c r="L19" s="78">
        <f>IF(RES_hh_tes!L19=0,"",RES_hh_tes!L19/RES_hh_fec!L19)</f>
        <v>0.60150427508040694</v>
      </c>
      <c r="M19" s="78">
        <f>IF(RES_hh_tes!M19=0,"",RES_hh_tes!M19/RES_hh_fec!M19)</f>
        <v>0.60753785701798568</v>
      </c>
      <c r="N19" s="78">
        <f>IF(RES_hh_tes!N19=0,"",RES_hh_tes!N19/RES_hh_fec!N19)</f>
        <v>0.61343038861272059</v>
      </c>
      <c r="O19" s="78">
        <f>IF(RES_hh_tes!O19=0,"",RES_hh_tes!O19/RES_hh_fec!O19)</f>
        <v>0.62147814812741486</v>
      </c>
      <c r="P19" s="78">
        <f>IF(RES_hh_tes!P19=0,"",RES_hh_tes!P19/RES_hh_fec!P19)</f>
        <v>0.63319479849948557</v>
      </c>
      <c r="Q19" s="78">
        <f>IF(RES_hh_tes!Q19=0,"",RES_hh_tes!Q19/RES_hh_fec!Q19)</f>
        <v>0.64556799642986673</v>
      </c>
      <c r="R19" s="78">
        <f>IF(RES_hh_tes!R19=0,"",RES_hh_tes!R19/RES_hh_fec!R19)</f>
        <v>0.66431443972735149</v>
      </c>
      <c r="S19" s="78">
        <f>IF(RES_hh_tes!S19=0,"",RES_hh_tes!S19/RES_hh_fec!S19)</f>
        <v>0.68418716189397299</v>
      </c>
      <c r="T19" s="78">
        <f>IF(RES_hh_tes!T19=0,"",RES_hh_tes!T19/RES_hh_fec!T19)</f>
        <v>0.71049355427545902</v>
      </c>
      <c r="U19" s="78">
        <f>IF(RES_hh_tes!U19=0,"",RES_hh_tes!U19/RES_hh_fec!U19)</f>
        <v>0.73250894149859114</v>
      </c>
      <c r="V19" s="78">
        <f>IF(RES_hh_tes!V19=0,"",RES_hh_tes!V19/RES_hh_fec!V19)</f>
        <v>0.75183825228793755</v>
      </c>
      <c r="W19" s="78">
        <f>IF(RES_hh_tes!W19=0,"",RES_hh_tes!W19/RES_hh_fec!W19)</f>
        <v>0.76686003709947004</v>
      </c>
      <c r="X19" s="78">
        <f>IF(RES_hh_tes!X19=0,"",RES_hh_tes!X19/RES_hh_fec!X19)</f>
        <v>0.77786705729043049</v>
      </c>
      <c r="Y19" s="78">
        <f>IF(RES_hh_tes!Y19=0,"",RES_hh_tes!Y19/RES_hh_fec!Y19)</f>
        <v>0.78394588009183053</v>
      </c>
      <c r="DA19" s="89" t="s">
        <v>433</v>
      </c>
    </row>
    <row r="20" spans="1:105" ht="12" customHeight="1" x14ac:dyDescent="0.25">
      <c r="A20" s="28" t="s">
        <v>201</v>
      </c>
      <c r="B20" s="78">
        <f>IF(RES_hh_tes!B20=0,"",RES_hh_tes!B20/RES_hh_fec!B20)</f>
        <v>0.56517864285431774</v>
      </c>
      <c r="C20" s="78">
        <f>IF(RES_hh_tes!C20=0,"",RES_hh_tes!C20/RES_hh_fec!C20)</f>
        <v>0.56907712218372386</v>
      </c>
      <c r="D20" s="78">
        <f>IF(RES_hh_tes!D20=0,"",RES_hh_tes!D20/RES_hh_fec!D20)</f>
        <v>0.56999195832261684</v>
      </c>
      <c r="E20" s="78">
        <f>IF(RES_hh_tes!E20=0,"",RES_hh_tes!E20/RES_hh_fec!E20)</f>
        <v>0.57264888606371944</v>
      </c>
      <c r="F20" s="78">
        <f>IF(RES_hh_tes!F20=0,"",RES_hh_tes!F20/RES_hh_fec!F20)</f>
        <v>0.57308839443555804</v>
      </c>
      <c r="G20" s="78">
        <f>IF(RES_hh_tes!G20=0,"",RES_hh_tes!G20/RES_hh_fec!G20)</f>
        <v>0.57655579881399666</v>
      </c>
      <c r="H20" s="78">
        <f>IF(RES_hh_tes!H20=0,"",RES_hh_tes!H20/RES_hh_fec!H20)</f>
        <v>0.58058790342552502</v>
      </c>
      <c r="I20" s="78">
        <f>IF(RES_hh_tes!I20=0,"",RES_hh_tes!I20/RES_hh_fec!I20)</f>
        <v>0.57808464345752886</v>
      </c>
      <c r="J20" s="78">
        <f>IF(RES_hh_tes!J20=0,"",RES_hh_tes!J20/RES_hh_fec!J20)</f>
        <v>0.58683299836993041</v>
      </c>
      <c r="K20" s="78">
        <f>IF(RES_hh_tes!K20=0,"",RES_hh_tes!K20/RES_hh_fec!K20)</f>
        <v>0.59022740282949304</v>
      </c>
      <c r="L20" s="78">
        <f>IF(RES_hh_tes!L20=0,"",RES_hh_tes!L20/RES_hh_fec!L20)</f>
        <v>0.59621874350871107</v>
      </c>
      <c r="M20" s="78">
        <f>IF(RES_hh_tes!M20=0,"",RES_hh_tes!M20/RES_hh_fec!M20)</f>
        <v>0.60193967947518123</v>
      </c>
      <c r="N20" s="78">
        <f>IF(RES_hh_tes!N20=0,"",RES_hh_tes!N20/RES_hh_fec!N20)</f>
        <v>0.61269865110281052</v>
      </c>
      <c r="O20" s="78">
        <f>IF(RES_hh_tes!O20=0,"",RES_hh_tes!O20/RES_hh_fec!O20)</f>
        <v>0.61794289337142139</v>
      </c>
      <c r="P20" s="78">
        <f>IF(RES_hh_tes!P20=0,"",RES_hh_tes!P20/RES_hh_fec!P20)</f>
        <v>0.62315098721012918</v>
      </c>
      <c r="Q20" s="78">
        <f>IF(RES_hh_tes!Q20=0,"",RES_hh_tes!Q20/RES_hh_fec!Q20)</f>
        <v>0.62619530742778406</v>
      </c>
      <c r="R20" s="78">
        <f>IF(RES_hh_tes!R20=0,"",RES_hh_tes!R20/RES_hh_fec!R20)</f>
        <v>0.635624876499297</v>
      </c>
      <c r="S20" s="78">
        <f>IF(RES_hh_tes!S20=0,"",RES_hh_tes!S20/RES_hh_fec!S20)</f>
        <v>0.65387802872136835</v>
      </c>
      <c r="T20" s="78">
        <f>IF(RES_hh_tes!T20=0,"",RES_hh_tes!T20/RES_hh_fec!T20)</f>
        <v>0.66859620907270401</v>
      </c>
      <c r="U20" s="78">
        <f>IF(RES_hh_tes!U20=0,"",RES_hh_tes!U20/RES_hh_fec!U20)</f>
        <v>0.69067409202408558</v>
      </c>
      <c r="V20" s="78">
        <f>IF(RES_hh_tes!V20=0,"",RES_hh_tes!V20/RES_hh_fec!V20)</f>
        <v>0.70478188983912915</v>
      </c>
      <c r="W20" s="78">
        <f>IF(RES_hh_tes!W20=0,"",RES_hh_tes!W20/RES_hh_fec!W20)</f>
        <v>0.71219671230998949</v>
      </c>
      <c r="X20" s="78">
        <f>IF(RES_hh_tes!X20=0,"",RES_hh_tes!X20/RES_hh_fec!X20)</f>
        <v>0.73664000160475096</v>
      </c>
      <c r="Y20" s="78">
        <f>IF(RES_hh_tes!Y20=0,"",RES_hh_tes!Y20/RES_hh_fec!Y20)</f>
        <v>0.75423668547897427</v>
      </c>
      <c r="DA20" s="89" t="s">
        <v>434</v>
      </c>
    </row>
    <row r="21" spans="1:105" ht="12" customHeight="1" x14ac:dyDescent="0.25">
      <c r="A21" s="28" t="s">
        <v>190</v>
      </c>
      <c r="B21" s="78">
        <f>IF(RES_hh_tes!B21=0,"",RES_hh_tes!B21/RES_hh_fec!B21)</f>
        <v>0.56535421273136066</v>
      </c>
      <c r="C21" s="78">
        <f>IF(RES_hh_tes!C21=0,"",RES_hh_tes!C21/RES_hh_fec!C21)</f>
        <v>0.56937482268765172</v>
      </c>
      <c r="D21" s="78">
        <f>IF(RES_hh_tes!D21=0,"",RES_hh_tes!D21/RES_hh_fec!D21)</f>
        <v>0.57575369335890947</v>
      </c>
      <c r="E21" s="78">
        <f>IF(RES_hh_tes!E21=0,"",RES_hh_tes!E21/RES_hh_fec!E21)</f>
        <v>0.5817431139782695</v>
      </c>
      <c r="F21" s="78">
        <f>IF(RES_hh_tes!F21=0,"",RES_hh_tes!F21/RES_hh_fec!F21)</f>
        <v>0.5893181758881425</v>
      </c>
      <c r="G21" s="78">
        <f>IF(RES_hh_tes!G21=0,"",RES_hh_tes!G21/RES_hh_fec!G21)</f>
        <v>0.59402659683097914</v>
      </c>
      <c r="H21" s="78">
        <f>IF(RES_hh_tes!H21=0,"",RES_hh_tes!H21/RES_hh_fec!H21)</f>
        <v>0.59935186801978035</v>
      </c>
      <c r="I21" s="78">
        <f>IF(RES_hh_tes!I21=0,"",RES_hh_tes!I21/RES_hh_fec!I21)</f>
        <v>0.60924881702819977</v>
      </c>
      <c r="J21" s="78">
        <f>IF(RES_hh_tes!J21=0,"",RES_hh_tes!J21/RES_hh_fec!J21)</f>
        <v>0.61749187732217381</v>
      </c>
      <c r="K21" s="78">
        <f>IF(RES_hh_tes!K21=0,"",RES_hh_tes!K21/RES_hh_fec!K21)</f>
        <v>0.626028595522925</v>
      </c>
      <c r="L21" s="78">
        <f>IF(RES_hh_tes!L21=0,"",RES_hh_tes!L21/RES_hh_fec!L21)</f>
        <v>0.63544767653303025</v>
      </c>
      <c r="M21" s="78">
        <f>IF(RES_hh_tes!M21=0,"",RES_hh_tes!M21/RES_hh_fec!M21)</f>
        <v>0.64432665370790065</v>
      </c>
      <c r="N21" s="78">
        <f>IF(RES_hh_tes!N21=0,"",RES_hh_tes!N21/RES_hh_fec!N21)</f>
        <v>0.6575061410867592</v>
      </c>
      <c r="O21" s="78">
        <f>IF(RES_hh_tes!O21=0,"",RES_hh_tes!O21/RES_hh_fec!O21)</f>
        <v>0.67013279976129037</v>
      </c>
      <c r="P21" s="78">
        <f>IF(RES_hh_tes!P21=0,"",RES_hh_tes!P21/RES_hh_fec!P21)</f>
        <v>0.67566594977835659</v>
      </c>
      <c r="Q21" s="78">
        <f>IF(RES_hh_tes!Q21=0,"",RES_hh_tes!Q21/RES_hh_fec!Q21)</f>
        <v>0.68627183288107529</v>
      </c>
      <c r="R21" s="78">
        <f>IF(RES_hh_tes!R21=0,"",RES_hh_tes!R21/RES_hh_fec!R21)</f>
        <v>0.69973071265712761</v>
      </c>
      <c r="S21" s="78">
        <f>IF(RES_hh_tes!S21=0,"",RES_hh_tes!S21/RES_hh_fec!S21)</f>
        <v>0.71562481905771846</v>
      </c>
      <c r="T21" s="78">
        <f>IF(RES_hh_tes!T21=0,"",RES_hh_tes!T21/RES_hh_fec!T21)</f>
        <v>0.73282426961139224</v>
      </c>
      <c r="U21" s="78">
        <f>IF(RES_hh_tes!U21=0,"",RES_hh_tes!U21/RES_hh_fec!U21)</f>
        <v>0.74661479317219659</v>
      </c>
      <c r="V21" s="78">
        <f>IF(RES_hh_tes!V21=0,"",RES_hh_tes!V21/RES_hh_fec!V21)</f>
        <v>0.75985669098958608</v>
      </c>
      <c r="W21" s="78">
        <f>IF(RES_hh_tes!W21=0,"",RES_hh_tes!W21/RES_hh_fec!W21)</f>
        <v>0.77782646698292368</v>
      </c>
      <c r="X21" s="78">
        <f>IF(RES_hh_tes!X21=0,"",RES_hh_tes!X21/RES_hh_fec!X21)</f>
        <v>0.7925938029942543</v>
      </c>
      <c r="Y21" s="78">
        <f>IF(RES_hh_tes!Y21=0,"",RES_hh_tes!Y21/RES_hh_fec!Y21)</f>
        <v>0.80220797658830711</v>
      </c>
      <c r="DA21" s="89" t="s">
        <v>435</v>
      </c>
    </row>
    <row r="22" spans="1:105" ht="12" customHeight="1" x14ac:dyDescent="0.25">
      <c r="A22" s="28" t="s">
        <v>203</v>
      </c>
      <c r="B22" s="78">
        <f>IF(RES_hh_tes!B22=0,"",RES_hh_tes!B22/RES_hh_fec!B22)</f>
        <v>0.47126577031029748</v>
      </c>
      <c r="C22" s="78">
        <f>IF(RES_hh_tes!C22=0,"",RES_hh_tes!C22/RES_hh_fec!C22)</f>
        <v>0.47822548932759673</v>
      </c>
      <c r="D22" s="78">
        <f>IF(RES_hh_tes!D22=0,"",RES_hh_tes!D22/RES_hh_fec!D22)</f>
        <v>0.49524588267731551</v>
      </c>
      <c r="E22" s="78">
        <f>IF(RES_hh_tes!E22=0,"",RES_hh_tes!E22/RES_hh_fec!E22)</f>
        <v>0.51226623460512599</v>
      </c>
      <c r="F22" s="78">
        <f>IF(RES_hh_tes!F22=0,"",RES_hh_tes!F22/RES_hh_fec!F22)</f>
        <v>0.52943790979569172</v>
      </c>
      <c r="G22" s="78">
        <f>IF(RES_hh_tes!G22=0,"",RES_hh_tes!G22/RES_hh_fec!G22)</f>
        <v>0.54498469972353514</v>
      </c>
      <c r="H22" s="78">
        <f>IF(RES_hh_tes!H22=0,"",RES_hh_tes!H22/RES_hh_fec!H22)</f>
        <v>0.56753959612449578</v>
      </c>
      <c r="I22" s="78">
        <f>IF(RES_hh_tes!I22=0,"",RES_hh_tes!I22/RES_hh_fec!I22)</f>
        <v>0.58875285708103864</v>
      </c>
      <c r="J22" s="78">
        <f>IF(RES_hh_tes!J22=0,"",RES_hh_tes!J22/RES_hh_fec!J22)</f>
        <v>0.61104159405554703</v>
      </c>
      <c r="K22" s="78">
        <f>IF(RES_hh_tes!K22=0,"",RES_hh_tes!K22/RES_hh_fec!K22)</f>
        <v>0.62747650838912472</v>
      </c>
      <c r="L22" s="78">
        <f>IF(RES_hh_tes!L22=0,"",RES_hh_tes!L22/RES_hh_fec!L22)</f>
        <v>0.64943241077516067</v>
      </c>
      <c r="M22" s="78">
        <f>IF(RES_hh_tes!M22=0,"",RES_hh_tes!M22/RES_hh_fec!M22)</f>
        <v>0.67001997013109804</v>
      </c>
      <c r="N22" s="78">
        <f>IF(RES_hh_tes!N22=0,"",RES_hh_tes!N22/RES_hh_fec!N22)</f>
        <v>0.68744936256234201</v>
      </c>
      <c r="O22" s="78">
        <f>IF(RES_hh_tes!O22=0,"",RES_hh_tes!O22/RES_hh_fec!O22)</f>
        <v>0.70681770225215856</v>
      </c>
      <c r="P22" s="78">
        <f>IF(RES_hh_tes!P22=0,"",RES_hh_tes!P22/RES_hh_fec!P22)</f>
        <v>0.71660203457639515</v>
      </c>
      <c r="Q22" s="78">
        <f>IF(RES_hh_tes!Q22=0,"",RES_hh_tes!Q22/RES_hh_fec!Q22)</f>
        <v>0.72183244550224568</v>
      </c>
      <c r="R22" s="78">
        <f>IF(RES_hh_tes!R22=0,"",RES_hh_tes!R22/RES_hh_fec!R22)</f>
        <v>0.72399349917855937</v>
      </c>
      <c r="S22" s="78">
        <f>IF(RES_hh_tes!S22=0,"",RES_hh_tes!S22/RES_hh_fec!S22)</f>
        <v>0.73471622296917471</v>
      </c>
      <c r="T22" s="78">
        <f>IF(RES_hh_tes!T22=0,"",RES_hh_tes!T22/RES_hh_fec!T22)</f>
        <v>0.75027666866912335</v>
      </c>
      <c r="U22" s="78">
        <f>IF(RES_hh_tes!U22=0,"",RES_hh_tes!U22/RES_hh_fec!U22)</f>
        <v>0.75834937005861458</v>
      </c>
      <c r="V22" s="78">
        <f>IF(RES_hh_tes!V22=0,"",RES_hh_tes!V22/RES_hh_fec!V22)</f>
        <v>0.77093382701518598</v>
      </c>
      <c r="W22" s="78">
        <f>IF(RES_hh_tes!W22=0,"",RES_hh_tes!W22/RES_hh_fec!W22)</f>
        <v>0.78425356218659337</v>
      </c>
      <c r="X22" s="78">
        <f>IF(RES_hh_tes!X22=0,"",RES_hh_tes!X22/RES_hh_fec!X22)</f>
        <v>0.79940455020112799</v>
      </c>
      <c r="Y22" s="78">
        <f>IF(RES_hh_tes!Y22=0,"",RES_hh_tes!Y22/RES_hh_fec!Y22)</f>
        <v>0.81000264171445291</v>
      </c>
      <c r="DA22" s="89" t="s">
        <v>436</v>
      </c>
    </row>
    <row r="23" spans="1:105" ht="12" customHeight="1" x14ac:dyDescent="0.25">
      <c r="A23" s="28" t="s">
        <v>198</v>
      </c>
      <c r="B23" s="78">
        <f>IF(RES_hh_tes!B23=0,"",RES_hh_tes!B23/RES_hh_fec!B23)</f>
        <v>0.74056036731427555</v>
      </c>
      <c r="C23" s="78">
        <f>IF(RES_hh_tes!C23=0,"",RES_hh_tes!C23/RES_hh_fec!C23)</f>
        <v>0.75744721232093049</v>
      </c>
      <c r="D23" s="78">
        <f>IF(RES_hh_tes!D23=0,"",RES_hh_tes!D23/RES_hh_fec!D23)</f>
        <v>0.78782505162221583</v>
      </c>
      <c r="E23" s="78">
        <f>IF(RES_hh_tes!E23=0,"",RES_hh_tes!E23/RES_hh_fec!E23)</f>
        <v>0.79794661899227426</v>
      </c>
      <c r="F23" s="78">
        <f>IF(RES_hh_tes!F23=0,"",RES_hh_tes!F23/RES_hh_fec!F23)</f>
        <v>0.80284782890675921</v>
      </c>
      <c r="G23" s="78">
        <f>IF(RES_hh_tes!G23=0,"",RES_hh_tes!G23/RES_hh_fec!G23)</f>
        <v>0.81067648628539268</v>
      </c>
      <c r="H23" s="78">
        <f>IF(RES_hh_tes!H23=0,"",RES_hh_tes!H23/RES_hh_fec!H23)</f>
        <v>0.81457494426729948</v>
      </c>
      <c r="I23" s="78">
        <f>IF(RES_hh_tes!I23=0,"",RES_hh_tes!I23/RES_hh_fec!I23)</f>
        <v>0.81938955029704363</v>
      </c>
      <c r="J23" s="78">
        <f>IF(RES_hh_tes!J23=0,"",RES_hh_tes!J23/RES_hh_fec!J23)</f>
        <v>0.82522427038542268</v>
      </c>
      <c r="K23" s="78">
        <f>IF(RES_hh_tes!K23=0,"",RES_hh_tes!K23/RES_hh_fec!K23)</f>
        <v>0.8328046411434048</v>
      </c>
      <c r="L23" s="78">
        <f>IF(RES_hh_tes!L23=0,"",RES_hh_tes!L23/RES_hh_fec!L23)</f>
        <v>0.84205151928330446</v>
      </c>
      <c r="M23" s="78">
        <f>IF(RES_hh_tes!M23=0,"",RES_hh_tes!M23/RES_hh_fec!M23)</f>
        <v>0.84552994669560355</v>
      </c>
      <c r="N23" s="78">
        <f>IF(RES_hh_tes!N23=0,"",RES_hh_tes!N23/RES_hh_fec!N23)</f>
        <v>0.85083246994925821</v>
      </c>
      <c r="O23" s="78">
        <f>IF(RES_hh_tes!O23=0,"",RES_hh_tes!O23/RES_hh_fec!O23)</f>
        <v>0.8560579777616556</v>
      </c>
      <c r="P23" s="78">
        <f>IF(RES_hh_tes!P23=0,"",RES_hh_tes!P23/RES_hh_fec!P23)</f>
        <v>0.86229286885583278</v>
      </c>
      <c r="Q23" s="78">
        <f>IF(RES_hh_tes!Q23=0,"",RES_hh_tes!Q23/RES_hh_fec!Q23)</f>
        <v>0.86616714960584262</v>
      </c>
      <c r="R23" s="78">
        <f>IF(RES_hh_tes!R23=0,"",RES_hh_tes!R23/RES_hh_fec!R23)</f>
        <v>0.86962252137440887</v>
      </c>
      <c r="S23" s="78">
        <f>IF(RES_hh_tes!S23=0,"",RES_hh_tes!S23/RES_hh_fec!S23)</f>
        <v>0.87309010063565218</v>
      </c>
      <c r="T23" s="78">
        <f>IF(RES_hh_tes!T23=0,"",RES_hh_tes!T23/RES_hh_fec!T23)</f>
        <v>0.87690518709978127</v>
      </c>
      <c r="U23" s="78">
        <f>IF(RES_hh_tes!U23=0,"",RES_hh_tes!U23/RES_hh_fec!U23)</f>
        <v>0.88106907285024116</v>
      </c>
      <c r="V23" s="78">
        <f>IF(RES_hh_tes!V23=0,"",RES_hh_tes!V23/RES_hh_fec!V23)</f>
        <v>0.88421176398246393</v>
      </c>
      <c r="W23" s="78">
        <f>IF(RES_hh_tes!W23=0,"",RES_hh_tes!W23/RES_hh_fec!W23)</f>
        <v>0.88964308420192095</v>
      </c>
      <c r="X23" s="78">
        <f>IF(RES_hh_tes!X23=0,"",RES_hh_tes!X23/RES_hh_fec!X23)</f>
        <v>0.89425261280842516</v>
      </c>
      <c r="Y23" s="78">
        <f>IF(RES_hh_tes!Y23=0,"",RES_hh_tes!Y23/RES_hh_fec!Y23)</f>
        <v>0.8980664799479614</v>
      </c>
      <c r="DA23" s="89" t="s">
        <v>437</v>
      </c>
    </row>
    <row r="24" spans="1:105" ht="12" customHeight="1" x14ac:dyDescent="0.25">
      <c r="A24" s="28" t="s">
        <v>199</v>
      </c>
      <c r="B24" s="78">
        <f>IF(RES_hh_tes!B24=0,"",RES_hh_tes!B24/RES_hh_fec!B24)</f>
        <v>0.80258803462969652</v>
      </c>
      <c r="C24" s="78">
        <f>IF(RES_hh_tes!C24=0,"",RES_hh_tes!C24/RES_hh_fec!C24)</f>
        <v>0.79889572845992607</v>
      </c>
      <c r="D24" s="78">
        <f>IF(RES_hh_tes!D24=0,"",RES_hh_tes!D24/RES_hh_fec!D24)</f>
        <v>0.80403608566244988</v>
      </c>
      <c r="E24" s="78">
        <f>IF(RES_hh_tes!E24=0,"",RES_hh_tes!E24/RES_hh_fec!E24)</f>
        <v>0.80423241849980709</v>
      </c>
      <c r="F24" s="78">
        <f>IF(RES_hh_tes!F24=0,"",RES_hh_tes!F24/RES_hh_fec!F24)</f>
        <v>0.81161577260979589</v>
      </c>
      <c r="G24" s="78">
        <f>IF(RES_hh_tes!G24=0,"",RES_hh_tes!G24/RES_hh_fec!G24)</f>
        <v>0.81218655085654279</v>
      </c>
      <c r="H24" s="78">
        <f>IF(RES_hh_tes!H24=0,"",RES_hh_tes!H24/RES_hh_fec!H24)</f>
        <v>0.81323846837783209</v>
      </c>
      <c r="I24" s="78">
        <f>IF(RES_hh_tes!I24=0,"",RES_hh_tes!I24/RES_hh_fec!I24)</f>
        <v>0.81563900521083121</v>
      </c>
      <c r="J24" s="78">
        <f>IF(RES_hh_tes!J24=0,"",RES_hh_tes!J24/RES_hh_fec!J24)</f>
        <v>0.82004064377812869</v>
      </c>
      <c r="K24" s="78">
        <f>IF(RES_hh_tes!K24=0,"",RES_hh_tes!K24/RES_hh_fec!K24)</f>
        <v>0.82386618396650035</v>
      </c>
      <c r="L24" s="78">
        <f>IF(RES_hh_tes!L24=0,"",RES_hh_tes!L24/RES_hh_fec!L24)</f>
        <v>0.83059805091620209</v>
      </c>
      <c r="M24" s="78">
        <f>IF(RES_hh_tes!M24=0,"",RES_hh_tes!M24/RES_hh_fec!M24)</f>
        <v>0.83649467269910305</v>
      </c>
      <c r="N24" s="78">
        <f>IF(RES_hh_tes!N24=0,"",RES_hh_tes!N24/RES_hh_fec!N24)</f>
        <v>0.84060629712790591</v>
      </c>
      <c r="O24" s="78">
        <f>IF(RES_hh_tes!O24=0,"",RES_hh_tes!O24/RES_hh_fec!O24)</f>
        <v>0.84534911342216101</v>
      </c>
      <c r="P24" s="78">
        <f>IF(RES_hh_tes!P24=0,"",RES_hh_tes!P24/RES_hh_fec!P24)</f>
        <v>0.8465731156225863</v>
      </c>
      <c r="Q24" s="78">
        <f>IF(RES_hh_tes!Q24=0,"",RES_hh_tes!Q24/RES_hh_fec!Q24)</f>
        <v>0.84884543710823956</v>
      </c>
      <c r="R24" s="78">
        <f>IF(RES_hh_tes!R24=0,"",RES_hh_tes!R24/RES_hh_fec!R24)</f>
        <v>0.85244420557888567</v>
      </c>
      <c r="S24" s="78">
        <f>IF(RES_hh_tes!S24=0,"",RES_hh_tes!S24/RES_hh_fec!S24)</f>
        <v>0.85652271164373672</v>
      </c>
      <c r="T24" s="78">
        <f>IF(RES_hh_tes!T24=0,"",RES_hh_tes!T24/RES_hh_fec!T24)</f>
        <v>0.85816583571007843</v>
      </c>
      <c r="U24" s="78">
        <f>IF(RES_hh_tes!U24=0,"",RES_hh_tes!U24/RES_hh_fec!U24)</f>
        <v>0.86373668674763615</v>
      </c>
      <c r="V24" s="78">
        <f>IF(RES_hh_tes!V24=0,"",RES_hh_tes!V24/RES_hh_fec!V24)</f>
        <v>0.86827953183807327</v>
      </c>
      <c r="W24" s="78">
        <f>IF(RES_hh_tes!W24=0,"",RES_hh_tes!W24/RES_hh_fec!W24)</f>
        <v>0.8757145375911386</v>
      </c>
      <c r="X24" s="78">
        <f>IF(RES_hh_tes!X24=0,"",RES_hh_tes!X24/RES_hh_fec!X24)</f>
        <v>0.87774367447439317</v>
      </c>
      <c r="Y24" s="78">
        <f>IF(RES_hh_tes!Y24=0,"",RES_hh_tes!Y24/RES_hh_fec!Y24)</f>
        <v>0.88433649414774651</v>
      </c>
      <c r="DA24" s="89" t="s">
        <v>438</v>
      </c>
    </row>
    <row r="25" spans="1:105" ht="12" customHeight="1" x14ac:dyDescent="0.25">
      <c r="A25" s="73" t="s">
        <v>53</v>
      </c>
      <c r="B25" s="79">
        <f>IF(RES_hh_tes!B25=0,"",RES_hh_tes!B25/RES_hh_fec!B25)</f>
        <v>0.66461880777997084</v>
      </c>
      <c r="C25" s="79">
        <f>IF(RES_hh_tes!C25=0,"",RES_hh_tes!C25/RES_hh_fec!C25)</f>
        <v>0.66751578158314295</v>
      </c>
      <c r="D25" s="79">
        <f>IF(RES_hh_tes!D25=0,"",RES_hh_tes!D25/RES_hh_fec!D25)</f>
        <v>0.67026069941974398</v>
      </c>
      <c r="E25" s="79">
        <f>IF(RES_hh_tes!E25=0,"",RES_hh_tes!E25/RES_hh_fec!E25)</f>
        <v>0.67261566340390344</v>
      </c>
      <c r="F25" s="79">
        <f>IF(RES_hh_tes!F25=0,"",RES_hh_tes!F25/RES_hh_fec!F25)</f>
        <v>0.67641322110392998</v>
      </c>
      <c r="G25" s="79">
        <f>IF(RES_hh_tes!G25=0,"",RES_hh_tes!G25/RES_hh_fec!G25)</f>
        <v>0.67916083398474603</v>
      </c>
      <c r="H25" s="79">
        <f>IF(RES_hh_tes!H25=0,"",RES_hh_tes!H25/RES_hh_fec!H25)</f>
        <v>0.68127996120427425</v>
      </c>
      <c r="I25" s="79">
        <f>IF(RES_hh_tes!I25=0,"",RES_hh_tes!I25/RES_hh_fec!I25)</f>
        <v>0.68612686677059276</v>
      </c>
      <c r="J25" s="79">
        <f>IF(RES_hh_tes!J25=0,"",RES_hh_tes!J25/RES_hh_fec!J25)</f>
        <v>0.68565392616640575</v>
      </c>
      <c r="K25" s="79">
        <f>IF(RES_hh_tes!K25=0,"",RES_hh_tes!K25/RES_hh_fec!K25)</f>
        <v>0.68715820683201123</v>
      </c>
      <c r="L25" s="79">
        <f>IF(RES_hh_tes!L25=0,"",RES_hh_tes!L25/RES_hh_fec!L25)</f>
        <v>0.6909797371013412</v>
      </c>
      <c r="M25" s="79">
        <f>IF(RES_hh_tes!M25=0,"",RES_hh_tes!M25/RES_hh_fec!M25)</f>
        <v>0.69430142207259649</v>
      </c>
      <c r="N25" s="79">
        <f>IF(RES_hh_tes!N25=0,"",RES_hh_tes!N25/RES_hh_fec!N25)</f>
        <v>0.69971480075635306</v>
      </c>
      <c r="O25" s="79">
        <f>IF(RES_hh_tes!O25=0,"",RES_hh_tes!O25/RES_hh_fec!O25)</f>
        <v>0.70477294321017003</v>
      </c>
      <c r="P25" s="79">
        <f>IF(RES_hh_tes!P25=0,"",RES_hh_tes!P25/RES_hh_fec!P25)</f>
        <v>0.70588041190869844</v>
      </c>
      <c r="Q25" s="79">
        <f>IF(RES_hh_tes!Q25=0,"",RES_hh_tes!Q25/RES_hh_fec!Q25)</f>
        <v>0.71263782365205386</v>
      </c>
      <c r="R25" s="79">
        <f>IF(RES_hh_tes!R25=0,"",RES_hh_tes!R25/RES_hh_fec!R25)</f>
        <v>0.71985646031413808</v>
      </c>
      <c r="S25" s="79">
        <f>IF(RES_hh_tes!S25=0,"",RES_hh_tes!S25/RES_hh_fec!S25)</f>
        <v>0.73063777117447615</v>
      </c>
      <c r="T25" s="79">
        <f>IF(RES_hh_tes!T25=0,"",RES_hh_tes!T25/RES_hh_fec!T25)</f>
        <v>0.74127237374662147</v>
      </c>
      <c r="U25" s="79">
        <f>IF(RES_hh_tes!U25=0,"",RES_hh_tes!U25/RES_hh_fec!U25)</f>
        <v>0.75174089036735348</v>
      </c>
      <c r="V25" s="79">
        <f>IF(RES_hh_tes!V25=0,"",RES_hh_tes!V25/RES_hh_fec!V25)</f>
        <v>0.76301794892281427</v>
      </c>
      <c r="W25" s="79">
        <f>IF(RES_hh_tes!W25=0,"",RES_hh_tes!W25/RES_hh_fec!W25)</f>
        <v>0.77395071951262118</v>
      </c>
      <c r="X25" s="79">
        <f>IF(RES_hh_tes!X25=0,"",RES_hh_tes!X25/RES_hh_fec!X25)</f>
        <v>0.78589709520067907</v>
      </c>
      <c r="Y25" s="79">
        <f>IF(RES_hh_tes!Y25=0,"",RES_hh_tes!Y25/RES_hh_fec!Y25)</f>
        <v>0.79382882753697359</v>
      </c>
      <c r="DA25" s="90" t="s">
        <v>439</v>
      </c>
    </row>
    <row r="26" spans="1:105" ht="12" customHeight="1" x14ac:dyDescent="0.25">
      <c r="A26" s="32" t="s">
        <v>52</v>
      </c>
      <c r="B26" s="81">
        <f>IF(RES_hh_tes!B26=0,"",RES_hh_tes!B26/RES_hh_fec!B26)</f>
        <v>1.0000000000000002</v>
      </c>
      <c r="C26" s="81">
        <f>IF(RES_hh_tes!C26=0,"",RES_hh_tes!C26/RES_hh_fec!C26)</f>
        <v>1.0000000000000002</v>
      </c>
      <c r="D26" s="81">
        <f>IF(RES_hh_tes!D26=0,"",RES_hh_tes!D26/RES_hh_fec!D26)</f>
        <v>1.0000000000000002</v>
      </c>
      <c r="E26" s="81">
        <f>IF(RES_hh_tes!E26=0,"",RES_hh_tes!E26/RES_hh_fec!E26)</f>
        <v>0.99999999999999933</v>
      </c>
      <c r="F26" s="81">
        <f>IF(RES_hh_tes!F26=0,"",RES_hh_tes!F26/RES_hh_fec!F26)</f>
        <v>0.99999999999999978</v>
      </c>
      <c r="G26" s="81">
        <f>IF(RES_hh_tes!G26=0,"",RES_hh_tes!G26/RES_hh_fec!G26)</f>
        <v>1.0000000000000002</v>
      </c>
      <c r="H26" s="81">
        <f>IF(RES_hh_tes!H26=0,"",RES_hh_tes!H26/RES_hh_fec!H26)</f>
        <v>0.99999999999999956</v>
      </c>
      <c r="I26" s="81">
        <f>IF(RES_hh_tes!I26=0,"",RES_hh_tes!I26/RES_hh_fec!I26)</f>
        <v>1</v>
      </c>
      <c r="J26" s="81">
        <f>IF(RES_hh_tes!J26=0,"",RES_hh_tes!J26/RES_hh_fec!J26)</f>
        <v>1.0000000000000013</v>
      </c>
      <c r="K26" s="81">
        <f>IF(RES_hh_tes!K26=0,"",RES_hh_tes!K26/RES_hh_fec!K26)</f>
        <v>1.0000000000000004</v>
      </c>
      <c r="L26" s="81">
        <f>IF(RES_hh_tes!L26=0,"",RES_hh_tes!L26/RES_hh_fec!L26)</f>
        <v>1.0000000000000011</v>
      </c>
      <c r="M26" s="81">
        <f>IF(RES_hh_tes!M26=0,"",RES_hh_tes!M26/RES_hh_fec!M26)</f>
        <v>1.0000000000000031</v>
      </c>
      <c r="N26" s="81">
        <f>IF(RES_hh_tes!N26=0,"",RES_hh_tes!N26/RES_hh_fec!N26)</f>
        <v>0.99999999999999967</v>
      </c>
      <c r="O26" s="81">
        <f>IF(RES_hh_tes!O26=0,"",RES_hh_tes!O26/RES_hh_fec!O26)</f>
        <v>1.0000000000000027</v>
      </c>
      <c r="P26" s="81">
        <f>IF(RES_hh_tes!P26=0,"",RES_hh_tes!P26/RES_hh_fec!P26)</f>
        <v>0.99999999999999978</v>
      </c>
      <c r="Q26" s="81">
        <f>IF(RES_hh_tes!Q26=0,"",RES_hh_tes!Q26/RES_hh_fec!Q26)</f>
        <v>0.99999999999999911</v>
      </c>
      <c r="R26" s="81">
        <f>IF(RES_hh_tes!R26=0,"",RES_hh_tes!R26/RES_hh_fec!R26)</f>
        <v>1.0000000000000029</v>
      </c>
      <c r="S26" s="81">
        <f>IF(RES_hh_tes!S26=0,"",RES_hh_tes!S26/RES_hh_fec!S26)</f>
        <v>1.0000000000000009</v>
      </c>
      <c r="T26" s="81">
        <f>IF(RES_hh_tes!T26=0,"",RES_hh_tes!T26/RES_hh_fec!T26)</f>
        <v>0.999999999999999</v>
      </c>
      <c r="U26" s="81">
        <f>IF(RES_hh_tes!U26=0,"",RES_hh_tes!U26/RES_hh_fec!U26)</f>
        <v>0.99999999999999911</v>
      </c>
      <c r="V26" s="81">
        <f>IF(RES_hh_tes!V26=0,"",RES_hh_tes!V26/RES_hh_fec!V26)</f>
        <v>0.99999999999999889</v>
      </c>
      <c r="W26" s="81">
        <f>IF(RES_hh_tes!W26=0,"",RES_hh_tes!W26/RES_hh_fec!W26)</f>
        <v>0.99999999999999933</v>
      </c>
      <c r="X26" s="81">
        <f>IF(RES_hh_tes!X26=0,"",RES_hh_tes!X26/RES_hh_fec!X26)</f>
        <v>1.0000000000000004</v>
      </c>
      <c r="Y26" s="81">
        <f>IF(RES_hh_tes!Y26=0,"",RES_hh_tes!Y26/RES_hh_fec!Y26)</f>
        <v>1.0000000000000071</v>
      </c>
      <c r="DA26" s="92" t="s">
        <v>440</v>
      </c>
    </row>
    <row r="27" spans="1:105" ht="12.95" customHeight="1" x14ac:dyDescent="0.25">
      <c r="A27" s="68" t="s">
        <v>54</v>
      </c>
      <c r="B27" s="70">
        <f>IF(RES_hh_tes!B27=0,"",RES_hh_tes!B27/RES_hh_fec!B27)</f>
        <v>0.66956094978520597</v>
      </c>
      <c r="C27" s="70">
        <f>IF(RES_hh_tes!C27=0,"",RES_hh_tes!C27/RES_hh_fec!C27)</f>
        <v>0.67258667944978567</v>
      </c>
      <c r="D27" s="70">
        <f>IF(RES_hh_tes!D27=0,"",RES_hh_tes!D27/RES_hh_fec!D27)</f>
        <v>0.67357470776378192</v>
      </c>
      <c r="E27" s="70">
        <f>IF(RES_hh_tes!E27=0,"",RES_hh_tes!E27/RES_hh_fec!E27)</f>
        <v>0.67391387699220939</v>
      </c>
      <c r="F27" s="70">
        <f>IF(RES_hh_tes!F27=0,"",RES_hh_tes!F27/RES_hh_fec!F27)</f>
        <v>0.67868827145671851</v>
      </c>
      <c r="G27" s="70">
        <f>IF(RES_hh_tes!G27=0,"",RES_hh_tes!G27/RES_hh_fec!G27)</f>
        <v>0.67778396676500419</v>
      </c>
      <c r="H27" s="70">
        <f>IF(RES_hh_tes!H27=0,"",RES_hh_tes!H27/RES_hh_fec!H27)</f>
        <v>0.68381938492475647</v>
      </c>
      <c r="I27" s="70">
        <f>IF(RES_hh_tes!I27=0,"",RES_hh_tes!I27/RES_hh_fec!I27)</f>
        <v>0.6834474278424858</v>
      </c>
      <c r="J27" s="70">
        <f>IF(RES_hh_tes!J27=0,"",RES_hh_tes!J27/RES_hh_fec!J27)</f>
        <v>0.68681526745771604</v>
      </c>
      <c r="K27" s="70">
        <f>IF(RES_hh_tes!K27=0,"",RES_hh_tes!K27/RES_hh_fec!K27)</f>
        <v>0.68571955441278021</v>
      </c>
      <c r="L27" s="70">
        <f>IF(RES_hh_tes!L27=0,"",RES_hh_tes!L27/RES_hh_fec!L27)</f>
        <v>0.68976764659491108</v>
      </c>
      <c r="M27" s="70">
        <f>IF(RES_hh_tes!M27=0,"",RES_hh_tes!M27/RES_hh_fec!M27)</f>
        <v>0.68859969262646492</v>
      </c>
      <c r="N27" s="70">
        <f>IF(RES_hh_tes!N27=0,"",RES_hh_tes!N27/RES_hh_fec!N27)</f>
        <v>0.69274667632167142</v>
      </c>
      <c r="O27" s="70">
        <f>IF(RES_hh_tes!O27=0,"",RES_hh_tes!O27/RES_hh_fec!O27)</f>
        <v>0.69522132718192575</v>
      </c>
      <c r="P27" s="70">
        <f>IF(RES_hh_tes!P27=0,"",RES_hh_tes!P27/RES_hh_fec!P27)</f>
        <v>0.69544590295395048</v>
      </c>
      <c r="Q27" s="70">
        <f>IF(RES_hh_tes!Q27=0,"",RES_hh_tes!Q27/RES_hh_fec!Q27)</f>
        <v>0.69729674315504664</v>
      </c>
      <c r="R27" s="70">
        <f>IF(RES_hh_tes!R27=0,"",RES_hh_tes!R27/RES_hh_fec!R27)</f>
        <v>0.70018846086541509</v>
      </c>
      <c r="S27" s="70">
        <f>IF(RES_hh_tes!S27=0,"",RES_hh_tes!S27/RES_hh_fec!S27)</f>
        <v>0.70550560813748353</v>
      </c>
      <c r="T27" s="70">
        <f>IF(RES_hh_tes!T27=0,"",RES_hh_tes!T27/RES_hh_fec!T27)</f>
        <v>0.71045956712395375</v>
      </c>
      <c r="U27" s="70">
        <f>IF(RES_hh_tes!U27=0,"",RES_hh_tes!U27/RES_hh_fec!U27)</f>
        <v>0.71734153652565336</v>
      </c>
      <c r="V27" s="70">
        <f>IF(RES_hh_tes!V27=0,"",RES_hh_tes!V27/RES_hh_fec!V27)</f>
        <v>0.72467987135367451</v>
      </c>
      <c r="W27" s="70">
        <f>IF(RES_hh_tes!W27=0,"",RES_hh_tes!W27/RES_hh_fec!W27)</f>
        <v>0.73377981678889381</v>
      </c>
      <c r="X27" s="70">
        <f>IF(RES_hh_tes!X27=0,"",RES_hh_tes!X27/RES_hh_fec!X27)</f>
        <v>0.74931110211251595</v>
      </c>
      <c r="Y27" s="70">
        <f>IF(RES_hh_tes!Y27=0,"",RES_hh_tes!Y27/RES_hh_fec!Y27)</f>
        <v>0.75690723692192807</v>
      </c>
      <c r="DA27" s="88" t="s">
        <v>294</v>
      </c>
    </row>
    <row r="28" spans="1:105" ht="12" customHeight="1" x14ac:dyDescent="0.25">
      <c r="A28" s="28" t="s">
        <v>51</v>
      </c>
      <c r="B28" s="78">
        <f>IF(RES_hh_tes!B28=0,"",RES_hh_tes!B28/RES_hh_fec!B28)</f>
        <v>0.57849583021255324</v>
      </c>
      <c r="C28" s="78">
        <f>IF(RES_hh_tes!C28=0,"",RES_hh_tes!C28/RES_hh_fec!C28)</f>
        <v>0.58015409322150058</v>
      </c>
      <c r="D28" s="78">
        <f>IF(RES_hh_tes!D28=0,"",RES_hh_tes!D28/RES_hh_fec!D28)</f>
        <v>0.58109385553247939</v>
      </c>
      <c r="E28" s="78">
        <f>IF(RES_hh_tes!E28=0,"",RES_hh_tes!E28/RES_hh_fec!E28)</f>
        <v>0.58287370893513113</v>
      </c>
      <c r="F28" s="78">
        <f>IF(RES_hh_tes!F28=0,"",RES_hh_tes!F28/RES_hh_fec!F28)</f>
        <v>0.58426168496266606</v>
      </c>
      <c r="G28" s="78">
        <f>IF(RES_hh_tes!G28=0,"",RES_hh_tes!G28/RES_hh_fec!G28)</f>
        <v>0.58569580998657589</v>
      </c>
      <c r="H28" s="78">
        <f>IF(RES_hh_tes!H28=0,"",RES_hh_tes!H28/RES_hh_fec!H28)</f>
        <v>0.58693239314520018</v>
      </c>
      <c r="I28" s="78">
        <f>IF(RES_hh_tes!I28=0,"",RES_hh_tes!I28/RES_hh_fec!I28)</f>
        <v>0.58743490706656043</v>
      </c>
      <c r="J28" s="78">
        <f>IF(RES_hh_tes!J28=0,"",RES_hh_tes!J28/RES_hh_fec!J28)</f>
        <v>0.58776740226317592</v>
      </c>
      <c r="K28" s="78">
        <f>IF(RES_hh_tes!K28=0,"",RES_hh_tes!K28/RES_hh_fec!K28)</f>
        <v>0.58840468766271248</v>
      </c>
      <c r="L28" s="78">
        <f>IF(RES_hh_tes!L28=0,"",RES_hh_tes!L28/RES_hh_fec!L28)</f>
        <v>0.58849276851495669</v>
      </c>
      <c r="M28" s="78">
        <f>IF(RES_hh_tes!M28=0,"",RES_hh_tes!M28/RES_hh_fec!M28)</f>
        <v>0.58840214778673283</v>
      </c>
      <c r="N28" s="78">
        <f>IF(RES_hh_tes!N28=0,"",RES_hh_tes!N28/RES_hh_fec!N28)</f>
        <v>0.58874803295873646</v>
      </c>
      <c r="O28" s="78">
        <f>IF(RES_hh_tes!O28=0,"",RES_hh_tes!O28/RES_hh_fec!O28)</f>
        <v>0.58922326918538259</v>
      </c>
      <c r="P28" s="78">
        <f>IF(RES_hh_tes!P28=0,"",RES_hh_tes!P28/RES_hh_fec!P28)</f>
        <v>0.58948015011349131</v>
      </c>
      <c r="Q28" s="78">
        <f>IF(RES_hh_tes!Q28=0,"",RES_hh_tes!Q28/RES_hh_fec!Q28)</f>
        <v>0.58999463800588603</v>
      </c>
      <c r="R28" s="78">
        <f>IF(RES_hh_tes!R28=0,"",RES_hh_tes!R28/RES_hh_fec!R28)</f>
        <v>0.5904385965363963</v>
      </c>
      <c r="S28" s="78">
        <f>IF(RES_hh_tes!S28=0,"",RES_hh_tes!S28/RES_hh_fec!S28)</f>
        <v>0.59080334854583383</v>
      </c>
      <c r="T28" s="78">
        <f>IF(RES_hh_tes!T28=0,"",RES_hh_tes!T28/RES_hh_fec!T28)</f>
        <v>0.59147587054853423</v>
      </c>
      <c r="U28" s="78">
        <f>IF(RES_hh_tes!U28=0,"",RES_hh_tes!U28/RES_hh_fec!U28)</f>
        <v>0.59206222959810884</v>
      </c>
      <c r="V28" s="78">
        <f>IF(RES_hh_tes!V28=0,"",RES_hh_tes!V28/RES_hh_fec!V28)</f>
        <v>0.59342120452412328</v>
      </c>
      <c r="W28" s="78">
        <f>IF(RES_hh_tes!W28=0,"",RES_hh_tes!W28/RES_hh_fec!W28)</f>
        <v>0.59484775033731851</v>
      </c>
      <c r="X28" s="78">
        <f>IF(RES_hh_tes!X28=0,"",RES_hh_tes!X28/RES_hh_fec!X28)</f>
        <v>0.59554068760241241</v>
      </c>
      <c r="Y28" s="78">
        <f>IF(RES_hh_tes!Y28=0,"",RES_hh_tes!Y28/RES_hh_fec!Y28)</f>
        <v>0.59639472532228577</v>
      </c>
      <c r="DA28" s="89" t="s">
        <v>441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0.58648907774083991</v>
      </c>
      <c r="C29" s="78">
        <f>IF(RES_hh_tes!C29=0,"",RES_hh_tes!C29/RES_hh_fec!C29)</f>
        <v>0.58676283778609251</v>
      </c>
      <c r="D29" s="78">
        <f>IF(RES_hh_tes!D29=0,"",RES_hh_tes!D29/RES_hh_fec!D29)</f>
        <v>0.58774875000975868</v>
      </c>
      <c r="E29" s="78">
        <f>IF(RES_hh_tes!E29=0,"",RES_hh_tes!E29/RES_hh_fec!E29)</f>
        <v>0.58701380079751675</v>
      </c>
      <c r="F29" s="78">
        <f>IF(RES_hh_tes!F29=0,"",RES_hh_tes!F29/RES_hh_fec!F29)</f>
        <v>0.58919355032587339</v>
      </c>
      <c r="G29" s="78">
        <f>IF(RES_hh_tes!G29=0,"",RES_hh_tes!G29/RES_hh_fec!G29)</f>
        <v>0.58871945043727592</v>
      </c>
      <c r="H29" s="78">
        <f>IF(RES_hh_tes!H29=0,"",RES_hh_tes!H29/RES_hh_fec!H29)</f>
        <v>0.59174699198168179</v>
      </c>
      <c r="I29" s="78">
        <f>IF(RES_hh_tes!I29=0,"",RES_hh_tes!I29/RES_hh_fec!I29)</f>
        <v>0.59187975354536715</v>
      </c>
      <c r="J29" s="78">
        <f>IF(RES_hh_tes!J29=0,"",RES_hh_tes!J29/RES_hh_fec!J29)</f>
        <v>0.59385885983268971</v>
      </c>
      <c r="K29" s="78">
        <f>IF(RES_hh_tes!K29=0,"",RES_hh_tes!K29/RES_hh_fec!K29)</f>
        <v>0.593400699004757</v>
      </c>
      <c r="L29" s="78">
        <f>IF(RES_hh_tes!L29=0,"",RES_hh_tes!L29/RES_hh_fec!L29)</f>
        <v>0.59409511405323345</v>
      </c>
      <c r="M29" s="78">
        <f>IF(RES_hh_tes!M29=0,"",RES_hh_tes!M29/RES_hh_fec!M29)</f>
        <v>0.5947627212397758</v>
      </c>
      <c r="N29" s="78">
        <f>IF(RES_hh_tes!N29=0,"",RES_hh_tes!N29/RES_hh_fec!N29)</f>
        <v>0.59516740271636293</v>
      </c>
      <c r="O29" s="78">
        <f>IF(RES_hh_tes!O29=0,"",RES_hh_tes!O29/RES_hh_fec!O29)</f>
        <v>0.59551251595361998</v>
      </c>
      <c r="P29" s="78">
        <f>IF(RES_hh_tes!P29=0,"",RES_hh_tes!P29/RES_hh_fec!P29)</f>
        <v>0.59622491403372146</v>
      </c>
      <c r="Q29" s="78">
        <f>IF(RES_hh_tes!Q29=0,"",RES_hh_tes!Q29/RES_hh_fec!Q29)</f>
        <v>0.59607520425733396</v>
      </c>
      <c r="R29" s="78">
        <f>IF(RES_hh_tes!R29=0,"",RES_hh_tes!R29/RES_hh_fec!R29)</f>
        <v>0.5960378549270352</v>
      </c>
      <c r="S29" s="78">
        <f>IF(RES_hh_tes!S29=0,"",RES_hh_tes!S29/RES_hh_fec!S29)</f>
        <v>0.59723187756119811</v>
      </c>
      <c r="T29" s="78">
        <f>IF(RES_hh_tes!T29=0,"",RES_hh_tes!T29/RES_hh_fec!T29)</f>
        <v>0.59885299715727036</v>
      </c>
      <c r="U29" s="78">
        <f>IF(RES_hh_tes!U29=0,"",RES_hh_tes!U29/RES_hh_fec!U29)</f>
        <v>0.60125058667973652</v>
      </c>
      <c r="V29" s="78">
        <f>IF(RES_hh_tes!V29=0,"",RES_hh_tes!V29/RES_hh_fec!V29)</f>
        <v>0.6044191071865378</v>
      </c>
      <c r="W29" s="78">
        <f>IF(RES_hh_tes!W29=0,"",RES_hh_tes!W29/RES_hh_fec!W29)</f>
        <v>0.60678495843724323</v>
      </c>
      <c r="X29" s="78">
        <f>IF(RES_hh_tes!X29=0,"",RES_hh_tes!X29/RES_hh_fec!X29)</f>
        <v>0.60870735552272548</v>
      </c>
      <c r="Y29" s="78">
        <f>IF(RES_hh_tes!Y29=0,"",RES_hh_tes!Y29/RES_hh_fec!Y29)</f>
        <v>0.61055606689238151</v>
      </c>
      <c r="DA29" s="89" t="s">
        <v>442</v>
      </c>
    </row>
    <row r="30" spans="1:105" ht="12" customHeight="1" x14ac:dyDescent="0.25">
      <c r="A30" s="28" t="s">
        <v>190</v>
      </c>
      <c r="B30" s="78">
        <f>IF(RES_hh_tes!B30=0,"",RES_hh_tes!B30/RES_hh_fec!B30)</f>
        <v>0.60256067675847702</v>
      </c>
      <c r="C30" s="78">
        <f>IF(RES_hh_tes!C30=0,"",RES_hh_tes!C30/RES_hh_fec!C30)</f>
        <v>0.60288616700452724</v>
      </c>
      <c r="D30" s="78">
        <f>IF(RES_hh_tes!D30=0,"",RES_hh_tes!D30/RES_hh_fec!D30)</f>
        <v>0.60329765585562012</v>
      </c>
      <c r="E30" s="78">
        <f>IF(RES_hh_tes!E30=0,"",RES_hh_tes!E30/RES_hh_fec!E30)</f>
        <v>0.60274764155074068</v>
      </c>
      <c r="F30" s="78">
        <f>IF(RES_hh_tes!F30=0,"",RES_hh_tes!F30/RES_hh_fec!F30)</f>
        <v>0.60438704218180495</v>
      </c>
      <c r="G30" s="78">
        <f>IF(RES_hh_tes!G30=0,"",RES_hh_tes!G30/RES_hh_fec!G30)</f>
        <v>0.60470588103364376</v>
      </c>
      <c r="H30" s="78">
        <f>IF(RES_hh_tes!H30=0,"",RES_hh_tes!H30/RES_hh_fec!H30)</f>
        <v>0.60558029835159621</v>
      </c>
      <c r="I30" s="78">
        <f>IF(RES_hh_tes!I30=0,"",RES_hh_tes!I30/RES_hh_fec!I30)</f>
        <v>0.60517573872301111</v>
      </c>
      <c r="J30" s="78">
        <f>IF(RES_hh_tes!J30=0,"",RES_hh_tes!J30/RES_hh_fec!J30)</f>
        <v>0.60525560419057933</v>
      </c>
      <c r="K30" s="78">
        <f>IF(RES_hh_tes!K30=0,"",RES_hh_tes!K30/RES_hh_fec!K30)</f>
        <v>0.60532115587411706</v>
      </c>
      <c r="L30" s="78">
        <f>IF(RES_hh_tes!L30=0,"",RES_hh_tes!L30/RES_hh_fec!L30)</f>
        <v>0.6062158673484227</v>
      </c>
      <c r="M30" s="78">
        <f>IF(RES_hh_tes!M30=0,"",RES_hh_tes!M30/RES_hh_fec!M30)</f>
        <v>0.6085440048820604</v>
      </c>
      <c r="N30" s="78">
        <f>IF(RES_hh_tes!N30=0,"",RES_hh_tes!N30/RES_hh_fec!N30)</f>
        <v>0.60785676742855443</v>
      </c>
      <c r="O30" s="78">
        <f>IF(RES_hh_tes!O30=0,"",RES_hh_tes!O30/RES_hh_fec!O30)</f>
        <v>0.60902494165387921</v>
      </c>
      <c r="P30" s="78">
        <f>IF(RES_hh_tes!P30=0,"",RES_hh_tes!P30/RES_hh_fec!P30)</f>
        <v>0.60869303041008982</v>
      </c>
      <c r="Q30" s="78">
        <f>IF(RES_hh_tes!Q30=0,"",RES_hh_tes!Q30/RES_hh_fec!Q30)</f>
        <v>0.60833566079459789</v>
      </c>
      <c r="R30" s="78">
        <f>IF(RES_hh_tes!R30=0,"",RES_hh_tes!R30/RES_hh_fec!R30)</f>
        <v>0.60852101784259183</v>
      </c>
      <c r="S30" s="78">
        <f>IF(RES_hh_tes!S30=0,"",RES_hh_tes!S30/RES_hh_fec!S30)</f>
        <v>0.61009192545199509</v>
      </c>
      <c r="T30" s="78">
        <f>IF(RES_hh_tes!T30=0,"",RES_hh_tes!T30/RES_hh_fec!T30)</f>
        <v>0.61144824313629775</v>
      </c>
      <c r="U30" s="78">
        <f>IF(RES_hh_tes!U30=0,"",RES_hh_tes!U30/RES_hh_fec!U30)</f>
        <v>0.6140883112372415</v>
      </c>
      <c r="V30" s="78">
        <f>IF(RES_hh_tes!V30=0,"",RES_hh_tes!V30/RES_hh_fec!V30)</f>
        <v>0.61658113394499769</v>
      </c>
      <c r="W30" s="78">
        <f>IF(RES_hh_tes!W30=0,"",RES_hh_tes!W30/RES_hh_fec!W30)</f>
        <v>0.61808612788477313</v>
      </c>
      <c r="X30" s="78">
        <f>IF(RES_hh_tes!X30=0,"",RES_hh_tes!X30/RES_hh_fec!X30)</f>
        <v>0.62043081825555024</v>
      </c>
      <c r="Y30" s="78">
        <f>IF(RES_hh_tes!Y30=0,"",RES_hh_tes!Y30/RES_hh_fec!Y30)</f>
        <v>0.62222262247226612</v>
      </c>
      <c r="DA30" s="89" t="s">
        <v>443</v>
      </c>
    </row>
    <row r="31" spans="1:105" ht="12" customHeight="1" x14ac:dyDescent="0.25">
      <c r="A31" s="28" t="s">
        <v>203</v>
      </c>
      <c r="B31" s="78">
        <f>IF(RES_hh_tes!B31=0,"",RES_hh_tes!B31/RES_hh_fec!B31)</f>
        <v>0.56175769269099318</v>
      </c>
      <c r="C31" s="78">
        <f>IF(RES_hh_tes!C31=0,"",RES_hh_tes!C31/RES_hh_fec!C31)</f>
        <v>0.56286060734088528</v>
      </c>
      <c r="D31" s="78">
        <f>IF(RES_hh_tes!D31=0,"",RES_hh_tes!D31/RES_hh_fec!D31)</f>
        <v>0.56415603441500639</v>
      </c>
      <c r="E31" s="78">
        <f>IF(RES_hh_tes!E31=0,"",RES_hh_tes!E31/RES_hh_fec!E31)</f>
        <v>0.56568142423759704</v>
      </c>
      <c r="F31" s="78">
        <f>IF(RES_hh_tes!F31=0,"",RES_hh_tes!F31/RES_hh_fec!F31)</f>
        <v>0.56736063868682673</v>
      </c>
      <c r="G31" s="78">
        <f>IF(RES_hh_tes!G31=0,"",RES_hh_tes!G31/RES_hh_fec!G31)</f>
        <v>0.56895669605490107</v>
      </c>
      <c r="H31" s="78">
        <f>IF(RES_hh_tes!H31=0,"",RES_hh_tes!H31/RES_hh_fec!H31)</f>
        <v>0.57066706294610625</v>
      </c>
      <c r="I31" s="78">
        <f>IF(RES_hh_tes!I31=0,"",RES_hh_tes!I31/RES_hh_fec!I31)</f>
        <v>0.57200923359437217</v>
      </c>
      <c r="J31" s="78">
        <f>IF(RES_hh_tes!J31=0,"",RES_hh_tes!J31/RES_hh_fec!J31)</f>
        <v>0.57155292441988037</v>
      </c>
      <c r="K31" s="78">
        <f>IF(RES_hh_tes!K31=0,"",RES_hh_tes!K31/RES_hh_fec!K31)</f>
        <v>0.57205672114409201</v>
      </c>
      <c r="L31" s="78">
        <f>IF(RES_hh_tes!L31=0,"",RES_hh_tes!L31/RES_hh_fec!L31)</f>
        <v>0.5739310669915203</v>
      </c>
      <c r="M31" s="78">
        <f>IF(RES_hh_tes!M31=0,"",RES_hh_tes!M31/RES_hh_fec!M31)</f>
        <v>0.5737202348363708</v>
      </c>
      <c r="N31" s="78">
        <f>IF(RES_hh_tes!N31=0,"",RES_hh_tes!N31/RES_hh_fec!N31)</f>
        <v>0.57378691836256501</v>
      </c>
      <c r="O31" s="78">
        <f>IF(RES_hh_tes!O31=0,"",RES_hh_tes!O31/RES_hh_fec!O31)</f>
        <v>0.57412337066409957</v>
      </c>
      <c r="P31" s="78">
        <f>IF(RES_hh_tes!P31=0,"",RES_hh_tes!P31/RES_hh_fec!P31)</f>
        <v>0.57444357636248788</v>
      </c>
      <c r="Q31" s="78">
        <f>IF(RES_hh_tes!Q31=0,"",RES_hh_tes!Q31/RES_hh_fec!Q31)</f>
        <v>0.57462567914129703</v>
      </c>
      <c r="R31" s="78">
        <f>IF(RES_hh_tes!R31=0,"",RES_hh_tes!R31/RES_hh_fec!R31)</f>
        <v>0.5749636139856702</v>
      </c>
      <c r="S31" s="78">
        <f>IF(RES_hh_tes!S31=0,"",RES_hh_tes!S31/RES_hh_fec!S31)</f>
        <v>0.57597941039454237</v>
      </c>
      <c r="T31" s="78">
        <f>IF(RES_hh_tes!T31=0,"",RES_hh_tes!T31/RES_hh_fec!T31)</f>
        <v>0.57756430020645289</v>
      </c>
      <c r="U31" s="78">
        <f>IF(RES_hh_tes!U31=0,"",RES_hh_tes!U31/RES_hh_fec!U31)</f>
        <v>0.57926408108067695</v>
      </c>
      <c r="V31" s="78">
        <f>IF(RES_hh_tes!V31=0,"",RES_hh_tes!V31/RES_hh_fec!V31)</f>
        <v>0.58120698187273123</v>
      </c>
      <c r="W31" s="78">
        <f>IF(RES_hh_tes!W31=0,"",RES_hh_tes!W31/RES_hh_fec!W31)</f>
        <v>0.5831785344073479</v>
      </c>
      <c r="X31" s="78">
        <f>IF(RES_hh_tes!X31=0,"",RES_hh_tes!X31/RES_hh_fec!X31)</f>
        <v>0.58421642626058168</v>
      </c>
      <c r="Y31" s="78">
        <f>IF(RES_hh_tes!Y31=0,"",RES_hh_tes!Y31/RES_hh_fec!Y31)</f>
        <v>0.58524835809139475</v>
      </c>
      <c r="DA31" s="89" t="s">
        <v>444</v>
      </c>
    </row>
    <row r="32" spans="1:105" ht="12" customHeight="1" x14ac:dyDescent="0.25">
      <c r="A32" s="32" t="s">
        <v>53</v>
      </c>
      <c r="B32" s="81">
        <f>IF(RES_hh_tes!B32=0,"",RES_hh_tes!B32/RES_hh_fec!B32)</f>
        <v>0.75254523690046182</v>
      </c>
      <c r="C32" s="81">
        <f>IF(RES_hh_tes!C32=0,"",RES_hh_tes!C32/RES_hh_fec!C32)</f>
        <v>0.75457241570442779</v>
      </c>
      <c r="D32" s="81">
        <f>IF(RES_hh_tes!D32=0,"",RES_hh_tes!D32/RES_hh_fec!D32)</f>
        <v>0.75684524450167645</v>
      </c>
      <c r="E32" s="81">
        <f>IF(RES_hh_tes!E32=0,"",RES_hh_tes!E32/RES_hh_fec!E32)</f>
        <v>0.75915579054776583</v>
      </c>
      <c r="F32" s="81">
        <f>IF(RES_hh_tes!F32=0,"",RES_hh_tes!F32/RES_hh_fec!F32)</f>
        <v>0.76173966186682152</v>
      </c>
      <c r="G32" s="81">
        <f>IF(RES_hh_tes!G32=0,"",RES_hh_tes!G32/RES_hh_fec!G32)</f>
        <v>0.76444724549114562</v>
      </c>
      <c r="H32" s="81">
        <f>IF(RES_hh_tes!H32=0,"",RES_hh_tes!H32/RES_hh_fec!H32)</f>
        <v>0.76710241196915629</v>
      </c>
      <c r="I32" s="81">
        <f>IF(RES_hh_tes!I32=0,"",RES_hh_tes!I32/RES_hh_fec!I32)</f>
        <v>0.76865786402389891</v>
      </c>
      <c r="J32" s="81">
        <f>IF(RES_hh_tes!J32=0,"",RES_hh_tes!J32/RES_hh_fec!J32)</f>
        <v>0.7695588605601128</v>
      </c>
      <c r="K32" s="81">
        <f>IF(RES_hh_tes!K32=0,"",RES_hh_tes!K32/RES_hh_fec!K32)</f>
        <v>0.77073656497059118</v>
      </c>
      <c r="L32" s="81">
        <f>IF(RES_hh_tes!L32=0,"",RES_hh_tes!L32/RES_hh_fec!L32)</f>
        <v>0.77220591356676527</v>
      </c>
      <c r="M32" s="81">
        <f>IF(RES_hh_tes!M32=0,"",RES_hh_tes!M32/RES_hh_fec!M32)</f>
        <v>0.77407158441617885</v>
      </c>
      <c r="N32" s="81">
        <f>IF(RES_hh_tes!N32=0,"",RES_hh_tes!N32/RES_hh_fec!N32)</f>
        <v>0.77688828348721517</v>
      </c>
      <c r="O32" s="81">
        <f>IF(RES_hh_tes!O32=0,"",RES_hh_tes!O32/RES_hh_fec!O32)</f>
        <v>0.78042808819119058</v>
      </c>
      <c r="P32" s="81">
        <f>IF(RES_hh_tes!P32=0,"",RES_hh_tes!P32/RES_hh_fec!P32)</f>
        <v>0.78277496298757299</v>
      </c>
      <c r="Q32" s="81">
        <f>IF(RES_hh_tes!Q32=0,"",RES_hh_tes!Q32/RES_hh_fec!Q32)</f>
        <v>0.78699257378374288</v>
      </c>
      <c r="R32" s="81">
        <f>IF(RES_hh_tes!R32=0,"",RES_hh_tes!R32/RES_hh_fec!R32)</f>
        <v>0.79249392367269389</v>
      </c>
      <c r="S32" s="81">
        <f>IF(RES_hh_tes!S32=0,"",RES_hh_tes!S32/RES_hh_fec!S32)</f>
        <v>0.80125602834026843</v>
      </c>
      <c r="T32" s="81">
        <f>IF(RES_hh_tes!T32=0,"",RES_hh_tes!T32/RES_hh_fec!T32)</f>
        <v>0.81115676541248216</v>
      </c>
      <c r="U32" s="81">
        <f>IF(RES_hh_tes!U32=0,"",RES_hh_tes!U32/RES_hh_fec!U32)</f>
        <v>0.82302837850960442</v>
      </c>
      <c r="V32" s="81">
        <f>IF(RES_hh_tes!V32=0,"",RES_hh_tes!V32/RES_hh_fec!V32)</f>
        <v>0.83551417841493814</v>
      </c>
      <c r="W32" s="81">
        <f>IF(RES_hh_tes!W32=0,"",RES_hh_tes!W32/RES_hh_fec!W32)</f>
        <v>0.84787277331400168</v>
      </c>
      <c r="X32" s="81">
        <f>IF(RES_hh_tes!X32=0,"",RES_hh_tes!X32/RES_hh_fec!X32)</f>
        <v>0.86022575158012071</v>
      </c>
      <c r="Y32" s="81">
        <f>IF(RES_hh_tes!Y32=0,"",RES_hh_tes!Y32/RES_hh_fec!Y32)</f>
        <v>0.87094121541544545</v>
      </c>
      <c r="DA32" s="92" t="s">
        <v>445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389247.96459912439</v>
      </c>
      <c r="C3" s="65">
        <f t="shared" si="0"/>
        <v>415160.62357120513</v>
      </c>
      <c r="D3" s="65">
        <f t="shared" si="0"/>
        <v>399680.42341393075</v>
      </c>
      <c r="E3" s="65">
        <f t="shared" si="0"/>
        <v>410040.35166731384</v>
      </c>
      <c r="F3" s="65">
        <f t="shared" si="0"/>
        <v>405670.97303845047</v>
      </c>
      <c r="G3" s="65">
        <f t="shared" si="0"/>
        <v>406528.49535645323</v>
      </c>
      <c r="H3" s="65">
        <f t="shared" si="0"/>
        <v>399746.44233862433</v>
      </c>
      <c r="I3" s="65">
        <f t="shared" si="0"/>
        <v>345703.87562735309</v>
      </c>
      <c r="J3" s="65">
        <f t="shared" si="0"/>
        <v>374973.03152607195</v>
      </c>
      <c r="K3" s="65">
        <f t="shared" si="0"/>
        <v>365359.85473254637</v>
      </c>
      <c r="L3" s="65">
        <f t="shared" si="0"/>
        <v>387097.30610588996</v>
      </c>
      <c r="M3" s="65">
        <f t="shared" si="0"/>
        <v>339660.43024075078</v>
      </c>
      <c r="N3" s="65">
        <f t="shared" si="0"/>
        <v>349941.72981030063</v>
      </c>
      <c r="O3" s="65">
        <f t="shared" si="0"/>
        <v>352423.30403064418</v>
      </c>
      <c r="P3" s="65">
        <f t="shared" si="0"/>
        <v>295741.32844838069</v>
      </c>
      <c r="Q3" s="65">
        <f t="shared" si="0"/>
        <v>312400.84464563424</v>
      </c>
      <c r="R3" s="65">
        <f t="shared" ref="R3:V3" si="1">SUM(R4,R15,R17,R27)</f>
        <v>322857.89192025282</v>
      </c>
      <c r="S3" s="65">
        <f t="shared" si="1"/>
        <v>319816.71986074734</v>
      </c>
      <c r="T3" s="65">
        <f t="shared" si="1"/>
        <v>309937.84421347931</v>
      </c>
      <c r="U3" s="65">
        <f t="shared" si="1"/>
        <v>302186.28613465931</v>
      </c>
      <c r="V3" s="65">
        <f t="shared" si="1"/>
        <v>304787.44700560457</v>
      </c>
      <c r="W3" s="65">
        <f t="shared" ref="W3:Y3" si="2">SUM(W4,W15,W17,W27)</f>
        <v>307898.17816104728</v>
      </c>
      <c r="X3" s="65">
        <f t="shared" si="2"/>
        <v>275324.977026665</v>
      </c>
      <c r="Y3" s="65">
        <f t="shared" si="2"/>
        <v>250230.68131310685</v>
      </c>
      <c r="DA3" s="87" t="s">
        <v>265</v>
      </c>
    </row>
    <row r="4" spans="1:105" ht="12.95" customHeight="1" x14ac:dyDescent="0.25">
      <c r="A4" s="68" t="s">
        <v>57</v>
      </c>
      <c r="B4" s="69">
        <f t="shared" ref="B4:Q4" si="3">SUM(B5:B14)</f>
        <v>333109.93515837291</v>
      </c>
      <c r="C4" s="69">
        <f t="shared" si="3"/>
        <v>357707.28460305405</v>
      </c>
      <c r="D4" s="69">
        <f t="shared" si="3"/>
        <v>341139.10692003043</v>
      </c>
      <c r="E4" s="69">
        <f t="shared" si="3"/>
        <v>350162.3567032452</v>
      </c>
      <c r="F4" s="69">
        <f t="shared" si="3"/>
        <v>346747.91765230993</v>
      </c>
      <c r="G4" s="69">
        <f t="shared" si="3"/>
        <v>346414.72201858973</v>
      </c>
      <c r="H4" s="69">
        <f t="shared" si="3"/>
        <v>340326.93609349465</v>
      </c>
      <c r="I4" s="69">
        <f t="shared" si="3"/>
        <v>289480.36494188313</v>
      </c>
      <c r="J4" s="69">
        <f t="shared" si="3"/>
        <v>319034.7306110285</v>
      </c>
      <c r="K4" s="69">
        <f t="shared" si="3"/>
        <v>309741.334180712</v>
      </c>
      <c r="L4" s="69">
        <f t="shared" si="3"/>
        <v>330201.90804676124</v>
      </c>
      <c r="M4" s="69">
        <f t="shared" si="3"/>
        <v>284187.32118571177</v>
      </c>
      <c r="N4" s="69">
        <f t="shared" si="3"/>
        <v>295676.65170557954</v>
      </c>
      <c r="O4" s="69">
        <f t="shared" si="3"/>
        <v>300919.99521024164</v>
      </c>
      <c r="P4" s="69">
        <f t="shared" si="3"/>
        <v>245165.38300801517</v>
      </c>
      <c r="Q4" s="69">
        <f t="shared" si="3"/>
        <v>261866.48419415593</v>
      </c>
      <c r="R4" s="69">
        <f t="shared" ref="R4:V4" si="4">SUM(R5:R14)</f>
        <v>271070.08163263183</v>
      </c>
      <c r="S4" s="69">
        <f t="shared" si="4"/>
        <v>266797.64030905906</v>
      </c>
      <c r="T4" s="69">
        <f t="shared" si="4"/>
        <v>256763.41739309803</v>
      </c>
      <c r="U4" s="69">
        <f t="shared" si="4"/>
        <v>249586.87018966174</v>
      </c>
      <c r="V4" s="69">
        <f t="shared" si="4"/>
        <v>251798.17479590865</v>
      </c>
      <c r="W4" s="69">
        <f t="shared" ref="W4:Y4" si="5">SUM(W5:W14)</f>
        <v>257317.56785740968</v>
      </c>
      <c r="X4" s="69">
        <f t="shared" si="5"/>
        <v>229954.6222948067</v>
      </c>
      <c r="Y4" s="69">
        <f t="shared" si="5"/>
        <v>209270.73528787261</v>
      </c>
      <c r="DA4" s="88" t="s">
        <v>266</v>
      </c>
    </row>
    <row r="5" spans="1:105" ht="12" customHeight="1" x14ac:dyDescent="0.25">
      <c r="A5" s="28" t="s">
        <v>51</v>
      </c>
      <c r="B5" s="72">
        <v>31635.326697637942</v>
      </c>
      <c r="C5" s="72">
        <v>32998.875007487179</v>
      </c>
      <c r="D5" s="72">
        <v>33700.614029740245</v>
      </c>
      <c r="E5" s="72">
        <v>32882.379923586006</v>
      </c>
      <c r="F5" s="72">
        <v>33118.606484847121</v>
      </c>
      <c r="G5" s="72">
        <v>34264.116670015399</v>
      </c>
      <c r="H5" s="72">
        <v>37968.048063596085</v>
      </c>
      <c r="I5" s="72">
        <v>33821.716484101009</v>
      </c>
      <c r="J5" s="72">
        <v>35902.565997905956</v>
      </c>
      <c r="K5" s="72">
        <v>36605.234243682382</v>
      </c>
      <c r="L5" s="72">
        <v>42748.973506475377</v>
      </c>
      <c r="M5" s="72">
        <v>37011.743998759215</v>
      </c>
      <c r="N5" s="72">
        <v>37901.810103353258</v>
      </c>
      <c r="O5" s="72">
        <v>36510.019095067073</v>
      </c>
      <c r="P5" s="72">
        <v>32324.801735812576</v>
      </c>
      <c r="Q5" s="72">
        <v>31910.853243813446</v>
      </c>
      <c r="R5" s="72">
        <v>33167.203685942237</v>
      </c>
      <c r="S5" s="72">
        <v>33212.068496162341</v>
      </c>
      <c r="T5" s="72">
        <v>31220.362157382551</v>
      </c>
      <c r="U5" s="72">
        <v>25132.154081766108</v>
      </c>
      <c r="V5" s="72">
        <v>25635.813990625404</v>
      </c>
      <c r="W5" s="72">
        <v>24513.288964599542</v>
      </c>
      <c r="X5" s="72">
        <v>21160.474877084132</v>
      </c>
      <c r="Y5" s="72">
        <v>19797.460909353904</v>
      </c>
      <c r="DA5" s="89" t="s">
        <v>447</v>
      </c>
    </row>
    <row r="6" spans="1:105" ht="12" customHeight="1" x14ac:dyDescent="0.25">
      <c r="A6" s="28" t="s">
        <v>74</v>
      </c>
      <c r="B6" s="72">
        <v>11641.249137343304</v>
      </c>
      <c r="C6" s="72">
        <v>11239.952926462964</v>
      </c>
      <c r="D6" s="72">
        <v>10834.742544189126</v>
      </c>
      <c r="E6" s="72">
        <v>10603.212140904985</v>
      </c>
      <c r="F6" s="72">
        <v>10890.717498422287</v>
      </c>
      <c r="G6" s="72">
        <v>10782.691561871919</v>
      </c>
      <c r="H6" s="72">
        <v>10047.204425461254</v>
      </c>
      <c r="I6" s="72">
        <v>8808.2082670708551</v>
      </c>
      <c r="J6" s="72">
        <v>9432.1830895969451</v>
      </c>
      <c r="K6" s="72">
        <v>8715.0007809629096</v>
      </c>
      <c r="L6" s="72">
        <v>9122.8043386456411</v>
      </c>
      <c r="M6" s="72">
        <v>7411.7126919106613</v>
      </c>
      <c r="N6" s="72">
        <v>7307.2893795606815</v>
      </c>
      <c r="O6" s="72">
        <v>7577.6425126235717</v>
      </c>
      <c r="P6" s="72">
        <v>6244.4836535486102</v>
      </c>
      <c r="Q6" s="72">
        <v>6129.4000802185674</v>
      </c>
      <c r="R6" s="72">
        <v>6890.2081545317042</v>
      </c>
      <c r="S6" s="72">
        <v>6222.5320403652686</v>
      </c>
      <c r="T6" s="72">
        <v>6859.7171514154961</v>
      </c>
      <c r="U6" s="72">
        <v>6305.6195656555738</v>
      </c>
      <c r="V6" s="72">
        <v>6267.741633368445</v>
      </c>
      <c r="W6" s="72">
        <v>6805.7962078599676</v>
      </c>
      <c r="X6" s="72">
        <v>6622.9913698068995</v>
      </c>
      <c r="Y6" s="72">
        <v>5645.8591347619149</v>
      </c>
      <c r="DA6" s="89" t="s">
        <v>448</v>
      </c>
    </row>
    <row r="7" spans="1:105" ht="12" customHeight="1" x14ac:dyDescent="0.25">
      <c r="A7" s="28" t="s">
        <v>201</v>
      </c>
      <c r="B7" s="72">
        <v>130847.0747766904</v>
      </c>
      <c r="C7" s="72">
        <v>145005.71257459489</v>
      </c>
      <c r="D7" s="72">
        <v>130436.17271577737</v>
      </c>
      <c r="E7" s="72">
        <v>132095.84496968851</v>
      </c>
      <c r="F7" s="72">
        <v>126082.61790453453</v>
      </c>
      <c r="G7" s="72">
        <v>125103.21037143974</v>
      </c>
      <c r="H7" s="72">
        <v>120240.9208234831</v>
      </c>
      <c r="I7" s="72">
        <v>90900.401599970181</v>
      </c>
      <c r="J7" s="72">
        <v>107369.81112604395</v>
      </c>
      <c r="K7" s="72">
        <v>96504.588468441245</v>
      </c>
      <c r="L7" s="72">
        <v>94871.675089545242</v>
      </c>
      <c r="M7" s="72">
        <v>81971.101170838723</v>
      </c>
      <c r="N7" s="72">
        <v>82236.46180642127</v>
      </c>
      <c r="O7" s="72">
        <v>84442.490074060901</v>
      </c>
      <c r="P7" s="72">
        <v>69616.775722498016</v>
      </c>
      <c r="Q7" s="72">
        <v>73757.051481849732</v>
      </c>
      <c r="R7" s="72">
        <v>70858.686615351777</v>
      </c>
      <c r="S7" s="72">
        <v>68762.880909356056</v>
      </c>
      <c r="T7" s="72">
        <v>63236.366894107916</v>
      </c>
      <c r="U7" s="72">
        <v>64354.751119278611</v>
      </c>
      <c r="V7" s="72">
        <v>67574.573385033393</v>
      </c>
      <c r="W7" s="72">
        <v>54106.439224367008</v>
      </c>
      <c r="X7" s="72">
        <v>56796.683810876355</v>
      </c>
      <c r="Y7" s="72">
        <v>51698.310673409607</v>
      </c>
      <c r="DA7" s="89" t="s">
        <v>449</v>
      </c>
    </row>
    <row r="8" spans="1:105" ht="12" customHeight="1" x14ac:dyDescent="0.25">
      <c r="A8" s="28" t="s">
        <v>190</v>
      </c>
      <c r="B8" s="72">
        <v>158986.28454670127</v>
      </c>
      <c r="C8" s="72">
        <v>168462.74409450899</v>
      </c>
      <c r="D8" s="72">
        <v>166167.57763032371</v>
      </c>
      <c r="E8" s="72">
        <v>174580.91966906571</v>
      </c>
      <c r="F8" s="72">
        <v>176655.97576450597</v>
      </c>
      <c r="G8" s="72">
        <v>176264.70341526266</v>
      </c>
      <c r="H8" s="72">
        <v>172070.76278095419</v>
      </c>
      <c r="I8" s="72">
        <v>155950.03859074111</v>
      </c>
      <c r="J8" s="72">
        <v>166330.17039748165</v>
      </c>
      <c r="K8" s="72">
        <v>167916.51068762547</v>
      </c>
      <c r="L8" s="72">
        <v>183458.45511209499</v>
      </c>
      <c r="M8" s="72">
        <v>157792.76332420317</v>
      </c>
      <c r="N8" s="72">
        <v>168231.09041624432</v>
      </c>
      <c r="O8" s="72">
        <v>172389.84352849014</v>
      </c>
      <c r="P8" s="72">
        <v>136979.32189615595</v>
      </c>
      <c r="Q8" s="72">
        <v>150069.17938827418</v>
      </c>
      <c r="R8" s="72">
        <v>160153.98317680613</v>
      </c>
      <c r="S8" s="72">
        <v>158600.15886317543</v>
      </c>
      <c r="T8" s="72">
        <v>155446.97119019207</v>
      </c>
      <c r="U8" s="72">
        <v>153794.34542296146</v>
      </c>
      <c r="V8" s="72">
        <v>152320.04578688141</v>
      </c>
      <c r="W8" s="72">
        <v>171892.04346058317</v>
      </c>
      <c r="X8" s="72">
        <v>145374.4722370393</v>
      </c>
      <c r="Y8" s="72">
        <v>132129.10457034718</v>
      </c>
      <c r="DA8" s="89" t="s">
        <v>450</v>
      </c>
    </row>
    <row r="9" spans="1:105" ht="12" customHeight="1" x14ac:dyDescent="0.25">
      <c r="A9" s="28" t="s">
        <v>203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451</v>
      </c>
    </row>
    <row r="10" spans="1:105" ht="12" customHeight="1" x14ac:dyDescent="0.25">
      <c r="A10" s="28" t="s">
        <v>198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452</v>
      </c>
    </row>
    <row r="11" spans="1:105" ht="12" customHeight="1" x14ac:dyDescent="0.25">
      <c r="A11" s="28" t="s">
        <v>199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453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454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455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456</v>
      </c>
    </row>
    <row r="15" spans="1:105" ht="12.95" customHeight="1" x14ac:dyDescent="0.25">
      <c r="A15" s="68" t="s">
        <v>92</v>
      </c>
      <c r="B15" s="69">
        <f t="shared" ref="B15:Y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267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457</v>
      </c>
    </row>
    <row r="17" spans="1:105" ht="12.95" customHeight="1" x14ac:dyDescent="0.25">
      <c r="A17" s="68" t="s">
        <v>55</v>
      </c>
      <c r="B17" s="69">
        <f t="shared" ref="B17:Q17" si="7">SUM(B18:B26)</f>
        <v>42859.812037831936</v>
      </c>
      <c r="C17" s="69">
        <f t="shared" si="7"/>
        <v>44172.80863933621</v>
      </c>
      <c r="D17" s="69">
        <f t="shared" si="7"/>
        <v>44729.444014966197</v>
      </c>
      <c r="E17" s="69">
        <f t="shared" si="7"/>
        <v>45345.453509656916</v>
      </c>
      <c r="F17" s="69">
        <f t="shared" si="7"/>
        <v>44891.403422854753</v>
      </c>
      <c r="G17" s="69">
        <f t="shared" si="7"/>
        <v>45299.967380492395</v>
      </c>
      <c r="H17" s="69">
        <f t="shared" si="7"/>
        <v>45297.496273561235</v>
      </c>
      <c r="I17" s="69">
        <f t="shared" si="7"/>
        <v>42236.394347089823</v>
      </c>
      <c r="J17" s="69">
        <f t="shared" si="7"/>
        <v>43041.532074133014</v>
      </c>
      <c r="K17" s="69">
        <f t="shared" si="7"/>
        <v>42624.086916696993</v>
      </c>
      <c r="L17" s="69">
        <f t="shared" si="7"/>
        <v>43529.94616149574</v>
      </c>
      <c r="M17" s="69">
        <f t="shared" si="7"/>
        <v>42181.811489238527</v>
      </c>
      <c r="N17" s="69">
        <f t="shared" si="7"/>
        <v>41771.212758388749</v>
      </c>
      <c r="O17" s="69">
        <f t="shared" si="7"/>
        <v>39144.896273719314</v>
      </c>
      <c r="P17" s="69">
        <f t="shared" si="7"/>
        <v>38564.044222217788</v>
      </c>
      <c r="Q17" s="69">
        <f t="shared" si="7"/>
        <v>38318.206162882299</v>
      </c>
      <c r="R17" s="69">
        <f t="shared" ref="R17:V17" si="8">SUM(R18:R26)</f>
        <v>39511.894946784159</v>
      </c>
      <c r="S17" s="69">
        <f t="shared" si="8"/>
        <v>40086.67730636902</v>
      </c>
      <c r="T17" s="69">
        <f t="shared" si="8"/>
        <v>40248.148547530931</v>
      </c>
      <c r="U17" s="69">
        <f t="shared" si="8"/>
        <v>39641.365182532725</v>
      </c>
      <c r="V17" s="69">
        <f t="shared" si="8"/>
        <v>39672.162018543415</v>
      </c>
      <c r="W17" s="69">
        <f t="shared" ref="W17:Y17" si="9">SUM(W18:W26)</f>
        <v>37571.628292557492</v>
      </c>
      <c r="X17" s="69">
        <f t="shared" si="9"/>
        <v>33592.593525887612</v>
      </c>
      <c r="Y17" s="69">
        <f t="shared" si="9"/>
        <v>30101.63317899502</v>
      </c>
      <c r="DA17" s="88" t="s">
        <v>268</v>
      </c>
    </row>
    <row r="18" spans="1:105" ht="12" customHeight="1" x14ac:dyDescent="0.25">
      <c r="A18" s="28" t="s">
        <v>51</v>
      </c>
      <c r="B18" s="72">
        <v>1993.8353073889855</v>
      </c>
      <c r="C18" s="72">
        <v>1968.9422401223906</v>
      </c>
      <c r="D18" s="72">
        <v>2201.0072066941766</v>
      </c>
      <c r="E18" s="72">
        <v>2209.6626286625124</v>
      </c>
      <c r="F18" s="72">
        <v>2375.3715162839158</v>
      </c>
      <c r="G18" s="72">
        <v>2481.8522287279352</v>
      </c>
      <c r="H18" s="72">
        <v>2689.1554044540576</v>
      </c>
      <c r="I18" s="72">
        <v>2566.4973117249729</v>
      </c>
      <c r="J18" s="72">
        <v>2768.4498859573087</v>
      </c>
      <c r="K18" s="72">
        <v>2832.4347448217945</v>
      </c>
      <c r="L18" s="72">
        <v>2885.2910512109734</v>
      </c>
      <c r="M18" s="72">
        <v>2781.4157293221838</v>
      </c>
      <c r="N18" s="72">
        <v>2837.6929243660284</v>
      </c>
      <c r="O18" s="72">
        <v>2791.1140804081788</v>
      </c>
      <c r="P18" s="72">
        <v>2819.3723151469048</v>
      </c>
      <c r="Q18" s="72">
        <v>2765.8304597214424</v>
      </c>
      <c r="R18" s="72">
        <v>2733.1312498528614</v>
      </c>
      <c r="S18" s="72">
        <v>2706.8324810773788</v>
      </c>
      <c r="T18" s="72">
        <v>2536.4180866099114</v>
      </c>
      <c r="U18" s="72">
        <v>2073.2997725955488</v>
      </c>
      <c r="V18" s="72">
        <v>2146.1423494287828</v>
      </c>
      <c r="W18" s="72">
        <v>1993.7744592959873</v>
      </c>
      <c r="X18" s="72">
        <v>1742.3974834448775</v>
      </c>
      <c r="Y18" s="72">
        <v>1482.5922950278323</v>
      </c>
      <c r="DA18" s="89" t="s">
        <v>458</v>
      </c>
    </row>
    <row r="19" spans="1:105" s="2" customFormat="1" ht="12" customHeight="1" x14ac:dyDescent="0.25">
      <c r="A19" s="28" t="s">
        <v>74</v>
      </c>
      <c r="B19" s="72">
        <v>4579.8490910701694</v>
      </c>
      <c r="C19" s="72">
        <v>4425.1997043238771</v>
      </c>
      <c r="D19" s="72">
        <v>4342.3336083586119</v>
      </c>
      <c r="E19" s="72">
        <v>4224.4831894190047</v>
      </c>
      <c r="F19" s="72">
        <v>4276.1330350123671</v>
      </c>
      <c r="G19" s="72">
        <v>4254.2155019744623</v>
      </c>
      <c r="H19" s="72">
        <v>3948.7625148219754</v>
      </c>
      <c r="I19" s="72">
        <v>3850.4694554275006</v>
      </c>
      <c r="J19" s="72">
        <v>3657.8782692725181</v>
      </c>
      <c r="K19" s="72">
        <v>3658.7953810250583</v>
      </c>
      <c r="L19" s="72">
        <v>3721.8727126728827</v>
      </c>
      <c r="M19" s="72">
        <v>3699.2688547043645</v>
      </c>
      <c r="N19" s="72">
        <v>3458.8163324868988</v>
      </c>
      <c r="O19" s="72">
        <v>3364.9293551237688</v>
      </c>
      <c r="P19" s="72">
        <v>3212.5349280295572</v>
      </c>
      <c r="Q19" s="72">
        <v>3050.0915068131399</v>
      </c>
      <c r="R19" s="72">
        <v>3117.0538647614853</v>
      </c>
      <c r="S19" s="72">
        <v>3139.6984639217126</v>
      </c>
      <c r="T19" s="72">
        <v>3183.2068333074772</v>
      </c>
      <c r="U19" s="72">
        <v>3000.5217888492029</v>
      </c>
      <c r="V19" s="72">
        <v>2989.8239548519159</v>
      </c>
      <c r="W19" s="72">
        <v>2949.1552248174003</v>
      </c>
      <c r="X19" s="72">
        <v>2982.3954475512651</v>
      </c>
      <c r="Y19" s="72">
        <v>2635.3722847434901</v>
      </c>
      <c r="DA19" s="89" t="s">
        <v>459</v>
      </c>
    </row>
    <row r="20" spans="1:105" ht="12" customHeight="1" x14ac:dyDescent="0.25">
      <c r="A20" s="28" t="s">
        <v>201</v>
      </c>
      <c r="B20" s="72">
        <v>13691.442125367124</v>
      </c>
      <c r="C20" s="72">
        <v>14591.526278894033</v>
      </c>
      <c r="D20" s="72">
        <v>13895.649983489422</v>
      </c>
      <c r="E20" s="72">
        <v>13920.199599215081</v>
      </c>
      <c r="F20" s="72">
        <v>13494.150783038815</v>
      </c>
      <c r="G20" s="72">
        <v>13430.421110045547</v>
      </c>
      <c r="H20" s="72">
        <v>13575.508706917342</v>
      </c>
      <c r="I20" s="72">
        <v>10717.092610026528</v>
      </c>
      <c r="J20" s="72">
        <v>12484.643942417608</v>
      </c>
      <c r="K20" s="72">
        <v>11643.203877166976</v>
      </c>
      <c r="L20" s="72">
        <v>11012.290327318453</v>
      </c>
      <c r="M20" s="72">
        <v>10964.413375714874</v>
      </c>
      <c r="N20" s="72">
        <v>10590.323239683165</v>
      </c>
      <c r="O20" s="72">
        <v>8810.230219353838</v>
      </c>
      <c r="P20" s="72">
        <v>9125.1572738557024</v>
      </c>
      <c r="Q20" s="72">
        <v>8568.1254604609258</v>
      </c>
      <c r="R20" s="72">
        <v>8598.1517580927266</v>
      </c>
      <c r="S20" s="72">
        <v>8904.6150765056391</v>
      </c>
      <c r="T20" s="72">
        <v>8539.2538913368862</v>
      </c>
      <c r="U20" s="72">
        <v>9323.2909621754316</v>
      </c>
      <c r="V20" s="72">
        <v>9801.5191915624946</v>
      </c>
      <c r="W20" s="72">
        <v>7205.4846877678883</v>
      </c>
      <c r="X20" s="72">
        <v>7731.6877067507276</v>
      </c>
      <c r="Y20" s="72">
        <v>7277.310244925975</v>
      </c>
      <c r="DA20" s="89" t="s">
        <v>460</v>
      </c>
    </row>
    <row r="21" spans="1:105" ht="12" customHeight="1" x14ac:dyDescent="0.25">
      <c r="A21" s="28" t="s">
        <v>190</v>
      </c>
      <c r="B21" s="72">
        <v>22594.685514005658</v>
      </c>
      <c r="C21" s="72">
        <v>23187.140415995909</v>
      </c>
      <c r="D21" s="72">
        <v>24290.453216423983</v>
      </c>
      <c r="E21" s="72">
        <v>24991.108092360319</v>
      </c>
      <c r="F21" s="72">
        <v>24745.74808851966</v>
      </c>
      <c r="G21" s="72">
        <v>25133.478539744447</v>
      </c>
      <c r="H21" s="72">
        <v>25084.069647367862</v>
      </c>
      <c r="I21" s="72">
        <v>25102.334969910822</v>
      </c>
      <c r="J21" s="72">
        <v>24130.55997648558</v>
      </c>
      <c r="K21" s="72">
        <v>24489.652913683167</v>
      </c>
      <c r="L21" s="72">
        <v>25910.492070293436</v>
      </c>
      <c r="M21" s="72">
        <v>24736.713529497105</v>
      </c>
      <c r="N21" s="72">
        <v>24884.380261852657</v>
      </c>
      <c r="O21" s="72">
        <v>24178.622618833528</v>
      </c>
      <c r="P21" s="72">
        <v>23406.979705185622</v>
      </c>
      <c r="Q21" s="72">
        <v>23934.158735886795</v>
      </c>
      <c r="R21" s="72">
        <v>25063.558074077082</v>
      </c>
      <c r="S21" s="72">
        <v>25335.531284864286</v>
      </c>
      <c r="T21" s="72">
        <v>25989.269736276659</v>
      </c>
      <c r="U21" s="72">
        <v>25244.252658912541</v>
      </c>
      <c r="V21" s="72">
        <v>24734.676522700225</v>
      </c>
      <c r="W21" s="72">
        <v>25423.213920676219</v>
      </c>
      <c r="X21" s="72">
        <v>21136.112888140742</v>
      </c>
      <c r="Y21" s="72">
        <v>18706.358354297721</v>
      </c>
      <c r="DA21" s="89" t="s">
        <v>461</v>
      </c>
    </row>
    <row r="22" spans="1:105" ht="12" customHeight="1" x14ac:dyDescent="0.25">
      <c r="A22" s="28" t="s">
        <v>203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462</v>
      </c>
    </row>
    <row r="23" spans="1:105" ht="12" customHeight="1" x14ac:dyDescent="0.25">
      <c r="A23" s="28" t="s">
        <v>198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463</v>
      </c>
    </row>
    <row r="24" spans="1:105" ht="12" customHeight="1" x14ac:dyDescent="0.25">
      <c r="A24" s="28" t="s">
        <v>199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464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465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466</v>
      </c>
    </row>
    <row r="27" spans="1:105" ht="12.95" customHeight="1" x14ac:dyDescent="0.25">
      <c r="A27" s="68" t="s">
        <v>54</v>
      </c>
      <c r="B27" s="69">
        <f t="shared" ref="B27:Q27" si="10">SUM(B28:B32)</f>
        <v>13278.217402919545</v>
      </c>
      <c r="C27" s="69">
        <f t="shared" si="10"/>
        <v>13280.530328814893</v>
      </c>
      <c r="D27" s="69">
        <f t="shared" si="10"/>
        <v>13811.872478934125</v>
      </c>
      <c r="E27" s="69">
        <f t="shared" si="10"/>
        <v>14532.541454411683</v>
      </c>
      <c r="F27" s="69">
        <f t="shared" si="10"/>
        <v>14031.651963285758</v>
      </c>
      <c r="G27" s="69">
        <f t="shared" si="10"/>
        <v>14813.805957371111</v>
      </c>
      <c r="H27" s="69">
        <f t="shared" si="10"/>
        <v>14122.009971568436</v>
      </c>
      <c r="I27" s="69">
        <f t="shared" si="10"/>
        <v>13987.116338380152</v>
      </c>
      <c r="J27" s="69">
        <f t="shared" si="10"/>
        <v>12896.768840910489</v>
      </c>
      <c r="K27" s="69">
        <f t="shared" si="10"/>
        <v>12994.433635137388</v>
      </c>
      <c r="L27" s="69">
        <f t="shared" si="10"/>
        <v>13365.451897632996</v>
      </c>
      <c r="M27" s="69">
        <f t="shared" si="10"/>
        <v>13291.297565800469</v>
      </c>
      <c r="N27" s="69">
        <f t="shared" si="10"/>
        <v>12493.865346332295</v>
      </c>
      <c r="O27" s="69">
        <f t="shared" si="10"/>
        <v>12358.412546683241</v>
      </c>
      <c r="P27" s="69">
        <f t="shared" si="10"/>
        <v>12011.901218147705</v>
      </c>
      <c r="Q27" s="69">
        <f t="shared" si="10"/>
        <v>12216.154288596033</v>
      </c>
      <c r="R27" s="69">
        <f t="shared" ref="R27:V27" si="11">SUM(R28:R32)</f>
        <v>12275.91534083684</v>
      </c>
      <c r="S27" s="69">
        <f t="shared" si="11"/>
        <v>12932.402245319268</v>
      </c>
      <c r="T27" s="69">
        <f t="shared" si="11"/>
        <v>12926.278272850308</v>
      </c>
      <c r="U27" s="69">
        <f t="shared" si="11"/>
        <v>12958.050762464904</v>
      </c>
      <c r="V27" s="69">
        <f t="shared" si="11"/>
        <v>13317.110191152486</v>
      </c>
      <c r="W27" s="69">
        <f t="shared" ref="W27:Y27" si="12">SUM(W28:W32)</f>
        <v>13008.982011080116</v>
      </c>
      <c r="X27" s="69">
        <f t="shared" si="12"/>
        <v>11777.761205970653</v>
      </c>
      <c r="Y27" s="69">
        <f t="shared" si="12"/>
        <v>10858.312846239223</v>
      </c>
      <c r="DA27" s="88" t="s">
        <v>269</v>
      </c>
    </row>
    <row r="28" spans="1:105" ht="12" customHeight="1" x14ac:dyDescent="0.25">
      <c r="A28" s="28" t="s">
        <v>51</v>
      </c>
      <c r="B28" s="72">
        <v>270.7209837267651</v>
      </c>
      <c r="C28" s="72">
        <v>255.88221596702175</v>
      </c>
      <c r="D28" s="72">
        <v>321.22322810091896</v>
      </c>
      <c r="E28" s="72">
        <v>379.23716694973251</v>
      </c>
      <c r="F28" s="72">
        <v>395.65973732922595</v>
      </c>
      <c r="G28" s="72">
        <v>403.58606546067597</v>
      </c>
      <c r="H28" s="72">
        <v>434.69974836575085</v>
      </c>
      <c r="I28" s="72">
        <v>413.37025359441276</v>
      </c>
      <c r="J28" s="72">
        <v>442.14956190702475</v>
      </c>
      <c r="K28" s="72">
        <v>437.33365364612899</v>
      </c>
      <c r="L28" s="72">
        <v>449.20831633476536</v>
      </c>
      <c r="M28" s="72">
        <v>442.08697584091664</v>
      </c>
      <c r="N28" s="72">
        <v>441.94831988657239</v>
      </c>
      <c r="O28" s="72">
        <v>420.24568601936846</v>
      </c>
      <c r="P28" s="72">
        <v>422.90611638022051</v>
      </c>
      <c r="Q28" s="72">
        <v>405.49088028794654</v>
      </c>
      <c r="R28" s="72">
        <v>394.77513223418703</v>
      </c>
      <c r="S28" s="72">
        <v>393.0404185974237</v>
      </c>
      <c r="T28" s="72">
        <v>363.59035539537911</v>
      </c>
      <c r="U28" s="72">
        <v>304.79937178312929</v>
      </c>
      <c r="V28" s="72">
        <v>308.92865346523223</v>
      </c>
      <c r="W28" s="72">
        <v>269.6726192252089</v>
      </c>
      <c r="X28" s="72">
        <v>189.071708810876</v>
      </c>
      <c r="Y28" s="72">
        <v>177.74075583628667</v>
      </c>
      <c r="DA28" s="89" t="s">
        <v>467</v>
      </c>
    </row>
    <row r="29" spans="1:105" s="2" customFormat="1" ht="12" customHeight="1" x14ac:dyDescent="0.25">
      <c r="A29" s="28" t="s">
        <v>74</v>
      </c>
      <c r="B29" s="72">
        <v>6379.9765947252763</v>
      </c>
      <c r="C29" s="72">
        <v>6292.3247569119121</v>
      </c>
      <c r="D29" s="72">
        <v>6398.4058831263374</v>
      </c>
      <c r="E29" s="72">
        <v>6808.81392083009</v>
      </c>
      <c r="F29" s="72">
        <v>6473.0109178394232</v>
      </c>
      <c r="G29" s="72">
        <v>6826.548962353615</v>
      </c>
      <c r="H29" s="72">
        <v>6080.3984227567753</v>
      </c>
      <c r="I29" s="72">
        <v>6359.5906716216532</v>
      </c>
      <c r="J29" s="72">
        <v>5691.7112135705347</v>
      </c>
      <c r="K29" s="72">
        <v>5887.8863213320319</v>
      </c>
      <c r="L29" s="72">
        <v>5750.7684397614685</v>
      </c>
      <c r="M29" s="72">
        <v>5664.8712285049678</v>
      </c>
      <c r="N29" s="72">
        <v>5382.5835178324151</v>
      </c>
      <c r="O29" s="72">
        <v>5339.2558381326535</v>
      </c>
      <c r="P29" s="72">
        <v>5336.8922700218327</v>
      </c>
      <c r="Q29" s="72">
        <v>5296.0906430082978</v>
      </c>
      <c r="R29" s="72">
        <v>5105.490835466826</v>
      </c>
      <c r="S29" s="72">
        <v>5307.8686065930451</v>
      </c>
      <c r="T29" s="72">
        <v>5311.6465961970353</v>
      </c>
      <c r="U29" s="72">
        <v>5308.2113294152341</v>
      </c>
      <c r="V29" s="72">
        <v>5277.8751190996427</v>
      </c>
      <c r="W29" s="72">
        <v>5015.1164781626385</v>
      </c>
      <c r="X29" s="72">
        <v>4788.8207945218501</v>
      </c>
      <c r="Y29" s="72">
        <v>4467.5216064946062</v>
      </c>
      <c r="DA29" s="89" t="s">
        <v>468</v>
      </c>
    </row>
    <row r="30" spans="1:105" ht="12" customHeight="1" x14ac:dyDescent="0.25">
      <c r="A30" s="28" t="s">
        <v>190</v>
      </c>
      <c r="B30" s="72">
        <v>6627.5198244675039</v>
      </c>
      <c r="C30" s="72">
        <v>6732.3233559359596</v>
      </c>
      <c r="D30" s="72">
        <v>7092.2433677068684</v>
      </c>
      <c r="E30" s="72">
        <v>7344.4903666318605</v>
      </c>
      <c r="F30" s="72">
        <v>7162.9813081171087</v>
      </c>
      <c r="G30" s="72">
        <v>7583.6709295568189</v>
      </c>
      <c r="H30" s="72">
        <v>7606.9118004459096</v>
      </c>
      <c r="I30" s="72">
        <v>7214.155413164086</v>
      </c>
      <c r="J30" s="72">
        <v>6762.9080654329282</v>
      </c>
      <c r="K30" s="72">
        <v>6669.2136601592265</v>
      </c>
      <c r="L30" s="72">
        <v>7165.4751415367627</v>
      </c>
      <c r="M30" s="72">
        <v>7184.3393614545857</v>
      </c>
      <c r="N30" s="72">
        <v>6669.3335086133065</v>
      </c>
      <c r="O30" s="72">
        <v>6598.9110225312197</v>
      </c>
      <c r="P30" s="72">
        <v>6252.1028317456512</v>
      </c>
      <c r="Q30" s="72">
        <v>6514.5727652997894</v>
      </c>
      <c r="R30" s="72">
        <v>6775.6493731358269</v>
      </c>
      <c r="S30" s="72">
        <v>7231.4932201287993</v>
      </c>
      <c r="T30" s="72">
        <v>7251.0413212578942</v>
      </c>
      <c r="U30" s="72">
        <v>7345.0400612665408</v>
      </c>
      <c r="V30" s="72">
        <v>7730.3064185876101</v>
      </c>
      <c r="W30" s="72">
        <v>7724.1929136922672</v>
      </c>
      <c r="X30" s="72">
        <v>6799.8687026379275</v>
      </c>
      <c r="Y30" s="72">
        <v>6213.0504839083305</v>
      </c>
      <c r="DA30" s="89" t="s">
        <v>469</v>
      </c>
    </row>
    <row r="31" spans="1:105" ht="12" customHeight="1" x14ac:dyDescent="0.25">
      <c r="A31" s="28" t="s">
        <v>203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470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471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14948.369321964219</v>
      </c>
      <c r="C3" s="65">
        <f>IF(RES_hh_fec!C3=0,0,1000*11630*RES_hh_fec!C3/RES_hh_num!C3)</f>
        <v>15740.803954476063</v>
      </c>
      <c r="D3" s="65">
        <f>IF(RES_hh_fec!D3=0,0,1000*11630*RES_hh_fec!D3/RES_hh_num!D3)</f>
        <v>15231.614884080791</v>
      </c>
      <c r="E3" s="65">
        <f>IF(RES_hh_fec!E3=0,0,1000*11630*RES_hh_fec!E3/RES_hh_num!E3)</f>
        <v>15626.981976233008</v>
      </c>
      <c r="F3" s="65">
        <f>IF(RES_hh_fec!F3=0,0,1000*11630*RES_hh_fec!F3/RES_hh_num!F3)</f>
        <v>15324.33090611137</v>
      </c>
      <c r="G3" s="65">
        <f>IF(RES_hh_fec!G3=0,0,1000*11630*RES_hh_fec!G3/RES_hh_num!G3)</f>
        <v>15358.458467052771</v>
      </c>
      <c r="H3" s="65">
        <f>IF(RES_hh_fec!H3=0,0,1000*11630*RES_hh_fec!H3/RES_hh_num!H3)</f>
        <v>15101.98727618227</v>
      </c>
      <c r="I3" s="65">
        <f>IF(RES_hh_fec!I3=0,0,1000*11630*RES_hh_fec!I3/RES_hh_num!I3)</f>
        <v>13738.694108714119</v>
      </c>
      <c r="J3" s="65">
        <f>IF(RES_hh_fec!J3=0,0,1000*11630*RES_hh_fec!J3/RES_hh_num!J3)</f>
        <v>14464.685954989804</v>
      </c>
      <c r="K3" s="65">
        <f>IF(RES_hh_fec!K3=0,0,1000*11630*RES_hh_fec!K3/RES_hh_num!K3)</f>
        <v>14183.189229509604</v>
      </c>
      <c r="L3" s="65">
        <f>IF(RES_hh_fec!L3=0,0,1000*11630*RES_hh_fec!L3/RES_hh_num!L3)</f>
        <v>15115.901517801754</v>
      </c>
      <c r="M3" s="65">
        <f>IF(RES_hh_fec!M3=0,0,1000*11630*RES_hh_fec!M3/RES_hh_num!M3)</f>
        <v>13426.758980159055</v>
      </c>
      <c r="N3" s="65">
        <f>IF(RES_hh_fec!N3=0,0,1000*11630*RES_hh_fec!N3/RES_hh_num!N3)</f>
        <v>14004.556716689973</v>
      </c>
      <c r="O3" s="65">
        <f>IF(RES_hh_fec!O3=0,0,1000*11630*RES_hh_fec!O3/RES_hh_num!O3)</f>
        <v>14101.42056008436</v>
      </c>
      <c r="P3" s="65">
        <f>IF(RES_hh_fec!P3=0,0,1000*11630*RES_hh_fec!P3/RES_hh_num!P3)</f>
        <v>12030.91815133897</v>
      </c>
      <c r="Q3" s="65">
        <f>IF(RES_hh_fec!Q3=0,0,1000*11630*RES_hh_fec!Q3/RES_hh_num!Q3)</f>
        <v>12573.678998012872</v>
      </c>
      <c r="R3" s="65">
        <f>IF(RES_hh_fec!R3=0,0,1000*11630*RES_hh_fec!R3/RES_hh_num!R3)</f>
        <v>12883.583104879341</v>
      </c>
      <c r="S3" s="65">
        <f>IF(RES_hh_fec!S3=0,0,1000*11630*RES_hh_fec!S3/RES_hh_num!S3)</f>
        <v>12830.587469229795</v>
      </c>
      <c r="T3" s="65">
        <f>IF(RES_hh_fec!T3=0,0,1000*11630*RES_hh_fec!T3/RES_hh_num!T3)</f>
        <v>12624.28565565624</v>
      </c>
      <c r="U3" s="65">
        <f>IF(RES_hh_fec!U3=0,0,1000*11630*RES_hh_fec!U3/RES_hh_num!U3)</f>
        <v>12383.180129726372</v>
      </c>
      <c r="V3" s="65">
        <f>IF(RES_hh_fec!V3=0,0,1000*11630*RES_hh_fec!V3/RES_hh_num!V3)</f>
        <v>12253.641607145031</v>
      </c>
      <c r="W3" s="65">
        <f>IF(RES_hh_fec!W3=0,0,1000*11630*RES_hh_fec!W3/RES_hh_num!W3)</f>
        <v>12887.123075784226</v>
      </c>
      <c r="X3" s="65">
        <f>IF(RES_hh_fec!X3=0,0,1000*11630*RES_hh_fec!X3/RES_hh_num!X3)</f>
        <v>11658.930780313312</v>
      </c>
      <c r="Y3" s="65">
        <f>IF(RES_hh_fec!Y3=0,0,1000*11630*RES_hh_fec!Y3/RES_hh_num!Y3)</f>
        <v>10781.020835824329</v>
      </c>
      <c r="DA3" s="87" t="s">
        <v>272</v>
      </c>
    </row>
    <row r="4" spans="1:105" ht="12.95" customHeight="1" x14ac:dyDescent="0.25">
      <c r="A4" s="68" t="s">
        <v>57</v>
      </c>
      <c r="B4" s="69">
        <f>IF(RES_hh_fec!B4=0,0,1000*11630*RES_hh_fec!B4/RES_hh_num!B4)</f>
        <v>12418.733892588818</v>
      </c>
      <c r="C4" s="69">
        <f>IF(RES_hh_fec!C4=0,0,1000*11630*RES_hh_fec!C4/RES_hh_num!C4)</f>
        <v>13152.939823911656</v>
      </c>
      <c r="D4" s="69">
        <f>IF(RES_hh_fec!D4=0,0,1000*11630*RES_hh_fec!D4/RES_hh_num!D4)</f>
        <v>12606.208203756221</v>
      </c>
      <c r="E4" s="69">
        <f>IF(RES_hh_fec!E4=0,0,1000*11630*RES_hh_fec!E4/RES_hh_num!E4)</f>
        <v>12925.120413499315</v>
      </c>
      <c r="F4" s="69">
        <f>IF(RES_hh_fec!F4=0,0,1000*11630*RES_hh_fec!F4/RES_hh_num!F4)</f>
        <v>12673.270069593009</v>
      </c>
      <c r="G4" s="69">
        <f>IF(RES_hh_fec!G4=0,0,1000*11630*RES_hh_fec!G4/RES_hh_num!G4)</f>
        <v>12682.552276016448</v>
      </c>
      <c r="H4" s="69">
        <f>IF(RES_hh_fec!H4=0,0,1000*11630*RES_hh_fec!H4/RES_hh_num!H4)</f>
        <v>12418.680476212156</v>
      </c>
      <c r="I4" s="69">
        <f>IF(RES_hh_fec!I4=0,0,1000*11630*RES_hh_fec!I4/RES_hh_num!I4)</f>
        <v>11139.501802354625</v>
      </c>
      <c r="J4" s="69">
        <f>IF(RES_hh_fec!J4=0,0,1000*11630*RES_hh_fec!J4/RES_hh_num!J4)</f>
        <v>11908.61907684453</v>
      </c>
      <c r="K4" s="69">
        <f>IF(RES_hh_fec!K4=0,0,1000*11630*RES_hh_fec!K4/RES_hh_num!K4)</f>
        <v>11649.170893259581</v>
      </c>
      <c r="L4" s="69">
        <f>IF(RES_hh_fec!L4=0,0,1000*11630*RES_hh_fec!L4/RES_hh_num!L4)</f>
        <v>12503.442163067528</v>
      </c>
      <c r="M4" s="69">
        <f>IF(RES_hh_fec!M4=0,0,1000*11630*RES_hh_fec!M4/RES_hh_num!M4)</f>
        <v>10845.855130260825</v>
      </c>
      <c r="N4" s="69">
        <f>IF(RES_hh_fec!N4=0,0,1000*11630*RES_hh_fec!N4/RES_hh_num!N4)</f>
        <v>11451.995518289636</v>
      </c>
      <c r="O4" s="69">
        <f>IF(RES_hh_fec!O4=0,0,1000*11630*RES_hh_fec!O4/RES_hh_num!O4)</f>
        <v>11616.70272204617</v>
      </c>
      <c r="P4" s="69">
        <f>IF(RES_hh_fec!P4=0,0,1000*11630*RES_hh_fec!P4/RES_hh_num!P4)</f>
        <v>9614.3136037662061</v>
      </c>
      <c r="Q4" s="69">
        <f>IF(RES_hh_fec!Q4=0,0,1000*11630*RES_hh_fec!Q4/RES_hh_num!Q4)</f>
        <v>10138.049432032907</v>
      </c>
      <c r="R4" s="69">
        <f>IF(RES_hh_fec!R4=0,0,1000*11630*RES_hh_fec!R4/RES_hh_num!R4)</f>
        <v>10433.735115262072</v>
      </c>
      <c r="S4" s="69">
        <f>IF(RES_hh_fec!S4=0,0,1000*11630*RES_hh_fec!S4/RES_hh_num!S4)</f>
        <v>10314.688172653901</v>
      </c>
      <c r="T4" s="69">
        <f>IF(RES_hh_fec!T4=0,0,1000*11630*RES_hh_fec!T4/RES_hh_num!T4)</f>
        <v>10096.323056403771</v>
      </c>
      <c r="U4" s="69">
        <f>IF(RES_hh_fec!U4=0,0,1000*11630*RES_hh_fec!U4/RES_hh_num!U4)</f>
        <v>9893.2979392272518</v>
      </c>
      <c r="V4" s="69">
        <f>IF(RES_hh_fec!V4=0,0,1000*11630*RES_hh_fec!V4/RES_hh_num!V4)</f>
        <v>9759.0704541907653</v>
      </c>
      <c r="W4" s="69">
        <f>IF(RES_hh_fec!W4=0,0,1000*11630*RES_hh_fec!W4/RES_hh_num!W4)</f>
        <v>10411.298160479206</v>
      </c>
      <c r="X4" s="69">
        <f>IF(RES_hh_fec!X4=0,0,1000*11630*RES_hh_fec!X4/RES_hh_num!X4)</f>
        <v>9383.2776437563225</v>
      </c>
      <c r="Y4" s="69">
        <f>IF(RES_hh_fec!Y4=0,0,1000*11630*RES_hh_fec!Y4/RES_hh_num!Y4)</f>
        <v>8686.0737209549443</v>
      </c>
      <c r="DA4" s="88" t="s">
        <v>273</v>
      </c>
    </row>
    <row r="5" spans="1:105" ht="12" customHeight="1" x14ac:dyDescent="0.25">
      <c r="A5" s="28" t="s">
        <v>51</v>
      </c>
      <c r="B5" s="72">
        <f>IF(RES_hh_fec!B5=0,0,1000*11630*RES_hh_fec!B5/RES_hh_num!B5)</f>
        <v>11672.718436111796</v>
      </c>
      <c r="C5" s="72">
        <f>IF(RES_hh_fec!C5=0,0,1000*11630*RES_hh_fec!C5/RES_hh_num!C5)</f>
        <v>12198.159625616468</v>
      </c>
      <c r="D5" s="72">
        <f>IF(RES_hh_fec!D5=0,0,1000*11630*RES_hh_fec!D5/RES_hh_num!D5)</f>
        <v>12354.697111874044</v>
      </c>
      <c r="E5" s="72">
        <f>IF(RES_hh_fec!E5=0,0,1000*11630*RES_hh_fec!E5/RES_hh_num!E5)</f>
        <v>11964.170639429594</v>
      </c>
      <c r="F5" s="72">
        <f>IF(RES_hh_fec!F5=0,0,1000*11630*RES_hh_fec!F5/RES_hh_num!F5)</f>
        <v>11719.416501068767</v>
      </c>
      <c r="G5" s="72">
        <f>IF(RES_hh_fec!G5=0,0,1000*11630*RES_hh_fec!G5/RES_hh_num!G5)</f>
        <v>11891.79346475055</v>
      </c>
      <c r="H5" s="72">
        <f>IF(RES_hh_fec!H5=0,0,1000*11630*RES_hh_fec!H5/RES_hh_num!H5)</f>
        <v>12936.438793982968</v>
      </c>
      <c r="I5" s="72">
        <f>IF(RES_hh_fec!I5=0,0,1000*11630*RES_hh_fec!I5/RES_hh_num!I5)</f>
        <v>11560.790019994407</v>
      </c>
      <c r="J5" s="72">
        <f>IF(RES_hh_fec!J5=0,0,1000*11630*RES_hh_fec!J5/RES_hh_num!J5)</f>
        <v>12049.958407854248</v>
      </c>
      <c r="K5" s="72">
        <f>IF(RES_hh_fec!K5=0,0,1000*11630*RES_hh_fec!K5/RES_hh_num!K5)</f>
        <v>12224.525545993407</v>
      </c>
      <c r="L5" s="72">
        <f>IF(RES_hh_fec!L5=0,0,1000*11630*RES_hh_fec!L5/RES_hh_num!L5)</f>
        <v>14200.888951087021</v>
      </c>
      <c r="M5" s="72">
        <f>IF(RES_hh_fec!M5=0,0,1000*11630*RES_hh_fec!M5/RES_hh_num!M5)</f>
        <v>12426.059120507756</v>
      </c>
      <c r="N5" s="72">
        <f>IF(RES_hh_fec!N5=0,0,1000*11630*RES_hh_fec!N5/RES_hh_num!N5)</f>
        <v>12819.007850409753</v>
      </c>
      <c r="O5" s="72">
        <f>IF(RES_hh_fec!O5=0,0,1000*11630*RES_hh_fec!O5/RES_hh_num!O5)</f>
        <v>12739.131877439762</v>
      </c>
      <c r="P5" s="72">
        <f>IF(RES_hh_fec!P5=0,0,1000*11630*RES_hh_fec!P5/RES_hh_num!P5)</f>
        <v>11516.806570456232</v>
      </c>
      <c r="Q5" s="72">
        <f>IF(RES_hh_fec!Q5=0,0,1000*11630*RES_hh_fec!Q5/RES_hh_num!Q5)</f>
        <v>11567.264176918687</v>
      </c>
      <c r="R5" s="72">
        <f>IF(RES_hh_fec!R5=0,0,1000*11630*RES_hh_fec!R5/RES_hh_num!R5)</f>
        <v>12470.291925232981</v>
      </c>
      <c r="S5" s="72">
        <f>IF(RES_hh_fec!S5=0,0,1000*11630*RES_hh_fec!S5/RES_hh_num!S5)</f>
        <v>13057.488085981344</v>
      </c>
      <c r="T5" s="72">
        <f>IF(RES_hh_fec!T5=0,0,1000*11630*RES_hh_fec!T5/RES_hh_num!T5)</f>
        <v>13557.358836730735</v>
      </c>
      <c r="U5" s="72">
        <f>IF(RES_hh_fec!U5=0,0,1000*11630*RES_hh_fec!U5/RES_hh_num!U5)</f>
        <v>11714.354125866268</v>
      </c>
      <c r="V5" s="72">
        <f>IF(RES_hh_fec!V5=0,0,1000*11630*RES_hh_fec!V5/RES_hh_num!V5)</f>
        <v>12781.436882128281</v>
      </c>
      <c r="W5" s="72">
        <f>IF(RES_hh_fec!W5=0,0,1000*11630*RES_hh_fec!W5/RES_hh_num!W5)</f>
        <v>14247.89472380291</v>
      </c>
      <c r="X5" s="72">
        <f>IF(RES_hh_fec!X5=0,0,1000*11630*RES_hh_fec!X5/RES_hh_num!X5)</f>
        <v>13357.751188133283</v>
      </c>
      <c r="Y5" s="72">
        <f>IF(RES_hh_fec!Y5=0,0,1000*11630*RES_hh_fec!Y5/RES_hh_num!Y5)</f>
        <v>12368.950787790087</v>
      </c>
      <c r="DA5" s="89" t="s">
        <v>473</v>
      </c>
    </row>
    <row r="6" spans="1:105" ht="12" customHeight="1" x14ac:dyDescent="0.25">
      <c r="A6" s="28" t="s">
        <v>74</v>
      </c>
      <c r="B6" s="72">
        <f>IF(RES_hh_fec!B6=0,0,1000*11630*RES_hh_fec!B6/RES_hh_num!B6)</f>
        <v>9684.8199165125552</v>
      </c>
      <c r="C6" s="72">
        <f>IF(RES_hh_fec!C6=0,0,1000*11630*RES_hh_fec!C6/RES_hh_num!C6)</f>
        <v>9818.2495423091405</v>
      </c>
      <c r="D6" s="72">
        <f>IF(RES_hh_fec!D6=0,0,1000*11630*RES_hh_fec!D6/RES_hh_num!D6)</f>
        <v>9871.388308210262</v>
      </c>
      <c r="E6" s="72">
        <f>IF(RES_hh_fec!E6=0,0,1000*11630*RES_hh_fec!E6/RES_hh_num!E6)</f>
        <v>10104.520185649379</v>
      </c>
      <c r="F6" s="72">
        <f>IF(RES_hh_fec!F6=0,0,1000*11630*RES_hh_fec!F6/RES_hh_num!F6)</f>
        <v>10743.630786315713</v>
      </c>
      <c r="G6" s="72">
        <f>IF(RES_hh_fec!G6=0,0,1000*11630*RES_hh_fec!G6/RES_hh_num!G6)</f>
        <v>11043.362461164679</v>
      </c>
      <c r="H6" s="72">
        <f>IF(RES_hh_fec!H6=0,0,1000*11630*RES_hh_fec!H6/RES_hh_num!H6)</f>
        <v>10772.603258103778</v>
      </c>
      <c r="I6" s="72">
        <f>IF(RES_hh_fec!I6=0,0,1000*11630*RES_hh_fec!I6/RES_hh_num!I6)</f>
        <v>9803.1249244869268</v>
      </c>
      <c r="J6" s="72">
        <f>IF(RES_hh_fec!J6=0,0,1000*11630*RES_hh_fec!J6/RES_hh_num!J6)</f>
        <v>10851.332499070813</v>
      </c>
      <c r="K6" s="72">
        <f>IF(RES_hh_fec!K6=0,0,1000*11630*RES_hh_fec!K6/RES_hh_num!K6)</f>
        <v>10469.214284933483</v>
      </c>
      <c r="L6" s="72">
        <f>IF(RES_hh_fec!L6=0,0,1000*11630*RES_hh_fec!L6/RES_hh_num!L6)</f>
        <v>11440.410991354127</v>
      </c>
      <c r="M6" s="72">
        <f>IF(RES_hh_fec!M6=0,0,1000*11630*RES_hh_fec!M6/RES_hh_num!M6)</f>
        <v>9754.57565620077</v>
      </c>
      <c r="N6" s="72">
        <f>IF(RES_hh_fec!N6=0,0,1000*11630*RES_hh_fec!N6/RES_hh_num!N6)</f>
        <v>9952.4648980880847</v>
      </c>
      <c r="O6" s="72">
        <f>IF(RES_hh_fec!O6=0,0,1000*11630*RES_hh_fec!O6/RES_hh_num!O6)</f>
        <v>10599.721872086979</v>
      </c>
      <c r="P6" s="72">
        <f>IF(RES_hh_fec!P6=0,0,1000*11630*RES_hh_fec!P6/RES_hh_num!P6)</f>
        <v>8941.767479238928</v>
      </c>
      <c r="Q6" s="72">
        <f>IF(RES_hh_fec!Q6=0,0,1000*11630*RES_hh_fec!Q6/RES_hh_num!Q6)</f>
        <v>8859.8324597698302</v>
      </c>
      <c r="R6" s="72">
        <f>IF(RES_hh_fec!R6=0,0,1000*11630*RES_hh_fec!R6/RES_hh_num!R6)</f>
        <v>9980.1563135506331</v>
      </c>
      <c r="S6" s="72">
        <f>IF(RES_hh_fec!S6=0,0,1000*11630*RES_hh_fec!S6/RES_hh_num!S6)</f>
        <v>9003.3083684571066</v>
      </c>
      <c r="T6" s="72">
        <f>IF(RES_hh_fec!T6=0,0,1000*11630*RES_hh_fec!T6/RES_hh_num!T6)</f>
        <v>9987.3110427816555</v>
      </c>
      <c r="U6" s="72">
        <f>IF(RES_hh_fec!U6=0,0,1000*11630*RES_hh_fec!U6/RES_hh_num!U6)</f>
        <v>9329.8242537024198</v>
      </c>
      <c r="V6" s="72">
        <f>IF(RES_hh_fec!V6=0,0,1000*11630*RES_hh_fec!V6/RES_hh_num!V6)</f>
        <v>9281.2760505689657</v>
      </c>
      <c r="W6" s="72">
        <f>IF(RES_hh_fec!W6=0,0,1000*11630*RES_hh_fec!W6/RES_hh_num!W6)</f>
        <v>10052.835011007895</v>
      </c>
      <c r="X6" s="72">
        <f>IF(RES_hh_fec!X6=0,0,1000*11630*RES_hh_fec!X6/RES_hh_num!X6)</f>
        <v>9541.1894427271254</v>
      </c>
      <c r="Y6" s="72">
        <f>IF(RES_hh_fec!Y6=0,0,1000*11630*RES_hh_fec!Y6/RES_hh_num!Y6)</f>
        <v>8170.5813765322901</v>
      </c>
      <c r="DA6" s="89" t="s">
        <v>474</v>
      </c>
    </row>
    <row r="7" spans="1:105" ht="12" customHeight="1" x14ac:dyDescent="0.25">
      <c r="A7" s="28" t="s">
        <v>201</v>
      </c>
      <c r="B7" s="72">
        <f>IF(RES_hh_fec!B7=0,0,1000*11630*RES_hh_fec!B7/RES_hh_num!B7)</f>
        <v>14127.827455551929</v>
      </c>
      <c r="C7" s="72">
        <f>IF(RES_hh_fec!C7=0,0,1000*11630*RES_hh_fec!C7/RES_hh_num!C7)</f>
        <v>15837.055586373657</v>
      </c>
      <c r="D7" s="72">
        <f>IF(RES_hh_fec!D7=0,0,1000*11630*RES_hh_fec!D7/RES_hh_num!D7)</f>
        <v>14624.798884238609</v>
      </c>
      <c r="E7" s="72">
        <f>IF(RES_hh_fec!E7=0,0,1000*11630*RES_hh_fec!E7/RES_hh_num!E7)</f>
        <v>15142.737076238418</v>
      </c>
      <c r="F7" s="72">
        <f>IF(RES_hh_fec!F7=0,0,1000*11630*RES_hh_fec!F7/RES_hh_num!F7)</f>
        <v>14787.835176048278</v>
      </c>
      <c r="G7" s="72">
        <f>IF(RES_hh_fec!G7=0,0,1000*11630*RES_hh_fec!G7/RES_hh_num!G7)</f>
        <v>15138.504959162801</v>
      </c>
      <c r="H7" s="72">
        <f>IF(RES_hh_fec!H7=0,0,1000*11630*RES_hh_fec!H7/RES_hh_num!H7)</f>
        <v>15164.679829937499</v>
      </c>
      <c r="I7" s="72">
        <f>IF(RES_hh_fec!I7=0,0,1000*11630*RES_hh_fec!I7/RES_hh_num!I7)</f>
        <v>12077.150654897885</v>
      </c>
      <c r="J7" s="72">
        <f>IF(RES_hh_fec!J7=0,0,1000*11630*RES_hh_fec!J7/RES_hh_num!J7)</f>
        <v>14731.621696509084</v>
      </c>
      <c r="K7" s="72">
        <f>IF(RES_hh_fec!K7=0,0,1000*11630*RES_hh_fec!K7/RES_hh_num!K7)</f>
        <v>13804.112394832784</v>
      </c>
      <c r="L7" s="72">
        <f>IF(RES_hh_fec!L7=0,0,1000*11630*RES_hh_fec!L7/RES_hh_num!L7)</f>
        <v>14150.89757492953</v>
      </c>
      <c r="M7" s="72">
        <f>IF(RES_hh_fec!M7=0,0,1000*11630*RES_hh_fec!M7/RES_hh_num!M7)</f>
        <v>12658.734667237833</v>
      </c>
      <c r="N7" s="72">
        <f>IF(RES_hh_fec!N7=0,0,1000*11630*RES_hh_fec!N7/RES_hh_num!N7)</f>
        <v>12929.620248848094</v>
      </c>
      <c r="O7" s="72">
        <f>IF(RES_hh_fec!O7=0,0,1000*11630*RES_hh_fec!O7/RES_hh_num!O7)</f>
        <v>13199.259058286385</v>
      </c>
      <c r="P7" s="72">
        <f>IF(RES_hh_fec!P7=0,0,1000*11630*RES_hh_fec!P7/RES_hh_num!P7)</f>
        <v>10875.348065681901</v>
      </c>
      <c r="Q7" s="72">
        <f>IF(RES_hh_fec!Q7=0,0,1000*11630*RES_hh_fec!Q7/RES_hh_num!Q7)</f>
        <v>11697.220255206352</v>
      </c>
      <c r="R7" s="72">
        <f>IF(RES_hh_fec!R7=0,0,1000*11630*RES_hh_fec!R7/RES_hh_num!R7)</f>
        <v>11606.707911371548</v>
      </c>
      <c r="S7" s="72">
        <f>IF(RES_hh_fec!S7=0,0,1000*11630*RES_hh_fec!S7/RES_hh_num!S7)</f>
        <v>11601.749170481233</v>
      </c>
      <c r="T7" s="72">
        <f>IF(RES_hh_fec!T7=0,0,1000*11630*RES_hh_fec!T7/RES_hh_num!T7)</f>
        <v>10961.484465012081</v>
      </c>
      <c r="U7" s="72">
        <f>IF(RES_hh_fec!U7=0,0,1000*11630*RES_hh_fec!U7/RES_hh_num!U7)</f>
        <v>11381.20248106924</v>
      </c>
      <c r="V7" s="72">
        <f>IF(RES_hh_fec!V7=0,0,1000*11630*RES_hh_fec!V7/RES_hh_num!V7)</f>
        <v>12346.655154420587</v>
      </c>
      <c r="W7" s="72">
        <f>IF(RES_hh_fec!W7=0,0,1000*11630*RES_hh_fec!W7/RES_hh_num!W7)</f>
        <v>10352.490008658639</v>
      </c>
      <c r="X7" s="72">
        <f>IF(RES_hh_fec!X7=0,0,1000*11630*RES_hh_fec!X7/RES_hh_num!X7)</f>
        <v>11183.63788606346</v>
      </c>
      <c r="Y7" s="72">
        <f>IF(RES_hh_fec!Y7=0,0,1000*11630*RES_hh_fec!Y7/RES_hh_num!Y7)</f>
        <v>10258.389361040292</v>
      </c>
      <c r="DA7" s="89" t="s">
        <v>475</v>
      </c>
    </row>
    <row r="8" spans="1:105" ht="12" customHeight="1" x14ac:dyDescent="0.25">
      <c r="A8" s="28" t="s">
        <v>190</v>
      </c>
      <c r="B8" s="72">
        <f>IF(RES_hh_fec!B8=0,0,1000*11630*RES_hh_fec!B8/RES_hh_num!B8)</f>
        <v>13054.519928486676</v>
      </c>
      <c r="C8" s="72">
        <f>IF(RES_hh_fec!C8=0,0,1000*11630*RES_hh_fec!C8/RES_hh_num!C8)</f>
        <v>13536.476541612681</v>
      </c>
      <c r="D8" s="72">
        <f>IF(RES_hh_fec!D8=0,0,1000*11630*RES_hh_fec!D8/RES_hh_num!D8)</f>
        <v>13047.608755361831</v>
      </c>
      <c r="E8" s="72">
        <f>IF(RES_hh_fec!E8=0,0,1000*11630*RES_hh_fec!E8/RES_hh_num!E8)</f>
        <v>13393.932573256965</v>
      </c>
      <c r="F8" s="72">
        <f>IF(RES_hh_fec!F8=0,0,1000*11630*RES_hh_fec!F8/RES_hh_num!F8)</f>
        <v>13302.546917140357</v>
      </c>
      <c r="G8" s="72">
        <f>IF(RES_hh_fec!G8=0,0,1000*11630*RES_hh_fec!G8/RES_hh_num!G8)</f>
        <v>13223.831239407484</v>
      </c>
      <c r="H8" s="72">
        <f>IF(RES_hh_fec!H8=0,0,1000*11630*RES_hh_fec!H8/RES_hh_num!H8)</f>
        <v>12857.77604126585</v>
      </c>
      <c r="I8" s="72">
        <f>IF(RES_hh_fec!I8=0,0,1000*11630*RES_hh_fec!I8/RES_hh_num!I8)</f>
        <v>11683.731648034902</v>
      </c>
      <c r="J8" s="72">
        <f>IF(RES_hh_fec!J8=0,0,1000*11630*RES_hh_fec!J8/RES_hh_num!J8)</f>
        <v>12259.578893084554</v>
      </c>
      <c r="K8" s="72">
        <f>IF(RES_hh_fec!K8=0,0,1000*11630*RES_hh_fec!K8/RES_hh_num!K8)</f>
        <v>12281.011745673764</v>
      </c>
      <c r="L8" s="72">
        <f>IF(RES_hh_fec!L8=0,0,1000*11630*RES_hh_fec!L8/RES_hh_num!L8)</f>
        <v>13316.130964225167</v>
      </c>
      <c r="M8" s="72">
        <f>IF(RES_hh_fec!M8=0,0,1000*11630*RES_hh_fec!M8/RES_hh_num!M8)</f>
        <v>11494.137905108948</v>
      </c>
      <c r="N8" s="72">
        <f>IF(RES_hh_fec!N8=0,0,1000*11630*RES_hh_fec!N8/RES_hh_num!N8)</f>
        <v>12234.700243069106</v>
      </c>
      <c r="O8" s="72">
        <f>IF(RES_hh_fec!O8=0,0,1000*11630*RES_hh_fec!O8/RES_hh_num!O8)</f>
        <v>12607.504596278659</v>
      </c>
      <c r="P8" s="72">
        <f>IF(RES_hh_fec!P8=0,0,1000*11630*RES_hh_fec!P8/RES_hh_num!P8)</f>
        <v>9990.1155091871151</v>
      </c>
      <c r="Q8" s="72">
        <f>IF(RES_hh_fec!Q8=0,0,1000*11630*RES_hh_fec!Q8/RES_hh_num!Q8)</f>
        <v>10752.309166671948</v>
      </c>
      <c r="R8" s="72">
        <f>IF(RES_hh_fec!R8=0,0,1000*11630*RES_hh_fec!R8/RES_hh_num!R8)</f>
        <v>11175.049134808105</v>
      </c>
      <c r="S8" s="72">
        <f>IF(RES_hh_fec!S8=0,0,1000*11630*RES_hh_fec!S8/RES_hh_num!S8)</f>
        <v>10853.304417830253</v>
      </c>
      <c r="T8" s="72">
        <f>IF(RES_hh_fec!T8=0,0,1000*11630*RES_hh_fec!T8/RES_hh_num!T8)</f>
        <v>10446.582749356567</v>
      </c>
      <c r="U8" s="72">
        <f>IF(RES_hh_fec!U8=0,0,1000*11630*RES_hh_fec!U8/RES_hh_num!U8)</f>
        <v>10218.474811866727</v>
      </c>
      <c r="V8" s="72">
        <f>IF(RES_hh_fec!V8=0,0,1000*11630*RES_hh_fec!V8/RES_hh_num!V8)</f>
        <v>10068.811611324447</v>
      </c>
      <c r="W8" s="72">
        <f>IF(RES_hh_fec!W8=0,0,1000*11630*RES_hh_fec!W8/RES_hh_num!W8)</f>
        <v>11482.255007535883</v>
      </c>
      <c r="X8" s="72">
        <f>IF(RES_hh_fec!X8=0,0,1000*11630*RES_hh_fec!X8/RES_hh_num!X8)</f>
        <v>9857.9519198570742</v>
      </c>
      <c r="Y8" s="72">
        <f>IF(RES_hh_fec!Y8=0,0,1000*11630*RES_hh_fec!Y8/RES_hh_num!Y8)</f>
        <v>9205.6456759449065</v>
      </c>
      <c r="DA8" s="89" t="s">
        <v>476</v>
      </c>
    </row>
    <row r="9" spans="1:105" ht="12" customHeight="1" x14ac:dyDescent="0.25">
      <c r="A9" s="28" t="s">
        <v>203</v>
      </c>
      <c r="B9" s="72">
        <f>IF(RES_hh_fec!B9=0,0,1000*11630*RES_hh_fec!B9/RES_hh_num!B9)</f>
        <v>12817.554636510651</v>
      </c>
      <c r="C9" s="72">
        <f>IF(RES_hh_fec!C9=0,0,1000*11630*RES_hh_fec!C9/RES_hh_num!C9)</f>
        <v>12925.434151292326</v>
      </c>
      <c r="D9" s="72">
        <f>IF(RES_hh_fec!D9=0,0,1000*11630*RES_hh_fec!D9/RES_hh_num!D9)</f>
        <v>12438.30749650944</v>
      </c>
      <c r="E9" s="72">
        <f>IF(RES_hh_fec!E9=0,0,1000*11630*RES_hh_fec!E9/RES_hh_num!E9)</f>
        <v>13230.273146342299</v>
      </c>
      <c r="F9" s="72">
        <f>IF(RES_hh_fec!F9=0,0,1000*11630*RES_hh_fec!F9/RES_hh_num!F9)</f>
        <v>12383.049707557993</v>
      </c>
      <c r="G9" s="72">
        <f>IF(RES_hh_fec!G9=0,0,1000*11630*RES_hh_fec!G9/RES_hh_num!G9)</f>
        <v>12360.608620851239</v>
      </c>
      <c r="H9" s="72">
        <f>IF(RES_hh_fec!H9=0,0,1000*11630*RES_hh_fec!H9/RES_hh_num!H9)</f>
        <v>11753.960435819268</v>
      </c>
      <c r="I9" s="72">
        <f>IF(RES_hh_fec!I9=0,0,1000*11630*RES_hh_fec!I9/RES_hh_num!I9)</f>
        <v>11417.78803899698</v>
      </c>
      <c r="J9" s="72">
        <f>IF(RES_hh_fec!J9=0,0,1000*11630*RES_hh_fec!J9/RES_hh_num!J9)</f>
        <v>11857.764897232821</v>
      </c>
      <c r="K9" s="72">
        <f>IF(RES_hh_fec!K9=0,0,1000*11630*RES_hh_fec!K9/RES_hh_num!K9)</f>
        <v>11464.370931614052</v>
      </c>
      <c r="L9" s="72">
        <f>IF(RES_hh_fec!L9=0,0,1000*11630*RES_hh_fec!L9/RES_hh_num!L9)</f>
        <v>11902.100417862515</v>
      </c>
      <c r="M9" s="72">
        <f>IF(RES_hh_fec!M9=0,0,1000*11630*RES_hh_fec!M9/RES_hh_num!M9)</f>
        <v>10239.919242983182</v>
      </c>
      <c r="N9" s="72">
        <f>IF(RES_hh_fec!N9=0,0,1000*11630*RES_hh_fec!N9/RES_hh_num!N9)</f>
        <v>11255.346971121075</v>
      </c>
      <c r="O9" s="72">
        <f>IF(RES_hh_fec!O9=0,0,1000*11630*RES_hh_fec!O9/RES_hh_num!O9)</f>
        <v>11106.816994144627</v>
      </c>
      <c r="P9" s="72">
        <f>IF(RES_hh_fec!P9=0,0,1000*11630*RES_hh_fec!P9/RES_hh_num!P9)</f>
        <v>9484.2057521658317</v>
      </c>
      <c r="Q9" s="72">
        <f>IF(RES_hh_fec!Q9=0,0,1000*11630*RES_hh_fec!Q9/RES_hh_num!Q9)</f>
        <v>9998.5195961484787</v>
      </c>
      <c r="R9" s="72">
        <f>IF(RES_hh_fec!R9=0,0,1000*11630*RES_hh_fec!R9/RES_hh_num!R9)</f>
        <v>10057.907343428185</v>
      </c>
      <c r="S9" s="72">
        <f>IF(RES_hh_fec!S9=0,0,1000*11630*RES_hh_fec!S9/RES_hh_num!S9)</f>
        <v>10133.647669110795</v>
      </c>
      <c r="T9" s="72">
        <f>IF(RES_hh_fec!T9=0,0,1000*11630*RES_hh_fec!T9/RES_hh_num!T9)</f>
        <v>10406.430421045716</v>
      </c>
      <c r="U9" s="72">
        <f>IF(RES_hh_fec!U9=0,0,1000*11630*RES_hh_fec!U9/RES_hh_num!U9)</f>
        <v>10284.639329288966</v>
      </c>
      <c r="V9" s="72">
        <f>IF(RES_hh_fec!V9=0,0,1000*11630*RES_hh_fec!V9/RES_hh_num!V9)</f>
        <v>9876.5374920198428</v>
      </c>
      <c r="W9" s="72">
        <f>IF(RES_hh_fec!W9=0,0,1000*11630*RES_hh_fec!W9/RES_hh_num!W9)</f>
        <v>10776.708312654633</v>
      </c>
      <c r="X9" s="72">
        <f>IF(RES_hh_fec!X9=0,0,1000*11630*RES_hh_fec!X9/RES_hh_num!X9)</f>
        <v>10054.005013758331</v>
      </c>
      <c r="Y9" s="72">
        <f>IF(RES_hh_fec!Y9=0,0,1000*11630*RES_hh_fec!Y9/RES_hh_num!Y9)</f>
        <v>9239.1519670620637</v>
      </c>
      <c r="DA9" s="89" t="s">
        <v>477</v>
      </c>
    </row>
    <row r="10" spans="1:105" ht="12" customHeight="1" x14ac:dyDescent="0.25">
      <c r="A10" s="28" t="s">
        <v>198</v>
      </c>
      <c r="B10" s="72">
        <f>IF(RES_hh_fec!B10=0,0,1000*11630*RES_hh_fec!B10/RES_hh_num!B10)</f>
        <v>10086.576460530896</v>
      </c>
      <c r="C10" s="72">
        <f>IF(RES_hh_fec!C10=0,0,1000*11630*RES_hh_fec!C10/RES_hh_num!C10)</f>
        <v>10879.930598652778</v>
      </c>
      <c r="D10" s="72">
        <f>IF(RES_hh_fec!D10=0,0,1000*11630*RES_hh_fec!D10/RES_hh_num!D10)</f>
        <v>8961.5558957478424</v>
      </c>
      <c r="E10" s="72">
        <f>IF(RES_hh_fec!E10=0,0,1000*11630*RES_hh_fec!E10/RES_hh_num!E10)</f>
        <v>10612.441141054152</v>
      </c>
      <c r="F10" s="72">
        <f>IF(RES_hh_fec!F10=0,0,1000*11630*RES_hh_fec!F10/RES_hh_num!F10)</f>
        <v>13549.901667040112</v>
      </c>
      <c r="G10" s="72">
        <f>IF(RES_hh_fec!G10=0,0,1000*11630*RES_hh_fec!G10/RES_hh_num!G10)</f>
        <v>8873.8146355531371</v>
      </c>
      <c r="H10" s="72">
        <f>IF(RES_hh_fec!H10=0,0,1000*11630*RES_hh_fec!H10/RES_hh_num!H10)</f>
        <v>9017.4502558785534</v>
      </c>
      <c r="I10" s="72">
        <f>IF(RES_hh_fec!I10=0,0,1000*11630*RES_hh_fec!I10/RES_hh_num!I10)</f>
        <v>7636.721999307264</v>
      </c>
      <c r="J10" s="72">
        <f>IF(RES_hh_fec!J10=0,0,1000*11630*RES_hh_fec!J10/RES_hh_num!J10)</f>
        <v>8155.0149968266014</v>
      </c>
      <c r="K10" s="72">
        <f>IF(RES_hh_fec!K10=0,0,1000*11630*RES_hh_fec!K10/RES_hh_num!K10)</f>
        <v>8597.758312189595</v>
      </c>
      <c r="L10" s="72">
        <f>IF(RES_hh_fec!L10=0,0,1000*11630*RES_hh_fec!L10/RES_hh_num!L10)</f>
        <v>9556.944145981859</v>
      </c>
      <c r="M10" s="72">
        <f>IF(RES_hh_fec!M10=0,0,1000*11630*RES_hh_fec!M10/RES_hh_num!M10)</f>
        <v>8452.4630625017144</v>
      </c>
      <c r="N10" s="72">
        <f>IF(RES_hh_fec!N10=0,0,1000*11630*RES_hh_fec!N10/RES_hh_num!N10)</f>
        <v>9580.1358864758877</v>
      </c>
      <c r="O10" s="72">
        <f>IF(RES_hh_fec!O10=0,0,1000*11630*RES_hh_fec!O10/RES_hh_num!O10)</f>
        <v>9716.4784273172445</v>
      </c>
      <c r="P10" s="72">
        <f>IF(RES_hh_fec!P10=0,0,1000*11630*RES_hh_fec!P10/RES_hh_num!P10)</f>
        <v>8192.4132188569729</v>
      </c>
      <c r="Q10" s="72">
        <f>IF(RES_hh_fec!Q10=0,0,1000*11630*RES_hh_fec!Q10/RES_hh_num!Q10)</f>
        <v>8922.3363868841589</v>
      </c>
      <c r="R10" s="72">
        <f>IF(RES_hh_fec!R10=0,0,1000*11630*RES_hh_fec!R10/RES_hh_num!R10)</f>
        <v>10302.617170884565</v>
      </c>
      <c r="S10" s="72">
        <f>IF(RES_hh_fec!S10=0,0,1000*11630*RES_hh_fec!S10/RES_hh_num!S10)</f>
        <v>10008.959718080054</v>
      </c>
      <c r="T10" s="72">
        <f>IF(RES_hh_fec!T10=0,0,1000*11630*RES_hh_fec!T10/RES_hh_num!T10)</f>
        <v>9249.5088092409296</v>
      </c>
      <c r="U10" s="72">
        <f>IF(RES_hh_fec!U10=0,0,1000*11630*RES_hh_fec!U10/RES_hh_num!U10)</f>
        <v>9938.6045637461721</v>
      </c>
      <c r="V10" s="72">
        <f>IF(RES_hh_fec!V10=0,0,1000*11630*RES_hh_fec!V10/RES_hh_num!V10)</f>
        <v>8798.6320973600286</v>
      </c>
      <c r="W10" s="72">
        <f>IF(RES_hh_fec!W10=0,0,1000*11630*RES_hh_fec!W10/RES_hh_num!W10)</f>
        <v>11583.700997616213</v>
      </c>
      <c r="X10" s="72">
        <f>IF(RES_hh_fec!X10=0,0,1000*11630*RES_hh_fec!X10/RES_hh_num!X10)</f>
        <v>10296.126497435685</v>
      </c>
      <c r="Y10" s="72">
        <f>IF(RES_hh_fec!Y10=0,0,1000*11630*RES_hh_fec!Y10/RES_hh_num!Y10)</f>
        <v>10453.71885887092</v>
      </c>
      <c r="DA10" s="89" t="s">
        <v>478</v>
      </c>
    </row>
    <row r="11" spans="1:105" ht="12" customHeight="1" x14ac:dyDescent="0.25">
      <c r="A11" s="28" t="s">
        <v>199</v>
      </c>
      <c r="B11" s="72">
        <f>IF(RES_hh_fec!B11=0,0,1000*11630*RES_hh_fec!B11/RES_hh_num!B11)</f>
        <v>9603.7257309718971</v>
      </c>
      <c r="C11" s="72">
        <f>IF(RES_hh_fec!C11=0,0,1000*11630*RES_hh_fec!C11/RES_hh_num!C11)</f>
        <v>10528.090298197849</v>
      </c>
      <c r="D11" s="72">
        <f>IF(RES_hh_fec!D11=0,0,1000*11630*RES_hh_fec!D11/RES_hh_num!D11)</f>
        <v>10369.615566434042</v>
      </c>
      <c r="E11" s="72">
        <f>IF(RES_hh_fec!E11=0,0,1000*11630*RES_hh_fec!E11/RES_hh_num!E11)</f>
        <v>10185.93649576562</v>
      </c>
      <c r="F11" s="72">
        <f>IF(RES_hh_fec!F11=0,0,1000*11630*RES_hh_fec!F11/RES_hh_num!F11)</f>
        <v>10351.133402044845</v>
      </c>
      <c r="G11" s="72">
        <f>IF(RES_hh_fec!G11=0,0,1000*11630*RES_hh_fec!G11/RES_hh_num!G11)</f>
        <v>10539.731608009584</v>
      </c>
      <c r="H11" s="72">
        <f>IF(RES_hh_fec!H11=0,0,1000*11630*RES_hh_fec!H11/RES_hh_num!H11)</f>
        <v>10502.947624863375</v>
      </c>
      <c r="I11" s="72">
        <f>IF(RES_hh_fec!I11=0,0,1000*11630*RES_hh_fec!I11/RES_hh_num!I11)</f>
        <v>9865.8685173105259</v>
      </c>
      <c r="J11" s="72">
        <f>IF(RES_hh_fec!J11=0,0,1000*11630*RES_hh_fec!J11/RES_hh_num!J11)</f>
        <v>10177.158061643431</v>
      </c>
      <c r="K11" s="72">
        <f>IF(RES_hh_fec!K11=0,0,1000*11630*RES_hh_fec!K11/RES_hh_num!K11)</f>
        <v>10367.131710082533</v>
      </c>
      <c r="L11" s="72">
        <f>IF(RES_hh_fec!L11=0,0,1000*11630*RES_hh_fec!L11/RES_hh_num!L11)</f>
        <v>11914.495772531871</v>
      </c>
      <c r="M11" s="72">
        <f>IF(RES_hh_fec!M11=0,0,1000*11630*RES_hh_fec!M11/RES_hh_num!M11)</f>
        <v>10638.241245503092</v>
      </c>
      <c r="N11" s="72">
        <f>IF(RES_hh_fec!N11=0,0,1000*11630*RES_hh_fec!N11/RES_hh_num!N11)</f>
        <v>10843.191503793538</v>
      </c>
      <c r="O11" s="72">
        <f>IF(RES_hh_fec!O11=0,0,1000*11630*RES_hh_fec!O11/RES_hh_num!O11)</f>
        <v>11399.120490903542</v>
      </c>
      <c r="P11" s="72">
        <f>IF(RES_hh_fec!P11=0,0,1000*11630*RES_hh_fec!P11/RES_hh_num!P11)</f>
        <v>9952.6747809137178</v>
      </c>
      <c r="Q11" s="72">
        <f>IF(RES_hh_fec!Q11=0,0,1000*11630*RES_hh_fec!Q11/RES_hh_num!Q11)</f>
        <v>10297.374512655791</v>
      </c>
      <c r="R11" s="72">
        <f>IF(RES_hh_fec!R11=0,0,1000*11630*RES_hh_fec!R11/RES_hh_num!R11)</f>
        <v>10883.767985500534</v>
      </c>
      <c r="S11" s="72">
        <f>IF(RES_hh_fec!S11=0,0,1000*11630*RES_hh_fec!S11/RES_hh_num!S11)</f>
        <v>11044.434960222789</v>
      </c>
      <c r="T11" s="72">
        <f>IF(RES_hh_fec!T11=0,0,1000*11630*RES_hh_fec!T11/RES_hh_num!T11)</f>
        <v>10837.342938298381</v>
      </c>
      <c r="U11" s="72">
        <f>IF(RES_hh_fec!U11=0,0,1000*11630*RES_hh_fec!U11/RES_hh_num!U11)</f>
        <v>10886.672541637203</v>
      </c>
      <c r="V11" s="72">
        <f>IF(RES_hh_fec!V11=0,0,1000*11630*RES_hh_fec!V11/RES_hh_num!V11)</f>
        <v>10920.952806546857</v>
      </c>
      <c r="W11" s="72">
        <f>IF(RES_hh_fec!W11=0,0,1000*11630*RES_hh_fec!W11/RES_hh_num!W11)</f>
        <v>11961.837149728228</v>
      </c>
      <c r="X11" s="72">
        <f>IF(RES_hh_fec!X11=0,0,1000*11630*RES_hh_fec!X11/RES_hh_num!X11)</f>
        <v>10997.124019454177</v>
      </c>
      <c r="Y11" s="72">
        <f>IF(RES_hh_fec!Y11=0,0,1000*11630*RES_hh_fec!Y11/RES_hh_num!Y11)</f>
        <v>10764.228356817246</v>
      </c>
      <c r="DA11" s="89" t="s">
        <v>479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5717.8848268040201</v>
      </c>
      <c r="C12" s="72">
        <f>IF(RES_hh_fec!C12=0,0,1000*11630*RES_hh_fec!C12/RES_hh_num!C12)</f>
        <v>6114.6156415757923</v>
      </c>
      <c r="D12" s="72">
        <f>IF(RES_hh_fec!D12=0,0,1000*11630*RES_hh_fec!D12/RES_hh_num!D12)</f>
        <v>5704.8231511792055</v>
      </c>
      <c r="E12" s="72">
        <f>IF(RES_hh_fec!E12=0,0,1000*11630*RES_hh_fec!E12/RES_hh_num!E12)</f>
        <v>5585.5320359306343</v>
      </c>
      <c r="F12" s="72">
        <f>IF(RES_hh_fec!F12=0,0,1000*11630*RES_hh_fec!F12/RES_hh_num!F12)</f>
        <v>5082.7315418966682</v>
      </c>
      <c r="G12" s="72">
        <f>IF(RES_hh_fec!G12=0,0,1000*11630*RES_hh_fec!G12/RES_hh_num!G12)</f>
        <v>5043.7857192732217</v>
      </c>
      <c r="H12" s="72">
        <f>IF(RES_hh_fec!H12=0,0,1000*11630*RES_hh_fec!H12/RES_hh_num!H12)</f>
        <v>4726.7988922455179</v>
      </c>
      <c r="I12" s="72">
        <f>IF(RES_hh_fec!I12=0,0,1000*11630*RES_hh_fec!I12/RES_hh_num!I12)</f>
        <v>4298.4881113064012</v>
      </c>
      <c r="J12" s="72">
        <f>IF(RES_hh_fec!J12=0,0,1000*11630*RES_hh_fec!J12/RES_hh_num!J12)</f>
        <v>4125.1035078987543</v>
      </c>
      <c r="K12" s="72">
        <f>IF(RES_hh_fec!K12=0,0,1000*11630*RES_hh_fec!K12/RES_hh_num!K12)</f>
        <v>4061.8806820578352</v>
      </c>
      <c r="L12" s="72">
        <f>IF(RES_hh_fec!L12=0,0,1000*11630*RES_hh_fec!L12/RES_hh_num!L12)</f>
        <v>4371.3928647901066</v>
      </c>
      <c r="M12" s="72">
        <f>IF(RES_hh_fec!M12=0,0,1000*11630*RES_hh_fec!M12/RES_hh_num!M12)</f>
        <v>3718.2130449007132</v>
      </c>
      <c r="N12" s="72">
        <f>IF(RES_hh_fec!N12=0,0,1000*11630*RES_hh_fec!N12/RES_hh_num!N12)</f>
        <v>3752.6654915988188</v>
      </c>
      <c r="O12" s="72">
        <f>IF(RES_hh_fec!O12=0,0,1000*11630*RES_hh_fec!O12/RES_hh_num!O12)</f>
        <v>3589.6819185301765</v>
      </c>
      <c r="P12" s="72">
        <f>IF(RES_hh_fec!P12=0,0,1000*11630*RES_hh_fec!P12/RES_hh_num!P12)</f>
        <v>3108.2720899849487</v>
      </c>
      <c r="Q12" s="72">
        <f>IF(RES_hh_fec!Q12=0,0,1000*11630*RES_hh_fec!Q12/RES_hh_num!Q12)</f>
        <v>3026.6110542223641</v>
      </c>
      <c r="R12" s="72">
        <f>IF(RES_hh_fec!R12=0,0,1000*11630*RES_hh_fec!R12/RES_hh_num!R12)</f>
        <v>3092.2074926592127</v>
      </c>
      <c r="S12" s="72">
        <f>IF(RES_hh_fec!S12=0,0,1000*11630*RES_hh_fec!S12/RES_hh_num!S12)</f>
        <v>2916.1012549306138</v>
      </c>
      <c r="T12" s="72">
        <f>IF(RES_hh_fec!T12=0,0,1000*11630*RES_hh_fec!T12/RES_hh_num!T12)</f>
        <v>2756.8573462993654</v>
      </c>
      <c r="U12" s="72">
        <f>IF(RES_hh_fec!U12=0,0,1000*11630*RES_hh_fec!U12/RES_hh_num!U12)</f>
        <v>2635.9339389326828</v>
      </c>
      <c r="V12" s="72">
        <f>IF(RES_hh_fec!V12=0,0,1000*11630*RES_hh_fec!V12/RES_hh_num!V12)</f>
        <v>2453.8094643276645</v>
      </c>
      <c r="W12" s="72">
        <f>IF(RES_hh_fec!W12=0,0,1000*11630*RES_hh_fec!W12/RES_hh_num!W12)</f>
        <v>2590.7074446979859</v>
      </c>
      <c r="X12" s="72">
        <f>IF(RES_hh_fec!X12=0,0,1000*11630*RES_hh_fec!X12/RES_hh_num!X12)</f>
        <v>2421.7466107083083</v>
      </c>
      <c r="Y12" s="72">
        <f>IF(RES_hh_fec!Y12=0,0,1000*11630*RES_hh_fec!Y12/RES_hh_num!Y12)</f>
        <v>2379.212007611015</v>
      </c>
      <c r="DA12" s="89" t="s">
        <v>480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10697.090356591669</v>
      </c>
      <c r="C13" s="74">
        <f>IF(RES_hh_fec!C13=0,0,1000*11630*RES_hh_fec!C13/RES_hh_num!C13)</f>
        <v>11210.524655370498</v>
      </c>
      <c r="D13" s="74">
        <f>IF(RES_hh_fec!D13=0,0,1000*11630*RES_hh_fec!D13/RES_hh_num!D13)</f>
        <v>10803.377806480887</v>
      </c>
      <c r="E13" s="74">
        <f>IF(RES_hh_fec!E13=0,0,1000*11630*RES_hh_fec!E13/RES_hh_num!E13)</f>
        <v>11229.412297214503</v>
      </c>
      <c r="F13" s="74">
        <f>IF(RES_hh_fec!F13=0,0,1000*11630*RES_hh_fec!F13/RES_hh_num!F13)</f>
        <v>10801.726169814907</v>
      </c>
      <c r="G13" s="74">
        <f>IF(RES_hh_fec!G13=0,0,1000*11630*RES_hh_fec!G13/RES_hh_num!G13)</f>
        <v>10290.41226246002</v>
      </c>
      <c r="H13" s="74">
        <f>IF(RES_hh_fec!H13=0,0,1000*11630*RES_hh_fec!H13/RES_hh_num!H13)</f>
        <v>10174.03601723758</v>
      </c>
      <c r="I13" s="74">
        <f>IF(RES_hh_fec!I13=0,0,1000*11630*RES_hh_fec!I13/RES_hh_num!I13)</f>
        <v>9288.8927579051142</v>
      </c>
      <c r="J13" s="74">
        <f>IF(RES_hh_fec!J13=0,0,1000*11630*RES_hh_fec!J13/RES_hh_num!J13)</f>
        <v>9610.9880591753044</v>
      </c>
      <c r="K13" s="74">
        <f>IF(RES_hh_fec!K13=0,0,1000*11630*RES_hh_fec!K13/RES_hh_num!K13)</f>
        <v>9299.9176707243823</v>
      </c>
      <c r="L13" s="74">
        <f>IF(RES_hh_fec!L13=0,0,1000*11630*RES_hh_fec!L13/RES_hh_num!L13)</f>
        <v>10527.318190017593</v>
      </c>
      <c r="M13" s="74">
        <f>IF(RES_hh_fec!M13=0,0,1000*11630*RES_hh_fec!M13/RES_hh_num!M13)</f>
        <v>9015.6093997208081</v>
      </c>
      <c r="N13" s="74">
        <f>IF(RES_hh_fec!N13=0,0,1000*11630*RES_hh_fec!N13/RES_hh_num!N13)</f>
        <v>9873.9838776658817</v>
      </c>
      <c r="O13" s="74">
        <f>IF(RES_hh_fec!O13=0,0,1000*11630*RES_hh_fec!O13/RES_hh_num!O13)</f>
        <v>9856.3074465216323</v>
      </c>
      <c r="P13" s="74">
        <f>IF(RES_hh_fec!P13=0,0,1000*11630*RES_hh_fec!P13/RES_hh_num!P13)</f>
        <v>8486.8658846901108</v>
      </c>
      <c r="Q13" s="74">
        <f>IF(RES_hh_fec!Q13=0,0,1000*11630*RES_hh_fec!Q13/RES_hh_num!Q13)</f>
        <v>8760.7324550415196</v>
      </c>
      <c r="R13" s="74">
        <f>IF(RES_hh_fec!R13=0,0,1000*11630*RES_hh_fec!R13/RES_hh_num!R13)</f>
        <v>9610.814997213849</v>
      </c>
      <c r="S13" s="74">
        <f>IF(RES_hh_fec!S13=0,0,1000*11630*RES_hh_fec!S13/RES_hh_num!S13)</f>
        <v>9679.4749084114701</v>
      </c>
      <c r="T13" s="74">
        <f>IF(RES_hh_fec!T13=0,0,1000*11630*RES_hh_fec!T13/RES_hh_num!T13)</f>
        <v>9573.7752056582522</v>
      </c>
      <c r="U13" s="74">
        <f>IF(RES_hh_fec!U13=0,0,1000*11630*RES_hh_fec!U13/RES_hh_num!U13)</f>
        <v>9423.8307882146964</v>
      </c>
      <c r="V13" s="74">
        <f>IF(RES_hh_fec!V13=0,0,1000*11630*RES_hh_fec!V13/RES_hh_num!V13)</f>
        <v>8767.834972906714</v>
      </c>
      <c r="W13" s="74">
        <f>IF(RES_hh_fec!W13=0,0,1000*11630*RES_hh_fec!W13/RES_hh_num!W13)</f>
        <v>9617.4733197530441</v>
      </c>
      <c r="X13" s="74">
        <f>IF(RES_hh_fec!X13=0,0,1000*11630*RES_hh_fec!X13/RES_hh_num!X13)</f>
        <v>8486.3429411241941</v>
      </c>
      <c r="Y13" s="74">
        <f>IF(RES_hh_fec!Y13=0,0,1000*11630*RES_hh_fec!Y13/RES_hh_num!Y13)</f>
        <v>8040.3053904944099</v>
      </c>
      <c r="DA13" s="90" t="s">
        <v>481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115.79456492665547</v>
      </c>
      <c r="C14" s="76">
        <f>IF(RES_hh_fec!C14=0,0,1000*11630*RES_hh_fec!C14/RES_hh_num!C14)</f>
        <v>122.86208235269311</v>
      </c>
      <c r="D14" s="76">
        <f>IF(RES_hh_fec!D14=0,0,1000*11630*RES_hh_fec!D14/RES_hh_num!D14)</f>
        <v>116.29421636647794</v>
      </c>
      <c r="E14" s="76">
        <f>IF(RES_hh_fec!E14=0,0,1000*11630*RES_hh_fec!E14/RES_hh_num!E14)</f>
        <v>115.83505791582698</v>
      </c>
      <c r="F14" s="76">
        <f>IF(RES_hh_fec!F14=0,0,1000*11630*RES_hh_fec!F14/RES_hh_num!F14)</f>
        <v>115.20866429210939</v>
      </c>
      <c r="G14" s="76">
        <f>IF(RES_hh_fec!G14=0,0,1000*11630*RES_hh_fec!G14/RES_hh_num!G14)</f>
        <v>114.30593805937309</v>
      </c>
      <c r="H14" s="76">
        <f>IF(RES_hh_fec!H14=0,0,1000*11630*RES_hh_fec!H14/RES_hh_num!H14)</f>
        <v>110.26135797710697</v>
      </c>
      <c r="I14" s="76">
        <f>IF(RES_hh_fec!I14=0,0,1000*11630*RES_hh_fec!I14/RES_hh_num!I14)</f>
        <v>95.75455253874334</v>
      </c>
      <c r="J14" s="76">
        <f>IF(RES_hh_fec!J14=0,0,1000*11630*RES_hh_fec!J14/RES_hh_num!J14)</f>
        <v>104.25259584245032</v>
      </c>
      <c r="K14" s="76">
        <f>IF(RES_hh_fec!K14=0,0,1000*11630*RES_hh_fec!K14/RES_hh_num!K14)</f>
        <v>101.60744837664193</v>
      </c>
      <c r="L14" s="76">
        <f>IF(RES_hh_fec!L14=0,0,1000*11630*RES_hh_fec!L14/RES_hh_num!L14)</f>
        <v>109.82103716320977</v>
      </c>
      <c r="M14" s="76">
        <f>IF(RES_hh_fec!M14=0,0,1000*11630*RES_hh_fec!M14/RES_hh_num!M14)</f>
        <v>94.479299010426558</v>
      </c>
      <c r="N14" s="76">
        <f>IF(RES_hh_fec!N14=0,0,1000*11630*RES_hh_fec!N14/RES_hh_num!N14)</f>
        <v>100.02186237168036</v>
      </c>
      <c r="O14" s="76">
        <f>IF(RES_hh_fec!O14=0,0,1000*11630*RES_hh_fec!O14/RES_hh_num!O14)</f>
        <v>105.78705590127228</v>
      </c>
      <c r="P14" s="76">
        <f>IF(RES_hh_fec!P14=0,0,1000*11630*RES_hh_fec!P14/RES_hh_num!P14)</f>
        <v>85.749721638117407</v>
      </c>
      <c r="Q14" s="76">
        <f>IF(RES_hh_fec!Q14=0,0,1000*11630*RES_hh_fec!Q14/RES_hh_num!Q14)</f>
        <v>90.982617626692019</v>
      </c>
      <c r="R14" s="76">
        <f>IF(RES_hh_fec!R14=0,0,1000*11630*RES_hh_fec!R14/RES_hh_num!R14)</f>
        <v>95.524015392121896</v>
      </c>
      <c r="S14" s="76">
        <f>IF(RES_hh_fec!S14=0,0,1000*11630*RES_hh_fec!S14/RES_hh_num!S14)</f>
        <v>95.285854378213926</v>
      </c>
      <c r="T14" s="76">
        <f>IF(RES_hh_fec!T14=0,0,1000*11630*RES_hh_fec!T14/RES_hh_num!T14)</f>
        <v>94.544722254570289</v>
      </c>
      <c r="U14" s="76">
        <f>IF(RES_hh_fec!U14=0,0,1000*11630*RES_hh_fec!U14/RES_hh_num!U14)</f>
        <v>95.066535920443414</v>
      </c>
      <c r="V14" s="76">
        <f>IF(RES_hh_fec!V14=0,0,1000*11630*RES_hh_fec!V14/RES_hh_num!V14)</f>
        <v>96.534248229932132</v>
      </c>
      <c r="W14" s="76">
        <f>IF(RES_hh_fec!W14=0,0,1000*11630*RES_hh_fec!W14/RES_hh_num!W14)</f>
        <v>109.80288068847875</v>
      </c>
      <c r="X14" s="76">
        <f>IF(RES_hh_fec!X14=0,0,1000*11630*RES_hh_fec!X14/RES_hh_num!X14)</f>
        <v>100.81936550877437</v>
      </c>
      <c r="Y14" s="76">
        <f>IF(RES_hh_fec!Y14=0,0,1000*11630*RES_hh_fec!Y14/RES_hh_num!Y14)</f>
        <v>92.622272776069295</v>
      </c>
      <c r="DA14" s="91" t="s">
        <v>482</v>
      </c>
    </row>
    <row r="15" spans="1:105" ht="12.95" customHeight="1" x14ac:dyDescent="0.25">
      <c r="A15" s="68" t="s">
        <v>92</v>
      </c>
      <c r="B15" s="69">
        <f t="shared" ref="B15:Y15" si="0">B16</f>
        <v>25.956527803090164</v>
      </c>
      <c r="C15" s="69">
        <f t="shared" si="0"/>
        <v>30.329183837031245</v>
      </c>
      <c r="D15" s="69">
        <f t="shared" si="0"/>
        <v>25.933180635019447</v>
      </c>
      <c r="E15" s="69">
        <f t="shared" si="0"/>
        <v>58.682937859766945</v>
      </c>
      <c r="F15" s="69">
        <f t="shared" si="0"/>
        <v>29.439369581538106</v>
      </c>
      <c r="G15" s="69">
        <f t="shared" si="0"/>
        <v>34.585341007393957</v>
      </c>
      <c r="H15" s="69">
        <f t="shared" si="0"/>
        <v>45.255796266188142</v>
      </c>
      <c r="I15" s="69">
        <f t="shared" si="0"/>
        <v>40.13845066646055</v>
      </c>
      <c r="J15" s="69">
        <f t="shared" si="0"/>
        <v>44.158784555804722</v>
      </c>
      <c r="K15" s="69">
        <f t="shared" si="0"/>
        <v>47.38837307685656</v>
      </c>
      <c r="L15" s="69">
        <f t="shared" si="0"/>
        <v>50.166604476631996</v>
      </c>
      <c r="M15" s="69">
        <f t="shared" si="0"/>
        <v>50.969543080893196</v>
      </c>
      <c r="N15" s="69">
        <f t="shared" si="0"/>
        <v>65.71936361659732</v>
      </c>
      <c r="O15" s="69">
        <f t="shared" si="0"/>
        <v>50.416238972084429</v>
      </c>
      <c r="P15" s="69">
        <f t="shared" si="0"/>
        <v>42.815763324167179</v>
      </c>
      <c r="Q15" s="69">
        <f t="shared" si="0"/>
        <v>59.938724468153403</v>
      </c>
      <c r="R15" s="69">
        <f t="shared" si="0"/>
        <v>57.902360629610925</v>
      </c>
      <c r="S15" s="69">
        <f t="shared" si="0"/>
        <v>66.341431147961288</v>
      </c>
      <c r="T15" s="69">
        <f t="shared" si="0"/>
        <v>58.454763410361252</v>
      </c>
      <c r="U15" s="69">
        <f t="shared" si="0"/>
        <v>66.7826215823588</v>
      </c>
      <c r="V15" s="69">
        <f t="shared" si="0"/>
        <v>64.399690636941216</v>
      </c>
      <c r="W15" s="69">
        <f t="shared" si="0"/>
        <v>68.030058567329945</v>
      </c>
      <c r="X15" s="69">
        <f t="shared" si="0"/>
        <v>69.616121209370888</v>
      </c>
      <c r="Y15" s="69">
        <f t="shared" si="0"/>
        <v>69.293066919093022</v>
      </c>
      <c r="DA15" s="88" t="s">
        <v>274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25.956527803090164</v>
      </c>
      <c r="C16" s="72">
        <f>IF(RES_hh_fec!C16=0,0,1000*11630*RES_hh_fec!C16/RES_hh_num!C$3)</f>
        <v>30.329183837031245</v>
      </c>
      <c r="D16" s="72">
        <f>IF(RES_hh_fec!D16=0,0,1000*11630*RES_hh_fec!D16/RES_hh_num!D$3)</f>
        <v>25.933180635019447</v>
      </c>
      <c r="E16" s="72">
        <f>IF(RES_hh_fec!E16=0,0,1000*11630*RES_hh_fec!E16/RES_hh_num!E$3)</f>
        <v>58.682937859766945</v>
      </c>
      <c r="F16" s="72">
        <f>IF(RES_hh_fec!F16=0,0,1000*11630*RES_hh_fec!F16/RES_hh_num!F$3)</f>
        <v>29.439369581538106</v>
      </c>
      <c r="G16" s="72">
        <f>IF(RES_hh_fec!G16=0,0,1000*11630*RES_hh_fec!G16/RES_hh_num!G$3)</f>
        <v>34.585341007393957</v>
      </c>
      <c r="H16" s="72">
        <f>IF(RES_hh_fec!H16=0,0,1000*11630*RES_hh_fec!H16/RES_hh_num!H$3)</f>
        <v>45.255796266188142</v>
      </c>
      <c r="I16" s="72">
        <f>IF(RES_hh_fec!I16=0,0,1000*11630*RES_hh_fec!I16/RES_hh_num!I$3)</f>
        <v>40.13845066646055</v>
      </c>
      <c r="J16" s="72">
        <f>IF(RES_hh_fec!J16=0,0,1000*11630*RES_hh_fec!J16/RES_hh_num!J$3)</f>
        <v>44.158784555804722</v>
      </c>
      <c r="K16" s="72">
        <f>IF(RES_hh_fec!K16=0,0,1000*11630*RES_hh_fec!K16/RES_hh_num!K$3)</f>
        <v>47.38837307685656</v>
      </c>
      <c r="L16" s="72">
        <f>IF(RES_hh_fec!L16=0,0,1000*11630*RES_hh_fec!L16/RES_hh_num!L$3)</f>
        <v>50.166604476631996</v>
      </c>
      <c r="M16" s="72">
        <f>IF(RES_hh_fec!M16=0,0,1000*11630*RES_hh_fec!M16/RES_hh_num!M$3)</f>
        <v>50.969543080893196</v>
      </c>
      <c r="N16" s="72">
        <f>IF(RES_hh_fec!N16=0,0,1000*11630*RES_hh_fec!N16/RES_hh_num!N$3)</f>
        <v>65.71936361659732</v>
      </c>
      <c r="O16" s="72">
        <f>IF(RES_hh_fec!O16=0,0,1000*11630*RES_hh_fec!O16/RES_hh_num!O$3)</f>
        <v>50.416238972084429</v>
      </c>
      <c r="P16" s="72">
        <f>IF(RES_hh_fec!P16=0,0,1000*11630*RES_hh_fec!P16/RES_hh_num!P$3)</f>
        <v>42.815763324167179</v>
      </c>
      <c r="Q16" s="72">
        <f>IF(RES_hh_fec!Q16=0,0,1000*11630*RES_hh_fec!Q16/RES_hh_num!Q$3)</f>
        <v>59.938724468153403</v>
      </c>
      <c r="R16" s="72">
        <f>IF(RES_hh_fec!R16=0,0,1000*11630*RES_hh_fec!R16/RES_hh_num!R$3)</f>
        <v>57.902360629610925</v>
      </c>
      <c r="S16" s="72">
        <f>IF(RES_hh_fec!S16=0,0,1000*11630*RES_hh_fec!S16/RES_hh_num!S$3)</f>
        <v>66.341431147961288</v>
      </c>
      <c r="T16" s="72">
        <f>IF(RES_hh_fec!T16=0,0,1000*11630*RES_hh_fec!T16/RES_hh_num!T$3)</f>
        <v>58.454763410361252</v>
      </c>
      <c r="U16" s="72">
        <f>IF(RES_hh_fec!U16=0,0,1000*11630*RES_hh_fec!U16/RES_hh_num!U$3)</f>
        <v>66.7826215823588</v>
      </c>
      <c r="V16" s="72">
        <f>IF(RES_hh_fec!V16=0,0,1000*11630*RES_hh_fec!V16/RES_hh_num!V$3)</f>
        <v>64.399690636941216</v>
      </c>
      <c r="W16" s="72">
        <f>IF(RES_hh_fec!W16=0,0,1000*11630*RES_hh_fec!W16/RES_hh_num!W$3)</f>
        <v>68.030058567329945</v>
      </c>
      <c r="X16" s="72">
        <f>IF(RES_hh_fec!X16=0,0,1000*11630*RES_hh_fec!X16/RES_hh_num!X$3)</f>
        <v>69.616121209370888</v>
      </c>
      <c r="Y16" s="72">
        <f>IF(RES_hh_fec!Y16=0,0,1000*11630*RES_hh_fec!Y16/RES_hh_num!Y$3)</f>
        <v>69.293066919093022</v>
      </c>
      <c r="DA16" s="89" t="s">
        <v>483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1756.4674246274842</v>
      </c>
      <c r="C17" s="69">
        <f>IF(RES_hh_fec!C17=0,0,1000*11630*RES_hh_fec!C17/RES_hh_num!C17)</f>
        <v>1796.4771073525271</v>
      </c>
      <c r="D17" s="69">
        <f>IF(RES_hh_fec!D17=0,0,1000*11630*RES_hh_fec!D17/RES_hh_num!D17)</f>
        <v>1819.897619492973</v>
      </c>
      <c r="E17" s="69">
        <f>IF(RES_hh_fec!E17=0,0,1000*11630*RES_hh_fec!E17/RES_hh_num!E17)</f>
        <v>1838.9255763180545</v>
      </c>
      <c r="F17" s="69">
        <f>IF(RES_hh_fec!F17=0,0,1000*11630*RES_hh_fec!F17/RES_hh_num!F17)</f>
        <v>1828.9453886912231</v>
      </c>
      <c r="G17" s="69">
        <f>IF(RES_hh_fec!G17=0,0,1000*11630*RES_hh_fec!G17/RES_hh_num!G17)</f>
        <v>1831.5795457347285</v>
      </c>
      <c r="H17" s="69">
        <f>IF(RES_hh_fec!H17=0,0,1000*11630*RES_hh_fec!H17/RES_hh_num!H17)</f>
        <v>1835.2946849313469</v>
      </c>
      <c r="I17" s="69">
        <f>IF(RES_hh_fec!I17=0,0,1000*11630*RES_hh_fec!I17/RES_hh_num!I17)</f>
        <v>1777.3641289968893</v>
      </c>
      <c r="J17" s="69">
        <f>IF(RES_hh_fec!J17=0,0,1000*11630*RES_hh_fec!J17/RES_hh_num!J17)</f>
        <v>1768.0076794744346</v>
      </c>
      <c r="K17" s="69">
        <f>IF(RES_hh_fec!K17=0,0,1000*11630*RES_hh_fec!K17/RES_hh_num!K17)</f>
        <v>1755.9365927530766</v>
      </c>
      <c r="L17" s="69">
        <f>IF(RES_hh_fec!L17=0,0,1000*11630*RES_hh_fec!L17/RES_hh_num!L17)</f>
        <v>1803.4591962012692</v>
      </c>
      <c r="M17" s="69">
        <f>IF(RES_hh_fec!M17=0,0,1000*11630*RES_hh_fec!M17/RES_hh_num!M17)</f>
        <v>1802.7301574816613</v>
      </c>
      <c r="N17" s="69">
        <f>IF(RES_hh_fec!N17=0,0,1000*11630*RES_hh_fec!N17/RES_hh_num!N17)</f>
        <v>1780.2936713746301</v>
      </c>
      <c r="O17" s="69">
        <f>IF(RES_hh_fec!O17=0,0,1000*11630*RES_hh_fec!O17/RES_hh_num!O17)</f>
        <v>1734.5021257742771</v>
      </c>
      <c r="P17" s="69">
        <f>IF(RES_hh_fec!P17=0,0,1000*11630*RES_hh_fec!P17/RES_hh_num!P17)</f>
        <v>1703.8925860709694</v>
      </c>
      <c r="Q17" s="69">
        <f>IF(RES_hh_fec!Q17=0,0,1000*11630*RES_hh_fec!Q17/RES_hh_num!Q17)</f>
        <v>1701.1941215276292</v>
      </c>
      <c r="R17" s="69">
        <f>IF(RES_hh_fec!R17=0,0,1000*11630*RES_hh_fec!R17/RES_hh_num!R17)</f>
        <v>1717.7366432018198</v>
      </c>
      <c r="S17" s="69">
        <f>IF(RES_hh_fec!S17=0,0,1000*11630*RES_hh_fec!S17/RES_hh_num!S17)</f>
        <v>1743.8123967058366</v>
      </c>
      <c r="T17" s="69">
        <f>IF(RES_hh_fec!T17=0,0,1000*11630*RES_hh_fec!T17/RES_hh_num!T17)</f>
        <v>1764.8628413943445</v>
      </c>
      <c r="U17" s="69">
        <f>IF(RES_hh_fec!U17=0,0,1000*11630*RES_hh_fec!U17/RES_hh_num!U17)</f>
        <v>1723.5405946773185</v>
      </c>
      <c r="V17" s="69">
        <f>IF(RES_hh_fec!V17=0,0,1000*11630*RES_hh_fec!V17/RES_hh_num!V17)</f>
        <v>1716.1412495810819</v>
      </c>
      <c r="W17" s="69">
        <f>IF(RES_hh_fec!W17=0,0,1000*11630*RES_hh_fec!W17/RES_hh_num!W17)</f>
        <v>1695.3361209726279</v>
      </c>
      <c r="X17" s="69">
        <f>IF(RES_hh_fec!X17=0,0,1000*11630*RES_hh_fec!X17/RES_hh_num!X17)</f>
        <v>1520.0267032656952</v>
      </c>
      <c r="Y17" s="69">
        <f>IF(RES_hh_fec!Y17=0,0,1000*11630*RES_hh_fec!Y17/RES_hh_num!Y17)</f>
        <v>1389.852029508794</v>
      </c>
      <c r="DA17" s="88" t="s">
        <v>275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1348.7948075353788</v>
      </c>
      <c r="C18" s="72">
        <f>IF(RES_hh_fec!C18=0,0,1000*11630*RES_hh_fec!C18/RES_hh_num!C18)</f>
        <v>1302.3274095227957</v>
      </c>
      <c r="D18" s="72">
        <f>IF(RES_hh_fec!D18=0,0,1000*11630*RES_hh_fec!D18/RES_hh_num!D18)</f>
        <v>1388.4051276645969</v>
      </c>
      <c r="E18" s="72">
        <f>IF(RES_hh_fec!E18=0,0,1000*11630*RES_hh_fec!E18/RES_hh_num!E18)</f>
        <v>1385.0968572166973</v>
      </c>
      <c r="F18" s="72">
        <f>IF(RES_hh_fec!F18=0,0,1000*11630*RES_hh_fec!F18/RES_hh_num!F18)</f>
        <v>1429.8692962176053</v>
      </c>
      <c r="G18" s="72">
        <f>IF(RES_hh_fec!G18=0,0,1000*11630*RES_hh_fec!G18/RES_hh_num!G18)</f>
        <v>1439.7211350471591</v>
      </c>
      <c r="H18" s="72">
        <f>IF(RES_hh_fec!H18=0,0,1000*11630*RES_hh_fec!H18/RES_hh_num!H18)</f>
        <v>1496.5244550865905</v>
      </c>
      <c r="I18" s="72">
        <f>IF(RES_hh_fec!I18=0,0,1000*11630*RES_hh_fec!I18/RES_hh_num!I18)</f>
        <v>1419.7315636350488</v>
      </c>
      <c r="J18" s="72">
        <f>IF(RES_hh_fec!J18=0,0,1000*11630*RES_hh_fec!J18/RES_hh_num!J18)</f>
        <v>1501.2509223104926</v>
      </c>
      <c r="K18" s="72">
        <f>IF(RES_hh_fec!K18=0,0,1000*11630*RES_hh_fec!K18/RES_hh_num!K18)</f>
        <v>1541.7051007541227</v>
      </c>
      <c r="L18" s="72">
        <f>IF(RES_hh_fec!L18=0,0,1000*11630*RES_hh_fec!L18/RES_hh_num!L18)</f>
        <v>1574.9622833752244</v>
      </c>
      <c r="M18" s="72">
        <f>IF(RES_hh_fec!M18=0,0,1000*11630*RES_hh_fec!M18/RES_hh_num!M18)</f>
        <v>1547.3555595702514</v>
      </c>
      <c r="N18" s="72">
        <f>IF(RES_hh_fec!N18=0,0,1000*11630*RES_hh_fec!N18/RES_hh_num!N18)</f>
        <v>1579.7778462739143</v>
      </c>
      <c r="O18" s="72">
        <f>IF(RES_hh_fec!O18=0,0,1000*11630*RES_hh_fec!O18/RES_hh_num!O18)</f>
        <v>1593.0776291817201</v>
      </c>
      <c r="P18" s="72">
        <f>IF(RES_hh_fec!P18=0,0,1000*11630*RES_hh_fec!P18/RES_hh_num!P18)</f>
        <v>1625.7194129666625</v>
      </c>
      <c r="Q18" s="72">
        <f>IF(RES_hh_fec!Q18=0,0,1000*11630*RES_hh_fec!Q18/RES_hh_num!Q18)</f>
        <v>1622.0176470360293</v>
      </c>
      <c r="R18" s="72">
        <f>IF(RES_hh_fec!R18=0,0,1000*11630*RES_hh_fec!R18/RES_hh_num!R18)</f>
        <v>1672.1064667815758</v>
      </c>
      <c r="S18" s="72">
        <f>IF(RES_hh_fec!S18=0,0,1000*11630*RES_hh_fec!S18/RES_hh_num!S18)</f>
        <v>1744.1856196608685</v>
      </c>
      <c r="T18" s="72">
        <f>IF(RES_hh_fec!T18=0,0,1000*11630*RES_hh_fec!T18/RES_hh_num!T18)</f>
        <v>1815.3253868821057</v>
      </c>
      <c r="U18" s="72">
        <f>IF(RES_hh_fec!U18=0,0,1000*11630*RES_hh_fec!U18/RES_hh_num!U18)</f>
        <v>1557.9324515484905</v>
      </c>
      <c r="V18" s="72">
        <f>IF(RES_hh_fec!V18=0,0,1000*11630*RES_hh_fec!V18/RES_hh_num!V18)</f>
        <v>1656.8666860770991</v>
      </c>
      <c r="W18" s="72">
        <f>IF(RES_hh_fec!W18=0,0,1000*11630*RES_hh_fec!W18/RES_hh_num!W18)</f>
        <v>1712.8306273786343</v>
      </c>
      <c r="X18" s="72">
        <f>IF(RES_hh_fec!X18=0,0,1000*11630*RES_hh_fec!X18/RES_hh_num!X18)</f>
        <v>1533.7540152556546</v>
      </c>
      <c r="Y18" s="72">
        <f>IF(RES_hh_fec!Y18=0,0,1000*11630*RES_hh_fec!Y18/RES_hh_num!Y18)</f>
        <v>1265.0500498749195</v>
      </c>
      <c r="DA18" s="89" t="s">
        <v>484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1511.7373092121491</v>
      </c>
      <c r="C19" s="72">
        <f>IF(RES_hh_fec!C19=0,0,1000*11630*RES_hh_fec!C19/RES_hh_num!C19)</f>
        <v>1510.8382218257284</v>
      </c>
      <c r="D19" s="72">
        <f>IF(RES_hh_fec!D19=0,0,1000*11630*RES_hh_fec!D19/RES_hh_num!D19)</f>
        <v>1516.7702501263554</v>
      </c>
      <c r="E19" s="72">
        <f>IF(RES_hh_fec!E19=0,0,1000*11630*RES_hh_fec!E19/RES_hh_num!E19)</f>
        <v>1485.0312742742406</v>
      </c>
      <c r="F19" s="72">
        <f>IF(RES_hh_fec!F19=0,0,1000*11630*RES_hh_fec!F19/RES_hh_num!F19)</f>
        <v>1524.6771065417499</v>
      </c>
      <c r="G19" s="72">
        <f>IF(RES_hh_fec!G19=0,0,1000*11630*RES_hh_fec!G19/RES_hh_num!G19)</f>
        <v>1550.1657135547925</v>
      </c>
      <c r="H19" s="72">
        <f>IF(RES_hh_fec!H19=0,0,1000*11630*RES_hh_fec!H19/RES_hh_num!H19)</f>
        <v>1486.9054873095308</v>
      </c>
      <c r="I19" s="72">
        <f>IF(RES_hh_fec!I19=0,0,1000*11630*RES_hh_fec!I19/RES_hh_num!I19)</f>
        <v>1494.3320586911482</v>
      </c>
      <c r="J19" s="72">
        <f>IF(RES_hh_fec!J19=0,0,1000*11630*RES_hh_fec!J19/RES_hh_num!J19)</f>
        <v>1463.7956844812295</v>
      </c>
      <c r="K19" s="72">
        <f>IF(RES_hh_fec!K19=0,0,1000*11630*RES_hh_fec!K19/RES_hh_num!K19)</f>
        <v>1481.8029746344228</v>
      </c>
      <c r="L19" s="72">
        <f>IF(RES_hh_fec!L19=0,0,1000*11630*RES_hh_fec!L19/RES_hh_num!L19)</f>
        <v>1545.0633794303849</v>
      </c>
      <c r="M19" s="72">
        <f>IF(RES_hh_fec!M19=0,0,1000*11630*RES_hh_fec!M19/RES_hh_num!M19)</f>
        <v>1554.8080262374681</v>
      </c>
      <c r="N19" s="72">
        <f>IF(RES_hh_fec!N19=0,0,1000*11630*RES_hh_fec!N19/RES_hh_num!N19)</f>
        <v>1487.4021690446857</v>
      </c>
      <c r="O19" s="72">
        <f>IF(RES_hh_fec!O19=0,0,1000*11630*RES_hh_fec!O19/RES_hh_num!O19)</f>
        <v>1471.6880744890273</v>
      </c>
      <c r="P19" s="72">
        <f>IF(RES_hh_fec!P19=0,0,1000*11630*RES_hh_fec!P19/RES_hh_num!P19)</f>
        <v>1424.4457649135077</v>
      </c>
      <c r="Q19" s="72">
        <f>IF(RES_hh_fec!Q19=0,0,1000*11630*RES_hh_fec!Q19/RES_hh_num!Q19)</f>
        <v>1364.9878982501154</v>
      </c>
      <c r="R19" s="72">
        <f>IF(RES_hh_fec!R19=0,0,1000*11630*RES_hh_fec!R19/RES_hh_num!R19)</f>
        <v>1407.1344273904308</v>
      </c>
      <c r="S19" s="72">
        <f>IF(RES_hh_fec!S19=0,0,1000*11630*RES_hh_fec!S19/RES_hh_num!S19)</f>
        <v>1412.5065067754383</v>
      </c>
      <c r="T19" s="72">
        <f>IF(RES_hh_fec!T19=0,0,1000*11630*RES_hh_fec!T19/RES_hh_num!T19)</f>
        <v>1440.4727979285401</v>
      </c>
      <c r="U19" s="72">
        <f>IF(RES_hh_fec!U19=0,0,1000*11630*RES_hh_fec!U19/RES_hh_num!U19)</f>
        <v>1368.3960024925748</v>
      </c>
      <c r="V19" s="72">
        <f>IF(RES_hh_fec!V19=0,0,1000*11630*RES_hh_fec!V19/RES_hh_num!V19)</f>
        <v>1365.0694195856697</v>
      </c>
      <c r="W19" s="72">
        <f>IF(RES_hh_fec!W19=0,0,1000*11630*RES_hh_fec!W19/RES_hh_num!W19)</f>
        <v>1313.5339299772834</v>
      </c>
      <c r="X19" s="72">
        <f>IF(RES_hh_fec!X19=0,0,1000*11630*RES_hh_fec!X19/RES_hh_num!X19)</f>
        <v>1282.6252378115073</v>
      </c>
      <c r="Y19" s="72">
        <f>IF(RES_hh_fec!Y19=0,0,1000*11630*RES_hh_fec!Y19/RES_hh_num!Y19)</f>
        <v>1109.1102899290524</v>
      </c>
      <c r="DA19" s="89" t="s">
        <v>485</v>
      </c>
    </row>
    <row r="20" spans="1:105" ht="12" customHeight="1" x14ac:dyDescent="0.25">
      <c r="A20" s="28" t="s">
        <v>201</v>
      </c>
      <c r="B20" s="72">
        <f>IF(RES_hh_fec!B20=0,0,1000*11630*RES_hh_fec!B20/RES_hh_num!B20)</f>
        <v>2220.7858504559372</v>
      </c>
      <c r="C20" s="72">
        <f>IF(RES_hh_fec!C20=0,0,1000*11630*RES_hh_fec!C20/RES_hh_num!C20)</f>
        <v>2401.496843507603</v>
      </c>
      <c r="D20" s="72">
        <f>IF(RES_hh_fec!D20=0,0,1000*11630*RES_hh_fec!D20/RES_hh_num!D20)</f>
        <v>2350.5176503633656</v>
      </c>
      <c r="E20" s="72">
        <f>IF(RES_hh_fec!E20=0,0,1000*11630*RES_hh_fec!E20/RES_hh_num!E20)</f>
        <v>2403.9740307263942</v>
      </c>
      <c r="F20" s="72">
        <f>IF(RES_hh_fec!F20=0,0,1000*11630*RES_hh_fec!F20/RES_hh_num!F20)</f>
        <v>2393.2279920241317</v>
      </c>
      <c r="G20" s="72">
        <f>IF(RES_hh_fec!G20=0,0,1000*11630*RES_hh_fec!G20/RES_hh_num!G20)</f>
        <v>2445.7120547911818</v>
      </c>
      <c r="H20" s="72">
        <f>IF(RES_hh_fec!H20=0,0,1000*11630*RES_hh_fec!H20/RES_hh_num!H20)</f>
        <v>2549.0728685245008</v>
      </c>
      <c r="I20" s="72">
        <f>IF(RES_hh_fec!I20=0,0,1000*11630*RES_hh_fec!I20/RES_hh_num!I20)</f>
        <v>2096.5659042941943</v>
      </c>
      <c r="J20" s="72">
        <f>IF(RES_hh_fec!J20=0,0,1000*11630*RES_hh_fec!J20/RES_hh_num!J20)</f>
        <v>2503.7677313986069</v>
      </c>
      <c r="K20" s="72">
        <f>IF(RES_hh_fec!K20=0,0,1000*11630*RES_hh_fec!K20/RES_hh_num!K20)</f>
        <v>2428.2884403949647</v>
      </c>
      <c r="L20" s="72">
        <f>IF(RES_hh_fec!L20=0,0,1000*11630*RES_hh_fec!L20/RES_hh_num!L20)</f>
        <v>2399.2457101670329</v>
      </c>
      <c r="M20" s="72">
        <f>IF(RES_hh_fec!M20=0,0,1000*11630*RES_hh_fec!M20/RES_hh_num!M20)</f>
        <v>2520.7549018812679</v>
      </c>
      <c r="N20" s="72">
        <f>IF(RES_hh_fec!N20=0,0,1000*11630*RES_hh_fec!N20/RES_hh_num!N20)</f>
        <v>2549.5608230544199</v>
      </c>
      <c r="O20" s="72">
        <f>IF(RES_hh_fec!O20=0,0,1000*11630*RES_hh_fec!O20/RES_hh_num!O20)</f>
        <v>2247.7556960675302</v>
      </c>
      <c r="P20" s="72">
        <f>IF(RES_hh_fec!P20=0,0,1000*11630*RES_hh_fec!P20/RES_hh_num!P20)</f>
        <v>2384.9550542970032</v>
      </c>
      <c r="Q20" s="72">
        <f>IF(RES_hh_fec!Q20=0,0,1000*11630*RES_hh_fec!Q20/RES_hh_num!Q20)</f>
        <v>2298.5447207606339</v>
      </c>
      <c r="R20" s="72">
        <f>IF(RES_hh_fec!R20=0,0,1000*11630*RES_hh_fec!R20/RES_hh_num!R20)</f>
        <v>2305.1566288053668</v>
      </c>
      <c r="S20" s="72">
        <f>IF(RES_hh_fec!S20=0,0,1000*11630*RES_hh_fec!S20/RES_hh_num!S20)</f>
        <v>2371.9047221328105</v>
      </c>
      <c r="T20" s="72">
        <f>IF(RES_hh_fec!T20=0,0,1000*11630*RES_hh_fec!T20/RES_hh_num!T20)</f>
        <v>2252.9140690813251</v>
      </c>
      <c r="U20" s="72">
        <f>IF(RES_hh_fec!U20=0,0,1000*11630*RES_hh_fec!U20/RES_hh_num!U20)</f>
        <v>2423.6735503051614</v>
      </c>
      <c r="V20" s="72">
        <f>IF(RES_hh_fec!V20=0,0,1000*11630*RES_hh_fec!V20/RES_hh_num!V20)</f>
        <v>2640.9482380862078</v>
      </c>
      <c r="W20" s="72">
        <f>IF(RES_hh_fec!W20=0,0,1000*11630*RES_hh_fec!W20/RES_hh_num!W20)</f>
        <v>1982.2178812080967</v>
      </c>
      <c r="X20" s="72">
        <f>IF(RES_hh_fec!X20=0,0,1000*11630*RES_hh_fec!X20/RES_hh_num!X20)</f>
        <v>2190.3288220435461</v>
      </c>
      <c r="Y20" s="72">
        <f>IF(RES_hh_fec!Y20=0,0,1000*11630*RES_hh_fec!Y20/RES_hh_num!Y20)</f>
        <v>2043.0226642558678</v>
      </c>
      <c r="DA20" s="89" t="s">
        <v>486</v>
      </c>
    </row>
    <row r="21" spans="1:105" ht="12" customHeight="1" x14ac:dyDescent="0.25">
      <c r="A21" s="28" t="s">
        <v>190</v>
      </c>
      <c r="B21" s="72">
        <f>IF(RES_hh_fec!B21=0,0,1000*11630*RES_hh_fec!B21/RES_hh_num!B21)</f>
        <v>2015.4004815550084</v>
      </c>
      <c r="C21" s="72">
        <f>IF(RES_hh_fec!C21=0,0,1000*11630*RES_hh_fec!C21/RES_hh_num!C21)</f>
        <v>2030.4392847953607</v>
      </c>
      <c r="D21" s="72">
        <f>IF(RES_hh_fec!D21=0,0,1000*11630*RES_hh_fec!D21/RES_hh_num!D21)</f>
        <v>2074.3921338477217</v>
      </c>
      <c r="E21" s="72">
        <f>IF(RES_hh_fec!E21=0,0,1000*11630*RES_hh_fec!E21/RES_hh_num!E21)</f>
        <v>2092.105174615112</v>
      </c>
      <c r="F21" s="72">
        <f>IF(RES_hh_fec!F21=0,0,1000*11630*RES_hh_fec!F21/RES_hh_num!F21)</f>
        <v>2046.169348940052</v>
      </c>
      <c r="G21" s="72">
        <f>IF(RES_hh_fec!G21=0,0,1000*11630*RES_hh_fec!G21/RES_hh_num!G21)</f>
        <v>2046.5149921468928</v>
      </c>
      <c r="H21" s="72">
        <f>IF(RES_hh_fec!H21=0,0,1000*11630*RES_hh_fec!H21/RES_hh_num!H21)</f>
        <v>2015.7450218720608</v>
      </c>
      <c r="I21" s="72">
        <f>IF(RES_hh_fec!I21=0,0,1000*11630*RES_hh_fec!I21/RES_hh_num!I21)</f>
        <v>1985.2099578392595</v>
      </c>
      <c r="J21" s="72">
        <f>IF(RES_hh_fec!J21=0,0,1000*11630*RES_hh_fec!J21/RES_hh_num!J21)</f>
        <v>1890.1893088299676</v>
      </c>
      <c r="K21" s="72">
        <f>IF(RES_hh_fec!K21=0,0,1000*11630*RES_hh_fec!K21/RES_hh_num!K21)</f>
        <v>1898.0784574555064</v>
      </c>
      <c r="L21" s="72">
        <f>IF(RES_hh_fec!L21=0,0,1000*11630*RES_hh_fec!L21/RES_hh_num!L21)</f>
        <v>1988.1879688705385</v>
      </c>
      <c r="M21" s="72">
        <f>IF(RES_hh_fec!M21=0,0,1000*11630*RES_hh_fec!M21/RES_hh_num!M21)</f>
        <v>1903.0224448573865</v>
      </c>
      <c r="N21" s="72">
        <f>IF(RES_hh_fec!N21=0,0,1000*11630*RES_hh_fec!N21/RES_hh_num!N21)</f>
        <v>1908.2796964497888</v>
      </c>
      <c r="O21" s="72">
        <f>IF(RES_hh_fec!O21=0,0,1000*11630*RES_hh_fec!O21/RES_hh_num!O21)</f>
        <v>1855.0879518885204</v>
      </c>
      <c r="P21" s="72">
        <f>IF(RES_hh_fec!P21=0,0,1000*11630*RES_hh_fec!P21/RES_hh_num!P21)</f>
        <v>1778.7693973930704</v>
      </c>
      <c r="Q21" s="72">
        <f>IF(RES_hh_fec!Q21=0,0,1000*11630*RES_hh_fec!Q21/RES_hh_num!Q21)</f>
        <v>1790.2625582717562</v>
      </c>
      <c r="R21" s="72">
        <f>IF(RES_hh_fec!R21=0,0,1000*11630*RES_hh_fec!R21/RES_hh_num!R21)</f>
        <v>1833.193158477015</v>
      </c>
      <c r="S21" s="72">
        <f>IF(RES_hh_fec!S21=0,0,1000*11630*RES_hh_fec!S21/RES_hh_num!S21)</f>
        <v>1824.9785008375982</v>
      </c>
      <c r="T21" s="72">
        <f>IF(RES_hh_fec!T21=0,0,1000*11630*RES_hh_fec!T21/RES_hh_num!T21)</f>
        <v>1851.1838413276369</v>
      </c>
      <c r="U21" s="72">
        <f>IF(RES_hh_fec!U21=0,0,1000*11630*RES_hh_fec!U21/RES_hh_num!U21)</f>
        <v>1780.5118036256115</v>
      </c>
      <c r="V21" s="72">
        <f>IF(RES_hh_fec!V21=0,0,1000*11630*RES_hh_fec!V21/RES_hh_num!V21)</f>
        <v>1741.3504504819271</v>
      </c>
      <c r="W21" s="72">
        <f>IF(RES_hh_fec!W21=0,0,1000*11630*RES_hh_fec!W21/RES_hh_num!W21)</f>
        <v>1789.9794084581235</v>
      </c>
      <c r="X21" s="72">
        <f>IF(RES_hh_fec!X21=0,0,1000*11630*RES_hh_fec!X21/RES_hh_num!X21)</f>
        <v>1506.3504451496592</v>
      </c>
      <c r="Y21" s="72">
        <f>IF(RES_hh_fec!Y21=0,0,1000*11630*RES_hh_fec!Y21/RES_hh_num!Y21)</f>
        <v>1375.7219525549892</v>
      </c>
      <c r="DA21" s="89" t="s">
        <v>487</v>
      </c>
    </row>
    <row r="22" spans="1:105" ht="12" customHeight="1" x14ac:dyDescent="0.25">
      <c r="A22" s="28" t="s">
        <v>203</v>
      </c>
      <c r="B22" s="72">
        <f>IF(RES_hh_fec!B22=0,0,1000*11630*RES_hh_fec!B22/RES_hh_num!B22)</f>
        <v>1991.2964214935855</v>
      </c>
      <c r="C22" s="72">
        <f>IF(RES_hh_fec!C22=0,0,1000*11630*RES_hh_fec!C22/RES_hh_num!C22)</f>
        <v>2085.6492061460158</v>
      </c>
      <c r="D22" s="72">
        <f>IF(RES_hh_fec!D22=0,0,1000*11630*RES_hh_fec!D22/RES_hh_num!D22)</f>
        <v>2069.884595250458</v>
      </c>
      <c r="E22" s="72">
        <f>IF(RES_hh_fec!E22=0,0,1000*11630*RES_hh_fec!E22/RES_hh_num!E22)</f>
        <v>2104.3873295349358</v>
      </c>
      <c r="F22" s="72">
        <f>IF(RES_hh_fec!F22=0,0,1000*11630*RES_hh_fec!F22/RES_hh_num!F22)</f>
        <v>2003.1218056839473</v>
      </c>
      <c r="G22" s="72">
        <f>IF(RES_hh_fec!G22=0,0,1000*11630*RES_hh_fec!G22/RES_hh_num!G22)</f>
        <v>2001.3165735305372</v>
      </c>
      <c r="H22" s="72">
        <f>IF(RES_hh_fec!H22=0,0,1000*11630*RES_hh_fec!H22/RES_hh_num!H22)</f>
        <v>1975.2395473852903</v>
      </c>
      <c r="I22" s="72">
        <f>IF(RES_hh_fec!I22=0,0,1000*11630*RES_hh_fec!I22/RES_hh_num!I22)</f>
        <v>2014.9507020822641</v>
      </c>
      <c r="J22" s="72">
        <f>IF(RES_hh_fec!J22=0,0,1000*11630*RES_hh_fec!J22/RES_hh_num!J22)</f>
        <v>1922.9606819925216</v>
      </c>
      <c r="K22" s="72">
        <f>IF(RES_hh_fec!K22=0,0,1000*11630*RES_hh_fec!K22/RES_hh_num!K22)</f>
        <v>1840.2085852075393</v>
      </c>
      <c r="L22" s="72">
        <f>IF(RES_hh_fec!L22=0,0,1000*11630*RES_hh_fec!L22/RES_hh_num!L22)</f>
        <v>1854.6821326397499</v>
      </c>
      <c r="M22" s="72">
        <f>IF(RES_hh_fec!M22=0,0,1000*11630*RES_hh_fec!M22/RES_hh_num!M22)</f>
        <v>1873.9232011514569</v>
      </c>
      <c r="N22" s="72">
        <f>IF(RES_hh_fec!N22=0,0,1000*11630*RES_hh_fec!N22/RES_hh_num!N22)</f>
        <v>1774.1635377447715</v>
      </c>
      <c r="O22" s="72">
        <f>IF(RES_hh_fec!O22=0,0,1000*11630*RES_hh_fec!O22/RES_hh_num!O22)</f>
        <v>1744.0267869671593</v>
      </c>
      <c r="P22" s="72">
        <f>IF(RES_hh_fec!P22=0,0,1000*11630*RES_hh_fec!P22/RES_hh_num!P22)</f>
        <v>1888.5333496215283</v>
      </c>
      <c r="Q22" s="72">
        <f>IF(RES_hh_fec!Q22=0,0,1000*11630*RES_hh_fec!Q22/RES_hh_num!Q22)</f>
        <v>1825.2852253031672</v>
      </c>
      <c r="R22" s="72">
        <f>IF(RES_hh_fec!R22=0,0,1000*11630*RES_hh_fec!R22/RES_hh_num!R22)</f>
        <v>1681.2619827558847</v>
      </c>
      <c r="S22" s="72">
        <f>IF(RES_hh_fec!S22=0,0,1000*11630*RES_hh_fec!S22/RES_hh_num!S22)</f>
        <v>1721.0329915192217</v>
      </c>
      <c r="T22" s="72">
        <f>IF(RES_hh_fec!T22=0,0,1000*11630*RES_hh_fec!T22/RES_hh_num!T22)</f>
        <v>1905.0728421834865</v>
      </c>
      <c r="U22" s="72">
        <f>IF(RES_hh_fec!U22=0,0,1000*11630*RES_hh_fec!U22/RES_hh_num!U22)</f>
        <v>1774.2299376298197</v>
      </c>
      <c r="V22" s="72">
        <f>IF(RES_hh_fec!V22=0,0,1000*11630*RES_hh_fec!V22/RES_hh_num!V22)</f>
        <v>1681.1171796379654</v>
      </c>
      <c r="W22" s="72">
        <f>IF(RES_hh_fec!W22=0,0,1000*11630*RES_hh_fec!W22/RES_hh_num!W22)</f>
        <v>1769.1057461115145</v>
      </c>
      <c r="X22" s="72">
        <f>IF(RES_hh_fec!X22=0,0,1000*11630*RES_hh_fec!X22/RES_hh_num!X22)</f>
        <v>1634.0768582393691</v>
      </c>
      <c r="Y22" s="72">
        <f>IF(RES_hh_fec!Y22=0,0,1000*11630*RES_hh_fec!Y22/RES_hh_num!Y22)</f>
        <v>1404.5779265533924</v>
      </c>
      <c r="DA22" s="89" t="s">
        <v>488</v>
      </c>
    </row>
    <row r="23" spans="1:105" ht="12" customHeight="1" x14ac:dyDescent="0.25">
      <c r="A23" s="28" t="s">
        <v>198</v>
      </c>
      <c r="B23" s="72">
        <f>IF(RES_hh_fec!B23=0,0,1000*11630*RES_hh_fec!B23/RES_hh_num!B23)</f>
        <v>978.99510833769068</v>
      </c>
      <c r="C23" s="72">
        <f>IF(RES_hh_fec!C23=0,0,1000*11630*RES_hh_fec!C23/RES_hh_num!C23)</f>
        <v>830.08251592962324</v>
      </c>
      <c r="D23" s="72">
        <f>IF(RES_hh_fec!D23=0,0,1000*11630*RES_hh_fec!D23/RES_hh_num!D23)</f>
        <v>1200.0160758541699</v>
      </c>
      <c r="E23" s="72">
        <f>IF(RES_hh_fec!E23=0,0,1000*11630*RES_hh_fec!E23/RES_hh_num!E23)</f>
        <v>1134.0785127755644</v>
      </c>
      <c r="F23" s="72">
        <f>IF(RES_hh_fec!F23=0,0,1000*11630*RES_hh_fec!F23/RES_hh_num!F23)</f>
        <v>981.26636687505106</v>
      </c>
      <c r="G23" s="72">
        <f>IF(RES_hh_fec!G23=0,0,1000*11630*RES_hh_fec!G23/RES_hh_num!G23)</f>
        <v>1165.4454756880918</v>
      </c>
      <c r="H23" s="72">
        <f>IF(RES_hh_fec!H23=0,0,1000*11630*RES_hh_fec!H23/RES_hh_num!H23)</f>
        <v>1177.4309614410049</v>
      </c>
      <c r="I23" s="72">
        <f>IF(RES_hh_fec!I23=0,0,1000*11630*RES_hh_fec!I23/RES_hh_num!I23)</f>
        <v>1155.1864333429614</v>
      </c>
      <c r="J23" s="72">
        <f>IF(RES_hh_fec!J23=0,0,1000*11630*RES_hh_fec!J23/RES_hh_num!J23)</f>
        <v>1066.5795899599443</v>
      </c>
      <c r="K23" s="72">
        <f>IF(RES_hh_fec!K23=0,0,1000*11630*RES_hh_fec!K23/RES_hh_num!K23)</f>
        <v>1213.4401426934014</v>
      </c>
      <c r="L23" s="72">
        <f>IF(RES_hh_fec!L23=0,0,1000*11630*RES_hh_fec!L23/RES_hh_num!L23)</f>
        <v>1275.7393831094214</v>
      </c>
      <c r="M23" s="72">
        <f>IF(RES_hh_fec!M23=0,0,1000*11630*RES_hh_fec!M23/RES_hh_num!M23)</f>
        <v>1266.5504994023634</v>
      </c>
      <c r="N23" s="72">
        <f>IF(RES_hh_fec!N23=0,0,1000*11630*RES_hh_fec!N23/RES_hh_num!N23)</f>
        <v>1404.4465488212352</v>
      </c>
      <c r="O23" s="72">
        <f>IF(RES_hh_fec!O23=0,0,1000*11630*RES_hh_fec!O23/RES_hh_num!O23)</f>
        <v>1423.5204077385633</v>
      </c>
      <c r="P23" s="72">
        <f>IF(RES_hh_fec!P23=0,0,1000*11630*RES_hh_fec!P23/RES_hh_num!P23)</f>
        <v>1333.319630695275</v>
      </c>
      <c r="Q23" s="72">
        <f>IF(RES_hh_fec!Q23=0,0,1000*11630*RES_hh_fec!Q23/RES_hh_num!Q23)</f>
        <v>1445.8950376492396</v>
      </c>
      <c r="R23" s="72">
        <f>IF(RES_hh_fec!R23=0,0,1000*11630*RES_hh_fec!R23/RES_hh_num!R23)</f>
        <v>1662.9443452400567</v>
      </c>
      <c r="S23" s="72">
        <f>IF(RES_hh_fec!S23=0,0,1000*11630*RES_hh_fec!S23/RES_hh_num!S23)</f>
        <v>1598.0888315003242</v>
      </c>
      <c r="T23" s="72">
        <f>IF(RES_hh_fec!T23=0,0,1000*11630*RES_hh_fec!T23/RES_hh_num!T23)</f>
        <v>1478.2430469511078</v>
      </c>
      <c r="U23" s="72">
        <f>IF(RES_hh_fec!U23=0,0,1000*11630*RES_hh_fec!U23/RES_hh_num!U23)</f>
        <v>1582.1505003118702</v>
      </c>
      <c r="V23" s="72">
        <f>IF(RES_hh_fec!V23=0,0,1000*11630*RES_hh_fec!V23/RES_hh_num!V23)</f>
        <v>1394.2639033586147</v>
      </c>
      <c r="W23" s="72">
        <f>IF(RES_hh_fec!W23=0,0,1000*11630*RES_hh_fec!W23/RES_hh_num!W23)</f>
        <v>1895.8123790310485</v>
      </c>
      <c r="X23" s="72">
        <f>IF(RES_hh_fec!X23=0,0,1000*11630*RES_hh_fec!X23/RES_hh_num!X23)</f>
        <v>1638.8075199112509</v>
      </c>
      <c r="Y23" s="72">
        <f>IF(RES_hh_fec!Y23=0,0,1000*11630*RES_hh_fec!Y23/RES_hh_num!Y23)</f>
        <v>1544.8095847173915</v>
      </c>
      <c r="DA23" s="89" t="s">
        <v>489</v>
      </c>
    </row>
    <row r="24" spans="1:105" ht="12" customHeight="1" x14ac:dyDescent="0.25">
      <c r="A24" s="28" t="s">
        <v>199</v>
      </c>
      <c r="B24" s="72">
        <f>IF(RES_hh_fec!B24=0,0,1000*11630*RES_hh_fec!B24/RES_hh_num!B24)</f>
        <v>1102.725307277201</v>
      </c>
      <c r="C24" s="72">
        <f>IF(RES_hh_fec!C24=0,0,1000*11630*RES_hh_fec!C24/RES_hh_num!C24)</f>
        <v>1206.4397166338383</v>
      </c>
      <c r="D24" s="72">
        <f>IF(RES_hh_fec!D24=0,0,1000*11630*RES_hh_fec!D24/RES_hh_num!D24)</f>
        <v>1230.1000962180015</v>
      </c>
      <c r="E24" s="72">
        <f>IF(RES_hh_fec!E24=0,0,1000*11630*RES_hh_fec!E24/RES_hh_num!E24)</f>
        <v>1248.3741963928471</v>
      </c>
      <c r="F24" s="72">
        <f>IF(RES_hh_fec!F24=0,0,1000*11630*RES_hh_fec!F24/RES_hh_num!F24)</f>
        <v>1274.8187584435805</v>
      </c>
      <c r="G24" s="72">
        <f>IF(RES_hh_fec!G24=0,0,1000*11630*RES_hh_fec!G24/RES_hh_num!G24)</f>
        <v>1315.6735678469108</v>
      </c>
      <c r="H24" s="72">
        <f>IF(RES_hh_fec!H24=0,0,1000*11630*RES_hh_fec!H24/RES_hh_num!H24)</f>
        <v>1311.6980431367376</v>
      </c>
      <c r="I24" s="72">
        <f>IF(RES_hh_fec!I24=0,0,1000*11630*RES_hh_fec!I24/RES_hh_num!I24)</f>
        <v>1329.6524035021914</v>
      </c>
      <c r="J24" s="72">
        <f>IF(RES_hh_fec!J24=0,0,1000*11630*RES_hh_fec!J24/RES_hh_num!J24)</f>
        <v>1290.920452333829</v>
      </c>
      <c r="K24" s="72">
        <f>IF(RES_hh_fec!K24=0,0,1000*11630*RES_hh_fec!K24/RES_hh_num!K24)</f>
        <v>1325.4740916003711</v>
      </c>
      <c r="L24" s="72">
        <f>IF(RES_hh_fec!L24=0,0,1000*11630*RES_hh_fec!L24/RES_hh_num!L24)</f>
        <v>1363.2664911933171</v>
      </c>
      <c r="M24" s="72">
        <f>IF(RES_hh_fec!M24=0,0,1000*11630*RES_hh_fec!M24/RES_hh_num!M24)</f>
        <v>1392.6103619751873</v>
      </c>
      <c r="N24" s="72">
        <f>IF(RES_hh_fec!N24=0,0,1000*11630*RES_hh_fec!N24/RES_hh_num!N24)</f>
        <v>1355.9402727686675</v>
      </c>
      <c r="O24" s="72">
        <f>IF(RES_hh_fec!O24=0,0,1000*11630*RES_hh_fec!O24/RES_hh_num!O24)</f>
        <v>1370.8634289813961</v>
      </c>
      <c r="P24" s="72">
        <f>IF(RES_hh_fec!P24=0,0,1000*11630*RES_hh_fec!P24/RES_hh_num!P24)</f>
        <v>1371.9335023078766</v>
      </c>
      <c r="Q24" s="72">
        <f>IF(RES_hh_fec!Q24=0,0,1000*11630*RES_hh_fec!Q24/RES_hh_num!Q24)</f>
        <v>1403.7420359428379</v>
      </c>
      <c r="R24" s="72">
        <f>IF(RES_hh_fec!R24=0,0,1000*11630*RES_hh_fec!R24/RES_hh_num!R24)</f>
        <v>1432.8173128222722</v>
      </c>
      <c r="S24" s="72">
        <f>IF(RES_hh_fec!S24=0,0,1000*11630*RES_hh_fec!S24/RES_hh_num!S24)</f>
        <v>1463.3605186674458</v>
      </c>
      <c r="T24" s="72">
        <f>IF(RES_hh_fec!T24=0,0,1000*11630*RES_hh_fec!T24/RES_hh_num!T24)</f>
        <v>1465.5542509625141</v>
      </c>
      <c r="U24" s="72">
        <f>IF(RES_hh_fec!U24=0,0,1000*11630*RES_hh_fec!U24/RES_hh_num!U24)</f>
        <v>1465.6182080882447</v>
      </c>
      <c r="V24" s="72">
        <f>IF(RES_hh_fec!V24=0,0,1000*11630*RES_hh_fec!V24/RES_hh_num!V24)</f>
        <v>1463.8777361680518</v>
      </c>
      <c r="W24" s="72">
        <f>IF(RES_hh_fec!W24=0,0,1000*11630*RES_hh_fec!W24/RES_hh_num!W24)</f>
        <v>1567.2516058729209</v>
      </c>
      <c r="X24" s="72">
        <f>IF(RES_hh_fec!X24=0,0,1000*11630*RES_hh_fec!X24/RES_hh_num!X24)</f>
        <v>1341.7392042660581</v>
      </c>
      <c r="Y24" s="72">
        <f>IF(RES_hh_fec!Y24=0,0,1000*11630*RES_hh_fec!Y24/RES_hh_num!Y24)</f>
        <v>1262.7234325812024</v>
      </c>
      <c r="DA24" s="89" t="s">
        <v>490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1526.1784882212635</v>
      </c>
      <c r="C25" s="74">
        <f>IF(RES_hh_fec!C25=0,0,1000*11630*RES_hh_fec!C25/RES_hh_num!C25)</f>
        <v>1495.1219302334982</v>
      </c>
      <c r="D25" s="74">
        <f>IF(RES_hh_fec!D25=0,0,1000*11630*RES_hh_fec!D25/RES_hh_num!D25)</f>
        <v>1515.787342524008</v>
      </c>
      <c r="E25" s="74">
        <f>IF(RES_hh_fec!E25=0,0,1000*11630*RES_hh_fec!E25/RES_hh_num!E25)</f>
        <v>1510.5888525471148</v>
      </c>
      <c r="F25" s="74">
        <f>IF(RES_hh_fec!F25=0,0,1000*11630*RES_hh_fec!F25/RES_hh_num!F25)</f>
        <v>1520.7511389874544</v>
      </c>
      <c r="G25" s="74">
        <f>IF(RES_hh_fec!G25=0,0,1000*11630*RES_hh_fec!G25/RES_hh_num!G25)</f>
        <v>1469.364391514441</v>
      </c>
      <c r="H25" s="74">
        <f>IF(RES_hh_fec!H25=0,0,1000*11630*RES_hh_fec!H25/RES_hh_num!H25)</f>
        <v>1474.1474328402321</v>
      </c>
      <c r="I25" s="74">
        <f>IF(RES_hh_fec!I25=0,0,1000*11630*RES_hh_fec!I25/RES_hh_num!I25)</f>
        <v>1447.8270618306685</v>
      </c>
      <c r="J25" s="74">
        <f>IF(RES_hh_fec!J25=0,0,1000*11630*RES_hh_fec!J25/RES_hh_num!J25)</f>
        <v>1393.3358480267759</v>
      </c>
      <c r="K25" s="74">
        <f>IF(RES_hh_fec!K25=0,0,1000*11630*RES_hh_fec!K25/RES_hh_num!K25)</f>
        <v>1342.225255623006</v>
      </c>
      <c r="L25" s="74">
        <f>IF(RES_hh_fec!L25=0,0,1000*11630*RES_hh_fec!L25/RES_hh_num!L25)</f>
        <v>1359.2548675774026</v>
      </c>
      <c r="M25" s="74">
        <f>IF(RES_hh_fec!M25=0,0,1000*11630*RES_hh_fec!M25/RES_hh_num!M25)</f>
        <v>1392.0591367467846</v>
      </c>
      <c r="N25" s="74">
        <f>IF(RES_hh_fec!N25=0,0,1000*11630*RES_hh_fec!N25/RES_hh_num!N25)</f>
        <v>1354.8403562170183</v>
      </c>
      <c r="O25" s="74">
        <f>IF(RES_hh_fec!O25=0,0,1000*11630*RES_hh_fec!O25/RES_hh_num!O25)</f>
        <v>1350.4564887933986</v>
      </c>
      <c r="P25" s="74">
        <f>IF(RES_hh_fec!P25=0,0,1000*11630*RES_hh_fec!P25/RES_hh_num!P25)</f>
        <v>1262.5245038414864</v>
      </c>
      <c r="Q25" s="74">
        <f>IF(RES_hh_fec!Q25=0,0,1000*11630*RES_hh_fec!Q25/RES_hh_num!Q25)</f>
        <v>1264.2760386936845</v>
      </c>
      <c r="R25" s="74">
        <f>IF(RES_hh_fec!R25=0,0,1000*11630*RES_hh_fec!R25/RES_hh_num!R25)</f>
        <v>1268.1439539796052</v>
      </c>
      <c r="S25" s="74">
        <f>IF(RES_hh_fec!S25=0,0,1000*11630*RES_hh_fec!S25/RES_hh_num!S25)</f>
        <v>1305.0808278920315</v>
      </c>
      <c r="T25" s="74">
        <f>IF(RES_hh_fec!T25=0,0,1000*11630*RES_hh_fec!T25/RES_hh_num!T25)</f>
        <v>1284.1687923270601</v>
      </c>
      <c r="U25" s="74">
        <f>IF(RES_hh_fec!U25=0,0,1000*11630*RES_hh_fec!U25/RES_hh_num!U25)</f>
        <v>1250.1508870771845</v>
      </c>
      <c r="V25" s="74">
        <f>IF(RES_hh_fec!V25=0,0,1000*11630*RES_hh_fec!V25/RES_hh_num!V25)</f>
        <v>1237.2396914463793</v>
      </c>
      <c r="W25" s="74">
        <f>IF(RES_hh_fec!W25=0,0,1000*11630*RES_hh_fec!W25/RES_hh_num!W25)</f>
        <v>1215.7981410529867</v>
      </c>
      <c r="X25" s="74">
        <f>IF(RES_hh_fec!X25=0,0,1000*11630*RES_hh_fec!X25/RES_hh_num!X25)</f>
        <v>1044.5878107443414</v>
      </c>
      <c r="Y25" s="74">
        <f>IF(RES_hh_fec!Y25=0,0,1000*11630*RES_hh_fec!Y25/RES_hh_num!Y25)</f>
        <v>962.30760089489104</v>
      </c>
      <c r="DA25" s="90" t="s">
        <v>491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817.7994212324104</v>
      </c>
      <c r="C26" s="77">
        <f>IF(RES_hh_fec!C26=0,0,1000*11630*RES_hh_fec!C26/RES_hh_num!C26)</f>
        <v>826.66701080125324</v>
      </c>
      <c r="D26" s="77">
        <f>IF(RES_hh_fec!D26=0,0,1000*11630*RES_hh_fec!D26/RES_hh_num!D26)</f>
        <v>851.76192400873856</v>
      </c>
      <c r="E26" s="77">
        <f>IF(RES_hh_fec!E26=0,0,1000*11630*RES_hh_fec!E26/RES_hh_num!E26)</f>
        <v>867.31701015494161</v>
      </c>
      <c r="F26" s="77">
        <f>IF(RES_hh_fec!F26=0,0,1000*11630*RES_hh_fec!F26/RES_hh_num!F26)</f>
        <v>868.51921820609118</v>
      </c>
      <c r="G26" s="77">
        <f>IF(RES_hh_fec!G26=0,0,1000*11630*RES_hh_fec!G26/RES_hh_num!G26)</f>
        <v>860.96892487602975</v>
      </c>
      <c r="H26" s="77">
        <f>IF(RES_hh_fec!H26=0,0,1000*11630*RES_hh_fec!H26/RES_hh_num!H26)</f>
        <v>890.20501162969697</v>
      </c>
      <c r="I26" s="77">
        <f>IF(RES_hh_fec!I26=0,0,1000*11630*RES_hh_fec!I26/RES_hh_num!I26)</f>
        <v>874.98061185533743</v>
      </c>
      <c r="J26" s="77">
        <f>IF(RES_hh_fec!J26=0,0,1000*11630*RES_hh_fec!J26/RES_hh_num!J26)</f>
        <v>883.22538554788787</v>
      </c>
      <c r="K26" s="77">
        <f>IF(RES_hh_fec!K26=0,0,1000*11630*RES_hh_fec!K26/RES_hh_num!K26)</f>
        <v>892.4207465989881</v>
      </c>
      <c r="L26" s="77">
        <f>IF(RES_hh_fec!L26=0,0,1000*11630*RES_hh_fec!L26/RES_hh_num!L26)</f>
        <v>889.3441641994674</v>
      </c>
      <c r="M26" s="77">
        <f>IF(RES_hh_fec!M26=0,0,1000*11630*RES_hh_fec!M26/RES_hh_num!M26)</f>
        <v>918.72011860892269</v>
      </c>
      <c r="N26" s="77">
        <f>IF(RES_hh_fec!N26=0,0,1000*11630*RES_hh_fec!N26/RES_hh_num!N26)</f>
        <v>906.91729593190109</v>
      </c>
      <c r="O26" s="77">
        <f>IF(RES_hh_fec!O26=0,0,1000*11630*RES_hh_fec!O26/RES_hh_num!O26)</f>
        <v>895.05727103200479</v>
      </c>
      <c r="P26" s="77">
        <f>IF(RES_hh_fec!P26=0,0,1000*11630*RES_hh_fec!P26/RES_hh_num!P26)</f>
        <v>890.83465238730923</v>
      </c>
      <c r="Q26" s="77">
        <f>IF(RES_hh_fec!Q26=0,0,1000*11630*RES_hh_fec!Q26/RES_hh_num!Q26)</f>
        <v>914.44344273763318</v>
      </c>
      <c r="R26" s="77">
        <f>IF(RES_hh_fec!R26=0,0,1000*11630*RES_hh_fec!R26/RES_hh_num!R26)</f>
        <v>922.95486331038774</v>
      </c>
      <c r="S26" s="77">
        <f>IF(RES_hh_fec!S26=0,0,1000*11630*RES_hh_fec!S26/RES_hh_num!S26)</f>
        <v>932.62712405787067</v>
      </c>
      <c r="T26" s="77">
        <f>IF(RES_hh_fec!T26=0,0,1000*11630*RES_hh_fec!T26/RES_hh_num!T26)</f>
        <v>966.27433573289522</v>
      </c>
      <c r="U26" s="77">
        <f>IF(RES_hh_fec!U26=0,0,1000*11630*RES_hh_fec!U26/RES_hh_num!U26)</f>
        <v>957.54892466507249</v>
      </c>
      <c r="V26" s="77">
        <f>IF(RES_hh_fec!V26=0,0,1000*11630*RES_hh_fec!V26/RES_hh_num!V26)</f>
        <v>981.53090193313199</v>
      </c>
      <c r="W26" s="77">
        <f>IF(RES_hh_fec!W26=0,0,1000*11630*RES_hh_fec!W26/RES_hh_num!W26)</f>
        <v>954.47950282878992</v>
      </c>
      <c r="X26" s="77">
        <f>IF(RES_hh_fec!X26=0,0,1000*11630*RES_hh_fec!X26/RES_hh_num!X26)</f>
        <v>950.5750588704359</v>
      </c>
      <c r="Y26" s="77">
        <f>IF(RES_hh_fec!Y26=0,0,1000*11630*RES_hh_fec!Y26/RES_hh_num!Y26)</f>
        <v>894.83700192601873</v>
      </c>
      <c r="DA26" s="92" t="s">
        <v>492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747.21147694482511</v>
      </c>
      <c r="C27" s="69">
        <f>IF(RES_hh_fec!C27=0,0,1000*11630*RES_hh_fec!C27/RES_hh_num!C27)</f>
        <v>761.05783937484762</v>
      </c>
      <c r="D27" s="69">
        <f>IF(RES_hh_fec!D27=0,0,1000*11630*RES_hh_fec!D27/RES_hh_num!D27)</f>
        <v>779.57588019657771</v>
      </c>
      <c r="E27" s="69">
        <f>IF(RES_hh_fec!E27=0,0,1000*11630*RES_hh_fec!E27/RES_hh_num!E27)</f>
        <v>804.25304855587081</v>
      </c>
      <c r="F27" s="69">
        <f>IF(RES_hh_fec!F27=0,0,1000*11630*RES_hh_fec!F27/RES_hh_num!F27)</f>
        <v>792.67607824560162</v>
      </c>
      <c r="G27" s="69">
        <f>IF(RES_hh_fec!G27=0,0,1000*11630*RES_hh_fec!G27/RES_hh_num!G27)</f>
        <v>809.74130429419961</v>
      </c>
      <c r="H27" s="69">
        <f>IF(RES_hh_fec!H27=0,0,1000*11630*RES_hh_fec!H27/RES_hh_num!H27)</f>
        <v>802.75631877257877</v>
      </c>
      <c r="I27" s="69">
        <f>IF(RES_hh_fec!I27=0,0,1000*11630*RES_hh_fec!I27/RES_hh_num!I27)</f>
        <v>781.68972669614266</v>
      </c>
      <c r="J27" s="69">
        <f>IF(RES_hh_fec!J27=0,0,1000*11630*RES_hh_fec!J27/RES_hh_num!J27)</f>
        <v>743.90041411503421</v>
      </c>
      <c r="K27" s="69">
        <f>IF(RES_hh_fec!K27=0,0,1000*11630*RES_hh_fec!K27/RES_hh_num!K27)</f>
        <v>730.69337042009249</v>
      </c>
      <c r="L27" s="69">
        <f>IF(RES_hh_fec!L27=0,0,1000*11630*RES_hh_fec!L27/RES_hh_num!L27)</f>
        <v>758.83355405632494</v>
      </c>
      <c r="M27" s="69">
        <f>IF(RES_hh_fec!M27=0,0,1000*11630*RES_hh_fec!M27/RES_hh_num!M27)</f>
        <v>727.2041493356744</v>
      </c>
      <c r="N27" s="69">
        <f>IF(RES_hh_fec!N27=0,0,1000*11630*RES_hh_fec!N27/RES_hh_num!N27)</f>
        <v>706.54816340911066</v>
      </c>
      <c r="O27" s="69">
        <f>IF(RES_hh_fec!O27=0,0,1000*11630*RES_hh_fec!O27/RES_hh_num!O27)</f>
        <v>699.79947329182687</v>
      </c>
      <c r="P27" s="69">
        <f>IF(RES_hh_fec!P27=0,0,1000*11630*RES_hh_fec!P27/RES_hh_num!P27)</f>
        <v>669.89619817762696</v>
      </c>
      <c r="Q27" s="69">
        <f>IF(RES_hh_fec!Q27=0,0,1000*11630*RES_hh_fec!Q27/RES_hh_num!Q27)</f>
        <v>674.49671998418376</v>
      </c>
      <c r="R27" s="69">
        <f>IF(RES_hh_fec!R27=0,0,1000*11630*RES_hh_fec!R27/RES_hh_num!R27)</f>
        <v>674.20898578583729</v>
      </c>
      <c r="S27" s="69">
        <f>IF(RES_hh_fec!S27=0,0,1000*11630*RES_hh_fec!S27/RES_hh_num!S27)</f>
        <v>705.74546872209817</v>
      </c>
      <c r="T27" s="69">
        <f>IF(RES_hh_fec!T27=0,0,1000*11630*RES_hh_fec!T27/RES_hh_num!T27)</f>
        <v>704.64499444776334</v>
      </c>
      <c r="U27" s="69">
        <f>IF(RES_hh_fec!U27=0,0,1000*11630*RES_hh_fec!U27/RES_hh_num!U27)</f>
        <v>699.55897423944282</v>
      </c>
      <c r="V27" s="69">
        <f>IF(RES_hh_fec!V27=0,0,1000*11630*RES_hh_fec!V27/RES_hh_num!V27)</f>
        <v>714.03021273624415</v>
      </c>
      <c r="W27" s="69">
        <f>IF(RES_hh_fec!W27=0,0,1000*11630*RES_hh_fec!W27/RES_hh_num!W27)</f>
        <v>712.45873576506278</v>
      </c>
      <c r="X27" s="69">
        <f>IF(RES_hh_fec!X27=0,0,1000*11630*RES_hh_fec!X27/RES_hh_num!X27)</f>
        <v>686.01031208192512</v>
      </c>
      <c r="Y27" s="69">
        <f>IF(RES_hh_fec!Y27=0,0,1000*11630*RES_hh_fec!Y27/RES_hh_num!Y27)</f>
        <v>635.80201844149781</v>
      </c>
      <c r="DA27" s="88" t="s">
        <v>276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664.02873569399105</v>
      </c>
      <c r="C28" s="72">
        <f>IF(RES_hh_fec!C28=0,0,1000*11630*RES_hh_fec!C28/RES_hh_num!C28)</f>
        <v>612.98653167804218</v>
      </c>
      <c r="D28" s="72">
        <f>IF(RES_hh_fec!D28=0,0,1000*11630*RES_hh_fec!D28/RES_hh_num!D28)</f>
        <v>737.51797517458044</v>
      </c>
      <c r="E28" s="72">
        <f>IF(RES_hh_fec!E28=0,0,1000*11630*RES_hh_fec!E28/RES_hh_num!E28)</f>
        <v>871.01921878220787</v>
      </c>
      <c r="F28" s="72">
        <f>IF(RES_hh_fec!F28=0,0,1000*11630*RES_hh_fec!F28/RES_hh_num!F28)</f>
        <v>874.69161241076426</v>
      </c>
      <c r="G28" s="72">
        <f>IF(RES_hh_fec!G28=0,0,1000*11630*RES_hh_fec!G28/RES_hh_num!G28)</f>
        <v>865.59972077041402</v>
      </c>
      <c r="H28" s="72">
        <f>IF(RES_hh_fec!H28=0,0,1000*11630*RES_hh_fec!H28/RES_hh_num!H28)</f>
        <v>916.24945719333664</v>
      </c>
      <c r="I28" s="72">
        <f>IF(RES_hh_fec!I28=0,0,1000*11630*RES_hh_fec!I28/RES_hh_num!I28)</f>
        <v>873.78452883665159</v>
      </c>
      <c r="J28" s="72">
        <f>IF(RES_hh_fec!J28=0,0,1000*11630*RES_hh_fec!J28/RES_hh_num!J28)</f>
        <v>932.08720398877438</v>
      </c>
      <c r="K28" s="72">
        <f>IF(RES_hh_fec!K28=0,0,1000*11630*RES_hh_fec!K28/RES_hh_num!K28)</f>
        <v>929.21349907649267</v>
      </c>
      <c r="L28" s="72">
        <f>IF(RES_hh_fec!L28=0,0,1000*11630*RES_hh_fec!L28/RES_hh_num!L28)</f>
        <v>952.97741930106156</v>
      </c>
      <c r="M28" s="72">
        <f>IF(RES_hh_fec!M28=0,0,1000*11630*RES_hh_fec!M28/RES_hh_num!M28)</f>
        <v>927.9644788431475</v>
      </c>
      <c r="N28" s="72">
        <f>IF(RES_hh_fec!N28=0,0,1000*11630*RES_hh_fec!N28/RES_hh_num!N28)</f>
        <v>919.24256480192889</v>
      </c>
      <c r="O28" s="72">
        <f>IF(RES_hh_fec!O28=0,0,1000*11630*RES_hh_fec!O28/RES_hh_num!O28)</f>
        <v>878.26518623393554</v>
      </c>
      <c r="P28" s="72">
        <f>IF(RES_hh_fec!P28=0,0,1000*11630*RES_hh_fec!P28/RES_hh_num!P28)</f>
        <v>888.24578901985251</v>
      </c>
      <c r="Q28" s="72">
        <f>IF(RES_hh_fec!Q28=0,0,1000*11630*RES_hh_fec!Q28/RES_hh_num!Q28)</f>
        <v>876.13721898003314</v>
      </c>
      <c r="R28" s="72">
        <f>IF(RES_hh_fec!R28=0,0,1000*11630*RES_hh_fec!R28/RES_hh_num!R28)</f>
        <v>890.86162432924846</v>
      </c>
      <c r="S28" s="72">
        <f>IF(RES_hh_fec!S28=0,0,1000*11630*RES_hh_fec!S28/RES_hh_num!S28)</f>
        <v>940.93799008172641</v>
      </c>
      <c r="T28" s="72">
        <f>IF(RES_hh_fec!T28=0,0,1000*11630*RES_hh_fec!T28/RES_hh_num!T28)</f>
        <v>946.92120110607027</v>
      </c>
      <c r="U28" s="72">
        <f>IF(RES_hh_fec!U28=0,0,1000*11630*RES_hh_fec!U28/RES_hh_num!U28)</f>
        <v>883.25571406653285</v>
      </c>
      <c r="V28" s="72">
        <f>IF(RES_hh_fec!V28=0,0,1000*11630*RES_hh_fec!V28/RES_hh_num!V28)</f>
        <v>969.6555569878434</v>
      </c>
      <c r="W28" s="72">
        <f>IF(RES_hh_fec!W28=0,0,1000*11630*RES_hh_fec!W28/RES_hh_num!W28)</f>
        <v>935.50113548609932</v>
      </c>
      <c r="X28" s="72">
        <f>IF(RES_hh_fec!X28=0,0,1000*11630*RES_hh_fec!X28/RES_hh_num!X28)</f>
        <v>711.70400036226499</v>
      </c>
      <c r="Y28" s="72">
        <f>IF(RES_hh_fec!Y28=0,0,1000*11630*RES_hh_fec!Y28/RES_hh_num!Y28)</f>
        <v>663.52989741692818</v>
      </c>
      <c r="DA28" s="89" t="s">
        <v>493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829.99444412961782</v>
      </c>
      <c r="C29" s="72">
        <f>IF(RES_hh_fec!C29=0,0,1000*11630*RES_hh_fec!C29/RES_hh_num!C29)</f>
        <v>833.76485825160125</v>
      </c>
      <c r="D29" s="72">
        <f>IF(RES_hh_fec!D29=0,0,1000*11630*RES_hh_fec!D29/RES_hh_num!D29)</f>
        <v>869.56750461580418</v>
      </c>
      <c r="E29" s="72">
        <f>IF(RES_hh_fec!E29=0,0,1000*11630*RES_hh_fec!E29/RES_hh_num!E29)</f>
        <v>950.94139929018468</v>
      </c>
      <c r="F29" s="72">
        <f>IF(RES_hh_fec!F29=0,0,1000*11630*RES_hh_fec!F29/RES_hh_num!F29)</f>
        <v>919.89219143019284</v>
      </c>
      <c r="G29" s="72">
        <f>IF(RES_hh_fec!G29=0,0,1000*11630*RES_hh_fec!G29/RES_hh_num!G29)</f>
        <v>985.62018518547666</v>
      </c>
      <c r="H29" s="72">
        <f>IF(RES_hh_fec!H29=0,0,1000*11630*RES_hh_fec!H29/RES_hh_num!H29)</f>
        <v>905.72696163047988</v>
      </c>
      <c r="I29" s="72">
        <f>IF(RES_hh_fec!I29=0,0,1000*11630*RES_hh_fec!I29/RES_hh_num!I29)</f>
        <v>952.94158938852786</v>
      </c>
      <c r="J29" s="72">
        <f>IF(RES_hh_fec!J29=0,0,1000*11630*RES_hh_fec!J29/RES_hh_num!J29)</f>
        <v>859.67884182606815</v>
      </c>
      <c r="K29" s="72">
        <f>IF(RES_hh_fec!K29=0,0,1000*11630*RES_hh_fec!K29/RES_hh_num!K29)</f>
        <v>893.13836465059421</v>
      </c>
      <c r="L29" s="72">
        <f>IF(RES_hh_fec!L29=0,0,1000*11630*RES_hh_fec!L29/RES_hh_num!L29)</f>
        <v>882.82440058284044</v>
      </c>
      <c r="M29" s="72">
        <f>IF(RES_hh_fec!M29=0,0,1000*11630*RES_hh_fec!M29/RES_hh_num!M29)</f>
        <v>876.43009446385224</v>
      </c>
      <c r="N29" s="72">
        <f>IF(RES_hh_fec!N29=0,0,1000*11630*RES_hh_fec!N29/RES_hh_num!N29)</f>
        <v>836.23273253850857</v>
      </c>
      <c r="O29" s="72">
        <f>IF(RES_hh_fec!O29=0,0,1000*11630*RES_hh_fec!O29/RES_hh_num!O29)</f>
        <v>828.85499037841248</v>
      </c>
      <c r="P29" s="72">
        <f>IF(RES_hh_fec!P29=0,0,1000*11630*RES_hh_fec!P29/RES_hh_num!P29)</f>
        <v>823.55034299254555</v>
      </c>
      <c r="Q29" s="72">
        <f>IF(RES_hh_fec!Q29=0,0,1000*11630*RES_hh_fec!Q29/RES_hh_num!Q29)</f>
        <v>826.65359892451033</v>
      </c>
      <c r="R29" s="72">
        <f>IF(RES_hh_fec!R29=0,0,1000*11630*RES_hh_fec!R29/RES_hh_num!R29)</f>
        <v>818.95215670563732</v>
      </c>
      <c r="S29" s="72">
        <f>IF(RES_hh_fec!S29=0,0,1000*11630*RES_hh_fec!S29/RES_hh_num!S29)</f>
        <v>871.77968484133419</v>
      </c>
      <c r="T29" s="72">
        <f>IF(RES_hh_fec!T29=0,0,1000*11630*RES_hh_fec!T29/RES_hh_num!T29)</f>
        <v>889.04612057451664</v>
      </c>
      <c r="U29" s="72">
        <f>IF(RES_hh_fec!U29=0,0,1000*11630*RES_hh_fec!U29/RES_hh_num!U29)</f>
        <v>905.22662832495803</v>
      </c>
      <c r="V29" s="72">
        <f>IF(RES_hh_fec!V29=0,0,1000*11630*RES_hh_fec!V29/RES_hh_num!V29)</f>
        <v>916.74314058344169</v>
      </c>
      <c r="W29" s="72">
        <f>IF(RES_hh_fec!W29=0,0,1000*11630*RES_hh_fec!W29/RES_hh_num!W29)</f>
        <v>883.20436023159527</v>
      </c>
      <c r="X29" s="72">
        <f>IF(RES_hh_fec!X29=0,0,1000*11630*RES_hh_fec!X29/RES_hh_num!X29)</f>
        <v>829.86244183152803</v>
      </c>
      <c r="Y29" s="72">
        <f>IF(RES_hh_fec!Y29=0,0,1000*11630*RES_hh_fec!Y29/RES_hh_num!Y29)</f>
        <v>742.35829126553904</v>
      </c>
      <c r="DA29" s="89" t="s">
        <v>494</v>
      </c>
    </row>
    <row r="30" spans="1:105" ht="12" customHeight="1" x14ac:dyDescent="0.25">
      <c r="A30" s="28" t="s">
        <v>190</v>
      </c>
      <c r="B30" s="72">
        <f>IF(RES_hh_fec!B30=0,0,1000*11630*RES_hh_fec!B30/RES_hh_num!B30)</f>
        <v>813.97552251201955</v>
      </c>
      <c r="C30" s="72">
        <f>IF(RES_hh_fec!C30=0,0,1000*11630*RES_hh_fec!C30/RES_hh_num!C30)</f>
        <v>811.86582857828819</v>
      </c>
      <c r="D30" s="72">
        <f>IF(RES_hh_fec!D30=0,0,1000*11630*RES_hh_fec!D30/RES_hh_num!D30)</f>
        <v>835.91376442172611</v>
      </c>
      <c r="E30" s="72">
        <f>IF(RES_hh_fec!E30=0,0,1000*11630*RES_hh_fec!E30/RES_hh_num!E30)</f>
        <v>848.62672734519833</v>
      </c>
      <c r="F30" s="72">
        <f>IF(RES_hh_fec!F30=0,0,1000*11630*RES_hh_fec!F30/RES_hh_num!F30)</f>
        <v>814.5357232237925</v>
      </c>
      <c r="G30" s="72">
        <f>IF(RES_hh_fec!G30=0,0,1000*11630*RES_hh_fec!G30/RES_hh_num!G30)</f>
        <v>847.75969951785328</v>
      </c>
      <c r="H30" s="72">
        <f>IF(RES_hh_fec!H30=0,0,1000*11630*RES_hh_fec!H30/RES_hh_num!H30)</f>
        <v>845.71686611946791</v>
      </c>
      <c r="I30" s="72">
        <f>IF(RES_hh_fec!I30=0,0,1000*11630*RES_hh_fec!I30/RES_hh_num!I30)</f>
        <v>802.09430764640774</v>
      </c>
      <c r="J30" s="72">
        <f>IF(RES_hh_fec!J30=0,0,1000*11630*RES_hh_fec!J30/RES_hh_num!J30)</f>
        <v>752.06936796729497</v>
      </c>
      <c r="K30" s="72">
        <f>IF(RES_hh_fec!K30=0,0,1000*11630*RES_hh_fec!K30/RES_hh_num!K30)</f>
        <v>734.20086898198042</v>
      </c>
      <c r="L30" s="72">
        <f>IF(RES_hh_fec!L30=0,0,1000*11630*RES_hh_fec!L30/RES_hh_num!L30)</f>
        <v>783.42502309512463</v>
      </c>
      <c r="M30" s="72">
        <f>IF(RES_hh_fec!M30=0,0,1000*11630*RES_hh_fec!M30/RES_hh_num!M30)</f>
        <v>778.93984562545404</v>
      </c>
      <c r="N30" s="72">
        <f>IF(RES_hh_fec!N30=0,0,1000*11630*RES_hh_fec!N30/RES_hh_num!N30)</f>
        <v>725.3493590445986</v>
      </c>
      <c r="O30" s="72">
        <f>IF(RES_hh_fec!O30=0,0,1000*11630*RES_hh_fec!O30/RES_hh_num!O30)</f>
        <v>721.90082790710164</v>
      </c>
      <c r="P30" s="72">
        <f>IF(RES_hh_fec!P30=0,0,1000*11630*RES_hh_fec!P30/RES_hh_num!P30)</f>
        <v>680.61697441157582</v>
      </c>
      <c r="Q30" s="72">
        <f>IF(RES_hh_fec!Q30=0,0,1000*11630*RES_hh_fec!Q30/RES_hh_num!Q30)</f>
        <v>704.00616504307993</v>
      </c>
      <c r="R30" s="72">
        <f>IF(RES_hh_fec!R30=0,0,1000*11630*RES_hh_fec!R30/RES_hh_num!R30)</f>
        <v>721.57733084634549</v>
      </c>
      <c r="S30" s="72">
        <f>IF(RES_hh_fec!S30=0,0,1000*11630*RES_hh_fec!S30/RES_hh_num!S30)</f>
        <v>765.89630586179101</v>
      </c>
      <c r="T30" s="72">
        <f>IF(RES_hh_fec!T30=0,0,1000*11630*RES_hh_fec!T30/RES_hh_num!T30)</f>
        <v>763.9189017536695</v>
      </c>
      <c r="U30" s="72">
        <f>IF(RES_hh_fec!U30=0,0,1000*11630*RES_hh_fec!U30/RES_hh_num!U30)</f>
        <v>767.32639911532522</v>
      </c>
      <c r="V30" s="72">
        <f>IF(RES_hh_fec!V30=0,0,1000*11630*RES_hh_fec!V30/RES_hh_num!V30)</f>
        <v>806.26688882800829</v>
      </c>
      <c r="W30" s="72">
        <f>IF(RES_hh_fec!W30=0,0,1000*11630*RES_hh_fec!W30/RES_hh_num!W30)</f>
        <v>811.5247363951737</v>
      </c>
      <c r="X30" s="72">
        <f>IF(RES_hh_fec!X30=0,0,1000*11630*RES_hh_fec!X30/RES_hh_num!X30)</f>
        <v>720.61315322939993</v>
      </c>
      <c r="Y30" s="72">
        <f>IF(RES_hh_fec!Y30=0,0,1000*11630*RES_hh_fec!Y30/RES_hh_num!Y30)</f>
        <v>673.91337689412489</v>
      </c>
      <c r="DA30" s="89" t="s">
        <v>495</v>
      </c>
    </row>
    <row r="31" spans="1:105" ht="12" customHeight="1" x14ac:dyDescent="0.25">
      <c r="A31" s="28" t="s">
        <v>203</v>
      </c>
      <c r="B31" s="72">
        <f>IF(RES_hh_fec!B31=0,0,1000*11630*RES_hh_fec!B31/RES_hh_num!B31)</f>
        <v>1341.0507693283103</v>
      </c>
      <c r="C31" s="72">
        <f>IF(RES_hh_fec!C31=0,0,1000*11630*RES_hh_fec!C31/RES_hh_num!C31)</f>
        <v>1375.1105277998633</v>
      </c>
      <c r="D31" s="72">
        <f>IF(RES_hh_fec!D31=0,0,1000*11630*RES_hh_fec!D31/RES_hh_num!D31)</f>
        <v>1393.5759527679795</v>
      </c>
      <c r="E31" s="72">
        <f>IF(RES_hh_fec!E31=0,0,1000*11630*RES_hh_fec!E31/RES_hh_num!E31)</f>
        <v>1403.0021504839895</v>
      </c>
      <c r="F31" s="72">
        <f>IF(RES_hh_fec!F31=0,0,1000*11630*RES_hh_fec!F31/RES_hh_num!F31)</f>
        <v>1317.6238139000982</v>
      </c>
      <c r="G31" s="72">
        <f>IF(RES_hh_fec!G31=0,0,1000*11630*RES_hh_fec!G31/RES_hh_num!G31)</f>
        <v>1353.2042557087257</v>
      </c>
      <c r="H31" s="72">
        <f>IF(RES_hh_fec!H31=0,0,1000*11630*RES_hh_fec!H31/RES_hh_num!H31)</f>
        <v>1270.8770117409588</v>
      </c>
      <c r="I31" s="72">
        <f>IF(RES_hh_fec!I31=0,0,1000*11630*RES_hh_fec!I31/RES_hh_num!I31)</f>
        <v>1255.2085205761173</v>
      </c>
      <c r="J31" s="72">
        <f>IF(RES_hh_fec!J31=0,0,1000*11630*RES_hh_fec!J31/RES_hh_num!J31)</f>
        <v>1262.9989625984745</v>
      </c>
      <c r="K31" s="72">
        <f>IF(RES_hh_fec!K31=0,0,1000*11630*RES_hh_fec!K31/RES_hh_num!K31)</f>
        <v>1273.3323926923542</v>
      </c>
      <c r="L31" s="72">
        <f>IF(RES_hh_fec!L31=0,0,1000*11630*RES_hh_fec!L31/RES_hh_num!L31)</f>
        <v>1064.7383899719175</v>
      </c>
      <c r="M31" s="72">
        <f>IF(RES_hh_fec!M31=0,0,1000*11630*RES_hh_fec!M31/RES_hh_num!M31)</f>
        <v>1024.175626936666</v>
      </c>
      <c r="N31" s="72">
        <f>IF(RES_hh_fec!N31=0,0,1000*11630*RES_hh_fec!N31/RES_hh_num!N31)</f>
        <v>1005.1937114357676</v>
      </c>
      <c r="O31" s="72">
        <f>IF(RES_hh_fec!O31=0,0,1000*11630*RES_hh_fec!O31/RES_hh_num!O31)</f>
        <v>983.02685433364854</v>
      </c>
      <c r="P31" s="72">
        <f>IF(RES_hh_fec!P31=0,0,1000*11630*RES_hh_fec!P31/RES_hh_num!P31)</f>
        <v>977.24374940206235</v>
      </c>
      <c r="Q31" s="72">
        <f>IF(RES_hh_fec!Q31=0,0,1000*11630*RES_hh_fec!Q31/RES_hh_num!Q31)</f>
        <v>983.04128593092753</v>
      </c>
      <c r="R31" s="72">
        <f>IF(RES_hh_fec!R31=0,0,1000*11630*RES_hh_fec!R31/RES_hh_num!R31)</f>
        <v>982.76827639700491</v>
      </c>
      <c r="S31" s="72">
        <f>IF(RES_hh_fec!S31=0,0,1000*11630*RES_hh_fec!S31/RES_hh_num!S31)</f>
        <v>999.31168279546557</v>
      </c>
      <c r="T31" s="72">
        <f>IF(RES_hh_fec!T31=0,0,1000*11630*RES_hh_fec!T31/RES_hh_num!T31)</f>
        <v>1102.0468937222154</v>
      </c>
      <c r="U31" s="72">
        <f>IF(RES_hh_fec!U31=0,0,1000*11630*RES_hh_fec!U31/RES_hh_num!U31)</f>
        <v>1088.2957662075878</v>
      </c>
      <c r="V31" s="72">
        <f>IF(RES_hh_fec!V31=0,0,1000*11630*RES_hh_fec!V31/RES_hh_num!V31)</f>
        <v>1105.5843603367775</v>
      </c>
      <c r="W31" s="72">
        <f>IF(RES_hh_fec!W31=0,0,1000*11630*RES_hh_fec!W31/RES_hh_num!W31)</f>
        <v>1143.8440088776035</v>
      </c>
      <c r="X31" s="72">
        <f>IF(RES_hh_fec!X31=0,0,1000*11630*RES_hh_fec!X31/RES_hh_num!X31)</f>
        <v>1020.894431450168</v>
      </c>
      <c r="Y31" s="72">
        <f>IF(RES_hh_fec!Y31=0,0,1000*11630*RES_hh_fec!Y31/RES_hh_num!Y31)</f>
        <v>999.3363002929334</v>
      </c>
      <c r="DA31" s="89" t="s">
        <v>496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665.19356904216272</v>
      </c>
      <c r="C32" s="77">
        <f>IF(RES_hh_fec!C32=0,0,1000*11630*RES_hh_fec!C32/RES_hh_num!C32)</f>
        <v>690.47891938442751</v>
      </c>
      <c r="D32" s="77">
        <f>IF(RES_hh_fec!D32=0,0,1000*11630*RES_hh_fec!D32/RES_hh_num!D32)</f>
        <v>700.00815537691994</v>
      </c>
      <c r="E32" s="77">
        <f>IF(RES_hh_fec!E32=0,0,1000*11630*RES_hh_fec!E32/RES_hh_num!E32)</f>
        <v>712.17795110284317</v>
      </c>
      <c r="F32" s="77">
        <f>IF(RES_hh_fec!F32=0,0,1000*11630*RES_hh_fec!F32/RES_hh_num!F32)</f>
        <v>720.67113676628071</v>
      </c>
      <c r="G32" s="77">
        <f>IF(RES_hh_fec!G32=0,0,1000*11630*RES_hh_fec!G32/RES_hh_num!G32)</f>
        <v>715.39556570363209</v>
      </c>
      <c r="H32" s="77">
        <f>IF(RES_hh_fec!H32=0,0,1000*11630*RES_hh_fec!H32/RES_hh_num!H32)</f>
        <v>732.23111683951731</v>
      </c>
      <c r="I32" s="77">
        <f>IF(RES_hh_fec!I32=0,0,1000*11630*RES_hh_fec!I32/RES_hh_num!I32)</f>
        <v>701.32134333757176</v>
      </c>
      <c r="J32" s="77">
        <f>IF(RES_hh_fec!J32=0,0,1000*11630*RES_hh_fec!J32/RES_hh_num!J32)</f>
        <v>681.61663259449858</v>
      </c>
      <c r="K32" s="77">
        <f>IF(RES_hh_fec!K32=0,0,1000*11630*RES_hh_fec!K32/RES_hh_num!K32)</f>
        <v>656.52058703773616</v>
      </c>
      <c r="L32" s="77">
        <f>IF(RES_hh_fec!L32=0,0,1000*11630*RES_hh_fec!L32/RES_hh_num!L32)</f>
        <v>698.11030407202907</v>
      </c>
      <c r="M32" s="77">
        <f>IF(RES_hh_fec!M32=0,0,1000*11630*RES_hh_fec!M32/RES_hh_num!M32)</f>
        <v>648.41566240059524</v>
      </c>
      <c r="N32" s="77">
        <f>IF(RES_hh_fec!N32=0,0,1000*11630*RES_hh_fec!N32/RES_hh_num!N32)</f>
        <v>646.97886566497277</v>
      </c>
      <c r="O32" s="77">
        <f>IF(RES_hh_fec!O32=0,0,1000*11630*RES_hh_fec!O32/RES_hh_num!O32)</f>
        <v>640.22745822673971</v>
      </c>
      <c r="P32" s="77">
        <f>IF(RES_hh_fec!P32=0,0,1000*11630*RES_hh_fec!P32/RES_hh_num!P32)</f>
        <v>606.69807937593202</v>
      </c>
      <c r="Q32" s="77">
        <f>IF(RES_hh_fec!Q32=0,0,1000*11630*RES_hh_fec!Q32/RES_hh_num!Q32)</f>
        <v>605.45247633203519</v>
      </c>
      <c r="R32" s="77">
        <f>IF(RES_hh_fec!R32=0,0,1000*11630*RES_hh_fec!R32/RES_hh_num!R32)</f>
        <v>601.2248650275078</v>
      </c>
      <c r="S32" s="77">
        <f>IF(RES_hh_fec!S32=0,0,1000*11630*RES_hh_fec!S32/RES_hh_num!S32)</f>
        <v>624.84262770644091</v>
      </c>
      <c r="T32" s="77">
        <f>IF(RES_hh_fec!T32=0,0,1000*11630*RES_hh_fec!T32/RES_hh_num!T32)</f>
        <v>616.01932834666809</v>
      </c>
      <c r="U32" s="77">
        <f>IF(RES_hh_fec!U32=0,0,1000*11630*RES_hh_fec!U32/RES_hh_num!U32)</f>
        <v>605.54557451826088</v>
      </c>
      <c r="V32" s="77">
        <f>IF(RES_hh_fec!V32=0,0,1000*11630*RES_hh_fec!V32/RES_hh_num!V32)</f>
        <v>611.90539546748107</v>
      </c>
      <c r="W32" s="77">
        <f>IF(RES_hh_fec!W32=0,0,1000*11630*RES_hh_fec!W32/RES_hh_num!W32)</f>
        <v>615.03416053087597</v>
      </c>
      <c r="X32" s="77">
        <f>IF(RES_hh_fec!X32=0,0,1000*11630*RES_hh_fec!X32/RES_hh_num!X32)</f>
        <v>626.58136004385187</v>
      </c>
      <c r="Y32" s="77">
        <f>IF(RES_hh_fec!Y32=0,0,1000*11630*RES_hh_fec!Y32/RES_hh_num!Y32)</f>
        <v>581.88736493124634</v>
      </c>
      <c r="DA32" s="92" t="s">
        <v>497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8463.927272899693</v>
      </c>
      <c r="C3" s="65">
        <f>IF(RES_hh_tes!C3=0,0,1000*11630*RES_hh_tes!C3/RES_hh_num!C3)</f>
        <v>9009.6397219198152</v>
      </c>
      <c r="D3" s="65">
        <f>IF(RES_hh_tes!D3=0,0,1000*11630*RES_hh_tes!D3/RES_hh_num!D3)</f>
        <v>8813.1839299616804</v>
      </c>
      <c r="E3" s="65">
        <f>IF(RES_hh_tes!E3=0,0,1000*11630*RES_hh_tes!E3/RES_hh_num!E3)</f>
        <v>9137.3151628327596</v>
      </c>
      <c r="F3" s="65">
        <f>IF(RES_hh_tes!F3=0,0,1000*11630*RES_hh_tes!F3/RES_hh_num!F3)</f>
        <v>9023.1007333471462</v>
      </c>
      <c r="G3" s="65">
        <f>IF(RES_hh_tes!G3=0,0,1000*11630*RES_hh_tes!G3/RES_hh_num!G3)</f>
        <v>9145.0646658526512</v>
      </c>
      <c r="H3" s="65">
        <f>IF(RES_hh_tes!H3=0,0,1000*11630*RES_hh_tes!H3/RES_hh_num!H3)</f>
        <v>9154.1147052647411</v>
      </c>
      <c r="I3" s="65">
        <f>IF(RES_hh_tes!I3=0,0,1000*11630*RES_hh_tes!I3/RES_hh_num!I3)</f>
        <v>8480.190739154199</v>
      </c>
      <c r="J3" s="65">
        <f>IF(RES_hh_tes!J3=0,0,1000*11630*RES_hh_tes!J3/RES_hh_num!J3)</f>
        <v>9036.7558492317767</v>
      </c>
      <c r="K3" s="65">
        <f>IF(RES_hh_tes!K3=0,0,1000*11630*RES_hh_tes!K3/RES_hh_num!K3)</f>
        <v>9028.7615273814299</v>
      </c>
      <c r="L3" s="65">
        <f>IF(RES_hh_tes!L3=0,0,1000*11630*RES_hh_tes!L3/RES_hh_num!L3)</f>
        <v>9831.3808803051379</v>
      </c>
      <c r="M3" s="65">
        <f>IF(RES_hh_tes!M3=0,0,1000*11630*RES_hh_tes!M3/RES_hh_num!M3)</f>
        <v>8896.822754870238</v>
      </c>
      <c r="N3" s="65">
        <f>IF(RES_hh_tes!N3=0,0,1000*11630*RES_hh_tes!N3/RES_hh_num!N3)</f>
        <v>9512.0025481962202</v>
      </c>
      <c r="O3" s="65">
        <f>IF(RES_hh_tes!O3=0,0,1000*11630*RES_hh_tes!O3/RES_hh_num!O3)</f>
        <v>9771.4585182996143</v>
      </c>
      <c r="P3" s="65">
        <f>IF(RES_hh_tes!P3=0,0,1000*11630*RES_hh_tes!P3/RES_hh_num!P3)</f>
        <v>8453.6076981547194</v>
      </c>
      <c r="Q3" s="65">
        <f>IF(RES_hh_tes!Q3=0,0,1000*11630*RES_hh_tes!Q3/RES_hh_num!Q3)</f>
        <v>8961.9442118554471</v>
      </c>
      <c r="R3" s="65">
        <f>IF(RES_hh_tes!R3=0,0,1000*11630*RES_hh_tes!R3/RES_hh_num!R3)</f>
        <v>9343.7319798878289</v>
      </c>
      <c r="S3" s="65">
        <f>IF(RES_hh_tes!S3=0,0,1000*11630*RES_hh_tes!S3/RES_hh_num!S3)</f>
        <v>9501.8422595724096</v>
      </c>
      <c r="T3" s="65">
        <f>IF(RES_hh_tes!T3=0,0,1000*11630*RES_hh_tes!T3/RES_hh_num!T3)</f>
        <v>9518.2859714928945</v>
      </c>
      <c r="U3" s="65">
        <f>IF(RES_hh_tes!U3=0,0,1000*11630*RES_hh_tes!U3/RES_hh_num!U3)</f>
        <v>9566.1381596968131</v>
      </c>
      <c r="V3" s="65">
        <f>IF(RES_hh_tes!V3=0,0,1000*11630*RES_hh_tes!V3/RES_hh_num!V3)</f>
        <v>9626.5031267630202</v>
      </c>
      <c r="W3" s="65">
        <f>IF(RES_hh_tes!W3=0,0,1000*11630*RES_hh_tes!W3/RES_hh_num!W3)</f>
        <v>10401.951442117806</v>
      </c>
      <c r="X3" s="65">
        <f>IF(RES_hh_tes!X3=0,0,1000*11630*RES_hh_tes!X3/RES_hh_num!X3)</f>
        <v>9699.8378014089794</v>
      </c>
      <c r="Y3" s="65">
        <f>IF(RES_hh_tes!Y3=0,0,1000*11630*RES_hh_tes!Y3/RES_hh_num!Y3)</f>
        <v>9239.2936796517715</v>
      </c>
      <c r="DA3" s="87" t="s">
        <v>278</v>
      </c>
    </row>
    <row r="4" spans="1:105" ht="12.95" customHeight="1" x14ac:dyDescent="0.25">
      <c r="A4" s="68" t="s">
        <v>57</v>
      </c>
      <c r="B4" s="69">
        <f>IF(RES_hh_tes!B4=0,0,1000*11630*RES_hh_tes!B4/RES_hh_num!B4)</f>
        <v>6841.6684881535821</v>
      </c>
      <c r="C4" s="69">
        <f>IF(RES_hh_tes!C4=0,0,1000*11630*RES_hh_tes!C4/RES_hh_num!C4)</f>
        <v>7334.311735480921</v>
      </c>
      <c r="D4" s="69">
        <f>IF(RES_hh_tes!D4=0,0,1000*11630*RES_hh_tes!D4/RES_hh_num!D4)</f>
        <v>7107.4459488568309</v>
      </c>
      <c r="E4" s="69">
        <f>IF(RES_hh_tes!E4=0,0,1000*11630*RES_hh_tes!E4/RES_hh_num!E4)</f>
        <v>7322.4584344182076</v>
      </c>
      <c r="F4" s="69">
        <f>IF(RES_hh_tes!F4=0,0,1000*11630*RES_hh_tes!F4/RES_hh_num!F4)</f>
        <v>7264.2326112921546</v>
      </c>
      <c r="G4" s="69">
        <f>IF(RES_hh_tes!G4=0,0,1000*11630*RES_hh_tes!G4/RES_hh_num!G4)</f>
        <v>7350.167735196289</v>
      </c>
      <c r="H4" s="69">
        <f>IF(RES_hh_tes!H4=0,0,1000*11630*RES_hh_tes!H4/RES_hh_num!H4)</f>
        <v>7313.6153740301961</v>
      </c>
      <c r="I4" s="69">
        <f>IF(RES_hh_tes!I4=0,0,1000*11630*RES_hh_tes!I4/RES_hh_num!I4)</f>
        <v>6684.996241921961</v>
      </c>
      <c r="J4" s="69">
        <f>IF(RES_hh_tes!J4=0,0,1000*11630*RES_hh_tes!J4/RES_hh_num!J4)</f>
        <v>7245.7860283642676</v>
      </c>
      <c r="K4" s="69">
        <f>IF(RES_hh_tes!K4=0,0,1000*11630*RES_hh_tes!K4/RES_hh_num!K4)</f>
        <v>7227.9104515057425</v>
      </c>
      <c r="L4" s="69">
        <f>IF(RES_hh_tes!L4=0,0,1000*11630*RES_hh_tes!L4/RES_hh_num!L4)</f>
        <v>7947.8503379392387</v>
      </c>
      <c r="M4" s="69">
        <f>IF(RES_hh_tes!M4=0,0,1000*11630*RES_hh_tes!M4/RES_hh_num!M4)</f>
        <v>7010.9312478020738</v>
      </c>
      <c r="N4" s="69">
        <f>IF(RES_hh_tes!N4=0,0,1000*11630*RES_hh_tes!N4/RES_hh_num!N4)</f>
        <v>7582.6453228684895</v>
      </c>
      <c r="O4" s="69">
        <f>IF(RES_hh_tes!O4=0,0,1000*11630*RES_hh_tes!O4/RES_hh_num!O4)</f>
        <v>7895.7416283369821</v>
      </c>
      <c r="P4" s="69">
        <f>IF(RES_hh_tes!P4=0,0,1000*11630*RES_hh_tes!P4/RES_hh_num!P4)</f>
        <v>6629.5844182055016</v>
      </c>
      <c r="Q4" s="69">
        <f>IF(RES_hh_tes!Q4=0,0,1000*11630*RES_hh_tes!Q4/RES_hh_num!Q4)</f>
        <v>7056.9063589223233</v>
      </c>
      <c r="R4" s="69">
        <f>IF(RES_hh_tes!R4=0,0,1000*11630*RES_hh_tes!R4/RES_hh_num!R4)</f>
        <v>7409.7603708578354</v>
      </c>
      <c r="S4" s="69">
        <f>IF(RES_hh_tes!S4=0,0,1000*11630*RES_hh_tes!S4/RES_hh_num!S4)</f>
        <v>7463.6452858341036</v>
      </c>
      <c r="T4" s="69">
        <f>IF(RES_hh_tes!T4=0,0,1000*11630*RES_hh_tes!T4/RES_hh_num!T4)</f>
        <v>7459.7536261271498</v>
      </c>
      <c r="U4" s="69">
        <f>IF(RES_hh_tes!U4=0,0,1000*11630*RES_hh_tes!U4/RES_hh_num!U4)</f>
        <v>7480.6987441422998</v>
      </c>
      <c r="V4" s="69">
        <f>IF(RES_hh_tes!V4=0,0,1000*11630*RES_hh_tes!V4/RES_hh_num!V4)</f>
        <v>7516.4147282542881</v>
      </c>
      <c r="W4" s="69">
        <f>IF(RES_hh_tes!W4=0,0,1000*11630*RES_hh_tes!W4/RES_hh_num!W4)</f>
        <v>8259.8933889794826</v>
      </c>
      <c r="X4" s="69">
        <f>IF(RES_hh_tes!X4=0,0,1000*11630*RES_hh_tes!X4/RES_hh_num!X4)</f>
        <v>7675.8200881643306</v>
      </c>
      <c r="Y4" s="69">
        <f>IF(RES_hh_tes!Y4=0,0,1000*11630*RES_hh_tes!Y4/RES_hh_num!Y4)</f>
        <v>7338.6779250521704</v>
      </c>
      <c r="DA4" s="88" t="s">
        <v>279</v>
      </c>
    </row>
    <row r="5" spans="1:105" ht="12" customHeight="1" x14ac:dyDescent="0.25">
      <c r="A5" s="28" t="s">
        <v>51</v>
      </c>
      <c r="B5" s="72">
        <f>IF(RES_hh_tes!B5=0,0,1000*11630*RES_hh_tes!B5/RES_hh_num!B5)</f>
        <v>7017.8127510812574</v>
      </c>
      <c r="C5" s="72">
        <f>IF(RES_hh_tes!C5=0,0,1000*11630*RES_hh_tes!C5/RES_hh_num!C5)</f>
        <v>7361.8215165657812</v>
      </c>
      <c r="D5" s="72">
        <f>IF(RES_hh_tes!D5=0,0,1000*11630*RES_hh_tes!D5/RES_hh_num!D5)</f>
        <v>7442.9980070038719</v>
      </c>
      <c r="E5" s="72">
        <f>IF(RES_hh_tes!E5=0,0,1000*11630*RES_hh_tes!E5/RES_hh_num!E5)</f>
        <v>7248.2939816128992</v>
      </c>
      <c r="F5" s="72">
        <f>IF(RES_hh_tes!F5=0,0,1000*11630*RES_hh_tes!F5/RES_hh_num!F5)</f>
        <v>7129.7916583968818</v>
      </c>
      <c r="G5" s="72">
        <f>IF(RES_hh_tes!G5=0,0,1000*11630*RES_hh_tes!G5/RES_hh_num!G5)</f>
        <v>7299.1918526375575</v>
      </c>
      <c r="H5" s="72">
        <f>IF(RES_hh_tes!H5=0,0,1000*11630*RES_hh_tes!H5/RES_hh_num!H5)</f>
        <v>8002.183762633339</v>
      </c>
      <c r="I5" s="72">
        <f>IF(RES_hh_tes!I5=0,0,1000*11630*RES_hh_tes!I5/RES_hh_num!I5)</f>
        <v>7230.7745946784953</v>
      </c>
      <c r="J5" s="72">
        <f>IF(RES_hh_tes!J5=0,0,1000*11630*RES_hh_tes!J5/RES_hh_num!J5)</f>
        <v>7585.3643256098603</v>
      </c>
      <c r="K5" s="72">
        <f>IF(RES_hh_tes!K5=0,0,1000*11630*RES_hh_tes!K5/RES_hh_num!K5)</f>
        <v>7766.7628298094851</v>
      </c>
      <c r="L5" s="72">
        <f>IF(RES_hh_tes!L5=0,0,1000*11630*RES_hh_tes!L5/RES_hh_num!L5)</f>
        <v>9137.9311658008119</v>
      </c>
      <c r="M5" s="72">
        <f>IF(RES_hh_tes!M5=0,0,1000*11630*RES_hh_tes!M5/RES_hh_num!M5)</f>
        <v>8054.3972427044646</v>
      </c>
      <c r="N5" s="72">
        <f>IF(RES_hh_tes!N5=0,0,1000*11630*RES_hh_tes!N5/RES_hh_num!N5)</f>
        <v>8383.6289761083281</v>
      </c>
      <c r="O5" s="72">
        <f>IF(RES_hh_tes!O5=0,0,1000*11630*RES_hh_tes!O5/RES_hh_num!O5)</f>
        <v>8415.7980413733567</v>
      </c>
      <c r="P5" s="72">
        <f>IF(RES_hh_tes!P5=0,0,1000*11630*RES_hh_tes!P5/RES_hh_num!P5)</f>
        <v>7625.9858515247615</v>
      </c>
      <c r="Q5" s="72">
        <f>IF(RES_hh_tes!Q5=0,0,1000*11630*RES_hh_tes!Q5/RES_hh_num!Q5)</f>
        <v>7697.4023963600594</v>
      </c>
      <c r="R5" s="72">
        <f>IF(RES_hh_tes!R5=0,0,1000*11630*RES_hh_tes!R5/RES_hh_num!R5)</f>
        <v>8322.2661205300756</v>
      </c>
      <c r="S5" s="72">
        <f>IF(RES_hh_tes!S5=0,0,1000*11630*RES_hh_tes!S5/RES_hh_num!S5)</f>
        <v>8773.2133892228649</v>
      </c>
      <c r="T5" s="72">
        <f>IF(RES_hh_tes!T5=0,0,1000*11630*RES_hh_tes!T5/RES_hh_num!T5)</f>
        <v>9165.105681812287</v>
      </c>
      <c r="U5" s="72">
        <f>IF(RES_hh_tes!U5=0,0,1000*11630*RES_hh_tes!U5/RES_hh_num!U5)</f>
        <v>7990.135465142801</v>
      </c>
      <c r="V5" s="72">
        <f>IF(RES_hh_tes!V5=0,0,1000*11630*RES_hh_tes!V5/RES_hh_num!V5)</f>
        <v>8824.801436322361</v>
      </c>
      <c r="W5" s="72">
        <f>IF(RES_hh_tes!W5=0,0,1000*11630*RES_hh_tes!W5/RES_hh_num!W5)</f>
        <v>9913.1884649717267</v>
      </c>
      <c r="X5" s="72">
        <f>IF(RES_hh_tes!X5=0,0,1000*11630*RES_hh_tes!X5/RES_hh_num!X5)</f>
        <v>9370.5910752498767</v>
      </c>
      <c r="Y5" s="72">
        <f>IF(RES_hh_tes!Y5=0,0,1000*11630*RES_hh_tes!Y5/RES_hh_num!Y5)</f>
        <v>8898.8209525229868</v>
      </c>
      <c r="DA5" s="89" t="s">
        <v>499</v>
      </c>
    </row>
    <row r="6" spans="1:105" ht="12" customHeight="1" x14ac:dyDescent="0.25">
      <c r="A6" s="28" t="s">
        <v>74</v>
      </c>
      <c r="B6" s="72">
        <f>IF(RES_hh_tes!B6=0,0,1000*11630*RES_hh_tes!B6/RES_hh_num!B6)</f>
        <v>4643.1246959479649</v>
      </c>
      <c r="C6" s="72">
        <f>IF(RES_hh_tes!C6=0,0,1000*11630*RES_hh_tes!C6/RES_hh_num!C6)</f>
        <v>4748.783709272524</v>
      </c>
      <c r="D6" s="72">
        <f>IF(RES_hh_tes!D6=0,0,1000*11630*RES_hh_tes!D6/RES_hh_num!D6)</f>
        <v>4781.3524741839865</v>
      </c>
      <c r="E6" s="72">
        <f>IF(RES_hh_tes!E6=0,0,1000*11630*RES_hh_tes!E6/RES_hh_num!E6)</f>
        <v>4903.6238697977124</v>
      </c>
      <c r="F6" s="72">
        <f>IF(RES_hh_tes!F6=0,0,1000*11630*RES_hh_tes!F6/RES_hh_num!F6)</f>
        <v>5300.9434098611218</v>
      </c>
      <c r="G6" s="72">
        <f>IF(RES_hh_tes!G6=0,0,1000*11630*RES_hh_tes!G6/RES_hh_num!G6)</f>
        <v>5479.577385981288</v>
      </c>
      <c r="H6" s="72">
        <f>IF(RES_hh_tes!H6=0,0,1000*11630*RES_hh_tes!H6/RES_hh_num!H6)</f>
        <v>5438.8100396362925</v>
      </c>
      <c r="I6" s="72">
        <f>IF(RES_hh_tes!I6=0,0,1000*11630*RES_hh_tes!I6/RES_hh_num!I6)</f>
        <v>4963.674502075005</v>
      </c>
      <c r="J6" s="72">
        <f>IF(RES_hh_tes!J6=0,0,1000*11630*RES_hh_tes!J6/RES_hh_num!J6)</f>
        <v>5616.8916426170326</v>
      </c>
      <c r="K6" s="72">
        <f>IF(RES_hh_tes!K6=0,0,1000*11630*RES_hh_tes!K6/RES_hh_num!K6)</f>
        <v>5510.462438789421</v>
      </c>
      <c r="L6" s="72">
        <f>IF(RES_hh_tes!L6=0,0,1000*11630*RES_hh_tes!L6/RES_hh_num!L6)</f>
        <v>6136.2652248598588</v>
      </c>
      <c r="M6" s="72">
        <f>IF(RES_hh_tes!M6=0,0,1000*11630*RES_hh_tes!M6/RES_hh_num!M6)</f>
        <v>5358.9704217583876</v>
      </c>
      <c r="N6" s="72">
        <f>IF(RES_hh_tes!N6=0,0,1000*11630*RES_hh_tes!N6/RES_hh_num!N6)</f>
        <v>5622.0809448679483</v>
      </c>
      <c r="O6" s="72">
        <f>IF(RES_hh_tes!O6=0,0,1000*11630*RES_hh_tes!O6/RES_hh_num!O6)</f>
        <v>6224.7322417919459</v>
      </c>
      <c r="P6" s="72">
        <f>IF(RES_hh_tes!P6=0,0,1000*11630*RES_hh_tes!P6/RES_hh_num!P6)</f>
        <v>5272.6195012343951</v>
      </c>
      <c r="Q6" s="72">
        <f>IF(RES_hh_tes!Q6=0,0,1000*11630*RES_hh_tes!Q6/RES_hh_num!Q6)</f>
        <v>5243.3234413467835</v>
      </c>
      <c r="R6" s="72">
        <f>IF(RES_hh_tes!R6=0,0,1000*11630*RES_hh_tes!R6/RES_hh_num!R6)</f>
        <v>6023.8006739689627</v>
      </c>
      <c r="S6" s="72">
        <f>IF(RES_hh_tes!S6=0,0,1000*11630*RES_hh_tes!S6/RES_hh_num!S6)</f>
        <v>5514.5779123477305</v>
      </c>
      <c r="T6" s="72">
        <f>IF(RES_hh_tes!T6=0,0,1000*11630*RES_hh_tes!T6/RES_hh_num!T6)</f>
        <v>6288.1436228234024</v>
      </c>
      <c r="U6" s="72">
        <f>IF(RES_hh_tes!U6=0,0,1000*11630*RES_hh_tes!U6/RES_hh_num!U6)</f>
        <v>5982.107177928443</v>
      </c>
      <c r="V6" s="72">
        <f>IF(RES_hh_tes!V6=0,0,1000*11630*RES_hh_tes!V6/RES_hh_num!V6)</f>
        <v>6095.4762827287468</v>
      </c>
      <c r="W6" s="72">
        <f>IF(RES_hh_tes!W6=0,0,1000*11630*RES_hh_tes!W6/RES_hh_num!W6)</f>
        <v>6713.4785614740058</v>
      </c>
      <c r="X6" s="72">
        <f>IF(RES_hh_tes!X6=0,0,1000*11630*RES_hh_tes!X6/RES_hh_num!X6)</f>
        <v>6509.0943219652299</v>
      </c>
      <c r="Y6" s="72">
        <f>IF(RES_hh_tes!Y6=0,0,1000*11630*RES_hh_tes!Y6/RES_hh_num!Y6)</f>
        <v>5643.9008066078086</v>
      </c>
      <c r="DA6" s="89" t="s">
        <v>500</v>
      </c>
    </row>
    <row r="7" spans="1:105" ht="12" customHeight="1" x14ac:dyDescent="0.25">
      <c r="A7" s="28" t="s">
        <v>201</v>
      </c>
      <c r="B7" s="72">
        <f>IF(RES_hh_tes!B7=0,0,1000*11630*RES_hh_tes!B7/RES_hh_num!B7)</f>
        <v>6748.455346040997</v>
      </c>
      <c r="C7" s="72">
        <f>IF(RES_hh_tes!C7=0,0,1000*11630*RES_hh_tes!C7/RES_hh_num!C7)</f>
        <v>7642.1762506837458</v>
      </c>
      <c r="D7" s="72">
        <f>IF(RES_hh_tes!D7=0,0,1000*11630*RES_hh_tes!D7/RES_hh_num!D7)</f>
        <v>7086.5569234131281</v>
      </c>
      <c r="E7" s="72">
        <f>IF(RES_hh_tes!E7=0,0,1000*11630*RES_hh_tes!E7/RES_hh_num!E7)</f>
        <v>7375.8365777685267</v>
      </c>
      <c r="F7" s="72">
        <f>IF(RES_hh_tes!F7=0,0,1000*11630*RES_hh_tes!F7/RES_hh_num!F7)</f>
        <v>7231.4285316148225</v>
      </c>
      <c r="G7" s="72">
        <f>IF(RES_hh_tes!G7=0,0,1000*11630*RES_hh_tes!G7/RES_hh_num!G7)</f>
        <v>7461.8444116039755</v>
      </c>
      <c r="H7" s="72">
        <f>IF(RES_hh_tes!H7=0,0,1000*11630*RES_hh_tes!H7/RES_hh_num!H7)</f>
        <v>7582.5743220106688</v>
      </c>
      <c r="I7" s="72">
        <f>IF(RES_hh_tes!I7=0,0,1000*11630*RES_hh_tes!I7/RES_hh_num!I7)</f>
        <v>6018.4114562754448</v>
      </c>
      <c r="J7" s="72">
        <f>IF(RES_hh_tes!J7=0,0,1000*11630*RES_hh_tes!J7/RES_hh_num!J7)</f>
        <v>7531.8560664470897</v>
      </c>
      <c r="K7" s="72">
        <f>IF(RES_hh_tes!K7=0,0,1000*11630*RES_hh_tes!K7/RES_hh_num!K7)</f>
        <v>7149.5965961487818</v>
      </c>
      <c r="L7" s="72">
        <f>IF(RES_hh_tes!L7=0,0,1000*11630*RES_hh_tes!L7/RES_hh_num!L7)</f>
        <v>7480.1473379896961</v>
      </c>
      <c r="M7" s="72">
        <f>IF(RES_hh_tes!M7=0,0,1000*11630*RES_hh_tes!M7/RES_hh_num!M7)</f>
        <v>6799.4756046545208</v>
      </c>
      <c r="N7" s="72">
        <f>IF(RES_hh_tes!N7=0,0,1000*11630*RES_hh_tes!N7/RES_hh_num!N7)</f>
        <v>7201.5589428060493</v>
      </c>
      <c r="O7" s="72">
        <f>IF(RES_hh_tes!O7=0,0,1000*11630*RES_hh_tes!O7/RES_hh_num!O7)</f>
        <v>7669.2182722650869</v>
      </c>
      <c r="P7" s="72">
        <f>IF(RES_hh_tes!P7=0,0,1000*11630*RES_hh_tes!P7/RES_hh_num!P7)</f>
        <v>6366.7845856725489</v>
      </c>
      <c r="Q7" s="72">
        <f>IF(RES_hh_tes!Q7=0,0,1000*11630*RES_hh_tes!Q7/RES_hh_num!Q7)</f>
        <v>6869.8889753593248</v>
      </c>
      <c r="R7" s="72">
        <f>IF(RES_hh_tes!R7=0,0,1000*11630*RES_hh_tes!R7/RES_hh_num!R7)</f>
        <v>6902.3793241850926</v>
      </c>
      <c r="S7" s="72">
        <f>IF(RES_hh_tes!S7=0,0,1000*11630*RES_hh_tes!S7/RES_hh_num!S7)</f>
        <v>7021.745062133682</v>
      </c>
      <c r="T7" s="72">
        <f>IF(RES_hh_tes!T7=0,0,1000*11630*RES_hh_tes!T7/RES_hh_num!T7)</f>
        <v>6734.0069628841684</v>
      </c>
      <c r="U7" s="72">
        <f>IF(RES_hh_tes!U7=0,0,1000*11630*RES_hh_tes!U7/RES_hh_num!U7)</f>
        <v>7152.2105921698876</v>
      </c>
      <c r="V7" s="72">
        <f>IF(RES_hh_tes!V7=0,0,1000*11630*RES_hh_tes!V7/RES_hh_num!V7)</f>
        <v>7889.8395841207839</v>
      </c>
      <c r="W7" s="72">
        <f>IF(RES_hh_tes!W7=0,0,1000*11630*RES_hh_tes!W7/RES_hh_num!W7)</f>
        <v>6645.5224324305864</v>
      </c>
      <c r="X7" s="72">
        <f>IF(RES_hh_tes!X7=0,0,1000*11630*RES_hh_tes!X7/RES_hh_num!X7)</f>
        <v>7344.5756013317668</v>
      </c>
      <c r="Y7" s="72">
        <f>IF(RES_hh_tes!Y7=0,0,1000*11630*RES_hh_tes!Y7/RES_hh_num!Y7)</f>
        <v>6868.5383235951149</v>
      </c>
      <c r="DA7" s="89" t="s">
        <v>501</v>
      </c>
    </row>
    <row r="8" spans="1:105" ht="12" customHeight="1" x14ac:dyDescent="0.25">
      <c r="A8" s="28" t="s">
        <v>190</v>
      </c>
      <c r="B8" s="72">
        <f>IF(RES_hh_tes!B8=0,0,1000*11630*RES_hh_tes!B8/RES_hh_num!B8)</f>
        <v>6767.3392912216723</v>
      </c>
      <c r="C8" s="72">
        <f>IF(RES_hh_tes!C8=0,0,1000*11630*RES_hh_tes!C8/RES_hh_num!C8)</f>
        <v>7084.480795488199</v>
      </c>
      <c r="D8" s="72">
        <f>IF(RES_hh_tes!D8=0,0,1000*11630*RES_hh_tes!D8/RES_hh_num!D8)</f>
        <v>6890.6987787763619</v>
      </c>
      <c r="E8" s="72">
        <f>IF(RES_hh_tes!E8=0,0,1000*11630*RES_hh_tes!E8/RES_hh_num!E8)</f>
        <v>7116.6226971880369</v>
      </c>
      <c r="F8" s="72">
        <f>IF(RES_hh_tes!F8=0,0,1000*11630*RES_hh_tes!F8/RES_hh_num!F8)</f>
        <v>7133.1581120752617</v>
      </c>
      <c r="G8" s="72">
        <f>IF(RES_hh_tes!G8=0,0,1000*11630*RES_hh_tes!G8/RES_hh_num!G8)</f>
        <v>7146.0819256969053</v>
      </c>
      <c r="H8" s="72">
        <f>IF(RES_hh_tes!H8=0,0,1000*11630*RES_hh_tes!H8/RES_hh_num!H8)</f>
        <v>7021.1344439299646</v>
      </c>
      <c r="I8" s="72">
        <f>IF(RES_hh_tes!I8=0,0,1000*11630*RES_hh_tes!I8/RES_hh_num!I8)</f>
        <v>6444.6016450709858</v>
      </c>
      <c r="J8" s="72">
        <f>IF(RES_hh_tes!J8=0,0,1000*11630*RES_hh_tes!J8/RES_hh_num!J8)</f>
        <v>6858.1622955309394</v>
      </c>
      <c r="K8" s="72">
        <f>IF(RES_hh_tes!K8=0,0,1000*11630*RES_hh_tes!K8/RES_hh_num!K8)</f>
        <v>6955.9301700587412</v>
      </c>
      <c r="L8" s="72">
        <f>IF(RES_hh_tes!L8=0,0,1000*11630*RES_hh_tes!L8/RES_hh_num!L8)</f>
        <v>7653.4902571376997</v>
      </c>
      <c r="M8" s="72">
        <f>IF(RES_hh_tes!M8=0,0,1000*11630*RES_hh_tes!M8/RES_hh_num!M8)</f>
        <v>6690.5379270205785</v>
      </c>
      <c r="N8" s="72">
        <f>IF(RES_hh_tes!N8=0,0,1000*11630*RES_hh_tes!N8/RES_hh_num!N8)</f>
        <v>7296.6290361235669</v>
      </c>
      <c r="O8" s="72">
        <f>IF(RES_hh_tes!O8=0,0,1000*11630*RES_hh_tes!O8/RES_hh_num!O8)</f>
        <v>7707.1490064709851</v>
      </c>
      <c r="P8" s="72">
        <f>IF(RES_hh_tes!P8=0,0,1000*11630*RES_hh_tes!P8/RES_hh_num!P8)</f>
        <v>6152.0019356099583</v>
      </c>
      <c r="Q8" s="72">
        <f>IF(RES_hh_tes!Q8=0,0,1000*11630*RES_hh_tes!Q8/RES_hh_num!Q8)</f>
        <v>6734.1706350018312</v>
      </c>
      <c r="R8" s="72">
        <f>IF(RES_hh_tes!R8=0,0,1000*11630*RES_hh_tes!R8/RES_hh_num!R8)</f>
        <v>7173.2845527182817</v>
      </c>
      <c r="S8" s="72">
        <f>IF(RES_hh_tes!S8=0,0,1000*11630*RES_hh_tes!S8/RES_hh_num!S8)</f>
        <v>7137.2023369691151</v>
      </c>
      <c r="T8" s="72">
        <f>IF(RES_hh_tes!T8=0,0,1000*11630*RES_hh_tes!T8/RES_hh_num!T8)</f>
        <v>7053.6913525498221</v>
      </c>
      <c r="U8" s="72">
        <f>IF(RES_hh_tes!U8=0,0,1000*11630*RES_hh_tes!U8/RES_hh_num!U8)</f>
        <v>7075.3677155532714</v>
      </c>
      <c r="V8" s="72">
        <f>IF(RES_hh_tes!V8=0,0,1000*11630*RES_hh_tes!V8/RES_hh_num!V8)</f>
        <v>7124.8977767834349</v>
      </c>
      <c r="W8" s="72">
        <f>IF(RES_hh_tes!W8=0,0,1000*11630*RES_hh_tes!W8/RES_hh_num!W8)</f>
        <v>8294.6237652089458</v>
      </c>
      <c r="X8" s="72">
        <f>IF(RES_hh_tes!X8=0,0,1000*11630*RES_hh_tes!X8/RES_hh_num!X8)</f>
        <v>7257.4547915951316</v>
      </c>
      <c r="Y8" s="72">
        <f>IF(RES_hh_tes!Y8=0,0,1000*11630*RES_hh_tes!Y8/RES_hh_num!Y8)</f>
        <v>6909.3974893245586</v>
      </c>
      <c r="DA8" s="89" t="s">
        <v>502</v>
      </c>
    </row>
    <row r="9" spans="1:105" ht="12" customHeight="1" x14ac:dyDescent="0.25">
      <c r="A9" s="28" t="s">
        <v>203</v>
      </c>
      <c r="B9" s="72">
        <f>IF(RES_hh_tes!B9=0,0,1000*11630*RES_hh_tes!B9/RES_hh_num!B9)</f>
        <v>5804.8345368431028</v>
      </c>
      <c r="C9" s="72">
        <f>IF(RES_hh_tes!C9=0,0,1000*11630*RES_hh_tes!C9/RES_hh_num!C9)</f>
        <v>5979.8764162763264</v>
      </c>
      <c r="D9" s="72">
        <f>IF(RES_hh_tes!D9=0,0,1000*11630*RES_hh_tes!D9/RES_hh_num!D9)</f>
        <v>5908.8150556513092</v>
      </c>
      <c r="E9" s="72">
        <f>IF(RES_hh_tes!E9=0,0,1000*11630*RES_hh_tes!E9/RES_hh_num!E9)</f>
        <v>6476.2109563339</v>
      </c>
      <c r="F9" s="72">
        <f>IF(RES_hh_tes!F9=0,0,1000*11630*RES_hh_tes!F9/RES_hh_num!F9)</f>
        <v>6196.944581750985</v>
      </c>
      <c r="G9" s="72">
        <f>IF(RES_hh_tes!G9=0,0,1000*11630*RES_hh_tes!G9/RES_hh_num!G9)</f>
        <v>6385.7155874667851</v>
      </c>
      <c r="H9" s="72">
        <f>IF(RES_hh_tes!H9=0,0,1000*11630*RES_hh_tes!H9/RES_hh_num!H9)</f>
        <v>6298.5639367735275</v>
      </c>
      <c r="I9" s="72">
        <f>IF(RES_hh_tes!I9=0,0,1000*11630*RES_hh_tes!I9/RES_hh_num!I9)</f>
        <v>6337.059955234934</v>
      </c>
      <c r="J9" s="72">
        <f>IF(RES_hh_tes!J9=0,0,1000*11630*RES_hh_tes!J9/RES_hh_num!J9)</f>
        <v>6779.5555894344325</v>
      </c>
      <c r="K9" s="72">
        <f>IF(RES_hh_tes!K9=0,0,1000*11630*RES_hh_tes!K9/RES_hh_num!K9)</f>
        <v>6688.0755101435698</v>
      </c>
      <c r="L9" s="72">
        <f>IF(RES_hh_tes!L9=0,0,1000*11630*RES_hh_tes!L9/RES_hh_num!L9)</f>
        <v>7155.3739403302934</v>
      </c>
      <c r="M9" s="72">
        <f>IF(RES_hh_tes!M9=0,0,1000*11630*RES_hh_tes!M9/RES_hh_num!M9)</f>
        <v>6294.338601198222</v>
      </c>
      <c r="N9" s="72">
        <f>IF(RES_hh_tes!N9=0,0,1000*11630*RES_hh_tes!N9/RES_hh_num!N9)</f>
        <v>7131.2572031214104</v>
      </c>
      <c r="O9" s="72">
        <f>IF(RES_hh_tes!O9=0,0,1000*11630*RES_hh_tes!O9/RES_hh_num!O9)</f>
        <v>7217.4674654833625</v>
      </c>
      <c r="P9" s="72">
        <f>IF(RES_hh_tes!P9=0,0,1000*11630*RES_hh_tes!P9/RES_hh_num!P9)</f>
        <v>6177.9372471666966</v>
      </c>
      <c r="Q9" s="72">
        <f>IF(RES_hh_tes!Q9=0,0,1000*11630*RES_hh_tes!Q9/RES_hh_num!Q9)</f>
        <v>6557.8614605466782</v>
      </c>
      <c r="R9" s="72">
        <f>IF(RES_hh_tes!R9=0,0,1000*11630*RES_hh_tes!R9/RES_hh_num!R9)</f>
        <v>6668.1431507560292</v>
      </c>
      <c r="S9" s="72">
        <f>IF(RES_hh_tes!S9=0,0,1000*11630*RES_hh_tes!S9/RES_hh_num!S9)</f>
        <v>6811.3926883761469</v>
      </c>
      <c r="T9" s="72">
        <f>IF(RES_hh_tes!T9=0,0,1000*11630*RES_hh_tes!T9/RES_hh_num!T9)</f>
        <v>7123.721006387359</v>
      </c>
      <c r="U9" s="72">
        <f>IF(RES_hh_tes!U9=0,0,1000*11630*RES_hh_tes!U9/RES_hh_num!U9)</f>
        <v>7160.0692744129356</v>
      </c>
      <c r="V9" s="72">
        <f>IF(RES_hh_tes!V9=0,0,1000*11630*RES_hh_tes!V9/RES_hh_num!V9)</f>
        <v>6966.0718928320348</v>
      </c>
      <c r="W9" s="72">
        <f>IF(RES_hh_tes!W9=0,0,1000*11630*RES_hh_tes!W9/RES_hh_num!W9)</f>
        <v>7758.6165063204944</v>
      </c>
      <c r="X9" s="72">
        <f>IF(RES_hh_tes!X9=0,0,1000*11630*RES_hh_tes!X9/RES_hh_num!X9)</f>
        <v>7377.9646216815172</v>
      </c>
      <c r="Y9" s="72">
        <f>IF(RES_hh_tes!Y9=0,0,1000*11630*RES_hh_tes!Y9/RES_hh_num!Y9)</f>
        <v>6861.1583191456903</v>
      </c>
      <c r="DA9" s="89" t="s">
        <v>503</v>
      </c>
    </row>
    <row r="10" spans="1:105" ht="12" customHeight="1" x14ac:dyDescent="0.25">
      <c r="A10" s="28" t="s">
        <v>198</v>
      </c>
      <c r="B10" s="72">
        <f>IF(RES_hh_tes!B10=0,0,1000*11630*RES_hh_tes!B10/RES_hh_num!B10)</f>
        <v>7671.6265038911642</v>
      </c>
      <c r="C10" s="72">
        <f>IF(RES_hh_tes!C10=0,0,1000*11630*RES_hh_tes!C10/RES_hh_num!C10)</f>
        <v>8280.27599670979</v>
      </c>
      <c r="D10" s="72">
        <f>IF(RES_hh_tes!D10=0,0,1000*11630*RES_hh_tes!D10/RES_hh_num!D10)</f>
        <v>6769.4651395957053</v>
      </c>
      <c r="E10" s="72">
        <f>IF(RES_hh_tes!E10=0,0,1000*11630*RES_hh_tes!E10/RES_hh_num!E10)</f>
        <v>8039.5613269361484</v>
      </c>
      <c r="F10" s="72">
        <f>IF(RES_hh_tes!F10=0,0,1000*11630*RES_hh_tes!F10/RES_hh_num!F10)</f>
        <v>10301.85373999998</v>
      </c>
      <c r="G10" s="72">
        <f>IF(RES_hh_tes!G10=0,0,1000*11630*RES_hh_tes!G10/RES_hh_num!G10)</f>
        <v>6654.9253245907757</v>
      </c>
      <c r="H10" s="72">
        <f>IF(RES_hh_tes!H10=0,0,1000*11630*RES_hh_tes!H10/RES_hh_num!H10)</f>
        <v>6792.3247771824354</v>
      </c>
      <c r="I10" s="72">
        <f>IF(RES_hh_tes!I10=0,0,1000*11630*RES_hh_tes!I10/RES_hh_num!I10)</f>
        <v>5760.9424741722787</v>
      </c>
      <c r="J10" s="72">
        <f>IF(RES_hh_tes!J10=0,0,1000*11630*RES_hh_tes!J10/RES_hh_num!J10)</f>
        <v>6211.5838716952485</v>
      </c>
      <c r="K10" s="72">
        <f>IF(RES_hh_tes!K10=0,0,1000*11630*RES_hh_tes!K10/RES_hh_num!K10)</f>
        <v>6615.7270809556858</v>
      </c>
      <c r="L10" s="72">
        <f>IF(RES_hh_tes!L10=0,0,1000*11630*RES_hh_tes!L10/RES_hh_num!L10)</f>
        <v>7467.1851274339979</v>
      </c>
      <c r="M10" s="72">
        <f>IF(RES_hh_tes!M10=0,0,1000*11630*RES_hh_tes!M10/RES_hh_num!M10)</f>
        <v>6709.6468188481149</v>
      </c>
      <c r="N10" s="72">
        <f>IF(RES_hh_tes!N10=0,0,1000*11630*RES_hh_tes!N10/RES_hh_num!N10)</f>
        <v>7721.399513048972</v>
      </c>
      <c r="O10" s="72">
        <f>IF(RES_hh_tes!O10=0,0,1000*11630*RES_hh_tes!O10/RES_hh_num!O10)</f>
        <v>7903.7443921437034</v>
      </c>
      <c r="P10" s="72">
        <f>IF(RES_hh_tes!P10=0,0,1000*11630*RES_hh_tes!P10/RES_hh_num!P10)</f>
        <v>6797.0636921831583</v>
      </c>
      <c r="Q10" s="72">
        <f>IF(RES_hh_tes!Q10=0,0,1000*11630*RES_hh_tes!Q10/RES_hh_num!Q10)</f>
        <v>7452.9785313653174</v>
      </c>
      <c r="R10" s="72">
        <f>IF(RES_hh_tes!R10=0,0,1000*11630*RES_hh_tes!R10/RES_hh_num!R10)</f>
        <v>8704.2502306010465</v>
      </c>
      <c r="S10" s="72">
        <f>IF(RES_hh_tes!S10=0,0,1000*11630*RES_hh_tes!S10/RES_hh_num!S10)</f>
        <v>8477.055858310403</v>
      </c>
      <c r="T10" s="72">
        <f>IF(RES_hh_tes!T10=0,0,1000*11630*RES_hh_tes!T10/RES_hh_num!T10)</f>
        <v>7830.3852610728527</v>
      </c>
      <c r="U10" s="72">
        <f>IF(RES_hh_tes!U10=0,0,1000*11630*RES_hh_tes!U10/RES_hh_num!U10)</f>
        <v>8469.0392116880939</v>
      </c>
      <c r="V10" s="72">
        <f>IF(RES_hh_tes!V10=0,0,1000*11630*RES_hh_tes!V10/RES_hh_num!V10)</f>
        <v>7609.5863501588128</v>
      </c>
      <c r="W10" s="72">
        <f>IF(RES_hh_tes!W10=0,0,1000*11630*RES_hh_tes!W10/RES_hh_num!W10)</f>
        <v>10061.026340658836</v>
      </c>
      <c r="X10" s="72">
        <f>IF(RES_hh_tes!X10=0,0,1000*11630*RES_hh_tes!X10/RES_hh_num!X10)</f>
        <v>9007.402093667899</v>
      </c>
      <c r="Y10" s="72">
        <f>IF(RES_hh_tes!Y10=0,0,1000*11630*RES_hh_tes!Y10/RES_hh_num!Y10)</f>
        <v>9209.0246016267174</v>
      </c>
      <c r="DA10" s="89" t="s">
        <v>504</v>
      </c>
    </row>
    <row r="11" spans="1:105" ht="12" customHeight="1" x14ac:dyDescent="0.25">
      <c r="A11" s="28" t="s">
        <v>199</v>
      </c>
      <c r="B11" s="72">
        <f>IF(RES_hh_tes!B11=0,0,1000*11630*RES_hh_tes!B11/RES_hh_num!B11)</f>
        <v>7453.9866816309277</v>
      </c>
      <c r="C11" s="72">
        <f>IF(RES_hh_tes!C11=0,0,1000*11630*RES_hh_tes!C11/RES_hh_num!C11)</f>
        <v>8176.4692933974893</v>
      </c>
      <c r="D11" s="72">
        <f>IF(RES_hh_tes!D11=0,0,1000*11630*RES_hh_tes!D11/RES_hh_num!D11)</f>
        <v>8101.9674003626424</v>
      </c>
      <c r="E11" s="72">
        <f>IF(RES_hh_tes!E11=0,0,1000*11630*RES_hh_tes!E11/RES_hh_num!E11)</f>
        <v>7953.5411252277281</v>
      </c>
      <c r="F11" s="72">
        <f>IF(RES_hh_tes!F11=0,0,1000*11630*RES_hh_tes!F11/RES_hh_num!F11)</f>
        <v>8138.0392146516151</v>
      </c>
      <c r="G11" s="72">
        <f>IF(RES_hh_tes!G11=0,0,1000*11630*RES_hh_tes!G11/RES_hh_num!G11)</f>
        <v>8303.8320210968413</v>
      </c>
      <c r="H11" s="72">
        <f>IF(RES_hh_tes!H11=0,0,1000*11630*RES_hh_tes!H11/RES_hh_num!H11)</f>
        <v>8283.0534680358414</v>
      </c>
      <c r="I11" s="72">
        <f>IF(RES_hh_tes!I11=0,0,1000*11630*RES_hh_tes!I11/RES_hh_num!I11)</f>
        <v>7788.5775571969898</v>
      </c>
      <c r="J11" s="72">
        <f>IF(RES_hh_tes!J11=0,0,1000*11630*RES_hh_tes!J11/RES_hh_num!J11)</f>
        <v>8081.3355112771424</v>
      </c>
      <c r="K11" s="72">
        <f>IF(RES_hh_tes!K11=0,0,1000*11630*RES_hh_tes!K11/RES_hh_num!K11)</f>
        <v>8256.7723066267135</v>
      </c>
      <c r="L11" s="72">
        <f>IF(RES_hh_tes!L11=0,0,1000*11630*RES_hh_tes!L11/RES_hh_num!L11)</f>
        <v>9533.628860047882</v>
      </c>
      <c r="M11" s="72">
        <f>IF(RES_hh_tes!M11=0,0,1000*11630*RES_hh_tes!M11/RES_hh_num!M11)</f>
        <v>8539.7635407432172</v>
      </c>
      <c r="N11" s="72">
        <f>IF(RES_hh_tes!N11=0,0,1000*11630*RES_hh_tes!N11/RES_hh_num!N11)</f>
        <v>8740.3174730745432</v>
      </c>
      <c r="O11" s="72">
        <f>IF(RES_hh_tes!O11=0,0,1000*11630*RES_hh_tes!O11/RES_hh_num!O11)</f>
        <v>9313.9487026457537</v>
      </c>
      <c r="P11" s="72">
        <f>IF(RES_hh_tes!P11=0,0,1000*11630*RES_hh_tes!P11/RES_hh_num!P11)</f>
        <v>8134.2673482493965</v>
      </c>
      <c r="Q11" s="72">
        <f>IF(RES_hh_tes!Q11=0,0,1000*11630*RES_hh_tes!Q11/RES_hh_num!Q11)</f>
        <v>8456.6790603317568</v>
      </c>
      <c r="R11" s="72">
        <f>IF(RES_hh_tes!R11=0,0,1000*11630*RES_hh_tes!R11/RES_hh_num!R11)</f>
        <v>8979.7821630709277</v>
      </c>
      <c r="S11" s="72">
        <f>IF(RES_hh_tes!S11=0,0,1000*11630*RES_hh_tes!S11/RES_hh_num!S11)</f>
        <v>9143.6801298731425</v>
      </c>
      <c r="T11" s="72">
        <f>IF(RES_hh_tes!T11=0,0,1000*11630*RES_hh_tes!T11/RES_hh_num!T11)</f>
        <v>8971.5941064377985</v>
      </c>
      <c r="U11" s="72">
        <f>IF(RES_hh_tes!U11=0,0,1000*11630*RES_hh_tes!U11/RES_hh_num!U11)</f>
        <v>9073.5997714433433</v>
      </c>
      <c r="V11" s="72">
        <f>IF(RES_hh_tes!V11=0,0,1000*11630*RES_hh_tes!V11/RES_hh_num!V11)</f>
        <v>9123.5400645104346</v>
      </c>
      <c r="W11" s="72">
        <f>IF(RES_hh_tes!W11=0,0,1000*11630*RES_hh_tes!W11/RES_hh_num!W11)</f>
        <v>10022.341739241709</v>
      </c>
      <c r="X11" s="72">
        <f>IF(RES_hh_tes!X11=0,0,1000*11630*RES_hh_tes!X11/RES_hh_num!X11)</f>
        <v>9261.758347784611</v>
      </c>
      <c r="Y11" s="72">
        <f>IF(RES_hh_tes!Y11=0,0,1000*11630*RES_hh_tes!Y11/RES_hh_num!Y11)</f>
        <v>9132.1324026492948</v>
      </c>
      <c r="DA11" s="89" t="s">
        <v>505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8788.6943690539847</v>
      </c>
      <c r="C12" s="72">
        <f>IF(RES_hh_tes!C12=0,0,1000*11630*RES_hh_tes!C12/RES_hh_num!C12)</f>
        <v>9559.1832175453565</v>
      </c>
      <c r="D12" s="72">
        <f>IF(RES_hh_tes!D12=0,0,1000*11630*RES_hh_tes!D12/RES_hh_num!D12)</f>
        <v>9180.2794373903962</v>
      </c>
      <c r="E12" s="72">
        <f>IF(RES_hh_tes!E12=0,0,1000*11630*RES_hh_tes!E12/RES_hh_num!E12)</f>
        <v>9260.5033790913494</v>
      </c>
      <c r="F12" s="72">
        <f>IF(RES_hh_tes!F12=0,0,1000*11630*RES_hh_tes!F12/RES_hh_num!F12)</f>
        <v>8658.0765418316587</v>
      </c>
      <c r="G12" s="72">
        <f>IF(RES_hh_tes!G12=0,0,1000*11630*RES_hh_tes!G12/RES_hh_num!G12)</f>
        <v>8861.1274906133567</v>
      </c>
      <c r="H12" s="72">
        <f>IF(RES_hh_tes!H12=0,0,1000*11630*RES_hh_tes!H12/RES_hh_num!H12)</f>
        <v>8636.8957850133211</v>
      </c>
      <c r="I12" s="72">
        <f>IF(RES_hh_tes!I12=0,0,1000*11630*RES_hh_tes!I12/RES_hh_num!I12)</f>
        <v>8212.2234471106549</v>
      </c>
      <c r="J12" s="72">
        <f>IF(RES_hh_tes!J12=0,0,1000*11630*RES_hh_tes!J12/RES_hh_num!J12)</f>
        <v>8216.3438197268551</v>
      </c>
      <c r="K12" s="72">
        <f>IF(RES_hh_tes!K12=0,0,1000*11630*RES_hh_tes!K12/RES_hh_num!K12)</f>
        <v>8400.3412351359475</v>
      </c>
      <c r="L12" s="72">
        <f>IF(RES_hh_tes!L12=0,0,1000*11630*RES_hh_tes!L12/RES_hh_num!L12)</f>
        <v>9265.9064750123052</v>
      </c>
      <c r="M12" s="72">
        <f>IF(RES_hh_tes!M12=0,0,1000*11630*RES_hh_tes!M12/RES_hh_num!M12)</f>
        <v>8116.3309775689222</v>
      </c>
      <c r="N12" s="72">
        <f>IF(RES_hh_tes!N12=0,0,1000*11630*RES_hh_tes!N12/RES_hh_num!N12)</f>
        <v>8501.1215022462056</v>
      </c>
      <c r="O12" s="72">
        <f>IF(RES_hh_tes!O12=0,0,1000*11630*RES_hh_tes!O12/RES_hh_num!O12)</f>
        <v>8484.8502625605342</v>
      </c>
      <c r="P12" s="72">
        <f>IF(RES_hh_tes!P12=0,0,1000*11630*RES_hh_tes!P12/RES_hh_num!P12)</f>
        <v>7595.0131050242762</v>
      </c>
      <c r="Q12" s="72">
        <f>IF(RES_hh_tes!Q12=0,0,1000*11630*RES_hh_tes!Q12/RES_hh_num!Q12)</f>
        <v>7696.6698195045465</v>
      </c>
      <c r="R12" s="72">
        <f>IF(RES_hh_tes!R12=0,0,1000*11630*RES_hh_tes!R12/RES_hh_num!R12)</f>
        <v>8142.7451894907945</v>
      </c>
      <c r="S12" s="72">
        <f>IF(RES_hh_tes!S12=0,0,1000*11630*RES_hh_tes!S12/RES_hh_num!S12)</f>
        <v>7997.6914637459986</v>
      </c>
      <c r="T12" s="72">
        <f>IF(RES_hh_tes!T12=0,0,1000*11630*RES_hh_tes!T12/RES_hh_num!T12)</f>
        <v>7884.9074693431658</v>
      </c>
      <c r="U12" s="72">
        <f>IF(RES_hh_tes!U12=0,0,1000*11630*RES_hh_tes!U12/RES_hh_num!U12)</f>
        <v>7829.9902104682133</v>
      </c>
      <c r="V12" s="72">
        <f>IF(RES_hh_tes!V12=0,0,1000*11630*RES_hh_tes!V12/RES_hh_num!V12)</f>
        <v>7556.7188009837691</v>
      </c>
      <c r="W12" s="72">
        <f>IF(RES_hh_tes!W12=0,0,1000*11630*RES_hh_tes!W12/RES_hh_num!W12)</f>
        <v>8271.649217277205</v>
      </c>
      <c r="X12" s="72">
        <f>IF(RES_hh_tes!X12=0,0,1000*11630*RES_hh_tes!X12/RES_hh_num!X12)</f>
        <v>7961.573152355144</v>
      </c>
      <c r="Y12" s="72">
        <f>IF(RES_hh_tes!Y12=0,0,1000*11630*RES_hh_tes!Y12/RES_hh_num!Y12)</f>
        <v>8011.9365451057847</v>
      </c>
      <c r="DA12" s="89" t="s">
        <v>506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7387.4670556369556</v>
      </c>
      <c r="C13" s="74">
        <f>IF(RES_hh_tes!C13=0,0,1000*11630*RES_hh_tes!C13/RES_hh_num!C13)</f>
        <v>7780.5845862187025</v>
      </c>
      <c r="D13" s="74">
        <f>IF(RES_hh_tes!D13=0,0,1000*11630*RES_hh_tes!D13/RES_hh_num!D13)</f>
        <v>7540.6229973177687</v>
      </c>
      <c r="E13" s="74">
        <f>IF(RES_hh_tes!E13=0,0,1000*11630*RES_hh_tes!E13/RES_hh_num!E13)</f>
        <v>7890.5664235307995</v>
      </c>
      <c r="F13" s="74">
        <f>IF(RES_hh_tes!F13=0,0,1000*11630*RES_hh_tes!F13/RES_hh_num!F13)</f>
        <v>7651.128589357395</v>
      </c>
      <c r="G13" s="74">
        <f>IF(RES_hh_tes!G13=0,0,1000*11630*RES_hh_tes!G13/RES_hh_num!G13)</f>
        <v>7302.3652558008935</v>
      </c>
      <c r="H13" s="74">
        <f>IF(RES_hh_tes!H13=0,0,1000*11630*RES_hh_tes!H13/RES_hh_num!H13)</f>
        <v>7258.5782205389824</v>
      </c>
      <c r="I13" s="74">
        <f>IF(RES_hh_tes!I13=0,0,1000*11630*RES_hh_tes!I13/RES_hh_num!I13)</f>
        <v>6668.9610355837985</v>
      </c>
      <c r="J13" s="74">
        <f>IF(RES_hh_tes!J13=0,0,1000*11630*RES_hh_tes!J13/RES_hh_num!J13)</f>
        <v>6967.8144027997287</v>
      </c>
      <c r="K13" s="74">
        <f>IF(RES_hh_tes!K13=0,0,1000*11630*RES_hh_tes!K13/RES_hh_num!K13)</f>
        <v>6786.3448022534512</v>
      </c>
      <c r="L13" s="74">
        <f>IF(RES_hh_tes!L13=0,0,1000*11630*RES_hh_tes!L13/RES_hh_num!L13)</f>
        <v>7736.1404680267569</v>
      </c>
      <c r="M13" s="74">
        <f>IF(RES_hh_tes!M13=0,0,1000*11630*RES_hh_tes!M13/RES_hh_num!M13)</f>
        <v>6661.7575069503164</v>
      </c>
      <c r="N13" s="74">
        <f>IF(RES_hh_tes!N13=0,0,1000*11630*RES_hh_tes!N13/RES_hh_num!N13)</f>
        <v>7400.7259697808613</v>
      </c>
      <c r="O13" s="74">
        <f>IF(RES_hh_tes!O13=0,0,1000*11630*RES_hh_tes!O13/RES_hh_num!O13)</f>
        <v>7501.5916851935872</v>
      </c>
      <c r="P13" s="74">
        <f>IF(RES_hh_tes!P13=0,0,1000*11630*RES_hh_tes!P13/RES_hh_num!P13)</f>
        <v>6443.621198877493</v>
      </c>
      <c r="Q13" s="74">
        <f>IF(RES_hh_tes!Q13=0,0,1000*11630*RES_hh_tes!Q13/RES_hh_num!Q13)</f>
        <v>6692.749693230131</v>
      </c>
      <c r="R13" s="74">
        <f>IF(RES_hh_tes!R13=0,0,1000*11630*RES_hh_tes!R13/RES_hh_num!R13)</f>
        <v>7382.5385055375182</v>
      </c>
      <c r="S13" s="74">
        <f>IF(RES_hh_tes!S13=0,0,1000*11630*RES_hh_tes!S13/RES_hh_num!S13)</f>
        <v>7492.1077438607072</v>
      </c>
      <c r="T13" s="74">
        <f>IF(RES_hh_tes!T13=0,0,1000*11630*RES_hh_tes!T13/RES_hh_num!T13)</f>
        <v>7468.2534734035744</v>
      </c>
      <c r="U13" s="74">
        <f>IF(RES_hh_tes!U13=0,0,1000*11630*RES_hh_tes!U13/RES_hh_num!U13)</f>
        <v>7435.8919168888706</v>
      </c>
      <c r="V13" s="74">
        <f>IF(RES_hh_tes!V13=0,0,1000*11630*RES_hh_tes!V13/RES_hh_num!V13)</f>
        <v>6991.9266470246603</v>
      </c>
      <c r="W13" s="74">
        <f>IF(RES_hh_tes!W13=0,0,1000*11630*RES_hh_tes!W13/RES_hh_num!W13)</f>
        <v>7821.3211508660097</v>
      </c>
      <c r="X13" s="74">
        <f>IF(RES_hh_tes!X13=0,0,1000*11630*RES_hh_tes!X13/RES_hh_num!X13)</f>
        <v>6994.0049933648779</v>
      </c>
      <c r="Y13" s="74">
        <f>IF(RES_hh_tes!Y13=0,0,1000*11630*RES_hh_tes!Y13/RES_hh_num!Y13)</f>
        <v>6731.6542240602348</v>
      </c>
      <c r="DA13" s="90" t="s">
        <v>507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115.79456492665547</v>
      </c>
      <c r="C14" s="76">
        <f>IF(RES_hh_tes!C14=0,0,1000*11630*RES_hh_tes!C14/RES_hh_num!C14)</f>
        <v>122.86208235269311</v>
      </c>
      <c r="D14" s="76">
        <f>IF(RES_hh_tes!D14=0,0,1000*11630*RES_hh_tes!D14/RES_hh_num!D14)</f>
        <v>116.29421636647794</v>
      </c>
      <c r="E14" s="76">
        <f>IF(RES_hh_tes!E14=0,0,1000*11630*RES_hh_tes!E14/RES_hh_num!E14)</f>
        <v>115.83505791582698</v>
      </c>
      <c r="F14" s="76">
        <f>IF(RES_hh_tes!F14=0,0,1000*11630*RES_hh_tes!F14/RES_hh_num!F14)</f>
        <v>115.20866429210939</v>
      </c>
      <c r="G14" s="76">
        <f>IF(RES_hh_tes!G14=0,0,1000*11630*RES_hh_tes!G14/RES_hh_num!G14)</f>
        <v>114.30593805937309</v>
      </c>
      <c r="H14" s="76">
        <f>IF(RES_hh_tes!H14=0,0,1000*11630*RES_hh_tes!H14/RES_hh_num!H14)</f>
        <v>110.26135797710697</v>
      </c>
      <c r="I14" s="76">
        <f>IF(RES_hh_tes!I14=0,0,1000*11630*RES_hh_tes!I14/RES_hh_num!I14)</f>
        <v>95.75455253874334</v>
      </c>
      <c r="J14" s="76">
        <f>IF(RES_hh_tes!J14=0,0,1000*11630*RES_hh_tes!J14/RES_hh_num!J14)</f>
        <v>104.25259584245032</v>
      </c>
      <c r="K14" s="76">
        <f>IF(RES_hh_tes!K14=0,0,1000*11630*RES_hh_tes!K14/RES_hh_num!K14)</f>
        <v>101.60744837664193</v>
      </c>
      <c r="L14" s="76">
        <f>IF(RES_hh_tes!L14=0,0,1000*11630*RES_hh_tes!L14/RES_hh_num!L14)</f>
        <v>109.82103716320977</v>
      </c>
      <c r="M14" s="76">
        <f>IF(RES_hh_tes!M14=0,0,1000*11630*RES_hh_tes!M14/RES_hh_num!M14)</f>
        <v>94.479299010426558</v>
      </c>
      <c r="N14" s="76">
        <f>IF(RES_hh_tes!N14=0,0,1000*11630*RES_hh_tes!N14/RES_hh_num!N14)</f>
        <v>100.02186237168036</v>
      </c>
      <c r="O14" s="76">
        <f>IF(RES_hh_tes!O14=0,0,1000*11630*RES_hh_tes!O14/RES_hh_num!O14)</f>
        <v>105.78705590127228</v>
      </c>
      <c r="P14" s="76">
        <f>IF(RES_hh_tes!P14=0,0,1000*11630*RES_hh_tes!P14/RES_hh_num!P14)</f>
        <v>85.749721638117407</v>
      </c>
      <c r="Q14" s="76">
        <f>IF(RES_hh_tes!Q14=0,0,1000*11630*RES_hh_tes!Q14/RES_hh_num!Q14)</f>
        <v>90.982617626692019</v>
      </c>
      <c r="R14" s="76">
        <f>IF(RES_hh_tes!R14=0,0,1000*11630*RES_hh_tes!R14/RES_hh_num!R14)</f>
        <v>95.524015392121896</v>
      </c>
      <c r="S14" s="76">
        <f>IF(RES_hh_tes!S14=0,0,1000*11630*RES_hh_tes!S14/RES_hh_num!S14)</f>
        <v>95.285854378213926</v>
      </c>
      <c r="T14" s="76">
        <f>IF(RES_hh_tes!T14=0,0,1000*11630*RES_hh_tes!T14/RES_hh_num!T14)</f>
        <v>94.544722254570289</v>
      </c>
      <c r="U14" s="76">
        <f>IF(RES_hh_tes!U14=0,0,1000*11630*RES_hh_tes!U14/RES_hh_num!U14)</f>
        <v>95.066535920443414</v>
      </c>
      <c r="V14" s="76">
        <f>IF(RES_hh_tes!V14=0,0,1000*11630*RES_hh_tes!V14/RES_hh_num!V14)</f>
        <v>96.534248229932132</v>
      </c>
      <c r="W14" s="76">
        <f>IF(RES_hh_tes!W14=0,0,1000*11630*RES_hh_tes!W14/RES_hh_num!W14)</f>
        <v>109.80288068847875</v>
      </c>
      <c r="X14" s="76">
        <f>IF(RES_hh_tes!X14=0,0,1000*11630*RES_hh_tes!X14/RES_hh_num!X14)</f>
        <v>100.81936550877437</v>
      </c>
      <c r="Y14" s="76">
        <f>IF(RES_hh_tes!Y14=0,0,1000*11630*RES_hh_tes!Y14/RES_hh_num!Y14)</f>
        <v>92.622272776069295</v>
      </c>
      <c r="DA14" s="91" t="s">
        <v>508</v>
      </c>
    </row>
    <row r="15" spans="1:105" ht="12.95" customHeight="1" x14ac:dyDescent="0.25">
      <c r="A15" s="68" t="s">
        <v>92</v>
      </c>
      <c r="B15" s="69">
        <f t="shared" ref="B15:Y15" si="0">B16</f>
        <v>46.423475104327061</v>
      </c>
      <c r="C15" s="69">
        <f t="shared" si="0"/>
        <v>56.781992150997382</v>
      </c>
      <c r="D15" s="69">
        <f t="shared" si="0"/>
        <v>51.379071138779402</v>
      </c>
      <c r="E15" s="69">
        <f t="shared" si="0"/>
        <v>123.91551599659722</v>
      </c>
      <c r="F15" s="69">
        <f t="shared" si="0"/>
        <v>65.950573421399866</v>
      </c>
      <c r="G15" s="69">
        <f t="shared" si="0"/>
        <v>82.2931348519473</v>
      </c>
      <c r="H15" s="69">
        <f t="shared" si="0"/>
        <v>114.86130560026609</v>
      </c>
      <c r="I15" s="69">
        <f t="shared" si="0"/>
        <v>105.44545237402777</v>
      </c>
      <c r="J15" s="69">
        <f t="shared" si="0"/>
        <v>119.2927230029548</v>
      </c>
      <c r="K15" s="69">
        <f t="shared" si="0"/>
        <v>132.54794228490479</v>
      </c>
      <c r="L15" s="69">
        <f t="shared" si="0"/>
        <v>145.02996992473942</v>
      </c>
      <c r="M15" s="69">
        <f t="shared" si="0"/>
        <v>152.93346281331279</v>
      </c>
      <c r="N15" s="69">
        <f t="shared" si="0"/>
        <v>204.42585892661168</v>
      </c>
      <c r="O15" s="69">
        <f t="shared" si="0"/>
        <v>164.79138945151078</v>
      </c>
      <c r="P15" s="69">
        <f t="shared" si="0"/>
        <v>145.74865781881871</v>
      </c>
      <c r="Q15" s="69">
        <f t="shared" si="0"/>
        <v>209.24297689036428</v>
      </c>
      <c r="R15" s="69">
        <f t="shared" si="0"/>
        <v>209.00372435889281</v>
      </c>
      <c r="S15" s="69">
        <f t="shared" si="0"/>
        <v>246.6083197620697</v>
      </c>
      <c r="T15" s="69">
        <f t="shared" si="0"/>
        <v>223.70123307024292</v>
      </c>
      <c r="U15" s="69">
        <f t="shared" si="0"/>
        <v>259.68212140573593</v>
      </c>
      <c r="V15" s="69">
        <f t="shared" si="0"/>
        <v>254.23254569734127</v>
      </c>
      <c r="W15" s="69">
        <f t="shared" si="0"/>
        <v>270.9882766413603</v>
      </c>
      <c r="X15" s="69">
        <f t="shared" si="0"/>
        <v>279.39931543854311</v>
      </c>
      <c r="Y15" s="69">
        <f t="shared" si="0"/>
        <v>279.6810626850019</v>
      </c>
      <c r="DA15" s="88" t="s">
        <v>280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46.423475104327061</v>
      </c>
      <c r="C16" s="72">
        <f>IF(RES_hh_tes!C16=0,0,1000*11630*RES_hh_tes!C16/RES_hh_num!C$3)</f>
        <v>56.781992150997382</v>
      </c>
      <c r="D16" s="72">
        <f>IF(RES_hh_tes!D16=0,0,1000*11630*RES_hh_tes!D16/RES_hh_num!D$3)</f>
        <v>51.379071138779402</v>
      </c>
      <c r="E16" s="72">
        <f>IF(RES_hh_tes!E16=0,0,1000*11630*RES_hh_tes!E16/RES_hh_num!E$3)</f>
        <v>123.91551599659722</v>
      </c>
      <c r="F16" s="72">
        <f>IF(RES_hh_tes!F16=0,0,1000*11630*RES_hh_tes!F16/RES_hh_num!F$3)</f>
        <v>65.950573421399866</v>
      </c>
      <c r="G16" s="72">
        <f>IF(RES_hh_tes!G16=0,0,1000*11630*RES_hh_tes!G16/RES_hh_num!G$3)</f>
        <v>82.2931348519473</v>
      </c>
      <c r="H16" s="72">
        <f>IF(RES_hh_tes!H16=0,0,1000*11630*RES_hh_tes!H16/RES_hh_num!H$3)</f>
        <v>114.86130560026609</v>
      </c>
      <c r="I16" s="72">
        <f>IF(RES_hh_tes!I16=0,0,1000*11630*RES_hh_tes!I16/RES_hh_num!I$3)</f>
        <v>105.44545237402777</v>
      </c>
      <c r="J16" s="72">
        <f>IF(RES_hh_tes!J16=0,0,1000*11630*RES_hh_tes!J16/RES_hh_num!J$3)</f>
        <v>119.2927230029548</v>
      </c>
      <c r="K16" s="72">
        <f>IF(RES_hh_tes!K16=0,0,1000*11630*RES_hh_tes!K16/RES_hh_num!K$3)</f>
        <v>132.54794228490479</v>
      </c>
      <c r="L16" s="72">
        <f>IF(RES_hh_tes!L16=0,0,1000*11630*RES_hh_tes!L16/RES_hh_num!L$3)</f>
        <v>145.02996992473942</v>
      </c>
      <c r="M16" s="72">
        <f>IF(RES_hh_tes!M16=0,0,1000*11630*RES_hh_tes!M16/RES_hh_num!M$3)</f>
        <v>152.93346281331279</v>
      </c>
      <c r="N16" s="72">
        <f>IF(RES_hh_tes!N16=0,0,1000*11630*RES_hh_tes!N16/RES_hh_num!N$3)</f>
        <v>204.42585892661168</v>
      </c>
      <c r="O16" s="72">
        <f>IF(RES_hh_tes!O16=0,0,1000*11630*RES_hh_tes!O16/RES_hh_num!O$3)</f>
        <v>164.79138945151078</v>
      </c>
      <c r="P16" s="72">
        <f>IF(RES_hh_tes!P16=0,0,1000*11630*RES_hh_tes!P16/RES_hh_num!P$3)</f>
        <v>145.74865781881871</v>
      </c>
      <c r="Q16" s="72">
        <f>IF(RES_hh_tes!Q16=0,0,1000*11630*RES_hh_tes!Q16/RES_hh_num!Q$3)</f>
        <v>209.24297689036428</v>
      </c>
      <c r="R16" s="72">
        <f>IF(RES_hh_tes!R16=0,0,1000*11630*RES_hh_tes!R16/RES_hh_num!R$3)</f>
        <v>209.00372435889281</v>
      </c>
      <c r="S16" s="72">
        <f>IF(RES_hh_tes!S16=0,0,1000*11630*RES_hh_tes!S16/RES_hh_num!S$3)</f>
        <v>246.6083197620697</v>
      </c>
      <c r="T16" s="72">
        <f>IF(RES_hh_tes!T16=0,0,1000*11630*RES_hh_tes!T16/RES_hh_num!T$3)</f>
        <v>223.70123307024292</v>
      </c>
      <c r="U16" s="72">
        <f>IF(RES_hh_tes!U16=0,0,1000*11630*RES_hh_tes!U16/RES_hh_num!U$3)</f>
        <v>259.68212140573593</v>
      </c>
      <c r="V16" s="72">
        <f>IF(RES_hh_tes!V16=0,0,1000*11630*RES_hh_tes!V16/RES_hh_num!V$3)</f>
        <v>254.23254569734127</v>
      </c>
      <c r="W16" s="72">
        <f>IF(RES_hh_tes!W16=0,0,1000*11630*RES_hh_tes!W16/RES_hh_num!W$3)</f>
        <v>270.9882766413603</v>
      </c>
      <c r="X16" s="72">
        <f>IF(RES_hh_tes!X16=0,0,1000*11630*RES_hh_tes!X16/RES_hh_num!X$3)</f>
        <v>279.39931543854311</v>
      </c>
      <c r="Y16" s="72">
        <f>IF(RES_hh_tes!Y16=0,0,1000*11630*RES_hh_tes!Y16/RES_hh_num!Y$3)</f>
        <v>279.6810626850019</v>
      </c>
      <c r="DA16" s="89" t="s">
        <v>509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1075.5316834481989</v>
      </c>
      <c r="C17" s="69">
        <f>IF(RES_hh_tes!C17=0,0,1000*11630*RES_hh_tes!C17/RES_hh_num!C17)</f>
        <v>1106.6686292335398</v>
      </c>
      <c r="D17" s="69">
        <f>IF(RES_hh_tes!D17=0,0,1000*11630*RES_hh_tes!D17/RES_hh_num!D17)</f>
        <v>1129.2563142829667</v>
      </c>
      <c r="E17" s="69">
        <f>IF(RES_hh_tes!E17=0,0,1000*11630*RES_hh_tes!E17/RES_hh_num!E17)</f>
        <v>1148.9439223828633</v>
      </c>
      <c r="F17" s="69">
        <f>IF(RES_hh_tes!F17=0,0,1000*11630*RES_hh_tes!F17/RES_hh_num!F17)</f>
        <v>1154.9375912639946</v>
      </c>
      <c r="G17" s="69">
        <f>IF(RES_hh_tes!G17=0,0,1000*11630*RES_hh_tes!G17/RES_hh_num!G17)</f>
        <v>1163.7741225264224</v>
      </c>
      <c r="H17" s="69">
        <f>IF(RES_hh_tes!H17=0,0,1000*11630*RES_hh_tes!H17/RES_hh_num!H17)</f>
        <v>1176.6976934867514</v>
      </c>
      <c r="I17" s="69">
        <f>IF(RES_hh_tes!I17=0,0,1000*11630*RES_hh_tes!I17/RES_hh_num!I17)</f>
        <v>1155.5052117768353</v>
      </c>
      <c r="J17" s="69">
        <f>IF(RES_hh_tes!J17=0,0,1000*11630*RES_hh_tes!J17/RES_hh_num!J17)</f>
        <v>1160.754935982229</v>
      </c>
      <c r="K17" s="69">
        <f>IF(RES_hh_tes!K17=0,0,1000*11630*RES_hh_tes!K17/RES_hh_num!K17)</f>
        <v>1167.2524012139445</v>
      </c>
      <c r="L17" s="69">
        <f>IF(RES_hh_tes!L17=0,0,1000*11630*RES_hh_tes!L17/RES_hh_num!L17)</f>
        <v>1215.0817377024766</v>
      </c>
      <c r="M17" s="69">
        <f>IF(RES_hh_tes!M17=0,0,1000*11630*RES_hh_tes!M17/RES_hh_num!M17)</f>
        <v>1232.2054905456148</v>
      </c>
      <c r="N17" s="69">
        <f>IF(RES_hh_tes!N17=0,0,1000*11630*RES_hh_tes!N17/RES_hh_num!N17)</f>
        <v>1235.4724745382771</v>
      </c>
      <c r="O17" s="69">
        <f>IF(RES_hh_tes!O17=0,0,1000*11630*RES_hh_tes!O17/RES_hh_num!O17)</f>
        <v>1224.4099819279647</v>
      </c>
      <c r="P17" s="69">
        <f>IF(RES_hh_tes!P17=0,0,1000*11630*RES_hh_tes!P17/RES_hh_num!P17)</f>
        <v>1212.3980557033412</v>
      </c>
      <c r="Q17" s="69">
        <f>IF(RES_hh_tes!Q17=0,0,1000*11630*RES_hh_tes!Q17/RES_hh_num!Q17)</f>
        <v>1225.4705099290268</v>
      </c>
      <c r="R17" s="69">
        <f>IF(RES_hh_tes!R17=0,0,1000*11630*RES_hh_tes!R17/RES_hh_num!R17)</f>
        <v>1252.8945326120806</v>
      </c>
      <c r="S17" s="69">
        <f>IF(RES_hh_tes!S17=0,0,1000*11630*RES_hh_tes!S17/RES_hh_num!S17)</f>
        <v>1293.6812678751799</v>
      </c>
      <c r="T17" s="69">
        <f>IF(RES_hh_tes!T17=0,0,1000*11630*RES_hh_tes!T17/RES_hh_num!T17)</f>
        <v>1334.2093345640824</v>
      </c>
      <c r="U17" s="69">
        <f>IF(RES_hh_tes!U17=0,0,1000*11630*RES_hh_tes!U17/RES_hh_num!U17)</f>
        <v>1323.9345846775473</v>
      </c>
      <c r="V17" s="69">
        <f>IF(RES_hh_tes!V17=0,0,1000*11630*RES_hh_tes!V17/RES_hh_num!V17)</f>
        <v>1338.412530103054</v>
      </c>
      <c r="W17" s="69">
        <f>IF(RES_hh_tes!W17=0,0,1000*11630*RES_hh_tes!W17/RES_hh_num!W17)</f>
        <v>1348.2819358976296</v>
      </c>
      <c r="X17" s="69">
        <f>IF(RES_hh_tes!X17=0,0,1000*11630*RES_hh_tes!X17/RES_hh_num!X17)</f>
        <v>1230.5832547994457</v>
      </c>
      <c r="Y17" s="69">
        <f>IF(RES_hh_tes!Y17=0,0,1000*11630*RES_hh_tes!Y17/RES_hh_num!Y17)</f>
        <v>1139.6915429066612</v>
      </c>
      <c r="DA17" s="88" t="s">
        <v>281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815.51671227635336</v>
      </c>
      <c r="C18" s="72">
        <f>IF(RES_hh_tes!C18=0,0,1000*11630*RES_hh_tes!C18/RES_hh_num!C18)</f>
        <v>791.23299916644851</v>
      </c>
      <c r="D18" s="72">
        <f>IF(RES_hh_tes!D18=0,0,1000*11630*RES_hh_tes!D18/RES_hh_num!D18)</f>
        <v>849.68195329902642</v>
      </c>
      <c r="E18" s="72">
        <f>IF(RES_hh_tes!E18=0,0,1000*11630*RES_hh_tes!E18/RES_hh_num!E18)</f>
        <v>851.98619653550804</v>
      </c>
      <c r="F18" s="72">
        <f>IF(RES_hh_tes!F18=0,0,1000*11630*RES_hh_tes!F18/RES_hh_num!F18)</f>
        <v>885.9242576975613</v>
      </c>
      <c r="G18" s="72">
        <f>IF(RES_hh_tes!G18=0,0,1000*11630*RES_hh_tes!G18/RES_hh_num!G18)</f>
        <v>899.73843558092415</v>
      </c>
      <c r="H18" s="72">
        <f>IF(RES_hh_tes!H18=0,0,1000*11630*RES_hh_tes!H18/RES_hh_num!H18)</f>
        <v>943.03801412414577</v>
      </c>
      <c r="I18" s="72">
        <f>IF(RES_hh_tes!I18=0,0,1000*11630*RES_hh_tes!I18/RES_hh_num!I18)</f>
        <v>901.39652117848505</v>
      </c>
      <c r="J18" s="72">
        <f>IF(RES_hh_tes!J18=0,0,1000*11630*RES_hh_tes!J18/RES_hh_num!J18)</f>
        <v>961.76160736334498</v>
      </c>
      <c r="K18" s="72">
        <f>IF(RES_hh_tes!K18=0,0,1000*11630*RES_hh_tes!K18/RES_hh_num!K18)</f>
        <v>996.76612875234764</v>
      </c>
      <c r="L18" s="72">
        <f>IF(RES_hh_tes!L18=0,0,1000*11630*RES_hh_tes!L18/RES_hh_num!L18)</f>
        <v>1027.1820854311381</v>
      </c>
      <c r="M18" s="72">
        <f>IF(RES_hh_tes!M18=0,0,1000*11630*RES_hh_tes!M18/RES_hh_num!M18)</f>
        <v>1019.6855745637258</v>
      </c>
      <c r="N18" s="72">
        <f>IF(RES_hh_tes!N18=0,0,1000*11630*RES_hh_tes!N18/RES_hh_num!N18)</f>
        <v>1053.4397973348116</v>
      </c>
      <c r="O18" s="72">
        <f>IF(RES_hh_tes!O18=0,0,1000*11630*RES_hh_tes!O18/RES_hh_num!O18)</f>
        <v>1072.2261379574343</v>
      </c>
      <c r="P18" s="72">
        <f>IF(RES_hh_tes!P18=0,0,1000*11630*RES_hh_tes!P18/RES_hh_num!P18)</f>
        <v>1097.8401292554554</v>
      </c>
      <c r="Q18" s="72">
        <f>IF(RES_hh_tes!Q18=0,0,1000*11630*RES_hh_tes!Q18/RES_hh_num!Q18)</f>
        <v>1100.4697818856587</v>
      </c>
      <c r="R18" s="72">
        <f>IF(RES_hh_tes!R18=0,0,1000*11630*RES_hh_tes!R18/RES_hh_num!R18)</f>
        <v>1142.0624234692289</v>
      </c>
      <c r="S18" s="72">
        <f>IF(RES_hh_tes!S18=0,0,1000*11630*RES_hh_tes!S18/RES_hh_num!S18)</f>
        <v>1202.7147993279179</v>
      </c>
      <c r="T18" s="72">
        <f>IF(RES_hh_tes!T18=0,0,1000*11630*RES_hh_tes!T18/RES_hh_num!T18)</f>
        <v>1265.9543844387631</v>
      </c>
      <c r="U18" s="72">
        <f>IF(RES_hh_tes!U18=0,0,1000*11630*RES_hh_tes!U18/RES_hh_num!U18)</f>
        <v>1101.6586178408988</v>
      </c>
      <c r="V18" s="72">
        <f>IF(RES_hh_tes!V18=0,0,1000*11630*RES_hh_tes!V18/RES_hh_num!V18)</f>
        <v>1192.6988726063917</v>
      </c>
      <c r="W18" s="72">
        <f>IF(RES_hh_tes!W18=0,0,1000*11630*RES_hh_tes!W18/RES_hh_num!W18)</f>
        <v>1253.8850302898823</v>
      </c>
      <c r="X18" s="72">
        <f>IF(RES_hh_tes!X18=0,0,1000*11630*RES_hh_tes!X18/RES_hh_num!X18)</f>
        <v>1136.5026914548289</v>
      </c>
      <c r="Y18" s="72">
        <f>IF(RES_hh_tes!Y18=0,0,1000*11630*RES_hh_tes!Y18/RES_hh_num!Y18)</f>
        <v>958.90889085102583</v>
      </c>
      <c r="DA18" s="89" t="s">
        <v>510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849.90652140382031</v>
      </c>
      <c r="C19" s="72">
        <f>IF(RES_hh_tes!C19=0,0,1000*11630*RES_hh_tes!C19/RES_hh_num!C19)</f>
        <v>852.56088296470739</v>
      </c>
      <c r="D19" s="72">
        <f>IF(RES_hh_tes!D19=0,0,1000*11630*RES_hh_tes!D19/RES_hh_num!D19)</f>
        <v>860.11366517626948</v>
      </c>
      <c r="E19" s="72">
        <f>IF(RES_hh_tes!E19=0,0,1000*11630*RES_hh_tes!E19/RES_hh_num!E19)</f>
        <v>846.36213481182278</v>
      </c>
      <c r="F19" s="72">
        <f>IF(RES_hh_tes!F19=0,0,1000*11630*RES_hh_tes!F19/RES_hh_num!F19)</f>
        <v>881.99955105679419</v>
      </c>
      <c r="G19" s="72">
        <f>IF(RES_hh_tes!G19=0,0,1000*11630*RES_hh_tes!G19/RES_hh_num!G19)</f>
        <v>898.92318920568573</v>
      </c>
      <c r="H19" s="72">
        <f>IF(RES_hh_tes!H19=0,0,1000*11630*RES_hh_tes!H19/RES_hh_num!H19)</f>
        <v>875.82151769539644</v>
      </c>
      <c r="I19" s="72">
        <f>IF(RES_hh_tes!I19=0,0,1000*11630*RES_hh_tes!I19/RES_hh_num!I19)</f>
        <v>881.75914406243623</v>
      </c>
      <c r="J19" s="72">
        <f>IF(RES_hh_tes!J19=0,0,1000*11630*RES_hh_tes!J19/RES_hh_num!J19)</f>
        <v>870.89292421880202</v>
      </c>
      <c r="K19" s="72">
        <f>IF(RES_hh_tes!K19=0,0,1000*11630*RES_hh_tes!K19/RES_hh_num!K19)</f>
        <v>884.73339103108697</v>
      </c>
      <c r="L19" s="72">
        <f>IF(RES_hh_tes!L19=0,0,1000*11630*RES_hh_tes!L19/RES_hh_num!L19)</f>
        <v>929.3622279975574</v>
      </c>
      <c r="M19" s="72">
        <f>IF(RES_hh_tes!M19=0,0,1000*11630*RES_hh_tes!M19/RES_hh_num!M19)</f>
        <v>944.60473633467552</v>
      </c>
      <c r="N19" s="72">
        <f>IF(RES_hh_tes!N19=0,0,1000*11630*RES_hh_tes!N19/RES_hh_num!N19)</f>
        <v>912.41769058048499</v>
      </c>
      <c r="O19" s="72">
        <f>IF(RES_hh_tes!O19=0,0,1000*11630*RES_hh_tes!O19/RES_hh_num!O19)</f>
        <v>914.62197915464174</v>
      </c>
      <c r="P19" s="72">
        <f>IF(RES_hh_tes!P19=0,0,1000*11630*RES_hh_tes!P19/RES_hh_num!P19)</f>
        <v>901.95164908785409</v>
      </c>
      <c r="Q19" s="72">
        <f>IF(RES_hh_tes!Q19=0,0,1000*11630*RES_hh_tes!Q19/RES_hh_num!Q19)</f>
        <v>881.19250262434196</v>
      </c>
      <c r="R19" s="72">
        <f>IF(RES_hh_tes!R19=0,0,1000*11630*RES_hh_tes!R19/RES_hh_num!R19)</f>
        <v>934.77971875294145</v>
      </c>
      <c r="S19" s="72">
        <f>IF(RES_hh_tes!S19=0,0,1000*11630*RES_hh_tes!S19/RES_hh_num!S19)</f>
        <v>966.41881802745706</v>
      </c>
      <c r="T19" s="72">
        <f>IF(RES_hh_tes!T19=0,0,1000*11630*RES_hh_tes!T19/RES_hh_num!T19)</f>
        <v>1023.4466380373635</v>
      </c>
      <c r="U19" s="72">
        <f>IF(RES_hh_tes!U19=0,0,1000*11630*RES_hh_tes!U19/RES_hh_num!U19)</f>
        <v>1002.3623073367395</v>
      </c>
      <c r="V19" s="72">
        <f>IF(RES_hh_tes!V19=0,0,1000*11630*RES_hh_tes!V19/RES_hh_num!V19)</f>
        <v>1026.3114066729993</v>
      </c>
      <c r="W19" s="72">
        <f>IF(RES_hh_tes!W19=0,0,1000*11630*RES_hh_tes!W19/RES_hh_num!W19)</f>
        <v>1007.2966782737922</v>
      </c>
      <c r="X19" s="72">
        <f>IF(RES_hh_tes!X19=0,0,1000*11630*RES_hh_tes!X19/RES_hh_num!X19)</f>
        <v>997.71191934287583</v>
      </c>
      <c r="Y19" s="72">
        <f>IF(RES_hh_tes!Y19=0,0,1000*11630*RES_hh_tes!Y19/RES_hh_num!Y19)</f>
        <v>869.48244235733637</v>
      </c>
      <c r="DA19" s="89" t="s">
        <v>511</v>
      </c>
    </row>
    <row r="20" spans="1:105" ht="12" customHeight="1" x14ac:dyDescent="0.25">
      <c r="A20" s="28" t="s">
        <v>201</v>
      </c>
      <c r="B20" s="72">
        <f>IF(RES_hh_tes!B20=0,0,1000*11630*RES_hh_tes!B20/RES_hh_num!B20)</f>
        <v>1255.1407330307584</v>
      </c>
      <c r="C20" s="72">
        <f>IF(RES_hh_tes!C20=0,0,1000*11630*RES_hh_tes!C20/RES_hh_num!C20)</f>
        <v>1366.6369126366035</v>
      </c>
      <c r="D20" s="72">
        <f>IF(RES_hh_tes!D20=0,0,1000*11630*RES_hh_tes!D20/RES_hh_num!D20)</f>
        <v>1339.7761586024908</v>
      </c>
      <c r="E20" s="72">
        <f>IF(RES_hh_tes!E20=0,0,1000*11630*RES_hh_tes!E20/RES_hh_num!E20)</f>
        <v>1376.6330508215792</v>
      </c>
      <c r="F20" s="72">
        <f>IF(RES_hh_tes!F20=0,0,1000*11630*RES_hh_tes!F20/RES_hh_num!F20)</f>
        <v>1371.5311874673441</v>
      </c>
      <c r="G20" s="72">
        <f>IF(RES_hh_tes!G20=0,0,1000*11630*RES_hh_tes!G20/RES_hh_num!G20)</f>
        <v>1410.0894674191511</v>
      </c>
      <c r="H20" s="72">
        <f>IF(RES_hh_tes!H20=0,0,1000*11630*RES_hh_tes!H20/RES_hh_num!H20)</f>
        <v>1479.9608724155289</v>
      </c>
      <c r="I20" s="72">
        <f>IF(RES_hh_tes!I20=0,0,1000*11630*RES_hh_tes!I20/RES_hh_num!I20)</f>
        <v>1211.9925532691209</v>
      </c>
      <c r="J20" s="72">
        <f>IF(RES_hh_tes!J20=0,0,1000*11630*RES_hh_tes!J20/RES_hh_num!J20)</f>
        <v>1469.2935250385231</v>
      </c>
      <c r="K20" s="72">
        <f>IF(RES_hh_tes!K20=0,0,1000*11630*RES_hh_tes!K20/RES_hh_num!K20)</f>
        <v>1433.2423794952003</v>
      </c>
      <c r="L20" s="72">
        <f>IF(RES_hh_tes!L20=0,0,1000*11630*RES_hh_tes!L20/RES_hh_num!L20)</f>
        <v>1430.4752626844534</v>
      </c>
      <c r="M20" s="72">
        <f>IF(RES_hh_tes!M20=0,0,1000*11630*RES_hh_tes!M20/RES_hh_num!M20)</f>
        <v>1517.3423976739023</v>
      </c>
      <c r="N20" s="72">
        <f>IF(RES_hh_tes!N20=0,0,1000*11630*RES_hh_tes!N20/RES_hh_num!N20)</f>
        <v>1562.1124771900145</v>
      </c>
      <c r="O20" s="72">
        <f>IF(RES_hh_tes!O20=0,0,1000*11630*RES_hh_tes!O20/RES_hh_num!O20)</f>
        <v>1388.9846584200629</v>
      </c>
      <c r="P20" s="72">
        <f>IF(RES_hh_tes!P20=0,0,1000*11630*RES_hh_tes!P20/RES_hh_num!P20)</f>
        <v>1486.1870965369649</v>
      </c>
      <c r="Q20" s="72">
        <f>IF(RES_hh_tes!Q20=0,0,1000*11630*RES_hh_tes!Q20/RES_hh_num!Q20)</f>
        <v>1439.3379180532154</v>
      </c>
      <c r="R20" s="72">
        <f>IF(RES_hh_tes!R20=0,0,1000*11630*RES_hh_tes!R20/RES_hh_num!R20)</f>
        <v>1465.2148974959471</v>
      </c>
      <c r="S20" s="72">
        <f>IF(RES_hh_tes!S20=0,0,1000*11630*RES_hh_tes!S20/RES_hh_num!S20)</f>
        <v>1550.9363840231069</v>
      </c>
      <c r="T20" s="72">
        <f>IF(RES_hh_tes!T20=0,0,1000*11630*RES_hh_tes!T20/RES_hh_num!T20)</f>
        <v>1506.289805954334</v>
      </c>
      <c r="U20" s="72">
        <f>IF(RES_hh_tes!U20=0,0,1000*11630*RES_hh_tes!U20/RES_hh_num!U20)</f>
        <v>1673.9685287198092</v>
      </c>
      <c r="V20" s="72">
        <f>IF(RES_hh_tes!V20=0,0,1000*11630*RES_hh_tes!V20/RES_hh_num!V20)</f>
        <v>1861.2924902057159</v>
      </c>
      <c r="W20" s="72">
        <f>IF(RES_hh_tes!W20=0,0,1000*11630*RES_hh_tes!W20/RES_hh_num!W20)</f>
        <v>1411.72905807848</v>
      </c>
      <c r="X20" s="72">
        <f>IF(RES_hh_tes!X20=0,0,1000*11630*RES_hh_tes!X20/RES_hh_num!X20)</f>
        <v>1613.48382698509</v>
      </c>
      <c r="Y20" s="72">
        <f>IF(RES_hh_tes!Y20=0,0,1000*11630*RES_hh_tes!Y20/RES_hh_num!Y20)</f>
        <v>1540.922642646769</v>
      </c>
      <c r="DA20" s="89" t="s">
        <v>512</v>
      </c>
    </row>
    <row r="21" spans="1:105" ht="12" customHeight="1" x14ac:dyDescent="0.25">
      <c r="A21" s="28" t="s">
        <v>190</v>
      </c>
      <c r="B21" s="72">
        <f>IF(RES_hh_tes!B21=0,0,1000*11630*RES_hh_tes!B21/RES_hh_num!B21)</f>
        <v>1139.4151525879372</v>
      </c>
      <c r="C21" s="72">
        <f>IF(RES_hh_tes!C21=0,0,1000*11630*RES_hh_tes!C21/RES_hh_num!C21)</f>
        <v>1156.081007758401</v>
      </c>
      <c r="D21" s="72">
        <f>IF(RES_hh_tes!D21=0,0,1000*11630*RES_hh_tes!D21/RES_hh_num!D21)</f>
        <v>1194.3389325374949</v>
      </c>
      <c r="E21" s="72">
        <f>IF(RES_hh_tes!E21=0,0,1000*11630*RES_hh_tes!E21/RES_hh_num!E21)</f>
        <v>1217.0677790506463</v>
      </c>
      <c r="F21" s="72">
        <f>IF(RES_hh_tes!F21=0,0,1000*11630*RES_hh_tes!F21/RES_hh_num!F21)</f>
        <v>1205.8447882755795</v>
      </c>
      <c r="G21" s="72">
        <f>IF(RES_hh_tes!G21=0,0,1000*11630*RES_hh_tes!G21/RES_hh_num!G21)</f>
        <v>1215.6843361485969</v>
      </c>
      <c r="H21" s="72">
        <f>IF(RES_hh_tes!H21=0,0,1000*11630*RES_hh_tes!H21/RES_hh_num!H21)</f>
        <v>1208.1405443105925</v>
      </c>
      <c r="I21" s="72">
        <f>IF(RES_hh_tes!I21=0,0,1000*11630*RES_hh_tes!I21/RES_hh_num!I21)</f>
        <v>1209.4868183661713</v>
      </c>
      <c r="J21" s="72">
        <f>IF(RES_hh_tes!J21=0,0,1000*11630*RES_hh_tes!J21/RES_hh_num!J21)</f>
        <v>1167.1765448037188</v>
      </c>
      <c r="K21" s="72">
        <f>IF(RES_hh_tes!K21=0,0,1000*11630*RES_hh_tes!K21/RES_hh_num!K21)</f>
        <v>1188.2513909131906</v>
      </c>
      <c r="L21" s="72">
        <f>IF(RES_hh_tes!L21=0,0,1000*11630*RES_hh_tes!L21/RES_hh_num!L21)</f>
        <v>1263.3894253297085</v>
      </c>
      <c r="M21" s="72">
        <f>IF(RES_hh_tes!M21=0,0,1000*11630*RES_hh_tes!M21/RES_hh_num!M21)</f>
        <v>1226.1680838259879</v>
      </c>
      <c r="N21" s="72">
        <f>IF(RES_hh_tes!N21=0,0,1000*11630*RES_hh_tes!N21/RES_hh_num!N21)</f>
        <v>1254.7056193269129</v>
      </c>
      <c r="O21" s="72">
        <f>IF(RES_hh_tes!O21=0,0,1000*11630*RES_hh_tes!O21/RES_hh_num!O21)</f>
        <v>1243.1552830024921</v>
      </c>
      <c r="P21" s="72">
        <f>IF(RES_hh_tes!P21=0,0,1000*11630*RES_hh_tes!P21/RES_hh_num!P21)</f>
        <v>1201.8539143262637</v>
      </c>
      <c r="Q21" s="72">
        <f>IF(RES_hh_tes!Q21=0,0,1000*11630*RES_hh_tes!Q21/RES_hh_num!Q21)</f>
        <v>1228.6067672035213</v>
      </c>
      <c r="R21" s="72">
        <f>IF(RES_hh_tes!R21=0,0,1000*11630*RES_hh_tes!R21/RES_hh_num!R21)</f>
        <v>1282.7415552192924</v>
      </c>
      <c r="S21" s="72">
        <f>IF(RES_hh_tes!S21=0,0,1000*11630*RES_hh_tes!S21/RES_hh_num!S21)</f>
        <v>1305.9999094461325</v>
      </c>
      <c r="T21" s="72">
        <f>IF(RES_hh_tes!T21=0,0,1000*11630*RES_hh_tes!T21/RES_hh_num!T21)</f>
        <v>1356.592446437337</v>
      </c>
      <c r="U21" s="72">
        <f>IF(RES_hh_tes!U21=0,0,1000*11630*RES_hh_tes!U21/RES_hh_num!U21)</f>
        <v>1329.3564520045907</v>
      </c>
      <c r="V21" s="72">
        <f>IF(RES_hh_tes!V21=0,0,1000*11630*RES_hh_tes!V21/RES_hh_num!V21)</f>
        <v>1323.1767911564223</v>
      </c>
      <c r="W21" s="72">
        <f>IF(RES_hh_tes!W21=0,0,1000*11630*RES_hh_tes!W21/RES_hh_num!W21)</f>
        <v>1392.2933592531658</v>
      </c>
      <c r="X21" s="72">
        <f>IF(RES_hh_tes!X21=0,0,1000*11630*RES_hh_tes!X21/RES_hh_num!X21)</f>
        <v>1193.9240279632563</v>
      </c>
      <c r="Y21" s="72">
        <f>IF(RES_hh_tes!Y21=0,0,1000*11630*RES_hh_tes!Y21/RES_hh_num!Y21)</f>
        <v>1103.6151239072531</v>
      </c>
      <c r="DA21" s="89" t="s">
        <v>513</v>
      </c>
    </row>
    <row r="22" spans="1:105" ht="12" customHeight="1" x14ac:dyDescent="0.25">
      <c r="A22" s="28" t="s">
        <v>203</v>
      </c>
      <c r="B22" s="72">
        <f>IF(RES_hh_tes!B22=0,0,1000*11630*RES_hh_tes!B22/RES_hh_num!B22)</f>
        <v>938.42984199131342</v>
      </c>
      <c r="C22" s="72">
        <f>IF(RES_hh_tes!C22=0,0,1000*11630*RES_hh_tes!C22/RES_hh_num!C22)</f>
        <v>997.41061217489198</v>
      </c>
      <c r="D22" s="72">
        <f>IF(RES_hh_tes!D22=0,0,1000*11630*RES_hh_tes!D22/RES_hh_num!D22)</f>
        <v>1025.1018234149913</v>
      </c>
      <c r="E22" s="72">
        <f>IF(RES_hh_tes!E22=0,0,1000*11630*RES_hh_tes!E22/RES_hh_num!E22)</f>
        <v>1078.0065734515981</v>
      </c>
      <c r="F22" s="72">
        <f>IF(RES_hh_tes!F22=0,0,1000*11630*RES_hh_tes!F22/RES_hh_num!F22)</f>
        <v>1060.5286218674808</v>
      </c>
      <c r="G22" s="72">
        <f>IF(RES_hh_tes!G22=0,0,1000*11630*RES_hh_tes!G22/RES_hh_num!G22)</f>
        <v>1090.686911877274</v>
      </c>
      <c r="H22" s="72">
        <f>IF(RES_hh_tes!H22=0,0,1000*11630*RES_hh_tes!H22/RES_hh_num!H22)</f>
        <v>1121.0266549721794</v>
      </c>
      <c r="I22" s="72">
        <f>IF(RES_hh_tes!I22=0,0,1000*11630*RES_hh_tes!I22/RES_hh_num!I22)</f>
        <v>1186.3079827283777</v>
      </c>
      <c r="J22" s="72">
        <f>IF(RES_hh_tes!J22=0,0,1000*11630*RES_hh_tes!J22/RES_hh_num!J22)</f>
        <v>1175.0089604308523</v>
      </c>
      <c r="K22" s="72">
        <f>IF(RES_hh_tes!K22=0,0,1000*11630*RES_hh_tes!K22/RES_hh_num!K22)</f>
        <v>1154.6876577537178</v>
      </c>
      <c r="L22" s="72">
        <f>IF(RES_hh_tes!L22=0,0,1000*11630*RES_hh_tes!L22/RES_hh_num!L22)</f>
        <v>1204.4906886218489</v>
      </c>
      <c r="M22" s="72">
        <f>IF(RES_hh_tes!M22=0,0,1000*11630*RES_hh_tes!M22/RES_hh_num!M22)</f>
        <v>1255.5659672634706</v>
      </c>
      <c r="N22" s="72">
        <f>IF(RES_hh_tes!N22=0,0,1000*11630*RES_hh_tes!N22/RES_hh_num!N22)</f>
        <v>1219.6475931039929</v>
      </c>
      <c r="O22" s="72">
        <f>IF(RES_hh_tes!O22=0,0,1000*11630*RES_hh_tes!O22/RES_hh_num!O22)</f>
        <v>1232.7090062303423</v>
      </c>
      <c r="P22" s="72">
        <f>IF(RES_hh_tes!P22=0,0,1000*11630*RES_hh_tes!P22/RES_hh_num!P22)</f>
        <v>1353.3268407041619</v>
      </c>
      <c r="Q22" s="72">
        <f>IF(RES_hh_tes!Q22=0,0,1000*11630*RES_hh_tes!Q22/RES_hh_num!Q22)</f>
        <v>1317.5500979197027</v>
      </c>
      <c r="R22" s="72">
        <f>IF(RES_hh_tes!R22=0,0,1000*11630*RES_hh_tes!R22/RES_hh_num!R22)</f>
        <v>1217.2227459313156</v>
      </c>
      <c r="S22" s="72">
        <f>IF(RES_hh_tes!S22=0,0,1000*11630*RES_hh_tes!S22/RES_hh_num!S22)</f>
        <v>1264.4708591343419</v>
      </c>
      <c r="T22" s="72">
        <f>IF(RES_hh_tes!T22=0,0,1000*11630*RES_hh_tes!T22/RES_hh_num!T22)</f>
        <v>1429.3317056054448</v>
      </c>
      <c r="U22" s="72">
        <f>IF(RES_hh_tes!U22=0,0,1000*11630*RES_hh_tes!U22/RES_hh_num!U22)</f>
        <v>1345.4861555407088</v>
      </c>
      <c r="V22" s="72">
        <f>IF(RES_hh_tes!V22=0,0,1000*11630*RES_hh_tes!V22/RES_hh_num!V22)</f>
        <v>1296.0301009592722</v>
      </c>
      <c r="W22" s="72">
        <f>IF(RES_hh_tes!W22=0,0,1000*11630*RES_hh_tes!W22/RES_hh_num!W22)</f>
        <v>1387.4274832727265</v>
      </c>
      <c r="X22" s="72">
        <f>IF(RES_hh_tes!X22=0,0,1000*11630*RES_hh_tes!X22/RES_hh_num!X22)</f>
        <v>1306.2884758549151</v>
      </c>
      <c r="Y22" s="72">
        <f>IF(RES_hh_tes!Y22=0,0,1000*11630*RES_hh_tes!Y22/RES_hh_num!Y22)</f>
        <v>1137.7118310020567</v>
      </c>
      <c r="DA22" s="89" t="s">
        <v>514</v>
      </c>
    </row>
    <row r="23" spans="1:105" ht="12" customHeight="1" x14ac:dyDescent="0.25">
      <c r="A23" s="28" t="s">
        <v>198</v>
      </c>
      <c r="B23" s="72">
        <f>IF(RES_hh_tes!B23=0,0,1000*11630*RES_hh_tes!B23/RES_hh_num!B23)</f>
        <v>725.00497702943915</v>
      </c>
      <c r="C23" s="72">
        <f>IF(RES_hh_tes!C23=0,0,1000*11630*RES_hh_tes!C23/RES_hh_num!C23)</f>
        <v>628.74368768723764</v>
      </c>
      <c r="D23" s="72">
        <f>IF(RES_hh_tes!D23=0,0,1000*11630*RES_hh_tes!D23/RES_hh_num!D23)</f>
        <v>945.40272690730035</v>
      </c>
      <c r="E23" s="72">
        <f>IF(RES_hh_tes!E23=0,0,1000*11630*RES_hh_tes!E23/RES_hh_num!E23)</f>
        <v>904.93411494104816</v>
      </c>
      <c r="F23" s="72">
        <f>IF(RES_hh_tes!F23=0,0,1000*11630*RES_hh_tes!F23/RES_hh_num!F23)</f>
        <v>787.80757222485818</v>
      </c>
      <c r="G23" s="72">
        <f>IF(RES_hh_tes!G23=0,0,1000*11630*RES_hh_tes!G23/RES_hh_num!G23)</f>
        <v>944.79924318803023</v>
      </c>
      <c r="H23" s="72">
        <f>IF(RES_hh_tes!H23=0,0,1000*11630*RES_hh_tes!H23/RES_hh_num!H23)</f>
        <v>959.10575979439955</v>
      </c>
      <c r="I23" s="72">
        <f>IF(RES_hh_tes!I23=0,0,1000*11630*RES_hh_tes!I23/RES_hh_num!I23)</f>
        <v>946.54769212613485</v>
      </c>
      <c r="J23" s="72">
        <f>IF(RES_hh_tes!J23=0,0,1000*11630*RES_hh_tes!J23/RES_hh_num!J23)</f>
        <v>880.16736393267843</v>
      </c>
      <c r="K23" s="72">
        <f>IF(RES_hh_tes!K23=0,0,1000*11630*RES_hh_tes!K23/RES_hh_num!K23)</f>
        <v>1010.55858258478</v>
      </c>
      <c r="L23" s="72">
        <f>IF(RES_hh_tes!L23=0,0,1000*11630*RES_hh_tes!L23/RES_hh_num!L23)</f>
        <v>1074.2382857568339</v>
      </c>
      <c r="M23" s="72">
        <f>IF(RES_hh_tes!M23=0,0,1000*11630*RES_hh_tes!M23/RES_hh_num!M23)</f>
        <v>1070.9063762469705</v>
      </c>
      <c r="N23" s="72">
        <f>IF(RES_hh_tes!N23=0,0,1000*11630*RES_hh_tes!N23/RES_hh_num!N23)</f>
        <v>1194.9487260452831</v>
      </c>
      <c r="O23" s="72">
        <f>IF(RES_hh_tes!O23=0,0,1000*11630*RES_hh_tes!O23/RES_hh_num!O23)</f>
        <v>1218.6160015511218</v>
      </c>
      <c r="P23" s="72">
        <f>IF(RES_hh_tes!P23=0,0,1000*11630*RES_hh_tes!P23/RES_hh_num!P23)</f>
        <v>1149.7120094540282</v>
      </c>
      <c r="Q23" s="72">
        <f>IF(RES_hh_tes!Q23=0,0,1000*11630*RES_hh_tes!Q23/RES_hh_num!Q23)</f>
        <v>1252.3867833898744</v>
      </c>
      <c r="R23" s="72">
        <f>IF(RES_hh_tes!R23=0,0,1000*11630*RES_hh_tes!R23/RES_hh_num!R23)</f>
        <v>1446.1338544129737</v>
      </c>
      <c r="S23" s="72">
        <f>IF(RES_hh_tes!S23=0,0,1000*11630*RES_hh_tes!S23/RES_hh_num!S23)</f>
        <v>1395.2755387193299</v>
      </c>
      <c r="T23" s="72">
        <f>IF(RES_hh_tes!T23=0,0,1000*11630*RES_hh_tes!T23/RES_hh_num!T23)</f>
        <v>1296.2789956656115</v>
      </c>
      <c r="U23" s="72">
        <f>IF(RES_hh_tes!U23=0,0,1000*11630*RES_hh_tes!U23/RES_hh_num!U23)</f>
        <v>1393.9838744193246</v>
      </c>
      <c r="V23" s="72">
        <f>IF(RES_hh_tes!V23=0,0,1000*11630*RES_hh_tes!V23/RES_hh_num!V23)</f>
        <v>1232.8245454457963</v>
      </c>
      <c r="W23" s="72">
        <f>IF(RES_hh_tes!W23=0,0,1000*11630*RES_hh_tes!W23/RES_hh_num!W23)</f>
        <v>1686.5963719493632</v>
      </c>
      <c r="X23" s="72">
        <f>IF(RES_hh_tes!X23=0,0,1000*11630*RES_hh_tes!X23/RES_hh_num!X23)</f>
        <v>1465.5079065707312</v>
      </c>
      <c r="Y23" s="72">
        <f>IF(RES_hh_tes!Y23=0,0,1000*11630*RES_hh_tes!Y23/RES_hh_num!Y23)</f>
        <v>1387.3417059370199</v>
      </c>
      <c r="DA23" s="89" t="s">
        <v>515</v>
      </c>
    </row>
    <row r="24" spans="1:105" ht="12" customHeight="1" x14ac:dyDescent="0.25">
      <c r="A24" s="28" t="s">
        <v>199</v>
      </c>
      <c r="B24" s="72">
        <f>IF(RES_hh_tes!B24=0,0,1000*11630*RES_hh_tes!B24/RES_hh_num!B24)</f>
        <v>885.03413710403709</v>
      </c>
      <c r="C24" s="72">
        <f>IF(RES_hh_tes!C24=0,0,1000*11630*RES_hh_tes!C24/RES_hh_num!C24)</f>
        <v>963.81953626317681</v>
      </c>
      <c r="D24" s="72">
        <f>IF(RES_hh_tes!D24=0,0,1000*11630*RES_hh_tes!D24/RES_hh_num!D24)</f>
        <v>989.04486633612487</v>
      </c>
      <c r="E24" s="72">
        <f>IF(RES_hh_tes!E24=0,0,1000*11630*RES_hh_tes!E24/RES_hh_num!E24)</f>
        <v>1003.9829991577726</v>
      </c>
      <c r="F24" s="72">
        <f>IF(RES_hh_tes!F24=0,0,1000*11630*RES_hh_tes!F24/RES_hh_num!F24)</f>
        <v>1034.6630115716475</v>
      </c>
      <c r="G24" s="72">
        <f>IF(RES_hh_tes!G24=0,0,1000*11630*RES_hh_tes!G24/RES_hh_num!G24)</f>
        <v>1068.5723771227042</v>
      </c>
      <c r="H24" s="72">
        <f>IF(RES_hh_tes!H24=0,0,1000*11630*RES_hh_tes!H24/RES_hh_num!H24)</f>
        <v>1066.7233075747201</v>
      </c>
      <c r="I24" s="72">
        <f>IF(RES_hh_tes!I24=0,0,1000*11630*RES_hh_tes!I24/RES_hh_num!I24)</f>
        <v>1084.516363668718</v>
      </c>
      <c r="J24" s="72">
        <f>IF(RES_hh_tes!J24=0,0,1000*11630*RES_hh_tes!J24/RES_hh_num!J24)</f>
        <v>1058.6072387981862</v>
      </c>
      <c r="K24" s="72">
        <f>IF(RES_hh_tes!K24=0,0,1000*11630*RES_hh_tes!K24/RES_hh_num!K24)</f>
        <v>1092.0132817932615</v>
      </c>
      <c r="L24" s="72">
        <f>IF(RES_hh_tes!L24=0,0,1000*11630*RES_hh_tes!L24/RES_hh_num!L24)</f>
        <v>1132.3264904645389</v>
      </c>
      <c r="M24" s="72">
        <f>IF(RES_hh_tes!M24=0,0,1000*11630*RES_hh_tes!M24/RES_hh_num!M24)</f>
        <v>1164.9111489378138</v>
      </c>
      <c r="N24" s="72">
        <f>IF(RES_hh_tes!N24=0,0,1000*11630*RES_hh_tes!N24/RES_hh_num!N24)</f>
        <v>1139.8119318186723</v>
      </c>
      <c r="O24" s="72">
        <f>IF(RES_hh_tes!O24=0,0,1000*11630*RES_hh_tes!O24/RES_hh_num!O24)</f>
        <v>1158.8581843122865</v>
      </c>
      <c r="P24" s="72">
        <f>IF(RES_hh_tes!P24=0,0,1000*11630*RES_hh_tes!P24/RES_hh_num!P24)</f>
        <v>1161.4420194757859</v>
      </c>
      <c r="Q24" s="72">
        <f>IF(RES_hh_tes!Q24=0,0,1000*11630*RES_hh_tes!Q24/RES_hh_num!Q24)</f>
        <v>1191.5600220871083</v>
      </c>
      <c r="R24" s="72">
        <f>IF(RES_hh_tes!R24=0,0,1000*11630*RES_hh_tes!R24/RES_hh_num!R24)</f>
        <v>1221.3968159684555</v>
      </c>
      <c r="S24" s="72">
        <f>IF(RES_hh_tes!S24=0,0,1000*11630*RES_hh_tes!S24/RES_hh_num!S24)</f>
        <v>1253.4015195614256</v>
      </c>
      <c r="T24" s="72">
        <f>IF(RES_hh_tes!T24=0,0,1000*11630*RES_hh_tes!T24/RES_hh_num!T24)</f>
        <v>1257.6885885557037</v>
      </c>
      <c r="U24" s="72">
        <f>IF(RES_hh_tes!U24=0,0,1000*11630*RES_hh_tes!U24/RES_hh_num!U24)</f>
        <v>1265.9082150911479</v>
      </c>
      <c r="V24" s="72">
        <f>IF(RES_hh_tes!V24=0,0,1000*11630*RES_hh_tes!V24/RES_hh_num!V24)</f>
        <v>1271.0550754281746</v>
      </c>
      <c r="W24" s="72">
        <f>IF(RES_hh_tes!W24=0,0,1000*11630*RES_hh_tes!W24/RES_hh_num!W24)</f>
        <v>1372.4650153259745</v>
      </c>
      <c r="X24" s="72">
        <f>IF(RES_hh_tes!X24=0,0,1000*11630*RES_hh_tes!X24/RES_hh_num!X24)</f>
        <v>1177.7030993388382</v>
      </c>
      <c r="Y24" s="72">
        <f>IF(RES_hh_tes!Y24=0,0,1000*11630*RES_hh_tes!Y24/RES_hh_num!Y24)</f>
        <v>1116.6724134470687</v>
      </c>
      <c r="DA24" s="89" t="s">
        <v>516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1014.3269273010545</v>
      </c>
      <c r="C25" s="74">
        <f>IF(RES_hh_tes!C25=0,0,1000*11630*RES_hh_tes!C25/RES_hh_num!C25)</f>
        <v>998.01748382191079</v>
      </c>
      <c r="D25" s="74">
        <f>IF(RES_hh_tes!D25=0,0,1000*11630*RES_hh_tes!D25/RES_hh_num!D25)</f>
        <v>1015.9726843717365</v>
      </c>
      <c r="E25" s="74">
        <f>IF(RES_hh_tes!E25=0,0,1000*11630*RES_hh_tes!E25/RES_hh_num!E25)</f>
        <v>1016.0457231865189</v>
      </c>
      <c r="F25" s="74">
        <f>IF(RES_hh_tes!F25=0,0,1000*11630*RES_hh_tes!F25/RES_hh_num!F25)</f>
        <v>1028.6561764199744</v>
      </c>
      <c r="G25" s="74">
        <f>IF(RES_hh_tes!G25=0,0,1000*11630*RES_hh_tes!G25/RES_hh_num!G25)</f>
        <v>997.93474556843671</v>
      </c>
      <c r="H25" s="74">
        <f>IF(RES_hh_tes!H25=0,0,1000*11630*RES_hh_tes!H25/RES_hh_num!H25)</f>
        <v>1004.3071058547738</v>
      </c>
      <c r="I25" s="74">
        <f>IF(RES_hh_tes!I25=0,0,1000*11630*RES_hh_tes!I25/RES_hh_num!I25)</f>
        <v>993.39304555954993</v>
      </c>
      <c r="J25" s="74">
        <f>IF(RES_hh_tes!J25=0,0,1000*11630*RES_hh_tes!J25/RES_hh_num!J25)</f>
        <v>955.34619466795721</v>
      </c>
      <c r="K25" s="74">
        <f>IF(RES_hh_tes!K25=0,0,1000*11630*RES_hh_tes!K25/RES_hh_num!K25)</f>
        <v>922.32109981854273</v>
      </c>
      <c r="L25" s="74">
        <f>IF(RES_hh_tes!L25=0,0,1000*11630*RES_hh_tes!L25/RES_hh_num!L25)</f>
        <v>939.2175710523519</v>
      </c>
      <c r="M25" s="74">
        <f>IF(RES_hh_tes!M25=0,0,1000*11630*RES_hh_tes!M25/RES_hh_num!M25)</f>
        <v>966.50863825244369</v>
      </c>
      <c r="N25" s="74">
        <f>IF(RES_hh_tes!N25=0,0,1000*11630*RES_hh_tes!N25/RES_hh_num!N25)</f>
        <v>948.00184990705736</v>
      </c>
      <c r="O25" s="74">
        <f>IF(RES_hh_tes!O25=0,0,1000*11630*RES_hh_tes!O25/RES_hh_num!O25)</f>
        <v>951.76519428419556</v>
      </c>
      <c r="P25" s="74">
        <f>IF(RES_hh_tes!P25=0,0,1000*11630*RES_hh_tes!P25/RES_hh_num!P25)</f>
        <v>891.19131681645354</v>
      </c>
      <c r="Q25" s="74">
        <f>IF(RES_hh_tes!Q25=0,0,1000*11630*RES_hh_tes!Q25/RES_hh_num!Q25)</f>
        <v>900.9709247101074</v>
      </c>
      <c r="R25" s="74">
        <f>IF(RES_hh_tes!R25=0,0,1000*11630*RES_hh_tes!R25/RES_hh_num!R25)</f>
        <v>912.88161788053367</v>
      </c>
      <c r="S25" s="74">
        <f>IF(RES_hh_tes!S25=0,0,1000*11630*RES_hh_tes!S25/RES_hh_num!S25)</f>
        <v>953.54134729357406</v>
      </c>
      <c r="T25" s="74">
        <f>IF(RES_hh_tes!T25=0,0,1000*11630*RES_hh_tes!T25/RES_hh_num!T25)</f>
        <v>951.91884897961199</v>
      </c>
      <c r="U25" s="74">
        <f>IF(RES_hh_tes!U25=0,0,1000*11630*RES_hh_tes!U25/RES_hh_num!U25)</f>
        <v>939.78954094493929</v>
      </c>
      <c r="V25" s="74">
        <f>IF(RES_hh_tes!V25=0,0,1000*11630*RES_hh_tes!V25/RES_hh_num!V25)</f>
        <v>944.03609169331185</v>
      </c>
      <c r="W25" s="74">
        <f>IF(RES_hh_tes!W25=0,0,1000*11630*RES_hh_tes!W25/RES_hh_num!W25)</f>
        <v>940.96784605006621</v>
      </c>
      <c r="X25" s="74">
        <f>IF(RES_hh_tes!X25=0,0,1000*11630*RES_hh_tes!X25/RES_hh_num!X25)</f>
        <v>820.93852614601474</v>
      </c>
      <c r="Y25" s="74">
        <f>IF(RES_hh_tes!Y25=0,0,1000*11630*RES_hh_tes!Y25/RES_hh_num!Y25)</f>
        <v>763.90751454830922</v>
      </c>
      <c r="DA25" s="90" t="s">
        <v>517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817.7994212324104</v>
      </c>
      <c r="C26" s="77">
        <f>IF(RES_hh_tes!C26=0,0,1000*11630*RES_hh_tes!C26/RES_hh_num!C26)</f>
        <v>826.66701080125335</v>
      </c>
      <c r="D26" s="77">
        <f>IF(RES_hh_tes!D26=0,0,1000*11630*RES_hh_tes!D26/RES_hh_num!D26)</f>
        <v>851.76192400873867</v>
      </c>
      <c r="E26" s="77">
        <f>IF(RES_hh_tes!E26=0,0,1000*11630*RES_hh_tes!E26/RES_hh_num!E26)</f>
        <v>867.31701015494116</v>
      </c>
      <c r="F26" s="77">
        <f>IF(RES_hh_tes!F26=0,0,1000*11630*RES_hh_tes!F26/RES_hh_num!F26)</f>
        <v>868.51921820609095</v>
      </c>
      <c r="G26" s="77">
        <f>IF(RES_hh_tes!G26=0,0,1000*11630*RES_hh_tes!G26/RES_hh_num!G26)</f>
        <v>860.96892487602997</v>
      </c>
      <c r="H26" s="77">
        <f>IF(RES_hh_tes!H26=0,0,1000*11630*RES_hh_tes!H26/RES_hh_num!H26)</f>
        <v>890.20501162969651</v>
      </c>
      <c r="I26" s="77">
        <f>IF(RES_hh_tes!I26=0,0,1000*11630*RES_hh_tes!I26/RES_hh_num!I26)</f>
        <v>874.98061185533743</v>
      </c>
      <c r="J26" s="77">
        <f>IF(RES_hh_tes!J26=0,0,1000*11630*RES_hh_tes!J26/RES_hh_num!J26)</f>
        <v>883.225385547889</v>
      </c>
      <c r="K26" s="77">
        <f>IF(RES_hh_tes!K26=0,0,1000*11630*RES_hh_tes!K26/RES_hh_num!K26)</f>
        <v>892.42074659898856</v>
      </c>
      <c r="L26" s="77">
        <f>IF(RES_hh_tes!L26=0,0,1000*11630*RES_hh_tes!L26/RES_hh_num!L26)</f>
        <v>889.34416419946842</v>
      </c>
      <c r="M26" s="77">
        <f>IF(RES_hh_tes!M26=0,0,1000*11630*RES_hh_tes!M26/RES_hh_num!M26)</f>
        <v>918.72011860892576</v>
      </c>
      <c r="N26" s="77">
        <f>IF(RES_hh_tes!N26=0,0,1000*11630*RES_hh_tes!N26/RES_hh_num!N26)</f>
        <v>906.91729593190087</v>
      </c>
      <c r="O26" s="77">
        <f>IF(RES_hh_tes!O26=0,0,1000*11630*RES_hh_tes!O26/RES_hh_num!O26)</f>
        <v>895.05727103200718</v>
      </c>
      <c r="P26" s="77">
        <f>IF(RES_hh_tes!P26=0,0,1000*11630*RES_hh_tes!P26/RES_hh_num!P26)</f>
        <v>890.83465238730889</v>
      </c>
      <c r="Q26" s="77">
        <f>IF(RES_hh_tes!Q26=0,0,1000*11630*RES_hh_tes!Q26/RES_hh_num!Q26)</f>
        <v>914.44344273763238</v>
      </c>
      <c r="R26" s="77">
        <f>IF(RES_hh_tes!R26=0,0,1000*11630*RES_hh_tes!R26/RES_hh_num!R26)</f>
        <v>922.95486331039058</v>
      </c>
      <c r="S26" s="77">
        <f>IF(RES_hh_tes!S26=0,0,1000*11630*RES_hh_tes!S26/RES_hh_num!S26)</f>
        <v>932.62712405787147</v>
      </c>
      <c r="T26" s="77">
        <f>IF(RES_hh_tes!T26=0,0,1000*11630*RES_hh_tes!T26/RES_hh_num!T26)</f>
        <v>966.2743357328942</v>
      </c>
      <c r="U26" s="77">
        <f>IF(RES_hh_tes!U26=0,0,1000*11630*RES_hh_tes!U26/RES_hh_num!U26)</f>
        <v>957.54892466507158</v>
      </c>
      <c r="V26" s="77">
        <f>IF(RES_hh_tes!V26=0,0,1000*11630*RES_hh_tes!V26/RES_hh_num!V26)</f>
        <v>981.53090193313096</v>
      </c>
      <c r="W26" s="77">
        <f>IF(RES_hh_tes!W26=0,0,1000*11630*RES_hh_tes!W26/RES_hh_num!W26)</f>
        <v>954.47950282878935</v>
      </c>
      <c r="X26" s="77">
        <f>IF(RES_hh_tes!X26=0,0,1000*11630*RES_hh_tes!X26/RES_hh_num!X26)</f>
        <v>950.57505887043635</v>
      </c>
      <c r="Y26" s="77">
        <f>IF(RES_hh_tes!Y26=0,0,1000*11630*RES_hh_tes!Y26/RES_hh_num!Y26)</f>
        <v>894.8370019260251</v>
      </c>
      <c r="DA26" s="92" t="s">
        <v>518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500.30362619358368</v>
      </c>
      <c r="C27" s="69">
        <f>IF(RES_hh_tes!C27=0,0,1000*11630*RES_hh_tes!C27/RES_hh_num!C27)</f>
        <v>511.87736505435703</v>
      </c>
      <c r="D27" s="69">
        <f>IF(RES_hh_tes!D27=0,0,1000*11630*RES_hh_tes!D27/RES_hh_num!D27)</f>
        <v>525.10259568310289</v>
      </c>
      <c r="E27" s="69">
        <f>IF(RES_hh_tes!E27=0,0,1000*11630*RES_hh_tes!E27/RES_hh_num!E27)</f>
        <v>541.99729003509049</v>
      </c>
      <c r="F27" s="69">
        <f>IF(RES_hh_tes!F27=0,0,1000*11630*RES_hh_tes!F27/RES_hh_num!F27)</f>
        <v>537.97995736959786</v>
      </c>
      <c r="G27" s="69">
        <f>IF(RES_hh_tes!G27=0,0,1000*11630*RES_hh_tes!G27/RES_hh_num!G27)</f>
        <v>548.82967327799088</v>
      </c>
      <c r="H27" s="69">
        <f>IF(RES_hh_tes!H27=0,0,1000*11630*RES_hh_tes!H27/RES_hh_num!H27)</f>
        <v>548.94033214752665</v>
      </c>
      <c r="I27" s="69">
        <f>IF(RES_hh_tes!I27=0,0,1000*11630*RES_hh_tes!I27/RES_hh_num!I27)</f>
        <v>534.24383308137442</v>
      </c>
      <c r="J27" s="69">
        <f>IF(RES_hh_tes!J27=0,0,1000*11630*RES_hh_tes!J27/RES_hh_num!J27)</f>
        <v>510.92216188232294</v>
      </c>
      <c r="K27" s="69">
        <f>IF(RES_hh_tes!K27=0,0,1000*11630*RES_hh_tes!K27/RES_hh_num!K27)</f>
        <v>501.05073237683837</v>
      </c>
      <c r="L27" s="69">
        <f>IF(RES_hh_tes!L27=0,0,1000*11630*RES_hh_tes!L27/RES_hh_num!L27)</f>
        <v>523.41883473868347</v>
      </c>
      <c r="M27" s="69">
        <f>IF(RES_hh_tes!M27=0,0,1000*11630*RES_hh_tes!M27/RES_hh_num!M27)</f>
        <v>500.7525537092352</v>
      </c>
      <c r="N27" s="69">
        <f>IF(RES_hh_tes!N27=0,0,1000*11630*RES_hh_tes!N27/RES_hh_num!N27)</f>
        <v>489.45889186284262</v>
      </c>
      <c r="O27" s="69">
        <f>IF(RES_hh_tes!O27=0,0,1000*11630*RES_hh_tes!O27/RES_hh_num!O27)</f>
        <v>486.51551858315639</v>
      </c>
      <c r="P27" s="69">
        <f>IF(RES_hh_tes!P27=0,0,1000*11630*RES_hh_tes!P27/RES_hh_num!P27)</f>
        <v>465.87656642705838</v>
      </c>
      <c r="Q27" s="69">
        <f>IF(RES_hh_tes!Q27=0,0,1000*11630*RES_hh_tes!Q27/RES_hh_num!Q27)</f>
        <v>470.32436611373282</v>
      </c>
      <c r="R27" s="69">
        <f>IF(RES_hh_tes!R27=0,0,1000*11630*RES_hh_tes!R27/RES_hh_num!R27)</f>
        <v>472.07335205901796</v>
      </c>
      <c r="S27" s="69">
        <f>IF(RES_hh_tes!S27=0,0,1000*11630*RES_hh_tes!S27/RES_hh_num!S27)</f>
        <v>497.90738610105723</v>
      </c>
      <c r="T27" s="69">
        <f>IF(RES_hh_tes!T27=0,0,1000*11630*RES_hh_tes!T27/RES_hh_num!T27)</f>
        <v>500.62177773141872</v>
      </c>
      <c r="U27" s="69">
        <f>IF(RES_hh_tes!U27=0,0,1000*11630*RES_hh_tes!U27/RES_hh_num!U27)</f>
        <v>501.82270947123175</v>
      </c>
      <c r="V27" s="69">
        <f>IF(RES_hh_tes!V27=0,0,1000*11630*RES_hh_tes!V27/RES_hh_num!V27)</f>
        <v>517.44332270833831</v>
      </c>
      <c r="W27" s="69">
        <f>IF(RES_hh_tes!W27=0,0,1000*11630*RES_hh_tes!W27/RES_hh_num!W27)</f>
        <v>522.78784059933457</v>
      </c>
      <c r="X27" s="69">
        <f>IF(RES_hh_tes!X27=0,0,1000*11630*RES_hh_tes!X27/RES_hh_num!X27)</f>
        <v>514.03514300665825</v>
      </c>
      <c r="Y27" s="69">
        <f>IF(RES_hh_tes!Y27=0,0,1000*11630*RES_hh_tes!Y27/RES_hh_num!Y27)</f>
        <v>481.24314900793883</v>
      </c>
      <c r="DA27" s="88" t="s">
        <v>282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384.13785474028748</v>
      </c>
      <c r="C28" s="72">
        <f>IF(RES_hh_tes!C28=0,0,1000*11630*RES_hh_tes!C28/RES_hh_num!C28)</f>
        <v>355.62664544266721</v>
      </c>
      <c r="D28" s="72">
        <f>IF(RES_hh_tes!D28=0,0,1000*11630*RES_hh_tes!D28/RES_hh_num!D28)</f>
        <v>428.56716371870436</v>
      </c>
      <c r="E28" s="72">
        <f>IF(RES_hh_tes!E28=0,0,1000*11630*RES_hh_tes!E28/RES_hh_num!E28)</f>
        <v>507.69420260536589</v>
      </c>
      <c r="F28" s="72">
        <f>IF(RES_hh_tes!F28=0,0,1000*11630*RES_hh_tes!F28/RES_hh_num!F28)</f>
        <v>511.0487952898244</v>
      </c>
      <c r="G28" s="72">
        <f>IF(RES_hh_tes!G28=0,0,1000*11630*RES_hh_tes!G28/RES_hh_num!G28)</f>
        <v>506.97812958078146</v>
      </c>
      <c r="H28" s="72">
        <f>IF(RES_hh_tes!H28=0,0,1000*11630*RES_hh_tes!H28/RES_hh_num!H28)</f>
        <v>537.77648662847582</v>
      </c>
      <c r="I28" s="72">
        <f>IF(RES_hh_tes!I28=0,0,1000*11630*RES_hh_tes!I28/RES_hh_num!I28)</f>
        <v>513.29153349335672</v>
      </c>
      <c r="J28" s="72">
        <f>IF(RES_hh_tes!J28=0,0,1000*11630*RES_hh_tes!J28/RES_hh_num!J28)</f>
        <v>547.8504745712288</v>
      </c>
      <c r="K28" s="72">
        <f>IF(RES_hh_tes!K28=0,0,1000*11630*RES_hh_tes!K28/RES_hh_num!K28)</f>
        <v>546.75357869607979</v>
      </c>
      <c r="L28" s="72">
        <f>IF(RES_hh_tes!L28=0,0,1000*11630*RES_hh_tes!L28/RES_hh_num!L28)</f>
        <v>560.82031981672037</v>
      </c>
      <c r="M28" s="72">
        <f>IF(RES_hh_tes!M28=0,0,1000*11630*RES_hh_tes!M28/RES_hh_num!M28)</f>
        <v>546.01629242110414</v>
      </c>
      <c r="N28" s="72">
        <f>IF(RES_hh_tes!N28=0,0,1000*11630*RES_hh_tes!N28/RES_hh_num!N28)</f>
        <v>541.20225183907951</v>
      </c>
      <c r="O28" s="72">
        <f>IF(RES_hh_tes!O28=0,0,1000*11630*RES_hh_tes!O28/RES_hh_num!O28)</f>
        <v>517.49428424446842</v>
      </c>
      <c r="P28" s="72">
        <f>IF(RES_hh_tes!P28=0,0,1000*11630*RES_hh_tes!P28/RES_hh_num!P28)</f>
        <v>523.60326104909927</v>
      </c>
      <c r="Q28" s="72">
        <f>IF(RES_hh_tes!Q28=0,0,1000*11630*RES_hh_tes!Q28/RES_hh_num!Q28)</f>
        <v>516.91626135560841</v>
      </c>
      <c r="R28" s="72">
        <f>IF(RES_hh_tes!R28=0,0,1000*11630*RES_hh_tes!R28/RES_hh_num!R28)</f>
        <v>525.99908717709582</v>
      </c>
      <c r="S28" s="72">
        <f>IF(RES_hh_tes!S28=0,0,1000*11630*RES_hh_tes!S28/RES_hh_num!S28)</f>
        <v>555.90931531427054</v>
      </c>
      <c r="T28" s="72">
        <f>IF(RES_hh_tes!T28=0,0,1000*11630*RES_hh_tes!T28/RES_hh_num!T28)</f>
        <v>560.08104176507652</v>
      </c>
      <c r="U28" s="72">
        <f>IF(RES_hh_tes!U28=0,0,1000*11630*RES_hh_tes!U28/RES_hh_num!U28)</f>
        <v>522.94234737550107</v>
      </c>
      <c r="V28" s="72">
        <f>IF(RES_hh_tes!V28=0,0,1000*11630*RES_hh_tes!V28/RES_hh_num!V28)</f>
        <v>575.4141686012357</v>
      </c>
      <c r="W28" s="72">
        <f>IF(RES_hh_tes!W28=0,0,1000*11630*RES_hh_tes!W28/RES_hh_num!W28)</f>
        <v>556.48074588191321</v>
      </c>
      <c r="X28" s="72">
        <f>IF(RES_hh_tes!X28=0,0,1000*11630*RES_hh_tes!X28/RES_hh_num!X28)</f>
        <v>423.8486897451308</v>
      </c>
      <c r="Y28" s="72">
        <f>IF(RES_hh_tes!Y28=0,0,1000*11630*RES_hh_tes!Y28/RES_hh_num!Y28)</f>
        <v>395.72573091309329</v>
      </c>
      <c r="DA28" s="89" t="s">
        <v>519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486.78267606760062</v>
      </c>
      <c r="C29" s="72">
        <f>IF(RES_hh_tes!C29=0,0,1000*11630*RES_hh_tes!C29/RES_hh_num!C29)</f>
        <v>489.22223427402872</v>
      </c>
      <c r="D29" s="72">
        <f>IF(RES_hh_tes!D29=0,0,1000*11630*RES_hh_tes!D29/RES_hh_num!D29)</f>
        <v>511.0872138870439</v>
      </c>
      <c r="E29" s="72">
        <f>IF(RES_hh_tes!E29=0,0,1000*11630*RES_hh_tes!E29/RES_hh_num!E29)</f>
        <v>558.21572513304022</v>
      </c>
      <c r="F29" s="72">
        <f>IF(RES_hh_tes!F29=0,0,1000*11630*RES_hh_tes!F29/RES_hh_num!F29)</f>
        <v>541.99454618580319</v>
      </c>
      <c r="G29" s="72">
        <f>IF(RES_hh_tes!G29=0,0,1000*11630*RES_hh_tes!G29/RES_hh_num!G29)</f>
        <v>580.25377376227982</v>
      </c>
      <c r="H29" s="72">
        <f>IF(RES_hh_tes!H29=0,0,1000*11630*RES_hh_tes!H29/RES_hh_num!H29)</f>
        <v>535.96120510154458</v>
      </c>
      <c r="I29" s="72">
        <f>IF(RES_hh_tes!I29=0,0,1000*11630*RES_hh_tes!I29/RES_hh_num!I29)</f>
        <v>564.02683307041229</v>
      </c>
      <c r="J29" s="72">
        <f>IF(RES_hh_tes!J29=0,0,1000*11630*RES_hh_tes!J29/RES_hh_num!J29)</f>
        <v>510.52789682911606</v>
      </c>
      <c r="K29" s="72">
        <f>IF(RES_hh_tes!K29=0,0,1000*11630*RES_hh_tes!K29/RES_hh_num!K29)</f>
        <v>529.98892989162812</v>
      </c>
      <c r="L29" s="72">
        <f>IF(RES_hh_tes!L29=0,0,1000*11630*RES_hh_tes!L29/RES_hh_num!L29)</f>
        <v>524.48166295324006</v>
      </c>
      <c r="M29" s="72">
        <f>IF(RES_hh_tes!M29=0,0,1000*11630*RES_hh_tes!M29/RES_hh_num!M29)</f>
        <v>521.26794795975445</v>
      </c>
      <c r="N29" s="72">
        <f>IF(RES_hh_tes!N29=0,0,1000*11630*RES_hh_tes!N29/RES_hh_num!N29)</f>
        <v>497.69846349135111</v>
      </c>
      <c r="O29" s="72">
        <f>IF(RES_hh_tes!O29=0,0,1000*11630*RES_hh_tes!O29/RES_hh_num!O29)</f>
        <v>493.59352068096194</v>
      </c>
      <c r="P29" s="72">
        <f>IF(RES_hh_tes!P29=0,0,1000*11630*RES_hh_tes!P29/RES_hh_num!P29)</f>
        <v>491.02123245317233</v>
      </c>
      <c r="Q29" s="72">
        <f>IF(RES_hh_tes!Q29=0,0,1000*11630*RES_hh_tes!Q29/RES_hh_num!Q29)</f>
        <v>492.74771282898769</v>
      </c>
      <c r="R29" s="72">
        <f>IF(RES_hh_tes!R29=0,0,1000*11630*RES_hh_tes!R29/RES_hh_num!R29)</f>
        <v>488.12648677069717</v>
      </c>
      <c r="S29" s="72">
        <f>IF(RES_hh_tes!S29=0,0,1000*11630*RES_hh_tes!S29/RES_hh_num!S29)</f>
        <v>520.65461799749949</v>
      </c>
      <c r="T29" s="72">
        <f>IF(RES_hh_tes!T29=0,0,1000*11630*RES_hh_tes!T29/RES_hh_num!T29)</f>
        <v>532.40793391709326</v>
      </c>
      <c r="U29" s="72">
        <f>IF(RES_hh_tes!U29=0,0,1000*11630*RES_hh_tes!U29/RES_hh_num!U29)</f>
        <v>544.2680413585008</v>
      </c>
      <c r="V29" s="72">
        <f>IF(RES_hh_tes!V29=0,0,1000*11630*RES_hh_tes!V29/RES_hh_num!V29)</f>
        <v>554.09707055082652</v>
      </c>
      <c r="W29" s="72">
        <f>IF(RES_hh_tes!W29=0,0,1000*11630*RES_hh_tes!W29/RES_hh_num!W29)</f>
        <v>535.91512101472051</v>
      </c>
      <c r="X29" s="72">
        <f>IF(RES_hh_tes!X29=0,0,1000*11630*RES_hh_tes!X29/RES_hh_num!X29)</f>
        <v>505.14337241490091</v>
      </c>
      <c r="Y29" s="72">
        <f>IF(RES_hh_tes!Y29=0,0,1000*11630*RES_hh_tes!Y29/RES_hh_num!Y29)</f>
        <v>453.25135854003645</v>
      </c>
      <c r="DA29" s="89" t="s">
        <v>520</v>
      </c>
    </row>
    <row r="30" spans="1:105" ht="12" customHeight="1" x14ac:dyDescent="0.25">
      <c r="A30" s="28" t="s">
        <v>190</v>
      </c>
      <c r="B30" s="72">
        <f>IF(RES_hh_tes!B30=0,0,1000*11630*RES_hh_tes!B30/RES_hh_num!B30)</f>
        <v>490.46964170967743</v>
      </c>
      <c r="C30" s="72">
        <f>IF(RES_hh_tes!C30=0,0,1000*11630*RES_hh_tes!C30/RES_hh_num!C30)</f>
        <v>489.46267751351877</v>
      </c>
      <c r="D30" s="72">
        <f>IF(RES_hh_tes!D30=0,0,1000*11630*RES_hh_tes!D30/RES_hh_num!D30)</f>
        <v>504.30481457307434</v>
      </c>
      <c r="E30" s="72">
        <f>IF(RES_hh_tes!E30=0,0,1000*11630*RES_hh_tes!E30/RES_hh_num!E30)</f>
        <v>511.50775846424176</v>
      </c>
      <c r="F30" s="72">
        <f>IF(RES_hh_tes!F30=0,0,1000*11630*RES_hh_tes!F30/RES_hh_num!F30)</f>
        <v>492.29483651064521</v>
      </c>
      <c r="G30" s="72">
        <f>IF(RES_hh_tes!G30=0,0,1000*11630*RES_hh_tes!G30/RES_hh_num!G30)</f>
        <v>512.64527600176064</v>
      </c>
      <c r="H30" s="72">
        <f>IF(RES_hh_tes!H30=0,0,1000*11630*RES_hh_tes!H30/RES_hh_num!H30)</f>
        <v>512.14947210560433</v>
      </c>
      <c r="I30" s="72">
        <f>IF(RES_hh_tes!I30=0,0,1000*11630*RES_hh_tes!I30/RES_hh_num!I30)</f>
        <v>485.40801515543694</v>
      </c>
      <c r="J30" s="72">
        <f>IF(RES_hh_tes!J30=0,0,1000*11630*RES_hh_tes!J30/RES_hh_num!J30)</f>
        <v>455.19419970227221</v>
      </c>
      <c r="K30" s="72">
        <f>IF(RES_hh_tes!K30=0,0,1000*11630*RES_hh_tes!K30/RES_hh_num!K30)</f>
        <v>444.42731865595357</v>
      </c>
      <c r="L30" s="72">
        <f>IF(RES_hh_tes!L30=0,0,1000*11630*RES_hh_tes!L30/RES_hh_num!L30)</f>
        <v>474.92467987806907</v>
      </c>
      <c r="M30" s="72">
        <f>IF(RES_hh_tes!M30=0,0,1000*11630*RES_hh_tes!M30/RES_hh_num!M30)</f>
        <v>474.01917321912771</v>
      </c>
      <c r="N30" s="72">
        <f>IF(RES_hh_tes!N30=0,0,1000*11630*RES_hh_tes!N30/RES_hh_num!N30)</f>
        <v>440.90851664522353</v>
      </c>
      <c r="O30" s="72">
        <f>IF(RES_hh_tes!O30=0,0,1000*11630*RES_hh_tes!O30/RES_hh_num!O30)</f>
        <v>439.65560959600964</v>
      </c>
      <c r="P30" s="72">
        <f>IF(RES_hh_tes!P30=0,0,1000*11630*RES_hh_tes!P30/RES_hh_num!P30)</f>
        <v>414.2868087031286</v>
      </c>
      <c r="Q30" s="72">
        <f>IF(RES_hh_tes!Q30=0,0,1000*11630*RES_hh_tes!Q30/RES_hh_num!Q30)</f>
        <v>428.27205561495276</v>
      </c>
      <c r="R30" s="72">
        <f>IF(RES_hh_tes!R30=0,0,1000*11630*RES_hh_tes!R30/RES_hh_num!R30)</f>
        <v>439.09497181875884</v>
      </c>
      <c r="S30" s="72">
        <f>IF(RES_hh_tes!S30=0,0,1000*11630*RES_hh_tes!S30/RES_hh_num!S30)</f>
        <v>467.26715193979021</v>
      </c>
      <c r="T30" s="72">
        <f>IF(RES_hh_tes!T30=0,0,1000*11630*RES_hh_tes!T30/RES_hh_num!T30)</f>
        <v>467.09687037589129</v>
      </c>
      <c r="U30" s="72">
        <f>IF(RES_hh_tes!U30=0,0,1000*11630*RES_hh_tes!U30/RES_hh_num!U30)</f>
        <v>471.20617260048357</v>
      </c>
      <c r="V30" s="72">
        <f>IF(RES_hh_tes!V30=0,0,1000*11630*RES_hh_tes!V30/RES_hh_num!V30)</f>
        <v>497.12895257587877</v>
      </c>
      <c r="W30" s="72">
        <f>IF(RES_hh_tes!W30=0,0,1000*11630*RES_hh_tes!W30/RES_hh_num!W30)</f>
        <v>501.59218200120404</v>
      </c>
      <c r="X30" s="72">
        <f>IF(RES_hh_tes!X30=0,0,1000*11630*RES_hh_tes!X30/RES_hh_num!X30)</f>
        <v>447.09060830382884</v>
      </c>
      <c r="Y30" s="72">
        <f>IF(RES_hh_tes!Y30=0,0,1000*11630*RES_hh_tes!Y30/RES_hh_num!Y30)</f>
        <v>419.32414869020306</v>
      </c>
      <c r="DA30" s="89" t="s">
        <v>521</v>
      </c>
    </row>
    <row r="31" spans="1:105" ht="12" customHeight="1" x14ac:dyDescent="0.25">
      <c r="A31" s="28" t="s">
        <v>203</v>
      </c>
      <c r="B31" s="72">
        <f>IF(RES_hh_tes!B31=0,0,1000*11630*RES_hh_tes!B31/RES_hh_num!B31)</f>
        <v>753.345585959353</v>
      </c>
      <c r="C31" s="72">
        <f>IF(RES_hh_tes!C31=0,0,1000*11630*RES_hh_tes!C31/RES_hh_num!C31)</f>
        <v>773.99554683827625</v>
      </c>
      <c r="D31" s="72">
        <f>IF(RES_hh_tes!D31=0,0,1000*11630*RES_hh_tes!D31/RES_hh_num!D31)</f>
        <v>786.19428316969743</v>
      </c>
      <c r="E31" s="72">
        <f>IF(RES_hh_tes!E31=0,0,1000*11630*RES_hh_tes!E31/RES_hh_num!E31)</f>
        <v>793.65225469419443</v>
      </c>
      <c r="F31" s="72">
        <f>IF(RES_hh_tes!F31=0,0,1000*11630*RES_hh_tes!F31/RES_hh_num!F31)</f>
        <v>747.56788860333234</v>
      </c>
      <c r="G31" s="72">
        <f>IF(RES_hh_tes!G31=0,0,1000*11630*RES_hh_tes!G31/RES_hh_num!G31)</f>
        <v>769.91462241546799</v>
      </c>
      <c r="H31" s="72">
        <f>IF(RES_hh_tes!H31=0,0,1000*11630*RES_hh_tes!H31/RES_hh_num!H31)</f>
        <v>725.24765165593715</v>
      </c>
      <c r="I31" s="72">
        <f>IF(RES_hh_tes!I31=0,0,1000*11630*RES_hh_tes!I31/RES_hh_num!I31)</f>
        <v>717.99086385587054</v>
      </c>
      <c r="J31" s="72">
        <f>IF(RES_hh_tes!J31=0,0,1000*11630*RES_hh_tes!J31/RES_hh_num!J31)</f>
        <v>721.8707506124332</v>
      </c>
      <c r="K31" s="72">
        <f>IF(RES_hh_tes!K31=0,0,1000*11630*RES_hh_tes!K31/RES_hh_num!K31)</f>
        <v>728.41835349014946</v>
      </c>
      <c r="L31" s="72">
        <f>IF(RES_hh_tes!L31=0,0,1000*11630*RES_hh_tes!L31/RES_hh_num!L31)</f>
        <v>611.08644022341605</v>
      </c>
      <c r="M31" s="72">
        <f>IF(RES_hh_tes!M31=0,0,1000*11630*RES_hh_tes!M31/RES_hh_num!M31)</f>
        <v>587.59028119979132</v>
      </c>
      <c r="N31" s="72">
        <f>IF(RES_hh_tes!N31=0,0,1000*11630*RES_hh_tes!N31/RES_hh_num!N31)</f>
        <v>576.76700204215854</v>
      </c>
      <c r="O31" s="72">
        <f>IF(RES_hh_tes!O31=0,0,1000*11630*RES_hh_tes!O31/RES_hh_num!O31)</f>
        <v>564.37869106336109</v>
      </c>
      <c r="P31" s="72">
        <f>IF(RES_hh_tes!P31=0,0,1000*11630*RES_hh_tes!P31/RES_hh_num!P31)</f>
        <v>561.37139438440761</v>
      </c>
      <c r="Q31" s="72">
        <f>IF(RES_hh_tes!Q31=0,0,1000*11630*RES_hh_tes!Q31/RES_hh_num!Q31)</f>
        <v>564.88076655199313</v>
      </c>
      <c r="R31" s="72">
        <f>IF(RES_hh_tes!R31=0,0,1000*11630*RES_hh_tes!R31/RES_hh_num!R31)</f>
        <v>565.05599990768997</v>
      </c>
      <c r="S31" s="72">
        <f>IF(RES_hh_tes!S31=0,0,1000*11630*RES_hh_tes!S31/RES_hh_num!S31)</f>
        <v>575.58295385691019</v>
      </c>
      <c r="T31" s="72">
        <f>IF(RES_hh_tes!T31=0,0,1000*11630*RES_hh_tes!T31/RES_hh_num!T31)</f>
        <v>636.50294296736649</v>
      </c>
      <c r="U31" s="72">
        <f>IF(RES_hh_tes!U31=0,0,1000*11630*RES_hh_tes!U31/RES_hh_num!U31)</f>
        <v>630.41064695622947</v>
      </c>
      <c r="V31" s="72">
        <f>IF(RES_hh_tes!V31=0,0,1000*11630*RES_hh_tes!V31/RES_hh_num!V31)</f>
        <v>642.57334927703266</v>
      </c>
      <c r="W31" s="72">
        <f>IF(RES_hh_tes!W31=0,0,1000*11630*RES_hh_tes!W31/RES_hh_num!W31)</f>
        <v>667.06527268786624</v>
      </c>
      <c r="X31" s="72">
        <f>IF(RES_hh_tes!X31=0,0,1000*11630*RES_hh_tes!X31/RES_hh_num!X31)</f>
        <v>596.42329633114559</v>
      </c>
      <c r="Y31" s="72">
        <f>IF(RES_hh_tes!Y31=0,0,1000*11630*RES_hh_tes!Y31/RES_hh_num!Y31)</f>
        <v>584.85992892756838</v>
      </c>
      <c r="DA31" s="89" t="s">
        <v>522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500.58825199949803</v>
      </c>
      <c r="C32" s="77">
        <f>IF(RES_hh_tes!C32=0,0,1000*11630*RES_hh_tes!C32/RES_hh_num!C32)</f>
        <v>521.0163461928903</v>
      </c>
      <c r="D32" s="77">
        <f>IF(RES_hh_tes!D32=0,0,1000*11630*RES_hh_tes!D32/RES_hh_num!D32)</f>
        <v>529.79784350941247</v>
      </c>
      <c r="E32" s="77">
        <f>IF(RES_hh_tes!E32=0,0,1000*11630*RES_hh_tes!E32/RES_hh_num!E32)</f>
        <v>540.654015480167</v>
      </c>
      <c r="F32" s="77">
        <f>IF(RES_hh_tes!F32=0,0,1000*11630*RES_hh_tes!F32/RES_hh_num!F32)</f>
        <v>548.96378803752441</v>
      </c>
      <c r="G32" s="77">
        <f>IF(RES_hh_tes!G32=0,0,1000*11630*RES_hh_tes!G32/RES_hh_num!G32)</f>
        <v>546.88216963872151</v>
      </c>
      <c r="H32" s="77">
        <f>IF(RES_hh_tes!H32=0,0,1000*11630*RES_hh_tes!H32/RES_hh_num!H32)</f>
        <v>561.6962558464628</v>
      </c>
      <c r="I32" s="77">
        <f>IF(RES_hh_tes!I32=0,0,1000*11630*RES_hh_tes!I32/RES_hh_num!I32)</f>
        <v>539.07616576422947</v>
      </c>
      <c r="J32" s="77">
        <f>IF(RES_hh_tes!J32=0,0,1000*11630*RES_hh_tes!J32/RES_hh_num!J32)</f>
        <v>524.54411911824343</v>
      </c>
      <c r="K32" s="77">
        <f>IF(RES_hh_tes!K32=0,0,1000*11630*RES_hh_tes!K32/RES_hh_num!K32)</f>
        <v>506.00442208594086</v>
      </c>
      <c r="L32" s="77">
        <f>IF(RES_hh_tes!L32=0,0,1000*11630*RES_hh_tes!L32/RES_hh_num!L32)</f>
        <v>539.0849051263134</v>
      </c>
      <c r="M32" s="77">
        <f>IF(RES_hh_tes!M32=0,0,1000*11630*RES_hh_tes!M32/RES_hh_num!M32)</f>
        <v>501.92013915469488</v>
      </c>
      <c r="N32" s="77">
        <f>IF(RES_hh_tes!N32=0,0,1000*11630*RES_hh_tes!N32/RES_hh_num!N32)</f>
        <v>502.63030039896626</v>
      </c>
      <c r="O32" s="77">
        <f>IF(RES_hh_tes!O32=0,0,1000*11630*RES_hh_tes!O32/RES_hh_num!O32)</f>
        <v>499.6514912313998</v>
      </c>
      <c r="P32" s="77">
        <f>IF(RES_hh_tes!P32=0,0,1000*11630*RES_hh_tes!P32/RES_hh_num!P32)</f>
        <v>474.90806662812685</v>
      </c>
      <c r="Q32" s="77">
        <f>IF(RES_hh_tes!Q32=0,0,1000*11630*RES_hh_tes!Q32/RES_hh_num!Q32)</f>
        <v>476.48660265228909</v>
      </c>
      <c r="R32" s="77">
        <f>IF(RES_hh_tes!R32=0,0,1000*11630*RES_hh_tes!R32/RES_hh_num!R32)</f>
        <v>476.46705229523553</v>
      </c>
      <c r="S32" s="77">
        <f>IF(RES_hh_tes!S32=0,0,1000*11630*RES_hh_tes!S32/RES_hh_num!S32)</f>
        <v>500.65892221375987</v>
      </c>
      <c r="T32" s="77">
        <f>IF(RES_hh_tes!T32=0,0,1000*11630*RES_hh_tes!T32/RES_hh_num!T32)</f>
        <v>499.68824581325305</v>
      </c>
      <c r="U32" s="77">
        <f>IF(RES_hh_tes!U32=0,0,1000*11630*RES_hh_tes!U32/RES_hh_num!U32)</f>
        <v>498.38119230943113</v>
      </c>
      <c r="V32" s="77">
        <f>IF(RES_hh_tes!V32=0,0,1000*11630*RES_hh_tes!V32/RES_hh_num!V32)</f>
        <v>511.2556337616802</v>
      </c>
      <c r="W32" s="77">
        <f>IF(RES_hh_tes!W32=0,0,1000*11630*RES_hh_tes!W32/RES_hh_num!W32)</f>
        <v>521.47071937216276</v>
      </c>
      <c r="X32" s="77">
        <f>IF(RES_hh_tes!X32=0,0,1000*11630*RES_hh_tes!X32/RES_hh_num!X32)</f>
        <v>539.00142136981663</v>
      </c>
      <c r="Y32" s="77">
        <f>IF(RES_hh_tes!Y32=0,0,1000*11630*RES_hh_tes!Y32/RES_hh_num!Y32)</f>
        <v>506.78968884811047</v>
      </c>
      <c r="DA32" s="92" t="s">
        <v>523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2255.5918157668425</v>
      </c>
      <c r="C3" s="65">
        <f>IF(RES_hh_emi!C3=0,0,1000000*RES_hh_emi!C3/RES_hh_num!C3)</f>
        <v>2390.0583919887058</v>
      </c>
      <c r="D3" s="65">
        <f>IF(RES_hh_emi!D3=0,0,1000000*RES_hh_emi!D3/RES_hh_num!D3)</f>
        <v>2286.3193796928908</v>
      </c>
      <c r="E3" s="65">
        <f>IF(RES_hh_emi!E3=0,0,1000000*RES_hh_emi!E3/RES_hh_num!E3)</f>
        <v>2325.8021232081774</v>
      </c>
      <c r="F3" s="65">
        <f>IF(RES_hh_emi!F3=0,0,1000000*RES_hh_emi!F3/RES_hh_num!F3)</f>
        <v>2281.2151168686833</v>
      </c>
      <c r="G3" s="65">
        <f>IF(RES_hh_emi!G3=0,0,1000000*RES_hh_emi!G3/RES_hh_num!G3)</f>
        <v>2271.5618544254826</v>
      </c>
      <c r="H3" s="65">
        <f>IF(RES_hh_emi!H3=0,0,1000000*RES_hh_emi!H3/RES_hh_num!H3)</f>
        <v>2214.0932788249143</v>
      </c>
      <c r="I3" s="65">
        <f>IF(RES_hh_emi!I3=0,0,1000000*RES_hh_emi!I3/RES_hh_num!I3)</f>
        <v>1898.4455256793185</v>
      </c>
      <c r="J3" s="65">
        <f>IF(RES_hh_emi!J3=0,0,1000000*RES_hh_emi!J3/RES_hh_num!J3)</f>
        <v>2033.6828322710903</v>
      </c>
      <c r="K3" s="65">
        <f>IF(RES_hh_emi!K3=0,0,1000000*RES_hh_emi!K3/RES_hh_num!K3)</f>
        <v>1966.2429211246763</v>
      </c>
      <c r="L3" s="65">
        <f>IF(RES_hh_emi!L3=0,0,1000000*RES_hh_emi!L3/RES_hh_num!L3)</f>
        <v>2068.392883750771</v>
      </c>
      <c r="M3" s="65">
        <f>IF(RES_hh_emi!M3=0,0,1000000*RES_hh_emi!M3/RES_hh_num!M3)</f>
        <v>1810.1589215343615</v>
      </c>
      <c r="N3" s="65">
        <f>IF(RES_hh_emi!N3=0,0,1000000*RES_hh_emi!N3/RES_hh_num!N3)</f>
        <v>1849.6782266648402</v>
      </c>
      <c r="O3" s="65">
        <f>IF(RES_hh_emi!O3=0,0,1000000*RES_hh_emi!O3/RES_hh_num!O3)</f>
        <v>1854.1246857680553</v>
      </c>
      <c r="P3" s="65">
        <f>IF(RES_hh_emi!P3=0,0,1000000*RES_hh_emi!P3/RES_hh_num!P3)</f>
        <v>1544.883858825584</v>
      </c>
      <c r="Q3" s="65">
        <f>IF(RES_hh_emi!Q3=0,0,1000000*RES_hh_emi!Q3/RES_hh_num!Q3)</f>
        <v>1621.3390890108196</v>
      </c>
      <c r="R3" s="65">
        <f>IF(RES_hh_emi!R3=0,0,1000000*RES_hh_emi!R3/RES_hh_num!R3)</f>
        <v>1668.3190480377527</v>
      </c>
      <c r="S3" s="65">
        <f>IF(RES_hh_emi!S3=0,0,1000000*RES_hh_emi!S3/RES_hh_num!S3)</f>
        <v>1645.2547113184073</v>
      </c>
      <c r="T3" s="65">
        <f>IF(RES_hh_emi!T3=0,0,1000000*RES_hh_emi!T3/RES_hh_num!T3)</f>
        <v>1587.0129811768952</v>
      </c>
      <c r="U3" s="65">
        <f>IF(RES_hh_emi!U3=0,0,1000000*RES_hh_emi!U3/RES_hh_num!U3)</f>
        <v>1538.8335059438987</v>
      </c>
      <c r="V3" s="65">
        <f>IF(RES_hh_emi!V3=0,0,1000000*RES_hh_emi!V3/RES_hh_num!V3)</f>
        <v>1547.8967731635637</v>
      </c>
      <c r="W3" s="65">
        <f>IF(RES_hh_emi!W3=0,0,1000000*RES_hh_emi!W3/RES_hh_num!W3)</f>
        <v>1561.5311693408328</v>
      </c>
      <c r="X3" s="65">
        <f>IF(RES_hh_emi!X3=0,0,1000000*RES_hh_emi!X3/RES_hh_num!X3)</f>
        <v>1386.3455380056143</v>
      </c>
      <c r="Y3" s="65">
        <f>IF(RES_hh_emi!Y3=0,0,1000000*RES_hh_emi!Y3/RES_hh_num!Y3)</f>
        <v>1249.7429279509049</v>
      </c>
      <c r="DA3" s="87" t="s">
        <v>284</v>
      </c>
    </row>
    <row r="4" spans="1:105" ht="12.95" customHeight="1" x14ac:dyDescent="0.25">
      <c r="A4" s="68" t="s">
        <v>57</v>
      </c>
      <c r="B4" s="69">
        <f>IF(RES_hh_emi!B4=0,0,1000000*RES_hh_emi!B4/RES_hh_num!B4)</f>
        <v>1930.2863773935319</v>
      </c>
      <c r="C4" s="69">
        <f>IF(RES_hh_emi!C4=0,0,1000000*RES_hh_emi!C4/RES_hh_num!C4)</f>
        <v>2059.3024696967409</v>
      </c>
      <c r="D4" s="69">
        <f>IF(RES_hh_emi!D4=0,0,1000000*RES_hh_emi!D4/RES_hh_num!D4)</f>
        <v>1951.441465809871</v>
      </c>
      <c r="E4" s="69">
        <f>IF(RES_hh_emi!E4=0,0,1000000*RES_hh_emi!E4/RES_hh_num!E4)</f>
        <v>1986.1663599117117</v>
      </c>
      <c r="F4" s="69">
        <f>IF(RES_hh_emi!F4=0,0,1000000*RES_hh_emi!F4/RES_hh_num!F4)</f>
        <v>1949.8722956848414</v>
      </c>
      <c r="G4" s="69">
        <f>IF(RES_hh_emi!G4=0,0,1000000*RES_hh_emi!G4/RES_hh_num!G4)</f>
        <v>1935.6637415019632</v>
      </c>
      <c r="H4" s="69">
        <f>IF(RES_hh_emi!H4=0,0,1000000*RES_hh_emi!H4/RES_hh_num!H4)</f>
        <v>1884.9838347513828</v>
      </c>
      <c r="I4" s="69">
        <f>IF(RES_hh_emi!I4=0,0,1000000*RES_hh_emi!I4/RES_hh_num!I4)</f>
        <v>1589.6920524788334</v>
      </c>
      <c r="J4" s="69">
        <f>IF(RES_hh_emi!J4=0,0,1000000*RES_hh_emi!J4/RES_hh_num!J4)</f>
        <v>1730.2989815062699</v>
      </c>
      <c r="K4" s="69">
        <f>IF(RES_hh_emi!K4=0,0,1000000*RES_hh_emi!K4/RES_hh_num!K4)</f>
        <v>1666.9228921123865</v>
      </c>
      <c r="L4" s="69">
        <f>IF(RES_hh_emi!L4=0,0,1000000*RES_hh_emi!L4/RES_hh_num!L4)</f>
        <v>1764.3813739639334</v>
      </c>
      <c r="M4" s="69">
        <f>IF(RES_hh_emi!M4=0,0,1000000*RES_hh_emi!M4/RES_hh_num!M4)</f>
        <v>1514.5250050665136</v>
      </c>
      <c r="N4" s="69">
        <f>IF(RES_hh_emi!N4=0,0,1000000*RES_hh_emi!N4/RES_hh_num!N4)</f>
        <v>1562.8506639932473</v>
      </c>
      <c r="O4" s="69">
        <f>IF(RES_hh_emi!O4=0,0,1000000*RES_hh_emi!O4/RES_hh_num!O4)</f>
        <v>1583.162024699704</v>
      </c>
      <c r="P4" s="69">
        <f>IF(RES_hh_emi!P4=0,0,1000000*RES_hh_emi!P4/RES_hh_num!P4)</f>
        <v>1280.6868926267871</v>
      </c>
      <c r="Q4" s="69">
        <f>IF(RES_hh_emi!Q4=0,0,1000000*RES_hh_emi!Q4/RES_hh_num!Q4)</f>
        <v>1359.0692029255765</v>
      </c>
      <c r="R4" s="69">
        <f>IF(RES_hh_emi!R4=0,0,1000000*RES_hh_emi!R4/RES_hh_num!R4)</f>
        <v>1400.7134155871004</v>
      </c>
      <c r="S4" s="69">
        <f>IF(RES_hh_emi!S4=0,0,1000000*RES_hh_emi!S4/RES_hh_num!S4)</f>
        <v>1372.5050862826629</v>
      </c>
      <c r="T4" s="69">
        <f>IF(RES_hh_emi!T4=0,0,1000000*RES_hh_emi!T4/RES_hh_num!T4)</f>
        <v>1314.7374033276128</v>
      </c>
      <c r="U4" s="69">
        <f>IF(RES_hh_emi!U4=0,0,1000000*RES_hh_emi!U4/RES_hh_num!U4)</f>
        <v>1270.9797105761863</v>
      </c>
      <c r="V4" s="69">
        <f>IF(RES_hh_emi!V4=0,0,1000000*RES_hh_emi!V4/RES_hh_num!V4)</f>
        <v>1278.7848911897445</v>
      </c>
      <c r="W4" s="69">
        <f>IF(RES_hh_emi!W4=0,0,1000000*RES_hh_emi!W4/RES_hh_num!W4)</f>
        <v>1305.0074054616591</v>
      </c>
      <c r="X4" s="69">
        <f>IF(RES_hh_emi!X4=0,0,1000000*RES_hh_emi!X4/RES_hh_num!X4)</f>
        <v>1157.8919137848377</v>
      </c>
      <c r="Y4" s="69">
        <f>IF(RES_hh_emi!Y4=0,0,1000000*RES_hh_emi!Y4/RES_hh_num!Y4)</f>
        <v>1045.1740772981134</v>
      </c>
      <c r="DA4" s="88" t="s">
        <v>285</v>
      </c>
    </row>
    <row r="5" spans="1:105" ht="12" customHeight="1" x14ac:dyDescent="0.25">
      <c r="A5" s="28" t="s">
        <v>51</v>
      </c>
      <c r="B5" s="72">
        <f>IF(RES_hh_emi!B5=0,0,1000000*RES_hh_emi!B5/RES_hh_num!B5)</f>
        <v>4093.1718030973666</v>
      </c>
      <c r="C5" s="72">
        <f>IF(RES_hh_emi!C5=0,0,1000000*RES_hh_emi!C5/RES_hh_num!C5)</f>
        <v>4270.2418964204808</v>
      </c>
      <c r="D5" s="72">
        <f>IF(RES_hh_emi!D5=0,0,1000000*RES_hh_emi!D5/RES_hh_num!D5)</f>
        <v>4313.1579803858867</v>
      </c>
      <c r="E5" s="72">
        <f>IF(RES_hh_emi!E5=0,0,1000000*RES_hh_emi!E5/RES_hh_num!E5)</f>
        <v>4167.6727999671994</v>
      </c>
      <c r="F5" s="72">
        <f>IF(RES_hh_emi!F5=0,0,1000000*RES_hh_emi!F5/RES_hh_num!F5)</f>
        <v>4086.4244163332473</v>
      </c>
      <c r="G5" s="72">
        <f>IF(RES_hh_emi!G5=0,0,1000000*RES_hh_emi!G5/RES_hh_num!G5)</f>
        <v>4126.5527263969489</v>
      </c>
      <c r="H5" s="72">
        <f>IF(RES_hh_emi!H5=0,0,1000000*RES_hh_emi!H5/RES_hh_num!H5)</f>
        <v>4480.4286025342908</v>
      </c>
      <c r="I5" s="72">
        <f>IF(RES_hh_emi!I5=0,0,1000000*RES_hh_emi!I5/RES_hh_num!I5)</f>
        <v>4006.6373277039115</v>
      </c>
      <c r="J5" s="72">
        <f>IF(RES_hh_emi!J5=0,0,1000000*RES_hh_emi!J5/RES_hh_num!J5)</f>
        <v>4179.173627819383</v>
      </c>
      <c r="K5" s="72">
        <f>IF(RES_hh_emi!K5=0,0,1000000*RES_hh_emi!K5/RES_hh_num!K5)</f>
        <v>4239.5717676187951</v>
      </c>
      <c r="L5" s="72">
        <f>IF(RES_hh_emi!L5=0,0,1000000*RES_hh_emi!L5/RES_hh_num!L5)</f>
        <v>4916.6691976879001</v>
      </c>
      <c r="M5" s="72">
        <f>IF(RES_hh_emi!M5=0,0,1000000*RES_hh_emi!M5/RES_hh_num!M5)</f>
        <v>4314.6639551304506</v>
      </c>
      <c r="N5" s="72">
        <f>IF(RES_hh_emi!N5=0,0,1000000*RES_hh_emi!N5/RES_hh_num!N5)</f>
        <v>4441.9615824246021</v>
      </c>
      <c r="O5" s="72">
        <f>IF(RES_hh_emi!O5=0,0,1000000*RES_hh_emi!O5/RES_hh_num!O5)</f>
        <v>4418.4451891697527</v>
      </c>
      <c r="P5" s="72">
        <f>IF(RES_hh_emi!P5=0,0,1000000*RES_hh_emi!P5/RES_hh_num!P5)</f>
        <v>3990.8354960497063</v>
      </c>
      <c r="Q5" s="72">
        <f>IF(RES_hh_emi!Q5=0,0,1000000*RES_hh_emi!Q5/RES_hh_num!Q5)</f>
        <v>4003.2227206124385</v>
      </c>
      <c r="R5" s="72">
        <f>IF(RES_hh_emi!R5=0,0,1000000*RES_hh_emi!R5/RES_hh_num!R5)</f>
        <v>4313.3439330560232</v>
      </c>
      <c r="S5" s="72">
        <f>IF(RES_hh_emi!S5=0,0,1000000*RES_hh_emi!S5/RES_hh_num!S5)</f>
        <v>4524.4135549802359</v>
      </c>
      <c r="T5" s="72">
        <f>IF(RES_hh_emi!T5=0,0,1000000*RES_hh_emi!T5/RES_hh_num!T5)</f>
        <v>4695.0320546335615</v>
      </c>
      <c r="U5" s="72">
        <f>IF(RES_hh_emi!U5=0,0,1000000*RES_hh_emi!U5/RES_hh_num!U5)</f>
        <v>4053.5699699864936</v>
      </c>
      <c r="V5" s="72">
        <f>IF(RES_hh_emi!V5=0,0,1000000*RES_hh_emi!V5/RES_hh_num!V5)</f>
        <v>4411.6086915698361</v>
      </c>
      <c r="W5" s="72">
        <f>IF(RES_hh_emi!W5=0,0,1000000*RES_hh_emi!W5/RES_hh_num!W5)</f>
        <v>4918.4756104832222</v>
      </c>
      <c r="X5" s="72">
        <f>IF(RES_hh_emi!X5=0,0,1000000*RES_hh_emi!X5/RES_hh_num!X5)</f>
        <v>4632.4630023343789</v>
      </c>
      <c r="Y5" s="72">
        <f>IF(RES_hh_emi!Y5=0,0,1000000*RES_hh_emi!Y5/RES_hh_num!Y5)</f>
        <v>4280.6301959253351</v>
      </c>
      <c r="DA5" s="89" t="s">
        <v>525</v>
      </c>
    </row>
    <row r="6" spans="1:105" ht="12" customHeight="1" x14ac:dyDescent="0.25">
      <c r="A6" s="28" t="s">
        <v>74</v>
      </c>
      <c r="B6" s="72">
        <f>IF(RES_hh_emi!B6=0,0,1000000*RES_hh_emi!B6/RES_hh_num!B6)</f>
        <v>2200.0036922349909</v>
      </c>
      <c r="C6" s="72">
        <f>IF(RES_hh_emi!C6=0,0,1000000*RES_hh_emi!C6/RES_hh_num!C6)</f>
        <v>2230.3135660309445</v>
      </c>
      <c r="D6" s="72">
        <f>IF(RES_hh_emi!D6=0,0,1000000*RES_hh_emi!D6/RES_hh_num!D6)</f>
        <v>2242.3845680930435</v>
      </c>
      <c r="E6" s="72">
        <f>IF(RES_hh_emi!E6=0,0,1000000*RES_hh_emi!E6/RES_hh_num!E6)</f>
        <v>2295.3428053721127</v>
      </c>
      <c r="F6" s="72">
        <f>IF(RES_hh_emi!F6=0,0,1000000*RES_hh_emi!F6/RES_hh_num!F6)</f>
        <v>2440.5231694194777</v>
      </c>
      <c r="G6" s="72">
        <f>IF(RES_hh_emi!G6=0,0,1000000*RES_hh_emi!G6/RES_hh_num!G6)</f>
        <v>2508.6102166781679</v>
      </c>
      <c r="H6" s="72">
        <f>IF(RES_hh_emi!H6=0,0,1000000*RES_hh_emi!H6/RES_hh_num!H6)</f>
        <v>2447.1045561108549</v>
      </c>
      <c r="I6" s="72">
        <f>IF(RES_hh_emi!I6=0,0,1000000*RES_hh_emi!I6/RES_hh_num!I6)</f>
        <v>2226.8778578464503</v>
      </c>
      <c r="J6" s="72">
        <f>IF(RES_hh_emi!J6=0,0,1000000*RES_hh_emi!J6/RES_hh_num!J6)</f>
        <v>2464.9886904889258</v>
      </c>
      <c r="K6" s="72">
        <f>IF(RES_hh_emi!K6=0,0,1000000*RES_hh_emi!K6/RES_hh_num!K6)</f>
        <v>2378.1867169654911</v>
      </c>
      <c r="L6" s="72">
        <f>IF(RES_hh_emi!L6=0,0,1000000*RES_hh_emi!L6/RES_hh_num!L6)</f>
        <v>2598.8037607960041</v>
      </c>
      <c r="M6" s="72">
        <f>IF(RES_hh_emi!M6=0,0,1000000*RES_hh_emi!M6/RES_hh_num!M6)</f>
        <v>2215.8494060625685</v>
      </c>
      <c r="N6" s="72">
        <f>IF(RES_hh_emi!N6=0,0,1000000*RES_hh_emi!N6/RES_hh_num!N6)</f>
        <v>2260.80192624969</v>
      </c>
      <c r="O6" s="72">
        <f>IF(RES_hh_emi!O6=0,0,1000000*RES_hh_emi!O6/RES_hh_num!O6)</f>
        <v>2407.8328204632776</v>
      </c>
      <c r="P6" s="72">
        <f>IF(RES_hh_emi!P6=0,0,1000000*RES_hh_emi!P6/RES_hh_num!P6)</f>
        <v>2031.2119005839152</v>
      </c>
      <c r="Q6" s="72">
        <f>IF(RES_hh_emi!Q6=0,0,1000000*RES_hh_emi!Q6/RES_hh_num!Q6)</f>
        <v>2012.5995415613154</v>
      </c>
      <c r="R6" s="72">
        <f>IF(RES_hh_emi!R6=0,0,1000000*RES_hh_emi!R6/RES_hh_num!R6)</f>
        <v>2267.092308186162</v>
      </c>
      <c r="S6" s="72">
        <f>IF(RES_hh_emi!S6=0,0,1000000*RES_hh_emi!S6/RES_hh_num!S6)</f>
        <v>2045.1915289787173</v>
      </c>
      <c r="T6" s="72">
        <f>IF(RES_hh_emi!T6=0,0,1000000*RES_hh_emi!T6/RES_hh_num!T6)</f>
        <v>2268.7175764782814</v>
      </c>
      <c r="U6" s="72">
        <f>IF(RES_hh_emi!U6=0,0,1000000*RES_hh_emi!U6/RES_hh_num!U6)</f>
        <v>2119.3628774710414</v>
      </c>
      <c r="V6" s="72">
        <f>IF(RES_hh_emi!V6=0,0,1000000*RES_hh_emi!V6/RES_hh_num!V6)</f>
        <v>2108.3346676472484</v>
      </c>
      <c r="W6" s="72">
        <f>IF(RES_hh_emi!W6=0,0,1000000*RES_hh_emi!W6/RES_hh_num!W6)</f>
        <v>2283.602001100553</v>
      </c>
      <c r="X6" s="72">
        <f>IF(RES_hh_emi!X6=0,0,1000000*RES_hh_emi!X6/RES_hh_num!X6)</f>
        <v>2167.3765938098945</v>
      </c>
      <c r="Y6" s="72">
        <f>IF(RES_hh_emi!Y6=0,0,1000000*RES_hh_emi!Y6/RES_hh_num!Y6)</f>
        <v>1856.0292654930747</v>
      </c>
      <c r="DA6" s="89" t="s">
        <v>526</v>
      </c>
    </row>
    <row r="7" spans="1:105" ht="12" customHeight="1" x14ac:dyDescent="0.25">
      <c r="A7" s="28" t="s">
        <v>201</v>
      </c>
      <c r="B7" s="72">
        <f>IF(RES_hh_emi!B7=0,0,1000000*RES_hh_emi!B7/RES_hh_num!B7)</f>
        <v>3771.5849092153421</v>
      </c>
      <c r="C7" s="72">
        <f>IF(RES_hh_emi!C7=0,0,1000000*RES_hh_emi!C7/RES_hh_num!C7)</f>
        <v>4227.8924000795187</v>
      </c>
      <c r="D7" s="72">
        <f>IF(RES_hh_emi!D7=0,0,1000000*RES_hh_emi!D7/RES_hh_num!D7)</f>
        <v>3903.2285925023907</v>
      </c>
      <c r="E7" s="72">
        <f>IF(RES_hh_emi!E7=0,0,1000000*RES_hh_emi!E7/RES_hh_num!E7)</f>
        <v>4041.7768555586754</v>
      </c>
      <c r="F7" s="72">
        <f>IF(RES_hh_emi!F7=0,0,1000000*RES_hh_emi!F7/RES_hh_num!F7)</f>
        <v>3943.4723330885872</v>
      </c>
      <c r="G7" s="72">
        <f>IF(RES_hh_emi!G7=0,0,1000000*RES_hh_emi!G7/RES_hh_num!G7)</f>
        <v>4037.8452380902195</v>
      </c>
      <c r="H7" s="72">
        <f>IF(RES_hh_emi!H7=0,0,1000000*RES_hh_emi!H7/RES_hh_num!H7)</f>
        <v>4040.3692710456503</v>
      </c>
      <c r="I7" s="72">
        <f>IF(RES_hh_emi!I7=0,0,1000000*RES_hh_emi!I7/RES_hh_num!I7)</f>
        <v>3216.0491820540501</v>
      </c>
      <c r="J7" s="72">
        <f>IF(RES_hh_emi!J7=0,0,1000000*RES_hh_emi!J7/RES_hh_num!J7)</f>
        <v>3927.2576788152273</v>
      </c>
      <c r="K7" s="72">
        <f>IF(RES_hh_emi!K7=0,0,1000000*RES_hh_emi!K7/RES_hh_num!K7)</f>
        <v>3677.102096208278</v>
      </c>
      <c r="L7" s="72">
        <f>IF(RES_hh_emi!L7=0,0,1000000*RES_hh_emi!L7/RES_hh_num!L7)</f>
        <v>3766.2280032486265</v>
      </c>
      <c r="M7" s="72">
        <f>IF(RES_hh_emi!M7=0,0,1000000*RES_hh_emi!M7/RES_hh_num!M7)</f>
        <v>3369.232744755368</v>
      </c>
      <c r="N7" s="72">
        <f>IF(RES_hh_emi!N7=0,0,1000000*RES_hh_emi!N7/RES_hh_num!N7)</f>
        <v>3441.7388981534286</v>
      </c>
      <c r="O7" s="72">
        <f>IF(RES_hh_emi!O7=0,0,1000000*RES_hh_emi!O7/RES_hh_num!O7)</f>
        <v>3514.5403398174317</v>
      </c>
      <c r="P7" s="72">
        <f>IF(RES_hh_emi!P7=0,0,1000000*RES_hh_emi!P7/RES_hh_num!P7)</f>
        <v>2895.0125806014948</v>
      </c>
      <c r="Q7" s="72">
        <f>IF(RES_hh_emi!Q7=0,0,1000000*RES_hh_emi!Q7/RES_hh_num!Q7)</f>
        <v>3113.5530446729872</v>
      </c>
      <c r="R7" s="72">
        <f>IF(RES_hh_emi!R7=0,0,1000000*RES_hh_emi!R7/RES_hh_num!R7)</f>
        <v>3088.6003000501255</v>
      </c>
      <c r="S7" s="72">
        <f>IF(RES_hh_emi!S7=0,0,1000000*RES_hh_emi!S7/RES_hh_num!S7)</f>
        <v>3086.9751541394216</v>
      </c>
      <c r="T7" s="72">
        <f>IF(RES_hh_emi!T7=0,0,1000000*RES_hh_emi!T7/RES_hh_num!T7)</f>
        <v>2915.9650231069345</v>
      </c>
      <c r="U7" s="72">
        <f>IF(RES_hh_emi!U7=0,0,1000000*RES_hh_emi!U7/RES_hh_num!U7)</f>
        <v>3028.2985545131664</v>
      </c>
      <c r="V7" s="72">
        <f>IF(RES_hh_emi!V7=0,0,1000000*RES_hh_emi!V7/RES_hh_num!V7)</f>
        <v>3282.9881976391966</v>
      </c>
      <c r="W7" s="72">
        <f>IF(RES_hh_emi!W7=0,0,1000000*RES_hh_emi!W7/RES_hh_num!W7)</f>
        <v>2749.0924615730237</v>
      </c>
      <c r="X7" s="72">
        <f>IF(RES_hh_emi!X7=0,0,1000000*RES_hh_emi!X7/RES_hh_num!X7)</f>
        <v>2973.7037931637028</v>
      </c>
      <c r="Y7" s="72">
        <f>IF(RES_hh_emi!Y7=0,0,1000000*RES_hh_emi!Y7/RES_hh_num!Y7)</f>
        <v>2726.9916629611744</v>
      </c>
      <c r="DA7" s="89" t="s">
        <v>527</v>
      </c>
    </row>
    <row r="8" spans="1:105" ht="12" customHeight="1" x14ac:dyDescent="0.25">
      <c r="A8" s="28" t="s">
        <v>190</v>
      </c>
      <c r="B8" s="72">
        <f>IF(RES_hh_emi!B8=0,0,1000000*RES_hh_emi!B8/RES_hh_num!B8)</f>
        <v>2635.6313785473503</v>
      </c>
      <c r="C8" s="72">
        <f>IF(RES_hh_emi!C8=0,0,1000000*RES_hh_emi!C8/RES_hh_num!C8)</f>
        <v>2733.2492176231412</v>
      </c>
      <c r="D8" s="72">
        <f>IF(RES_hh_emi!D8=0,0,1000000*RES_hh_emi!D8/RES_hh_num!D8)</f>
        <v>2634.5622253654169</v>
      </c>
      <c r="E8" s="72">
        <f>IF(RES_hh_emi!E8=0,0,1000000*RES_hh_emi!E8/RES_hh_num!E8)</f>
        <v>2704.4729849709011</v>
      </c>
      <c r="F8" s="72">
        <f>IF(RES_hh_emi!F8=0,0,1000000*RES_hh_emi!F8/RES_hh_num!F8)</f>
        <v>2685.9620386813799</v>
      </c>
      <c r="G8" s="72">
        <f>IF(RES_hh_emi!G8=0,0,1000000*RES_hh_emi!G8/RES_hh_num!G8)</f>
        <v>2669.858770046224</v>
      </c>
      <c r="H8" s="72">
        <f>IF(RES_hh_emi!H8=0,0,1000000*RES_hh_emi!H8/RES_hh_num!H8)</f>
        <v>2595.5101144418372</v>
      </c>
      <c r="I8" s="72">
        <f>IF(RES_hh_emi!I8=0,0,1000000*RES_hh_emi!I8/RES_hh_num!I8)</f>
        <v>2357.2235005215457</v>
      </c>
      <c r="J8" s="72">
        <f>IF(RES_hh_emi!J8=0,0,1000000*RES_hh_emi!J8/RES_hh_num!J8)</f>
        <v>2471.6166391665356</v>
      </c>
      <c r="K8" s="72">
        <f>IF(RES_hh_emi!K8=0,0,1000000*RES_hh_emi!K8/RES_hh_num!K8)</f>
        <v>2474.7158455570352</v>
      </c>
      <c r="L8" s="72">
        <f>IF(RES_hh_emi!L8=0,0,1000000*RES_hh_emi!L8/RES_hh_num!L8)</f>
        <v>2683.026476895885</v>
      </c>
      <c r="M8" s="72">
        <f>IF(RES_hh_emi!M8=0,0,1000000*RES_hh_emi!M8/RES_hh_num!M8)</f>
        <v>2316.0899280651297</v>
      </c>
      <c r="N8" s="72">
        <f>IF(RES_hh_emi!N8=0,0,1000000*RES_hh_emi!N8/RES_hh_num!N8)</f>
        <v>2463.9671549762656</v>
      </c>
      <c r="O8" s="72">
        <f>IF(RES_hh_emi!O8=0,0,1000000*RES_hh_emi!O8/RES_hh_num!O8)</f>
        <v>2537.972768575557</v>
      </c>
      <c r="P8" s="72">
        <f>IF(RES_hh_emi!P8=0,0,1000000*RES_hh_emi!P8/RES_hh_num!P8)</f>
        <v>2008.3357620928743</v>
      </c>
      <c r="Q8" s="72">
        <f>IF(RES_hh_emi!Q8=0,0,1000000*RES_hh_emi!Q8/RES_hh_num!Q8)</f>
        <v>2161.3920015020535</v>
      </c>
      <c r="R8" s="72">
        <f>IF(RES_hh_emi!R8=0,0,1000000*RES_hh_emi!R8/RES_hh_num!R8)</f>
        <v>2245.7249895215818</v>
      </c>
      <c r="S8" s="72">
        <f>IF(RES_hh_emi!S8=0,0,1000000*RES_hh_emi!S8/RES_hh_num!S8)</f>
        <v>2180.4535630764976</v>
      </c>
      <c r="T8" s="72">
        <f>IF(RES_hh_emi!T8=0,0,1000000*RES_hh_emi!T8/RES_hh_num!T8)</f>
        <v>2099.0496229616451</v>
      </c>
      <c r="U8" s="72">
        <f>IF(RES_hh_emi!U8=0,0,1000000*RES_hh_emi!U8/RES_hh_num!U8)</f>
        <v>2051.75817557254</v>
      </c>
      <c r="V8" s="72">
        <f>IF(RES_hh_emi!V8=0,0,1000000*RES_hh_emi!V8/RES_hh_num!V8)</f>
        <v>2019.9074307531982</v>
      </c>
      <c r="W8" s="72">
        <f>IF(RES_hh_emi!W8=0,0,1000000*RES_hh_emi!W8/RES_hh_num!W8)</f>
        <v>2296.1459464867589</v>
      </c>
      <c r="X8" s="72">
        <f>IF(RES_hh_emi!X8=0,0,1000000*RES_hh_emi!X8/RES_hh_num!X8)</f>
        <v>1965.3792704607245</v>
      </c>
      <c r="Y8" s="72">
        <f>IF(RES_hh_emi!Y8=0,0,1000000*RES_hh_emi!Y8/RES_hh_num!Y8)</f>
        <v>1830.0447485240279</v>
      </c>
      <c r="DA8" s="89" t="s">
        <v>528</v>
      </c>
    </row>
    <row r="9" spans="1:105" ht="12" customHeight="1" x14ac:dyDescent="0.25">
      <c r="A9" s="28" t="s">
        <v>203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X9" s="72">
        <f>IF(RES_hh_emi!X9=0,0,1000000*RES_hh_emi!X9/RES_hh_num!X9)</f>
        <v>0</v>
      </c>
      <c r="Y9" s="72">
        <f>IF(RES_hh_emi!Y9=0,0,1000000*RES_hh_emi!Y9/RES_hh_num!Y9)</f>
        <v>0</v>
      </c>
      <c r="DA9" s="89" t="s">
        <v>529</v>
      </c>
    </row>
    <row r="10" spans="1:105" ht="12" customHeight="1" x14ac:dyDescent="0.25">
      <c r="A10" s="28" t="s">
        <v>198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X10" s="72">
        <f>IF(RES_hh_emi!X10=0,0,1000000*RES_hh_emi!X10/RES_hh_num!X10)</f>
        <v>0</v>
      </c>
      <c r="Y10" s="72">
        <f>IF(RES_hh_emi!Y10=0,0,1000000*RES_hh_emi!Y10/RES_hh_num!Y10)</f>
        <v>0</v>
      </c>
      <c r="DA10" s="89" t="s">
        <v>530</v>
      </c>
    </row>
    <row r="11" spans="1:105" ht="12" customHeight="1" x14ac:dyDescent="0.25">
      <c r="A11" s="28" t="s">
        <v>199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X11" s="72">
        <f>IF(RES_hh_emi!X11=0,0,1000000*RES_hh_emi!X11/RES_hh_num!X11)</f>
        <v>0</v>
      </c>
      <c r="Y11" s="72">
        <f>IF(RES_hh_emi!Y11=0,0,1000000*RES_hh_emi!Y11/RES_hh_num!Y11)</f>
        <v>0</v>
      </c>
      <c r="DA11" s="89" t="s">
        <v>531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X12" s="72">
        <f>IF(RES_hh_emi!X12=0,0,1000000*RES_hh_emi!X12/RES_hh_num!X12)</f>
        <v>0</v>
      </c>
      <c r="Y12" s="72">
        <f>IF(RES_hh_emi!Y12=0,0,1000000*RES_hh_emi!Y12/RES_hh_num!Y12)</f>
        <v>0</v>
      </c>
      <c r="DA12" s="89" t="s">
        <v>532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X13" s="74">
        <f>IF(RES_hh_emi!X13=0,0,1000000*RES_hh_emi!X13/RES_hh_num!X13)</f>
        <v>0</v>
      </c>
      <c r="Y13" s="74">
        <f>IF(RES_hh_emi!Y13=0,0,1000000*RES_hh_emi!Y13/RES_hh_num!Y13)</f>
        <v>0</v>
      </c>
      <c r="DA13" s="90" t="s">
        <v>533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X14" s="76">
        <f>IF(RES_hh_emi!X14=0,0,1000000*RES_hh_emi!X14/RES_hh_num!X14)</f>
        <v>0</v>
      </c>
      <c r="Y14" s="76">
        <f>IF(RES_hh_emi!Y14=0,0,1000000*RES_hh_emi!Y14/RES_hh_num!Y14)</f>
        <v>0</v>
      </c>
      <c r="DA14" s="91" t="s">
        <v>534</v>
      </c>
    </row>
    <row r="15" spans="1:105" ht="12.95" customHeight="1" x14ac:dyDescent="0.25">
      <c r="A15" s="68" t="s">
        <v>92</v>
      </c>
      <c r="B15" s="69">
        <f t="shared" ref="B15:Y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286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X16" s="72">
        <f>IF(RES_hh_emi!X16=0,0,1000000*RES_hh_emi!X16/RES_hh_num!X$3)</f>
        <v>0</v>
      </c>
      <c r="Y16" s="72">
        <f>IF(RES_hh_emi!Y16=0,0,1000000*RES_hh_emi!Y16/RES_hh_num!Y$3)</f>
        <v>0</v>
      </c>
      <c r="DA16" s="89" t="s">
        <v>535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248.36158451695698</v>
      </c>
      <c r="C17" s="69">
        <f>IF(RES_hh_emi!C17=0,0,1000000*RES_hh_emi!C17/RES_hh_num!C17)</f>
        <v>254.3005911254231</v>
      </c>
      <c r="D17" s="69">
        <f>IF(RES_hh_emi!D17=0,0,1000000*RES_hh_emi!D17/RES_hh_num!D17)</f>
        <v>255.86891101842482</v>
      </c>
      <c r="E17" s="69">
        <f>IF(RES_hh_emi!E17=0,0,1000000*RES_hh_emi!E17/RES_hh_num!E17)</f>
        <v>257.20530094600639</v>
      </c>
      <c r="F17" s="69">
        <f>IF(RES_hh_emi!F17=0,0,1000000*RES_hh_emi!F17/RES_hh_num!F17)</f>
        <v>252.43844127827316</v>
      </c>
      <c r="G17" s="69">
        <f>IF(RES_hh_emi!G17=0,0,1000000*RES_hh_emi!G17/RES_hh_num!G17)</f>
        <v>253.12291532729751</v>
      </c>
      <c r="H17" s="69">
        <f>IF(RES_hh_emi!H17=0,0,1000000*RES_hh_emi!H17/RES_hh_num!H17)</f>
        <v>250.89124360969458</v>
      </c>
      <c r="I17" s="69">
        <f>IF(RES_hh_emi!I17=0,0,1000000*RES_hh_emi!I17/RES_hh_num!I17)</f>
        <v>231.94271028506682</v>
      </c>
      <c r="J17" s="69">
        <f>IF(RES_hh_emi!J17=0,0,1000000*RES_hh_emi!J17/RES_hh_num!J17)</f>
        <v>233.43765416293311</v>
      </c>
      <c r="K17" s="69">
        <f>IF(RES_hh_emi!K17=0,0,1000000*RES_hh_emi!K17/RES_hh_num!K17)</f>
        <v>229.38839088029837</v>
      </c>
      <c r="L17" s="69">
        <f>IF(RES_hh_emi!L17=0,0,1000000*RES_hh_emi!L17/RES_hh_num!L17)</f>
        <v>232.59534347124205</v>
      </c>
      <c r="M17" s="69">
        <f>IF(RES_hh_emi!M17=0,0,1000000*RES_hh_emi!M17/RES_hh_num!M17)</f>
        <v>224.80034645073283</v>
      </c>
      <c r="N17" s="69">
        <f>IF(RES_hh_emi!N17=0,0,1000000*RES_hh_emi!N17/RES_hh_num!N17)</f>
        <v>220.7890518871807</v>
      </c>
      <c r="O17" s="69">
        <f>IF(RES_hh_emi!O17=0,0,1000000*RES_hh_emi!O17/RES_hh_num!O17)</f>
        <v>205.94415202639937</v>
      </c>
      <c r="P17" s="69">
        <f>IF(RES_hh_emi!P17=0,0,1000000*RES_hh_emi!P17/RES_hh_num!P17)</f>
        <v>201.44959029741753</v>
      </c>
      <c r="Q17" s="69">
        <f>IF(RES_hh_emi!Q17=0,0,1000000*RES_hh_emi!Q17/RES_hh_num!Q17)</f>
        <v>198.86887803753763</v>
      </c>
      <c r="R17" s="69">
        <f>IF(RES_hh_emi!R17=0,0,1000000*RES_hh_emi!R17/RES_hh_num!R17)</f>
        <v>204.17170716108359</v>
      </c>
      <c r="S17" s="69">
        <f>IF(RES_hh_emi!S17=0,0,1000000*RES_hh_emi!S17/RES_hh_num!S17)</f>
        <v>206.22059637195042</v>
      </c>
      <c r="T17" s="69">
        <f>IF(RES_hh_emi!T17=0,0,1000000*RES_hh_emi!T17/RES_hh_num!T17)</f>
        <v>206.08756047639073</v>
      </c>
      <c r="U17" s="69">
        <f>IF(RES_hh_emi!U17=0,0,1000000*RES_hh_emi!U17/RES_hh_num!U17)</f>
        <v>201.86707260784146</v>
      </c>
      <c r="V17" s="69">
        <f>IF(RES_hh_emi!V17=0,0,1000000*RES_hh_emi!V17/RES_hh_num!V17)</f>
        <v>201.47946438160309</v>
      </c>
      <c r="W17" s="69">
        <f>IF(RES_hh_emi!W17=0,0,1000000*RES_hh_emi!W17/RES_hh_num!W17)</f>
        <v>190.54763172723042</v>
      </c>
      <c r="X17" s="69">
        <f>IF(RES_hh_emi!X17=0,0,1000000*RES_hh_emi!X17/RES_hh_num!X17)</f>
        <v>169.14899130324895</v>
      </c>
      <c r="Y17" s="69">
        <f>IF(RES_hh_emi!Y17=0,0,1000000*RES_hh_emi!Y17/RES_hh_num!Y17)</f>
        <v>150.33849161825736</v>
      </c>
      <c r="DA17" s="88" t="s">
        <v>287</v>
      </c>
    </row>
    <row r="18" spans="1:105" ht="12" customHeight="1" x14ac:dyDescent="0.25">
      <c r="A18" s="28" t="s">
        <v>51</v>
      </c>
      <c r="B18" s="72">
        <f>IF(RES_hh_emi!B18=0,0,1000000*RES_hh_emi!B18/RES_hh_num!B18)</f>
        <v>470.35999132545498</v>
      </c>
      <c r="C18" s="72">
        <f>IF(RES_hh_emi!C18=0,0,1000000*RES_hh_emi!C18/RES_hh_num!C18)</f>
        <v>453.56380305455974</v>
      </c>
      <c r="D18" s="72">
        <f>IF(RES_hh_emi!D18=0,0,1000000*RES_hh_emi!D18/RES_hh_num!D18)</f>
        <v>482.3556601312934</v>
      </c>
      <c r="E18" s="72">
        <f>IF(RES_hh_emi!E18=0,0,1000000*RES_hh_emi!E18/RES_hh_num!E18)</f>
        <v>480.37710548442067</v>
      </c>
      <c r="F18" s="72">
        <f>IF(RES_hh_emi!F18=0,0,1000000*RES_hh_emi!F18/RES_hh_num!F18)</f>
        <v>496.92810821420579</v>
      </c>
      <c r="G18" s="72">
        <f>IF(RES_hh_emi!G18=0,0,1000000*RES_hh_emi!G18/RES_hh_num!G18)</f>
        <v>497.3544117137215</v>
      </c>
      <c r="H18" s="72">
        <f>IF(RES_hh_emi!H18=0,0,1000000*RES_hh_emi!H18/RES_hh_num!H18)</f>
        <v>515.961139272688</v>
      </c>
      <c r="I18" s="72">
        <f>IF(RES_hh_emi!I18=0,0,1000000*RES_hh_emi!I18/RES_hh_num!I18)</f>
        <v>489.51789955592824</v>
      </c>
      <c r="J18" s="72">
        <f>IF(RES_hh_emi!J18=0,0,1000000*RES_hh_emi!J18/RES_hh_num!J18)</f>
        <v>517.57978154079262</v>
      </c>
      <c r="K18" s="72">
        <f>IF(RES_hh_emi!K18=0,0,1000000*RES_hh_emi!K18/RES_hh_num!K18)</f>
        <v>532.48331024852257</v>
      </c>
      <c r="L18" s="72">
        <f>IF(RES_hh_emi!L18=0,0,1000000*RES_hh_emi!L18/RES_hh_num!L18)</f>
        <v>543.15910720257477</v>
      </c>
      <c r="M18" s="72">
        <f>IF(RES_hh_emi!M18=0,0,1000000*RES_hh_emi!M18/RES_hh_num!M18)</f>
        <v>534.57450295887907</v>
      </c>
      <c r="N18" s="72">
        <f>IF(RES_hh_emi!N18=0,0,1000000*RES_hh_emi!N18/RES_hh_num!N18)</f>
        <v>544.90989375143238</v>
      </c>
      <c r="O18" s="72">
        <f>IF(RES_hh_emi!O18=0,0,1000000*RES_hh_emi!O18/RES_hh_num!O18)</f>
        <v>550.0981957887534</v>
      </c>
      <c r="P18" s="72">
        <f>IF(RES_hh_emi!P18=0,0,1000000*RES_hh_emi!P18/RES_hh_num!P18)</f>
        <v>561.01072766892219</v>
      </c>
      <c r="Q18" s="72">
        <f>IF(RES_hh_emi!Q18=0,0,1000000*RES_hh_emi!Q18/RES_hh_num!Q18)</f>
        <v>558.8607714330368</v>
      </c>
      <c r="R18" s="72">
        <f>IF(RES_hh_emi!R18=0,0,1000000*RES_hh_emi!R18/RES_hh_num!R18)</f>
        <v>576.23893852583979</v>
      </c>
      <c r="S18" s="72">
        <f>IF(RES_hh_emi!S18=0,0,1000000*RES_hh_emi!S18/RES_hh_num!S18)</f>
        <v>601.64440705627396</v>
      </c>
      <c r="T18" s="72">
        <f>IF(RES_hh_emi!T18=0,0,1000000*RES_hh_emi!T18/RES_hh_num!T18)</f>
        <v>625.61878485934199</v>
      </c>
      <c r="U18" s="72">
        <f>IF(RES_hh_emi!U18=0,0,1000000*RES_hh_emi!U18/RES_hh_num!U18)</f>
        <v>537.09312532007186</v>
      </c>
      <c r="V18" s="72">
        <f>IF(RES_hh_emi!V18=0,0,1000000*RES_hh_emi!V18/RES_hh_num!V18)</f>
        <v>570.00696643311471</v>
      </c>
      <c r="W18" s="72">
        <f>IF(RES_hh_emi!W18=0,0,1000000*RES_hh_emi!W18/RES_hh_num!W18)</f>
        <v>588.99948842118386</v>
      </c>
      <c r="X18" s="72">
        <f>IF(RES_hh_emi!X18=0,0,1000000*RES_hh_emi!X18/RES_hh_num!X18)</f>
        <v>530.17956068574051</v>
      </c>
      <c r="Y18" s="72">
        <f>IF(RES_hh_emi!Y18=0,0,1000000*RES_hh_emi!Y18/RES_hh_num!Y18)</f>
        <v>436.47878639891127</v>
      </c>
      <c r="DA18" s="89" t="s">
        <v>536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343.40624716063178</v>
      </c>
      <c r="C19" s="72">
        <f>IF(RES_hh_emi!C19=0,0,1000000*RES_hh_emi!C19/RES_hh_num!C19)</f>
        <v>343.20201046993265</v>
      </c>
      <c r="D19" s="72">
        <f>IF(RES_hh_emi!D19=0,0,1000000*RES_hh_emi!D19/RES_hh_num!D19)</f>
        <v>344.54953001870297</v>
      </c>
      <c r="E19" s="72">
        <f>IF(RES_hh_emi!E19=0,0,1000000*RES_hh_emi!E19/RES_hh_num!E19)</f>
        <v>337.33970426413657</v>
      </c>
      <c r="F19" s="72">
        <f>IF(RES_hh_emi!F19=0,0,1000000*RES_hh_emi!F19/RES_hh_num!F19)</f>
        <v>346.34565152202413</v>
      </c>
      <c r="G19" s="72">
        <f>IF(RES_hh_emi!G19=0,0,1000000*RES_hh_emi!G19/RES_hh_num!G19)</f>
        <v>352.13564349110669</v>
      </c>
      <c r="H19" s="72">
        <f>IF(RES_hh_emi!H19=0,0,1000000*RES_hh_emi!H19/RES_hh_num!H19)</f>
        <v>337.76545049723325</v>
      </c>
      <c r="I19" s="72">
        <f>IF(RES_hh_emi!I19=0,0,1000000*RES_hh_emi!I19/RES_hh_num!I19)</f>
        <v>339.45247045228166</v>
      </c>
      <c r="J19" s="72">
        <f>IF(RES_hh_emi!J19=0,0,1000000*RES_hh_emi!J19/RES_hh_num!J19)</f>
        <v>332.51582768675621</v>
      </c>
      <c r="K19" s="72">
        <f>IF(RES_hh_emi!K19=0,0,1000000*RES_hh_emi!K19/RES_hh_num!K19)</f>
        <v>336.60636371795562</v>
      </c>
      <c r="L19" s="72">
        <f>IF(RES_hh_emi!L19=0,0,1000000*RES_hh_emi!L19/RES_hh_num!L19)</f>
        <v>350.97659727140621</v>
      </c>
      <c r="M19" s="72">
        <f>IF(RES_hh_emi!M19=0,0,1000000*RES_hh_emi!M19/RES_hh_num!M19)</f>
        <v>353.19019124010339</v>
      </c>
      <c r="N19" s="72">
        <f>IF(RES_hh_emi!N19=0,0,1000000*RES_hh_emi!N19/RES_hh_num!N19)</f>
        <v>337.87827672019102</v>
      </c>
      <c r="O19" s="72">
        <f>IF(RES_hh_emi!O19=0,0,1000000*RES_hh_emi!O19/RES_hh_num!O19)</f>
        <v>334.30866300092771</v>
      </c>
      <c r="P19" s="72">
        <f>IF(RES_hh_emi!P19=0,0,1000000*RES_hh_emi!P19/RES_hh_num!P19)</f>
        <v>323.57709995775235</v>
      </c>
      <c r="Q19" s="72">
        <f>IF(RES_hh_emi!Q19=0,0,1000000*RES_hh_emi!Q19/RES_hh_num!Q19)</f>
        <v>310.0706509664958</v>
      </c>
      <c r="R19" s="72">
        <f>IF(RES_hh_emi!R19=0,0,1000000*RES_hh_emi!R19/RES_hh_num!R19)</f>
        <v>319.64465652601024</v>
      </c>
      <c r="S19" s="72">
        <f>IF(RES_hh_emi!S19=0,0,1000000*RES_hh_emi!S19/RES_hh_num!S19)</f>
        <v>320.86497807910882</v>
      </c>
      <c r="T19" s="72">
        <f>IF(RES_hh_emi!T19=0,0,1000000*RES_hh_emi!T19/RES_hh_num!T19)</f>
        <v>327.21780077744666</v>
      </c>
      <c r="U19" s="72">
        <f>IF(RES_hh_emi!U19=0,0,1000000*RES_hh_emi!U19/RES_hh_num!U19)</f>
        <v>310.8448359262128</v>
      </c>
      <c r="V19" s="72">
        <f>IF(RES_hh_emi!V19=0,0,1000000*RES_hh_emi!V19/RES_hh_num!V19)</f>
        <v>310.08916935308019</v>
      </c>
      <c r="W19" s="72">
        <f>IF(RES_hh_emi!W19=0,0,1000000*RES_hh_emi!W19/RES_hh_num!W19)</f>
        <v>298.38236753363992</v>
      </c>
      <c r="X19" s="72">
        <f>IF(RES_hh_emi!X19=0,0,1000000*RES_hh_emi!X19/RES_hh_num!X19)</f>
        <v>291.36114902126235</v>
      </c>
      <c r="Y19" s="72">
        <f>IF(RES_hh_emi!Y19=0,0,1000000*RES_hh_emi!Y19/RES_hh_num!Y19)</f>
        <v>251.94549346028415</v>
      </c>
      <c r="DA19" s="89" t="s">
        <v>537</v>
      </c>
    </row>
    <row r="20" spans="1:105" ht="12" customHeight="1" x14ac:dyDescent="0.25">
      <c r="A20" s="28" t="s">
        <v>201</v>
      </c>
      <c r="B20" s="72">
        <f>IF(RES_hh_emi!B20=0,0,1000000*RES_hh_emi!B20/RES_hh_num!B20)</f>
        <v>592.8727198398193</v>
      </c>
      <c r="C20" s="72">
        <f>IF(RES_hh_emi!C20=0,0,1000000*RES_hh_emi!C20/RES_hh_num!C20)</f>
        <v>641.1332062900774</v>
      </c>
      <c r="D20" s="72">
        <f>IF(RES_hh_emi!D20=0,0,1000000*RES_hh_emi!D20/RES_hh_num!D20)</f>
        <v>627.30185122763805</v>
      </c>
      <c r="E20" s="72">
        <f>IF(RES_hh_emi!E20=0,0,1000000*RES_hh_emi!E20/RES_hh_num!E20)</f>
        <v>641.61187920055386</v>
      </c>
      <c r="F20" s="72">
        <f>IF(RES_hh_emi!F20=0,0,1000000*RES_hh_emi!F20/RES_hh_num!F20)</f>
        <v>638.41821958430864</v>
      </c>
      <c r="G20" s="72">
        <f>IF(RES_hh_emi!G20=0,0,1000000*RES_hh_emi!G20/RES_hh_num!G20)</f>
        <v>652.30556852575921</v>
      </c>
      <c r="H20" s="72">
        <f>IF(RES_hh_emi!H20=0,0,1000000*RES_hh_emi!H20/RES_hh_num!H20)</f>
        <v>679.15950004314152</v>
      </c>
      <c r="I20" s="72">
        <f>IF(RES_hh_emi!I20=0,0,1000000*RES_hh_emi!I20/RES_hh_num!I20)</f>
        <v>558.21060228598878</v>
      </c>
      <c r="J20" s="72">
        <f>IF(RES_hh_emi!J20=0,0,1000000*RES_hh_emi!J20/RES_hh_num!J20)</f>
        <v>667.46286586830138</v>
      </c>
      <c r="K20" s="72">
        <f>IF(RES_hh_emi!K20=0,0,1000000*RES_hh_emi!K20/RES_hh_num!K20)</f>
        <v>646.88250246900418</v>
      </c>
      <c r="L20" s="72">
        <f>IF(RES_hh_emi!L20=0,0,1000000*RES_hh_emi!L20/RES_hh_num!L20)</f>
        <v>638.81755779144873</v>
      </c>
      <c r="M20" s="72">
        <f>IF(RES_hh_emi!M20=0,0,1000000*RES_hh_emi!M20/RES_hh_num!M20)</f>
        <v>671.15445266797246</v>
      </c>
      <c r="N20" s="72">
        <f>IF(RES_hh_emi!N20=0,0,1000000*RES_hh_emi!N20/RES_hh_num!N20)</f>
        <v>678.89607557370994</v>
      </c>
      <c r="O20" s="72">
        <f>IF(RES_hh_emi!O20=0,0,1000000*RES_hh_emi!O20/RES_hh_num!O20)</f>
        <v>598.53335437682472</v>
      </c>
      <c r="P20" s="72">
        <f>IF(RES_hh_emi!P20=0,0,1000000*RES_hh_emi!P20/RES_hh_num!P20)</f>
        <v>634.90723652747999</v>
      </c>
      <c r="Q20" s="72">
        <f>IF(RES_hh_emi!Q20=0,0,1000000*RES_hh_emi!Q20/RES_hh_num!Q20)</f>
        <v>611.68782535318428</v>
      </c>
      <c r="R20" s="72">
        <f>IF(RES_hh_emi!R20=0,0,1000000*RES_hh_emi!R20/RES_hh_num!R20)</f>
        <v>613.33957633897273</v>
      </c>
      <c r="S20" s="72">
        <f>IF(RES_hh_emi!S20=0,0,1000000*RES_hh_emi!S20/RES_hh_num!S20)</f>
        <v>631.11282414364564</v>
      </c>
      <c r="T20" s="72">
        <f>IF(RES_hh_emi!T20=0,0,1000000*RES_hh_emi!T20/RES_hh_num!T20)</f>
        <v>599.32781627529755</v>
      </c>
      <c r="U20" s="72">
        <f>IF(RES_hh_emi!U20=0,0,1000000*RES_hh_emi!U20/RES_hh_num!U20)</f>
        <v>644.74680955552526</v>
      </c>
      <c r="V20" s="72">
        <f>IF(RES_hh_emi!V20=0,0,1000000*RES_hh_emi!V20/RES_hh_num!V20)</f>
        <v>702.22647890243923</v>
      </c>
      <c r="W20" s="72">
        <f>IF(RES_hh_emi!W20=0,0,1000000*RES_hh_emi!W20/RES_hh_num!W20)</f>
        <v>526.95642818863348</v>
      </c>
      <c r="X20" s="72">
        <f>IF(RES_hh_emi!X20=0,0,1000000*RES_hh_emi!X20/RES_hh_num!X20)</f>
        <v>582.7558581502534</v>
      </c>
      <c r="Y20" s="72">
        <f>IF(RES_hh_emi!Y20=0,0,1000000*RES_hh_emi!Y20/RES_hh_num!Y20)</f>
        <v>543.58713257993099</v>
      </c>
      <c r="DA20" s="89" t="s">
        <v>538</v>
      </c>
    </row>
    <row r="21" spans="1:105" ht="12" customHeight="1" x14ac:dyDescent="0.25">
      <c r="A21" s="28" t="s">
        <v>190</v>
      </c>
      <c r="B21" s="72">
        <f>IF(RES_hh_emi!B21=0,0,1000000*RES_hh_emi!B21/RES_hh_num!B21)</f>
        <v>406.8488169628888</v>
      </c>
      <c r="C21" s="72">
        <f>IF(RES_hh_emi!C21=0,0,1000000*RES_hh_emi!C21/RES_hh_num!C21)</f>
        <v>409.98423259726599</v>
      </c>
      <c r="D21" s="72">
        <f>IF(RES_hh_emi!D21=0,0,1000000*RES_hh_emi!D21/RES_hh_num!D21)</f>
        <v>418.87111454581674</v>
      </c>
      <c r="E21" s="72">
        <f>IF(RES_hh_emi!E21=0,0,1000000*RES_hh_emi!E21/RES_hh_num!E21)</f>
        <v>422.44489125949929</v>
      </c>
      <c r="F21" s="72">
        <f>IF(RES_hh_emi!F21=0,0,1000000*RES_hh_emi!F21/RES_hh_num!F21)</f>
        <v>413.15334442020611</v>
      </c>
      <c r="G21" s="72">
        <f>IF(RES_hh_emi!G21=0,0,1000000*RES_hh_emi!G21/RES_hh_num!G21)</f>
        <v>413.17898556658702</v>
      </c>
      <c r="H21" s="72">
        <f>IF(RES_hh_emi!H21=0,0,1000000*RES_hh_emi!H21/RES_hh_num!H21)</f>
        <v>406.88022175345009</v>
      </c>
      <c r="I21" s="72">
        <f>IF(RES_hh_emi!I21=0,0,1000000*RES_hh_emi!I21/RES_hh_num!I21)</f>
        <v>400.39019211695194</v>
      </c>
      <c r="J21" s="72">
        <f>IF(RES_hh_emi!J21=0,0,1000000*RES_hh_emi!J21/RES_hh_num!J21)</f>
        <v>381.14511716158358</v>
      </c>
      <c r="K21" s="72">
        <f>IF(RES_hh_emi!K21=0,0,1000000*RES_hh_emi!K21/RES_hh_num!K21)</f>
        <v>382.49727205113055</v>
      </c>
      <c r="L21" s="72">
        <f>IF(RES_hh_emi!L21=0,0,1000000*RES_hh_emi!L21/RES_hh_num!L21)</f>
        <v>400.62882951472608</v>
      </c>
      <c r="M21" s="72">
        <f>IF(RES_hh_emi!M21=0,0,1000000*RES_hh_emi!M21/RES_hh_num!M21)</f>
        <v>383.25889179210685</v>
      </c>
      <c r="N21" s="72">
        <f>IF(RES_hh_emi!N21=0,0,1000000*RES_hh_emi!N21/RES_hh_num!N21)</f>
        <v>384.18548282221479</v>
      </c>
      <c r="O21" s="72">
        <f>IF(RES_hh_emi!O21=0,0,1000000*RES_hh_emi!O21/RES_hh_num!O21)</f>
        <v>373.36152232632253</v>
      </c>
      <c r="P21" s="72">
        <f>IF(RES_hh_emi!P21=0,0,1000000*RES_hh_emi!P21/RES_hh_num!P21)</f>
        <v>357.48316218308429</v>
      </c>
      <c r="Q21" s="72">
        <f>IF(RES_hh_emi!Q21=0,0,1000000*RES_hh_emi!Q21/RES_hh_num!Q21)</f>
        <v>359.72738057584519</v>
      </c>
      <c r="R21" s="72">
        <f>IF(RES_hh_emi!R21=0,0,1000000*RES_hh_emi!R21/RES_hh_num!R21)</f>
        <v>368.33320896740059</v>
      </c>
      <c r="S21" s="72">
        <f>IF(RES_hh_emi!S21=0,0,1000000*RES_hh_emi!S21/RES_hh_num!S21)</f>
        <v>366.48967500626367</v>
      </c>
      <c r="T21" s="72">
        <f>IF(RES_hh_emi!T21=0,0,1000000*RES_hh_emi!T21/RES_hh_num!T21)</f>
        <v>371.78305793615209</v>
      </c>
      <c r="U21" s="72">
        <f>IF(RES_hh_emi!U21=0,0,1000000*RES_hh_emi!U21/RES_hh_num!U21)</f>
        <v>357.49205742865411</v>
      </c>
      <c r="V21" s="72">
        <f>IF(RES_hh_emi!V21=0,0,1000000*RES_hh_emi!V21/RES_hh_num!V21)</f>
        <v>349.32265081752843</v>
      </c>
      <c r="W21" s="72">
        <f>IF(RES_hh_emi!W21=0,0,1000000*RES_hh_emi!W21/RES_hh_num!W21)</f>
        <v>357.64610381837878</v>
      </c>
      <c r="X21" s="72">
        <f>IF(RES_hh_emi!X21=0,0,1000000*RES_hh_emi!X21/RES_hh_num!X21)</f>
        <v>300.07067847882104</v>
      </c>
      <c r="Y21" s="72">
        <f>IF(RES_hh_emi!Y21=0,0,1000000*RES_hh_emi!Y21/RES_hh_num!Y21)</f>
        <v>273.42855451075491</v>
      </c>
      <c r="DA21" s="89" t="s">
        <v>539</v>
      </c>
    </row>
    <row r="22" spans="1:105" ht="12" customHeight="1" x14ac:dyDescent="0.25">
      <c r="A22" s="28" t="s">
        <v>203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X22" s="72">
        <f>IF(RES_hh_emi!X22=0,0,1000000*RES_hh_emi!X22/RES_hh_num!X22)</f>
        <v>0</v>
      </c>
      <c r="Y22" s="72">
        <f>IF(RES_hh_emi!Y22=0,0,1000000*RES_hh_emi!Y22/RES_hh_num!Y22)</f>
        <v>0</v>
      </c>
      <c r="DA22" s="89" t="s">
        <v>540</v>
      </c>
    </row>
    <row r="23" spans="1:105" ht="12" customHeight="1" x14ac:dyDescent="0.25">
      <c r="A23" s="28" t="s">
        <v>198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X23" s="72">
        <f>IF(RES_hh_emi!X23=0,0,1000000*RES_hh_emi!X23/RES_hh_num!X23)</f>
        <v>0</v>
      </c>
      <c r="Y23" s="72">
        <f>IF(RES_hh_emi!Y23=0,0,1000000*RES_hh_emi!Y23/RES_hh_num!Y23)</f>
        <v>0</v>
      </c>
      <c r="DA23" s="89" t="s">
        <v>541</v>
      </c>
    </row>
    <row r="24" spans="1:105" ht="12" customHeight="1" x14ac:dyDescent="0.25">
      <c r="A24" s="28" t="s">
        <v>199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X24" s="72">
        <f>IF(RES_hh_emi!X24=0,0,1000000*RES_hh_emi!X24/RES_hh_num!X24)</f>
        <v>0</v>
      </c>
      <c r="Y24" s="72">
        <f>IF(RES_hh_emi!Y24=0,0,1000000*RES_hh_emi!Y24/RES_hh_num!Y24)</f>
        <v>0</v>
      </c>
      <c r="DA24" s="89" t="s">
        <v>542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X25" s="74">
        <f>IF(RES_hh_emi!X25=0,0,1000000*RES_hh_emi!X25/RES_hh_num!X25)</f>
        <v>0</v>
      </c>
      <c r="Y25" s="74">
        <f>IF(RES_hh_emi!Y25=0,0,1000000*RES_hh_emi!Y25/RES_hh_num!Y25)</f>
        <v>0</v>
      </c>
      <c r="DA25" s="90" t="s">
        <v>543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X26" s="77">
        <f>IF(RES_hh_emi!X26=0,0,1000000*RES_hh_emi!X26/RES_hh_num!X26)</f>
        <v>0</v>
      </c>
      <c r="Y26" s="77">
        <f>IF(RES_hh_emi!Y26=0,0,1000000*RES_hh_emi!Y26/RES_hh_num!Y26)</f>
        <v>0</v>
      </c>
      <c r="DA26" s="92" t="s">
        <v>544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76.943853856353741</v>
      </c>
      <c r="C27" s="69">
        <f>IF(RES_hh_emi!C27=0,0,1000000*RES_hh_emi!C27/RES_hh_num!C27)</f>
        <v>76.455331166541981</v>
      </c>
      <c r="D27" s="69">
        <f>IF(RES_hh_emi!D27=0,0,1000000*RES_hh_emi!D27/RES_hh_num!D27)</f>
        <v>79.009002864595473</v>
      </c>
      <c r="E27" s="69">
        <f>IF(RES_hh_emi!E27=0,0,1000000*RES_hh_emi!E27/RES_hh_num!E27)</f>
        <v>82.430462350459152</v>
      </c>
      <c r="F27" s="69">
        <f>IF(RES_hh_emi!F27=0,0,1000000*RES_hh_emi!F27/RES_hh_num!F27)</f>
        <v>78.904379905568703</v>
      </c>
      <c r="G27" s="69">
        <f>IF(RES_hh_emi!G27=0,0,1000000*RES_hh_emi!G27/RES_hh_num!G27)</f>
        <v>82.775197596221872</v>
      </c>
      <c r="H27" s="69">
        <f>IF(RES_hh_emi!H27=0,0,1000000*RES_hh_emi!H27/RES_hh_num!H27)</f>
        <v>78.218200463836794</v>
      </c>
      <c r="I27" s="69">
        <f>IF(RES_hh_emi!I27=0,0,1000000*RES_hh_emi!I27/RES_hh_num!I27)</f>
        <v>76.810762915418351</v>
      </c>
      <c r="J27" s="69">
        <f>IF(RES_hh_emi!J27=0,0,1000000*RES_hh_emi!J27/RES_hh_num!J27)</f>
        <v>69.946196601887507</v>
      </c>
      <c r="K27" s="69">
        <f>IF(RES_hh_emi!K27=0,0,1000000*RES_hh_emi!K27/RES_hh_num!K27)</f>
        <v>69.931638131991136</v>
      </c>
      <c r="L27" s="69">
        <f>IF(RES_hh_emi!L27=0,0,1000000*RES_hh_emi!L27/RES_hh_num!L27)</f>
        <v>71.416166315595788</v>
      </c>
      <c r="M27" s="69">
        <f>IF(RES_hh_emi!M27=0,0,1000000*RES_hh_emi!M27/RES_hh_num!M27)</f>
        <v>70.833570017115107</v>
      </c>
      <c r="N27" s="69">
        <f>IF(RES_hh_emi!N27=0,0,1000000*RES_hh_emi!N27/RES_hh_num!N27)</f>
        <v>66.038510784411685</v>
      </c>
      <c r="O27" s="69">
        <f>IF(RES_hh_emi!O27=0,0,1000000*RES_hh_emi!O27/RES_hh_num!O27)</f>
        <v>65.018509041952058</v>
      </c>
      <c r="P27" s="69">
        <f>IF(RES_hh_emi!P27=0,0,1000000*RES_hh_emi!P27/RES_hh_num!P27)</f>
        <v>62.747375901379087</v>
      </c>
      <c r="Q27" s="69">
        <f>IF(RES_hh_emi!Q27=0,0,1000000*RES_hh_emi!Q27/RES_hh_num!Q27)</f>
        <v>63.401008047705695</v>
      </c>
      <c r="R27" s="69">
        <f>IF(RES_hh_emi!R27=0,0,1000000*RES_hh_emi!R27/RES_hh_num!R27)</f>
        <v>63.433925289568691</v>
      </c>
      <c r="S27" s="69">
        <f>IF(RES_hh_emi!S27=0,0,1000000*RES_hh_emi!S27/RES_hh_num!S27)</f>
        <v>66.529028663794136</v>
      </c>
      <c r="T27" s="69">
        <f>IF(RES_hh_emi!T27=0,0,1000000*RES_hh_emi!T27/RES_hh_num!T27)</f>
        <v>66.188017372891451</v>
      </c>
      <c r="U27" s="69">
        <f>IF(RES_hh_emi!U27=0,0,1000000*RES_hh_emi!U27/RES_hh_num!U27)</f>
        <v>65.986722759871199</v>
      </c>
      <c r="V27" s="69">
        <f>IF(RES_hh_emi!V27=0,0,1000000*RES_hh_emi!V27/RES_hh_num!V27)</f>
        <v>67.632417592216299</v>
      </c>
      <c r="W27" s="69">
        <f>IF(RES_hh_emi!W27=0,0,1000000*RES_hh_emi!W27/RES_hh_num!W27)</f>
        <v>65.976132151943148</v>
      </c>
      <c r="X27" s="69">
        <f>IF(RES_hh_emi!X27=0,0,1000000*RES_hh_emi!X27/RES_hh_num!X27)</f>
        <v>59.304632917527421</v>
      </c>
      <c r="Y27" s="69">
        <f>IF(RES_hh_emi!Y27=0,0,1000000*RES_hh_emi!Y27/RES_hh_num!Y27)</f>
        <v>54.230359034534359</v>
      </c>
      <c r="DA27" s="88" t="s">
        <v>288</v>
      </c>
    </row>
    <row r="28" spans="1:105" ht="12" customHeight="1" x14ac:dyDescent="0.25">
      <c r="A28" s="28" t="s">
        <v>51</v>
      </c>
      <c r="B28" s="72">
        <f>IF(RES_hh_emi!B28=0,0,1000000*RES_hh_emi!B28/RES_hh_num!B28)</f>
        <v>231.35480660832548</v>
      </c>
      <c r="C28" s="72">
        <f>IF(RES_hh_emi!C28=0,0,1000000*RES_hh_emi!C28/RES_hh_num!C28)</f>
        <v>213.15435894475158</v>
      </c>
      <c r="D28" s="72">
        <f>IF(RES_hh_emi!D28=0,0,1000000*RES_hh_emi!D28/RES_hh_num!D28)</f>
        <v>256.45684667186589</v>
      </c>
      <c r="E28" s="72">
        <f>IF(RES_hh_emi!E28=0,0,1000000*RES_hh_emi!E28/RES_hh_num!E28)</f>
        <v>301.93657322019186</v>
      </c>
      <c r="F28" s="72">
        <f>IF(RES_hh_emi!F28=0,0,1000000*RES_hh_emi!F28/RES_hh_num!F28)</f>
        <v>303.41911323065415</v>
      </c>
      <c r="G28" s="72">
        <f>IF(RES_hh_emi!G28=0,0,1000000*RES_hh_emi!G28/RES_hh_num!G28)</f>
        <v>299.03614969563796</v>
      </c>
      <c r="H28" s="72">
        <f>IF(RES_hh_emi!H28=0,0,1000000*RES_hh_emi!H28/RES_hh_num!H28)</f>
        <v>316.28995981852853</v>
      </c>
      <c r="I28" s="72">
        <f>IF(RES_hh_emi!I28=0,0,1000000*RES_hh_emi!I28/RES_hh_num!I28)</f>
        <v>301.82264168169274</v>
      </c>
      <c r="J28" s="72">
        <f>IF(RES_hh_emi!J28=0,0,1000000*RES_hh_emi!J28/RES_hh_num!J28)</f>
        <v>321.32752177276802</v>
      </c>
      <c r="K28" s="72">
        <f>IF(RES_hh_emi!K28=0,0,1000000*RES_hh_emi!K28/RES_hh_num!K28)</f>
        <v>320.49708302392366</v>
      </c>
      <c r="L28" s="72">
        <f>IF(RES_hh_emi!L28=0,0,1000000*RES_hh_emi!L28/RES_hh_num!L28)</f>
        <v>328.40466157456257</v>
      </c>
      <c r="M28" s="72">
        <f>IF(RES_hh_emi!M28=0,0,1000000*RES_hh_emi!M28/RES_hh_num!M28)</f>
        <v>320.97529400556198</v>
      </c>
      <c r="N28" s="72">
        <f>IF(RES_hh_emi!N28=0,0,1000000*RES_hh_emi!N28/RES_hh_num!N28)</f>
        <v>317.36963156155673</v>
      </c>
      <c r="O28" s="72">
        <f>IF(RES_hh_emi!O28=0,0,1000000*RES_hh_emi!O28/RES_hh_num!O28)</f>
        <v>302.82455596879885</v>
      </c>
      <c r="P28" s="72">
        <f>IF(RES_hh_emi!P28=0,0,1000000*RES_hh_emi!P28/RES_hh_num!P28)</f>
        <v>305.88715131988903</v>
      </c>
      <c r="Q28" s="72">
        <f>IF(RES_hh_emi!Q28=0,0,1000000*RES_hh_emi!Q28/RES_hh_num!Q28)</f>
        <v>301.24794510696699</v>
      </c>
      <c r="R28" s="72">
        <f>IF(RES_hh_emi!R28=0,0,1000000*RES_hh_emi!R28/RES_hh_num!R28)</f>
        <v>306.06543315420532</v>
      </c>
      <c r="S28" s="72">
        <f>IF(RES_hh_emi!S28=0,0,1000000*RES_hh_emi!S28/RES_hh_num!S28)</f>
        <v>324.74252020337173</v>
      </c>
      <c r="T28" s="72">
        <f>IF(RES_hh_emi!T28=0,0,1000000*RES_hh_emi!T28/RES_hh_num!T28)</f>
        <v>327.3324001009924</v>
      </c>
      <c r="U28" s="72">
        <f>IF(RES_hh_emi!U28=0,0,1000000*RES_hh_emi!U28/RES_hh_num!U28)</f>
        <v>304.77559928638493</v>
      </c>
      <c r="V28" s="72">
        <f>IF(RES_hh_emi!V28=0,0,1000000*RES_hh_emi!V28/RES_hh_num!V28)</f>
        <v>333.25780636079577</v>
      </c>
      <c r="W28" s="72">
        <f>IF(RES_hh_emi!W28=0,0,1000000*RES_hh_emi!W28/RES_hh_num!W28)</f>
        <v>319.57222416790665</v>
      </c>
      <c r="X28" s="72">
        <f>IF(RES_hh_emi!X28=0,0,1000000*RES_hh_emi!X28/RES_hh_num!X28)</f>
        <v>244.15787641370744</v>
      </c>
      <c r="Y28" s="72">
        <f>IF(RES_hh_emi!Y28=0,0,1000000*RES_hh_emi!Y28/RES_hh_num!Y28)</f>
        <v>227.15867022678282</v>
      </c>
      <c r="DA28" s="89" t="s">
        <v>545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188.54153792848405</v>
      </c>
      <c r="C29" s="72">
        <f>IF(RES_hh_emi!C29=0,0,1000000*RES_hh_emi!C29/RES_hh_num!C29)</f>
        <v>189.39802520043375</v>
      </c>
      <c r="D29" s="72">
        <f>IF(RES_hh_emi!D29=0,0,1000000*RES_hh_emi!D29/RES_hh_num!D29)</f>
        <v>197.53095434852608</v>
      </c>
      <c r="E29" s="72">
        <f>IF(RES_hh_emi!E29=0,0,1000000*RES_hh_emi!E29/RES_hh_num!E29)</f>
        <v>216.0158482627584</v>
      </c>
      <c r="F29" s="72">
        <f>IF(RES_hh_emi!F29=0,0,1000000*RES_hh_emi!F29/RES_hh_num!F29)</f>
        <v>208.9627102052826</v>
      </c>
      <c r="G29" s="72">
        <f>IF(RES_hh_emi!G29=0,0,1000000*RES_hh_emi!G29/RES_hh_num!G29)</f>
        <v>223.89348126673292</v>
      </c>
      <c r="H29" s="72">
        <f>IF(RES_hh_emi!H29=0,0,1000000*RES_hh_emi!H29/RES_hh_num!H29)</f>
        <v>205.74493660397988</v>
      </c>
      <c r="I29" s="72">
        <f>IF(RES_hh_emi!I29=0,0,1000000*RES_hh_emi!I29/RES_hh_num!I29)</f>
        <v>216.47021144549811</v>
      </c>
      <c r="J29" s="72">
        <f>IF(RES_hh_emi!J29=0,0,1000000*RES_hh_emi!J29/RES_hh_num!J29)</f>
        <v>195.28464570920966</v>
      </c>
      <c r="K29" s="72">
        <f>IF(RES_hh_emi!K29=0,0,1000000*RES_hh_emi!K29/RES_hh_num!K29)</f>
        <v>202.88531091402879</v>
      </c>
      <c r="L29" s="72">
        <f>IF(RES_hh_emi!L29=0,0,1000000*RES_hh_emi!L29/RES_hh_num!L29)</f>
        <v>200.54239083639794</v>
      </c>
      <c r="M29" s="72">
        <f>IF(RES_hh_emi!M29=0,0,1000000*RES_hh_emi!M29/RES_hh_num!M29)</f>
        <v>199.08986025840827</v>
      </c>
      <c r="N29" s="72">
        <f>IF(RES_hh_emi!N29=0,0,1000000*RES_hh_emi!N29/RES_hh_num!N29)</f>
        <v>189.95862752344746</v>
      </c>
      <c r="O29" s="72">
        <f>IF(RES_hh_emi!O29=0,0,1000000*RES_hh_emi!O29/RES_hh_num!O29)</f>
        <v>188.28269961435998</v>
      </c>
      <c r="P29" s="72">
        <f>IF(RES_hh_emi!P29=0,0,1000000*RES_hh_emi!P29/RES_hh_num!P29)</f>
        <v>187.07769591418665</v>
      </c>
      <c r="Q29" s="72">
        <f>IF(RES_hh_emi!Q29=0,0,1000000*RES_hh_emi!Q29/RES_hh_num!Q29)</f>
        <v>187.78263153169209</v>
      </c>
      <c r="R29" s="72">
        <f>IF(RES_hh_emi!R29=0,0,1000000*RES_hh_emi!R29/RES_hh_num!R29)</f>
        <v>186.03317191725301</v>
      </c>
      <c r="S29" s="72">
        <f>IF(RES_hh_emi!S29=0,0,1000000*RES_hh_emi!S29/RES_hh_num!S29)</f>
        <v>198.03347320855841</v>
      </c>
      <c r="T29" s="72">
        <f>IF(RES_hh_emi!T29=0,0,1000000*RES_hh_emi!T29/RES_hh_num!T29)</f>
        <v>201.95571674970779</v>
      </c>
      <c r="U29" s="72">
        <f>IF(RES_hh_emi!U29=0,0,1000000*RES_hh_emi!U29/RES_hh_num!U29)</f>
        <v>205.6312808902982</v>
      </c>
      <c r="V29" s="72">
        <f>IF(RES_hh_emi!V29=0,0,1000000*RES_hh_emi!V29/RES_hh_num!V29)</f>
        <v>208.24737181493506</v>
      </c>
      <c r="W29" s="72">
        <f>IF(RES_hh_emi!W29=0,0,1000000*RES_hh_emi!W29/RES_hh_num!W29)</f>
        <v>200.62870247020959</v>
      </c>
      <c r="X29" s="72">
        <f>IF(RES_hh_emi!X29=0,0,1000000*RES_hh_emi!X29/RES_hh_num!X29)</f>
        <v>188.51155228645041</v>
      </c>
      <c r="Y29" s="72">
        <f>IF(RES_hh_emi!Y29=0,0,1000000*RES_hh_emi!Y29/RES_hh_num!Y29)</f>
        <v>168.63410944387991</v>
      </c>
      <c r="DA29" s="89" t="s">
        <v>546</v>
      </c>
    </row>
    <row r="30" spans="1:105" ht="12" customHeight="1" x14ac:dyDescent="0.25">
      <c r="A30" s="28" t="s">
        <v>190</v>
      </c>
      <c r="B30" s="72">
        <f>IF(RES_hh_emi!B30=0,0,1000000*RES_hh_emi!B30/RES_hh_num!B30)</f>
        <v>164.22031757840995</v>
      </c>
      <c r="C30" s="72">
        <f>IF(RES_hh_emi!C30=0,0,1000000*RES_hh_emi!C30/RES_hh_num!C30)</f>
        <v>163.91899303876778</v>
      </c>
      <c r="D30" s="72">
        <f>IF(RES_hh_emi!D30=0,0,1000000*RES_hh_emi!D30/RES_hh_num!D30)</f>
        <v>168.79052217351961</v>
      </c>
      <c r="E30" s="72">
        <f>IF(RES_hh_emi!E30=0,0,1000000*RES_hh_emi!E30/RES_hh_num!E30)</f>
        <v>171.35735517109933</v>
      </c>
      <c r="F30" s="72">
        <f>IF(RES_hh_emi!F30=0,0,1000000*RES_hh_emi!F30/RES_hh_num!F30)</f>
        <v>164.47190679364678</v>
      </c>
      <c r="G30" s="72">
        <f>IF(RES_hh_emi!G30=0,0,1000000*RES_hh_emi!G30/RES_hh_num!G30)</f>
        <v>171.17849612165512</v>
      </c>
      <c r="H30" s="72">
        <f>IF(RES_hh_emi!H30=0,0,1000000*RES_hh_emi!H30/RES_hh_num!H30)</f>
        <v>170.76101189398716</v>
      </c>
      <c r="I30" s="72">
        <f>IF(RES_hh_emi!I30=0,0,1000000*RES_hh_emi!I30/RES_hh_num!I30)</f>
        <v>161.9423662175677</v>
      </c>
      <c r="J30" s="72">
        <f>IF(RES_hh_emi!J30=0,0,1000000*RES_hh_emi!J30/RES_hh_num!J30)</f>
        <v>151.81602802236762</v>
      </c>
      <c r="K30" s="72">
        <f>IF(RES_hh_emi!K30=0,0,1000000*RES_hh_emi!K30/RES_hh_num!K30)</f>
        <v>148.19690344744922</v>
      </c>
      <c r="L30" s="72">
        <f>IF(RES_hh_emi!L30=0,0,1000000*RES_hh_emi!L30/RES_hh_num!L30)</f>
        <v>158.15640707692867</v>
      </c>
      <c r="M30" s="72">
        <f>IF(RES_hh_emi!M30=0,0,1000000*RES_hh_emi!M30/RES_hh_num!M30)</f>
        <v>157.26855637425246</v>
      </c>
      <c r="N30" s="72">
        <f>IF(RES_hh_emi!N30=0,0,1000000*RES_hh_emi!N30/RES_hh_num!N30)</f>
        <v>146.42757437416171</v>
      </c>
      <c r="O30" s="72">
        <f>IF(RES_hh_emi!O30=0,0,1000000*RES_hh_emi!O30/RES_hh_num!O30)</f>
        <v>145.71202465296145</v>
      </c>
      <c r="P30" s="72">
        <f>IF(RES_hh_emi!P30=0,0,1000000*RES_hh_emi!P30/RES_hh_num!P30)</f>
        <v>137.35023659014382</v>
      </c>
      <c r="Q30" s="72">
        <f>IF(RES_hh_emi!Q30=0,0,1000000*RES_hh_emi!Q30/RES_hh_num!Q30)</f>
        <v>142.06184453157829</v>
      </c>
      <c r="R30" s="72">
        <f>IF(RES_hh_emi!R30=0,0,1000000*RES_hh_emi!R30/RES_hh_num!R30)</f>
        <v>145.60550177317239</v>
      </c>
      <c r="S30" s="72">
        <f>IF(RES_hh_emi!S30=0,0,1000000*RES_hh_emi!S30/RES_hh_num!S30)</f>
        <v>154.52398906522566</v>
      </c>
      <c r="T30" s="72">
        <f>IF(RES_hh_emi!T30=0,0,1000000*RES_hh_emi!T30/RES_hh_num!T30)</f>
        <v>154.09515412408953</v>
      </c>
      <c r="U30" s="72">
        <f>IF(RES_hh_emi!U30=0,0,1000000*RES_hh_emi!U30/RES_hh_num!U30)</f>
        <v>154.71300013003699</v>
      </c>
      <c r="V30" s="72">
        <f>IF(RES_hh_emi!V30=0,0,1000000*RES_hh_emi!V30/RES_hh_num!V30)</f>
        <v>162.44506440402782</v>
      </c>
      <c r="W30" s="72">
        <f>IF(RES_hh_emi!W30=0,0,1000000*RES_hh_emi!W30/RES_hh_num!W30)</f>
        <v>163.27145794900591</v>
      </c>
      <c r="X30" s="72">
        <f>IF(RES_hh_emi!X30=0,0,1000000*RES_hh_emi!X30/RES_hh_num!X30)</f>
        <v>144.59966294949598</v>
      </c>
      <c r="Y30" s="72">
        <f>IF(RES_hh_emi!Y30=0,0,1000000*RES_hh_emi!Y30/RES_hh_num!Y30)</f>
        <v>134.8819195546786</v>
      </c>
      <c r="DA30" s="89" t="s">
        <v>547</v>
      </c>
    </row>
    <row r="31" spans="1:105" ht="12" customHeight="1" x14ac:dyDescent="0.25">
      <c r="A31" s="28" t="s">
        <v>203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X31" s="72">
        <f>IF(RES_hh_emi!X31=0,0,1000000*RES_hh_emi!X31/RES_hh_num!X31)</f>
        <v>0</v>
      </c>
      <c r="Y31" s="72">
        <f>IF(RES_hh_emi!Y31=0,0,1000000*RES_hh_emi!Y31/RES_hh_num!Y31)</f>
        <v>0</v>
      </c>
      <c r="DA31" s="89" t="s">
        <v>548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X32" s="77">
        <f>IF(RES_hh_emi!X32=0,0,1000000*RES_hh_emi!X32/RES_hh_num!X32)</f>
        <v>0</v>
      </c>
      <c r="Y32" s="77">
        <f>IF(RES_hh_emi!Y32=0,0,1000000*RES_hh_emi!Y32/RES_hh_num!Y32)</f>
        <v>0</v>
      </c>
      <c r="DA32" s="92" t="s">
        <v>549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173.80137850052583</v>
      </c>
      <c r="C3" s="65">
        <f>IF(RES_hh_fech!C3=0,0,RES_hh_fech!C3/RES_summary!C$19)</f>
        <v>182.43812682968925</v>
      </c>
      <c r="D3" s="65">
        <f>IF(RES_hh_fech!D3=0,0,RES_hh_fech!D3/RES_summary!D$19)</f>
        <v>175.97795118070781</v>
      </c>
      <c r="E3" s="65">
        <f>IF(RES_hh_fech!E3=0,0,RES_hh_fech!E3/RES_summary!E$19)</f>
        <v>179.94735245414071</v>
      </c>
      <c r="F3" s="65">
        <f>IF(RES_hh_fech!F3=0,0,RES_hh_fech!F3/RES_summary!F$19)</f>
        <v>175.82911797501166</v>
      </c>
      <c r="G3" s="65">
        <f>IF(RES_hh_fech!G3=0,0,RES_hh_fech!G3/RES_summary!G$19)</f>
        <v>175.63094046116305</v>
      </c>
      <c r="H3" s="65">
        <f>IF(RES_hh_fech!H3=0,0,RES_hh_fech!H3/RES_summary!H$19)</f>
        <v>172.14923347657356</v>
      </c>
      <c r="I3" s="65">
        <f>IF(RES_hh_fech!I3=0,0,RES_hh_fech!I3/RES_summary!I$19)</f>
        <v>156.07570867697498</v>
      </c>
      <c r="J3" s="65">
        <f>IF(RES_hh_fech!J3=0,0,RES_hh_fech!J3/RES_summary!J$19)</f>
        <v>163.82852422155034</v>
      </c>
      <c r="K3" s="65">
        <f>IF(RES_hh_fech!K3=0,0,RES_hh_fech!K3/RES_summary!K$19)</f>
        <v>159.93798785547008</v>
      </c>
      <c r="L3" s="65">
        <f>IF(RES_hh_fech!L3=0,0,RES_hh_fech!L3/RES_summary!L$19)</f>
        <v>169.55463708771245</v>
      </c>
      <c r="M3" s="65">
        <f>IF(RES_hh_fech!M3=0,0,RES_hh_fech!M3/RES_summary!M$19)</f>
        <v>149.6906488678685</v>
      </c>
      <c r="N3" s="65">
        <f>IF(RES_hh_fech!N3=0,0,RES_hh_fech!N3/RES_summary!N$19)</f>
        <v>155.17654518784462</v>
      </c>
      <c r="O3" s="65">
        <f>IF(RES_hh_fech!O3=0,0,RES_hh_fech!O3/RES_summary!O$19)</f>
        <v>155.25078017964836</v>
      </c>
      <c r="P3" s="65">
        <f>IF(RES_hh_fech!P3=0,0,RES_hh_fech!P3/RES_summary!P$19)</f>
        <v>131.53050277128096</v>
      </c>
      <c r="Q3" s="65">
        <f>IF(RES_hh_fech!Q3=0,0,RES_hh_fech!Q3/RES_summary!Q$19)</f>
        <v>136.52741949339395</v>
      </c>
      <c r="R3" s="65">
        <f>IF(RES_hh_fech!R3=0,0,RES_hh_fech!R3/RES_summary!R$19)</f>
        <v>139.26442255087471</v>
      </c>
      <c r="S3" s="65">
        <f>IF(RES_hh_fech!S3=0,0,RES_hh_fech!S3/RES_summary!S$19)</f>
        <v>138.14877397790323</v>
      </c>
      <c r="T3" s="65">
        <f>IF(RES_hh_fech!T3=0,0,RES_hh_fech!T3/RES_summary!T$19)</f>
        <v>135.3121035306236</v>
      </c>
      <c r="U3" s="65">
        <f>IF(RES_hh_fech!U3=0,0,RES_hh_fech!U3/RES_summary!U$19)</f>
        <v>132.00638269499984</v>
      </c>
      <c r="V3" s="65">
        <f>IF(RES_hh_fech!V3=0,0,RES_hh_fech!V3/RES_summary!V$19)</f>
        <v>129.75315292158294</v>
      </c>
      <c r="W3" s="65">
        <f>IF(RES_hh_fech!W3=0,0,RES_hh_fech!W3/RES_summary!W$19)</f>
        <v>135.7824182896122</v>
      </c>
      <c r="X3" s="65">
        <f>IF(RES_hh_fech!X3=0,0,RES_hh_fech!X3/RES_summary!X$19)</f>
        <v>122.27498322012367</v>
      </c>
      <c r="Y3" s="65">
        <f>IF(RES_hh_fech!Y3=0,0,RES_hh_fech!Y3/RES_summary!Y$19)</f>
        <v>112.51800904912855</v>
      </c>
      <c r="DA3" s="87" t="s">
        <v>296</v>
      </c>
    </row>
    <row r="4" spans="1:105" ht="12.95" customHeight="1" x14ac:dyDescent="0.25">
      <c r="A4" s="68" t="s">
        <v>57</v>
      </c>
      <c r="B4" s="69">
        <f>IF(RES_hh_fech!B4=0,0,RES_hh_fech!B4/RES_summary!B$19)</f>
        <v>144.38986776917042</v>
      </c>
      <c r="C4" s="69">
        <f>IF(RES_hh_fech!C4=0,0,RES_hh_fech!C4/RES_summary!C$19)</f>
        <v>152.44441838662976</v>
      </c>
      <c r="D4" s="69">
        <f>IF(RES_hh_fech!D4=0,0,RES_hh_fech!D4/RES_summary!D$19)</f>
        <v>145.64540324434083</v>
      </c>
      <c r="E4" s="69">
        <f>IF(RES_hh_fech!E4=0,0,RES_hh_fech!E4/RES_summary!E$19)</f>
        <v>148.83495751755069</v>
      </c>
      <c r="F4" s="69">
        <f>IF(RES_hh_fech!F4=0,0,RES_hh_fech!F4/RES_summary!F$19)</f>
        <v>145.41123601729271</v>
      </c>
      <c r="G4" s="69">
        <f>IF(RES_hh_fech!G4=0,0,RES_hh_fech!G4/RES_summary!G$19)</f>
        <v>145.03073915022094</v>
      </c>
      <c r="H4" s="69">
        <f>IF(RES_hh_fech!H4=0,0,RES_hh_fech!H4/RES_summary!H$19)</f>
        <v>141.56192067133415</v>
      </c>
      <c r="I4" s="69">
        <f>IF(RES_hh_fech!I4=0,0,RES_hh_fech!I4/RES_summary!I$19)</f>
        <v>126.54810015809166</v>
      </c>
      <c r="J4" s="69">
        <f>IF(RES_hh_fech!J4=0,0,RES_hh_fech!J4/RES_summary!J$19)</f>
        <v>134.87824726696016</v>
      </c>
      <c r="K4" s="69">
        <f>IF(RES_hh_fech!K4=0,0,RES_hh_fech!K4/RES_summary!K$19)</f>
        <v>131.36290595178545</v>
      </c>
      <c r="L4" s="69">
        <f>IF(RES_hh_fech!L4=0,0,RES_hh_fech!L4/RES_summary!L$19)</f>
        <v>140.25075486297709</v>
      </c>
      <c r="M4" s="69">
        <f>IF(RES_hh_fech!M4=0,0,RES_hh_fech!M4/RES_summary!M$19)</f>
        <v>120.91697589677081</v>
      </c>
      <c r="N4" s="69">
        <f>IF(RES_hh_fech!N4=0,0,RES_hh_fech!N4/RES_summary!N$19)</f>
        <v>126.89306316400747</v>
      </c>
      <c r="O4" s="69">
        <f>IF(RES_hh_fech!O4=0,0,RES_hh_fech!O4/RES_summary!O$19)</f>
        <v>127.89506936753068</v>
      </c>
      <c r="P4" s="69">
        <f>IF(RES_hh_fech!P4=0,0,RES_hh_fech!P4/RES_summary!P$19)</f>
        <v>105.110473381734</v>
      </c>
      <c r="Q4" s="69">
        <f>IF(RES_hh_fech!Q4=0,0,RES_hh_fech!Q4/RES_summary!Q$19)</f>
        <v>110.08088626015231</v>
      </c>
      <c r="R4" s="69">
        <f>IF(RES_hh_fech!R4=0,0,RES_hh_fech!R4/RES_summary!R$19)</f>
        <v>112.78291792331051</v>
      </c>
      <c r="S4" s="69">
        <f>IF(RES_hh_fech!S4=0,0,RES_hh_fech!S4/RES_summary!S$19)</f>
        <v>111.0597257088848</v>
      </c>
      <c r="T4" s="69">
        <f>IF(RES_hh_fech!T4=0,0,RES_hh_fech!T4/RES_summary!T$19)</f>
        <v>108.21639718478892</v>
      </c>
      <c r="U4" s="69">
        <f>IF(RES_hh_fech!U4=0,0,RES_hh_fech!U4/RES_summary!U$19)</f>
        <v>105.46390024208941</v>
      </c>
      <c r="V4" s="69">
        <f>IF(RES_hh_fech!V4=0,0,RES_hh_fech!V4/RES_summary!V$19)</f>
        <v>103.33827294873394</v>
      </c>
      <c r="W4" s="69">
        <f>IF(RES_hh_fech!W4=0,0,RES_hh_fech!W4/RES_summary!W$19)</f>
        <v>109.69641815716349</v>
      </c>
      <c r="X4" s="69">
        <f>IF(RES_hh_fech!X4=0,0,RES_hh_fech!X4/RES_summary!X$19)</f>
        <v>98.408690990550099</v>
      </c>
      <c r="Y4" s="69">
        <f>IF(RES_hh_fech!Y4=0,0,RES_hh_fech!Y4/RES_summary!Y$19)</f>
        <v>90.653727176576567</v>
      </c>
      <c r="DA4" s="88" t="s">
        <v>297</v>
      </c>
    </row>
    <row r="5" spans="1:105" ht="12" customHeight="1" x14ac:dyDescent="0.25">
      <c r="A5" s="28" t="s">
        <v>51</v>
      </c>
      <c r="B5" s="72">
        <f>IF(RES_hh_fech!B5=0,0,RES_hh_fech!B5/RES_summary!B$19)</f>
        <v>135.71611132619219</v>
      </c>
      <c r="C5" s="72">
        <f>IF(RES_hh_fech!C5=0,0,RES_hh_fech!C5/RES_summary!C$19)</f>
        <v>141.37838189860648</v>
      </c>
      <c r="D5" s="72">
        <f>IF(RES_hh_fech!D5=0,0,RES_hh_fech!D5/RES_summary!D$19)</f>
        <v>142.73957828845209</v>
      </c>
      <c r="E5" s="72">
        <f>IF(RES_hh_fech!E5=0,0,RES_hh_fech!E5/RES_summary!E$19)</f>
        <v>137.7694576053959</v>
      </c>
      <c r="F5" s="72">
        <f>IF(RES_hh_fech!F5=0,0,RES_hh_fech!F5/RES_summary!F$19)</f>
        <v>134.46686052328337</v>
      </c>
      <c r="G5" s="72">
        <f>IF(RES_hh_fech!G5=0,0,RES_hh_fech!G5/RES_summary!G$19)</f>
        <v>135.98805338859242</v>
      </c>
      <c r="H5" s="72">
        <f>IF(RES_hh_fech!H5=0,0,RES_hh_fech!H5/RES_summary!H$19)</f>
        <v>147.4639053505914</v>
      </c>
      <c r="I5" s="72">
        <f>IF(RES_hh_fech!I5=0,0,RES_hh_fech!I5/RES_summary!I$19)</f>
        <v>131.33406137136907</v>
      </c>
      <c r="J5" s="72">
        <f>IF(RES_hh_fech!J5=0,0,RES_hh_fech!J5/RES_summary!J$19)</f>
        <v>136.47907109997226</v>
      </c>
      <c r="K5" s="72">
        <f>IF(RES_hh_fech!K5=0,0,RES_hh_fech!K5/RES_summary!K$19)</f>
        <v>137.85094358369346</v>
      </c>
      <c r="L5" s="72">
        <f>IF(RES_hh_fech!L5=0,0,RES_hh_fech!L5/RES_summary!L$19)</f>
        <v>159.29096717048645</v>
      </c>
      <c r="M5" s="72">
        <f>IF(RES_hh_fech!M5=0,0,RES_hh_fech!M5/RES_summary!M$19)</f>
        <v>138.53416564399126</v>
      </c>
      <c r="N5" s="72">
        <f>IF(RES_hh_fech!N5=0,0,RES_hh_fech!N5/RES_summary!N$19)</f>
        <v>142.04015101683282</v>
      </c>
      <c r="O5" s="72">
        <f>IF(RES_hh_fech!O5=0,0,RES_hh_fech!O5/RES_summary!O$19)</f>
        <v>140.25254791579096</v>
      </c>
      <c r="P5" s="72">
        <f>IF(RES_hh_fech!P5=0,0,RES_hh_fech!P5/RES_summary!P$19)</f>
        <v>125.90987150578451</v>
      </c>
      <c r="Q5" s="72">
        <f>IF(RES_hh_fech!Q5=0,0,RES_hh_fech!Q5/RES_summary!Q$19)</f>
        <v>125.59957423142964</v>
      </c>
      <c r="R5" s="72">
        <f>IF(RES_hh_fech!R5=0,0,RES_hh_fech!R5/RES_summary!R$19)</f>
        <v>134.79697300595564</v>
      </c>
      <c r="S5" s="72">
        <f>IF(RES_hh_fech!S5=0,0,RES_hh_fech!S5/RES_summary!S$19)</f>
        <v>140.59184543462572</v>
      </c>
      <c r="T5" s="72">
        <f>IF(RES_hh_fech!T5=0,0,RES_hh_fech!T5/RES_summary!T$19)</f>
        <v>145.31315216996833</v>
      </c>
      <c r="U5" s="72">
        <f>IF(RES_hh_fech!U5=0,0,RES_hh_fech!U5/RES_summary!U$19)</f>
        <v>124.87660661995253</v>
      </c>
      <c r="V5" s="72">
        <f>IF(RES_hh_fech!V5=0,0,RES_hh_fech!V5/RES_summary!V$19)</f>
        <v>135.34194874422707</v>
      </c>
      <c r="W5" s="72">
        <f>IF(RES_hh_fech!W5=0,0,RES_hh_fech!W5/RES_summary!W$19)</f>
        <v>150.11989795992829</v>
      </c>
      <c r="X5" s="72">
        <f>IF(RES_hh_fech!X5=0,0,RES_hh_fech!X5/RES_summary!X$19)</f>
        <v>140.09164589479548</v>
      </c>
      <c r="Y5" s="72">
        <f>IF(RES_hh_fech!Y5=0,0,RES_hh_fech!Y5/RES_summary!Y$19)</f>
        <v>129.09071764746085</v>
      </c>
      <c r="DA5" s="89" t="s">
        <v>551</v>
      </c>
    </row>
    <row r="6" spans="1:105" ht="12" customHeight="1" x14ac:dyDescent="0.25">
      <c r="A6" s="28" t="s">
        <v>74</v>
      </c>
      <c r="B6" s="72">
        <f>IF(RES_hh_fech!B6=0,0,RES_hh_fech!B6/RES_summary!B$19)</f>
        <v>112.60325563043099</v>
      </c>
      <c r="C6" s="72">
        <f>IF(RES_hh_fech!C6=0,0,RES_hh_fech!C6/RES_summary!C$19)</f>
        <v>113.79489004664087</v>
      </c>
      <c r="D6" s="72">
        <f>IF(RES_hh_fech!D6=0,0,RES_hh_fech!D6/RES_summary!D$19)</f>
        <v>114.0487533993261</v>
      </c>
      <c r="E6" s="72">
        <f>IF(RES_hh_fech!E6=0,0,RES_hh_fech!E6/RES_summary!E$19)</f>
        <v>116.35526667864868</v>
      </c>
      <c r="F6" s="72">
        <f>IF(RES_hh_fech!F6=0,0,RES_hh_fech!F6/RES_summary!F$19)</f>
        <v>123.27083881056882</v>
      </c>
      <c r="G6" s="72">
        <f>IF(RES_hh_fech!G6=0,0,RES_hh_fech!G6/RES_summary!G$19)</f>
        <v>126.28585994282082</v>
      </c>
      <c r="H6" s="72">
        <f>IF(RES_hh_fech!H6=0,0,RES_hh_fech!H6/RES_summary!H$19)</f>
        <v>122.798103290325</v>
      </c>
      <c r="I6" s="72">
        <f>IF(RES_hh_fech!I6=0,0,RES_hh_fech!I6/RES_summary!I$19)</f>
        <v>111.3664557730966</v>
      </c>
      <c r="J6" s="72">
        <f>IF(RES_hh_fech!J6=0,0,RES_hh_fech!J6/RES_summary!J$19)</f>
        <v>122.90331049647543</v>
      </c>
      <c r="K6" s="72">
        <f>IF(RES_hh_fech!K6=0,0,RES_hh_fech!K6/RES_summary!K$19)</f>
        <v>118.0570208903502</v>
      </c>
      <c r="L6" s="72">
        <f>IF(RES_hh_fech!L6=0,0,RES_hh_fech!L6/RES_summary!L$19)</f>
        <v>128.32676446647156</v>
      </c>
      <c r="M6" s="72">
        <f>IF(RES_hh_fech!M6=0,0,RES_hh_fech!M6/RES_summary!M$19)</f>
        <v>108.75064947282685</v>
      </c>
      <c r="N6" s="72">
        <f>IF(RES_hh_fech!N6=0,0,RES_hh_fech!N6/RES_summary!N$19)</f>
        <v>110.27761536700928</v>
      </c>
      <c r="O6" s="72">
        <f>IF(RES_hh_fech!O6=0,0,RES_hh_fech!O6/RES_summary!O$19)</f>
        <v>116.69853284050565</v>
      </c>
      <c r="P6" s="72">
        <f>IF(RES_hh_fech!P6=0,0,RES_hh_fech!P6/RES_summary!P$19)</f>
        <v>97.757723676084609</v>
      </c>
      <c r="Q6" s="72">
        <f>IF(RES_hh_fech!Q6=0,0,RES_hh_fech!Q6/RES_summary!Q$19)</f>
        <v>96.20176108101289</v>
      </c>
      <c r="R6" s="72">
        <f>IF(RES_hh_fech!R6=0,0,RES_hh_fech!R6/RES_summary!R$19)</f>
        <v>107.87998141974278</v>
      </c>
      <c r="S6" s="72">
        <f>IF(RES_hh_fech!S6=0,0,RES_hh_fech!S6/RES_summary!S$19)</f>
        <v>96.939911428857513</v>
      </c>
      <c r="T6" s="72">
        <f>IF(RES_hh_fech!T6=0,0,RES_hh_fech!T6/RES_summary!T$19)</f>
        <v>107.04796316201248</v>
      </c>
      <c r="U6" s="72">
        <f>IF(RES_hh_fech!U6=0,0,RES_hh_fech!U6/RES_summary!U$19)</f>
        <v>99.457194194795832</v>
      </c>
      <c r="V6" s="72">
        <f>IF(RES_hh_fech!V6=0,0,RES_hh_fech!V6/RES_summary!V$19)</f>
        <v>98.278933667742834</v>
      </c>
      <c r="W6" s="72">
        <f>IF(RES_hh_fech!W6=0,0,RES_hh_fech!W6/RES_summary!W$19)</f>
        <v>105.91954778689559</v>
      </c>
      <c r="X6" s="72">
        <f>IF(RES_hh_fech!X6=0,0,RES_hh_fech!X6/RES_summary!X$19)</f>
        <v>100.06481734838199</v>
      </c>
      <c r="Y6" s="72">
        <f>IF(RES_hh_fech!Y6=0,0,RES_hh_fech!Y6/RES_summary!Y$19)</f>
        <v>85.273701188520874</v>
      </c>
      <c r="DA6" s="89" t="s">
        <v>552</v>
      </c>
    </row>
    <row r="7" spans="1:105" ht="12" customHeight="1" x14ac:dyDescent="0.25">
      <c r="A7" s="28" t="s">
        <v>201</v>
      </c>
      <c r="B7" s="72">
        <f>IF(RES_hh_fech!B7=0,0,RES_hh_fech!B7/RES_summary!B$19)</f>
        <v>164.26111999953295</v>
      </c>
      <c r="C7" s="72">
        <f>IF(RES_hh_fech!C7=0,0,RES_hh_fech!C7/RES_summary!C$19)</f>
        <v>183.55369675092601</v>
      </c>
      <c r="D7" s="72">
        <f>IF(RES_hh_fech!D7=0,0,RES_hh_fech!D7/RES_summary!D$19)</f>
        <v>168.96712289962338</v>
      </c>
      <c r="E7" s="72">
        <f>IF(RES_hh_fech!E7=0,0,RES_hh_fech!E7/RES_summary!E$19)</f>
        <v>174.3711901583132</v>
      </c>
      <c r="F7" s="72">
        <f>IF(RES_hh_fech!F7=0,0,RES_hh_fech!F7/RES_summary!F$19)</f>
        <v>169.67344490893777</v>
      </c>
      <c r="G7" s="72">
        <f>IF(RES_hh_fech!G7=0,0,RES_hh_fech!G7/RES_summary!G$19)</f>
        <v>173.11567230900323</v>
      </c>
      <c r="H7" s="72">
        <f>IF(RES_hh_fech!H7=0,0,RES_hh_fech!H7/RES_summary!H$19)</f>
        <v>172.86387287311661</v>
      </c>
      <c r="I7" s="72">
        <f>IF(RES_hh_fech!I7=0,0,RES_hh_fech!I7/RES_summary!I$19)</f>
        <v>137.20007391868504</v>
      </c>
      <c r="J7" s="72">
        <f>IF(RES_hh_fech!J7=0,0,RES_hh_fech!J7/RES_summary!J$19)</f>
        <v>166.85186594712738</v>
      </c>
      <c r="K7" s="72">
        <f>IF(RES_hh_fech!K7=0,0,RES_hh_fech!K7/RES_summary!K$19)</f>
        <v>155.66329439973541</v>
      </c>
      <c r="L7" s="72">
        <f>IF(RES_hh_fech!L7=0,0,RES_hh_fech!L7/RES_summary!L$19)</f>
        <v>158.73021532701111</v>
      </c>
      <c r="M7" s="72">
        <f>IF(RES_hh_fech!M7=0,0,RES_hh_fech!M7/RES_summary!M$19)</f>
        <v>141.12819102399391</v>
      </c>
      <c r="N7" s="72">
        <f>IF(RES_hh_fech!N7=0,0,RES_hh_fech!N7/RES_summary!N$19)</f>
        <v>143.26578422978181</v>
      </c>
      <c r="O7" s="72">
        <f>IF(RES_hh_fech!O7=0,0,RES_hh_fech!O7/RES_summary!O$19)</f>
        <v>145.318356959917</v>
      </c>
      <c r="P7" s="72">
        <f>IF(RES_hh_fech!P7=0,0,RES_hh_fech!P7/RES_summary!P$19)</f>
        <v>118.89699363739905</v>
      </c>
      <c r="Q7" s="72">
        <f>IF(RES_hh_fech!Q7=0,0,RES_hh_fech!Q7/RES_summary!Q$19)</f>
        <v>127.010662268503</v>
      </c>
      <c r="R7" s="72">
        <f>IF(RES_hh_fech!R7=0,0,RES_hh_fech!R7/RES_summary!R$19)</f>
        <v>125.46210645248644</v>
      </c>
      <c r="S7" s="72">
        <f>IF(RES_hh_fech!S7=0,0,RES_hh_fech!S7/RES_summary!S$19)</f>
        <v>124.91769591570777</v>
      </c>
      <c r="T7" s="72">
        <f>IF(RES_hh_fech!T7=0,0,RES_hh_fech!T7/RES_summary!T$19)</f>
        <v>117.48954049645478</v>
      </c>
      <c r="U7" s="72">
        <f>IF(RES_hh_fech!U7=0,0,RES_hh_fech!U7/RES_summary!U$19)</f>
        <v>121.32516482084846</v>
      </c>
      <c r="V7" s="72">
        <f>IF(RES_hh_fech!V7=0,0,RES_hh_fech!V7/RES_summary!V$19)</f>
        <v>130.73806837858362</v>
      </c>
      <c r="W7" s="72">
        <f>IF(RES_hh_fech!W7=0,0,RES_hh_fech!W7/RES_summary!W$19)</f>
        <v>109.07679863290025</v>
      </c>
      <c r="X7" s="72">
        <f>IF(RES_hh_fech!X7=0,0,RES_hh_fech!X7/RES_summary!X$19)</f>
        <v>117.29026963325022</v>
      </c>
      <c r="Y7" s="72">
        <f>IF(RES_hh_fech!Y7=0,0,RES_hh_fech!Y7/RES_summary!Y$19)</f>
        <v>107.06347427875647</v>
      </c>
      <c r="DA7" s="89" t="s">
        <v>553</v>
      </c>
    </row>
    <row r="8" spans="1:105" ht="12" customHeight="1" x14ac:dyDescent="0.25">
      <c r="A8" s="28" t="s">
        <v>190</v>
      </c>
      <c r="B8" s="72">
        <f>IF(RES_hh_fech!B8=0,0,RES_hh_fech!B8/RES_summary!B$19)</f>
        <v>151.78201115888919</v>
      </c>
      <c r="C8" s="72">
        <f>IF(RES_hh_fech!C8=0,0,RES_hh_fech!C8/RES_summary!C$19)</f>
        <v>156.88966276869229</v>
      </c>
      <c r="D8" s="72">
        <f>IF(RES_hh_fech!D8=0,0,RES_hh_fech!D8/RES_summary!D$19)</f>
        <v>150.74510969784188</v>
      </c>
      <c r="E8" s="72">
        <f>IF(RES_hh_fech!E8=0,0,RES_hh_fech!E8/RES_summary!E$19)</f>
        <v>154.23340918755338</v>
      </c>
      <c r="F8" s="72">
        <f>IF(RES_hh_fech!F8=0,0,RES_hh_fech!F8/RES_summary!F$19)</f>
        <v>152.63146597344826</v>
      </c>
      <c r="G8" s="72">
        <f>IF(RES_hh_fech!G8=0,0,RES_hh_fech!G8/RES_summary!G$19)</f>
        <v>151.22050966632756</v>
      </c>
      <c r="H8" s="72">
        <f>IF(RES_hh_fech!H8=0,0,RES_hh_fech!H8/RES_summary!H$19)</f>
        <v>146.56721987895375</v>
      </c>
      <c r="I8" s="72">
        <f>IF(RES_hh_fech!I8=0,0,RES_hh_fech!I8/RES_summary!I$19)</f>
        <v>132.73071534521006</v>
      </c>
      <c r="J8" s="72">
        <f>IF(RES_hh_fech!J8=0,0,RES_hh_fech!J8/RES_summary!J$19)</f>
        <v>138.85325432446459</v>
      </c>
      <c r="K8" s="72">
        <f>IF(RES_hh_fech!K8=0,0,RES_hh_fech!K8/RES_summary!K$19)</f>
        <v>138.48791521061656</v>
      </c>
      <c r="L8" s="72">
        <f>IF(RES_hh_fech!L8=0,0,RES_hh_fech!L8/RES_summary!L$19)</f>
        <v>149.36666201434696</v>
      </c>
      <c r="M8" s="72">
        <f>IF(RES_hh_fech!M8=0,0,RES_hh_fech!M8/RES_summary!M$19)</f>
        <v>128.14447356469486</v>
      </c>
      <c r="N8" s="72">
        <f>IF(RES_hh_fech!N8=0,0,RES_hh_fech!N8/RES_summary!N$19)</f>
        <v>135.56577002296387</v>
      </c>
      <c r="O8" s="72">
        <f>IF(RES_hh_fech!O8=0,0,RES_hh_fech!O8/RES_summary!O$19)</f>
        <v>138.80338625111219</v>
      </c>
      <c r="P8" s="72">
        <f>IF(RES_hh_fech!P8=0,0,RES_hh_fech!P8/RES_summary!P$19)</f>
        <v>109.2190054938003</v>
      </c>
      <c r="Q8" s="72">
        <f>IF(RES_hh_fech!Q8=0,0,RES_hh_fech!Q8/RES_summary!Q$19)</f>
        <v>116.75063633745418</v>
      </c>
      <c r="R8" s="72">
        <f>IF(RES_hh_fech!R8=0,0,RES_hh_fech!R8/RES_summary!R$19)</f>
        <v>120.79611332248847</v>
      </c>
      <c r="S8" s="72">
        <f>IF(RES_hh_fech!S8=0,0,RES_hh_fech!S8/RES_summary!S$19)</f>
        <v>116.8590840074929</v>
      </c>
      <c r="T8" s="72">
        <f>IF(RES_hh_fech!T8=0,0,RES_hh_fech!T8/RES_summary!T$19)</f>
        <v>111.97061957235017</v>
      </c>
      <c r="U8" s="72">
        <f>IF(RES_hh_fech!U8=0,0,RES_hh_fech!U8/RES_summary!U$19)</f>
        <v>108.93032988645558</v>
      </c>
      <c r="V8" s="72">
        <f>IF(RES_hh_fech!V8=0,0,RES_hh_fech!V8/RES_summary!V$19)</f>
        <v>106.61810542761435</v>
      </c>
      <c r="W8" s="72">
        <f>IF(RES_hh_fech!W8=0,0,RES_hh_fech!W8/RES_summary!W$19)</f>
        <v>120.98032611102036</v>
      </c>
      <c r="X8" s="72">
        <f>IF(RES_hh_fech!X8=0,0,RES_hh_fech!X8/RES_summary!X$19)</f>
        <v>103.38691671629577</v>
      </c>
      <c r="Y8" s="72">
        <f>IF(RES_hh_fech!Y8=0,0,RES_hh_fech!Y8/RES_summary!Y$19)</f>
        <v>96.076330733650934</v>
      </c>
      <c r="DA8" s="89" t="s">
        <v>554</v>
      </c>
    </row>
    <row r="9" spans="1:105" ht="12" customHeight="1" x14ac:dyDescent="0.25">
      <c r="A9" s="28" t="s">
        <v>203</v>
      </c>
      <c r="B9" s="72">
        <f>IF(RES_hh_fech!B9=0,0,RES_hh_fech!B9/RES_summary!B$19)</f>
        <v>149.02686820549039</v>
      </c>
      <c r="C9" s="72">
        <f>IF(RES_hh_fech!C9=0,0,RES_hh_fech!C9/RES_summary!C$19)</f>
        <v>149.80759571379568</v>
      </c>
      <c r="D9" s="72">
        <f>IF(RES_hh_fech!D9=0,0,RES_hh_fech!D9/RES_summary!D$19)</f>
        <v>143.7055680602225</v>
      </c>
      <c r="E9" s="72">
        <f>IF(RES_hh_fech!E9=0,0,RES_hh_fech!E9/RES_summary!E$19)</f>
        <v>152.34884308117105</v>
      </c>
      <c r="F9" s="72">
        <f>IF(RES_hh_fech!F9=0,0,RES_hh_fech!F9/RES_summary!F$19)</f>
        <v>142.08129028669933</v>
      </c>
      <c r="G9" s="72">
        <f>IF(RES_hh_fech!G9=0,0,RES_hh_fech!G9/RES_summary!G$19)</f>
        <v>141.34916739264725</v>
      </c>
      <c r="H9" s="72">
        <f>IF(RES_hh_fech!H9=0,0,RES_hh_fech!H9/RES_summary!H$19)</f>
        <v>133.98470296233603</v>
      </c>
      <c r="I9" s="72">
        <f>IF(RES_hh_fech!I9=0,0,RES_hh_fech!I9/RES_summary!I$19)</f>
        <v>129.7095157377176</v>
      </c>
      <c r="J9" s="72">
        <f>IF(RES_hh_fech!J9=0,0,RES_hh_fech!J9/RES_summary!J$19)</f>
        <v>134.30226758636363</v>
      </c>
      <c r="K9" s="72">
        <f>IF(RES_hh_fech!K9=0,0,RES_hh_fech!K9/RES_summary!K$19)</f>
        <v>129.27899283865725</v>
      </c>
      <c r="L9" s="72">
        <f>IF(RES_hh_fech!L9=0,0,RES_hh_fech!L9/RES_summary!L$19)</f>
        <v>133.50552162274656</v>
      </c>
      <c r="M9" s="72">
        <f>IF(RES_hh_fech!M9=0,0,RES_hh_fech!M9/RES_summary!M$19)</f>
        <v>114.16159015752046</v>
      </c>
      <c r="N9" s="72">
        <f>IF(RES_hh_fech!N9=0,0,RES_hh_fech!N9/RES_summary!N$19)</f>
        <v>124.71411221374572</v>
      </c>
      <c r="O9" s="72">
        <f>IF(RES_hh_fech!O9=0,0,RES_hh_fech!O9/RES_summary!O$19)</f>
        <v>122.28143939869945</v>
      </c>
      <c r="P9" s="72">
        <f>IF(RES_hh_fech!P9=0,0,RES_hh_fech!P9/RES_summary!P$19)</f>
        <v>103.68804236522975</v>
      </c>
      <c r="Q9" s="72">
        <f>IF(RES_hh_fech!Q9=0,0,RES_hh_fech!Q9/RES_summary!Q$19)</f>
        <v>108.56584452585574</v>
      </c>
      <c r="R9" s="72">
        <f>IF(RES_hh_fech!R9=0,0,RES_hh_fech!R9/RES_summary!R$19)</f>
        <v>108.72042713973292</v>
      </c>
      <c r="S9" s="72">
        <f>IF(RES_hh_fech!S9=0,0,RES_hh_fech!S9/RES_summary!S$19)</f>
        <v>109.11043666309462</v>
      </c>
      <c r="T9" s="72">
        <f>IF(RES_hh_fech!T9=0,0,RES_hh_fech!T9/RES_summary!T$19)</f>
        <v>111.54025098329983</v>
      </c>
      <c r="U9" s="72">
        <f>IF(RES_hh_fech!U9=0,0,RES_hh_fech!U9/RES_summary!U$19)</f>
        <v>109.63565263200003</v>
      </c>
      <c r="V9" s="72">
        <f>IF(RES_hh_fech!V9=0,0,RES_hh_fech!V9/RES_summary!V$19)</f>
        <v>104.58212510398175</v>
      </c>
      <c r="W9" s="72">
        <f>IF(RES_hh_fech!W9=0,0,RES_hh_fech!W9/RES_summary!W$19)</f>
        <v>113.54648413683796</v>
      </c>
      <c r="X9" s="72">
        <f>IF(RES_hh_fech!X9=0,0,RES_hh_fech!X9/RES_summary!X$19)</f>
        <v>105.4430562730644</v>
      </c>
      <c r="Y9" s="72">
        <f>IF(RES_hh_fech!Y9=0,0,RES_hh_fech!Y9/RES_summary!Y$19)</f>
        <v>96.42602499957755</v>
      </c>
      <c r="DA9" s="89" t="s">
        <v>555</v>
      </c>
    </row>
    <row r="10" spans="1:105" ht="12" customHeight="1" x14ac:dyDescent="0.25">
      <c r="A10" s="28" t="s">
        <v>198</v>
      </c>
      <c r="B10" s="72">
        <f>IF(RES_hh_fech!B10=0,0,RES_hh_fech!B10/RES_summary!B$19)</f>
        <v>117.27438996408684</v>
      </c>
      <c r="C10" s="72">
        <f>IF(RES_hh_fech!C10=0,0,RES_hh_fech!C10/RES_summary!C$19)</f>
        <v>126.0999224814563</v>
      </c>
      <c r="D10" s="72">
        <f>IF(RES_hh_fech!D10=0,0,RES_hh_fech!D10/RES_summary!D$19)</f>
        <v>103.53703516843284</v>
      </c>
      <c r="E10" s="72">
        <f>IF(RES_hh_fech!E10=0,0,RES_hh_fech!E10/RES_summary!E$19)</f>
        <v>122.20406277504624</v>
      </c>
      <c r="F10" s="72">
        <f>IF(RES_hh_fech!F10=0,0,RES_hh_fech!F10/RES_summary!F$19)</f>
        <v>155.46957797770281</v>
      </c>
      <c r="G10" s="72">
        <f>IF(RES_hh_fech!G10=0,0,RES_hh_fech!G10/RES_summary!G$19)</f>
        <v>101.47609626731658</v>
      </c>
      <c r="H10" s="72">
        <f>IF(RES_hh_fech!H10=0,0,RES_hh_fech!H10/RES_summary!H$19)</f>
        <v>102.79091890845859</v>
      </c>
      <c r="I10" s="72">
        <f>IF(RES_hh_fech!I10=0,0,RES_hh_fech!I10/RES_summary!I$19)</f>
        <v>86.755465154066499</v>
      </c>
      <c r="J10" s="72">
        <f>IF(RES_hh_fech!J10=0,0,RES_hh_fech!J10/RES_summary!J$19)</f>
        <v>92.36454051557422</v>
      </c>
      <c r="K10" s="72">
        <f>IF(RES_hh_fech!K10=0,0,RES_hh_fech!K10/RES_summary!K$19)</f>
        <v>96.953382082655324</v>
      </c>
      <c r="L10" s="72">
        <f>IF(RES_hh_fech!L10=0,0,RES_hh_fech!L10/RES_summary!L$19)</f>
        <v>107.19997047024583</v>
      </c>
      <c r="M10" s="72">
        <f>IF(RES_hh_fech!M10=0,0,RES_hh_fech!M10/RES_summary!M$19)</f>
        <v>94.233811914495561</v>
      </c>
      <c r="N10" s="72">
        <f>IF(RES_hh_fech!N10=0,0,RES_hh_fech!N10/RES_summary!N$19)</f>
        <v>106.1520488914685</v>
      </c>
      <c r="O10" s="72">
        <f>IF(RES_hh_fech!O10=0,0,RES_hh_fech!O10/RES_summary!O$19)</f>
        <v>106.97438956679841</v>
      </c>
      <c r="P10" s="72">
        <f>IF(RES_hh_fech!P10=0,0,RES_hh_fech!P10/RES_summary!P$19)</f>
        <v>89.565253127951891</v>
      </c>
      <c r="Q10" s="72">
        <f>IF(RES_hh_fech!Q10=0,0,RES_hh_fech!Q10/RES_summary!Q$19)</f>
        <v>96.880440716342463</v>
      </c>
      <c r="R10" s="72">
        <f>IF(RES_hh_fech!R10=0,0,RES_hh_fech!R10/RES_summary!R$19)</f>
        <v>111.36560531228106</v>
      </c>
      <c r="S10" s="72">
        <f>IF(RES_hh_fech!S10=0,0,RES_hh_fech!S10/RES_summary!S$19)</f>
        <v>107.76790362584876</v>
      </c>
      <c r="T10" s="72">
        <f>IF(RES_hh_fech!T10=0,0,RES_hh_fech!T10/RES_summary!T$19)</f>
        <v>99.139906030458405</v>
      </c>
      <c r="U10" s="72">
        <f>IF(RES_hh_fech!U10=0,0,RES_hh_fech!U10/RES_summary!U$19)</f>
        <v>105.94687501530667</v>
      </c>
      <c r="V10" s="72">
        <f>IF(RES_hh_fech!V10=0,0,RES_hh_fech!V10/RES_summary!V$19)</f>
        <v>93.168242766608557</v>
      </c>
      <c r="W10" s="72">
        <f>IF(RES_hh_fech!W10=0,0,RES_hh_fech!W10/RES_summary!W$19)</f>
        <v>122.04919010633478</v>
      </c>
      <c r="X10" s="72">
        <f>IF(RES_hh_fech!X10=0,0,RES_hh_fech!X10/RES_summary!X$19)</f>
        <v>107.98234575953001</v>
      </c>
      <c r="Y10" s="72">
        <f>IF(RES_hh_fech!Y10=0,0,RES_hh_fech!Y10/RES_summary!Y$19)</f>
        <v>109.10206473685457</v>
      </c>
      <c r="DA10" s="89" t="s">
        <v>556</v>
      </c>
    </row>
    <row r="11" spans="1:105" ht="12" customHeight="1" x14ac:dyDescent="0.25">
      <c r="A11" s="28" t="s">
        <v>199</v>
      </c>
      <c r="B11" s="72">
        <f>IF(RES_hh_fech!B11=0,0,RES_hh_fech!B11/RES_summary!B$19)</f>
        <v>111.66039150045299</v>
      </c>
      <c r="C11" s="72">
        <f>IF(RES_hh_fech!C11=0,0,RES_hh_fech!C11/RES_summary!C$19)</f>
        <v>122.02204402341609</v>
      </c>
      <c r="D11" s="72">
        <f>IF(RES_hh_fech!D11=0,0,RES_hh_fech!D11/RES_summary!D$19)</f>
        <v>119.80500529985422</v>
      </c>
      <c r="E11" s="72">
        <f>IF(RES_hh_fech!E11=0,0,RES_hh_fech!E11/RES_summary!E$19)</f>
        <v>117.29278932213064</v>
      </c>
      <c r="F11" s="72">
        <f>IF(RES_hh_fech!F11=0,0,RES_hh_fech!F11/RES_summary!F$19)</f>
        <v>118.76738157601356</v>
      </c>
      <c r="G11" s="72">
        <f>IF(RES_hh_fech!G11=0,0,RES_hh_fech!G11/RES_summary!G$19)</f>
        <v>120.52661264761613</v>
      </c>
      <c r="H11" s="72">
        <f>IF(RES_hh_fech!H11=0,0,RES_hh_fech!H11/RES_summary!H$19)</f>
        <v>119.7242687203418</v>
      </c>
      <c r="I11" s="72">
        <f>IF(RES_hh_fech!I11=0,0,RES_hh_fech!I11/RES_summary!I$19)</f>
        <v>112.07924191109436</v>
      </c>
      <c r="J11" s="72">
        <f>IF(RES_hh_fech!J11=0,0,RES_hh_fech!J11/RES_summary!J$19)</f>
        <v>115.2675413207526</v>
      </c>
      <c r="K11" s="72">
        <f>IF(RES_hh_fech!K11=0,0,RES_hh_fech!K11/RES_summary!K$19)</f>
        <v>116.90587770579785</v>
      </c>
      <c r="L11" s="72">
        <f>IF(RES_hh_fech!L11=0,0,RES_hh_fech!L11/RES_summary!L$19)</f>
        <v>133.64455996326902</v>
      </c>
      <c r="M11" s="72">
        <f>IF(RES_hh_fech!M11=0,0,RES_hh_fech!M11/RES_summary!M$19)</f>
        <v>118.60235498421193</v>
      </c>
      <c r="N11" s="72">
        <f>IF(RES_hh_fech!N11=0,0,RES_hh_fech!N11/RES_summary!N$19)</f>
        <v>120.14725138451662</v>
      </c>
      <c r="O11" s="72">
        <f>IF(RES_hh_fech!O11=0,0,RES_hh_fech!O11/RES_summary!O$19)</f>
        <v>125.49957942421682</v>
      </c>
      <c r="P11" s="72">
        <f>IF(RES_hh_fech!P11=0,0,RES_hh_fech!P11/RES_summary!P$19)</f>
        <v>108.80967698271117</v>
      </c>
      <c r="Q11" s="72">
        <f>IF(RES_hh_fech!Q11=0,0,RES_hh_fech!Q11/RES_summary!Q$19)</f>
        <v>111.81086856059572</v>
      </c>
      <c r="R11" s="72">
        <f>IF(RES_hh_fech!R11=0,0,RES_hh_fech!R11/RES_summary!R$19)</f>
        <v>117.64752486475491</v>
      </c>
      <c r="S11" s="72">
        <f>IF(RES_hh_fech!S11=0,0,RES_hh_fech!S11/RES_summary!S$19)</f>
        <v>118.91701394753525</v>
      </c>
      <c r="T11" s="72">
        <f>IF(RES_hh_fech!T11=0,0,RES_hh_fech!T11/RES_summary!T$19)</f>
        <v>116.15894234830469</v>
      </c>
      <c r="U11" s="72">
        <f>IF(RES_hh_fech!U11=0,0,RES_hh_fech!U11/RES_summary!U$19)</f>
        <v>116.05340847434339</v>
      </c>
      <c r="V11" s="72">
        <f>IF(RES_hh_fech!V11=0,0,RES_hh_fech!V11/RES_summary!V$19)</f>
        <v>115.64138278134422</v>
      </c>
      <c r="W11" s="72">
        <f>IF(RES_hh_fech!W11=0,0,RES_hh_fech!W11/RES_summary!W$19)</f>
        <v>126.03334086477497</v>
      </c>
      <c r="X11" s="72">
        <f>IF(RES_hh_fech!X11=0,0,RES_hh_fech!X11/RES_summary!X$19)</f>
        <v>115.33417431544635</v>
      </c>
      <c r="Y11" s="72">
        <f>IF(RES_hh_fech!Y11=0,0,RES_hh_fech!Y11/RES_summary!Y$19)</f>
        <v>112.34275140575235</v>
      </c>
      <c r="DA11" s="89" t="s">
        <v>557</v>
      </c>
    </row>
    <row r="12" spans="1:105" ht="12" customHeight="1" x14ac:dyDescent="0.25">
      <c r="A12" s="28" t="s">
        <v>95</v>
      </c>
      <c r="B12" s="72">
        <f>IF(RES_hh_fech!B12=0,0,RES_hh_fech!B12/RES_summary!B$19)</f>
        <v>66.480580162384996</v>
      </c>
      <c r="C12" s="72">
        <f>IF(RES_hh_fech!C12=0,0,RES_hh_fech!C12/RES_summary!C$19)</f>
        <v>70.869253384951207</v>
      </c>
      <c r="D12" s="72">
        <f>IF(RES_hh_fech!D12=0,0,RES_hh_fech!D12/RES_summary!D$19)</f>
        <v>65.910482744809187</v>
      </c>
      <c r="E12" s="72">
        <f>IF(RES_hh_fech!E12=0,0,RES_hh_fech!E12/RES_summary!E$19)</f>
        <v>64.318350366190842</v>
      </c>
      <c r="F12" s="72">
        <f>IF(RES_hh_fech!F12=0,0,RES_hh_fech!F12/RES_summary!F$19)</f>
        <v>58.318513832082296</v>
      </c>
      <c r="G12" s="72">
        <f>IF(RES_hh_fech!G12=0,0,RES_hh_fech!G12/RES_summary!G$19)</f>
        <v>57.677977985933232</v>
      </c>
      <c r="H12" s="72">
        <f>IF(RES_hh_fech!H12=0,0,RES_hh_fech!H12/RES_summary!H$19)</f>
        <v>53.881306560316958</v>
      </c>
      <c r="I12" s="72">
        <f>IF(RES_hh_fech!I12=0,0,RES_hh_fech!I12/RES_summary!I$19)</f>
        <v>48.832121372159335</v>
      </c>
      <c r="J12" s="72">
        <f>IF(RES_hh_fech!J12=0,0,RES_hh_fech!J12/RES_summary!J$19)</f>
        <v>46.721347567664466</v>
      </c>
      <c r="K12" s="72">
        <f>IF(RES_hh_fech!K12=0,0,RES_hh_fech!K12/RES_summary!K$19)</f>
        <v>45.80415678623762</v>
      </c>
      <c r="L12" s="72">
        <f>IF(RES_hh_fech!L12=0,0,RES_hh_fech!L12/RES_summary!L$19)</f>
        <v>49.033789343256487</v>
      </c>
      <c r="M12" s="72">
        <f>IF(RES_hh_fech!M12=0,0,RES_hh_fech!M12/RES_summary!M$19)</f>
        <v>41.453170057095008</v>
      </c>
      <c r="N12" s="72">
        <f>IF(RES_hh_fech!N12=0,0,RES_hh_fech!N12/RES_summary!N$19)</f>
        <v>41.581156620113575</v>
      </c>
      <c r="O12" s="72">
        <f>IF(RES_hh_fech!O12=0,0,RES_hh_fech!O12/RES_summary!O$19)</f>
        <v>39.520906143746188</v>
      </c>
      <c r="P12" s="72">
        <f>IF(RES_hh_fech!P12=0,0,RES_hh_fech!P12/RES_summary!P$19)</f>
        <v>33.981827953850711</v>
      </c>
      <c r="Q12" s="72">
        <f>IF(RES_hh_fech!Q12=0,0,RES_hh_fech!Q12/RES_summary!Q$19)</f>
        <v>32.863523643991861</v>
      </c>
      <c r="R12" s="72">
        <f>IF(RES_hh_fech!R12=0,0,RES_hh_fech!R12/RES_summary!R$19)</f>
        <v>33.425056319121438</v>
      </c>
      <c r="S12" s="72">
        <f>IF(RES_hh_fech!S12=0,0,RES_hh_fech!S12/RES_summary!S$19)</f>
        <v>31.398080105857559</v>
      </c>
      <c r="T12" s="72">
        <f>IF(RES_hh_fech!T12=0,0,RES_hh_fech!T12/RES_summary!T$19)</f>
        <v>29.549091080213572</v>
      </c>
      <c r="U12" s="72">
        <f>IF(RES_hh_fech!U12=0,0,RES_hh_fech!U12/RES_summary!U$19)</f>
        <v>28.099413935374518</v>
      </c>
      <c r="V12" s="72">
        <f>IF(RES_hh_fech!V12=0,0,RES_hh_fech!V12/RES_summary!V$19)</f>
        <v>25.983256641004072</v>
      </c>
      <c r="W12" s="72">
        <f>IF(RES_hh_fech!W12=0,0,RES_hh_fech!W12/RES_summary!W$19)</f>
        <v>27.296435352821188</v>
      </c>
      <c r="X12" s="72">
        <f>IF(RES_hh_fech!X12=0,0,RES_hh_fech!X12/RES_summary!X$19)</f>
        <v>25.398471932585924</v>
      </c>
      <c r="Y12" s="72">
        <f>IF(RES_hh_fech!Y12=0,0,RES_hh_fech!Y12/RES_summary!Y$19)</f>
        <v>24.831062130277623</v>
      </c>
      <c r="DA12" s="89" t="s">
        <v>558</v>
      </c>
    </row>
    <row r="13" spans="1:105" ht="12" customHeight="1" x14ac:dyDescent="0.25">
      <c r="A13" s="73" t="s">
        <v>94</v>
      </c>
      <c r="B13" s="74">
        <f>IF(RES_hh_fech!B13=0,0,RES_hh_fech!B13/RES_summary!B$19)</f>
        <v>124.37269978261536</v>
      </c>
      <c r="C13" s="74">
        <f>IF(RES_hh_fech!C13=0,0,RES_hh_fech!C13/RES_summary!C$19)</f>
        <v>129.93155399297504</v>
      </c>
      <c r="D13" s="74">
        <f>IF(RES_hh_fech!D13=0,0,RES_hh_fech!D13/RES_summary!D$19)</f>
        <v>124.81646277720787</v>
      </c>
      <c r="E13" s="74">
        <f>IF(RES_hh_fech!E13=0,0,RES_hh_fech!E13/RES_summary!E$19)</f>
        <v>129.30859046058902</v>
      </c>
      <c r="F13" s="74">
        <f>IF(RES_hh_fech!F13=0,0,RES_hh_fech!F13/RES_summary!F$19)</f>
        <v>123.9374166926093</v>
      </c>
      <c r="G13" s="74">
        <f>IF(RES_hh_fech!G13=0,0,RES_hh_fech!G13/RES_summary!G$19)</f>
        <v>117.67553281900138</v>
      </c>
      <c r="H13" s="74">
        <f>IF(RES_hh_fech!H13=0,0,RES_hh_fech!H13/RES_summary!H$19)</f>
        <v>115.97496870446722</v>
      </c>
      <c r="I13" s="74">
        <f>IF(RES_hh_fech!I13=0,0,RES_hh_fech!I13/RES_summary!I$19)</f>
        <v>105.52462326786264</v>
      </c>
      <c r="J13" s="74">
        <f>IF(RES_hh_fech!J13=0,0,RES_hh_fech!J13/RES_summary!J$19)</f>
        <v>108.85504150903927</v>
      </c>
      <c r="K13" s="74">
        <f>IF(RES_hh_fech!K13=0,0,RES_hh_fech!K13/RES_summary!K$19)</f>
        <v>104.87134419545613</v>
      </c>
      <c r="L13" s="74">
        <f>IF(RES_hh_fech!L13=0,0,RES_hh_fech!L13/RES_summary!L$19)</f>
        <v>118.08462850285134</v>
      </c>
      <c r="M13" s="74">
        <f>IF(RES_hh_fech!M13=0,0,RES_hh_fech!M13/RES_summary!M$19)</f>
        <v>100.51215062232951</v>
      </c>
      <c r="N13" s="74">
        <f>IF(RES_hh_fech!N13=0,0,RES_hh_fech!N13/RES_summary!N$19)</f>
        <v>109.40801171883237</v>
      </c>
      <c r="O13" s="74">
        <f>IF(RES_hh_fech!O13=0,0,RES_hh_fech!O13/RES_summary!O$19)</f>
        <v>108.51384895890283</v>
      </c>
      <c r="P13" s="74">
        <f>IF(RES_hh_fech!P13=0,0,RES_hh_fech!P13/RES_summary!P$19)</f>
        <v>92.784417841084462</v>
      </c>
      <c r="Q13" s="74">
        <f>IF(RES_hh_fech!Q13=0,0,RES_hh_fech!Q13/RES_summary!Q$19)</f>
        <v>95.125714212035433</v>
      </c>
      <c r="R13" s="74">
        <f>IF(RES_hh_fech!R13=0,0,RES_hh_fech!R13/RES_summary!R$19)</f>
        <v>103.88760564003115</v>
      </c>
      <c r="S13" s="74">
        <f>IF(RES_hh_fech!S13=0,0,RES_hh_fech!S13/RES_summary!S$19)</f>
        <v>104.22029346308589</v>
      </c>
      <c r="T13" s="74">
        <f>IF(RES_hh_fech!T13=0,0,RES_hh_fech!T13/RES_summary!T$19)</f>
        <v>102.61552195046605</v>
      </c>
      <c r="U13" s="74">
        <f>IF(RES_hh_fech!U13=0,0,RES_hh_fech!U13/RES_summary!U$19)</f>
        <v>100.45931662543616</v>
      </c>
      <c r="V13" s="74">
        <f>IF(RES_hh_fech!V13=0,0,RES_hh_fech!V13/RES_summary!V$19)</f>
        <v>92.842133669668272</v>
      </c>
      <c r="W13" s="74">
        <f>IF(RES_hh_fech!W13=0,0,RES_hh_fech!W13/RES_summary!W$19)</f>
        <v>101.33245236446425</v>
      </c>
      <c r="X13" s="74">
        <f>IF(RES_hh_fech!X13=0,0,RES_hh_fech!X13/RES_summary!X$19)</f>
        <v>89.001938537822795</v>
      </c>
      <c r="Y13" s="74">
        <f>IF(RES_hh_fech!Y13=0,0,RES_hh_fech!Y13/RES_summary!Y$19)</f>
        <v>83.914053081062832</v>
      </c>
      <c r="DA13" s="90" t="s">
        <v>559</v>
      </c>
    </row>
    <row r="14" spans="1:105" ht="12" customHeight="1" x14ac:dyDescent="0.25">
      <c r="A14" s="75" t="s">
        <v>97</v>
      </c>
      <c r="B14" s="76">
        <f>IF(RES_hh_fech!B14=0,0,RES_hh_fech!B14/RES_summary!B$19)</f>
        <v>1.3463177537064555</v>
      </c>
      <c r="C14" s="76">
        <f>IF(RES_hh_fech!C14=0,0,RES_hh_fech!C14/RES_summary!C$19)</f>
        <v>1.423988776408494</v>
      </c>
      <c r="D14" s="76">
        <f>IF(RES_hh_fech!D14=0,0,RES_hh_fech!D14/RES_summary!D$19)</f>
        <v>1.3436013243564735</v>
      </c>
      <c r="E14" s="76">
        <f>IF(RES_hh_fech!E14=0,0,RES_hh_fech!E14/RES_summary!E$19)</f>
        <v>1.3338603720812481</v>
      </c>
      <c r="F14" s="76">
        <f>IF(RES_hh_fech!F14=0,0,RES_hh_fech!F14/RES_summary!F$19)</f>
        <v>1.3218872621369897</v>
      </c>
      <c r="G14" s="76">
        <f>IF(RES_hh_fech!G14=0,0,RES_hh_fech!G14/RES_summary!G$19)</f>
        <v>1.307140260510506</v>
      </c>
      <c r="H14" s="76">
        <f>IF(RES_hh_fech!H14=0,0,RES_hh_fech!H14/RES_summary!H$19)</f>
        <v>1.2568814892183831</v>
      </c>
      <c r="I14" s="76">
        <f>IF(RES_hh_fech!I14=0,0,RES_hh_fech!I14/RES_summary!I$19)</f>
        <v>1.0878005964956869</v>
      </c>
      <c r="J14" s="76">
        <f>IF(RES_hh_fech!J14=0,0,RES_hh_fech!J14/RES_summary!J$19)</f>
        <v>1.1807756474133841</v>
      </c>
      <c r="K14" s="76">
        <f>IF(RES_hh_fech!K14=0,0,RES_hh_fech!K14/RES_summary!K$19)</f>
        <v>1.1457853788396892</v>
      </c>
      <c r="L14" s="76">
        <f>IF(RES_hh_fech!L14=0,0,RES_hh_fech!L14/RES_summary!L$19)</f>
        <v>1.2318594480702958</v>
      </c>
      <c r="M14" s="76">
        <f>IF(RES_hh_fech!M14=0,0,RES_hh_fech!M14/RES_summary!M$19)</f>
        <v>1.0533195385685388</v>
      </c>
      <c r="N14" s="76">
        <f>IF(RES_hh_fech!N14=0,0,RES_hh_fech!N14/RES_summary!N$19)</f>
        <v>1.1082854930777051</v>
      </c>
      <c r="O14" s="76">
        <f>IF(RES_hh_fech!O14=0,0,RES_hh_fech!O14/RES_summary!O$19)</f>
        <v>1.1646715230995381</v>
      </c>
      <c r="P14" s="76">
        <f>IF(RES_hh_fech!P14=0,0,RES_hh_fech!P14/RES_summary!P$19)</f>
        <v>0.9374765797325052</v>
      </c>
      <c r="Q14" s="76">
        <f>IF(RES_hh_fech!Q14=0,0,RES_hh_fech!Q14/RES_summary!Q$19)</f>
        <v>0.98790672207311281</v>
      </c>
      <c r="R14" s="76">
        <f>IF(RES_hh_fech!R14=0,0,RES_hh_fech!R14/RES_summary!R$19)</f>
        <v>1.0325618839906812</v>
      </c>
      <c r="S14" s="76">
        <f>IF(RES_hh_fech!S14=0,0,RES_hh_fech!S14/RES_summary!S$19)</f>
        <v>1.0259564490991677</v>
      </c>
      <c r="T14" s="76">
        <f>IF(RES_hh_fech!T14=0,0,RES_hh_fech!T14/RES_summary!T$19)</f>
        <v>1.0133678526398533</v>
      </c>
      <c r="U14" s="76">
        <f>IF(RES_hh_fech!U14=0,0,RES_hh_fech!U14/RES_summary!U$19)</f>
        <v>1.0134221896745761</v>
      </c>
      <c r="V14" s="76">
        <f>IF(RES_hh_fech!V14=0,0,RES_hh_fech!V14/RES_summary!V$19)</f>
        <v>1.0221959703346315</v>
      </c>
      <c r="W14" s="76">
        <f>IF(RES_hh_fech!W14=0,0,RES_hh_fech!W14/RES_summary!W$19)</f>
        <v>1.1569145873265527</v>
      </c>
      <c r="X14" s="76">
        <f>IF(RES_hh_fech!X14=0,0,RES_hh_fech!X14/RES_summary!X$19)</f>
        <v>1.0573599293225768</v>
      </c>
      <c r="Y14" s="76">
        <f>IF(RES_hh_fech!Y14=0,0,RES_hh_fech!Y14/RES_summary!Y$19)</f>
        <v>0.96666854512871048</v>
      </c>
      <c r="DA14" s="91" t="s">
        <v>560</v>
      </c>
    </row>
    <row r="15" spans="1:105" ht="12.95" customHeight="1" x14ac:dyDescent="0.25">
      <c r="A15" s="68" t="s">
        <v>92</v>
      </c>
      <c r="B15" s="69">
        <f>IF(RES_hh_fech!B15=0,0,RES_hh_fech!B15/RES_summary!B$19)</f>
        <v>0.30179079845422979</v>
      </c>
      <c r="C15" s="69">
        <f>IF(RES_hh_fech!C15=0,0,RES_hh_fech!C15/RES_summary!C$19)</f>
        <v>0.35151949693953494</v>
      </c>
      <c r="D15" s="69">
        <f>IF(RES_hh_fech!D15=0,0,RES_hh_fech!D15/RES_summary!D$19)</f>
        <v>0.29961813179242164</v>
      </c>
      <c r="E15" s="69">
        <f>IF(RES_hh_fech!E15=0,0,RES_hh_fech!E15/RES_summary!E$19)</f>
        <v>0.67574399958714504</v>
      </c>
      <c r="F15" s="69">
        <f>IF(RES_hh_fech!F15=0,0,RES_hh_fech!F15/RES_summary!F$19)</f>
        <v>0.33778299483195812</v>
      </c>
      <c r="G15" s="69">
        <f>IF(RES_hh_fech!G15=0,0,RES_hh_fech!G15/RES_summary!G$19)</f>
        <v>0.39549906524337891</v>
      </c>
      <c r="H15" s="69">
        <f>IF(RES_hh_fech!H15=0,0,RES_hh_fech!H15/RES_summary!H$19)</f>
        <v>0.51587585760208265</v>
      </c>
      <c r="I15" s="69">
        <f>IF(RES_hh_fech!I15=0,0,RES_hh_fech!I15/RES_summary!I$19)</f>
        <v>0.45598490536230235</v>
      </c>
      <c r="J15" s="69">
        <f>IF(RES_hh_fech!J15=0,0,RES_hh_fech!J15/RES_summary!J$19)</f>
        <v>0.50014694599707099</v>
      </c>
      <c r="K15" s="69">
        <f>IF(RES_hh_fech!K15=0,0,RES_hh_fech!K15/RES_summary!K$19)</f>
        <v>0.53437918052220945</v>
      </c>
      <c r="L15" s="69">
        <f>IF(RES_hh_fech!L15=0,0,RES_hh_fech!L15/RES_summary!L$19)</f>
        <v>0.56271737454367454</v>
      </c>
      <c r="M15" s="69">
        <f>IF(RES_hh_fech!M15=0,0,RES_hh_fech!M15/RES_summary!M$19)</f>
        <v>0.56824316184956936</v>
      </c>
      <c r="N15" s="69">
        <f>IF(RES_hh_fech!N15=0,0,RES_hh_fech!N15/RES_summary!N$19)</f>
        <v>0.7281989715400049</v>
      </c>
      <c r="O15" s="69">
        <f>IF(RES_hh_fech!O15=0,0,RES_hh_fech!O15/RES_summary!O$19)</f>
        <v>0.55506183939335507</v>
      </c>
      <c r="P15" s="69">
        <f>IF(RES_hh_fech!P15=0,0,RES_hh_fech!P15/RES_summary!P$19)</f>
        <v>0.46809219427173304</v>
      </c>
      <c r="Q15" s="69">
        <f>IF(RES_hh_fech!Q15=0,0,RES_hh_fech!Q15/RES_summary!Q$19)</f>
        <v>0.65082617272604226</v>
      </c>
      <c r="R15" s="69">
        <f>IF(RES_hh_fech!R15=0,0,RES_hh_fech!R15/RES_summary!R$19)</f>
        <v>0.62589256046024366</v>
      </c>
      <c r="S15" s="69">
        <f>IF(RES_hh_fech!S15=0,0,RES_hh_fech!S15/RES_summary!S$19)</f>
        <v>0.71430769627733159</v>
      </c>
      <c r="T15" s="69">
        <f>IF(RES_hh_fech!T15=0,0,RES_hh_fech!T15/RES_summary!T$19)</f>
        <v>0.62654135166032476</v>
      </c>
      <c r="U15" s="69">
        <f>IF(RES_hh_fech!U15=0,0,RES_hh_fech!U15/RES_summary!U$19)</f>
        <v>0.71191181987360863</v>
      </c>
      <c r="V15" s="69">
        <f>IF(RES_hh_fech!V15=0,0,RES_hh_fech!V15/RES_summary!V$19)</f>
        <v>0.68192486570239585</v>
      </c>
      <c r="W15" s="69">
        <f>IF(RES_hh_fech!W15=0,0,RES_hh_fech!W15/RES_summary!W$19)</f>
        <v>0.71678417396459049</v>
      </c>
      <c r="X15" s="69">
        <f>IF(RES_hh_fech!X15=0,0,RES_hh_fech!X15/RES_summary!X$19)</f>
        <v>0.73011069480739876</v>
      </c>
      <c r="Y15" s="69">
        <f>IF(RES_hh_fech!Y15=0,0,RES_hh_fech!Y15/RES_summary!Y$19)</f>
        <v>0.72318920901595984</v>
      </c>
      <c r="DA15" s="88" t="s">
        <v>298</v>
      </c>
    </row>
    <row r="16" spans="1:105" ht="12" customHeight="1" x14ac:dyDescent="0.25">
      <c r="A16" s="28" t="s">
        <v>91</v>
      </c>
      <c r="B16" s="72">
        <f>IF(RES_hh_fech!B16=0,0,RES_hh_fech!B16/RES_summary!B$19)</f>
        <v>0.30179079845422979</v>
      </c>
      <c r="C16" s="72">
        <f>IF(RES_hh_fech!C16=0,0,RES_hh_fech!C16/RES_summary!C$19)</f>
        <v>0.35151949693953494</v>
      </c>
      <c r="D16" s="72">
        <f>IF(RES_hh_fech!D16=0,0,RES_hh_fech!D16/RES_summary!D$19)</f>
        <v>0.29961813179242164</v>
      </c>
      <c r="E16" s="72">
        <f>IF(RES_hh_fech!E16=0,0,RES_hh_fech!E16/RES_summary!E$19)</f>
        <v>0.67574399958714504</v>
      </c>
      <c r="F16" s="72">
        <f>IF(RES_hh_fech!F16=0,0,RES_hh_fech!F16/RES_summary!F$19)</f>
        <v>0.33778299483195812</v>
      </c>
      <c r="G16" s="72">
        <f>IF(RES_hh_fech!G16=0,0,RES_hh_fech!G16/RES_summary!G$19)</f>
        <v>0.39549906524337891</v>
      </c>
      <c r="H16" s="72">
        <f>IF(RES_hh_fech!H16=0,0,RES_hh_fech!H16/RES_summary!H$19)</f>
        <v>0.51587585760208265</v>
      </c>
      <c r="I16" s="72">
        <f>IF(RES_hh_fech!I16=0,0,RES_hh_fech!I16/RES_summary!I$19)</f>
        <v>0.45598490536230235</v>
      </c>
      <c r="J16" s="72">
        <f>IF(RES_hh_fech!J16=0,0,RES_hh_fech!J16/RES_summary!J$19)</f>
        <v>0.50014694599707099</v>
      </c>
      <c r="K16" s="72">
        <f>IF(RES_hh_fech!K16=0,0,RES_hh_fech!K16/RES_summary!K$19)</f>
        <v>0.53437918052220945</v>
      </c>
      <c r="L16" s="72">
        <f>IF(RES_hh_fech!L16=0,0,RES_hh_fech!L16/RES_summary!L$19)</f>
        <v>0.56271737454367454</v>
      </c>
      <c r="M16" s="72">
        <f>IF(RES_hh_fech!M16=0,0,RES_hh_fech!M16/RES_summary!M$19)</f>
        <v>0.56824316184956936</v>
      </c>
      <c r="N16" s="72">
        <f>IF(RES_hh_fech!N16=0,0,RES_hh_fech!N16/RES_summary!N$19)</f>
        <v>0.7281989715400049</v>
      </c>
      <c r="O16" s="72">
        <f>IF(RES_hh_fech!O16=0,0,RES_hh_fech!O16/RES_summary!O$19)</f>
        <v>0.55506183939335507</v>
      </c>
      <c r="P16" s="72">
        <f>IF(RES_hh_fech!P16=0,0,RES_hh_fech!P16/RES_summary!P$19)</f>
        <v>0.46809219427173304</v>
      </c>
      <c r="Q16" s="72">
        <f>IF(RES_hh_fech!Q16=0,0,RES_hh_fech!Q16/RES_summary!Q$19)</f>
        <v>0.65082617272604226</v>
      </c>
      <c r="R16" s="72">
        <f>IF(RES_hh_fech!R16=0,0,RES_hh_fech!R16/RES_summary!R$19)</f>
        <v>0.62589256046024366</v>
      </c>
      <c r="S16" s="72">
        <f>IF(RES_hh_fech!S16=0,0,RES_hh_fech!S16/RES_summary!S$19)</f>
        <v>0.71430769627733159</v>
      </c>
      <c r="T16" s="72">
        <f>IF(RES_hh_fech!T16=0,0,RES_hh_fech!T16/RES_summary!T$19)</f>
        <v>0.62654135166032476</v>
      </c>
      <c r="U16" s="72">
        <f>IF(RES_hh_fech!U16=0,0,RES_hh_fech!U16/RES_summary!U$19)</f>
        <v>0.71191181987360863</v>
      </c>
      <c r="V16" s="72">
        <f>IF(RES_hh_fech!V16=0,0,RES_hh_fech!V16/RES_summary!V$19)</f>
        <v>0.68192486570239585</v>
      </c>
      <c r="W16" s="72">
        <f>IF(RES_hh_fech!W16=0,0,RES_hh_fech!W16/RES_summary!W$19)</f>
        <v>0.71678417396459049</v>
      </c>
      <c r="X16" s="72">
        <f>IF(RES_hh_fech!X16=0,0,RES_hh_fech!X16/RES_summary!X$19)</f>
        <v>0.73011069480739876</v>
      </c>
      <c r="Y16" s="72">
        <f>IF(RES_hh_fech!Y16=0,0,RES_hh_fech!Y16/RES_summary!Y$19)</f>
        <v>0.72318920901595984</v>
      </c>
      <c r="DA16" s="89" t="s">
        <v>561</v>
      </c>
    </row>
    <row r="17" spans="1:105" ht="12.95" customHeight="1" x14ac:dyDescent="0.25">
      <c r="A17" s="68" t="s">
        <v>55</v>
      </c>
      <c r="B17" s="69">
        <f>IF(RES_hh_fech!B17=0,0,RES_hh_fech!B17/RES_summary!B$19)</f>
        <v>20.422057624905658</v>
      </c>
      <c r="C17" s="69">
        <f>IF(RES_hh_fech!C17=0,0,RES_hh_fech!C17/RES_summary!C$19)</f>
        <v>20.821421784153255</v>
      </c>
      <c r="D17" s="69">
        <f>IF(RES_hh_fech!D17=0,0,RES_hh_fech!D17/RES_summary!D$19)</f>
        <v>21.02612604601368</v>
      </c>
      <c r="E17" s="69">
        <f>IF(RES_hh_fech!E17=0,0,RES_hh_fech!E17/RES_summary!E$19)</f>
        <v>21.175540441648788</v>
      </c>
      <c r="F17" s="69">
        <f>IF(RES_hh_fech!F17=0,0,RES_hh_fech!F17/RES_summary!F$19)</f>
        <v>20.985050276472116</v>
      </c>
      <c r="G17" s="69">
        <f>IF(RES_hh_fech!G17=0,0,RES_hh_fech!G17/RES_summary!G$19)</f>
        <v>20.944943064233822</v>
      </c>
      <c r="H17" s="69">
        <f>IF(RES_hh_fech!H17=0,0,RES_hh_fech!H17/RES_summary!H$19)</f>
        <v>20.920728341020734</v>
      </c>
      <c r="I17" s="69">
        <f>IF(RES_hh_fech!I17=0,0,RES_hh_fech!I17/RES_summary!I$19)</f>
        <v>20.19139255995762</v>
      </c>
      <c r="J17" s="69">
        <f>IF(RES_hh_fech!J17=0,0,RES_hh_fech!J17/RES_summary!J$19)</f>
        <v>20.02463723318828</v>
      </c>
      <c r="K17" s="69">
        <f>IF(RES_hh_fech!K17=0,0,RES_hh_fech!K17/RES_summary!K$19)</f>
        <v>19.800974301491951</v>
      </c>
      <c r="L17" s="69">
        <f>IF(RES_hh_fech!L17=0,0,RES_hh_fech!L17/RES_summary!L$19)</f>
        <v>20.229350472698297</v>
      </c>
      <c r="M17" s="69">
        <f>IF(RES_hh_fech!M17=0,0,RES_hh_fech!M17/RES_summary!M$19)</f>
        <v>20.098062935803735</v>
      </c>
      <c r="N17" s="69">
        <f>IF(RES_hh_fech!N17=0,0,RES_hh_fech!N17/RES_summary!N$19)</f>
        <v>19.726423829928557</v>
      </c>
      <c r="O17" s="69">
        <f>IF(RES_hh_fech!O17=0,0,RES_hh_fech!O17/RES_summary!O$19)</f>
        <v>19.096147590403056</v>
      </c>
      <c r="P17" s="69">
        <f>IF(RES_hh_fech!P17=0,0,RES_hh_fech!P17/RES_summary!P$19)</f>
        <v>18.628158357908053</v>
      </c>
      <c r="Q17" s="69">
        <f>IF(RES_hh_fech!Q17=0,0,RES_hh_fech!Q17/RES_summary!Q$19)</f>
        <v>18.471892236648035</v>
      </c>
      <c r="R17" s="69">
        <f>IF(RES_hh_fech!R17=0,0,RES_hh_fech!R17/RES_summary!R$19)</f>
        <v>18.567785045713002</v>
      </c>
      <c r="S17" s="69">
        <f>IF(RES_hh_fech!S17=0,0,RES_hh_fech!S17/RES_summary!S$19)</f>
        <v>18.775877973640565</v>
      </c>
      <c r="T17" s="69">
        <f>IF(RES_hh_fech!T17=0,0,RES_hh_fech!T17/RES_summary!T$19)</f>
        <v>18.916500309473417</v>
      </c>
      <c r="U17" s="69">
        <f>IF(RES_hh_fech!U17=0,0,RES_hh_fech!U17/RES_summary!U$19)</f>
        <v>18.373176918033664</v>
      </c>
      <c r="V17" s="69">
        <f>IF(RES_hh_fech!V17=0,0,RES_hh_fech!V17/RES_summary!V$19)</f>
        <v>18.172127529998111</v>
      </c>
      <c r="W17" s="69">
        <f>IF(RES_hh_fech!W17=0,0,RES_hh_fech!W17/RES_summary!W$19)</f>
        <v>17.862546742643385</v>
      </c>
      <c r="X17" s="69">
        <f>IF(RES_hh_fech!X17=0,0,RES_hh_fech!X17/RES_summary!X$19)</f>
        <v>15.941533845435362</v>
      </c>
      <c r="Y17" s="69">
        <f>IF(RES_hh_fech!Y17=0,0,RES_hh_fech!Y17/RES_summary!Y$19)</f>
        <v>14.505433726050573</v>
      </c>
      <c r="DA17" s="88" t="s">
        <v>299</v>
      </c>
    </row>
    <row r="18" spans="1:105" ht="12" customHeight="1" x14ac:dyDescent="0.25">
      <c r="A18" s="28" t="s">
        <v>51</v>
      </c>
      <c r="B18" s="72">
        <f>IF(RES_hh_fech!B18=0,0,RES_hh_fech!B18/RES_summary!B$19)</f>
        <v>15.6821384202459</v>
      </c>
      <c r="C18" s="72">
        <f>IF(RES_hh_fech!C18=0,0,RES_hh_fech!C18/RES_summary!C$19)</f>
        <v>15.09415743944502</v>
      </c>
      <c r="D18" s="72">
        <f>IF(RES_hh_fech!D18=0,0,RES_hh_fech!D18/RES_summary!D$19)</f>
        <v>16.040892028498117</v>
      </c>
      <c r="E18" s="72">
        <f>IF(RES_hh_fech!E18=0,0,RES_hh_fech!E18/RES_summary!E$19)</f>
        <v>15.949625636464562</v>
      </c>
      <c r="F18" s="72">
        <f>IF(RES_hh_fech!F18=0,0,RES_hh_fech!F18/RES_summary!F$19)</f>
        <v>16.406109911998076</v>
      </c>
      <c r="G18" s="72">
        <f>IF(RES_hh_fech!G18=0,0,RES_hh_fech!G18/RES_summary!G$19)</f>
        <v>16.463864358039864</v>
      </c>
      <c r="H18" s="72">
        <f>IF(RES_hh_fech!H18=0,0,RES_hh_fech!H18/RES_summary!H$19)</f>
        <v>17.059048793426765</v>
      </c>
      <c r="I18" s="72">
        <f>IF(RES_hh_fech!I18=0,0,RES_hh_fech!I18/RES_summary!I$19)</f>
        <v>16.128578755157207</v>
      </c>
      <c r="J18" s="72">
        <f>IF(RES_hh_fech!J18=0,0,RES_hh_fech!J18/RES_summary!J$19)</f>
        <v>17.003322702870438</v>
      </c>
      <c r="K18" s="72">
        <f>IF(RES_hh_fech!K18=0,0,RES_hh_fech!K18/RES_summary!K$19)</f>
        <v>17.385173933102404</v>
      </c>
      <c r="L18" s="72">
        <f>IF(RES_hh_fech!L18=0,0,RES_hh_fech!L18/RES_summary!L$19)</f>
        <v>17.666307105138905</v>
      </c>
      <c r="M18" s="72">
        <f>IF(RES_hh_fech!M18=0,0,RES_hh_fech!M18/RES_summary!M$19)</f>
        <v>17.250973081713191</v>
      </c>
      <c r="N18" s="72">
        <f>IF(RES_hh_fech!N18=0,0,RES_hh_fech!N18/RES_summary!N$19)</f>
        <v>17.504621767637119</v>
      </c>
      <c r="O18" s="72">
        <f>IF(RES_hh_fech!O18=0,0,RES_hh_fech!O18/RES_summary!O$19)</f>
        <v>17.539122655294168</v>
      </c>
      <c r="P18" s="72">
        <f>IF(RES_hh_fech!P18=0,0,RES_hh_fech!P18/RES_summary!P$19)</f>
        <v>17.773513963166533</v>
      </c>
      <c r="Q18" s="72">
        <f>IF(RES_hh_fech!Q18=0,0,RES_hh_fech!Q18/RES_summary!Q$19)</f>
        <v>17.612178882375908</v>
      </c>
      <c r="R18" s="72">
        <f>IF(RES_hh_fech!R18=0,0,RES_hh_fech!R18/RES_summary!R$19)</f>
        <v>18.07454802319144</v>
      </c>
      <c r="S18" s="72">
        <f>IF(RES_hh_fech!S18=0,0,RES_hh_fech!S18/RES_summary!S$19)</f>
        <v>18.779896518682381</v>
      </c>
      <c r="T18" s="72">
        <f>IF(RES_hh_fech!T18=0,0,RES_hh_fech!T18/RES_summary!T$19)</f>
        <v>19.457377897774773</v>
      </c>
      <c r="U18" s="72">
        <f>IF(RES_hh_fech!U18=0,0,RES_hh_fech!U18/RES_summary!U$19)</f>
        <v>16.607771610975803</v>
      </c>
      <c r="V18" s="72">
        <f>IF(RES_hh_fech!V18=0,0,RES_hh_fech!V18/RES_summary!V$19)</f>
        <v>17.544472360272263</v>
      </c>
      <c r="W18" s="72">
        <f>IF(RES_hh_fech!W18=0,0,RES_hh_fech!W18/RES_summary!W$19)</f>
        <v>18.046873870786847</v>
      </c>
      <c r="X18" s="72">
        <f>IF(RES_hh_fech!X18=0,0,RES_hh_fech!X18/RES_summary!X$19)</f>
        <v>16.085501321943923</v>
      </c>
      <c r="Y18" s="72">
        <f>IF(RES_hh_fech!Y18=0,0,RES_hh_fech!Y18/RES_summary!Y$19)</f>
        <v>13.202916043575494</v>
      </c>
      <c r="DA18" s="89" t="s">
        <v>562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17.57663478956799</v>
      </c>
      <c r="C19" s="72">
        <f>IF(RES_hh_fech!C19=0,0,RES_hh_fech!C19/RES_summary!C$19)</f>
        <v>17.510827015554366</v>
      </c>
      <c r="D19" s="72">
        <f>IF(RES_hh_fech!D19=0,0,RES_hh_fech!D19/RES_summary!D$19)</f>
        <v>17.523954161160759</v>
      </c>
      <c r="E19" s="72">
        <f>IF(RES_hh_fech!E19=0,0,RES_hh_fech!E19/RES_summary!E$19)</f>
        <v>17.100387427570674</v>
      </c>
      <c r="F19" s="72">
        <f>IF(RES_hh_fech!F19=0,0,RES_hh_fech!F19/RES_summary!F$19)</f>
        <v>17.493920777514465</v>
      </c>
      <c r="G19" s="72">
        <f>IF(RES_hh_fech!G19=0,0,RES_hh_fech!G19/RES_summary!G$19)</f>
        <v>17.726848220238288</v>
      </c>
      <c r="H19" s="72">
        <f>IF(RES_hh_fech!H19=0,0,RES_hh_fech!H19/RES_summary!H$19)</f>
        <v>16.949401109358838</v>
      </c>
      <c r="I19" s="72">
        <f>IF(RES_hh_fech!I19=0,0,RES_hh_fech!I19/RES_summary!I$19)</f>
        <v>16.976062878568094</v>
      </c>
      <c r="J19" s="72">
        <f>IF(RES_hh_fech!J19=0,0,RES_hh_fech!J19/RES_summary!J$19)</f>
        <v>16.579100818134769</v>
      </c>
      <c r="K19" s="72">
        <f>IF(RES_hh_fech!K19=0,0,RES_hh_fech!K19/RES_summary!K$19)</f>
        <v>16.709682309545983</v>
      </c>
      <c r="L19" s="72">
        <f>IF(RES_hh_fech!L19=0,0,RES_hh_fech!L19/RES_summary!L$19)</f>
        <v>17.330931950589417</v>
      </c>
      <c r="M19" s="72">
        <f>IF(RES_hh_fech!M19=0,0,RES_hh_fech!M19/RES_summary!M$19)</f>
        <v>17.334058253103422</v>
      </c>
      <c r="N19" s="72">
        <f>IF(RES_hh_fech!N19=0,0,RES_hh_fech!N19/RES_summary!N$19)</f>
        <v>16.481059312801552</v>
      </c>
      <c r="O19" s="72">
        <f>IF(RES_hh_fech!O19=0,0,RES_hh_fech!O19/RES_summary!O$19)</f>
        <v>16.20267410449739</v>
      </c>
      <c r="P19" s="72">
        <f>IF(RES_hh_fech!P19=0,0,RES_hh_fech!P19/RES_summary!P$19)</f>
        <v>15.57304814750516</v>
      </c>
      <c r="Q19" s="72">
        <f>IF(RES_hh_fech!Q19=0,0,RES_hh_fech!Q19/RES_summary!Q$19)</f>
        <v>14.821300545150823</v>
      </c>
      <c r="R19" s="72">
        <f>IF(RES_hh_fech!R19=0,0,RES_hh_fech!R19/RES_summary!R$19)</f>
        <v>15.210346522914701</v>
      </c>
      <c r="S19" s="72">
        <f>IF(RES_hh_fech!S19=0,0,RES_hh_fech!S19/RES_summary!S$19)</f>
        <v>15.208659978727493</v>
      </c>
      <c r="T19" s="72">
        <f>IF(RES_hh_fech!T19=0,0,RES_hh_fech!T19/RES_summary!T$19)</f>
        <v>15.439559091331541</v>
      </c>
      <c r="U19" s="72">
        <f>IF(RES_hh_fech!U19=0,0,RES_hh_fech!U19/RES_summary!U$19)</f>
        <v>14.587287311578036</v>
      </c>
      <c r="V19" s="72">
        <f>IF(RES_hh_fech!V19=0,0,RES_hh_fech!V19/RES_summary!V$19)</f>
        <v>14.454646775763129</v>
      </c>
      <c r="W19" s="72">
        <f>IF(RES_hh_fech!W19=0,0,RES_hh_fech!W19/RES_summary!W$19)</f>
        <v>13.839769548947226</v>
      </c>
      <c r="X19" s="72">
        <f>IF(RES_hh_fech!X19=0,0,RES_hh_fech!X19/RES_summary!X$19)</f>
        <v>13.451746338174468</v>
      </c>
      <c r="Y19" s="72">
        <f>IF(RES_hh_fech!Y19=0,0,RES_hh_fech!Y19/RES_summary!Y$19)</f>
        <v>11.575423472333615</v>
      </c>
      <c r="DA19" s="89" t="s">
        <v>563</v>
      </c>
    </row>
    <row r="20" spans="1:105" ht="12" customHeight="1" x14ac:dyDescent="0.25">
      <c r="A20" s="28" t="s">
        <v>201</v>
      </c>
      <c r="B20" s="72">
        <f>IF(RES_hh_fech!B20=0,0,RES_hh_fech!B20/RES_summary!B$19)</f>
        <v>25.82058509864186</v>
      </c>
      <c r="C20" s="72">
        <f>IF(RES_hh_fech!C20=0,0,RES_hh_fech!C20/RES_summary!C$19)</f>
        <v>27.833685432080689</v>
      </c>
      <c r="D20" s="72">
        <f>IF(RES_hh_fech!D20=0,0,RES_hh_fech!D20/RES_summary!D$19)</f>
        <v>27.156626757767384</v>
      </c>
      <c r="E20" s="72">
        <f>IF(RES_hh_fech!E20=0,0,RES_hh_fech!E20/RES_summary!E$19)</f>
        <v>27.682169394937912</v>
      </c>
      <c r="F20" s="72">
        <f>IF(RES_hh_fech!F20=0,0,RES_hh_fech!F20/RES_summary!F$19)</f>
        <v>27.459545837847696</v>
      </c>
      <c r="G20" s="72">
        <f>IF(RES_hh_fech!G20=0,0,RES_hh_fech!G20/RES_summary!G$19)</f>
        <v>27.967826927529295</v>
      </c>
      <c r="H20" s="72">
        <f>IF(RES_hh_fech!H20=0,0,RES_hh_fech!H20/RES_summary!H$19)</f>
        <v>29.057165283439161</v>
      </c>
      <c r="I20" s="72">
        <f>IF(RES_hh_fech!I20=0,0,RES_hh_fech!I20/RES_summary!I$19)</f>
        <v>23.817620998865511</v>
      </c>
      <c r="J20" s="72">
        <f>IF(RES_hh_fech!J20=0,0,RES_hh_fech!J20/RES_summary!J$19)</f>
        <v>28.357931427268372</v>
      </c>
      <c r="K20" s="72">
        <f>IF(RES_hh_fech!K20=0,0,RES_hh_fech!K20/RES_summary!K$19)</f>
        <v>27.382809381222412</v>
      </c>
      <c r="L20" s="72">
        <f>IF(RES_hh_fech!L20=0,0,RES_hh_fech!L20/RES_summary!L$19)</f>
        <v>26.912270842234356</v>
      </c>
      <c r="M20" s="72">
        <f>IF(RES_hh_fech!M20=0,0,RES_hh_fech!M20/RES_summary!M$19)</f>
        <v>28.103091554488994</v>
      </c>
      <c r="N20" s="72">
        <f>IF(RES_hh_fech!N20=0,0,RES_hh_fech!N20/RES_summary!N$19)</f>
        <v>28.250236567385731</v>
      </c>
      <c r="O20" s="72">
        <f>IF(RES_hh_fech!O20=0,0,RES_hh_fech!O20/RES_summary!O$19)</f>
        <v>24.746856104378534</v>
      </c>
      <c r="P20" s="72">
        <f>IF(RES_hh_fech!P20=0,0,RES_hh_fech!P20/RES_summary!P$19)</f>
        <v>26.074014753701917</v>
      </c>
      <c r="Q20" s="72">
        <f>IF(RES_hh_fech!Q20=0,0,RES_hh_fech!Q20/RES_summary!Q$19)</f>
        <v>24.958039676788943</v>
      </c>
      <c r="R20" s="72">
        <f>IF(RES_hh_fech!R20=0,0,RES_hh_fech!R20/RES_summary!R$19)</f>
        <v>24.917470876430301</v>
      </c>
      <c r="S20" s="72">
        <f>IF(RES_hh_fech!S20=0,0,RES_hh_fech!S20/RES_summary!S$19)</f>
        <v>25.538638050742115</v>
      </c>
      <c r="T20" s="72">
        <f>IF(RES_hh_fech!T20=0,0,RES_hh_fech!T20/RES_summary!T$19)</f>
        <v>24.147627048073485</v>
      </c>
      <c r="U20" s="72">
        <f>IF(RES_hh_fech!U20=0,0,RES_hh_fech!U20/RES_summary!U$19)</f>
        <v>25.836689352624454</v>
      </c>
      <c r="V20" s="72">
        <f>IF(RES_hh_fech!V20=0,0,RES_hh_fech!V20/RES_summary!V$19)</f>
        <v>27.964859066432538</v>
      </c>
      <c r="W20" s="72">
        <f>IF(RES_hh_fech!W20=0,0,RES_hh_fech!W20/RES_summary!W$19)</f>
        <v>20.885215102282853</v>
      </c>
      <c r="X20" s="72">
        <f>IF(RES_hh_fech!X20=0,0,RES_hh_fech!X20/RES_summary!X$19)</f>
        <v>22.971439234733204</v>
      </c>
      <c r="Y20" s="72">
        <f>IF(RES_hh_fech!Y20=0,0,RES_hh_fech!Y20/RES_summary!Y$19)</f>
        <v>21.322363264567404</v>
      </c>
      <c r="DA20" s="89" t="s">
        <v>564</v>
      </c>
    </row>
    <row r="21" spans="1:105" ht="12" customHeight="1" x14ac:dyDescent="0.25">
      <c r="A21" s="28" t="s">
        <v>190</v>
      </c>
      <c r="B21" s="72">
        <f>IF(RES_hh_fech!B21=0,0,RES_hh_fech!B21/RES_summary!B$19)</f>
        <v>23.432614914738888</v>
      </c>
      <c r="C21" s="72">
        <f>IF(RES_hh_fech!C21=0,0,RES_hh_fech!C21/RES_summary!C$19)</f>
        <v>23.533076253970115</v>
      </c>
      <c r="D21" s="72">
        <f>IF(RES_hh_fech!D21=0,0,RES_hh_fech!D21/RES_summary!D$19)</f>
        <v>23.966419873274571</v>
      </c>
      <c r="E21" s="72">
        <f>IF(RES_hh_fech!E21=0,0,RES_hh_fech!E21/RES_summary!E$19)</f>
        <v>24.090946530825111</v>
      </c>
      <c r="F21" s="72">
        <f>IF(RES_hh_fech!F21=0,0,RES_hh_fech!F21/RES_summary!F$19)</f>
        <v>23.477446033754976</v>
      </c>
      <c r="G21" s="72">
        <f>IF(RES_hh_fech!G21=0,0,RES_hh_fech!G21/RES_summary!G$19)</f>
        <v>23.402827406779579</v>
      </c>
      <c r="H21" s="72">
        <f>IF(RES_hh_fech!H21=0,0,RES_hh_fech!H21/RES_summary!H$19)</f>
        <v>22.977701811917889</v>
      </c>
      <c r="I21" s="72">
        <f>IF(RES_hh_fech!I21=0,0,RES_hh_fech!I21/RES_summary!I$19)</f>
        <v>22.552583862088039</v>
      </c>
      <c r="J21" s="72">
        <f>IF(RES_hh_fech!J21=0,0,RES_hh_fech!J21/RES_summary!J$19)</f>
        <v>21.408478962389204</v>
      </c>
      <c r="K21" s="72">
        <f>IF(RES_hh_fech!K21=0,0,RES_hh_fech!K21/RES_summary!K$19)</f>
        <v>21.403849611315138</v>
      </c>
      <c r="L21" s="72">
        <f>IF(RES_hh_fech!L21=0,0,RES_hh_fech!L21/RES_summary!L$19)</f>
        <v>22.301447857873075</v>
      </c>
      <c r="M21" s="72">
        <f>IF(RES_hh_fech!M21=0,0,RES_hh_fech!M21/RES_summary!M$19)</f>
        <v>21.216189625640034</v>
      </c>
      <c r="N21" s="72">
        <f>IF(RES_hh_fech!N21=0,0,RES_hh_fech!N21/RES_summary!N$19)</f>
        <v>21.144564339854107</v>
      </c>
      <c r="O21" s="72">
        <f>IF(RES_hh_fech!O21=0,0,RES_hh_fech!O21/RES_summary!O$19)</f>
        <v>20.423747423559984</v>
      </c>
      <c r="P21" s="72">
        <f>IF(RES_hh_fech!P21=0,0,RES_hh_fech!P21/RES_summary!P$19)</f>
        <v>19.446764595205927</v>
      </c>
      <c r="Q21" s="72">
        <f>IF(RES_hh_fech!Q21=0,0,RES_hh_fech!Q21/RES_summary!Q$19)</f>
        <v>19.439014415360251</v>
      </c>
      <c r="R21" s="72">
        <f>IF(RES_hh_fech!R21=0,0,RES_hh_fech!R21/RES_summary!R$19)</f>
        <v>19.815806252130866</v>
      </c>
      <c r="S21" s="72">
        <f>IF(RES_hh_fech!S21=0,0,RES_hh_fech!S21/RES_summary!S$19)</f>
        <v>19.649805048395059</v>
      </c>
      <c r="T21" s="72">
        <f>IF(RES_hh_fech!T21=0,0,RES_hh_fech!T21/RES_summary!T$19)</f>
        <v>19.841723042738117</v>
      </c>
      <c r="U21" s="72">
        <f>IF(RES_hh_fech!U21=0,0,RES_hh_fech!U21/RES_summary!U$19)</f>
        <v>18.980497746144025</v>
      </c>
      <c r="V21" s="72">
        <f>IF(RES_hh_fech!V21=0,0,RES_hh_fech!V21/RES_summary!V$19)</f>
        <v>18.439066404529171</v>
      </c>
      <c r="W21" s="72">
        <f>IF(RES_hh_fech!W21=0,0,RES_hh_fech!W21/RES_summary!W$19)</f>
        <v>18.859735515815519</v>
      </c>
      <c r="X21" s="72">
        <f>IF(RES_hh_fech!X21=0,0,RES_hh_fech!X21/RES_summary!X$19)</f>
        <v>15.798101804953907</v>
      </c>
      <c r="Y21" s="72">
        <f>IF(RES_hh_fech!Y21=0,0,RES_hh_fech!Y21/RES_summary!Y$19)</f>
        <v>14.357962707232945</v>
      </c>
      <c r="DA21" s="89" t="s">
        <v>565</v>
      </c>
    </row>
    <row r="22" spans="1:105" ht="12" customHeight="1" x14ac:dyDescent="0.25">
      <c r="A22" s="28" t="s">
        <v>203</v>
      </c>
      <c r="B22" s="72">
        <f>IF(RES_hh_fech!B22=0,0,RES_hh_fech!B22/RES_summary!B$19)</f>
        <v>23.152362348328236</v>
      </c>
      <c r="C22" s="72">
        <f>IF(RES_hh_fech!C22=0,0,RES_hh_fech!C22/RES_summary!C$19)</f>
        <v>24.17296699034917</v>
      </c>
      <c r="D22" s="72">
        <f>IF(RES_hh_fech!D22=0,0,RES_hh_fech!D22/RES_summary!D$19)</f>
        <v>23.914342177426086</v>
      </c>
      <c r="E22" s="72">
        <f>IF(RES_hh_fech!E22=0,0,RES_hh_fech!E22/RES_summary!E$19)</f>
        <v>24.232377631444241</v>
      </c>
      <c r="F22" s="72">
        <f>IF(RES_hh_fech!F22=0,0,RES_hh_fech!F22/RES_summary!F$19)</f>
        <v>22.983524856505174</v>
      </c>
      <c r="G22" s="72">
        <f>IF(RES_hh_fech!G22=0,0,RES_hh_fech!G22/RES_summary!G$19)</f>
        <v>22.885962984091773</v>
      </c>
      <c r="H22" s="72">
        <f>IF(RES_hh_fech!H22=0,0,RES_hh_fech!H22/RES_summary!H$19)</f>
        <v>22.515975400884574</v>
      </c>
      <c r="I22" s="72">
        <f>IF(RES_hh_fech!I22=0,0,RES_hh_fech!I22/RES_summary!I$19)</f>
        <v>22.890447686522663</v>
      </c>
      <c r="J22" s="72">
        <f>IF(RES_hh_fech!J22=0,0,RES_hh_fech!J22/RES_summary!J$19)</f>
        <v>21.779650913072508</v>
      </c>
      <c r="K22" s="72">
        <f>IF(RES_hh_fech!K22=0,0,RES_hh_fech!K22/RES_summary!K$19)</f>
        <v>20.751274878297</v>
      </c>
      <c r="L22" s="72">
        <f>IF(RES_hh_fech!L22=0,0,RES_hh_fech!L22/RES_summary!L$19)</f>
        <v>20.8039166927921</v>
      </c>
      <c r="M22" s="72">
        <f>IF(RES_hh_fech!M22=0,0,RES_hh_fech!M22/RES_summary!M$19)</f>
        <v>20.891771448599574</v>
      </c>
      <c r="N22" s="72">
        <f>IF(RES_hh_fech!N22=0,0,RES_hh_fech!N22/RES_summary!N$19)</f>
        <v>19.658499298116162</v>
      </c>
      <c r="O22" s="72">
        <f>IF(RES_hh_fech!O22=0,0,RES_hh_fech!O22/RES_summary!O$19)</f>
        <v>19.201010151933023</v>
      </c>
      <c r="P22" s="72">
        <f>IF(RES_hh_fech!P22=0,0,RES_hh_fech!P22/RES_summary!P$19)</f>
        <v>20.646781721177739</v>
      </c>
      <c r="Q22" s="72">
        <f>IF(RES_hh_fech!Q22=0,0,RES_hh_fech!Q22/RES_summary!Q$19)</f>
        <v>19.81929725495959</v>
      </c>
      <c r="R22" s="72">
        <f>IF(RES_hh_fech!R22=0,0,RES_hh_fech!R22/RES_summary!R$19)</f>
        <v>18.173514097686237</v>
      </c>
      <c r="S22" s="72">
        <f>IF(RES_hh_fech!S22=0,0,RES_hh_fech!S22/RES_summary!S$19)</f>
        <v>18.53060885357699</v>
      </c>
      <c r="T22" s="72">
        <f>IF(RES_hh_fech!T22=0,0,RES_hh_fech!T22/RES_summary!T$19)</f>
        <v>20.419326739443246</v>
      </c>
      <c r="U22" s="72">
        <f>IF(RES_hh_fech!U22=0,0,RES_hh_fech!U22/RES_summary!U$19)</f>
        <v>18.913532201106964</v>
      </c>
      <c r="V22" s="72">
        <f>IF(RES_hh_fech!V22=0,0,RES_hh_fech!V22/RES_summary!V$19)</f>
        <v>17.801259534265679</v>
      </c>
      <c r="W22" s="72">
        <f>IF(RES_hh_fech!W22=0,0,RES_hh_fech!W22/RES_summary!W$19)</f>
        <v>18.639804633234814</v>
      </c>
      <c r="X22" s="72">
        <f>IF(RES_hh_fech!X22=0,0,RES_hh_fech!X22/RES_summary!X$19)</f>
        <v>17.137653888381848</v>
      </c>
      <c r="Y22" s="72">
        <f>IF(RES_hh_fech!Y22=0,0,RES_hh_fech!Y22/RES_summary!Y$19)</f>
        <v>14.659123125426822</v>
      </c>
      <c r="DA22" s="89" t="s">
        <v>566</v>
      </c>
    </row>
    <row r="23" spans="1:105" ht="12" customHeight="1" x14ac:dyDescent="0.25">
      <c r="A23" s="28" t="s">
        <v>198</v>
      </c>
      <c r="B23" s="72">
        <f>IF(RES_hh_fech!B23=0,0,RES_hh_fech!B23/RES_summary!B$19)</f>
        <v>11.382559241719646</v>
      </c>
      <c r="C23" s="72">
        <f>IF(RES_hh_fech!C23=0,0,RES_hh_fech!C23/RES_summary!C$19)</f>
        <v>9.6207728498653324</v>
      </c>
      <c r="D23" s="72">
        <f>IF(RES_hh_fech!D23=0,0,RES_hh_fech!D23/RES_summary!D$19)</f>
        <v>13.864345443334381</v>
      </c>
      <c r="E23" s="72">
        <f>IF(RES_hh_fech!E23=0,0,RES_hh_fech!E23/RES_summary!E$19)</f>
        <v>13.059106752632587</v>
      </c>
      <c r="F23" s="72">
        <f>IF(RES_hh_fech!F23=0,0,RES_hh_fech!F23/RES_summary!F$19)</f>
        <v>11.258905908732176</v>
      </c>
      <c r="G23" s="72">
        <f>IF(RES_hh_fech!G23=0,0,RES_hh_fech!G23/RES_summary!G$19)</f>
        <v>13.327397758727409</v>
      </c>
      <c r="H23" s="72">
        <f>IF(RES_hh_fech!H23=0,0,RES_hh_fech!H23/RES_summary!H$19)</f>
        <v>13.421666551350343</v>
      </c>
      <c r="I23" s="72">
        <f>IF(RES_hh_fech!I23=0,0,RES_hh_fech!I23/RES_summary!I$19)</f>
        <v>13.123266287999826</v>
      </c>
      <c r="J23" s="72">
        <f>IF(RES_hh_fech!J23=0,0,RES_hh_fech!J23/RES_summary!J$19)</f>
        <v>12.080190384478149</v>
      </c>
      <c r="K23" s="72">
        <f>IF(RES_hh_fech!K23=0,0,RES_hh_fech!K23/RES_summary!K$19)</f>
        <v>13.683465098360493</v>
      </c>
      <c r="L23" s="72">
        <f>IF(RES_hh_fech!L23=0,0,RES_hh_fech!L23/RES_summary!L$19)</f>
        <v>14.309932349511421</v>
      </c>
      <c r="M23" s="72">
        <f>IF(RES_hh_fech!M23=0,0,RES_hh_fech!M23/RES_summary!M$19)</f>
        <v>14.120367123564526</v>
      </c>
      <c r="N23" s="72">
        <f>IF(RES_hh_fech!N23=0,0,RES_hh_fech!N23/RES_summary!N$19)</f>
        <v>15.561875163627533</v>
      </c>
      <c r="O23" s="72">
        <f>IF(RES_hh_fech!O23=0,0,RES_hh_fech!O23/RES_summary!O$19)</f>
        <v>15.672368110815423</v>
      </c>
      <c r="P23" s="72">
        <f>IF(RES_hh_fech!P23=0,0,RES_hh_fech!P23/RES_summary!P$19)</f>
        <v>14.576792824465379</v>
      </c>
      <c r="Q23" s="72">
        <f>IF(RES_hh_fech!Q23=0,0,RES_hh_fech!Q23/RES_summary!Q$19)</f>
        <v>15.699805791109497</v>
      </c>
      <c r="R23" s="72">
        <f>IF(RES_hh_fech!R23=0,0,RES_hh_fech!R23/RES_summary!R$19)</f>
        <v>17.975510546160894</v>
      </c>
      <c r="S23" s="72">
        <f>IF(RES_hh_fech!S23=0,0,RES_hh_fech!S23/RES_summary!S$19)</f>
        <v>17.206851464050896</v>
      </c>
      <c r="T23" s="72">
        <f>IF(RES_hh_fech!T23=0,0,RES_hh_fech!T23/RES_summary!T$19)</f>
        <v>15.844395609255963</v>
      </c>
      <c r="U23" s="72">
        <f>IF(RES_hh_fech!U23=0,0,RES_hh_fech!U23/RES_summary!U$19)</f>
        <v>16.865939301318164</v>
      </c>
      <c r="V23" s="72">
        <f>IF(RES_hh_fech!V23=0,0,RES_hh_fech!V23/RES_summary!V$19)</f>
        <v>14.76378559660548</v>
      </c>
      <c r="W23" s="72">
        <f>IF(RES_hh_fech!W23=0,0,RES_hh_fech!W23/RES_summary!W$19)</f>
        <v>19.97482199358555</v>
      </c>
      <c r="X23" s="72">
        <f>IF(RES_hh_fech!X23=0,0,RES_hh_fech!X23/RES_summary!X$19)</f>
        <v>17.187267492532079</v>
      </c>
      <c r="Y23" s="72">
        <f>IF(RES_hh_fech!Y23=0,0,RES_hh_fech!Y23/RES_summary!Y$19)</f>
        <v>16.122675345810293</v>
      </c>
      <c r="DA23" s="89" t="s">
        <v>567</v>
      </c>
    </row>
    <row r="24" spans="1:105" ht="12" customHeight="1" x14ac:dyDescent="0.25">
      <c r="A24" s="28" t="s">
        <v>199</v>
      </c>
      <c r="B24" s="72">
        <f>IF(RES_hh_fech!B24=0,0,RES_hh_fech!B24/RES_summary!B$19)</f>
        <v>12.821142854062821</v>
      </c>
      <c r="C24" s="72">
        <f>IF(RES_hh_fech!C24=0,0,RES_hh_fech!C24/RES_summary!C$19)</f>
        <v>13.982805622392029</v>
      </c>
      <c r="D24" s="72">
        <f>IF(RES_hh_fech!D24=0,0,RES_hh_fech!D24/RES_summary!D$19)</f>
        <v>14.211920162574353</v>
      </c>
      <c r="E24" s="72">
        <f>IF(RES_hh_fech!E24=0,0,RES_hh_fech!E24/RES_summary!E$19)</f>
        <v>14.375240968129008</v>
      </c>
      <c r="F24" s="72">
        <f>IF(RES_hh_fech!F24=0,0,RES_hh_fech!F24/RES_summary!F$19)</f>
        <v>14.627082855913969</v>
      </c>
      <c r="G24" s="72">
        <f>IF(RES_hh_fech!G24=0,0,RES_hh_fech!G24/RES_summary!G$19)</f>
        <v>15.045324148679928</v>
      </c>
      <c r="H24" s="72">
        <f>IF(RES_hh_fech!H24=0,0,RES_hh_fech!H24/RES_summary!H$19)</f>
        <v>14.952191956540592</v>
      </c>
      <c r="I24" s="72">
        <f>IF(RES_hh_fech!I24=0,0,RES_hh_fech!I24/RES_summary!I$19)</f>
        <v>15.105252328095625</v>
      </c>
      <c r="J24" s="72">
        <f>IF(RES_hh_fech!J24=0,0,RES_hh_fech!J24/RES_summary!J$19)</f>
        <v>14.621098117951949</v>
      </c>
      <c r="K24" s="72">
        <f>IF(RES_hh_fech!K24=0,0,RES_hh_fech!K24/RES_summary!K$19)</f>
        <v>14.946825832658673</v>
      </c>
      <c r="L24" s="72">
        <f>IF(RES_hh_fech!L24=0,0,RES_hh_fech!L24/RES_summary!L$19)</f>
        <v>15.291721429641663</v>
      </c>
      <c r="M24" s="72">
        <f>IF(RES_hh_fech!M24=0,0,RES_hh_fech!M24/RES_summary!M$19)</f>
        <v>15.525768281997832</v>
      </c>
      <c r="N24" s="72">
        <f>IF(RES_hh_fech!N24=0,0,RES_hh_fech!N24/RES_summary!N$19)</f>
        <v>15.024404646706781</v>
      </c>
      <c r="O24" s="72">
        <f>IF(RES_hh_fech!O24=0,0,RES_hh_fech!O24/RES_summary!O$19)</f>
        <v>15.092636657582</v>
      </c>
      <c r="P24" s="72">
        <f>IF(RES_hh_fech!P24=0,0,RES_hh_fech!P24/RES_summary!P$19)</f>
        <v>14.99894696792</v>
      </c>
      <c r="Q24" s="72">
        <f>IF(RES_hh_fech!Q24=0,0,RES_hh_fech!Q24/RES_summary!Q$19)</f>
        <v>15.24210040927295</v>
      </c>
      <c r="R24" s="72">
        <f>IF(RES_hh_fech!R24=0,0,RES_hh_fech!R24/RES_summary!R$19)</f>
        <v>15.487964339324103</v>
      </c>
      <c r="S24" s="72">
        <f>IF(RES_hh_fech!S24=0,0,RES_hh_fech!S24/RES_summary!S$19)</f>
        <v>15.756212412440046</v>
      </c>
      <c r="T24" s="72">
        <f>IF(RES_hh_fech!T24=0,0,RES_hh_fech!T24/RES_summary!T$19)</f>
        <v>15.70839205837637</v>
      </c>
      <c r="U24" s="72">
        <f>IF(RES_hh_fech!U24=0,0,RES_hh_fech!U24/RES_summary!U$19)</f>
        <v>15.623689232883008</v>
      </c>
      <c r="V24" s="72">
        <f>IF(RES_hh_fech!V24=0,0,RES_hh_fech!V24/RES_summary!V$19)</f>
        <v>15.500922733757715</v>
      </c>
      <c r="W24" s="72">
        <f>IF(RES_hh_fech!W24=0,0,RES_hh_fech!W24/RES_summary!W$19)</f>
        <v>16.513011621156839</v>
      </c>
      <c r="X24" s="72">
        <f>IF(RES_hh_fech!X24=0,0,RES_hh_fech!X24/RES_summary!X$19)</f>
        <v>14.07171393147301</v>
      </c>
      <c r="Y24" s="72">
        <f>IF(RES_hh_fech!Y24=0,0,RES_hh_fech!Y24/RES_summary!Y$19)</f>
        <v>13.178633895373125</v>
      </c>
      <c r="DA24" s="89" t="s">
        <v>568</v>
      </c>
    </row>
    <row r="25" spans="1:105" ht="12" customHeight="1" x14ac:dyDescent="0.25">
      <c r="A25" s="73" t="s">
        <v>53</v>
      </c>
      <c r="B25" s="74">
        <f>IF(RES_hh_fech!B25=0,0,RES_hh_fech!B25/RES_summary!B$19)</f>
        <v>17.744539178662059</v>
      </c>
      <c r="C25" s="74">
        <f>IF(RES_hh_fech!C25=0,0,RES_hh_fech!C25/RES_summary!C$19)</f>
        <v>17.328672990443067</v>
      </c>
      <c r="D25" s="74">
        <f>IF(RES_hh_fech!D25=0,0,RES_hh_fech!D25/RES_summary!D$19)</f>
        <v>17.512598171176936</v>
      </c>
      <c r="E25" s="74">
        <f>IF(RES_hh_fech!E25=0,0,RES_hh_fech!E25/RES_summary!E$19)</f>
        <v>17.394687283572161</v>
      </c>
      <c r="F25" s="74">
        <f>IF(RES_hh_fech!F25=0,0,RES_hh_fech!F25/RES_summary!F$19)</f>
        <v>17.448874803468382</v>
      </c>
      <c r="G25" s="74">
        <f>IF(RES_hh_fech!G25=0,0,RES_hh_fech!G25/RES_summary!G$19)</f>
        <v>16.802848444421237</v>
      </c>
      <c r="H25" s="74">
        <f>IF(RES_hh_fech!H25=0,0,RES_hh_fech!H25/RES_summary!H$19)</f>
        <v>16.803970626775531</v>
      </c>
      <c r="I25" s="74">
        <f>IF(RES_hh_fech!I25=0,0,RES_hh_fech!I25/RES_summary!I$19)</f>
        <v>16.447752088285917</v>
      </c>
      <c r="J25" s="74">
        <f>IF(RES_hh_fech!J25=0,0,RES_hh_fech!J25/RES_summary!J$19)</f>
        <v>15.781065447083876</v>
      </c>
      <c r="K25" s="74">
        <f>IF(RES_hh_fech!K25=0,0,RES_hh_fech!K25/RES_summary!K$19)</f>
        <v>15.135721815407244</v>
      </c>
      <c r="L25" s="74">
        <f>IF(RES_hh_fech!L25=0,0,RES_hh_fech!L25/RES_summary!L$19)</f>
        <v>15.246723161723086</v>
      </c>
      <c r="M25" s="74">
        <f>IF(RES_hh_fech!M25=0,0,RES_hh_fech!M25/RES_summary!M$19)</f>
        <v>15.519622847925927</v>
      </c>
      <c r="N25" s="74">
        <f>IF(RES_hh_fech!N25=0,0,RES_hh_fech!N25/RES_summary!N$19)</f>
        <v>15.012217095616613</v>
      </c>
      <c r="O25" s="74">
        <f>IF(RES_hh_fech!O25=0,0,RES_hh_fech!O25/RES_summary!O$19)</f>
        <v>14.867964726710444</v>
      </c>
      <c r="P25" s="74">
        <f>IF(RES_hh_fech!P25=0,0,RES_hh_fech!P25/RES_summary!P$19)</f>
        <v>13.802810447418031</v>
      </c>
      <c r="Q25" s="74">
        <f>IF(RES_hh_fech!Q25=0,0,RES_hh_fech!Q25/RES_summary!Q$19)</f>
        <v>13.727751847129054</v>
      </c>
      <c r="R25" s="74">
        <f>IF(RES_hh_fech!R25=0,0,RES_hh_fech!R25/RES_summary!R$19)</f>
        <v>13.707936218105896</v>
      </c>
      <c r="S25" s="74">
        <f>IF(RES_hh_fech!S25=0,0,RES_hh_fech!S25/RES_summary!S$19)</f>
        <v>14.051992299474499</v>
      </c>
      <c r="T25" s="74">
        <f>IF(RES_hh_fech!T25=0,0,RES_hh_fech!T25/RES_summary!T$19)</f>
        <v>13.764230730972191</v>
      </c>
      <c r="U25" s="74">
        <f>IF(RES_hh_fech!U25=0,0,RES_hh_fech!U25/RES_summary!U$19)</f>
        <v>13.326778315196075</v>
      </c>
      <c r="V25" s="74">
        <f>IF(RES_hh_fech!V25=0,0,RES_hh_fech!V25/RES_summary!V$19)</f>
        <v>13.101064649327316</v>
      </c>
      <c r="W25" s="74">
        <f>IF(RES_hh_fech!W25=0,0,RES_hh_fech!W25/RES_summary!W$19)</f>
        <v>12.809997295237565</v>
      </c>
      <c r="X25" s="74">
        <f>IF(RES_hh_fech!X25=0,0,RES_hh_fech!X25/RES_summary!X$19)</f>
        <v>10.955289077312596</v>
      </c>
      <c r="Y25" s="74">
        <f>IF(RES_hh_fech!Y25=0,0,RES_hh_fech!Y25/RES_summary!Y$19)</f>
        <v>10.043291539307887</v>
      </c>
      <c r="DA25" s="90" t="s">
        <v>569</v>
      </c>
    </row>
    <row r="26" spans="1:105" ht="12" customHeight="1" x14ac:dyDescent="0.25">
      <c r="A26" s="32" t="s">
        <v>52</v>
      </c>
      <c r="B26" s="77">
        <f>IF(RES_hh_fech!B26=0,0,RES_hh_fech!B26/RES_summary!B$19)</f>
        <v>9.5083726984374888</v>
      </c>
      <c r="C26" s="77">
        <f>IF(RES_hh_fech!C26=0,0,RES_hh_fech!C26/RES_summary!C$19)</f>
        <v>9.5811866661100975</v>
      </c>
      <c r="D26" s="77">
        <f>IF(RES_hh_fech!D26=0,0,RES_hh_fech!D26/RES_summary!D$19)</f>
        <v>9.8408027921880645</v>
      </c>
      <c r="E26" s="77">
        <f>IF(RES_hh_fech!E26=0,0,RES_hh_fech!E26/RES_summary!E$19)</f>
        <v>9.9873027276278279</v>
      </c>
      <c r="F26" s="77">
        <f>IF(RES_hh_fech!F26=0,0,RES_hh_fech!F26/RES_summary!F$19)</f>
        <v>9.9652617146646385</v>
      </c>
      <c r="G26" s="77">
        <f>IF(RES_hh_fech!G26=0,0,RES_hh_fech!G26/RES_summary!G$19)</f>
        <v>9.8455702639817524</v>
      </c>
      <c r="H26" s="77">
        <f>IF(RES_hh_fech!H26=0,0,RES_hh_fech!H26/RES_summary!H$19)</f>
        <v>10.147545987589865</v>
      </c>
      <c r="I26" s="77">
        <f>IF(RES_hh_fech!I26=0,0,RES_hh_fech!I26/RES_summary!I$19)</f>
        <v>9.940043645583188</v>
      </c>
      <c r="J26" s="77">
        <f>IF(RES_hh_fech!J26=0,0,RES_hh_fech!J26/RES_summary!J$19)</f>
        <v>10.003501764198674</v>
      </c>
      <c r="K26" s="77">
        <f>IF(RES_hh_fech!K26=0,0,RES_hh_fech!K26/RES_summary!K$19)</f>
        <v>10.063461484004581</v>
      </c>
      <c r="L26" s="77">
        <f>IF(RES_hh_fech!L26=0,0,RES_hh_fech!L26/RES_summary!L$19)</f>
        <v>9.9757481768010887</v>
      </c>
      <c r="M26" s="77">
        <f>IF(RES_hh_fech!M26=0,0,RES_hh_fech!M26/RES_summary!M$19)</f>
        <v>10.242517266136673</v>
      </c>
      <c r="N26" s="77">
        <f>IF(RES_hh_fech!N26=0,0,RES_hh_fech!N26/RES_summary!N$19)</f>
        <v>10.049035867454226</v>
      </c>
      <c r="O26" s="77">
        <f>IF(RES_hh_fech!O26=0,0,RES_hh_fech!O26/RES_summary!O$19)</f>
        <v>9.8542085913331849</v>
      </c>
      <c r="P26" s="77">
        <f>IF(RES_hh_fech!P26=0,0,RES_hh_fech!P26/RES_summary!P$19)</f>
        <v>9.7392342164294039</v>
      </c>
      <c r="Q26" s="77">
        <f>IF(RES_hh_fech!Q26=0,0,RES_hh_fech!Q26/RES_summary!Q$19)</f>
        <v>9.9292023861397123</v>
      </c>
      <c r="R26" s="77">
        <f>IF(RES_hh_fech!R26=0,0,RES_hh_fech!R26/RES_summary!R$19)</f>
        <v>9.9766326675661556</v>
      </c>
      <c r="S26" s="77">
        <f>IF(RES_hh_fech!S26=0,0,RES_hh_fech!S26/RES_summary!S$19)</f>
        <v>10.041729895542099</v>
      </c>
      <c r="T26" s="77">
        <f>IF(RES_hh_fech!T26=0,0,RES_hh_fech!T26/RES_summary!T$19)</f>
        <v>10.356911790655884</v>
      </c>
      <c r="U26" s="77">
        <f>IF(RES_hh_fech!U26=0,0,RES_hh_fech!U26/RES_summary!U$19)</f>
        <v>10.207601639831449</v>
      </c>
      <c r="V26" s="77">
        <f>IF(RES_hh_fech!V26=0,0,RES_hh_fech!V26/RES_summary!V$19)</f>
        <v>10.393378009483147</v>
      </c>
      <c r="W26" s="77">
        <f>IF(RES_hh_fech!W26=0,0,RES_hh_fech!W26/RES_summary!W$19)</f>
        <v>10.056669307790647</v>
      </c>
      <c r="X26" s="77">
        <f>IF(RES_hh_fech!X26=0,0,RES_hh_fech!X26/RES_summary!X$19)</f>
        <v>9.9693146449684225</v>
      </c>
      <c r="Y26" s="77">
        <f>IF(RES_hh_fech!Y26=0,0,RES_hh_fech!Y26/RES_summary!Y$19)</f>
        <v>9.3391228357187686</v>
      </c>
      <c r="DA26" s="92" t="s">
        <v>570</v>
      </c>
    </row>
    <row r="27" spans="1:105" ht="12.95" customHeight="1" x14ac:dyDescent="0.25">
      <c r="A27" s="68" t="s">
        <v>54</v>
      </c>
      <c r="B27" s="69">
        <f>IF(RES_hh_fech!B27=0,0,RES_hh_fech!B27/RES_summary!B$19)</f>
        <v>8.6876623079954776</v>
      </c>
      <c r="C27" s="69">
        <f>IF(RES_hh_fech!C27=0,0,RES_hh_fech!C27/RES_summary!C$19)</f>
        <v>8.8207671619666801</v>
      </c>
      <c r="D27" s="69">
        <f>IF(RES_hh_fech!D27=0,0,RES_hh_fech!D27/RES_summary!D$19)</f>
        <v>9.0068037585608778</v>
      </c>
      <c r="E27" s="69">
        <f>IF(RES_hh_fech!E27=0,0,RES_hh_fech!E27/RES_summary!E$19)</f>
        <v>9.261110495354071</v>
      </c>
      <c r="F27" s="69">
        <f>IF(RES_hh_fech!F27=0,0,RES_hh_fech!F27/RES_summary!F$19)</f>
        <v>9.0950486864148985</v>
      </c>
      <c r="G27" s="69">
        <f>IF(RES_hh_fech!G27=0,0,RES_hh_fech!G27/RES_summary!G$19)</f>
        <v>9.2597591814648901</v>
      </c>
      <c r="H27" s="69">
        <f>IF(RES_hh_fech!H27=0,0,RES_hh_fech!H27/RES_summary!H$19)</f>
        <v>9.1507086066165932</v>
      </c>
      <c r="I27" s="69">
        <f>IF(RES_hh_fech!I27=0,0,RES_hh_fech!I27/RES_summary!I$19)</f>
        <v>8.8802310535633779</v>
      </c>
      <c r="J27" s="69">
        <f>IF(RES_hh_fech!J27=0,0,RES_hh_fech!J27/RES_summary!J$19)</f>
        <v>8.4254927754048232</v>
      </c>
      <c r="K27" s="69">
        <f>IF(RES_hh_fech!K27=0,0,RES_hh_fech!K27/RES_summary!K$19)</f>
        <v>8.2397284216705042</v>
      </c>
      <c r="L27" s="69">
        <f>IF(RES_hh_fech!L27=0,0,RES_hh_fech!L27/RES_summary!L$19)</f>
        <v>8.5118143774933959</v>
      </c>
      <c r="M27" s="69">
        <f>IF(RES_hh_fech!M27=0,0,RES_hh_fech!M27/RES_summary!M$19)</f>
        <v>8.107366873444386</v>
      </c>
      <c r="N27" s="69">
        <f>IF(RES_hh_fech!N27=0,0,RES_hh_fech!N27/RES_summary!N$19)</f>
        <v>7.8288592223686058</v>
      </c>
      <c r="O27" s="69">
        <f>IF(RES_hh_fech!O27=0,0,RES_hh_fech!O27/RES_summary!O$19)</f>
        <v>7.70450138232124</v>
      </c>
      <c r="P27" s="69">
        <f>IF(RES_hh_fech!P27=0,0,RES_hh_fech!P27/RES_summary!P$19)</f>
        <v>7.3237788373671728</v>
      </c>
      <c r="Q27" s="69">
        <f>IF(RES_hh_fech!Q27=0,0,RES_hh_fech!Q27/RES_summary!Q$19)</f>
        <v>7.3238148238675631</v>
      </c>
      <c r="R27" s="69">
        <f>IF(RES_hh_fech!R27=0,0,RES_hh_fech!R27/RES_summary!R$19)</f>
        <v>7.287827021390946</v>
      </c>
      <c r="S27" s="69">
        <f>IF(RES_hh_fech!S27=0,0,RES_hh_fech!S27/RES_summary!S$19)</f>
        <v>7.5988625991005536</v>
      </c>
      <c r="T27" s="69">
        <f>IF(RES_hh_fech!T27=0,0,RES_hh_fech!T27/RES_summary!T$19)</f>
        <v>7.5526646847009324</v>
      </c>
      <c r="U27" s="69">
        <f>IF(RES_hh_fech!U27=0,0,RES_hh_fech!U27/RES_summary!U$19)</f>
        <v>7.4573937150031568</v>
      </c>
      <c r="V27" s="69">
        <f>IF(RES_hh_fech!V27=0,0,RES_hh_fech!V27/RES_summary!V$19)</f>
        <v>7.5608275771484887</v>
      </c>
      <c r="W27" s="69">
        <f>IF(RES_hh_fech!W27=0,0,RES_hh_fech!W27/RES_summary!W$19)</f>
        <v>7.5066692158407209</v>
      </c>
      <c r="X27" s="69">
        <f>IF(RES_hh_fech!X27=0,0,RES_hh_fech!X27/RES_summary!X$19)</f>
        <v>7.1946476893308242</v>
      </c>
      <c r="Y27" s="69">
        <f>IF(RES_hh_fech!Y27=0,0,RES_hh_fech!Y27/RES_summary!Y$19)</f>
        <v>6.6356589374854575</v>
      </c>
      <c r="DA27" s="88" t="s">
        <v>300</v>
      </c>
    </row>
    <row r="28" spans="1:105" ht="12" customHeight="1" x14ac:dyDescent="0.25">
      <c r="A28" s="28" t="s">
        <v>51</v>
      </c>
      <c r="B28" s="72">
        <f>IF(RES_hh_fech!B28=0,0,RES_hh_fech!B28/RES_summary!B$19)</f>
        <v>7.7205150034660885</v>
      </c>
      <c r="C28" s="72">
        <f>IF(RES_hh_fech!C28=0,0,RES_hh_fech!C28/RES_summary!C$19)</f>
        <v>7.1045999260647266</v>
      </c>
      <c r="D28" s="72">
        <f>IF(RES_hh_fech!D28=0,0,RES_hh_fech!D28/RES_summary!D$19)</f>
        <v>8.5208891649310665</v>
      </c>
      <c r="E28" s="72">
        <f>IF(RES_hh_fech!E28=0,0,RES_hh_fech!E28/RES_summary!E$19)</f>
        <v>10.029934288969784</v>
      </c>
      <c r="F28" s="72">
        <f>IF(RES_hh_fech!F28=0,0,RES_hh_fech!F28/RES_summary!F$19)</f>
        <v>10.036082857555055</v>
      </c>
      <c r="G28" s="72">
        <f>IF(RES_hh_fech!G28=0,0,RES_hh_fech!G28/RES_summary!G$19)</f>
        <v>9.8985255159531107</v>
      </c>
      <c r="H28" s="72">
        <f>IF(RES_hh_fech!H28=0,0,RES_hh_fech!H28/RES_summary!H$19)</f>
        <v>10.444429520737453</v>
      </c>
      <c r="I28" s="72">
        <f>IF(RES_hh_fech!I28=0,0,RES_hh_fech!I28/RES_summary!I$19)</f>
        <v>9.9264557817512475</v>
      </c>
      <c r="J28" s="72">
        <f>IF(RES_hh_fech!J28=0,0,RES_hh_fech!J28/RES_summary!J$19)</f>
        <v>10.556915756791463</v>
      </c>
      <c r="K28" s="72">
        <f>IF(RES_hh_fech!K28=0,0,RES_hh_fech!K28/RES_summary!K$19)</f>
        <v>10.478358211651209</v>
      </c>
      <c r="L28" s="72">
        <f>IF(RES_hh_fech!L28=0,0,RES_hh_fech!L28/RES_summary!L$19)</f>
        <v>10.689520588109419</v>
      </c>
      <c r="M28" s="72">
        <f>IF(RES_hh_fech!M28=0,0,RES_hh_fech!M28/RES_summary!M$19)</f>
        <v>10.34557968677551</v>
      </c>
      <c r="N28" s="72">
        <f>IF(RES_hh_fech!N28=0,0,RES_hh_fech!N28/RES_summary!N$19)</f>
        <v>10.185605177033503</v>
      </c>
      <c r="O28" s="72">
        <f>IF(RES_hh_fech!O28=0,0,RES_hh_fech!O28/RES_summary!O$19)</f>
        <v>9.6693347160640215</v>
      </c>
      <c r="P28" s="72">
        <f>IF(RES_hh_fech!P28=0,0,RES_hh_fech!P28/RES_summary!P$19)</f>
        <v>9.7109309318384565</v>
      </c>
      <c r="Q28" s="72">
        <f>IF(RES_hh_fech!Q28=0,0,RES_hh_fech!Q28/RES_summary!Q$19)</f>
        <v>9.5132660574813936</v>
      </c>
      <c r="R28" s="72">
        <f>IF(RES_hh_fech!R28=0,0,RES_hh_fech!R28/RES_summary!R$19)</f>
        <v>9.6297224673437594</v>
      </c>
      <c r="S28" s="72">
        <f>IF(RES_hh_fech!S28=0,0,RES_hh_fech!S28/RES_summary!S$19)</f>
        <v>10.131214181015679</v>
      </c>
      <c r="T28" s="72">
        <f>IF(RES_hh_fech!T28=0,0,RES_hh_fech!T28/RES_summary!T$19)</f>
        <v>10.149477213548248</v>
      </c>
      <c r="U28" s="72">
        <f>IF(RES_hh_fech!U28=0,0,RES_hh_fech!U28/RES_summary!U$19)</f>
        <v>9.4156259205759021</v>
      </c>
      <c r="V28" s="72">
        <f>IF(RES_hh_fech!V28=0,0,RES_hh_fech!V28/RES_summary!V$19)</f>
        <v>10.267630619598322</v>
      </c>
      <c r="W28" s="72">
        <f>IF(RES_hh_fech!W28=0,0,RES_hh_fech!W28/RES_summary!W$19)</f>
        <v>9.8567077959912179</v>
      </c>
      <c r="X28" s="72">
        <f>IF(RES_hh_fech!X28=0,0,RES_hh_fech!X28/RES_summary!X$19)</f>
        <v>7.4641145351797205</v>
      </c>
      <c r="Y28" s="72">
        <f>IF(RES_hh_fech!Y28=0,0,RES_hh_fech!Y28/RES_summary!Y$19)</f>
        <v>6.925045794721048</v>
      </c>
      <c r="DA28" s="89" t="s">
        <v>571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9.6501615280234603</v>
      </c>
      <c r="C29" s="72">
        <f>IF(RES_hh_fech!C29=0,0,RES_hh_fech!C29/RES_summary!C$19)</f>
        <v>9.6634517141412779</v>
      </c>
      <c r="D29" s="72">
        <f>IF(RES_hh_fech!D29=0,0,RES_hh_fech!D29/RES_summary!D$19)</f>
        <v>10.046518969931581</v>
      </c>
      <c r="E29" s="72">
        <f>IF(RES_hh_fech!E29=0,0,RES_hh_fech!E29/RES_summary!E$19)</f>
        <v>10.950251776162483</v>
      </c>
      <c r="F29" s="72">
        <f>IF(RES_hh_fech!F29=0,0,RES_hh_fech!F29/RES_summary!F$19)</f>
        <v>10.554707650352789</v>
      </c>
      <c r="G29" s="72">
        <f>IF(RES_hh_fech!G29=0,0,RES_hh_fech!G29/RES_summary!G$19)</f>
        <v>11.271013977931419</v>
      </c>
      <c r="H29" s="72">
        <f>IF(RES_hh_fech!H29=0,0,RES_hh_fech!H29/RES_summary!H$19)</f>
        <v>10.324482422896674</v>
      </c>
      <c r="I29" s="72">
        <f>IF(RES_hh_fech!I29=0,0,RES_hh_fech!I29/RES_summary!I$19)</f>
        <v>10.825703863458239</v>
      </c>
      <c r="J29" s="72">
        <f>IF(RES_hh_fech!J29=0,0,RES_hh_fech!J29/RES_summary!J$19)</f>
        <v>9.7368111827047006</v>
      </c>
      <c r="K29" s="72">
        <f>IF(RES_hh_fech!K29=0,0,RES_hh_fech!K29/RES_summary!K$19)</f>
        <v>10.071553767437129</v>
      </c>
      <c r="L29" s="72">
        <f>IF(RES_hh_fech!L29=0,0,RES_hh_fech!L29/RES_summary!L$19)</f>
        <v>9.9026161738826399</v>
      </c>
      <c r="M29" s="72">
        <f>IF(RES_hh_fech!M29=0,0,RES_hh_fech!M29/RES_summary!M$19)</f>
        <v>9.7710392896370593</v>
      </c>
      <c r="N29" s="72">
        <f>IF(RES_hh_fech!N29=0,0,RES_hh_fech!N29/RES_summary!N$19)</f>
        <v>9.2658203350107033</v>
      </c>
      <c r="O29" s="72">
        <f>IF(RES_hh_fech!O29=0,0,RES_hh_fech!O29/RES_summary!O$19)</f>
        <v>9.1253489932984202</v>
      </c>
      <c r="P29" s="72">
        <f>IF(RES_hh_fech!P29=0,0,RES_hh_fech!P29/RES_summary!P$19)</f>
        <v>9.0036345778991773</v>
      </c>
      <c r="Q29" s="72">
        <f>IF(RES_hh_fech!Q29=0,0,RES_hh_fech!Q29/RES_summary!Q$19)</f>
        <v>8.9759634148387946</v>
      </c>
      <c r="R29" s="72">
        <f>IF(RES_hh_fech!R29=0,0,RES_hh_fech!R29/RES_summary!R$19)</f>
        <v>8.8524208111957652</v>
      </c>
      <c r="S29" s="72">
        <f>IF(RES_hh_fech!S29=0,0,RES_hh_fech!S29/RES_summary!S$19)</f>
        <v>9.3865767977109442</v>
      </c>
      <c r="T29" s="72">
        <f>IF(RES_hh_fech!T29=0,0,RES_hh_fech!T29/RES_summary!T$19)</f>
        <v>9.5291491330267153</v>
      </c>
      <c r="U29" s="72">
        <f>IF(RES_hh_fech!U29=0,0,RES_hh_fech!U29/RES_summary!U$19)</f>
        <v>9.64983885177557</v>
      </c>
      <c r="V29" s="72">
        <f>IF(RES_hh_fech!V29=0,0,RES_hh_fech!V29/RES_summary!V$19)</f>
        <v>9.7073438838439845</v>
      </c>
      <c r="W29" s="72">
        <f>IF(RES_hh_fech!W29=0,0,RES_hh_fech!W29/RES_summary!W$19)</f>
        <v>9.3056939994249284</v>
      </c>
      <c r="X29" s="72">
        <f>IF(RES_hh_fech!X29=0,0,RES_hh_fech!X29/RES_summary!X$19)</f>
        <v>8.7033209186986937</v>
      </c>
      <c r="Y29" s="72">
        <f>IF(RES_hh_fech!Y29=0,0,RES_hh_fech!Y29/RES_summary!Y$19)</f>
        <v>7.7477521105193965</v>
      </c>
      <c r="DA29" s="89" t="s">
        <v>572</v>
      </c>
    </row>
    <row r="30" spans="1:105" ht="12" customHeight="1" x14ac:dyDescent="0.25">
      <c r="A30" s="28" t="s">
        <v>190</v>
      </c>
      <c r="B30" s="72">
        <f>IF(RES_hh_fech!B30=0,0,RES_hh_fech!B30/RES_summary!B$19)</f>
        <v>9.4639130751477563</v>
      </c>
      <c r="C30" s="72">
        <f>IF(RES_hh_fech!C30=0,0,RES_hh_fech!C30/RES_summary!C$19)</f>
        <v>9.4096388870111269</v>
      </c>
      <c r="D30" s="72">
        <f>IF(RES_hh_fech!D30=0,0,RES_hh_fech!D30/RES_summary!D$19)</f>
        <v>9.6577016124817572</v>
      </c>
      <c r="E30" s="72">
        <f>IF(RES_hh_fech!E30=0,0,RES_hh_fech!E30/RES_summary!E$19)</f>
        <v>9.7720809456261826</v>
      </c>
      <c r="F30" s="72">
        <f>IF(RES_hh_fech!F30=0,0,RES_hh_fech!F30/RES_summary!F$19)</f>
        <v>9.3458630364384536</v>
      </c>
      <c r="G30" s="72">
        <f>IF(RES_hh_fech!G30=0,0,RES_hh_fech!G30/RES_summary!G$19)</f>
        <v>9.6945167791937603</v>
      </c>
      <c r="H30" s="72">
        <f>IF(RES_hh_fech!H30=0,0,RES_hh_fech!H30/RES_summary!H$19)</f>
        <v>9.6404206663774197</v>
      </c>
      <c r="I30" s="72">
        <f>IF(RES_hh_fech!I30=0,0,RES_hh_fech!I30/RES_summary!I$19)</f>
        <v>9.1120332471975871</v>
      </c>
      <c r="J30" s="72">
        <f>IF(RES_hh_fech!J30=0,0,RES_hh_fech!J30/RES_summary!J$19)</f>
        <v>8.5180151888339335</v>
      </c>
      <c r="K30" s="72">
        <f>IF(RES_hh_fech!K30=0,0,RES_hh_fech!K30/RES_summary!K$19)</f>
        <v>8.2792810394433189</v>
      </c>
      <c r="L30" s="72">
        <f>IF(RES_hh_fech!L30=0,0,RES_hh_fech!L30/RES_summary!L$19)</f>
        <v>8.7876561857650977</v>
      </c>
      <c r="M30" s="72">
        <f>IF(RES_hh_fech!M30=0,0,RES_hh_fech!M30/RES_summary!M$19)</f>
        <v>8.6841516327963681</v>
      </c>
      <c r="N30" s="72">
        <f>IF(RES_hh_fech!N30=0,0,RES_hh_fech!N30/RES_summary!N$19)</f>
        <v>8.0371846012532409</v>
      </c>
      <c r="O30" s="72">
        <f>IF(RES_hh_fech!O30=0,0,RES_hh_fech!O30/RES_summary!O$19)</f>
        <v>7.9478281118821634</v>
      </c>
      <c r="P30" s="72">
        <f>IF(RES_hh_fech!P30=0,0,RES_hh_fech!P30/RES_summary!P$19)</f>
        <v>7.4409859424618707</v>
      </c>
      <c r="Q30" s="72">
        <f>IF(RES_hh_fech!Q30=0,0,RES_hh_fech!Q30/RES_summary!Q$19)</f>
        <v>7.6442340412827594</v>
      </c>
      <c r="R30" s="72">
        <f>IF(RES_hh_fech!R30=0,0,RES_hh_fech!R30/RES_summary!R$19)</f>
        <v>7.799852687569472</v>
      </c>
      <c r="S30" s="72">
        <f>IF(RES_hh_fech!S30=0,0,RES_hh_fech!S30/RES_summary!S$19)</f>
        <v>8.2465152825432639</v>
      </c>
      <c r="T30" s="72">
        <f>IF(RES_hh_fech!T30=0,0,RES_hh_fech!T30/RES_summary!T$19)</f>
        <v>8.1879859457061315</v>
      </c>
      <c r="U30" s="72">
        <f>IF(RES_hh_fech!U30=0,0,RES_hh_fech!U30/RES_summary!U$19)</f>
        <v>8.1798036717917011</v>
      </c>
      <c r="V30" s="72">
        <f>IF(RES_hh_fech!V30=0,0,RES_hh_fech!V30/RES_summary!V$19)</f>
        <v>8.5375167869042805</v>
      </c>
      <c r="W30" s="72">
        <f>IF(RES_hh_fech!W30=0,0,RES_hh_fech!W30/RES_summary!W$19)</f>
        <v>8.5504569609203678</v>
      </c>
      <c r="X30" s="72">
        <f>IF(RES_hh_fech!X30=0,0,RES_hh_fech!X30/RES_summary!X$19)</f>
        <v>7.5575507634120633</v>
      </c>
      <c r="Y30" s="72">
        <f>IF(RES_hh_fech!Y30=0,0,RES_hh_fech!Y30/RES_summary!Y$19)</f>
        <v>7.0334147938694782</v>
      </c>
      <c r="DA30" s="89" t="s">
        <v>573</v>
      </c>
    </row>
    <row r="31" spans="1:105" ht="12" customHeight="1" x14ac:dyDescent="0.25">
      <c r="A31" s="28" t="s">
        <v>203</v>
      </c>
      <c r="B31" s="72">
        <f>IF(RES_hh_fech!B31=0,0,RES_hh_fech!B31/RES_summary!B$19)</f>
        <v>15.592100203597639</v>
      </c>
      <c r="C31" s="72">
        <f>IF(RES_hh_fech!C31=0,0,RES_hh_fech!C31/RES_summary!C$19)</f>
        <v>15.937723994348723</v>
      </c>
      <c r="D31" s="72">
        <f>IF(RES_hh_fech!D31=0,0,RES_hh_fech!D31/RES_summary!D$19)</f>
        <v>16.100632982726026</v>
      </c>
      <c r="E31" s="72">
        <f>IF(RES_hh_fech!E31=0,0,RES_hh_fech!E31/RES_summary!E$19)</f>
        <v>16.155808130516487</v>
      </c>
      <c r="F31" s="72">
        <f>IF(RES_hh_fech!F31=0,0,RES_hh_fech!F31/RES_summary!F$19)</f>
        <v>15.118221763831276</v>
      </c>
      <c r="G31" s="72">
        <f>IF(RES_hh_fech!G31=0,0,RES_hh_fech!G31/RES_summary!G$19)</f>
        <v>15.474504591461031</v>
      </c>
      <c r="H31" s="72">
        <f>IF(RES_hh_fech!H31=0,0,RES_hh_fech!H31/RES_summary!H$19)</f>
        <v>14.486868477187024</v>
      </c>
      <c r="I31" s="72">
        <f>IF(RES_hh_fech!I31=0,0,RES_hh_fech!I31/RES_summary!I$19)</f>
        <v>14.25954736571618</v>
      </c>
      <c r="J31" s="72">
        <f>IF(RES_hh_fech!J31=0,0,RES_hh_fech!J31/RES_summary!J$19)</f>
        <v>14.304856446916407</v>
      </c>
      <c r="K31" s="72">
        <f>IF(RES_hh_fech!K31=0,0,RES_hh_fech!K31/RES_summary!K$19)</f>
        <v>14.358845352967764</v>
      </c>
      <c r="L31" s="72">
        <f>IF(RES_hh_fech!L31=0,0,RES_hh_fech!L31/RES_summary!L$19)</f>
        <v>11.943140215119481</v>
      </c>
      <c r="M31" s="72">
        <f>IF(RES_hh_fech!M31=0,0,RES_hh_fech!M31/RES_summary!M$19)</f>
        <v>11.418207057812953</v>
      </c>
      <c r="N31" s="72">
        <f>IF(RES_hh_fech!N31=0,0,RES_hh_fech!N31/RES_summary!N$19)</f>
        <v>11.137981054356191</v>
      </c>
      <c r="O31" s="72">
        <f>IF(RES_hh_fech!O31=0,0,RES_hh_fech!O31/RES_summary!O$19)</f>
        <v>10.822717145593129</v>
      </c>
      <c r="P31" s="72">
        <f>IF(RES_hh_fech!P31=0,0,RES_hh_fech!P31/RES_summary!P$19)</f>
        <v>10.683919553940237</v>
      </c>
      <c r="Q31" s="72">
        <f>IF(RES_hh_fech!Q31=0,0,RES_hh_fech!Q31/RES_summary!Q$19)</f>
        <v>10.674050931698499</v>
      </c>
      <c r="R31" s="72">
        <f>IF(RES_hh_fech!R31=0,0,RES_hh_fech!R31/RES_summary!R$19)</f>
        <v>10.623182650322889</v>
      </c>
      <c r="S31" s="72">
        <f>IF(RES_hh_fech!S31=0,0,RES_hh_fech!S31/RES_summary!S$19)</f>
        <v>10.759732095749166</v>
      </c>
      <c r="T31" s="72">
        <f>IF(RES_hh_fech!T31=0,0,RES_hh_fech!T31/RES_summary!T$19)</f>
        <v>11.812175947724221</v>
      </c>
      <c r="U31" s="72">
        <f>IF(RES_hh_fech!U31=0,0,RES_hh_fech!U31/RES_summary!U$19)</f>
        <v>11.601380735347615</v>
      </c>
      <c r="V31" s="72">
        <f>IF(RES_hh_fech!V31=0,0,RES_hh_fech!V31/RES_summary!V$19)</f>
        <v>11.706973418484971</v>
      </c>
      <c r="W31" s="72">
        <f>IF(RES_hh_fech!W31=0,0,RES_hh_fech!W31/RES_summary!W$19)</f>
        <v>12.051867958282399</v>
      </c>
      <c r="X31" s="72">
        <f>IF(RES_hh_fech!X31=0,0,RES_hh_fech!X31/RES_summary!X$19)</f>
        <v>10.706800805942551</v>
      </c>
      <c r="Y31" s="72">
        <f>IF(RES_hh_fech!Y31=0,0,RES_hh_fech!Y31/RES_summary!Y$19)</f>
        <v>10.42974803516233</v>
      </c>
      <c r="DA31" s="89" t="s">
        <v>574</v>
      </c>
    </row>
    <row r="32" spans="1:105" ht="12" customHeight="1" x14ac:dyDescent="0.25">
      <c r="A32" s="32" t="s">
        <v>53</v>
      </c>
      <c r="B32" s="77">
        <f>IF(RES_hh_fech!B32=0,0,RES_hh_fech!B32/RES_summary!B$19)</f>
        <v>7.7340582627524475</v>
      </c>
      <c r="C32" s="77">
        <f>IF(RES_hh_fech!C32=0,0,RES_hh_fech!C32/RES_summary!C$19)</f>
        <v>8.0027475745330126</v>
      </c>
      <c r="D32" s="77">
        <f>IF(RES_hh_fech!D32=0,0,RES_hh_fech!D32/RES_summary!D$19)</f>
        <v>8.0875207212443296</v>
      </c>
      <c r="E32" s="77">
        <f>IF(RES_hh_fech!E32=0,0,RES_hh_fech!E32/RES_summary!E$19)</f>
        <v>8.2008501047790698</v>
      </c>
      <c r="F32" s="77">
        <f>IF(RES_hh_fech!F32=0,0,RES_hh_fech!F32/RES_summary!F$19)</f>
        <v>8.26887458278064</v>
      </c>
      <c r="G32" s="77">
        <f>IF(RES_hh_fech!G32=0,0,RES_hh_fech!G32/RES_summary!G$19)</f>
        <v>8.1808728575079162</v>
      </c>
      <c r="H32" s="77">
        <f>IF(RES_hh_fech!H32=0,0,RES_hh_fech!H32/RES_summary!H$19)</f>
        <v>8.3467839818948679</v>
      </c>
      <c r="I32" s="77">
        <f>IF(RES_hh_fech!I32=0,0,RES_hh_fech!I32/RES_summary!I$19)</f>
        <v>7.9672219794363333</v>
      </c>
      <c r="J32" s="77">
        <f>IF(RES_hh_fech!J32=0,0,RES_hh_fech!J32/RES_summary!J$19)</f>
        <v>7.7200602453659073</v>
      </c>
      <c r="K32" s="77">
        <f>IF(RES_hh_fech!K32=0,0,RES_hh_fech!K32/RES_summary!K$19)</f>
        <v>7.4033124692462486</v>
      </c>
      <c r="L32" s="77">
        <f>IF(RES_hh_fech!L32=0,0,RES_hh_fech!L32/RES_summary!L$19)</f>
        <v>7.830683410759562</v>
      </c>
      <c r="M32" s="77">
        <f>IF(RES_hh_fech!M32=0,0,RES_hh_fech!M32/RES_summary!M$19)</f>
        <v>7.2289791888171715</v>
      </c>
      <c r="N32" s="77">
        <f>IF(RES_hh_fech!N32=0,0,RES_hh_fech!N32/RES_summary!N$19)</f>
        <v>7.168805640509416</v>
      </c>
      <c r="O32" s="77">
        <f>IF(RES_hh_fech!O32=0,0,RES_hh_fech!O32/RES_summary!O$19)</f>
        <v>7.0486382530484537</v>
      </c>
      <c r="P32" s="77">
        <f>IF(RES_hh_fech!P32=0,0,RES_hh_fech!P32/RES_summary!P$19)</f>
        <v>6.6328523232290193</v>
      </c>
      <c r="Q32" s="77">
        <f>IF(RES_hh_fech!Q32=0,0,RES_hh_fech!Q32/RES_summary!Q$19)</f>
        <v>6.5741191764607274</v>
      </c>
      <c r="R32" s="77">
        <f>IF(RES_hh_fech!R32=0,0,RES_hh_fech!R32/RES_summary!R$19)</f>
        <v>6.4989089579880197</v>
      </c>
      <c r="S32" s="77">
        <f>IF(RES_hh_fech!S32=0,0,RES_hh_fech!S32/RES_summary!S$19)</f>
        <v>6.7277701160442653</v>
      </c>
      <c r="T32" s="77">
        <f>IF(RES_hh_fech!T32=0,0,RES_hh_fech!T32/RES_summary!T$19)</f>
        <v>6.6027396248565466</v>
      </c>
      <c r="U32" s="77">
        <f>IF(RES_hh_fech!U32=0,0,RES_hh_fech!U32/RES_summary!U$19)</f>
        <v>6.4551981003031251</v>
      </c>
      <c r="V32" s="77">
        <f>IF(RES_hh_fech!V32=0,0,RES_hh_fech!V32/RES_summary!V$19)</f>
        <v>6.4794333714916217</v>
      </c>
      <c r="W32" s="77">
        <f>IF(RES_hh_fech!W32=0,0,RES_hh_fech!W32/RES_summary!W$19)</f>
        <v>6.4801759986700498</v>
      </c>
      <c r="X32" s="77">
        <f>IF(RES_hh_fech!X32=0,0,RES_hh_fech!X32/RES_summary!X$19)</f>
        <v>6.5713766321327594</v>
      </c>
      <c r="Y32" s="77">
        <f>IF(RES_hh_fech!Y32=0,0,RES_hh_fech!Y32/RES_summary!Y$19)</f>
        <v>6.0729692289757473</v>
      </c>
      <c r="DA32" s="92" t="s">
        <v>575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98.408207335144127</v>
      </c>
      <c r="C3" s="65">
        <f>IF(RES_hh_tesh!C3=0,0,RES_hh_tesh!C3/RES_summary!C$19)</f>
        <v>104.42298875147414</v>
      </c>
      <c r="D3" s="65">
        <f>IF(RES_hh_tesh!D3=0,0,RES_hh_tesh!D3/RES_summary!D$19)</f>
        <v>101.82282464312658</v>
      </c>
      <c r="E3" s="65">
        <f>IF(RES_hh_tesh!E3=0,0,RES_hh_tesh!E3/RES_summary!E$19)</f>
        <v>105.21773651441717</v>
      </c>
      <c r="F3" s="65">
        <f>IF(RES_hh_tesh!F3=0,0,RES_hh_tesh!F3/RES_summary!F$19)</f>
        <v>103.52973014380687</v>
      </c>
      <c r="G3" s="65">
        <f>IF(RES_hh_tesh!G3=0,0,RES_hh_tesh!G3/RES_summary!G$19)</f>
        <v>104.57796342565284</v>
      </c>
      <c r="H3" s="65">
        <f>IF(RES_hh_tesh!H3=0,0,RES_hh_tesh!H3/RES_summary!H$19)</f>
        <v>104.34877217472605</v>
      </c>
      <c r="I3" s="65">
        <f>IF(RES_hh_tesh!I3=0,0,RES_hh_tesh!I3/RES_summary!I$19)</f>
        <v>96.337524429626484</v>
      </c>
      <c r="J3" s="65">
        <f>IF(RES_hh_tesh!J3=0,0,RES_hh_tesh!J3/RES_summary!J$19)</f>
        <v>102.35122830436509</v>
      </c>
      <c r="K3" s="65">
        <f>IF(RES_hh_tesh!K3=0,0,RES_hh_tesh!K3/RES_summary!K$19)</f>
        <v>101.81362796117723</v>
      </c>
      <c r="L3" s="65">
        <f>IF(RES_hh_tesh!L3=0,0,RES_hh_tesh!L3/RES_summary!L$19)</f>
        <v>110.2783195079741</v>
      </c>
      <c r="M3" s="65">
        <f>IF(RES_hh_tesh!M3=0,0,RES_hh_tesh!M3/RES_summary!M$19)</f>
        <v>99.187836246031068</v>
      </c>
      <c r="N3" s="65">
        <f>IF(RES_hh_tesh!N3=0,0,RES_hh_tesh!N3/RES_summary!N$19)</f>
        <v>105.39710203665278</v>
      </c>
      <c r="O3" s="65">
        <f>IF(RES_hh_tesh!O3=0,0,RES_hh_tesh!O3/RES_summary!O$19)</f>
        <v>107.57969752020576</v>
      </c>
      <c r="P3" s="65">
        <f>IF(RES_hh_tesh!P3=0,0,RES_hh_tesh!P3/RES_summary!P$19)</f>
        <v>92.420815833221567</v>
      </c>
      <c r="Q3" s="65">
        <f>IF(RES_hh_tesh!Q3=0,0,RES_hh_tesh!Q3/RES_summary!Q$19)</f>
        <v>97.310510080760821</v>
      </c>
      <c r="R3" s="65">
        <f>IF(RES_hh_tesh!R3=0,0,RES_hh_tesh!R3/RES_summary!R$19)</f>
        <v>101.00058563338668</v>
      </c>
      <c r="S3" s="65">
        <f>IF(RES_hh_tesh!S3=0,0,RES_hh_tesh!S3/RES_summary!S$19)</f>
        <v>102.30769727725928</v>
      </c>
      <c r="T3" s="65">
        <f>IF(RES_hh_tesh!T3=0,0,RES_hh_tesh!T3/RES_summary!T$19)</f>
        <v>102.02076631810647</v>
      </c>
      <c r="U3" s="65">
        <f>IF(RES_hh_tesh!U3=0,0,RES_hh_tesh!U3/RES_summary!U$19)</f>
        <v>101.97633254084647</v>
      </c>
      <c r="V3" s="65">
        <f>IF(RES_hh_tesh!V3=0,0,RES_hh_tesh!V3/RES_summary!V$19)</f>
        <v>101.93452463785566</v>
      </c>
      <c r="W3" s="65">
        <f>IF(RES_hh_tesh!W3=0,0,RES_hh_tesh!W3/RES_summary!W$19)</f>
        <v>109.59793845655696</v>
      </c>
      <c r="X3" s="65">
        <f>IF(RES_hh_tesh!X3=0,0,RES_hh_tesh!X3/RES_summary!X$19)</f>
        <v>101.72866849916501</v>
      </c>
      <c r="Y3" s="65">
        <f>IF(RES_hh_tesh!Y3=0,0,RES_hh_tesh!Y3/RES_summary!Y$19)</f>
        <v>96.42750400779893</v>
      </c>
      <c r="DA3" s="87" t="s">
        <v>302</v>
      </c>
    </row>
    <row r="4" spans="1:105" ht="12.95" customHeight="1" x14ac:dyDescent="0.25">
      <c r="A4" s="68" t="s">
        <v>57</v>
      </c>
      <c r="B4" s="69">
        <f>IF(RES_hh_tesh!B4=0,0,RES_hh_tesh!B4/RES_summary!B$19)</f>
        <v>79.546563834057991</v>
      </c>
      <c r="C4" s="69">
        <f>IF(RES_hh_tesh!C4=0,0,RES_hh_tesh!C4/RES_summary!C$19)</f>
        <v>85.005702280260962</v>
      </c>
      <c r="D4" s="69">
        <f>IF(RES_hh_tesh!D4=0,0,RES_hh_tesh!D4/RES_summary!D$19)</f>
        <v>82.115638146462246</v>
      </c>
      <c r="E4" s="69">
        <f>IF(RES_hh_tesh!E4=0,0,RES_hh_tesh!E4/RES_summary!E$19)</f>
        <v>84.319352945633767</v>
      </c>
      <c r="F4" s="69">
        <f>IF(RES_hh_tesh!F4=0,0,RES_hh_tesh!F4/RES_summary!F$19)</f>
        <v>83.34873611345995</v>
      </c>
      <c r="G4" s="69">
        <f>IF(RES_hh_tesh!G4=0,0,RES_hh_tesh!G4/RES_summary!G$19)</f>
        <v>84.052502707164138</v>
      </c>
      <c r="H4" s="69">
        <f>IF(RES_hh_tesh!H4=0,0,RES_hh_tesh!H4/RES_summary!H$19)</f>
        <v>83.368715491333759</v>
      </c>
      <c r="I4" s="69">
        <f>IF(RES_hh_tesh!I4=0,0,RES_hh_tesh!I4/RES_summary!I$19)</f>
        <v>75.943573508860865</v>
      </c>
      <c r="J4" s="69">
        <f>IF(RES_hh_tesh!J4=0,0,RES_hh_tesh!J4/RES_summary!J$19)</f>
        <v>82.066519490701452</v>
      </c>
      <c r="K4" s="69">
        <f>IF(RES_hh_tesh!K4=0,0,RES_hh_tesh!K4/RES_summary!K$19)</f>
        <v>81.506171518048703</v>
      </c>
      <c r="L4" s="69">
        <f>IF(RES_hh_tesh!L4=0,0,RES_hh_tesh!L4/RES_summary!L$19)</f>
        <v>89.150811024383799</v>
      </c>
      <c r="M4" s="69">
        <f>IF(RES_hh_tesh!M4=0,0,RES_hh_tesh!M4/RES_summary!M$19)</f>
        <v>78.162633976101603</v>
      </c>
      <c r="N4" s="69">
        <f>IF(RES_hh_tesh!N4=0,0,RES_hh_tesh!N4/RES_summary!N$19)</f>
        <v>84.01898956110665</v>
      </c>
      <c r="O4" s="69">
        <f>IF(RES_hh_tesh!O4=0,0,RES_hh_tesh!O4/RES_summary!O$19)</f>
        <v>86.928834061304684</v>
      </c>
      <c r="P4" s="69">
        <f>IF(RES_hh_tesh!P4=0,0,RES_hh_tesh!P4/RES_summary!P$19)</f>
        <v>72.479303800614105</v>
      </c>
      <c r="Q4" s="69">
        <f>IF(RES_hh_tesh!Q4=0,0,RES_hh_tesh!Q4/RES_summary!Q$19)</f>
        <v>76.625243490187032</v>
      </c>
      <c r="R4" s="69">
        <f>IF(RES_hh_tesh!R4=0,0,RES_hh_tesh!R4/RES_summary!R$19)</f>
        <v>80.09541995324723</v>
      </c>
      <c r="S4" s="69">
        <f>IF(RES_hh_tesh!S4=0,0,RES_hh_tesh!S4/RES_summary!S$19)</f>
        <v>80.362138375713343</v>
      </c>
      <c r="T4" s="69">
        <f>IF(RES_hh_tesh!T4=0,0,RES_hh_tesh!T4/RES_summary!T$19)</f>
        <v>79.956599724057099</v>
      </c>
      <c r="U4" s="69">
        <f>IF(RES_hh_tesh!U4=0,0,RES_hh_tesh!U4/RES_summary!U$19)</f>
        <v>79.745265020793454</v>
      </c>
      <c r="V4" s="69">
        <f>IF(RES_hh_tesh!V4=0,0,RES_hh_tesh!V4/RES_summary!V$19)</f>
        <v>79.590911903979404</v>
      </c>
      <c r="W4" s="69">
        <f>IF(RES_hh_tesh!W4=0,0,RES_hh_tesh!W4/RES_summary!W$19)</f>
        <v>87.028601540826401</v>
      </c>
      <c r="X4" s="69">
        <f>IF(RES_hh_tesh!X4=0,0,RES_hh_tesh!X4/RES_summary!X$19)</f>
        <v>80.501444786496933</v>
      </c>
      <c r="Y4" s="69">
        <f>IF(RES_hh_tesh!Y4=0,0,RES_hh_tesh!Y4/RES_summary!Y$19)</f>
        <v>76.591395356163744</v>
      </c>
      <c r="DA4" s="88" t="s">
        <v>303</v>
      </c>
    </row>
    <row r="5" spans="1:105" ht="12" customHeight="1" x14ac:dyDescent="0.25">
      <c r="A5" s="28" t="s">
        <v>51</v>
      </c>
      <c r="B5" s="72">
        <f>IF(RES_hh_tesh!B5=0,0,RES_hh_tesh!B5/RES_summary!B$19)</f>
        <v>81.59455415677543</v>
      </c>
      <c r="C5" s="72">
        <f>IF(RES_hh_tesh!C5=0,0,RES_hh_tesh!C5/RES_summary!C$19)</f>
        <v>85.324544503639871</v>
      </c>
      <c r="D5" s="72">
        <f>IF(RES_hh_tesh!D5=0,0,RES_hh_tesh!D5/RES_summary!D$19)</f>
        <v>85.992427584521209</v>
      </c>
      <c r="E5" s="72">
        <f>IF(RES_hh_tesh!E5=0,0,RES_hh_tesh!E5/RES_summary!E$19)</f>
        <v>83.465336671165502</v>
      </c>
      <c r="F5" s="72">
        <f>IF(RES_hh_tesh!F5=0,0,RES_hh_tesh!F5/RES_summary!F$19)</f>
        <v>81.806180401753878</v>
      </c>
      <c r="G5" s="72">
        <f>IF(RES_hh_tesh!G5=0,0,RES_hh_tesh!G5/RES_summary!G$19)</f>
        <v>83.469570363150979</v>
      </c>
      <c r="H5" s="72">
        <f>IF(RES_hh_tesh!H5=0,0,RES_hh_tesh!H5/RES_summary!H$19)</f>
        <v>91.217783175371437</v>
      </c>
      <c r="I5" s="72">
        <f>IF(RES_hh_tesh!I5=0,0,RES_hh_tesh!I5/RES_summary!I$19)</f>
        <v>82.143780203396616</v>
      </c>
      <c r="J5" s="72">
        <f>IF(RES_hh_tesh!J5=0,0,RES_hh_tesh!J5/RES_summary!J$19)</f>
        <v>85.912618290808567</v>
      </c>
      <c r="K5" s="72">
        <f>IF(RES_hh_tesh!K5=0,0,RES_hh_tesh!K5/RES_summary!K$19)</f>
        <v>87.582588023704744</v>
      </c>
      <c r="L5" s="72">
        <f>IF(RES_hh_tesh!L5=0,0,RES_hh_tesh!L5/RES_summary!L$19)</f>
        <v>102.49991379774309</v>
      </c>
      <c r="M5" s="72">
        <f>IF(RES_hh_tesh!M5=0,0,RES_hh_tesh!M5/RES_summary!M$19)</f>
        <v>89.795903187182986</v>
      </c>
      <c r="N5" s="72">
        <f>IF(RES_hh_tesh!N5=0,0,RES_hh_tesh!N5/RES_summary!N$19)</f>
        <v>92.894234852774403</v>
      </c>
      <c r="O5" s="72">
        <f>IF(RES_hh_tesh!O5=0,0,RES_hh_tesh!O5/RES_summary!O$19)</f>
        <v>92.654439046795858</v>
      </c>
      <c r="P5" s="72">
        <f>IF(RES_hh_tesh!P5=0,0,RES_hh_tesh!P5/RES_summary!P$19)</f>
        <v>83.372668699112836</v>
      </c>
      <c r="Q5" s="72">
        <f>IF(RES_hh_tesh!Q5=0,0,RES_hh_tesh!Q5/RES_summary!Q$19)</f>
        <v>83.579872378115383</v>
      </c>
      <c r="R5" s="72">
        <f>IF(RES_hh_tesh!R5=0,0,RES_hh_tesh!R5/RES_summary!R$19)</f>
        <v>89.959103469545525</v>
      </c>
      <c r="S5" s="72">
        <f>IF(RES_hh_tesh!S5=0,0,RES_hh_tesh!S5/RES_summary!S$19)</f>
        <v>94.462445813513426</v>
      </c>
      <c r="T5" s="72">
        <f>IF(RES_hh_tesh!T5=0,0,RES_hh_tesh!T5/RES_summary!T$19)</f>
        <v>98.235239815794927</v>
      </c>
      <c r="U5" s="72">
        <f>IF(RES_hh_tesh!U5=0,0,RES_hh_tesh!U5/RES_summary!U$19)</f>
        <v>85.175929684214125</v>
      </c>
      <c r="V5" s="72">
        <f>IF(RES_hh_tesh!V5=0,0,RES_hh_tesh!V5/RES_summary!V$19)</f>
        <v>93.445348491510472</v>
      </c>
      <c r="W5" s="72">
        <f>IF(RES_hh_tesh!W5=0,0,RES_hh_tesh!W5/RES_summary!W$19)</f>
        <v>104.44819179727114</v>
      </c>
      <c r="X5" s="72">
        <f>IF(RES_hh_tesh!X5=0,0,RES_hh_tesh!X5/RES_summary!X$19)</f>
        <v>98.275638485095143</v>
      </c>
      <c r="Y5" s="72">
        <f>IF(RES_hh_tesh!Y5=0,0,RES_hh_tesh!Y5/RES_summary!Y$19)</f>
        <v>92.874100858371762</v>
      </c>
      <c r="DA5" s="89" t="s">
        <v>577</v>
      </c>
    </row>
    <row r="6" spans="1:105" ht="12" customHeight="1" x14ac:dyDescent="0.25">
      <c r="A6" s="28" t="s">
        <v>74</v>
      </c>
      <c r="B6" s="72">
        <f>IF(RES_hh_tesh!B6=0,0,RES_hh_tesh!B6/RES_summary!B$19)</f>
        <v>53.984582219270024</v>
      </c>
      <c r="C6" s="72">
        <f>IF(RES_hh_tesh!C6=0,0,RES_hh_tesh!C6/RES_summary!C$19)</f>
        <v>55.039069614526554</v>
      </c>
      <c r="D6" s="72">
        <f>IF(RES_hh_tesh!D6=0,0,RES_hh_tesh!D6/RES_summary!D$19)</f>
        <v>55.241195282523989</v>
      </c>
      <c r="E6" s="72">
        <f>IF(RES_hh_tesh!E6=0,0,RES_hh_tesh!E6/RES_summary!E$19)</f>
        <v>56.466061978125701</v>
      </c>
      <c r="F6" s="72">
        <f>IF(RES_hh_tesh!F6=0,0,RES_hh_tesh!F6/RES_summary!F$19)</f>
        <v>60.822244697132227</v>
      </c>
      <c r="G6" s="72">
        <f>IF(RES_hh_tesh!G6=0,0,RES_hh_tesh!G6/RES_summary!G$19)</f>
        <v>62.661453406547039</v>
      </c>
      <c r="H6" s="72">
        <f>IF(RES_hh_tesh!H6=0,0,RES_hh_tesh!H6/RES_summary!H$19)</f>
        <v>61.99760086043262</v>
      </c>
      <c r="I6" s="72">
        <f>IF(RES_hh_tesh!I6=0,0,RES_hh_tesh!I6/RES_summary!I$19)</f>
        <v>56.388839392079355</v>
      </c>
      <c r="J6" s="72">
        <f>IF(RES_hh_tesh!J6=0,0,RES_hh_tesh!J6/RES_summary!J$19)</f>
        <v>63.617493762791945</v>
      </c>
      <c r="K6" s="72">
        <f>IF(RES_hh_tesh!K6=0,0,RES_hh_tesh!K6/RES_summary!K$19)</f>
        <v>62.13921709367191</v>
      </c>
      <c r="L6" s="72">
        <f>IF(RES_hh_tesh!L6=0,0,RES_hh_tesh!L6/RES_summary!L$19)</f>
        <v>68.830312373348249</v>
      </c>
      <c r="M6" s="72">
        <f>IF(RES_hh_tesh!M6=0,0,RES_hh_tesh!M6/RES_summary!M$19)</f>
        <v>59.745450177673867</v>
      </c>
      <c r="N6" s="72">
        <f>IF(RES_hh_tesh!N6=0,0,RES_hh_tesh!N6/RES_summary!N$19)</f>
        <v>62.295088337306538</v>
      </c>
      <c r="O6" s="72">
        <f>IF(RES_hh_tesh!O6=0,0,RES_hh_tesh!O6/RES_summary!O$19)</f>
        <v>68.53171514386986</v>
      </c>
      <c r="P6" s="72">
        <f>IF(RES_hh_tesh!P6=0,0,RES_hh_tesh!P6/RES_summary!P$19)</f>
        <v>57.644003989989493</v>
      </c>
      <c r="Q6" s="72">
        <f>IF(RES_hh_tesh!Q6=0,0,RES_hh_tesh!Q6/RES_summary!Q$19)</f>
        <v>56.933012138247797</v>
      </c>
      <c r="R6" s="72">
        <f>IF(RES_hh_tesh!R6=0,0,RES_hh_tesh!R6/RES_summary!R$19)</f>
        <v>65.113960580123418</v>
      </c>
      <c r="S6" s="72">
        <f>IF(RES_hh_tesh!S6=0,0,RES_hh_tesh!S6/RES_summary!S$19)</f>
        <v>59.376250652862424</v>
      </c>
      <c r="T6" s="72">
        <f>IF(RES_hh_tesh!T6=0,0,RES_hh_tesh!T6/RES_summary!T$19)</f>
        <v>67.398818762128286</v>
      </c>
      <c r="U6" s="72">
        <f>IF(RES_hh_tesh!U6=0,0,RES_hh_tesh!U6/RES_summary!U$19)</f>
        <v>63.770075310176139</v>
      </c>
      <c r="V6" s="72">
        <f>IF(RES_hh_tesh!V6=0,0,RES_hh_tesh!V6/RES_summary!V$19)</f>
        <v>64.544671012869443</v>
      </c>
      <c r="W6" s="72">
        <f>IF(RES_hh_tesh!W6=0,0,RES_hh_tesh!W6/RES_summary!W$19)</f>
        <v>70.735132182085962</v>
      </c>
      <c r="X6" s="72">
        <f>IF(RES_hh_tesh!X6=0,0,RES_hh_tesh!X6/RES_summary!X$19)</f>
        <v>68.265213508293286</v>
      </c>
      <c r="Y6" s="72">
        <f>IF(RES_hh_tesh!Y6=0,0,RES_hh_tesh!Y6/RES_summary!Y$19)</f>
        <v>58.903557622307986</v>
      </c>
      <c r="DA6" s="89" t="s">
        <v>578</v>
      </c>
    </row>
    <row r="7" spans="1:105" ht="12" customHeight="1" x14ac:dyDescent="0.25">
      <c r="A7" s="28" t="s">
        <v>201</v>
      </c>
      <c r="B7" s="72">
        <f>IF(RES_hh_tesh!B7=0,0,RES_hh_tesh!B7/RES_summary!B$19)</f>
        <v>78.462795280806603</v>
      </c>
      <c r="C7" s="72">
        <f>IF(RES_hh_tesh!C7=0,0,RES_hh_tesh!C7/RES_summary!C$19)</f>
        <v>88.573895215855103</v>
      </c>
      <c r="D7" s="72">
        <f>IF(RES_hh_tesh!D7=0,0,RES_hh_tesh!D7/RES_summary!D$19)</f>
        <v>81.874297492321475</v>
      </c>
      <c r="E7" s="72">
        <f>IF(RES_hh_tesh!E7=0,0,RES_hh_tesh!E7/RES_summary!E$19)</f>
        <v>84.934011335169004</v>
      </c>
      <c r="F7" s="72">
        <f>IF(RES_hh_tesh!F7=0,0,RES_hh_tesh!F7/RES_summary!F$19)</f>
        <v>82.972346930076611</v>
      </c>
      <c r="G7" s="72">
        <f>IF(RES_hh_tesh!G7=0,0,RES_hh_tesh!G7/RES_summary!G$19)</f>
        <v>85.329576167833068</v>
      </c>
      <c r="H7" s="72">
        <f>IF(RES_hh_tesh!H7=0,0,RES_hh_tesh!H7/RES_summary!H$19)</f>
        <v>86.434608468513431</v>
      </c>
      <c r="I7" s="72">
        <f>IF(RES_hh_tesh!I7=0,0,RES_hh_tesh!I7/RES_summary!I$19)</f>
        <v>68.370969301370664</v>
      </c>
      <c r="J7" s="72">
        <f>IF(RES_hh_tesh!J7=0,0,RES_hh_tesh!J7/RES_summary!J$19)</f>
        <v>85.30657823162035</v>
      </c>
      <c r="K7" s="72">
        <f>IF(RES_hh_tesh!K7=0,0,RES_hh_tesh!K7/RES_summary!K$19)</f>
        <v>80.623058401223304</v>
      </c>
      <c r="L7" s="72">
        <f>IF(RES_hh_tesh!L7=0,0,RES_hh_tesh!L7/RES_summary!L$19)</f>
        <v>83.904599785981162</v>
      </c>
      <c r="M7" s="72">
        <f>IF(RES_hh_tesh!M7=0,0,RES_hh_tesh!M7/RES_summary!M$19)</f>
        <v>75.805182525881662</v>
      </c>
      <c r="N7" s="72">
        <f>IF(RES_hh_tesh!N7=0,0,RES_hh_tesh!N7/RES_summary!N$19)</f>
        <v>79.796387655702802</v>
      </c>
      <c r="O7" s="72">
        <f>IF(RES_hh_tesh!O7=0,0,RES_hh_tesh!O7/RES_summary!O$19)</f>
        <v>84.434906048220626</v>
      </c>
      <c r="P7" s="72">
        <f>IF(RES_hh_tesh!P7=0,0,RES_hh_tesh!P7/RES_summary!P$19)</f>
        <v>69.606190238834884</v>
      </c>
      <c r="Q7" s="72">
        <f>IF(RES_hh_tesh!Q7=0,0,RES_hh_tesh!Q7/RES_summary!Q$19)</f>
        <v>74.594572850170081</v>
      </c>
      <c r="R7" s="72">
        <f>IF(RES_hh_tesh!R7=0,0,RES_hh_tesh!R7/RES_summary!R$19)</f>
        <v>74.610910876624189</v>
      </c>
      <c r="S7" s="72">
        <f>IF(RES_hh_tesh!S7=0,0,RES_hh_tesh!S7/RES_summary!S$19)</f>
        <v>75.604135340296679</v>
      </c>
      <c r="T7" s="72">
        <f>IF(RES_hh_tesh!T7=0,0,RES_hh_tesh!T7/RES_summary!T$19)</f>
        <v>72.177758979136215</v>
      </c>
      <c r="U7" s="72">
        <f>IF(RES_hh_tesh!U7=0,0,RES_hh_tesh!U7/RES_summary!U$19)</f>
        <v>76.243536688832123</v>
      </c>
      <c r="V7" s="72">
        <f>IF(RES_hh_tesh!V7=0,0,RES_hh_tesh!V7/RES_summary!V$19)</f>
        <v>83.545087648740278</v>
      </c>
      <c r="W7" s="72">
        <f>IF(RES_hh_tesh!W7=0,0,RES_hh_tesh!W7/RES_summary!W$19)</f>
        <v>70.0191269507512</v>
      </c>
      <c r="X7" s="72">
        <f>IF(RES_hh_tesh!X7=0,0,RES_hh_tesh!X7/RES_summary!X$19)</f>
        <v>77.027462923803185</v>
      </c>
      <c r="Y7" s="72">
        <f>IF(RES_hh_tesh!Y7=0,0,RES_hh_tesh!Y7/RES_summary!Y$19)</f>
        <v>71.684701200140992</v>
      </c>
      <c r="DA7" s="89" t="s">
        <v>579</v>
      </c>
    </row>
    <row r="8" spans="1:105" ht="12" customHeight="1" x14ac:dyDescent="0.25">
      <c r="A8" s="28" t="s">
        <v>190</v>
      </c>
      <c r="B8" s="72">
        <f>IF(RES_hh_tesh!B8=0,0,RES_hh_tesh!B8/RES_summary!B$19)</f>
        <v>78.682354727943562</v>
      </c>
      <c r="C8" s="72">
        <f>IF(RES_hh_tesh!C8=0,0,RES_hh_tesh!C8/RES_summary!C$19)</f>
        <v>82.11012662553641</v>
      </c>
      <c r="D8" s="72">
        <f>IF(RES_hh_tesh!D8=0,0,RES_hh_tesh!D8/RES_summary!D$19)</f>
        <v>79.611456993954121</v>
      </c>
      <c r="E8" s="72">
        <f>IF(RES_hh_tesh!E8=0,0,RES_hh_tesh!E8/RES_summary!E$19)</f>
        <v>81.949119460284606</v>
      </c>
      <c r="F8" s="72">
        <f>IF(RES_hh_tesh!F8=0,0,RES_hh_tesh!F8/RES_summary!F$19)</f>
        <v>81.844806595915301</v>
      </c>
      <c r="G8" s="72">
        <f>IF(RES_hh_tesh!G8=0,0,RES_hh_tesh!G8/RES_summary!G$19)</f>
        <v>81.718688885025202</v>
      </c>
      <c r="H8" s="72">
        <f>IF(RES_hh_tesh!H8=0,0,RES_hh_tesh!H8/RES_summary!H$19)</f>
        <v>80.034692822497391</v>
      </c>
      <c r="I8" s="72">
        <f>IF(RES_hh_tesh!I8=0,0,RES_hh_tesh!I8/RES_summary!I$19)</f>
        <v>73.212618385416221</v>
      </c>
      <c r="J8" s="72">
        <f>IF(RES_hh_tesh!J8=0,0,RES_hh_tesh!J8/RES_summary!J$19)</f>
        <v>77.67625313435336</v>
      </c>
      <c r="K8" s="72">
        <f>IF(RES_hh_tesh!K8=0,0,RES_hh_tesh!K8/RES_summary!K$19)</f>
        <v>78.439161817544132</v>
      </c>
      <c r="L8" s="72">
        <f>IF(RES_hh_tesh!L8=0,0,RES_hh_tesh!L8/RES_summary!L$19)</f>
        <v>85.848982376278599</v>
      </c>
      <c r="M8" s="72">
        <f>IF(RES_hh_tesh!M8=0,0,RES_hh_tesh!M8/RES_summary!M$19)</f>
        <v>74.590671140425158</v>
      </c>
      <c r="N8" s="72">
        <f>IF(RES_hh_tesh!N8=0,0,RES_hh_tesh!N8/RES_summary!N$19)</f>
        <v>80.849805406092344</v>
      </c>
      <c r="O8" s="72">
        <f>IF(RES_hh_tesh!O8=0,0,RES_hh_tesh!O8/RES_summary!O$19)</f>
        <v>84.8525076687922</v>
      </c>
      <c r="P8" s="72">
        <f>IF(RES_hh_tesh!P8=0,0,RES_hh_tesh!P8/RES_summary!P$19)</f>
        <v>67.258034462699342</v>
      </c>
      <c r="Q8" s="72">
        <f>IF(RES_hh_tesh!Q8=0,0,RES_hh_tesh!Q8/RES_summary!Q$19)</f>
        <v>73.120917065744294</v>
      </c>
      <c r="R8" s="72">
        <f>IF(RES_hh_tesh!R8=0,0,RES_hh_tesh!R8/RES_summary!R$19)</f>
        <v>77.53924687683201</v>
      </c>
      <c r="S8" s="72">
        <f>IF(RES_hh_tesh!S8=0,0,RES_hh_tesh!S8/RES_summary!S$19)</f>
        <v>76.847280364138868</v>
      </c>
      <c r="T8" s="72">
        <f>IF(RES_hh_tesh!T8=0,0,RES_hh_tesh!T8/RES_summary!T$19)</f>
        <v>75.604263132437126</v>
      </c>
      <c r="U8" s="72">
        <f>IF(RES_hh_tesh!U8=0,0,RES_hh_tesh!U8/RES_summary!U$19)</f>
        <v>75.424381183398808</v>
      </c>
      <c r="V8" s="72">
        <f>IF(RES_hh_tesh!V8=0,0,RES_hh_tesh!V8/RES_summary!V$19)</f>
        <v>75.445159930462566</v>
      </c>
      <c r="W8" s="72">
        <f>IF(RES_hh_tesh!W8=0,0,RES_hh_tesh!W8/RES_summary!W$19)</f>
        <v>87.394530728032336</v>
      </c>
      <c r="X8" s="72">
        <f>IF(RES_hh_tesh!X8=0,0,RES_hh_tesh!X8/RES_summary!X$19)</f>
        <v>76.113768885353437</v>
      </c>
      <c r="Y8" s="72">
        <f>IF(RES_hh_tesh!Y8=0,0,RES_hh_tesh!Y8/RES_summary!Y$19)</f>
        <v>72.111135027632429</v>
      </c>
      <c r="DA8" s="89" t="s">
        <v>580</v>
      </c>
    </row>
    <row r="9" spans="1:105" ht="12" customHeight="1" x14ac:dyDescent="0.25">
      <c r="A9" s="28" t="s">
        <v>203</v>
      </c>
      <c r="B9" s="72">
        <f>IF(RES_hh_tesh!B9=0,0,RES_hh_tesh!B9/RES_summary!B$19)</f>
        <v>67.491525178495152</v>
      </c>
      <c r="C9" s="72">
        <f>IF(RES_hh_tesh!C9=0,0,RES_hh_tesh!C9/RES_summary!C$19)</f>
        <v>69.307606855002021</v>
      </c>
      <c r="D9" s="72">
        <f>IF(RES_hh_tesh!D9=0,0,RES_hh_tesh!D9/RES_summary!D$19)</f>
        <v>68.267296364353243</v>
      </c>
      <c r="E9" s="72">
        <f>IF(RES_hh_tesh!E9=0,0,RES_hh_tesh!E9/RES_summary!E$19)</f>
        <v>74.574669459477178</v>
      </c>
      <c r="F9" s="72">
        <f>IF(RES_hh_tesh!F9=0,0,RES_hh_tesh!F9/RES_summary!F$19)</f>
        <v>71.102830304634537</v>
      </c>
      <c r="G9" s="72">
        <f>IF(RES_hh_tesh!G9=0,0,RES_hh_tesh!G9/RES_summary!G$19)</f>
        <v>73.023554841146563</v>
      </c>
      <c r="H9" s="72">
        <f>IF(RES_hh_tesh!H9=0,0,RES_hh_tesh!H9/RES_summary!H$19)</f>
        <v>71.798031205390984</v>
      </c>
      <c r="I9" s="72">
        <f>IF(RES_hh_tesh!I9=0,0,RES_hh_tesh!I9/RES_summary!I$19)</f>
        <v>71.990912354212341</v>
      </c>
      <c r="J9" s="72">
        <f>IF(RES_hh_tesh!J9=0,0,RES_hh_tesh!J9/RES_summary!J$19)</f>
        <v>76.785945477914723</v>
      </c>
      <c r="K9" s="72">
        <f>IF(RES_hh_tesh!K9=0,0,RES_hh_tesh!K9/RES_summary!K$19)</f>
        <v>75.418675053156164</v>
      </c>
      <c r="L9" s="72">
        <f>IF(RES_hh_tesh!L9=0,0,RES_hh_tesh!L9/RES_summary!L$19)</f>
        <v>80.261625828322593</v>
      </c>
      <c r="M9" s="72">
        <f>IF(RES_hh_tesh!M9=0,0,RES_hh_tesh!M9/RES_summary!M$19)</f>
        <v>70.173571358489696</v>
      </c>
      <c r="N9" s="72">
        <f>IF(RES_hh_tesh!N9=0,0,RES_hh_tesh!N9/RES_summary!N$19)</f>
        <v>79.017413975517954</v>
      </c>
      <c r="O9" s="72">
        <f>IF(RES_hh_tesh!O9=0,0,RES_hh_tesh!O9/RES_summary!O$19)</f>
        <v>79.461317401543965</v>
      </c>
      <c r="P9" s="72">
        <f>IF(RES_hh_tesh!P9=0,0,RES_hh_tesh!P9/RES_summary!P$19)</f>
        <v>67.541577624216728</v>
      </c>
      <c r="Q9" s="72">
        <f>IF(RES_hh_tesh!Q9=0,0,RES_hh_tesh!Q9/RES_summary!Q$19)</f>
        <v>71.206518215163101</v>
      </c>
      <c r="R9" s="72">
        <f>IF(RES_hh_tesh!R9=0,0,RES_hh_tesh!R9/RES_summary!R$19)</f>
        <v>72.078947123406294</v>
      </c>
      <c r="S9" s="72">
        <f>IF(RES_hh_tesh!S9=0,0,RES_hh_tesh!S9/RES_summary!S$19)</f>
        <v>73.339241187348776</v>
      </c>
      <c r="T9" s="72">
        <f>IF(RES_hh_tesh!T9=0,0,RES_hh_tesh!T9/RES_summary!T$19)</f>
        <v>76.354868753122915</v>
      </c>
      <c r="U9" s="72">
        <f>IF(RES_hh_tesh!U9=0,0,RES_hh_tesh!U9/RES_summary!U$19)</f>
        <v>76.327311309308158</v>
      </c>
      <c r="V9" s="72">
        <f>IF(RES_hh_tesh!V9=0,0,RES_hh_tesh!V9/RES_summary!V$19)</f>
        <v>73.763361174716749</v>
      </c>
      <c r="W9" s="72">
        <f>IF(RES_hh_tesh!W9=0,0,RES_hh_tesh!W9/RES_summary!W$19)</f>
        <v>81.747004790345017</v>
      </c>
      <c r="X9" s="72">
        <f>IF(RES_hh_tesh!X9=0,0,RES_hh_tesh!X9/RES_summary!X$19)</f>
        <v>77.37763584959977</v>
      </c>
      <c r="Y9" s="72">
        <f>IF(RES_hh_tesh!Y9=0,0,RES_hh_tesh!Y9/RES_summary!Y$19)</f>
        <v>71.607678493287139</v>
      </c>
      <c r="DA9" s="89" t="s">
        <v>581</v>
      </c>
    </row>
    <row r="10" spans="1:105" ht="12" customHeight="1" x14ac:dyDescent="0.25">
      <c r="A10" s="28" t="s">
        <v>198</v>
      </c>
      <c r="B10" s="72">
        <f>IF(RES_hh_tesh!B10=0,0,RES_hh_tesh!B10/RES_summary!B$19)</f>
        <v>89.196301817237469</v>
      </c>
      <c r="C10" s="72">
        <f>IF(RES_hh_tesh!C10=0,0,RES_hh_tesh!C10/RES_summary!C$19)</f>
        <v>95.969560820494593</v>
      </c>
      <c r="D10" s="72">
        <f>IF(RES_hh_tesh!D10=0,0,RES_hh_tesh!D10/RES_summary!D$19)</f>
        <v>78.210788213949016</v>
      </c>
      <c r="E10" s="72">
        <f>IF(RES_hh_tesh!E10=0,0,RES_hh_tesh!E10/RES_summary!E$19)</f>
        <v>92.576914587546909</v>
      </c>
      <c r="F10" s="72">
        <f>IF(RES_hh_tesh!F10=0,0,RES_hh_tesh!F10/RES_summary!F$19)</f>
        <v>118.20195398478349</v>
      </c>
      <c r="G10" s="72">
        <f>IF(RES_hh_tesh!G10=0,0,RES_hh_tesh!G10/RES_summary!G$19)</f>
        <v>76.102090321371875</v>
      </c>
      <c r="H10" s="72">
        <f>IF(RES_hh_tesh!H10=0,0,RES_hh_tesh!H10/RES_summary!H$19)</f>
        <v>77.426465969814259</v>
      </c>
      <c r="I10" s="72">
        <f>IF(RES_hh_tesh!I10=0,0,RES_hh_tesh!I10/RES_summary!I$19)</f>
        <v>65.446044011811821</v>
      </c>
      <c r="J10" s="72">
        <f>IF(RES_hh_tesh!J10=0,0,RES_hh_tesh!J10/RES_summary!J$19)</f>
        <v>70.353039253311167</v>
      </c>
      <c r="K10" s="72">
        <f>IF(RES_hh_tesh!K10=0,0,RES_hh_tesh!K10/RES_summary!K$19)</f>
        <v>74.602831592170759</v>
      </c>
      <c r="L10" s="72">
        <f>IF(RES_hh_tesh!L10=0,0,RES_hh_tesh!L10/RES_summary!L$19)</f>
        <v>83.759203039115775</v>
      </c>
      <c r="M10" s="72">
        <f>IF(RES_hh_tesh!M10=0,0,RES_hh_tesh!M10/RES_summary!M$19)</f>
        <v>74.803710074172059</v>
      </c>
      <c r="N10" s="72">
        <f>IF(RES_hh_tesh!N10=0,0,RES_hh_tesh!N10/RES_summary!N$19)</f>
        <v>85.556445997473844</v>
      </c>
      <c r="O10" s="72">
        <f>IF(RES_hh_tesh!O10=0,0,RES_hh_tesh!O10/RES_summary!O$19)</f>
        <v>87.016941165074343</v>
      </c>
      <c r="P10" s="72">
        <f>IF(RES_hh_tesh!P10=0,0,RES_hh_tesh!P10/RES_summary!P$19)</f>
        <v>74.310305627153724</v>
      </c>
      <c r="Q10" s="72">
        <f>IF(RES_hh_tesh!Q10=0,0,RES_hh_tesh!Q10/RES_summary!Q$19)</f>
        <v>80.925871146208024</v>
      </c>
      <c r="R10" s="72">
        <f>IF(RES_hh_tesh!R10=0,0,RES_hh_tesh!R10/RES_summary!R$19)</f>
        <v>94.088140871609284</v>
      </c>
      <c r="S10" s="72">
        <f>IF(RES_hh_tesh!S10=0,0,RES_hh_tesh!S10/RES_summary!S$19)</f>
        <v>91.273675237107739</v>
      </c>
      <c r="T10" s="72">
        <f>IF(RES_hh_tesh!T10=0,0,RES_hh_tesh!T10/RES_summary!T$19)</f>
        <v>83.929176670383356</v>
      </c>
      <c r="U10" s="72">
        <f>IF(RES_hh_tesh!U10=0,0,RES_hh_tesh!U10/RES_summary!U$19)</f>
        <v>90.281108691403787</v>
      </c>
      <c r="V10" s="72">
        <f>IF(RES_hh_tesh!V10=0,0,RES_hh_tesh!V10/RES_summary!V$19)</f>
        <v>80.577501204737189</v>
      </c>
      <c r="W10" s="72">
        <f>IF(RES_hh_tesh!W10=0,0,RES_hh_tesh!W10/RES_summary!W$19)</f>
        <v>106.00585398126275</v>
      </c>
      <c r="X10" s="72">
        <f>IF(RES_hh_tesh!X10=0,0,RES_hh_tesh!X10/RES_summary!X$19)</f>
        <v>94.466633400027064</v>
      </c>
      <c r="Y10" s="72">
        <f>IF(RES_hh_tesh!Y10=0,0,RES_hh_tesh!Y10/RES_summary!Y$19)</f>
        <v>96.111595482345137</v>
      </c>
      <c r="DA10" s="89" t="s">
        <v>582</v>
      </c>
    </row>
    <row r="11" spans="1:105" ht="12" customHeight="1" x14ac:dyDescent="0.25">
      <c r="A11" s="28" t="s">
        <v>199</v>
      </c>
      <c r="B11" s="72">
        <f>IF(RES_hh_tesh!B11=0,0,RES_hh_tesh!B11/RES_summary!B$19)</f>
        <v>86.665851818931685</v>
      </c>
      <c r="C11" s="72">
        <f>IF(RES_hh_tesh!C11=0,0,RES_hh_tesh!C11/RES_summary!C$19)</f>
        <v>94.766426561314887</v>
      </c>
      <c r="D11" s="72">
        <f>IF(RES_hh_tesh!D11=0,0,RES_hh_tesh!D11/RES_summary!D$19)</f>
        <v>93.605808346614225</v>
      </c>
      <c r="E11" s="72">
        <f>IF(RES_hh_tesh!E11=0,0,RES_hh_tesh!E11/RES_summary!E$19)</f>
        <v>91.586377350187618</v>
      </c>
      <c r="F11" s="72">
        <f>IF(RES_hh_tesh!F11=0,0,RES_hh_tesh!F11/RES_summary!F$19)</f>
        <v>93.374664507381709</v>
      </c>
      <c r="G11" s="72">
        <f>IF(RES_hh_tesh!G11=0,0,RES_hh_tesh!G11/RES_summary!G$19)</f>
        <v>94.958086478884866</v>
      </c>
      <c r="H11" s="72">
        <f>IF(RES_hh_tesh!H11=0,0,RES_hh_tesh!H11/RES_summary!H$19)</f>
        <v>94.419448201807285</v>
      </c>
      <c r="I11" s="72">
        <f>IF(RES_hh_tesh!I11=0,0,RES_hh_tesh!I11/RES_summary!I$19)</f>
        <v>88.480590091460897</v>
      </c>
      <c r="J11" s="72">
        <f>IF(RES_hh_tesh!J11=0,0,RES_hh_tesh!J11/RES_summary!J$19)</f>
        <v>91.53003906697505</v>
      </c>
      <c r="K11" s="72">
        <f>IF(RES_hh_tesh!K11=0,0,RES_hh_tesh!K11/RES_summary!K$19)</f>
        <v>93.108223230573429</v>
      </c>
      <c r="L11" s="72">
        <f>IF(RES_hh_tesh!L11=0,0,RES_hh_tesh!L11/RES_summary!L$19)</f>
        <v>106.93844357153746</v>
      </c>
      <c r="M11" s="72">
        <f>IF(RES_hh_tesh!M11=0,0,RES_hh_tesh!M11/RES_summary!M$19)</f>
        <v>95.207097072422116</v>
      </c>
      <c r="N11" s="72">
        <f>IF(RES_hh_tesh!N11=0,0,RES_hh_tesh!N11/RES_summary!N$19)</f>
        <v>96.846497661742802</v>
      </c>
      <c r="O11" s="72">
        <f>IF(RES_hh_tesh!O11=0,0,RES_hh_tesh!O11/RES_summary!O$19)</f>
        <v>102.54270457914251</v>
      </c>
      <c r="P11" s="72">
        <f>IF(RES_hh_tesh!P11=0,0,RES_hh_tesh!P11/RES_summary!P$19)</f>
        <v>88.929561362877649</v>
      </c>
      <c r="Q11" s="72">
        <f>IF(RES_hh_tesh!Q11=0,0,RES_hh_tesh!Q11/RES_summary!Q$19)</f>
        <v>91.824244103367093</v>
      </c>
      <c r="R11" s="72">
        <f>IF(RES_hh_tesh!R11=0,0,RES_hh_tesh!R11/RES_summary!R$19)</f>
        <v>97.066488987764345</v>
      </c>
      <c r="S11" s="72">
        <f>IF(RES_hh_tesh!S11=0,0,RES_hh_tesh!S11/RES_summary!S$19)</f>
        <v>98.451314300101743</v>
      </c>
      <c r="T11" s="72">
        <f>IF(RES_hh_tesh!T11=0,0,RES_hh_tesh!T11/RES_summary!T$19)</f>
        <v>96.161105957003883</v>
      </c>
      <c r="U11" s="72">
        <f>IF(RES_hh_tesh!U11=0,0,RES_hh_tesh!U11/RES_summary!U$19)</f>
        <v>96.725806400498499</v>
      </c>
      <c r="V11" s="72">
        <f>IF(RES_hh_tesh!V11=0,0,RES_hh_tesh!V11/RES_summary!V$19)</f>
        <v>96.608675782253897</v>
      </c>
      <c r="W11" s="72">
        <f>IF(RES_hh_tesh!W11=0,0,RES_hh_tesh!W11/RES_summary!W$19)</f>
        <v>105.5982619453911</v>
      </c>
      <c r="X11" s="72">
        <f>IF(RES_hh_tesh!X11=0,0,RES_hh_tesh!X11/RES_summary!X$19)</f>
        <v>97.134237084283498</v>
      </c>
      <c r="Y11" s="72">
        <f>IF(RES_hh_tesh!Y11=0,0,RES_hh_tesh!Y11/RES_summary!Y$19)</f>
        <v>95.309096602869829</v>
      </c>
      <c r="DA11" s="89" t="s">
        <v>583</v>
      </c>
    </row>
    <row r="12" spans="1:105" ht="12" customHeight="1" x14ac:dyDescent="0.25">
      <c r="A12" s="28" t="s">
        <v>95</v>
      </c>
      <c r="B12" s="72">
        <f>IF(RES_hh_tesh!B12=0,0,RES_hh_tesh!B12/RES_summary!B$19)</f>
        <v>102.18420241443964</v>
      </c>
      <c r="C12" s="72">
        <f>IF(RES_hh_tesh!C12=0,0,RES_hh_tesh!C12/RES_summary!C$19)</f>
        <v>110.7922749863652</v>
      </c>
      <c r="D12" s="72">
        <f>IF(RES_hh_tesh!D12=0,0,RES_hh_tesh!D12/RES_summary!D$19)</f>
        <v>106.06405026342929</v>
      </c>
      <c r="E12" s="72">
        <f>IF(RES_hh_tesh!E12=0,0,RES_hh_tesh!E12/RES_summary!E$19)</f>
        <v>106.6362697541045</v>
      </c>
      <c r="F12" s="72">
        <f>IF(RES_hh_tesh!F12=0,0,RES_hh_tesh!F12/RES_summary!F$19)</f>
        <v>99.341496280486012</v>
      </c>
      <c r="G12" s="72">
        <f>IF(RES_hh_tesh!G12=0,0,RES_hh_tesh!G12/RES_summary!G$19)</f>
        <v>101.33101300897259</v>
      </c>
      <c r="H12" s="72">
        <f>IF(RES_hh_tesh!H12=0,0,RES_hh_tesh!H12/RES_summary!H$19)</f>
        <v>98.452936147815308</v>
      </c>
      <c r="I12" s="72">
        <f>IF(RES_hh_tesh!I12=0,0,RES_hh_tesh!I12/RES_summary!I$19)</f>
        <v>93.293335172845616</v>
      </c>
      <c r="J12" s="72">
        <f>IF(RES_hh_tesh!J12=0,0,RES_hh_tesh!J12/RES_summary!J$19)</f>
        <v>93.059157085837697</v>
      </c>
      <c r="K12" s="72">
        <f>IF(RES_hh_tesh!K12=0,0,RES_hh_tesh!K12/RES_summary!K$19)</f>
        <v>94.727190951638434</v>
      </c>
      <c r="L12" s="72">
        <f>IF(RES_hh_tesh!L12=0,0,RES_hh_tesh!L12/RES_summary!L$19)</f>
        <v>103.93540919866167</v>
      </c>
      <c r="M12" s="72">
        <f>IF(RES_hh_tesh!M12=0,0,RES_hh_tesh!M12/RES_summary!M$19)</f>
        <v>90.486382622493551</v>
      </c>
      <c r="N12" s="72">
        <f>IF(RES_hh_tesh!N12=0,0,RES_hh_tesh!N12/RES_summary!N$19)</f>
        <v>94.196102856189341</v>
      </c>
      <c r="O12" s="72">
        <f>IF(RES_hh_tesh!O12=0,0,RES_hh_tesh!O12/RES_summary!O$19)</f>
        <v>93.414675305743572</v>
      </c>
      <c r="P12" s="72">
        <f>IF(RES_hh_tesh!P12=0,0,RES_hh_tesh!P12/RES_summary!P$19)</f>
        <v>83.034052737457174</v>
      </c>
      <c r="Q12" s="72">
        <f>IF(RES_hh_tesh!Q12=0,0,RES_hh_tesh!Q12/RES_summary!Q$19)</f>
        <v>83.57191791803416</v>
      </c>
      <c r="R12" s="72">
        <f>IF(RES_hh_tesh!R12=0,0,RES_hh_tesh!R12/RES_summary!R$19)</f>
        <v>88.018581287675758</v>
      </c>
      <c r="S12" s="72">
        <f>IF(RES_hh_tesh!S12=0,0,RES_hh_tesh!S12/RES_summary!S$19)</f>
        <v>86.112290105168199</v>
      </c>
      <c r="T12" s="72">
        <f>IF(RES_hh_tesh!T12=0,0,RES_hh_tesh!T12/RES_summary!T$19)</f>
        <v>84.513567335441323</v>
      </c>
      <c r="U12" s="72">
        <f>IF(RES_hh_tesh!U12=0,0,RES_hh_tesh!U12/RES_summary!U$19)</f>
        <v>83.468759510325285</v>
      </c>
      <c r="V12" s="72">
        <f>IF(RES_hh_tesh!V12=0,0,RES_hh_tesh!V12/RES_summary!V$19)</f>
        <v>80.017689565665023</v>
      </c>
      <c r="W12" s="72">
        <f>IF(RES_hh_tesh!W12=0,0,RES_hh_tesh!W12/RES_summary!W$19)</f>
        <v>87.15246431344643</v>
      </c>
      <c r="X12" s="72">
        <f>IF(RES_hh_tesh!X12=0,0,RES_hh_tesh!X12/RES_summary!X$19)</f>
        <v>83.498327758649864</v>
      </c>
      <c r="Y12" s="72">
        <f>IF(RES_hh_tesh!Y12=0,0,RES_hh_tesh!Y12/RES_summary!Y$19)</f>
        <v>83.617976665780901</v>
      </c>
      <c r="DA12" s="89" t="s">
        <v>584</v>
      </c>
    </row>
    <row r="13" spans="1:105" ht="12" customHeight="1" x14ac:dyDescent="0.25">
      <c r="A13" s="73" t="s">
        <v>94</v>
      </c>
      <c r="B13" s="74">
        <f>IF(RES_hh_tesh!B13=0,0,RES_hh_tesh!B13/RES_summary!B$19)</f>
        <v>85.892442864009467</v>
      </c>
      <c r="C13" s="74">
        <f>IF(RES_hh_tesh!C13=0,0,RES_hh_tesh!C13/RES_summary!C$19)</f>
        <v>90.178067248340909</v>
      </c>
      <c r="D13" s="74">
        <f>IF(RES_hh_tesh!D13=0,0,RES_hh_tesh!D13/RES_summary!D$19)</f>
        <v>87.12033463247522</v>
      </c>
      <c r="E13" s="74">
        <f>IF(RES_hh_tesh!E13=0,0,RES_hh_tesh!E13/RES_summary!E$19)</f>
        <v>90.861212960852129</v>
      </c>
      <c r="F13" s="74">
        <f>IF(RES_hh_tesh!F13=0,0,RES_hh_tesh!F13/RES_summary!F$19)</f>
        <v>87.787923637409932</v>
      </c>
      <c r="G13" s="74">
        <f>IF(RES_hh_tesh!G13=0,0,RES_hh_tesh!G13/RES_summary!G$19)</f>
        <v>83.505859668046696</v>
      </c>
      <c r="H13" s="74">
        <f>IF(RES_hh_tesh!H13=0,0,RES_hh_tesh!H13/RES_summary!H$19)</f>
        <v>82.741340854276046</v>
      </c>
      <c r="I13" s="74">
        <f>IF(RES_hh_tesh!I13=0,0,RES_hh_tesh!I13/RES_summary!I$19)</f>
        <v>75.761408728627302</v>
      </c>
      <c r="J13" s="74">
        <f>IF(RES_hh_tesh!J13=0,0,RES_hh_tesh!J13/RES_summary!J$19)</f>
        <v>78.918184204791274</v>
      </c>
      <c r="K13" s="74">
        <f>IF(RES_hh_tesh!K13=0,0,RES_hh_tesh!K13/RES_summary!K$19)</f>
        <v>76.52681741759244</v>
      </c>
      <c r="L13" s="74">
        <f>IF(RES_hh_tesh!L13=0,0,RES_hh_tesh!L13/RES_summary!L$19)</f>
        <v>86.776067439383382</v>
      </c>
      <c r="M13" s="74">
        <f>IF(RES_hh_tesh!M13=0,0,RES_hh_tesh!M13/RES_summary!M$19)</f>
        <v>74.269807426302208</v>
      </c>
      <c r="N13" s="74">
        <f>IF(RES_hh_tesh!N13=0,0,RES_hh_tesh!N13/RES_summary!N$19)</f>
        <v>82.003244451423669</v>
      </c>
      <c r="O13" s="74">
        <f>IF(RES_hh_tesh!O13=0,0,RES_hh_tesh!O13/RES_summary!O$19)</f>
        <v>82.589406985851937</v>
      </c>
      <c r="P13" s="74">
        <f>IF(RES_hh_tesh!P13=0,0,RES_hh_tesh!P13/RES_summary!P$19)</f>
        <v>70.44622241584409</v>
      </c>
      <c r="Q13" s="74">
        <f>IF(RES_hh_tesh!Q13=0,0,RES_hh_tesh!Q13/RES_summary!Q$19)</f>
        <v>72.671160531163594</v>
      </c>
      <c r="R13" s="74">
        <f>IF(RES_hh_tesh!R13=0,0,RES_hh_tesh!R13/RES_summary!R$19)</f>
        <v>79.801166613649812</v>
      </c>
      <c r="S13" s="74">
        <f>IF(RES_hh_tesh!S13=0,0,RES_hh_tesh!S13/RES_summary!S$19)</f>
        <v>80.668597740119111</v>
      </c>
      <c r="T13" s="74">
        <f>IF(RES_hh_tesh!T13=0,0,RES_hh_tesh!T13/RES_summary!T$19)</f>
        <v>80.047704460280073</v>
      </c>
      <c r="U13" s="74">
        <f>IF(RES_hh_tesh!U13=0,0,RES_hh_tesh!U13/RES_summary!U$19)</f>
        <v>79.267618154334158</v>
      </c>
      <c r="V13" s="74">
        <f>IF(RES_hh_tesh!V13=0,0,RES_hh_tesh!V13/RES_summary!V$19)</f>
        <v>74.037135778386371</v>
      </c>
      <c r="W13" s="74">
        <f>IF(RES_hh_tesh!W13=0,0,RES_hh_tesh!W13/RES_summary!W$19)</f>
        <v>82.40767887751808</v>
      </c>
      <c r="X13" s="74">
        <f>IF(RES_hh_tesh!X13=0,0,RES_hh_tesh!X13/RES_summary!X$19)</f>
        <v>73.350795138880642</v>
      </c>
      <c r="Y13" s="74">
        <f>IF(RES_hh_tesh!Y13=0,0,RES_hh_tesh!Y13/RES_summary!Y$19)</f>
        <v>70.256086360721682</v>
      </c>
      <c r="DA13" s="90" t="s">
        <v>585</v>
      </c>
    </row>
    <row r="14" spans="1:105" ht="12" customHeight="1" x14ac:dyDescent="0.25">
      <c r="A14" s="75" t="s">
        <v>97</v>
      </c>
      <c r="B14" s="76">
        <f>IF(RES_hh_tesh!B14=0,0,RES_hh_tesh!B14/RES_summary!B$19)</f>
        <v>1.3463177537064555</v>
      </c>
      <c r="C14" s="76">
        <f>IF(RES_hh_tesh!C14=0,0,RES_hh_tesh!C14/RES_summary!C$19)</f>
        <v>1.423988776408494</v>
      </c>
      <c r="D14" s="76">
        <f>IF(RES_hh_tesh!D14=0,0,RES_hh_tesh!D14/RES_summary!D$19)</f>
        <v>1.3436013243564735</v>
      </c>
      <c r="E14" s="76">
        <f>IF(RES_hh_tesh!E14=0,0,RES_hh_tesh!E14/RES_summary!E$19)</f>
        <v>1.3338603720812481</v>
      </c>
      <c r="F14" s="76">
        <f>IF(RES_hh_tesh!F14=0,0,RES_hh_tesh!F14/RES_summary!F$19)</f>
        <v>1.3218872621369897</v>
      </c>
      <c r="G14" s="76">
        <f>IF(RES_hh_tesh!G14=0,0,RES_hh_tesh!G14/RES_summary!G$19)</f>
        <v>1.307140260510506</v>
      </c>
      <c r="H14" s="76">
        <f>IF(RES_hh_tesh!H14=0,0,RES_hh_tesh!H14/RES_summary!H$19)</f>
        <v>1.2568814892183831</v>
      </c>
      <c r="I14" s="76">
        <f>IF(RES_hh_tesh!I14=0,0,RES_hh_tesh!I14/RES_summary!I$19)</f>
        <v>1.0878005964956869</v>
      </c>
      <c r="J14" s="76">
        <f>IF(RES_hh_tesh!J14=0,0,RES_hh_tesh!J14/RES_summary!J$19)</f>
        <v>1.1807756474133841</v>
      </c>
      <c r="K14" s="76">
        <f>IF(RES_hh_tesh!K14=0,0,RES_hh_tesh!K14/RES_summary!K$19)</f>
        <v>1.1457853788396892</v>
      </c>
      <c r="L14" s="76">
        <f>IF(RES_hh_tesh!L14=0,0,RES_hh_tesh!L14/RES_summary!L$19)</f>
        <v>1.2318594480702958</v>
      </c>
      <c r="M14" s="76">
        <f>IF(RES_hh_tesh!M14=0,0,RES_hh_tesh!M14/RES_summary!M$19)</f>
        <v>1.0533195385685388</v>
      </c>
      <c r="N14" s="76">
        <f>IF(RES_hh_tesh!N14=0,0,RES_hh_tesh!N14/RES_summary!N$19)</f>
        <v>1.1082854930777051</v>
      </c>
      <c r="O14" s="76">
        <f>IF(RES_hh_tesh!O14=0,0,RES_hh_tesh!O14/RES_summary!O$19)</f>
        <v>1.1646715230995381</v>
      </c>
      <c r="P14" s="76">
        <f>IF(RES_hh_tesh!P14=0,0,RES_hh_tesh!P14/RES_summary!P$19)</f>
        <v>0.9374765797325052</v>
      </c>
      <c r="Q14" s="76">
        <f>IF(RES_hh_tesh!Q14=0,0,RES_hh_tesh!Q14/RES_summary!Q$19)</f>
        <v>0.98790672207311281</v>
      </c>
      <c r="R14" s="76">
        <f>IF(RES_hh_tesh!R14=0,0,RES_hh_tesh!R14/RES_summary!R$19)</f>
        <v>1.0325618839906812</v>
      </c>
      <c r="S14" s="76">
        <f>IF(RES_hh_tesh!S14=0,0,RES_hh_tesh!S14/RES_summary!S$19)</f>
        <v>1.0259564490991677</v>
      </c>
      <c r="T14" s="76">
        <f>IF(RES_hh_tesh!T14=0,0,RES_hh_tesh!T14/RES_summary!T$19)</f>
        <v>1.0133678526398533</v>
      </c>
      <c r="U14" s="76">
        <f>IF(RES_hh_tesh!U14=0,0,RES_hh_tesh!U14/RES_summary!U$19)</f>
        <v>1.0134221896745761</v>
      </c>
      <c r="V14" s="76">
        <f>IF(RES_hh_tesh!V14=0,0,RES_hh_tesh!V14/RES_summary!V$19)</f>
        <v>1.0221959703346315</v>
      </c>
      <c r="W14" s="76">
        <f>IF(RES_hh_tesh!W14=0,0,RES_hh_tesh!W14/RES_summary!W$19)</f>
        <v>1.1569145873265527</v>
      </c>
      <c r="X14" s="76">
        <f>IF(RES_hh_tesh!X14=0,0,RES_hh_tesh!X14/RES_summary!X$19)</f>
        <v>1.0573599293225768</v>
      </c>
      <c r="Y14" s="76">
        <f>IF(RES_hh_tesh!Y14=0,0,RES_hh_tesh!Y14/RES_summary!Y$19)</f>
        <v>0.96666854512871048</v>
      </c>
      <c r="DA14" s="91" t="s">
        <v>586</v>
      </c>
    </row>
    <row r="15" spans="1:105" ht="12.95" customHeight="1" x14ac:dyDescent="0.25">
      <c r="A15" s="68" t="s">
        <v>92</v>
      </c>
      <c r="B15" s="69">
        <f>IF(RES_hh_tesh!B15=0,0,RES_hh_tesh!B15/RES_summary!B$19)</f>
        <v>0.5397554605545889</v>
      </c>
      <c r="C15" s="69">
        <f>IF(RES_hh_tesh!C15=0,0,RES_hh_tesh!C15/RES_summary!C$19)</f>
        <v>0.65811125757273237</v>
      </c>
      <c r="D15" s="69">
        <f>IF(RES_hh_tesh!D15=0,0,RES_hh_tesh!D15/RES_summary!D$19)</f>
        <v>0.59360637341349665</v>
      </c>
      <c r="E15" s="69">
        <f>IF(RES_hh_tesh!E15=0,0,RES_hh_tesh!E15/RES_summary!E$19)</f>
        <v>1.4269082197374841</v>
      </c>
      <c r="F15" s="69">
        <f>IF(RES_hh_tesh!F15=0,0,RES_hh_tesh!F15/RES_summary!F$19)</f>
        <v>0.75670717538515608</v>
      </c>
      <c r="G15" s="69">
        <f>IF(RES_hh_tesh!G15=0,0,RES_hh_tesh!G15/RES_summary!G$19)</f>
        <v>0.94105933212959592</v>
      </c>
      <c r="H15" s="69">
        <f>IF(RES_hh_tesh!H15=0,0,RES_hh_tesh!H15/RES_summary!H$19)</f>
        <v>1.3093168040466587</v>
      </c>
      <c r="I15" s="69">
        <f>IF(RES_hh_tesh!I15=0,0,RES_hh_tesh!I15/RES_summary!I$19)</f>
        <v>1.1978921414082597</v>
      </c>
      <c r="J15" s="69">
        <f>IF(RES_hh_tesh!J15=0,0,RES_hh_tesh!J15/RES_summary!J$19)</f>
        <v>1.351121678048077</v>
      </c>
      <c r="K15" s="69">
        <f>IF(RES_hh_tesh!K15=0,0,RES_hh_tesh!K15/RES_summary!K$19)</f>
        <v>1.4946885950955928</v>
      </c>
      <c r="L15" s="69">
        <f>IF(RES_hh_tesh!L15=0,0,RES_hh_tesh!L15/RES_summary!L$19)</f>
        <v>1.6267970447195097</v>
      </c>
      <c r="M15" s="69">
        <f>IF(RES_hh_tesh!M15=0,0,RES_hh_tesh!M15/RES_summary!M$19)</f>
        <v>1.7050063470986385</v>
      </c>
      <c r="N15" s="69">
        <f>IF(RES_hh_tesh!N15=0,0,RES_hh_tesh!N15/RES_summary!N$19)</f>
        <v>2.2651269281150759</v>
      </c>
      <c r="O15" s="69">
        <f>IF(RES_hh_tesh!O15=0,0,RES_hh_tesh!O15/RES_summary!O$19)</f>
        <v>1.8142847148076455</v>
      </c>
      <c r="P15" s="69">
        <f>IF(RES_hh_tesh!P15=0,0,RES_hh_tesh!P15/RES_summary!P$19)</f>
        <v>1.5934273677204813</v>
      </c>
      <c r="Q15" s="69">
        <f>IF(RES_hh_tesh!Q15=0,0,RES_hh_tesh!Q15/RES_summary!Q$19)</f>
        <v>2.2720003975345682</v>
      </c>
      <c r="R15" s="69">
        <f>IF(RES_hh_tesh!R15=0,0,RES_hh_tesh!R15/RES_summary!R$19)</f>
        <v>2.2592149052696304</v>
      </c>
      <c r="S15" s="69">
        <f>IF(RES_hh_tesh!S15=0,0,RES_hh_tesh!S15/RES_summary!S$19)</f>
        <v>2.6552671192635384</v>
      </c>
      <c r="T15" s="69">
        <f>IF(RES_hh_tesh!T15=0,0,RES_hh_tesh!T15/RES_summary!T$19)</f>
        <v>2.3977185905617397</v>
      </c>
      <c r="U15" s="69">
        <f>IF(RES_hh_tesh!U15=0,0,RES_hh_tesh!U15/RES_summary!U$19)</f>
        <v>2.7682466973927848</v>
      </c>
      <c r="V15" s="69">
        <f>IF(RES_hh_tesh!V15=0,0,RES_hh_tesh!V15/RES_summary!V$19)</f>
        <v>2.6920547733561611</v>
      </c>
      <c r="W15" s="69">
        <f>IF(RES_hh_tesh!W15=0,0,RES_hh_tesh!W15/RES_summary!W$19)</f>
        <v>2.8552100662124853</v>
      </c>
      <c r="X15" s="69">
        <f>IF(RES_hh_tesh!X15=0,0,RES_hh_tesh!X15/RES_summary!X$19)</f>
        <v>2.9302469712444603</v>
      </c>
      <c r="Y15" s="69">
        <f>IF(RES_hh_tesh!Y15=0,0,RES_hh_tesh!Y15/RES_summary!Y$19)</f>
        <v>2.9189403138422527</v>
      </c>
      <c r="DA15" s="88" t="s">
        <v>304</v>
      </c>
    </row>
    <row r="16" spans="1:105" ht="12" customHeight="1" x14ac:dyDescent="0.25">
      <c r="A16" s="28" t="s">
        <v>91</v>
      </c>
      <c r="B16" s="72">
        <f>IF(RES_hh_tesh!B16=0,0,RES_hh_tesh!B16/RES_summary!B$19)</f>
        <v>0.5397554605545889</v>
      </c>
      <c r="C16" s="72">
        <f>IF(RES_hh_tesh!C16=0,0,RES_hh_tesh!C16/RES_summary!C$19)</f>
        <v>0.65811125757273237</v>
      </c>
      <c r="D16" s="72">
        <f>IF(RES_hh_tesh!D16=0,0,RES_hh_tesh!D16/RES_summary!D$19)</f>
        <v>0.59360637341349665</v>
      </c>
      <c r="E16" s="72">
        <f>IF(RES_hh_tesh!E16=0,0,RES_hh_tesh!E16/RES_summary!E$19)</f>
        <v>1.4269082197374841</v>
      </c>
      <c r="F16" s="72">
        <f>IF(RES_hh_tesh!F16=0,0,RES_hh_tesh!F16/RES_summary!F$19)</f>
        <v>0.75670717538515608</v>
      </c>
      <c r="G16" s="72">
        <f>IF(RES_hh_tesh!G16=0,0,RES_hh_tesh!G16/RES_summary!G$19)</f>
        <v>0.94105933212959592</v>
      </c>
      <c r="H16" s="72">
        <f>IF(RES_hh_tesh!H16=0,0,RES_hh_tesh!H16/RES_summary!H$19)</f>
        <v>1.3093168040466587</v>
      </c>
      <c r="I16" s="72">
        <f>IF(RES_hh_tesh!I16=0,0,RES_hh_tesh!I16/RES_summary!I$19)</f>
        <v>1.1978921414082597</v>
      </c>
      <c r="J16" s="72">
        <f>IF(RES_hh_tesh!J16=0,0,RES_hh_tesh!J16/RES_summary!J$19)</f>
        <v>1.351121678048077</v>
      </c>
      <c r="K16" s="72">
        <f>IF(RES_hh_tesh!K16=0,0,RES_hh_tesh!K16/RES_summary!K$19)</f>
        <v>1.4946885950955928</v>
      </c>
      <c r="L16" s="72">
        <f>IF(RES_hh_tesh!L16=0,0,RES_hh_tesh!L16/RES_summary!L$19)</f>
        <v>1.6267970447195097</v>
      </c>
      <c r="M16" s="72">
        <f>IF(RES_hh_tesh!M16=0,0,RES_hh_tesh!M16/RES_summary!M$19)</f>
        <v>1.7050063470986385</v>
      </c>
      <c r="N16" s="72">
        <f>IF(RES_hh_tesh!N16=0,0,RES_hh_tesh!N16/RES_summary!N$19)</f>
        <v>2.2651269281150759</v>
      </c>
      <c r="O16" s="72">
        <f>IF(RES_hh_tesh!O16=0,0,RES_hh_tesh!O16/RES_summary!O$19)</f>
        <v>1.8142847148076455</v>
      </c>
      <c r="P16" s="72">
        <f>IF(RES_hh_tesh!P16=0,0,RES_hh_tesh!P16/RES_summary!P$19)</f>
        <v>1.5934273677204813</v>
      </c>
      <c r="Q16" s="72">
        <f>IF(RES_hh_tesh!Q16=0,0,RES_hh_tesh!Q16/RES_summary!Q$19)</f>
        <v>2.2720003975345682</v>
      </c>
      <c r="R16" s="72">
        <f>IF(RES_hh_tesh!R16=0,0,RES_hh_tesh!R16/RES_summary!R$19)</f>
        <v>2.2592149052696304</v>
      </c>
      <c r="S16" s="72">
        <f>IF(RES_hh_tesh!S16=0,0,RES_hh_tesh!S16/RES_summary!S$19)</f>
        <v>2.6552671192635384</v>
      </c>
      <c r="T16" s="72">
        <f>IF(RES_hh_tesh!T16=0,0,RES_hh_tesh!T16/RES_summary!T$19)</f>
        <v>2.3977185905617397</v>
      </c>
      <c r="U16" s="72">
        <f>IF(RES_hh_tesh!U16=0,0,RES_hh_tesh!U16/RES_summary!U$19)</f>
        <v>2.7682466973927848</v>
      </c>
      <c r="V16" s="72">
        <f>IF(RES_hh_tesh!V16=0,0,RES_hh_tesh!V16/RES_summary!V$19)</f>
        <v>2.6920547733561611</v>
      </c>
      <c r="W16" s="72">
        <f>IF(RES_hh_tesh!W16=0,0,RES_hh_tesh!W16/RES_summary!W$19)</f>
        <v>2.8552100662124853</v>
      </c>
      <c r="X16" s="72">
        <f>IF(RES_hh_tesh!X16=0,0,RES_hh_tesh!X16/RES_summary!X$19)</f>
        <v>2.9302469712444603</v>
      </c>
      <c r="Y16" s="72">
        <f>IF(RES_hh_tesh!Y16=0,0,RES_hh_tesh!Y16/RES_summary!Y$19)</f>
        <v>2.9189403138422527</v>
      </c>
      <c r="DA16" s="89" t="s">
        <v>587</v>
      </c>
    </row>
    <row r="17" spans="1:105" ht="12.95" customHeight="1" x14ac:dyDescent="0.25">
      <c r="A17" s="68" t="s">
        <v>55</v>
      </c>
      <c r="B17" s="69">
        <f>IF(RES_hh_tesh!B17=0,0,RES_hh_tesh!B17/RES_summary!B$19)</f>
        <v>12.504968614176951</v>
      </c>
      <c r="C17" s="69">
        <f>IF(RES_hh_tesh!C17=0,0,RES_hh_tesh!C17/RES_summary!C$19)</f>
        <v>12.826444717973564</v>
      </c>
      <c r="D17" s="69">
        <f>IF(RES_hh_tesh!D17=0,0,RES_hh_tesh!D17/RES_summary!D$19)</f>
        <v>13.046824913692447</v>
      </c>
      <c r="E17" s="69">
        <f>IF(RES_hh_tesh!E17=0,0,RES_hh_tesh!E17/RES_summary!E$19)</f>
        <v>13.230284469868593</v>
      </c>
      <c r="F17" s="69">
        <f>IF(RES_hh_tesh!F17=0,0,RES_hh_tesh!F17/RES_summary!F$19)</f>
        <v>13.251583983164142</v>
      </c>
      <c r="G17" s="69">
        <f>IF(RES_hh_tesh!G17=0,0,RES_hh_tesh!G17/RES_summary!G$19)</f>
        <v>13.308285077057146</v>
      </c>
      <c r="H17" s="69">
        <f>IF(RES_hh_tesh!H17=0,0,RES_hh_tesh!H17/RES_summary!H$19)</f>
        <v>13.413307948343389</v>
      </c>
      <c r="I17" s="69">
        <f>IF(RES_hh_tesh!I17=0,0,RES_hh_tesh!I17/RES_summary!I$19)</f>
        <v>13.126887707152484</v>
      </c>
      <c r="J17" s="69">
        <f>IF(RES_hh_tesh!J17=0,0,RES_hh_tesh!J17/RES_summary!J$19)</f>
        <v>13.146830061612821</v>
      </c>
      <c r="K17" s="69">
        <f>IF(RES_hh_tesh!K17=0,0,RES_hh_tesh!K17/RES_summary!K$19)</f>
        <v>13.162624946242719</v>
      </c>
      <c r="L17" s="69">
        <f>IF(RES_hh_tesh!L17=0,0,RES_hh_tesh!L17/RES_summary!L$19)</f>
        <v>13.629537267454459</v>
      </c>
      <c r="M17" s="69">
        <f>IF(RES_hh_tesh!M17=0,0,RES_hh_tesh!M17/RES_summary!M$19)</f>
        <v>13.737465585767019</v>
      </c>
      <c r="N17" s="69">
        <f>IF(RES_hh_tesh!N17=0,0,RES_hh_tesh!N17/RES_summary!N$19)</f>
        <v>13.689569341744937</v>
      </c>
      <c r="O17" s="69">
        <f>IF(RES_hh_tesh!O17=0,0,RES_hh_tesh!O17/RES_summary!O$19)</f>
        <v>13.480245067801061</v>
      </c>
      <c r="P17" s="69">
        <f>IF(RES_hh_tesh!P17=0,0,RES_hh_tesh!P17/RES_summary!P$19)</f>
        <v>13.254792678299138</v>
      </c>
      <c r="Q17" s="69">
        <f>IF(RES_hh_tesh!Q17=0,0,RES_hh_tesh!Q17/RES_summary!Q$19)</f>
        <v>13.306393968885727</v>
      </c>
      <c r="R17" s="69">
        <f>IF(RES_hh_tesh!R17=0,0,RES_hh_tesh!R17/RES_summary!R$19)</f>
        <v>13.543098389708689</v>
      </c>
      <c r="S17" s="69">
        <f>IF(RES_hh_tesh!S17=0,0,RES_hh_tesh!S17/RES_summary!S$19)</f>
        <v>13.929251603150785</v>
      </c>
      <c r="T17" s="69">
        <f>IF(RES_hh_tesh!T17=0,0,RES_hh_tesh!T17/RES_summary!T$19)</f>
        <v>14.300585120962625</v>
      </c>
      <c r="U17" s="69">
        <f>IF(RES_hh_tesh!U17=0,0,RES_hh_tesh!U17/RES_summary!U$19)</f>
        <v>14.113322556663137</v>
      </c>
      <c r="V17" s="69">
        <f>IF(RES_hh_tesh!V17=0,0,RES_hh_tesh!V17/RES_summary!V$19)</f>
        <v>14.172378404584821</v>
      </c>
      <c r="W17" s="69">
        <f>IF(RES_hh_tesh!W17=0,0,RES_hh_tesh!W17/RES_summary!W$19)</f>
        <v>14.20588448762366</v>
      </c>
      <c r="X17" s="69">
        <f>IF(RES_hh_tesh!X17=0,0,RES_hh_tesh!X17/RES_summary!X$19)</f>
        <v>12.905947352019856</v>
      </c>
      <c r="Y17" s="69">
        <f>IF(RES_hh_tesh!Y17=0,0,RES_hh_tesh!Y17/RES_summary!Y$19)</f>
        <v>11.894590066264531</v>
      </c>
      <c r="DA17" s="88" t="s">
        <v>305</v>
      </c>
    </row>
    <row r="18" spans="1:105" ht="12" customHeight="1" x14ac:dyDescent="0.25">
      <c r="A18" s="28" t="s">
        <v>51</v>
      </c>
      <c r="B18" s="72">
        <f>IF(RES_hh_tesh!B18=0,0,RES_hh_tesh!B18/RES_summary!B$19)</f>
        <v>9.4818321471082374</v>
      </c>
      <c r="C18" s="72">
        <f>IF(RES_hh_tesh!C18=0,0,RES_hh_tesh!C18/RES_summary!C$19)</f>
        <v>9.1705014986045992</v>
      </c>
      <c r="D18" s="72">
        <f>IF(RES_hh_tesh!D18=0,0,RES_hh_tesh!D18/RES_summary!D$19)</f>
        <v>9.8167719204258344</v>
      </c>
      <c r="E18" s="72">
        <f>IF(RES_hh_tesh!E18=0,0,RES_hh_tesh!E18/RES_summary!E$19)</f>
        <v>9.8107658041207344</v>
      </c>
      <c r="F18" s="72">
        <f>IF(RES_hh_tesh!F18=0,0,RES_hh_tesh!F18/RES_summary!F$19)</f>
        <v>10.164964576789925</v>
      </c>
      <c r="G18" s="72">
        <f>IF(RES_hh_tesh!G18=0,0,RES_hh_tesh!G18/RES_summary!G$19)</f>
        <v>10.288917208007859</v>
      </c>
      <c r="H18" s="72">
        <f>IF(RES_hh_tesh!H18=0,0,RES_hh_tesh!H18/RES_summary!H$19)</f>
        <v>10.749795262162456</v>
      </c>
      <c r="I18" s="72">
        <f>IF(RES_hh_tesh!I18=0,0,RES_hh_tesh!I18/RES_summary!I$19)</f>
        <v>10.240136342555161</v>
      </c>
      <c r="J18" s="72">
        <f>IF(RES_hh_tesh!J18=0,0,RES_hh_tesh!J18/RES_summary!J$19)</f>
        <v>10.893011108404254</v>
      </c>
      <c r="K18" s="72">
        <f>IF(RES_hh_tesh!K18=0,0,RES_hh_tesh!K18/RES_summary!K$19)</f>
        <v>11.240121415248792</v>
      </c>
      <c r="L18" s="72">
        <f>IF(RES_hh_tesh!L18=0,0,RES_hh_tesh!L18/RES_summary!L$19)</f>
        <v>11.521872216034666</v>
      </c>
      <c r="M18" s="72">
        <f>IF(RES_hh_tesh!M18=0,0,RES_hh_tesh!M18/RES_summary!M$19)</f>
        <v>11.368148897526519</v>
      </c>
      <c r="N18" s="72">
        <f>IF(RES_hh_tesh!N18=0,0,RES_hh_tesh!N18/RES_summary!N$19)</f>
        <v>11.672568551847444</v>
      </c>
      <c r="O18" s="72">
        <f>IF(RES_hh_tesh!O18=0,0,RES_hh_tesh!O18/RES_summary!O$19)</f>
        <v>11.804764189368102</v>
      </c>
      <c r="P18" s="72">
        <f>IF(RES_hh_tesh!P18=0,0,RES_hh_tesh!P18/RES_summary!P$19)</f>
        <v>12.002364436947591</v>
      </c>
      <c r="Q18" s="72">
        <f>IF(RES_hh_tesh!Q18=0,0,RES_hh_tesh!Q18/RES_summary!Q$19)</f>
        <v>11.949112075713995</v>
      </c>
      <c r="R18" s="72">
        <f>IF(RES_hh_tesh!R18=0,0,RES_hh_tesh!R18/RES_summary!R$19)</f>
        <v>12.345064461241291</v>
      </c>
      <c r="S18" s="72">
        <f>IF(RES_hh_tesh!S18=0,0,RES_hh_tesh!S18/RES_summary!S$19)</f>
        <v>12.949802600286219</v>
      </c>
      <c r="T18" s="72">
        <f>IF(RES_hh_tesh!T18=0,0,RES_hh_tesh!T18/RES_summary!T$19)</f>
        <v>13.569001478945088</v>
      </c>
      <c r="U18" s="72">
        <f>IF(RES_hh_tesh!U18=0,0,RES_hh_tesh!U18/RES_summary!U$19)</f>
        <v>11.74383054937954</v>
      </c>
      <c r="V18" s="72">
        <f>IF(RES_hh_tesh!V18=0,0,RES_hh_tesh!V18/RES_summary!V$19)</f>
        <v>12.62942431060323</v>
      </c>
      <c r="W18" s="72">
        <f>IF(RES_hh_tesh!W18=0,0,RES_hh_tesh!W18/RES_summary!W$19)</f>
        <v>13.211291664454224</v>
      </c>
      <c r="X18" s="72">
        <f>IF(RES_hh_tesh!X18=0,0,RES_hh_tesh!X18/RES_summary!X$19)</f>
        <v>11.91926173555429</v>
      </c>
      <c r="Y18" s="72">
        <f>IF(RES_hh_tesh!Y18=0,0,RES_hh_tesh!Y18/RES_summary!Y$19)</f>
        <v>10.007820307659744</v>
      </c>
      <c r="DA18" s="89" t="s">
        <v>588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9.881674839243324</v>
      </c>
      <c r="C19" s="72">
        <f>IF(RES_hh_tesh!C19=0,0,RES_hh_tesh!C19/RES_summary!C$19)</f>
        <v>9.8813002783201433</v>
      </c>
      <c r="D19" s="72">
        <f>IF(RES_hh_tesh!D19=0,0,RES_hh_tesh!D19/RES_summary!D$19)</f>
        <v>9.9372943533678146</v>
      </c>
      <c r="E19" s="72">
        <f>IF(RES_hh_tesh!E19=0,0,RES_hh_tesh!E19/RES_summary!E$19)</f>
        <v>9.7460037778539217</v>
      </c>
      <c r="F19" s="72">
        <f>IF(RES_hh_tesh!F19=0,0,RES_hh_tesh!F19/RES_summary!F$19)</f>
        <v>10.119933070280133</v>
      </c>
      <c r="G19" s="72">
        <f>IF(RES_hh_tesh!G19=0,0,RES_hh_tesh!G19/RES_summary!G$19)</f>
        <v>10.279594495842584</v>
      </c>
      <c r="H19" s="72">
        <f>IF(RES_hh_tesh!H19=0,0,RES_hh_tesh!H19/RES_summary!H$19)</f>
        <v>9.983586939669733</v>
      </c>
      <c r="I19" s="72">
        <f>IF(RES_hh_tesh!I19=0,0,RES_hh_tesh!I19/RES_summary!I$19)</f>
        <v>10.017049815866985</v>
      </c>
      <c r="J19" s="72">
        <f>IF(RES_hh_tesh!J19=0,0,RES_hh_tesh!J19/RES_summary!J$19)</f>
        <v>9.863823035890956</v>
      </c>
      <c r="K19" s="72">
        <f>IF(RES_hh_tesh!K19=0,0,RES_hh_tesh!K19/RES_summary!K$19)</f>
        <v>9.9767743389933905</v>
      </c>
      <c r="L19" s="72">
        <f>IF(RES_hh_tesh!L19=0,0,RES_hh_tesh!L19/RES_summary!L$19)</f>
        <v>10.424629659407151</v>
      </c>
      <c r="M19" s="72">
        <f>IF(RES_hh_tesh!M19=0,0,RES_hh_tesh!M19/RES_summary!M$19)</f>
        <v>10.531096604515382</v>
      </c>
      <c r="N19" s="72">
        <f>IF(RES_hh_tesh!N19=0,0,RES_hh_tesh!N19/RES_summary!N$19)</f>
        <v>10.109982619001153</v>
      </c>
      <c r="O19" s="72">
        <f>IF(RES_hh_tesh!O19=0,0,RES_hh_tesh!O19/RES_summary!O$19)</f>
        <v>10.069607897175057</v>
      </c>
      <c r="P19" s="72">
        <f>IF(RES_hh_tesh!P19=0,0,RES_hh_tesh!P19/RES_summary!P$19)</f>
        <v>9.8607730837823162</v>
      </c>
      <c r="Q19" s="72">
        <f>IF(RES_hh_tesh!Q19=0,0,RES_hh_tesh!Q19/RES_summary!Q$19)</f>
        <v>9.5681572974179101</v>
      </c>
      <c r="R19" s="72">
        <f>IF(RES_hh_tesh!R19=0,0,RES_hh_tesh!R19/RES_summary!R$19)</f>
        <v>10.104452828428947</v>
      </c>
      <c r="S19" s="72">
        <f>IF(RES_hh_tesh!S19=0,0,RES_hh_tesh!S19/RES_summary!S$19)</f>
        <v>10.405569907056016</v>
      </c>
      <c r="T19" s="72">
        <f>IF(RES_hh_tesh!T19=0,0,RES_hh_tesh!T19/RES_summary!T$19)</f>
        <v>10.969707215246123</v>
      </c>
      <c r="U19" s="72">
        <f>IF(RES_hh_tesh!U19=0,0,RES_hh_tesh!U19/RES_summary!U$19)</f>
        <v>10.685318387939857</v>
      </c>
      <c r="V19" s="72">
        <f>IF(RES_hh_tesh!V19=0,0,RES_hh_tesh!V19/RES_summary!V$19)</f>
        <v>10.867556369329222</v>
      </c>
      <c r="W19" s="72">
        <f>IF(RES_hh_tesh!W19=0,0,RES_hh_tesh!W19/RES_summary!W$19)</f>
        <v>10.613166189753786</v>
      </c>
      <c r="X19" s="72">
        <f>IF(RES_hh_tesh!X19=0,0,RES_hh_tesh!X19/RES_summary!X$19)</f>
        <v>10.463670339493097</v>
      </c>
      <c r="Y19" s="72">
        <f>IF(RES_hh_tesh!Y19=0,0,RES_hh_tesh!Y19/RES_summary!Y$19)</f>
        <v>9.0745055414542097</v>
      </c>
      <c r="DA19" s="89" t="s">
        <v>589</v>
      </c>
    </row>
    <row r="20" spans="1:105" ht="12" customHeight="1" x14ac:dyDescent="0.25">
      <c r="A20" s="28" t="s">
        <v>201</v>
      </c>
      <c r="B20" s="72">
        <f>IF(RES_hh_tesh!B20=0,0,RES_hh_tesh!B20/RES_summary!B$19)</f>
        <v>14.593243243754827</v>
      </c>
      <c r="C20" s="72">
        <f>IF(RES_hh_tesh!C20=0,0,RES_hh_tesh!C20/RES_summary!C$19)</f>
        <v>15.839513605455519</v>
      </c>
      <c r="D20" s="72">
        <f>IF(RES_hh_tesh!D20=0,0,RES_hh_tesh!D20/RES_summary!D$19)</f>
        <v>15.479058867096208</v>
      </c>
      <c r="E20" s="72">
        <f>IF(RES_hh_tesh!E20=0,0,RES_hh_tesh!E20/RES_summary!E$19)</f>
        <v>15.85216346783838</v>
      </c>
      <c r="F20" s="72">
        <f>IF(RES_hh_tesh!F20=0,0,RES_hh_tesh!F20/RES_summary!F$19)</f>
        <v>15.736747036141747</v>
      </c>
      <c r="G20" s="72">
        <f>IF(RES_hh_tesh!G20=0,0,RES_hh_tesh!G20/RES_summary!G$19)</f>
        <v>16.125012795293259</v>
      </c>
      <c r="H20" s="72">
        <f>IF(RES_hh_tesh!H20=0,0,RES_hh_tesh!H20/RES_summary!H$19)</f>
        <v>16.870238671400895</v>
      </c>
      <c r="I20" s="72">
        <f>IF(RES_hh_tesh!I20=0,0,RES_hh_tesh!I20/RES_summary!I$19)</f>
        <v>13.76860094313572</v>
      </c>
      <c r="J20" s="72">
        <f>IF(RES_hh_tesh!J20=0,0,RES_hh_tesh!J20/RES_summary!J$19)</f>
        <v>16.64136992703278</v>
      </c>
      <c r="K20" s="72">
        <f>IF(RES_hh_tesh!K20=0,0,RES_hh_tesh!K20/RES_summary!K$19)</f>
        <v>16.162084463253983</v>
      </c>
      <c r="L20" s="72">
        <f>IF(RES_hh_tesh!L20=0,0,RES_hh_tesh!L20/RES_summary!L$19)</f>
        <v>16.045600306523088</v>
      </c>
      <c r="M20" s="72">
        <f>IF(RES_hh_tesh!M20=0,0,RES_hh_tesh!M20/RES_summary!M$19)</f>
        <v>16.91636592257078</v>
      </c>
      <c r="N20" s="72">
        <f>IF(RES_hh_tesh!N20=0,0,RES_hh_tesh!N20/RES_summary!N$19)</f>
        <v>17.308881838172532</v>
      </c>
      <c r="O20" s="72">
        <f>IF(RES_hh_tesh!O20=0,0,RES_hh_tesh!O20/RES_summary!O$19)</f>
        <v>15.292143862985894</v>
      </c>
      <c r="P20" s="72">
        <f>IF(RES_hh_tesh!P20=0,0,RES_hh_tesh!P20/RES_summary!P$19)</f>
        <v>16.248048034300822</v>
      </c>
      <c r="Q20" s="72">
        <f>IF(RES_hh_tesh!Q20=0,0,RES_hh_tesh!Q20/RES_summary!Q$19)</f>
        <v>15.628607328201685</v>
      </c>
      <c r="R20" s="72">
        <f>IF(RES_hh_tesh!R20=0,0,RES_hh_tesh!R20/RES_summary!R$19)</f>
        <v>15.838164348505838</v>
      </c>
      <c r="S20" s="72">
        <f>IF(RES_hh_tesh!S20=0,0,RES_hh_tesh!S20/RES_summary!S$19)</f>
        <v>16.699154304847781</v>
      </c>
      <c r="T20" s="72">
        <f>IF(RES_hh_tesh!T20=0,0,RES_hh_tesh!T20/RES_summary!T$19)</f>
        <v>16.145011902443422</v>
      </c>
      <c r="U20" s="72">
        <f>IF(RES_hh_tesh!U20=0,0,RES_hh_tesh!U20/RES_summary!U$19)</f>
        <v>17.844731959532254</v>
      </c>
      <c r="V20" s="72">
        <f>IF(RES_hh_tesh!V20=0,0,RES_hh_tesh!V20/RES_summary!V$19)</f>
        <v>19.709126221925228</v>
      </c>
      <c r="W20" s="72">
        <f>IF(RES_hh_tesh!W20=0,0,RES_hh_tesh!W20/RES_summary!W$19)</f>
        <v>14.874381531732793</v>
      </c>
      <c r="X20" s="72">
        <f>IF(RES_hh_tesh!X20=0,0,RES_hh_tesh!X20/RES_summary!X$19)</f>
        <v>16.921681034737304</v>
      </c>
      <c r="Y20" s="72">
        <f>IF(RES_hh_tesh!Y20=0,0,RES_hh_tesh!Y20/RES_summary!Y$19)</f>
        <v>16.082108595245959</v>
      </c>
      <c r="DA20" s="89" t="s">
        <v>590</v>
      </c>
    </row>
    <row r="21" spans="1:105" ht="12" customHeight="1" x14ac:dyDescent="0.25">
      <c r="A21" s="28" t="s">
        <v>190</v>
      </c>
      <c r="B21" s="72">
        <f>IF(RES_hh_tesh!B21=0,0,RES_hh_tesh!B21/RES_summary!B$19)</f>
        <v>13.247727557359347</v>
      </c>
      <c r="C21" s="72">
        <f>IF(RES_hh_tesh!C21=0,0,RES_hh_tesh!C21/RES_summary!C$19)</f>
        <v>13.399141119399225</v>
      </c>
      <c r="D21" s="72">
        <f>IF(RES_hh_tesh!D21=0,0,RES_hh_tesh!D21/RES_summary!D$19)</f>
        <v>13.798754758628201</v>
      </c>
      <c r="E21" s="72">
        <f>IF(RES_hh_tesh!E21=0,0,RES_hh_tesh!E21/RES_summary!E$19)</f>
        <v>14.014742253526187</v>
      </c>
      <c r="F21" s="72">
        <f>IF(RES_hh_tesh!F21=0,0,RES_hh_tesh!F21/RES_summary!F$19)</f>
        <v>13.835685671124788</v>
      </c>
      <c r="G21" s="72">
        <f>IF(RES_hh_tesh!G21=0,0,RES_hh_tesh!G21/RES_summary!G$19)</f>
        <v>13.901901920672044</v>
      </c>
      <c r="H21" s="72">
        <f>IF(RES_hh_tesh!H21=0,0,RES_hh_tesh!H21/RES_summary!H$19)</f>
        <v>13.771728503774478</v>
      </c>
      <c r="I21" s="72">
        <f>IF(RES_hh_tesh!I21=0,0,RES_hh_tesh!I21/RES_summary!I$19)</f>
        <v>13.740135038906407</v>
      </c>
      <c r="J21" s="72">
        <f>IF(RES_hh_tesh!J21=0,0,RES_hh_tesh!J21/RES_summary!J$19)</f>
        <v>13.219561865097972</v>
      </c>
      <c r="K21" s="72">
        <f>IF(RES_hh_tesh!K21=0,0,RES_hh_tesh!K21/RES_summary!K$19)</f>
        <v>13.399421910955519</v>
      </c>
      <c r="L21" s="72">
        <f>IF(RES_hh_tesh!L21=0,0,RES_hh_tesh!L21/RES_summary!L$19)</f>
        <v>14.171403224607973</v>
      </c>
      <c r="M21" s="72">
        <f>IF(RES_hh_tesh!M21=0,0,RES_hh_tesh!M21/RES_summary!M$19)</f>
        <v>13.670156465920922</v>
      </c>
      <c r="N21" s="72">
        <f>IF(RES_hh_tesh!N21=0,0,RES_hh_tesh!N21/RES_summary!N$19)</f>
        <v>13.902680904058171</v>
      </c>
      <c r="O21" s="72">
        <f>IF(RES_hh_tesh!O21=0,0,RES_hh_tesh!O21/RES_summary!O$19)</f>
        <v>13.686623042567694</v>
      </c>
      <c r="P21" s="72">
        <f>IF(RES_hh_tesh!P21=0,0,RES_hh_tesh!P21/RES_summary!P$19)</f>
        <v>13.139516670335928</v>
      </c>
      <c r="Q21" s="72">
        <f>IF(RES_hh_tesh!Q21=0,0,RES_hh_tesh!Q21/RES_summary!Q$19)</f>
        <v>13.340448052230927</v>
      </c>
      <c r="R21" s="72">
        <f>IF(RES_hh_tesh!R21=0,0,RES_hh_tesh!R21/RES_summary!R$19)</f>
        <v>13.865728230679096</v>
      </c>
      <c r="S21" s="72">
        <f>IF(RES_hh_tesh!S21=0,0,RES_hh_tesh!S21/RES_summary!S$19)</f>
        <v>14.061888182277158</v>
      </c>
      <c r="T21" s="72">
        <f>IF(RES_hh_tesh!T21=0,0,RES_hh_tesh!T21/RES_summary!T$19)</f>
        <v>14.540496196626092</v>
      </c>
      <c r="U21" s="72">
        <f>IF(RES_hh_tesh!U21=0,0,RES_hh_tesh!U21/RES_summary!U$19)</f>
        <v>14.171120399042664</v>
      </c>
      <c r="V21" s="72">
        <f>IF(RES_hh_tesh!V21=0,0,RES_hh_tesh!V21/RES_summary!V$19)</f>
        <v>14.011047983082783</v>
      </c>
      <c r="W21" s="72">
        <f>IF(RES_hh_tesh!W21=0,0,RES_hh_tesh!W21/RES_summary!W$19)</f>
        <v>14.669601444499154</v>
      </c>
      <c r="X21" s="72">
        <f>IF(RES_hh_tesh!X21=0,0,RES_hh_tesh!X21/RES_summary!X$19)</f>
        <v>12.52147758967881</v>
      </c>
      <c r="Y21" s="72">
        <f>IF(RES_hh_tesh!Y21=0,0,RES_hh_tesh!Y21/RES_summary!Y$19)</f>
        <v>11.518072211299714</v>
      </c>
      <c r="DA21" s="89" t="s">
        <v>591</v>
      </c>
    </row>
    <row r="22" spans="1:105" ht="12" customHeight="1" x14ac:dyDescent="0.25">
      <c r="A22" s="28" t="s">
        <v>203</v>
      </c>
      <c r="B22" s="72">
        <f>IF(RES_hh_tesh!B22=0,0,RES_hh_tesh!B22/RES_summary!B$19)</f>
        <v>10.910915876588033</v>
      </c>
      <c r="C22" s="72">
        <f>IF(RES_hh_tesh!C22=0,0,RES_hh_tesh!C22/RES_summary!C$19)</f>
        <v>11.560128967459574</v>
      </c>
      <c r="D22" s="72">
        <f>IF(RES_hh_tesh!D22=0,0,RES_hh_tesh!D22/RES_summary!D$19)</f>
        <v>11.84347950030674</v>
      </c>
      <c r="E22" s="72">
        <f>IF(RES_hh_tesh!E22=0,0,RES_hh_tesh!E22/RES_summary!E$19)</f>
        <v>12.413428844789424</v>
      </c>
      <c r="F22" s="72">
        <f>IF(RES_hh_tesh!F22=0,0,RES_hh_tesh!F22/RES_summary!F$19)</f>
        <v>12.168349359765424</v>
      </c>
      <c r="G22" s="72">
        <f>IF(RES_hh_tesh!G22=0,0,RES_hh_tesh!G22/RES_summary!G$19)</f>
        <v>12.472499664769195</v>
      </c>
      <c r="H22" s="72">
        <f>IF(RES_hh_tesh!H22=0,0,RES_hh_tesh!H22/RES_summary!H$19)</f>
        <v>12.778707585367112</v>
      </c>
      <c r="I22" s="72">
        <f>IF(RES_hh_tesh!I22=0,0,RES_hh_tesh!I22/RES_summary!I$19)</f>
        <v>13.47681647530427</v>
      </c>
      <c r="J22" s="72">
        <f>IF(RES_hh_tesh!J22=0,0,RES_hh_tesh!J22/RES_summary!J$19)</f>
        <v>13.308272611897177</v>
      </c>
      <c r="K22" s="72">
        <f>IF(RES_hh_tesh!K22=0,0,RES_hh_tesh!K22/RES_summary!K$19)</f>
        <v>13.020937505256759</v>
      </c>
      <c r="L22" s="72">
        <f>IF(RES_hh_tesh!L22=0,0,RES_hh_tesh!L22/RES_summary!L$19)</f>
        <v>13.51073777136558</v>
      </c>
      <c r="M22" s="72">
        <f>IF(RES_hh_tesh!M22=0,0,RES_hh_tesh!M22/RES_summary!M$19)</f>
        <v>13.997904081976412</v>
      </c>
      <c r="N22" s="72">
        <f>IF(RES_hh_tesh!N22=0,0,RES_hh_tesh!N22/RES_summary!N$19)</f>
        <v>13.514222811422206</v>
      </c>
      <c r="O22" s="72">
        <f>IF(RES_hh_tesh!O22=0,0,RES_hh_tesh!O22/RES_summary!O$19)</f>
        <v>13.571613876509669</v>
      </c>
      <c r="P22" s="72">
        <f>IF(RES_hh_tesh!P22=0,0,RES_hh_tesh!P22/RES_summary!P$19)</f>
        <v>14.795525788850696</v>
      </c>
      <c r="Q22" s="72">
        <f>IF(RES_hh_tesh!Q22=0,0,RES_hh_tesh!Q22/RES_summary!Q$19)</f>
        <v>14.306211805683427</v>
      </c>
      <c r="R22" s="72">
        <f>IF(RES_hh_tesh!R22=0,0,RES_hh_tesh!R22/RES_summary!R$19)</f>
        <v>13.157506063954738</v>
      </c>
      <c r="S22" s="72">
        <f>IF(RES_hh_tesh!S22=0,0,RES_hh_tesh!S22/RES_summary!S$19)</f>
        <v>13.61473894621923</v>
      </c>
      <c r="T22" s="72">
        <f>IF(RES_hh_tesh!T22=0,0,RES_hh_tesh!T22/RES_summary!T$19)</f>
        <v>15.320144442535831</v>
      </c>
      <c r="U22" s="72">
        <f>IF(RES_hh_tesh!U22=0,0,RES_hh_tesh!U22/RES_summary!U$19)</f>
        <v>14.343065230292789</v>
      </c>
      <c r="V22" s="72">
        <f>IF(RES_hh_tesh!V22=0,0,RES_hh_tesh!V22/RES_summary!V$19)</f>
        <v>13.723593138442004</v>
      </c>
      <c r="W22" s="72">
        <f>IF(RES_hh_tesh!W22=0,0,RES_hh_tesh!W22/RES_summary!W$19)</f>
        <v>14.618333182076574</v>
      </c>
      <c r="X22" s="72">
        <f>IF(RES_hh_tesh!X22=0,0,RES_hh_tesh!X22/RES_summary!X$19)</f>
        <v>13.699918498144502</v>
      </c>
      <c r="Y22" s="72">
        <f>IF(RES_hh_tesh!Y22=0,0,RES_hh_tesh!Y22/RES_summary!Y$19)</f>
        <v>11.873928456813154</v>
      </c>
      <c r="DA22" s="89" t="s">
        <v>592</v>
      </c>
    </row>
    <row r="23" spans="1:105" ht="12" customHeight="1" x14ac:dyDescent="0.25">
      <c r="A23" s="28" t="s">
        <v>198</v>
      </c>
      <c r="B23" s="72">
        <f>IF(RES_hh_tesh!B23=0,0,RES_hh_tesh!B23/RES_summary!B$19)</f>
        <v>8.429472253024402</v>
      </c>
      <c r="C23" s="72">
        <f>IF(RES_hh_tesh!C23=0,0,RES_hh_tesh!C23/RES_summary!C$19)</f>
        <v>7.2872275755033913</v>
      </c>
      <c r="D23" s="72">
        <f>IF(RES_hh_tesh!D23=0,0,RES_hh_tesh!D23/RES_summary!D$19)</f>
        <v>10.922678664603144</v>
      </c>
      <c r="E23" s="72">
        <f>IF(RES_hh_tesh!E23=0,0,RES_hh_tesh!E23/RES_summary!E$19)</f>
        <v>10.42047008032235</v>
      </c>
      <c r="F23" s="72">
        <f>IF(RES_hh_tesh!F23=0,0,RES_hh_tesh!F23/RES_summary!F$19)</f>
        <v>9.0391881646911099</v>
      </c>
      <c r="G23" s="72">
        <f>IF(RES_hh_tesh!G23=0,0,RES_hh_tesh!G23/RES_summary!G$19)</f>
        <v>10.804207986372953</v>
      </c>
      <c r="H23" s="72">
        <f>IF(RES_hh_tesh!H23=0,0,RES_hh_tesh!H23/RES_summary!H$19)</f>
        <v>10.932953283040485</v>
      </c>
      <c r="I23" s="72">
        <f>IF(RES_hh_tesh!I23=0,0,RES_hh_tesh!I23/RES_summary!I$19)</f>
        <v>10.753067262152531</v>
      </c>
      <c r="J23" s="72">
        <f>IF(RES_hh_tesh!J23=0,0,RES_hh_tesh!J23/RES_summary!J$19)</f>
        <v>9.9688662961479793</v>
      </c>
      <c r="K23" s="72">
        <f>IF(RES_hh_tesh!K23=0,0,RES_hh_tesh!K23/RES_summary!K$19)</f>
        <v>11.395653240838413</v>
      </c>
      <c r="L23" s="72">
        <f>IF(RES_hh_tesh!L23=0,0,RES_hh_tesh!L23/RES_summary!L$19)</f>
        <v>12.049700275747398</v>
      </c>
      <c r="M23" s="72">
        <f>IF(RES_hh_tesh!M23=0,0,RES_hh_tesh!M23/RES_summary!M$19)</f>
        <v>11.939193261309867</v>
      </c>
      <c r="N23" s="72">
        <f>IF(RES_hh_tesh!N23=0,0,RES_hh_tesh!N23/RES_summary!N$19)</f>
        <v>13.240548682511232</v>
      </c>
      <c r="O23" s="72">
        <f>IF(RES_hh_tesh!O23=0,0,RES_hh_tesh!O23/RES_summary!O$19)</f>
        <v>13.416455751680909</v>
      </c>
      <c r="P23" s="72">
        <f>IF(RES_hh_tesh!P23=0,0,RES_hh_tesh!P23/RES_summary!P$19)</f>
        <v>12.569464503325369</v>
      </c>
      <c r="Q23" s="72">
        <f>IF(RES_hh_tesh!Q23=0,0,RES_hh_tesh!Q23/RES_summary!Q$19)</f>
        <v>13.598656031450615</v>
      </c>
      <c r="R23" s="72">
        <f>IF(RES_hh_tesh!R23=0,0,RES_hh_tesh!R23/RES_summary!R$19)</f>
        <v>15.631908804144716</v>
      </c>
      <c r="S23" s="72">
        <f>IF(RES_hh_tesh!S23=0,0,RES_hh_tesh!S23/RES_summary!S$19)</f>
        <v>15.023131676370916</v>
      </c>
      <c r="T23" s="72">
        <f>IF(RES_hh_tesh!T23=0,0,RES_hh_tesh!T23/RES_summary!T$19)</f>
        <v>13.894032696217549</v>
      </c>
      <c r="U23" s="72">
        <f>IF(RES_hh_tesh!U23=0,0,RES_hh_tesh!U23/RES_summary!U$19)</f>
        <v>14.860057502960839</v>
      </c>
      <c r="V23" s="72">
        <f>IF(RES_hh_tesh!V23=0,0,RES_hh_tesh!V23/RES_summary!V$19)</f>
        <v>13.054312905433425</v>
      </c>
      <c r="W23" s="72">
        <f>IF(RES_hh_tesh!W23=0,0,RES_hh_tesh!W23/RES_summary!W$19)</f>
        <v>17.770462244757812</v>
      </c>
      <c r="X23" s="72">
        <f>IF(RES_hh_tesh!X23=0,0,RES_hh_tesh!X23/RES_summary!X$19)</f>
        <v>15.369758862234121</v>
      </c>
      <c r="Y23" s="72">
        <f>IF(RES_hh_tesh!Y23=0,0,RES_hh_tesh!Y23/RES_summary!Y$19)</f>
        <v>14.479234295155631</v>
      </c>
      <c r="DA23" s="89" t="s">
        <v>593</v>
      </c>
    </row>
    <row r="24" spans="1:105" ht="12" customHeight="1" x14ac:dyDescent="0.25">
      <c r="A24" s="28" t="s">
        <v>199</v>
      </c>
      <c r="B24" s="72">
        <f>IF(RES_hh_tesh!B24=0,0,RES_hh_tesh!B24/RES_summary!B$19)</f>
        <v>10.29009584494886</v>
      </c>
      <c r="C24" s="72">
        <f>IF(RES_hh_tesh!C24=0,0,RES_hh_tesh!C24/RES_summary!C$19)</f>
        <v>11.170803683614427</v>
      </c>
      <c r="D24" s="72">
        <f>IF(RES_hh_tesh!D24=0,0,RES_hh_tesh!D24/RES_summary!D$19)</f>
        <v>11.426896657263532</v>
      </c>
      <c r="E24" s="72">
        <f>IF(RES_hh_tesh!E24=0,0,RES_hh_tesh!E24/RES_summary!E$19)</f>
        <v>11.561034810315899</v>
      </c>
      <c r="F24" s="72">
        <f>IF(RES_hh_tesh!F24=0,0,RES_hh_tesh!F24/RES_summary!F$19)</f>
        <v>11.871571153130118</v>
      </c>
      <c r="G24" s="72">
        <f>IF(RES_hh_tesh!G24=0,0,RES_hh_tesh!G24/RES_summary!G$19)</f>
        <v>12.219609926835002</v>
      </c>
      <c r="H24" s="72">
        <f>IF(RES_hh_tesh!H24=0,0,RES_hh_tesh!H24/RES_summary!H$19)</f>
        <v>12.159697685628412</v>
      </c>
      <c r="I24" s="72">
        <f>IF(RES_hh_tesh!I24=0,0,RES_hh_tesh!I24/RES_summary!I$19)</f>
        <v>12.320432982346507</v>
      </c>
      <c r="J24" s="72">
        <f>IF(RES_hh_tesh!J24=0,0,RES_hh_tesh!J24/RES_summary!J$19)</f>
        <v>11.989894713388502</v>
      </c>
      <c r="K24" s="72">
        <f>IF(RES_hh_tesh!K24=0,0,RES_hh_tesh!K24/RES_summary!K$19)</f>
        <v>12.314184361164413</v>
      </c>
      <c r="L24" s="72">
        <f>IF(RES_hh_tesh!L24=0,0,RES_hh_tesh!L24/RES_summary!L$19)</f>
        <v>12.701274014613883</v>
      </c>
      <c r="M24" s="72">
        <f>IF(RES_hh_tesh!M24=0,0,RES_hh_tesh!M24/RES_summary!M$19)</f>
        <v>12.987222457451894</v>
      </c>
      <c r="N24" s="72">
        <f>IF(RES_hh_tesh!N24=0,0,RES_hh_tesh!N24/RES_summary!N$19)</f>
        <v>12.629609156619491</v>
      </c>
      <c r="O24" s="72">
        <f>IF(RES_hh_tesh!O24=0,0,RES_hh_tesh!O24/RES_summary!O$19)</f>
        <v>12.758547017689748</v>
      </c>
      <c r="P24" s="72">
        <f>IF(RES_hh_tesh!P24=0,0,RES_hh_tesh!P24/RES_summary!P$19)</f>
        <v>12.697705265689981</v>
      </c>
      <c r="Q24" s="72">
        <f>IF(RES_hh_tesh!Q24=0,0,RES_hh_tesh!Q24/RES_summary!Q$19)</f>
        <v>12.938187384356974</v>
      </c>
      <c r="R24" s="72">
        <f>IF(RES_hh_tesh!R24=0,0,RES_hh_tesh!R24/RES_summary!R$19)</f>
        <v>13.202625457269246</v>
      </c>
      <c r="S24" s="72">
        <f>IF(RES_hh_tesh!S24=0,0,RES_hh_tesh!S24/RES_summary!S$19)</f>
        <v>13.495553780737851</v>
      </c>
      <c r="T24" s="72">
        <f>IF(RES_hh_tesh!T24=0,0,RES_hh_tesh!T24/RES_summary!T$19)</f>
        <v>13.480405398438116</v>
      </c>
      <c r="U24" s="72">
        <f>IF(RES_hh_tesh!U24=0,0,RES_hh_tesh!U24/RES_summary!U$19)</f>
        <v>13.494753572785084</v>
      </c>
      <c r="V24" s="72">
        <f>IF(RES_hh_tesh!V24=0,0,RES_hh_tesh!V24/RES_summary!V$19)</f>
        <v>13.459133934325298</v>
      </c>
      <c r="W24" s="72">
        <f>IF(RES_hh_tesh!W24=0,0,RES_hh_tesh!W24/RES_summary!W$19)</f>
        <v>14.46068433605846</v>
      </c>
      <c r="X24" s="72">
        <f>IF(RES_hh_tesh!X24=0,0,RES_hh_tesh!X24/RES_summary!X$19)</f>
        <v>12.35135789236363</v>
      </c>
      <c r="Y24" s="72">
        <f>IF(RES_hh_tesh!Y24=0,0,RES_hh_tesh!Y24/RES_summary!Y$19)</f>
        <v>11.654346896690928</v>
      </c>
      <c r="DA24" s="89" t="s">
        <v>594</v>
      </c>
    </row>
    <row r="25" spans="1:105" ht="12" customHeight="1" x14ac:dyDescent="0.25">
      <c r="A25" s="73" t="s">
        <v>53</v>
      </c>
      <c r="B25" s="74">
        <f>IF(RES_hh_tesh!B25=0,0,RES_hh_tesh!B25/RES_summary!B$19)</f>
        <v>11.793354473527362</v>
      </c>
      <c r="C25" s="74">
        <f>IF(RES_hh_tesh!C25=0,0,RES_hh_tesh!C25/RES_summary!C$19)</f>
        <v>11.567162695014302</v>
      </c>
      <c r="D25" s="74">
        <f>IF(RES_hh_tesh!D25=0,0,RES_hh_tesh!D25/RES_summary!D$19)</f>
        <v>11.738006298869982</v>
      </c>
      <c r="E25" s="74">
        <f>IF(RES_hh_tesh!E25=0,0,RES_hh_tesh!E25/RES_summary!E$19)</f>
        <v>11.699939126943331</v>
      </c>
      <c r="F25" s="74">
        <f>IF(RES_hh_tesh!F25=0,0,RES_hh_tesh!F25/RES_summary!F$19)</f>
        <v>11.802649610453251</v>
      </c>
      <c r="G25" s="74">
        <f>IF(RES_hh_tesh!G25=0,0,RES_hh_tesh!G25/RES_summary!G$19)</f>
        <v>11.411836562832422</v>
      </c>
      <c r="H25" s="74">
        <f>IF(RES_hh_tesh!H25=0,0,RES_hh_tesh!H25/RES_summary!H$19)</f>
        <v>11.448208456687397</v>
      </c>
      <c r="I25" s="74">
        <f>IF(RES_hh_tesh!I25=0,0,RES_hh_tesh!I25/RES_summary!I$19)</f>
        <v>11.285244605755089</v>
      </c>
      <c r="J25" s="74">
        <f>IF(RES_hh_tesh!J25=0,0,RES_hh_tesh!J25/RES_summary!J$19)</f>
        <v>10.820349482882063</v>
      </c>
      <c r="K25" s="74">
        <f>IF(RES_hh_tesh!K25=0,0,RES_hh_tesh!K25/RES_summary!K$19)</f>
        <v>10.400635461783395</v>
      </c>
      <c r="L25" s="74">
        <f>IF(RES_hh_tesh!L25=0,0,RES_hh_tesh!L25/RES_summary!L$19)</f>
        <v>10.535176761944346</v>
      </c>
      <c r="M25" s="74">
        <f>IF(RES_hh_tesh!M25=0,0,RES_hh_tesh!M25/RES_summary!M$19)</f>
        <v>10.775296213345332</v>
      </c>
      <c r="N25" s="74">
        <f>IF(RES_hh_tesh!N25=0,0,RES_hh_tesh!N25/RES_summary!N$19)</f>
        <v>10.504270493970495</v>
      </c>
      <c r="O25" s="74">
        <f>IF(RES_hh_tesh!O25=0,0,RES_hh_tesh!O25/RES_summary!O$19)</f>
        <v>10.478539259988709</v>
      </c>
      <c r="P25" s="74">
        <f>IF(RES_hh_tesh!P25=0,0,RES_hh_tesh!P25/RES_summary!P$19)</f>
        <v>9.7431335241211254</v>
      </c>
      <c r="Q25" s="74">
        <f>IF(RES_hh_tesh!Q25=0,0,RES_hh_tesh!Q25/RES_summary!Q$19)</f>
        <v>9.7829151999735142</v>
      </c>
      <c r="R25" s="74">
        <f>IF(RES_hh_tesh!R25=0,0,RES_hh_tesh!R25/RES_summary!R$19)</f>
        <v>9.8677464441776817</v>
      </c>
      <c r="S25" s="74">
        <f>IF(RES_hh_tesh!S25=0,0,RES_hh_tesh!S25/RES_summary!S$19)</f>
        <v>10.26691633424895</v>
      </c>
      <c r="T25" s="74">
        <f>IF(RES_hh_tesh!T25=0,0,RES_hh_tesh!T25/RES_summary!T$19)</f>
        <v>10.20304398674395</v>
      </c>
      <c r="U25" s="74">
        <f>IF(RES_hh_tesh!U25=0,0,RES_hh_tesh!U25/RES_summary!U$19)</f>
        <v>10.018284196393834</v>
      </c>
      <c r="V25" s="74">
        <f>IF(RES_hh_tesh!V25=0,0,RES_hh_tesh!V25/RES_summary!V$19)</f>
        <v>9.9963474774349166</v>
      </c>
      <c r="W25" s="74">
        <f>IF(RES_hh_tesh!W25=0,0,RES_hh_tesh!W25/RES_summary!W$19)</f>
        <v>9.914306623603844</v>
      </c>
      <c r="X25" s="74">
        <f>IF(RES_hh_tesh!X25=0,0,RES_hh_tesh!X25/RES_summary!X$19)</f>
        <v>8.6097298629436985</v>
      </c>
      <c r="Y25" s="74">
        <f>IF(RES_hh_tesh!Y25=0,0,RES_hh_tesh!Y25/RES_summary!Y$19)</f>
        <v>7.9726543472607867</v>
      </c>
      <c r="DA25" s="90" t="s">
        <v>595</v>
      </c>
    </row>
    <row r="26" spans="1:105" ht="12" customHeight="1" x14ac:dyDescent="0.25">
      <c r="A26" s="32" t="s">
        <v>52</v>
      </c>
      <c r="B26" s="77">
        <f>IF(RES_hh_tesh!B26=0,0,RES_hh_tesh!B26/RES_summary!B$19)</f>
        <v>9.5083726984374888</v>
      </c>
      <c r="C26" s="77">
        <f>IF(RES_hh_tesh!C26=0,0,RES_hh_tesh!C26/RES_summary!C$19)</f>
        <v>9.5811866661100975</v>
      </c>
      <c r="D26" s="77">
        <f>IF(RES_hh_tesh!D26=0,0,RES_hh_tesh!D26/RES_summary!D$19)</f>
        <v>9.8408027921880663</v>
      </c>
      <c r="E26" s="77">
        <f>IF(RES_hh_tesh!E26=0,0,RES_hh_tesh!E26/RES_summary!E$19)</f>
        <v>9.9873027276278226</v>
      </c>
      <c r="F26" s="77">
        <f>IF(RES_hh_tesh!F26=0,0,RES_hh_tesh!F26/RES_summary!F$19)</f>
        <v>9.965261714664635</v>
      </c>
      <c r="G26" s="77">
        <f>IF(RES_hh_tesh!G26=0,0,RES_hh_tesh!G26/RES_summary!G$19)</f>
        <v>9.8455702639817559</v>
      </c>
      <c r="H26" s="77">
        <f>IF(RES_hh_tesh!H26=0,0,RES_hh_tesh!H26/RES_summary!H$19)</f>
        <v>10.14754598758986</v>
      </c>
      <c r="I26" s="77">
        <f>IF(RES_hh_tesh!I26=0,0,RES_hh_tesh!I26/RES_summary!I$19)</f>
        <v>9.940043645583188</v>
      </c>
      <c r="J26" s="77">
        <f>IF(RES_hh_tesh!J26=0,0,RES_hh_tesh!J26/RES_summary!J$19)</f>
        <v>10.003501764198687</v>
      </c>
      <c r="K26" s="77">
        <f>IF(RES_hh_tesh!K26=0,0,RES_hh_tesh!K26/RES_summary!K$19)</f>
        <v>10.063461484004586</v>
      </c>
      <c r="L26" s="77">
        <f>IF(RES_hh_tesh!L26=0,0,RES_hh_tesh!L26/RES_summary!L$19)</f>
        <v>9.9757481768010994</v>
      </c>
      <c r="M26" s="77">
        <f>IF(RES_hh_tesh!M26=0,0,RES_hh_tesh!M26/RES_summary!M$19)</f>
        <v>10.242517266136709</v>
      </c>
      <c r="N26" s="77">
        <f>IF(RES_hh_tesh!N26=0,0,RES_hh_tesh!N26/RES_summary!N$19)</f>
        <v>10.049035867454222</v>
      </c>
      <c r="O26" s="77">
        <f>IF(RES_hh_tesh!O26=0,0,RES_hh_tesh!O26/RES_summary!O$19)</f>
        <v>9.8542085913332116</v>
      </c>
      <c r="P26" s="77">
        <f>IF(RES_hh_tesh!P26=0,0,RES_hh_tesh!P26/RES_summary!P$19)</f>
        <v>9.7392342164294003</v>
      </c>
      <c r="Q26" s="77">
        <f>IF(RES_hh_tesh!Q26=0,0,RES_hh_tesh!Q26/RES_summary!Q$19)</f>
        <v>9.9292023861397034</v>
      </c>
      <c r="R26" s="77">
        <f>IF(RES_hh_tesh!R26=0,0,RES_hh_tesh!R26/RES_summary!R$19)</f>
        <v>9.9766326675661876</v>
      </c>
      <c r="S26" s="77">
        <f>IF(RES_hh_tesh!S26=0,0,RES_hh_tesh!S26/RES_summary!S$19)</f>
        <v>10.041729895542108</v>
      </c>
      <c r="T26" s="77">
        <f>IF(RES_hh_tesh!T26=0,0,RES_hh_tesh!T26/RES_summary!T$19)</f>
        <v>10.356911790655873</v>
      </c>
      <c r="U26" s="77">
        <f>IF(RES_hh_tesh!U26=0,0,RES_hh_tesh!U26/RES_summary!U$19)</f>
        <v>10.207601639831438</v>
      </c>
      <c r="V26" s="77">
        <f>IF(RES_hh_tesh!V26=0,0,RES_hh_tesh!V26/RES_summary!V$19)</f>
        <v>10.393378009483136</v>
      </c>
      <c r="W26" s="77">
        <f>IF(RES_hh_tesh!W26=0,0,RES_hh_tesh!W26/RES_summary!W$19)</f>
        <v>10.056669307790642</v>
      </c>
      <c r="X26" s="77">
        <f>IF(RES_hh_tesh!X26=0,0,RES_hh_tesh!X26/RES_summary!X$19)</f>
        <v>9.969314644968426</v>
      </c>
      <c r="Y26" s="77">
        <f>IF(RES_hh_tesh!Y26=0,0,RES_hh_tesh!Y26/RES_summary!Y$19)</f>
        <v>9.3391228357188343</v>
      </c>
      <c r="DA26" s="92" t="s">
        <v>596</v>
      </c>
    </row>
    <row r="27" spans="1:105" ht="12.95" customHeight="1" x14ac:dyDescent="0.25">
      <c r="A27" s="68" t="s">
        <v>54</v>
      </c>
      <c r="B27" s="69">
        <f>IF(RES_hh_tesh!B27=0,0,RES_hh_tesh!B27/RES_summary!B$19)</f>
        <v>5.8169194263545876</v>
      </c>
      <c r="C27" s="69">
        <f>IF(RES_hh_tesh!C27=0,0,RES_hh_tesh!C27/RES_summary!C$19)</f>
        <v>5.9327304956668785</v>
      </c>
      <c r="D27" s="69">
        <f>IF(RES_hh_tesh!D27=0,0,RES_hh_tesh!D27/RES_summary!D$19)</f>
        <v>6.0667552095583748</v>
      </c>
      <c r="E27" s="69">
        <f>IF(RES_hh_tesh!E27=0,0,RES_hh_tesh!E27/RES_summary!E$19)</f>
        <v>6.241190879177303</v>
      </c>
      <c r="F27" s="69">
        <f>IF(RES_hh_tesh!F27=0,0,RES_hh_tesh!F27/RES_summary!F$19)</f>
        <v>6.1727028717976253</v>
      </c>
      <c r="G27" s="69">
        <f>IF(RES_hh_tesh!G27=0,0,RES_hh_tesh!G27/RES_summary!G$19)</f>
        <v>6.2761163093019405</v>
      </c>
      <c r="H27" s="69">
        <f>IF(RES_hh_tesh!H27=0,0,RES_hh_tesh!H27/RES_summary!H$19)</f>
        <v>6.2574319310022348</v>
      </c>
      <c r="I27" s="69">
        <f>IF(RES_hh_tesh!I27=0,0,RES_hh_tesh!I27/RES_summary!I$19)</f>
        <v>6.069171072204858</v>
      </c>
      <c r="J27" s="69">
        <f>IF(RES_hh_tesh!J27=0,0,RES_hh_tesh!J27/RES_summary!J$19)</f>
        <v>5.7867570740027174</v>
      </c>
      <c r="K27" s="69">
        <f>IF(RES_hh_tesh!K27=0,0,RES_hh_tesh!K27/RES_summary!K$19)</f>
        <v>5.6501429017902183</v>
      </c>
      <c r="L27" s="69">
        <f>IF(RES_hh_tesh!L27=0,0,RES_hh_tesh!L27/RES_summary!L$19)</f>
        <v>5.8711741714163468</v>
      </c>
      <c r="M27" s="69">
        <f>IF(RES_hh_tesh!M27=0,0,RES_hh_tesh!M27/RES_summary!M$19)</f>
        <v>5.5827303370637873</v>
      </c>
      <c r="N27" s="69">
        <f>IF(RES_hh_tesh!N27=0,0,RES_hh_tesh!N27/RES_summary!N$19)</f>
        <v>5.4234162056861166</v>
      </c>
      <c r="O27" s="69">
        <f>IF(RES_hh_tesh!O27=0,0,RES_hh_tesh!O27/RES_summary!O$19)</f>
        <v>5.356333676292353</v>
      </c>
      <c r="P27" s="69">
        <f>IF(RES_hh_tesh!P27=0,0,RES_hh_tesh!P27/RES_summary!P$19)</f>
        <v>5.0932919865878477</v>
      </c>
      <c r="Q27" s="69">
        <f>IF(RES_hh_tesh!Q27=0,0,RES_hh_tesh!Q27/RES_summary!Q$19)</f>
        <v>5.1068722241535038</v>
      </c>
      <c r="R27" s="69">
        <f>IF(RES_hh_tesh!R27=0,0,RES_hh_tesh!R27/RES_summary!R$19)</f>
        <v>5.1028523851611096</v>
      </c>
      <c r="S27" s="69">
        <f>IF(RES_hh_tesh!S27=0,0,RES_hh_tesh!S27/RES_summary!S$19)</f>
        <v>5.3610401791316145</v>
      </c>
      <c r="T27" s="69">
        <f>IF(RES_hh_tesh!T27=0,0,RES_hh_tesh!T27/RES_summary!T$19)</f>
        <v>5.365862882524997</v>
      </c>
      <c r="U27" s="69">
        <f>IF(RES_hh_tesh!U27=0,0,RES_hh_tesh!U27/RES_summary!U$19)</f>
        <v>5.3494982659971129</v>
      </c>
      <c r="V27" s="69">
        <f>IF(RES_hh_tesh!V27=0,0,RES_hh_tesh!V27/RES_summary!V$19)</f>
        <v>5.4791795559352821</v>
      </c>
      <c r="W27" s="69">
        <f>IF(RES_hh_tesh!W27=0,0,RES_hh_tesh!W27/RES_summary!W$19)</f>
        <v>5.5082423618944327</v>
      </c>
      <c r="X27" s="69">
        <f>IF(RES_hh_tesh!X27=0,0,RES_hh_tesh!X27/RES_summary!X$19)</f>
        <v>5.3910293894037453</v>
      </c>
      <c r="Y27" s="69">
        <f>IF(RES_hh_tesh!Y27=0,0,RES_hh_tesh!Y27/RES_summary!Y$19)</f>
        <v>5.0225782715284142</v>
      </c>
      <c r="DA27" s="88" t="s">
        <v>306</v>
      </c>
    </row>
    <row r="28" spans="1:105" ht="12" customHeight="1" x14ac:dyDescent="0.25">
      <c r="A28" s="28" t="s">
        <v>51</v>
      </c>
      <c r="B28" s="72">
        <f>IF(RES_hh_tesh!B28=0,0,RES_hh_tesh!B28/RES_summary!B$19)</f>
        <v>4.4662857365985884</v>
      </c>
      <c r="C28" s="72">
        <f>IF(RES_hh_tesh!C28=0,0,RES_hh_tesh!C28/RES_summary!C$19)</f>
        <v>4.1217627278076217</v>
      </c>
      <c r="D28" s="72">
        <f>IF(RES_hh_tesh!D28=0,0,RES_hh_tesh!D28/RES_summary!D$19)</f>
        <v>4.9514363374147221</v>
      </c>
      <c r="E28" s="72">
        <f>IF(RES_hh_tesh!E28=0,0,RES_hh_tesh!E28/RES_summary!E$19)</f>
        <v>5.8461849993874653</v>
      </c>
      <c r="F28" s="72">
        <f>IF(RES_hh_tesh!F28=0,0,RES_hh_tesh!F28/RES_summary!F$19)</f>
        <v>5.8636986807800451</v>
      </c>
      <c r="G28" s="72">
        <f>IF(RES_hh_tesh!G28=0,0,RES_hh_tesh!G28/RES_summary!G$19)</f>
        <v>5.7975249197389447</v>
      </c>
      <c r="H28" s="72">
        <f>IF(RES_hh_tesh!H28=0,0,RES_hh_tesh!H28/RES_summary!H$19)</f>
        <v>6.1301740136428107</v>
      </c>
      <c r="I28" s="72">
        <f>IF(RES_hh_tesh!I28=0,0,RES_hh_tesh!I28/RES_summary!I$19)</f>
        <v>5.8311466296533654</v>
      </c>
      <c r="J28" s="72">
        <f>IF(RES_hh_tesh!J28=0,0,RES_hh_tesh!J28/RES_summary!J$19)</f>
        <v>6.2050109502805082</v>
      </c>
      <c r="K28" s="72">
        <f>IF(RES_hh_tesh!K28=0,0,RES_hh_tesh!K28/RES_summary!K$19)</f>
        <v>6.1655150907446474</v>
      </c>
      <c r="L28" s="72">
        <f>IF(RES_hh_tesh!L28=0,0,RES_hh_tesh!L28/RES_summary!L$19)</f>
        <v>6.2907055649941395</v>
      </c>
      <c r="M28" s="72">
        <f>IF(RES_hh_tesh!M28=0,0,RES_hh_tesh!M28/RES_summary!M$19)</f>
        <v>6.0873613077975044</v>
      </c>
      <c r="N28" s="72">
        <f>IF(RES_hh_tesh!N28=0,0,RES_hh_tesh!N28/RES_summary!N$19)</f>
        <v>5.9967550124727982</v>
      </c>
      <c r="O28" s="72">
        <f>IF(RES_hh_tesh!O28=0,0,RES_hh_tesh!O28/RES_summary!O$19)</f>
        <v>5.6973970122469559</v>
      </c>
      <c r="P28" s="72">
        <f>IF(RES_hh_tesh!P28=0,0,RES_hh_tesh!P28/RES_summary!P$19)</f>
        <v>5.7244010234418807</v>
      </c>
      <c r="Q28" s="72">
        <f>IF(RES_hh_tesh!Q28=0,0,RES_hh_tesh!Q28/RES_summary!Q$19)</f>
        <v>5.6127759638374188</v>
      </c>
      <c r="R28" s="72">
        <f>IF(RES_hh_tesh!R28=0,0,RES_hh_tesh!R28/RES_summary!R$19)</f>
        <v>5.6857598186534526</v>
      </c>
      <c r="S28" s="72">
        <f>IF(RES_hh_tesh!S28=0,0,RES_hh_tesh!S28/RES_summary!S$19)</f>
        <v>5.9855552629791005</v>
      </c>
      <c r="T28" s="72">
        <f>IF(RES_hh_tesh!T28=0,0,RES_hh_tesh!T28/RES_summary!T$19)</f>
        <v>6.0031708704959614</v>
      </c>
      <c r="U28" s="72">
        <f>IF(RES_hh_tesh!U28=0,0,RES_hh_tesh!U28/RES_summary!U$19)</f>
        <v>5.5746364755979139</v>
      </c>
      <c r="V28" s="72">
        <f>IF(RES_hh_tesh!V28=0,0,RES_hh_tesh!V28/RES_summary!V$19)</f>
        <v>6.093029729890806</v>
      </c>
      <c r="W28" s="72">
        <f>IF(RES_hh_tesh!W28=0,0,RES_hh_tesh!W28/RES_summary!W$19)</f>
        <v>5.8632404581776854</v>
      </c>
      <c r="X28" s="72">
        <f>IF(RES_hh_tesh!X28=0,0,RES_hh_tesh!X28/RES_summary!X$19)</f>
        <v>4.4451839026240911</v>
      </c>
      <c r="Y28" s="72">
        <f>IF(RES_hh_tesh!Y28=0,0,RES_hh_tesh!Y28/RES_summary!Y$19)</f>
        <v>4.1300607845869086</v>
      </c>
      <c r="DA28" s="89" t="s">
        <v>597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5.6597143346206131</v>
      </c>
      <c r="C29" s="72">
        <f>IF(RES_hh_tesh!C29=0,0,RES_hh_tesh!C29/RES_summary!C$19)</f>
        <v>5.6701543505984162</v>
      </c>
      <c r="D29" s="72">
        <f>IF(RES_hh_tesh!D29=0,0,RES_hh_tesh!D29/RES_summary!D$19)</f>
        <v>5.9048289665266145</v>
      </c>
      <c r="E29" s="72">
        <f>IF(RES_hh_tesh!E29=0,0,RES_hh_tesh!E29/RES_summary!E$19)</f>
        <v>6.4279489148148974</v>
      </c>
      <c r="F29" s="72">
        <f>IF(RES_hh_tesh!F29=0,0,RES_hh_tesh!F29/RES_summary!F$19)</f>
        <v>6.2187656731630163</v>
      </c>
      <c r="G29" s="72">
        <f>IF(RES_hh_tesh!G29=0,0,RES_hh_tesh!G29/RES_summary!G$19)</f>
        <v>6.6354651549586388</v>
      </c>
      <c r="H29" s="72">
        <f>IF(RES_hh_tesh!H29=0,0,RES_hh_tesh!H29/RES_summary!H$19)</f>
        <v>6.1094814175168528</v>
      </c>
      <c r="I29" s="72">
        <f>IF(RES_hh_tesh!I29=0,0,RES_hh_tesh!I29/RES_summary!I$19)</f>
        <v>6.4075149346587912</v>
      </c>
      <c r="J29" s="72">
        <f>IF(RES_hh_tesh!J29=0,0,RES_hh_tesh!J29/RES_summary!J$19)</f>
        <v>5.7822915873671965</v>
      </c>
      <c r="K29" s="72">
        <f>IF(RES_hh_tesh!K29=0,0,RES_hh_tesh!K29/RES_summary!K$19)</f>
        <v>5.9764670456611855</v>
      </c>
      <c r="L29" s="72">
        <f>IF(RES_hh_tesh!L29=0,0,RES_hh_tesh!L29/RES_summary!L$19)</f>
        <v>5.8830958852482009</v>
      </c>
      <c r="M29" s="72">
        <f>IF(RES_hh_tesh!M29=0,0,RES_hh_tesh!M29/RES_summary!M$19)</f>
        <v>5.8114499172453025</v>
      </c>
      <c r="N29" s="72">
        <f>IF(RES_hh_tesh!N29=0,0,RES_hh_tesh!N29/RES_summary!N$19)</f>
        <v>5.5147142228247796</v>
      </c>
      <c r="O29" s="72">
        <f>IF(RES_hh_tesh!O29=0,0,RES_hh_tesh!O29/RES_summary!O$19)</f>
        <v>5.4342595379539764</v>
      </c>
      <c r="P29" s="72">
        <f>IF(RES_hh_tesh!P29=0,0,RES_hh_tesh!P29/RES_summary!P$19)</f>
        <v>5.3681912521989794</v>
      </c>
      <c r="Q29" s="72">
        <f>IF(RES_hh_tesh!Q29=0,0,RES_hh_tesh!Q29/RES_summary!Q$19)</f>
        <v>5.3503492259063901</v>
      </c>
      <c r="R29" s="72">
        <f>IF(RES_hh_tesh!R29=0,0,RES_hh_tesh!R29/RES_summary!R$19)</f>
        <v>5.2763779112165681</v>
      </c>
      <c r="S29" s="72">
        <f>IF(RES_hh_tesh!S29=0,0,RES_hh_tesh!S29/RES_summary!S$19)</f>
        <v>5.6059628847692853</v>
      </c>
      <c r="T29" s="72">
        <f>IF(RES_hh_tesh!T29=0,0,RES_hh_tesh!T29/RES_summary!T$19)</f>
        <v>5.7065595186716527</v>
      </c>
      <c r="U29" s="72">
        <f>IF(RES_hh_tesh!U29=0,0,RES_hh_tesh!U29/RES_summary!U$19)</f>
        <v>5.8019712709949758</v>
      </c>
      <c r="V29" s="72">
        <f>IF(RES_hh_tesh!V29=0,0,RES_hh_tesh!V29/RES_summary!V$19)</f>
        <v>5.8673041234256802</v>
      </c>
      <c r="W29" s="72">
        <f>IF(RES_hh_tesh!W29=0,0,RES_hh_tesh!W29/RES_summary!W$19)</f>
        <v>5.6465551466707584</v>
      </c>
      <c r="X29" s="72">
        <f>IF(RES_hh_tesh!X29=0,0,RES_hh_tesh!X29/RES_summary!X$19)</f>
        <v>5.2977754606866982</v>
      </c>
      <c r="Y29" s="72">
        <f>IF(RES_hh_tesh!Y29=0,0,RES_hh_tesh!Y29/RES_summary!Y$19)</f>
        <v>4.7304370558558704</v>
      </c>
      <c r="DA29" s="89" t="s">
        <v>598</v>
      </c>
    </row>
    <row r="30" spans="1:105" ht="12" customHeight="1" x14ac:dyDescent="0.25">
      <c r="A30" s="28" t="s">
        <v>190</v>
      </c>
      <c r="B30" s="72">
        <f>IF(RES_hh_tesh!B30=0,0,RES_hh_tesh!B30/RES_summary!B$19)</f>
        <v>5.7025818673444313</v>
      </c>
      <c r="C30" s="72">
        <f>IF(RES_hh_tesh!C30=0,0,RES_hh_tesh!C30/RES_summary!C$19)</f>
        <v>5.6729411214868852</v>
      </c>
      <c r="D30" s="72">
        <f>IF(RES_hh_tesh!D30=0,0,RES_hh_tesh!D30/RES_summary!D$19)</f>
        <v>5.8264687437632858</v>
      </c>
      <c r="E30" s="72">
        <f>IF(RES_hh_tesh!E30=0,0,RES_hh_tesh!E30/RES_summary!E$19)</f>
        <v>5.8900987430191138</v>
      </c>
      <c r="F30" s="72">
        <f>IF(RES_hh_tesh!F30=0,0,RES_hh_tesh!F30/RES_summary!F$19)</f>
        <v>5.6485185172292987</v>
      </c>
      <c r="G30" s="72">
        <f>IF(RES_hh_tesh!G30=0,0,RES_hh_tesh!G30/RES_summary!G$19)</f>
        <v>5.8623313101578063</v>
      </c>
      <c r="H30" s="72">
        <f>IF(RES_hh_tesh!H30=0,0,RES_hh_tesh!H30/RES_summary!H$19)</f>
        <v>5.8380488233797312</v>
      </c>
      <c r="I30" s="72">
        <f>IF(RES_hh_tesh!I30=0,0,RES_hh_tesh!I30/RES_summary!I$19)</f>
        <v>5.5143814516414373</v>
      </c>
      <c r="J30" s="72">
        <f>IF(RES_hh_tesh!J30=0,0,RES_hh_tesh!J30/RES_summary!J$19)</f>
        <v>5.1555764296222142</v>
      </c>
      <c r="K30" s="72">
        <f>IF(RES_hh_tesh!K30=0,0,RES_hh_tesh!K30/RES_summary!K$19)</f>
        <v>5.0116239686024917</v>
      </c>
      <c r="L30" s="72">
        <f>IF(RES_hh_tesh!L30=0,0,RES_hh_tesh!L30/RES_summary!L$19)</f>
        <v>5.3272166166133204</v>
      </c>
      <c r="M30" s="72">
        <f>IF(RES_hh_tesh!M30=0,0,RES_hh_tesh!M30/RES_summary!M$19)</f>
        <v>5.2846884136249859</v>
      </c>
      <c r="N30" s="72">
        <f>IF(RES_hh_tesh!N30=0,0,RES_hh_tesh!N30/RES_summary!N$19)</f>
        <v>4.8854570509443498</v>
      </c>
      <c r="O30" s="72">
        <f>IF(RES_hh_tesh!O30=0,0,RES_hh_tesh!O30/RES_summary!O$19)</f>
        <v>4.8404255521140946</v>
      </c>
      <c r="P30" s="72">
        <f>IF(RES_hh_tesh!P30=0,0,RES_hh_tesh!P30/RES_summary!P$19)</f>
        <v>4.529276282555994</v>
      </c>
      <c r="Q30" s="72">
        <f>IF(RES_hh_tesh!Q30=0,0,RES_hh_tesh!Q30/RES_summary!Q$19)</f>
        <v>4.6502601667723074</v>
      </c>
      <c r="R30" s="72">
        <f>IF(RES_hh_tesh!R30=0,0,RES_hh_tesh!R30/RES_summary!R$19)</f>
        <v>4.7463742964620508</v>
      </c>
      <c r="S30" s="72">
        <f>IF(RES_hh_tesh!S30=0,0,RES_hh_tesh!S30/RES_summary!S$19)</f>
        <v>5.0311323869961226</v>
      </c>
      <c r="T30" s="72">
        <f>IF(RES_hh_tesh!T30=0,0,RES_hh_tesh!T30/RES_summary!T$19)</f>
        <v>5.0065296213267114</v>
      </c>
      <c r="U30" s="72">
        <f>IF(RES_hh_tesh!U30=0,0,RES_hh_tesh!U30/RES_summary!U$19)</f>
        <v>5.0231218230627519</v>
      </c>
      <c r="V30" s="72">
        <f>IF(RES_hh_tesh!V30=0,0,RES_hh_tesh!V30/RES_summary!V$19)</f>
        <v>5.2640717815438949</v>
      </c>
      <c r="W30" s="72">
        <f>IF(RES_hh_tesh!W30=0,0,RES_hh_tesh!W30/RES_summary!W$19)</f>
        <v>5.2849188346206741</v>
      </c>
      <c r="X30" s="72">
        <f>IF(RES_hh_tesh!X30=0,0,RES_hh_tesh!X30/RES_summary!X$19)</f>
        <v>4.6889374041516056</v>
      </c>
      <c r="Y30" s="72">
        <f>IF(RES_hh_tesh!Y30=0,0,RES_hh_tesh!Y30/RES_summary!Y$19)</f>
        <v>4.3763497979767001</v>
      </c>
      <c r="DA30" s="89" t="s">
        <v>599</v>
      </c>
    </row>
    <row r="31" spans="1:105" ht="12" customHeight="1" x14ac:dyDescent="0.25">
      <c r="A31" s="28" t="s">
        <v>203</v>
      </c>
      <c r="B31" s="72">
        <f>IF(RES_hh_tesh!B31=0,0,RES_hh_tesh!B31/RES_summary!B$19)</f>
        <v>8.7589822345797756</v>
      </c>
      <c r="C31" s="72">
        <f>IF(RES_hh_tesh!C31=0,0,RES_hh_tesh!C31/RES_summary!C$19)</f>
        <v>8.9707170070905207</v>
      </c>
      <c r="D31" s="72">
        <f>IF(RES_hh_tesh!D31=0,0,RES_hh_tesh!D31/RES_summary!D$19)</f>
        <v>9.0832692551061704</v>
      </c>
      <c r="E31" s="72">
        <f>IF(RES_hh_tesh!E31=0,0,RES_hh_tesh!E31/RES_summary!E$19)</f>
        <v>9.1390405529799139</v>
      </c>
      <c r="F31" s="72">
        <f>IF(RES_hh_tesh!F31=0,0,RES_hh_tesh!F31/RES_summary!F$19)</f>
        <v>8.5774839557363975</v>
      </c>
      <c r="G31" s="72">
        <f>IF(RES_hh_tesh!G31=0,0,RES_hh_tesh!G31/RES_summary!G$19)</f>
        <v>8.8043230054440649</v>
      </c>
      <c r="H31" s="72">
        <f>IF(RES_hh_tesh!H31=0,0,RES_hh_tesh!H31/RES_summary!H$19)</f>
        <v>8.2671786851628486</v>
      </c>
      <c r="I31" s="72">
        <f>IF(RES_hh_tesh!I31=0,0,RES_hh_tesh!I31/RES_summary!I$19)</f>
        <v>8.1565927600659602</v>
      </c>
      <c r="J31" s="72">
        <f>IF(RES_hh_tesh!J31=0,0,RES_hh_tesh!J31/RES_summary!J$19)</f>
        <v>8.1759825356416513</v>
      </c>
      <c r="K31" s="72">
        <f>IF(RES_hh_tesh!K31=0,0,RES_hh_tesh!K31/RES_summary!K$19)</f>
        <v>8.2140739920338213</v>
      </c>
      <c r="L31" s="72">
        <f>IF(RES_hh_tesh!L31=0,0,RES_hh_tesh!L31/RES_summary!L$19)</f>
        <v>6.8545392068928592</v>
      </c>
      <c r="M31" s="72">
        <f>IF(RES_hh_tesh!M31=0,0,RES_hh_tesh!M31/RES_summary!M$19)</f>
        <v>6.5508564346187539</v>
      </c>
      <c r="N31" s="72">
        <f>IF(RES_hh_tesh!N31=0,0,RES_hh_tesh!N31/RES_summary!N$19)</f>
        <v>6.3908278259596711</v>
      </c>
      <c r="O31" s="72">
        <f>IF(RES_hh_tesh!O31=0,0,RES_hh_tesh!O31/RES_summary!O$19)</f>
        <v>6.2135748473720698</v>
      </c>
      <c r="P31" s="72">
        <f>IF(RES_hh_tesh!P31=0,0,RES_hh_tesh!P31/RES_summary!P$19)</f>
        <v>6.1373089581345468</v>
      </c>
      <c r="Q31" s="72">
        <f>IF(RES_hh_tesh!Q31=0,0,RES_hh_tesh!Q31/RES_summary!Q$19)</f>
        <v>6.1335837658160441</v>
      </c>
      <c r="R31" s="72">
        <f>IF(RES_hh_tesh!R31=0,0,RES_hh_tesh!R31/RES_summary!R$19)</f>
        <v>6.1079434886595187</v>
      </c>
      <c r="S31" s="72">
        <f>IF(RES_hh_tesh!S31=0,0,RES_hh_tesh!S31/RES_summary!S$19)</f>
        <v>6.1973841485128389</v>
      </c>
      <c r="T31" s="72">
        <f>IF(RES_hh_tesh!T31=0,0,RES_hh_tesh!T31/RES_summary!T$19)</f>
        <v>6.8222911351628346</v>
      </c>
      <c r="U31" s="72">
        <f>IF(RES_hh_tesh!U31=0,0,RES_hh_tesh!U31/RES_summary!U$19)</f>
        <v>6.7202631509282025</v>
      </c>
      <c r="V31" s="72">
        <f>IF(RES_hh_tesh!V31=0,0,RES_hh_tesh!V31/RES_summary!V$19)</f>
        <v>6.8041746874219413</v>
      </c>
      <c r="W31" s="72">
        <f>IF(RES_hh_tesh!W31=0,0,RES_hh_tesh!W31/RES_summary!W$19)</f>
        <v>7.0283906927820059</v>
      </c>
      <c r="X31" s="72">
        <f>IF(RES_hh_tesh!X31=0,0,RES_hh_tesh!X31/RES_summary!X$19)</f>
        <v>6.2550889035316732</v>
      </c>
      <c r="Y31" s="72">
        <f>IF(RES_hh_tesh!Y31=0,0,RES_hh_tesh!Y31/RES_summary!Y$19)</f>
        <v>6.1039929128857047</v>
      </c>
      <c r="DA31" s="89" t="s">
        <v>600</v>
      </c>
    </row>
    <row r="32" spans="1:105" ht="12" customHeight="1" x14ac:dyDescent="0.25">
      <c r="A32" s="32" t="s">
        <v>53</v>
      </c>
      <c r="B32" s="77">
        <f>IF(RES_hh_tesh!B32=0,0,RES_hh_tesh!B32/RES_summary!B$19)</f>
        <v>5.8202287075450148</v>
      </c>
      <c r="C32" s="77">
        <f>IF(RES_hh_tesh!C32=0,0,RES_hh_tesh!C32/RES_summary!C$19)</f>
        <v>6.0386525695881259</v>
      </c>
      <c r="D32" s="77">
        <f>IF(RES_hh_tesh!D32=0,0,RES_hh_tesh!D32/RES_summary!D$19)</f>
        <v>6.1210015976825387</v>
      </c>
      <c r="E32" s="77">
        <f>IF(RES_hh_tesh!E32=0,0,RES_hh_tesh!E32/RES_summary!E$19)</f>
        <v>6.225722844457283</v>
      </c>
      <c r="F32" s="77">
        <f>IF(RES_hh_tesh!F32=0,0,RES_hh_tesh!F32/RES_summary!F$19)</f>
        <v>6.2987297287064781</v>
      </c>
      <c r="G32" s="77">
        <f>IF(RES_hh_tesh!G32=0,0,RES_hh_tesh!G32/RES_summary!G$19)</f>
        <v>6.253845721635205</v>
      </c>
      <c r="H32" s="77">
        <f>IF(RES_hh_tesh!H32=0,0,RES_hh_tesh!H32/RES_summary!H$19)</f>
        <v>6.4028381246970714</v>
      </c>
      <c r="I32" s="77">
        <f>IF(RES_hh_tesh!I32=0,0,RES_hh_tesh!I32/RES_summary!I$19)</f>
        <v>6.1240678289177932</v>
      </c>
      <c r="J32" s="77">
        <f>IF(RES_hh_tesh!J32=0,0,RES_hh_tesh!J32/RES_summary!J$19)</f>
        <v>5.9410407658792135</v>
      </c>
      <c r="K32" s="77">
        <f>IF(RES_hh_tesh!K32=0,0,RES_hh_tesh!K32/RES_summary!K$19)</f>
        <v>5.7060036219507992</v>
      </c>
      <c r="L32" s="77">
        <f>IF(RES_hh_tesh!L32=0,0,RES_hh_tesh!L32/RES_summary!L$19)</f>
        <v>6.0469000370577</v>
      </c>
      <c r="M32" s="77">
        <f>IF(RES_hh_tesh!M32=0,0,RES_hh_tesh!M32/RES_summary!M$19)</f>
        <v>5.5957473743992905</v>
      </c>
      <c r="N32" s="77">
        <f>IF(RES_hh_tesh!N32=0,0,RES_hh_tesh!N32/RES_summary!N$19)</f>
        <v>5.5693611087088266</v>
      </c>
      <c r="O32" s="77">
        <f>IF(RES_hh_tesh!O32=0,0,RES_hh_tesh!O32/RES_summary!O$19)</f>
        <v>5.5009552761778977</v>
      </c>
      <c r="P32" s="77">
        <f>IF(RES_hh_tesh!P32=0,0,RES_hh_tesh!P32/RES_summary!P$19)</f>
        <v>5.1920307318176331</v>
      </c>
      <c r="Q32" s="77">
        <f>IF(RES_hh_tesh!Q32=0,0,RES_hh_tesh!Q32/RES_summary!Q$19)</f>
        <v>5.173782971043889</v>
      </c>
      <c r="R32" s="77">
        <f>IF(RES_hh_tesh!R32=0,0,RES_hh_tesh!R32/RES_summary!R$19)</f>
        <v>5.1503458597075458</v>
      </c>
      <c r="S32" s="77">
        <f>IF(RES_hh_tesh!S32=0,0,RES_hh_tesh!S32/RES_summary!S$19)</f>
        <v>5.3906663627679761</v>
      </c>
      <c r="T32" s="77">
        <f>IF(RES_hh_tesh!T32=0,0,RES_hh_tesh!T32/RES_summary!T$19)</f>
        <v>5.3558569169594614</v>
      </c>
      <c r="U32" s="77">
        <f>IF(RES_hh_tesh!U32=0,0,RES_hh_tesh!U32/RES_summary!U$19)</f>
        <v>5.3128112254507602</v>
      </c>
      <c r="V32" s="77">
        <f>IF(RES_hh_tesh!V32=0,0,RES_hh_tesh!V32/RES_summary!V$19)</f>
        <v>5.4136584499761549</v>
      </c>
      <c r="W32" s="77">
        <f>IF(RES_hh_tesh!W32=0,0,RES_hh_tesh!W32/RES_summary!W$19)</f>
        <v>5.4943647955552057</v>
      </c>
      <c r="X32" s="77">
        <f>IF(RES_hh_tesh!X32=0,0,RES_hh_tesh!X32/RES_summary!X$19)</f>
        <v>5.6528674022924443</v>
      </c>
      <c r="Y32" s="77">
        <f>IF(RES_hh_tesh!Y32=0,0,RES_hh_tesh!Y32/RES_summary!Y$19)</f>
        <v>5.2891992014647373</v>
      </c>
      <c r="DA32" s="92" t="s">
        <v>601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26.225266346528098</v>
      </c>
      <c r="C3" s="65">
        <f>IF(RES_hh_emih!C3=0,0,RES_hh_emih!C3/RES_summary!C$19)</f>
        <v>27.701112173753156</v>
      </c>
      <c r="D3" s="65">
        <f>IF(RES_hh_emih!D3=0,0,RES_hh_emih!D3/RES_summary!D$19)</f>
        <v>26.41491419295312</v>
      </c>
      <c r="E3" s="65">
        <f>IF(RES_hh_emih!E3=0,0,RES_hh_emih!E3/RES_summary!E$19)</f>
        <v>26.782006598590719</v>
      </c>
      <c r="F3" s="65">
        <f>IF(RES_hh_emih!F3=0,0,RES_hh_emih!F3/RES_summary!F$19)</f>
        <v>26.174326590032241</v>
      </c>
      <c r="G3" s="65">
        <f>IF(RES_hh_emih!G3=0,0,RES_hh_emih!G3/RES_summary!G$19)</f>
        <v>25.976340377147842</v>
      </c>
      <c r="H3" s="65">
        <f>IF(RES_hh_emih!H3=0,0,RES_hh_emih!H3/RES_summary!H$19)</f>
        <v>25.238695664673941</v>
      </c>
      <c r="I3" s="65">
        <f>IF(RES_hh_emih!I3=0,0,RES_hh_emih!I3/RES_summary!I$19)</f>
        <v>21.5669137445236</v>
      </c>
      <c r="J3" s="65">
        <f>IF(RES_hh_emih!J3=0,0,RES_hh_emih!J3/RES_summary!J$19)</f>
        <v>23.03370140094481</v>
      </c>
      <c r="K3" s="65">
        <f>IF(RES_hh_emih!K3=0,0,RES_hh_emih!K3/RES_summary!K$19)</f>
        <v>22.172512215055303</v>
      </c>
      <c r="L3" s="65">
        <f>IF(RES_hh_emih!L3=0,0,RES_hh_emih!L3/RES_summary!L$19)</f>
        <v>23.201104105246298</v>
      </c>
      <c r="M3" s="65">
        <f>IF(RES_hh_emih!M3=0,0,RES_hh_emih!M3/RES_summary!M$19)</f>
        <v>20.180883854312679</v>
      </c>
      <c r="N3" s="65">
        <f>IF(RES_hh_emih!N3=0,0,RES_hh_emih!N3/RES_summary!N$19)</f>
        <v>20.495234710354236</v>
      </c>
      <c r="O3" s="65">
        <f>IF(RES_hh_emih!O3=0,0,RES_hh_emih!O3/RES_summary!O$19)</f>
        <v>20.413142263882236</v>
      </c>
      <c r="P3" s="65">
        <f>IF(RES_hh_emih!P3=0,0,RES_hh_emih!P3/RES_summary!P$19)</f>
        <v>16.889762536698065</v>
      </c>
      <c r="Q3" s="65">
        <f>IF(RES_hh_emih!Q3=0,0,RES_hh_emih!Q3/RES_summary!Q$19)</f>
        <v>17.604810969120521</v>
      </c>
      <c r="R3" s="65">
        <f>IF(RES_hh_emih!R3=0,0,RES_hh_emih!R3/RES_summary!R$19)</f>
        <v>18.033608116953932</v>
      </c>
      <c r="S3" s="65">
        <f>IF(RES_hh_emih!S3=0,0,RES_hh_emih!S3/RES_summary!S$19)</f>
        <v>17.714693251193044</v>
      </c>
      <c r="T3" s="65">
        <f>IF(RES_hh_emih!T3=0,0,RES_hh_emih!T3/RES_summary!T$19)</f>
        <v>17.010234928994787</v>
      </c>
      <c r="U3" s="65">
        <f>IF(RES_hh_emih!U3=0,0,RES_hh_emih!U3/RES_summary!U$19)</f>
        <v>16.40417425584257</v>
      </c>
      <c r="V3" s="65">
        <f>IF(RES_hh_emih!V3=0,0,RES_hh_emih!V3/RES_summary!V$19)</f>
        <v>16.390595804434604</v>
      </c>
      <c r="W3" s="65">
        <f>IF(RES_hh_emih!W3=0,0,RES_hh_emih!W3/RES_summary!W$19)</f>
        <v>16.452739464102738</v>
      </c>
      <c r="X3" s="65">
        <f>IF(RES_hh_emih!X3=0,0,RES_hh_emih!X3/RES_summary!X$19)</f>
        <v>14.53953030437105</v>
      </c>
      <c r="Y3" s="65">
        <f>IF(RES_hh_emih!Y3=0,0,RES_hh_emih!Y3/RES_summary!Y$19)</f>
        <v>13.043160589116185</v>
      </c>
      <c r="DA3" s="87" t="s">
        <v>308</v>
      </c>
    </row>
    <row r="4" spans="1:105" ht="12.95" customHeight="1" x14ac:dyDescent="0.25">
      <c r="A4" s="68" t="s">
        <v>57</v>
      </c>
      <c r="B4" s="69">
        <f>IF(RES_hh_emih!B4=0,0,RES_hh_emih!B4/RES_summary!B$19)</f>
        <v>22.443012081514389</v>
      </c>
      <c r="C4" s="69">
        <f>IF(RES_hh_emih!C4=0,0,RES_hh_emih!C4/RES_summary!C$19)</f>
        <v>23.867604617513418</v>
      </c>
      <c r="D4" s="69">
        <f>IF(RES_hh_emih!D4=0,0,RES_hh_emih!D4/RES_summary!D$19)</f>
        <v>22.545913458014979</v>
      </c>
      <c r="E4" s="69">
        <f>IF(RES_hh_emih!E4=0,0,RES_hh_emih!E4/RES_summary!E$19)</f>
        <v>22.871043080689947</v>
      </c>
      <c r="F4" s="69">
        <f>IF(RES_hh_emih!F4=0,0,RES_hh_emih!F4/RES_summary!F$19)</f>
        <v>22.372547813976652</v>
      </c>
      <c r="G4" s="69">
        <f>IF(RES_hh_emih!G4=0,0,RES_hh_emih!G4/RES_summary!G$19)</f>
        <v>22.135193064190435</v>
      </c>
      <c r="H4" s="69">
        <f>IF(RES_hh_emih!H4=0,0,RES_hh_emih!H4/RES_summary!H$19)</f>
        <v>21.487140489116797</v>
      </c>
      <c r="I4" s="69">
        <f>IF(RES_hh_emih!I4=0,0,RES_hh_emih!I4/RES_summary!I$19)</f>
        <v>18.0593811686525</v>
      </c>
      <c r="J4" s="69">
        <f>IF(RES_hh_emih!J4=0,0,RES_hh_emih!J4/RES_summary!J$19)</f>
        <v>19.597544632791415</v>
      </c>
      <c r="K4" s="69">
        <f>IF(RES_hh_emih!K4=0,0,RES_hh_emih!K4/RES_summary!K$19)</f>
        <v>18.797203432918877</v>
      </c>
      <c r="L4" s="69">
        <f>IF(RES_hh_emih!L4=0,0,RES_hh_emih!L4/RES_summary!L$19)</f>
        <v>19.791015652917519</v>
      </c>
      <c r="M4" s="69">
        <f>IF(RES_hh_emih!M4=0,0,RES_hh_emih!M4/RES_summary!M$19)</f>
        <v>16.884955711950422</v>
      </c>
      <c r="N4" s="69">
        <f>IF(RES_hh_emih!N4=0,0,RES_hh_emih!N4/RES_summary!N$19)</f>
        <v>17.317061267207396</v>
      </c>
      <c r="O4" s="69">
        <f>IF(RES_hh_emih!O4=0,0,RES_hh_emih!O4/RES_summary!O$19)</f>
        <v>17.429955970616792</v>
      </c>
      <c r="P4" s="69">
        <f>IF(RES_hh_emih!P4=0,0,RES_hh_emih!P4/RES_summary!P$19)</f>
        <v>14.001374521947303</v>
      </c>
      <c r="Q4" s="69">
        <f>IF(RES_hh_emih!Q4=0,0,RES_hh_emih!Q4/RES_summary!Q$19)</f>
        <v>14.757034215498647</v>
      </c>
      <c r="R4" s="69">
        <f>IF(RES_hh_emih!R4=0,0,RES_hh_emih!R4/RES_summary!R$19)</f>
        <v>15.140938929258205</v>
      </c>
      <c r="S4" s="69">
        <f>IF(RES_hh_emih!S4=0,0,RES_hh_emih!S4/RES_summary!S$19)</f>
        <v>14.777958951849008</v>
      </c>
      <c r="T4" s="69">
        <f>IF(RES_hh_emih!T4=0,0,RES_hh_emih!T4/RES_summary!T$19)</f>
        <v>14.091877234649086</v>
      </c>
      <c r="U4" s="69">
        <f>IF(RES_hh_emih!U4=0,0,RES_hh_emih!U4/RES_summary!U$19)</f>
        <v>13.548816403723549</v>
      </c>
      <c r="V4" s="69">
        <f>IF(RES_hh_emih!V4=0,0,RES_hh_emih!V4/RES_summary!V$19)</f>
        <v>13.540984538310793</v>
      </c>
      <c r="W4" s="69">
        <f>IF(RES_hh_emih!W4=0,0,RES_hh_emih!W4/RES_summary!W$19)</f>
        <v>13.749931645519997</v>
      </c>
      <c r="X4" s="69">
        <f>IF(RES_hh_emih!X4=0,0,RES_hh_emih!X4/RES_summary!X$19)</f>
        <v>12.143584776043518</v>
      </c>
      <c r="Y4" s="69">
        <f>IF(RES_hh_emih!Y4=0,0,RES_hh_emih!Y4/RES_summary!Y$19)</f>
        <v>10.908142009759116</v>
      </c>
      <c r="DA4" s="88" t="s">
        <v>309</v>
      </c>
    </row>
    <row r="5" spans="1:105" ht="12" customHeight="1" x14ac:dyDescent="0.25">
      <c r="A5" s="28" t="s">
        <v>51</v>
      </c>
      <c r="B5" s="72">
        <f>IF(RES_hh_emih!B5=0,0,RES_hh_emih!B5/RES_summary!B$19)</f>
        <v>47.59040176860757</v>
      </c>
      <c r="C5" s="72">
        <f>IF(RES_hh_emih!C5=0,0,RES_hh_emih!C5/RES_summary!C$19)</f>
        <v>49.492702847053756</v>
      </c>
      <c r="D5" s="72">
        <f>IF(RES_hh_emih!D5=0,0,RES_hh_emih!D5/RES_summary!D$19)</f>
        <v>49.831925917475282</v>
      </c>
      <c r="E5" s="72">
        <f>IF(RES_hh_emih!E5=0,0,RES_hh_emih!E5/RES_summary!E$19)</f>
        <v>47.991460372184839</v>
      </c>
      <c r="F5" s="72">
        <f>IF(RES_hh_emih!F5=0,0,RES_hh_emih!F5/RES_summary!F$19)</f>
        <v>46.887032471276292</v>
      </c>
      <c r="G5" s="72">
        <f>IF(RES_hh_emih!G5=0,0,RES_hh_emih!G5/RES_summary!G$19)</f>
        <v>47.189002578248292</v>
      </c>
      <c r="H5" s="72">
        <f>IF(RES_hh_emih!H5=0,0,RES_hh_emih!H5/RES_summary!H$19)</f>
        <v>51.072904212363788</v>
      </c>
      <c r="I5" s="72">
        <f>IF(RES_hh_emih!I5=0,0,RES_hh_emih!I5/RES_summary!I$19)</f>
        <v>45.51660844798721</v>
      </c>
      <c r="J5" s="72">
        <f>IF(RES_hh_emih!J5=0,0,RES_hh_emih!J5/RES_summary!J$19)</f>
        <v>47.333751319715724</v>
      </c>
      <c r="K5" s="72">
        <f>IF(RES_hh_emih!K5=0,0,RES_hh_emih!K5/RES_summary!K$19)</f>
        <v>47.807906029415186</v>
      </c>
      <c r="L5" s="72">
        <f>IF(RES_hh_emih!L5=0,0,RES_hh_emih!L5/RES_summary!L$19)</f>
        <v>55.150138449402903</v>
      </c>
      <c r="M5" s="72">
        <f>IF(RES_hh_emih!M5=0,0,RES_hh_emih!M5/RES_summary!M$19)</f>
        <v>48.102810815676833</v>
      </c>
      <c r="N5" s="72">
        <f>IF(RES_hh_emih!N5=0,0,RES_hh_emih!N5/RES_summary!N$19)</f>
        <v>49.218855416988653</v>
      </c>
      <c r="O5" s="72">
        <f>IF(RES_hh_emih!O5=0,0,RES_hh_emih!O5/RES_summary!O$19)</f>
        <v>48.645245340836382</v>
      </c>
      <c r="P5" s="72">
        <f>IF(RES_hh_emih!P5=0,0,RES_hh_emih!P5/RES_summary!P$19)</f>
        <v>43.630635057929659</v>
      </c>
      <c r="Q5" s="72">
        <f>IF(RES_hh_emih!Q5=0,0,RES_hh_emih!Q5/RES_summary!Q$19)</f>
        <v>43.467760532849304</v>
      </c>
      <c r="R5" s="72">
        <f>IF(RES_hh_emih!R5=0,0,RES_hh_emih!R5/RES_summary!R$19)</f>
        <v>46.624867260169822</v>
      </c>
      <c r="S5" s="72">
        <f>IF(RES_hh_emih!S5=0,0,RES_hh_emih!S5/RES_summary!S$19)</f>
        <v>48.715009120860373</v>
      </c>
      <c r="T5" s="72">
        <f>IF(RES_hh_emih!T5=0,0,RES_hh_emih!T5/RES_summary!T$19)</f>
        <v>50.323216757340461</v>
      </c>
      <c r="U5" s="72">
        <f>IF(RES_hh_emih!U5=0,0,RES_hh_emih!U5/RES_summary!U$19)</f>
        <v>43.211606641695518</v>
      </c>
      <c r="V5" s="72">
        <f>IF(RES_hh_emih!V5=0,0,RES_hh_emih!V5/RES_summary!V$19)</f>
        <v>46.71428751871364</v>
      </c>
      <c r="W5" s="72">
        <f>IF(RES_hh_emih!W5=0,0,RES_hh_emih!W5/RES_summary!W$19)</f>
        <v>51.822467183913972</v>
      </c>
      <c r="X5" s="72">
        <f>IF(RES_hh_emih!X5=0,0,RES_hh_emih!X5/RES_summary!X$19)</f>
        <v>48.58372920737574</v>
      </c>
      <c r="Y5" s="72">
        <f>IF(RES_hh_emih!Y5=0,0,RES_hh_emih!Y5/RES_summary!Y$19)</f>
        <v>44.675545521684583</v>
      </c>
      <c r="DA5" s="89" t="s">
        <v>603</v>
      </c>
    </row>
    <row r="6" spans="1:105" ht="12" customHeight="1" x14ac:dyDescent="0.25">
      <c r="A6" s="28" t="s">
        <v>74</v>
      </c>
      <c r="B6" s="72">
        <f>IF(RES_hh_emih!B6=0,0,RES_hh_emih!B6/RES_summary!B$19)</f>
        <v>25.578955549008693</v>
      </c>
      <c r="C6" s="72">
        <f>IF(RES_hh_emih!C6=0,0,RES_hh_emih!C6/RES_summary!C$19)</f>
        <v>25.849647222994943</v>
      </c>
      <c r="D6" s="72">
        <f>IF(RES_hh_emih!D6=0,0,RES_hh_emih!D6/RES_summary!D$19)</f>
        <v>25.907314822190923</v>
      </c>
      <c r="E6" s="72">
        <f>IF(RES_hh_emih!E6=0,0,RES_hh_emih!E6/RES_summary!E$19)</f>
        <v>26.431262378721833</v>
      </c>
      <c r="F6" s="72">
        <f>IF(RES_hh_emih!F6=0,0,RES_hh_emih!F6/RES_summary!F$19)</f>
        <v>28.002203744208817</v>
      </c>
      <c r="G6" s="72">
        <f>IF(RES_hh_emih!G6=0,0,RES_hh_emih!G6/RES_summary!G$19)</f>
        <v>28.687095944611169</v>
      </c>
      <c r="H6" s="72">
        <f>IF(RES_hh_emih!H6=0,0,RES_hh_emih!H6/RES_summary!H$19)</f>
        <v>27.894817143430235</v>
      </c>
      <c r="I6" s="72">
        <f>IF(RES_hh_emih!I6=0,0,RES_hh_emih!I6/RES_summary!I$19)</f>
        <v>25.298004093416626</v>
      </c>
      <c r="J6" s="72">
        <f>IF(RES_hh_emih!J6=0,0,RES_hh_emih!J6/RES_summary!J$19)</f>
        <v>27.918716012379356</v>
      </c>
      <c r="K6" s="72">
        <f>IF(RES_hh_emih!K6=0,0,RES_hh_emih!K6/RES_summary!K$19)</f>
        <v>26.817832865451965</v>
      </c>
      <c r="L6" s="72">
        <f>IF(RES_hh_emih!L6=0,0,RES_hh_emih!L6/RES_summary!L$19)</f>
        <v>29.150707816203685</v>
      </c>
      <c r="M6" s="72">
        <f>IF(RES_hh_emih!M6=0,0,RES_hh_emih!M6/RES_summary!M$19)</f>
        <v>24.703797534247364</v>
      </c>
      <c r="N6" s="72">
        <f>IF(RES_hh_emih!N6=0,0,RES_hh_emih!N6/RES_summary!N$19)</f>
        <v>25.050663106769836</v>
      </c>
      <c r="O6" s="72">
        <f>IF(RES_hh_emih!O6=0,0,RES_hh_emih!O6/RES_summary!O$19)</f>
        <v>26.509238720049257</v>
      </c>
      <c r="P6" s="72">
        <f>IF(RES_hh_emih!P6=0,0,RES_hh_emih!P6/RES_summary!P$19)</f>
        <v>22.206644510259384</v>
      </c>
      <c r="Q6" s="72">
        <f>IF(RES_hh_emih!Q6=0,0,RES_hh_emih!Q6/RES_summary!Q$19)</f>
        <v>21.853192047162896</v>
      </c>
      <c r="R6" s="72">
        <f>IF(RES_hh_emih!R6=0,0,RES_hh_emih!R6/RES_summary!R$19)</f>
        <v>24.506016579308771</v>
      </c>
      <c r="S6" s="72">
        <f>IF(RES_hh_emih!S6=0,0,RES_hh_emih!S6/RES_summary!S$19)</f>
        <v>22.020870280179285</v>
      </c>
      <c r="T6" s="72">
        <f>IF(RES_hh_emih!T6=0,0,RES_hh_emih!T6/RES_summary!T$19)</f>
        <v>24.317015311882759</v>
      </c>
      <c r="U6" s="72">
        <f>IF(RES_hh_emih!U6=0,0,RES_hh_emih!U6/RES_summary!U$19)</f>
        <v>22.592696233289818</v>
      </c>
      <c r="V6" s="72">
        <f>IF(RES_hh_emih!V6=0,0,RES_hh_emih!V6/RES_summary!V$19)</f>
        <v>22.325042571964484</v>
      </c>
      <c r="W6" s="72">
        <f>IF(RES_hh_emih!W6=0,0,RES_hh_emih!W6/RES_summary!W$19)</f>
        <v>24.060684475271195</v>
      </c>
      <c r="X6" s="72">
        <f>IF(RES_hh_emih!X6=0,0,RES_hh_emih!X6/RES_summary!X$19)</f>
        <v>22.730723908858462</v>
      </c>
      <c r="Y6" s="72">
        <f>IF(RES_hh_emih!Y6=0,0,RES_hh_emih!Y6/RES_summary!Y$19)</f>
        <v>19.370773961984398</v>
      </c>
      <c r="DA6" s="89" t="s">
        <v>604</v>
      </c>
    </row>
    <row r="7" spans="1:105" ht="12" customHeight="1" x14ac:dyDescent="0.25">
      <c r="A7" s="28" t="s">
        <v>201</v>
      </c>
      <c r="B7" s="72">
        <f>IF(RES_hh_emih!B7=0,0,RES_hh_emih!B7/RES_summary!B$19)</f>
        <v>43.851382196601577</v>
      </c>
      <c r="C7" s="72">
        <f>IF(RES_hh_emih!C7=0,0,RES_hh_emih!C7/RES_summary!C$19)</f>
        <v>49.001866241314254</v>
      </c>
      <c r="D7" s="72">
        <f>IF(RES_hh_emih!D7=0,0,RES_hh_emih!D7/RES_summary!D$19)</f>
        <v>45.095820497432506</v>
      </c>
      <c r="E7" s="72">
        <f>IF(RES_hh_emih!E7=0,0,RES_hh_emih!E7/RES_summary!E$19)</f>
        <v>46.541747182812578</v>
      </c>
      <c r="F7" s="72">
        <f>IF(RES_hh_emih!F7=0,0,RES_hh_emih!F7/RES_summary!F$19)</f>
        <v>45.246821302279997</v>
      </c>
      <c r="G7" s="72">
        <f>IF(RES_hh_emih!G7=0,0,RES_hh_emih!G7/RES_summary!G$19)</f>
        <v>46.174592204272251</v>
      </c>
      <c r="H7" s="72">
        <f>IF(RES_hh_emih!H7=0,0,RES_hh_emih!H7/RES_summary!H$19)</f>
        <v>46.056618923906463</v>
      </c>
      <c r="I7" s="72">
        <f>IF(RES_hh_emih!I7=0,0,RES_hh_emih!I7/RES_summary!I$19)</f>
        <v>36.535288671338762</v>
      </c>
      <c r="J7" s="72">
        <f>IF(RES_hh_emih!J7=0,0,RES_hh_emih!J7/RES_summary!J$19)</f>
        <v>44.4805253124836</v>
      </c>
      <c r="K7" s="72">
        <f>IF(RES_hh_emih!K7=0,0,RES_hh_emih!K7/RES_summary!K$19)</f>
        <v>41.465167029081336</v>
      </c>
      <c r="L7" s="72">
        <f>IF(RES_hh_emih!L7=0,0,RES_hh_emih!L7/RES_summary!L$19)</f>
        <v>42.245672315895533</v>
      </c>
      <c r="M7" s="72">
        <f>IF(RES_hh_emih!M7=0,0,RES_hh_emih!M7/RES_summary!M$19)</f>
        <v>37.562500115968128</v>
      </c>
      <c r="N7" s="72">
        <f>IF(RES_hh_emih!N7=0,0,RES_hh_emih!N7/RES_summary!N$19)</f>
        <v>38.135955493513052</v>
      </c>
      <c r="O7" s="72">
        <f>IF(RES_hh_emih!O7=0,0,RES_hh_emih!O7/RES_summary!O$19)</f>
        <v>38.693628589021991</v>
      </c>
      <c r="P7" s="72">
        <f>IF(RES_hh_emih!P7=0,0,RES_hh_emih!P7/RES_summary!P$19)</f>
        <v>31.650324228439651</v>
      </c>
      <c r="Q7" s="72">
        <f>IF(RES_hh_emih!Q7=0,0,RES_hh_emih!Q7/RES_summary!Q$19)</f>
        <v>33.807556460776738</v>
      </c>
      <c r="R7" s="72">
        <f>IF(RES_hh_emih!R7=0,0,RES_hh_emih!R7/RES_summary!R$19)</f>
        <v>33.386064557928535</v>
      </c>
      <c r="S7" s="72">
        <f>IF(RES_hh_emih!S7=0,0,RES_hh_emih!S7/RES_summary!S$19)</f>
        <v>33.237903865847692</v>
      </c>
      <c r="T7" s="72">
        <f>IF(RES_hh_emih!T7=0,0,RES_hh_emih!T7/RES_summary!T$19)</f>
        <v>31.254470301180167</v>
      </c>
      <c r="U7" s="72">
        <f>IF(RES_hh_emih!U7=0,0,RES_hh_emih!U7/RES_summary!U$19)</f>
        <v>32.282074048341663</v>
      </c>
      <c r="V7" s="72">
        <f>IF(RES_hh_emih!V7=0,0,RES_hh_emih!V7/RES_summary!V$19)</f>
        <v>34.76338571871117</v>
      </c>
      <c r="W7" s="72">
        <f>IF(RES_hh_emih!W7=0,0,RES_hh_emih!W7/RES_summary!W$19)</f>
        <v>28.965225235998815</v>
      </c>
      <c r="X7" s="72">
        <f>IF(RES_hh_emih!X7=0,0,RES_hh_emih!X7/RES_summary!X$19)</f>
        <v>31.187215042453364</v>
      </c>
      <c r="Y7" s="72">
        <f>IF(RES_hh_emih!Y7=0,0,RES_hh_emih!Y7/RES_summary!Y$19)</f>
        <v>28.460725313726986</v>
      </c>
      <c r="DA7" s="89" t="s">
        <v>605</v>
      </c>
    </row>
    <row r="8" spans="1:105" ht="12" customHeight="1" x14ac:dyDescent="0.25">
      <c r="A8" s="28" t="s">
        <v>190</v>
      </c>
      <c r="B8" s="72">
        <f>IF(RES_hh_emih!B8=0,0,RES_hh_emih!B8/RES_summary!B$19)</f>
        <v>30.643902150430634</v>
      </c>
      <c r="C8" s="72">
        <f>IF(RES_hh_emih!C8=0,0,RES_hh_emih!C8/RES_summary!C$19)</f>
        <v>31.678742004793442</v>
      </c>
      <c r="D8" s="72">
        <f>IF(RES_hh_emih!D8=0,0,RES_hh_emih!D8/RES_summary!D$19)</f>
        <v>30.438326218610367</v>
      </c>
      <c r="E8" s="72">
        <f>IF(RES_hh_emih!E8=0,0,RES_hh_emih!E8/RES_summary!E$19)</f>
        <v>31.14246590732769</v>
      </c>
      <c r="F8" s="72">
        <f>IF(RES_hh_emih!F8=0,0,RES_hh_emih!F8/RES_summary!F$19)</f>
        <v>30.818333215929769</v>
      </c>
      <c r="G8" s="72">
        <f>IF(RES_hh_emih!G8=0,0,RES_hh_emih!G8/RES_summary!G$19)</f>
        <v>30.53104630830078</v>
      </c>
      <c r="H8" s="72">
        <f>IF(RES_hh_emih!H8=0,0,RES_hh_emih!H8/RES_summary!H$19)</f>
        <v>29.586508617083759</v>
      </c>
      <c r="I8" s="72">
        <f>IF(RES_hh_emih!I8=0,0,RES_hh_emih!I8/RES_summary!I$19)</f>
        <v>26.778769906563866</v>
      </c>
      <c r="J8" s="72">
        <f>IF(RES_hh_emih!J8=0,0,RES_hh_emih!J8/RES_summary!J$19)</f>
        <v>27.993784842345512</v>
      </c>
      <c r="K8" s="72">
        <f>IF(RES_hh_emih!K8=0,0,RES_hh_emih!K8/RES_summary!K$19)</f>
        <v>27.90635212205553</v>
      </c>
      <c r="L8" s="72">
        <f>IF(RES_hh_emih!L8=0,0,RES_hh_emih!L8/RES_summary!L$19)</f>
        <v>30.095431625500737</v>
      </c>
      <c r="M8" s="72">
        <f>IF(RES_hh_emih!M8=0,0,RES_hh_emih!M8/RES_summary!M$19)</f>
        <v>25.821347108466316</v>
      </c>
      <c r="N8" s="72">
        <f>IF(RES_hh_emih!N8=0,0,RES_hh_emih!N8/RES_summary!N$19)</f>
        <v>27.301821707064303</v>
      </c>
      <c r="O8" s="72">
        <f>IF(RES_hh_emih!O8=0,0,RES_hh_emih!O8/RES_summary!O$19)</f>
        <v>27.942025465957748</v>
      </c>
      <c r="P8" s="72">
        <f>IF(RES_hh_emih!P8=0,0,RES_hh_emih!P8/RES_summary!P$19)</f>
        <v>21.956546391450622</v>
      </c>
      <c r="Q8" s="72">
        <f>IF(RES_hh_emih!Q8=0,0,RES_hh_emih!Q8/RES_summary!Q$19)</f>
        <v>23.468809130992824</v>
      </c>
      <c r="R8" s="72">
        <f>IF(RES_hh_emih!R8=0,0,RES_hh_emih!R8/RES_summary!R$19)</f>
        <v>24.275047657770454</v>
      </c>
      <c r="S8" s="72">
        <f>IF(RES_hh_emih!S8=0,0,RES_hh_emih!S8/RES_summary!S$19)</f>
        <v>23.477255985134647</v>
      </c>
      <c r="T8" s="72">
        <f>IF(RES_hh_emih!T8=0,0,RES_hh_emih!T8/RES_summary!T$19)</f>
        <v>22.498446854364857</v>
      </c>
      <c r="U8" s="72">
        <f>IF(RES_hh_emih!U8=0,0,RES_hh_emih!U8/RES_summary!U$19)</f>
        <v>21.87202092554945</v>
      </c>
      <c r="V8" s="72">
        <f>IF(RES_hh_emih!V8=0,0,RES_hh_emih!V8/RES_summary!V$19)</f>
        <v>21.388691309295233</v>
      </c>
      <c r="W8" s="72">
        <f>IF(RES_hh_emih!W8=0,0,RES_hh_emih!W8/RES_summary!W$19)</f>
        <v>24.192851075172175</v>
      </c>
      <c r="X8" s="72">
        <f>IF(RES_hh_emih!X8=0,0,RES_hh_emih!X8/RES_summary!X$19)</f>
        <v>20.612243253262193</v>
      </c>
      <c r="Y8" s="72">
        <f>IF(RES_hh_emih!Y8=0,0,RES_hh_emih!Y8/RES_summary!Y$19)</f>
        <v>19.099582007160866</v>
      </c>
      <c r="DA8" s="89" t="s">
        <v>606</v>
      </c>
    </row>
    <row r="9" spans="1:105" ht="12" customHeight="1" x14ac:dyDescent="0.25">
      <c r="A9" s="28" t="s">
        <v>203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X9" s="72">
        <f>IF(RES_hh_emih!X9=0,0,RES_hh_emih!X9/RES_summary!X$19)</f>
        <v>0</v>
      </c>
      <c r="Y9" s="72">
        <f>IF(RES_hh_emih!Y9=0,0,RES_hh_emih!Y9/RES_summary!Y$19)</f>
        <v>0</v>
      </c>
      <c r="DA9" s="89" t="s">
        <v>607</v>
      </c>
    </row>
    <row r="10" spans="1:105" ht="12" customHeight="1" x14ac:dyDescent="0.25">
      <c r="A10" s="28" t="s">
        <v>198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X10" s="72">
        <f>IF(RES_hh_emih!X10=0,0,RES_hh_emih!X10/RES_summary!X$19)</f>
        <v>0</v>
      </c>
      <c r="Y10" s="72">
        <f>IF(RES_hh_emih!Y10=0,0,RES_hh_emih!Y10/RES_summary!Y$19)</f>
        <v>0</v>
      </c>
      <c r="DA10" s="89" t="s">
        <v>608</v>
      </c>
    </row>
    <row r="11" spans="1:105" ht="12" customHeight="1" x14ac:dyDescent="0.25">
      <c r="A11" s="28" t="s">
        <v>199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X11" s="72">
        <f>IF(RES_hh_emih!X11=0,0,RES_hh_emih!X11/RES_summary!X$19)</f>
        <v>0</v>
      </c>
      <c r="Y11" s="72">
        <f>IF(RES_hh_emih!Y11=0,0,RES_hh_emih!Y11/RES_summary!Y$19)</f>
        <v>0</v>
      </c>
      <c r="DA11" s="89" t="s">
        <v>609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X12" s="72">
        <f>IF(RES_hh_emih!X12=0,0,RES_hh_emih!X12/RES_summary!X$19)</f>
        <v>0</v>
      </c>
      <c r="Y12" s="72">
        <f>IF(RES_hh_emih!Y12=0,0,RES_hh_emih!Y12/RES_summary!Y$19)</f>
        <v>0</v>
      </c>
      <c r="DA12" s="89" t="s">
        <v>610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X13" s="74">
        <f>IF(RES_hh_emih!X13=0,0,RES_hh_emih!X13/RES_summary!X$19)</f>
        <v>0</v>
      </c>
      <c r="Y13" s="74">
        <f>IF(RES_hh_emih!Y13=0,0,RES_hh_emih!Y13/RES_summary!Y$19)</f>
        <v>0</v>
      </c>
      <c r="DA13" s="90" t="s">
        <v>611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X14" s="76">
        <f>IF(RES_hh_emih!X14=0,0,RES_hh_emih!X14/RES_summary!X$19)</f>
        <v>0</v>
      </c>
      <c r="Y14" s="76">
        <f>IF(RES_hh_emih!Y14=0,0,RES_hh_emih!Y14/RES_summary!Y$19)</f>
        <v>0</v>
      </c>
      <c r="DA14" s="91" t="s">
        <v>612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X15" s="69">
        <f>IF(RES_hh_emih!X15=0,0,RES_hh_emih!X15/RES_summary!X$19)</f>
        <v>0</v>
      </c>
      <c r="Y15" s="69">
        <f>IF(RES_hh_emih!Y15=0,0,RES_hh_emih!Y15/RES_summary!Y$19)</f>
        <v>0</v>
      </c>
      <c r="DA15" s="88" t="s">
        <v>310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X16" s="72">
        <f>IF(RES_hh_emih!X16=0,0,RES_hh_emih!X16/RES_summary!X$19)</f>
        <v>0</v>
      </c>
      <c r="Y16" s="72">
        <f>IF(RES_hh_emih!Y16=0,0,RES_hh_emih!Y16/RES_summary!Y$19)</f>
        <v>0</v>
      </c>
      <c r="DA16" s="89" t="s">
        <v>613</v>
      </c>
    </row>
    <row r="17" spans="1:105" ht="12.95" customHeight="1" x14ac:dyDescent="0.25">
      <c r="A17" s="68" t="s">
        <v>55</v>
      </c>
      <c r="B17" s="69">
        <f>IF(RES_hh_emih!B17=0,0,RES_hh_emih!B17/RES_summary!B$19)</f>
        <v>2.8876451220801123</v>
      </c>
      <c r="C17" s="69">
        <f>IF(RES_hh_emih!C17=0,0,RES_hh_emih!C17/RES_summary!C$19)</f>
        <v>2.9473795386043311</v>
      </c>
      <c r="D17" s="69">
        <f>IF(RES_hh_emih!D17=0,0,RES_hh_emih!D17/RES_summary!D$19)</f>
        <v>2.9561728729710182</v>
      </c>
      <c r="E17" s="69">
        <f>IF(RES_hh_emih!E17=0,0,RES_hh_emih!E17/RES_summary!E$19)</f>
        <v>2.961762739139044</v>
      </c>
      <c r="F17" s="69">
        <f>IF(RES_hh_emih!F17=0,0,RES_hh_emih!F17/RES_summary!F$19)</f>
        <v>2.896441531110785</v>
      </c>
      <c r="G17" s="69">
        <f>IF(RES_hh_emih!G17=0,0,RES_hh_emih!G17/RES_summary!G$19)</f>
        <v>2.894575374642764</v>
      </c>
      <c r="H17" s="69">
        <f>IF(RES_hh_emih!H17=0,0,RES_hh_emih!H17/RES_summary!H$19)</f>
        <v>2.859937204523435</v>
      </c>
      <c r="I17" s="69">
        <f>IF(RES_hh_emih!I17=0,0,RES_hh_emih!I17/RES_summary!I$19)</f>
        <v>2.6349391429596589</v>
      </c>
      <c r="J17" s="69">
        <f>IF(RES_hh_emih!J17=0,0,RES_hh_emih!J17/RES_summary!J$19)</f>
        <v>2.6439389350213469</v>
      </c>
      <c r="K17" s="69">
        <f>IF(RES_hh_emih!K17=0,0,RES_hh_emih!K17/RES_summary!K$19)</f>
        <v>2.5867184792589488</v>
      </c>
      <c r="L17" s="69">
        <f>IF(RES_hh_emih!L17=0,0,RES_hh_emih!L17/RES_summary!L$19)</f>
        <v>2.6090153474546804</v>
      </c>
      <c r="M17" s="69">
        <f>IF(RES_hh_emih!M17=0,0,RES_hh_emih!M17/RES_summary!M$19)</f>
        <v>2.5062272865445605</v>
      </c>
      <c r="N17" s="69">
        <f>IF(RES_hh_emih!N17=0,0,RES_hh_emih!N17/RES_summary!N$19)</f>
        <v>2.4464381829609416</v>
      </c>
      <c r="O17" s="69">
        <f>IF(RES_hh_emih!O17=0,0,RES_hh_emih!O17/RES_summary!O$19)</f>
        <v>2.2673595287298727</v>
      </c>
      <c r="P17" s="69">
        <f>IF(RES_hh_emih!P17=0,0,RES_hh_emih!P17/RES_summary!P$19)</f>
        <v>2.2023893406621635</v>
      </c>
      <c r="Q17" s="69">
        <f>IF(RES_hh_emih!Q17=0,0,RES_hh_emih!Q17/RES_summary!Q$19)</f>
        <v>2.1593564413647282</v>
      </c>
      <c r="R17" s="69">
        <f>IF(RES_hh_emih!R17=0,0,RES_hh_emih!R17/RES_summary!R$19)</f>
        <v>2.2069834662878818</v>
      </c>
      <c r="S17" s="69">
        <f>IF(RES_hh_emih!S17=0,0,RES_hh_emih!S17/RES_summary!S$19)</f>
        <v>2.220406713729933</v>
      </c>
      <c r="T17" s="69">
        <f>IF(RES_hh_emih!T17=0,0,RES_hh_emih!T17/RES_summary!T$19)</f>
        <v>2.2089282578187546</v>
      </c>
      <c r="U17" s="69">
        <f>IF(RES_hh_emih!U17=0,0,RES_hh_emih!U17/RES_summary!U$19)</f>
        <v>2.1519304218325108</v>
      </c>
      <c r="V17" s="69">
        <f>IF(RES_hh_emih!V17=0,0,RES_hh_emih!V17/RES_summary!V$19)</f>
        <v>2.1334552282989216</v>
      </c>
      <c r="W17" s="69">
        <f>IF(RES_hh_emih!W17=0,0,RES_hh_emih!W17/RES_summary!W$19)</f>
        <v>2.0076644013665801</v>
      </c>
      <c r="X17" s="69">
        <f>IF(RES_hh_emih!X17=0,0,RES_hh_emih!X17/RES_summary!X$19)</f>
        <v>1.773978288663431</v>
      </c>
      <c r="Y17" s="69">
        <f>IF(RES_hh_emih!Y17=0,0,RES_hh_emih!Y17/RES_summary!Y$19)</f>
        <v>1.5690339549410599</v>
      </c>
      <c r="DA17" s="88" t="s">
        <v>311</v>
      </c>
    </row>
    <row r="18" spans="1:105" ht="12" customHeight="1" x14ac:dyDescent="0.25">
      <c r="A18" s="28" t="s">
        <v>51</v>
      </c>
      <c r="B18" s="72">
        <f>IF(RES_hh_emih!B18=0,0,RES_hh_emih!B18/RES_summary!B$19)</f>
        <v>5.4687714173439739</v>
      </c>
      <c r="C18" s="72">
        <f>IF(RES_hh_emih!C18=0,0,RES_hh_emih!C18/RES_summary!C$19)</f>
        <v>5.2568681286125729</v>
      </c>
      <c r="D18" s="72">
        <f>IF(RES_hh_emih!D18=0,0,RES_hh_emih!D18/RES_summary!D$19)</f>
        <v>5.572879924835723</v>
      </c>
      <c r="E18" s="72">
        <f>IF(RES_hh_emih!E18=0,0,RES_hh_emih!E18/RES_summary!E$19)</f>
        <v>5.5316239849111648</v>
      </c>
      <c r="F18" s="72">
        <f>IF(RES_hh_emih!F18=0,0,RES_hh_emih!F18/RES_summary!F$19)</f>
        <v>5.7016799950104096</v>
      </c>
      <c r="G18" s="72">
        <f>IF(RES_hh_emih!G18=0,0,RES_hh_emih!G18/RES_summary!G$19)</f>
        <v>5.6874733398000767</v>
      </c>
      <c r="H18" s="72">
        <f>IF(RES_hh_emih!H18=0,0,RES_hh_emih!H18/RES_summary!H$19)</f>
        <v>5.8814984415711171</v>
      </c>
      <c r="I18" s="72">
        <f>IF(RES_hh_emih!I18=0,0,RES_hh_emih!I18/RES_summary!I$19)</f>
        <v>5.5610709779756959</v>
      </c>
      <c r="J18" s="72">
        <f>IF(RES_hh_emih!J18=0,0,RES_hh_emih!J18/RES_summary!J$19)</f>
        <v>5.8621619605567332</v>
      </c>
      <c r="K18" s="72">
        <f>IF(RES_hh_emih!K18=0,0,RES_hh_emih!K18/RES_summary!K$19)</f>
        <v>6.0045951463846716</v>
      </c>
      <c r="L18" s="72">
        <f>IF(RES_hh_emih!L18=0,0,RES_hh_emih!L18/RES_summary!L$19)</f>
        <v>6.092600245784844</v>
      </c>
      <c r="M18" s="72">
        <f>IF(RES_hh_emih!M18=0,0,RES_hh_emih!M18/RES_summary!M$19)</f>
        <v>5.9598004503082969</v>
      </c>
      <c r="N18" s="72">
        <f>IF(RES_hh_emih!N18=0,0,RES_hh_emih!N18/RES_summary!N$19)</f>
        <v>6.037837288362824</v>
      </c>
      <c r="O18" s="72">
        <f>IF(RES_hh_emih!O18=0,0,RES_hh_emih!O18/RES_summary!O$19)</f>
        <v>6.0563525290043545</v>
      </c>
      <c r="P18" s="72">
        <f>IF(RES_hh_emih!P18=0,0,RES_hh_emih!P18/RES_summary!P$19)</f>
        <v>6.1333658946190344</v>
      </c>
      <c r="Q18" s="72">
        <f>IF(RES_hh_emih!Q18=0,0,RES_hh_emih!Q18/RES_summary!Q$19)</f>
        <v>6.0682175035563004</v>
      </c>
      <c r="R18" s="72">
        <f>IF(RES_hh_emih!R18=0,0,RES_hh_emih!R18/RES_summary!R$19)</f>
        <v>6.2288248829425026</v>
      </c>
      <c r="S18" s="72">
        <f>IF(RES_hh_emih!S18=0,0,RES_hh_emih!S18/RES_summary!S$19)</f>
        <v>6.477991549865969</v>
      </c>
      <c r="T18" s="72">
        <f>IF(RES_hh_emih!T18=0,0,RES_hh_emih!T18/RES_summary!T$19)</f>
        <v>6.7056304092470818</v>
      </c>
      <c r="U18" s="72">
        <f>IF(RES_hh_emih!U18=0,0,RES_hh_emih!U18/RES_summary!U$19)</f>
        <v>5.7254856911640166</v>
      </c>
      <c r="V18" s="72">
        <f>IF(RES_hh_emih!V18=0,0,RES_hh_emih!V18/RES_summary!V$19)</f>
        <v>6.0357731565151811</v>
      </c>
      <c r="W18" s="72">
        <f>IF(RES_hh_emih!W18=0,0,RES_hh_emih!W18/RES_summary!W$19)</f>
        <v>6.2058672396364907</v>
      </c>
      <c r="X18" s="72">
        <f>IF(RES_hh_emih!X18=0,0,RES_hh_emih!X18/RES_summary!X$19)</f>
        <v>5.5603466654048814</v>
      </c>
      <c r="Y18" s="72">
        <f>IF(RES_hh_emih!Y18=0,0,RES_hh_emih!Y18/RES_summary!Y$19)</f>
        <v>4.55538717396702</v>
      </c>
      <c r="DA18" s="89" t="s">
        <v>614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3.9927083587982644</v>
      </c>
      <c r="C19" s="72">
        <f>IF(RES_hh_emih!C19=0,0,RES_hh_emih!C19/RES_summary!C$19)</f>
        <v>3.9777594648533317</v>
      </c>
      <c r="D19" s="72">
        <f>IF(RES_hh_emih!D19=0,0,RES_hh_emih!D19/RES_summary!D$19)</f>
        <v>3.9807414272492787</v>
      </c>
      <c r="E19" s="72">
        <f>IF(RES_hh_emih!E19=0,0,RES_hh_emih!E19/RES_summary!E$19)</f>
        <v>3.8845240080469554</v>
      </c>
      <c r="F19" s="72">
        <f>IF(RES_hh_emih!F19=0,0,RES_hh_emih!F19/RES_summary!F$19)</f>
        <v>3.9739190438201883</v>
      </c>
      <c r="G19" s="72">
        <f>IF(RES_hh_emih!G19=0,0,RES_hh_emih!G19/RES_summary!G$19)</f>
        <v>4.0268308417093301</v>
      </c>
      <c r="H19" s="72">
        <f>IF(RES_hh_emih!H19=0,0,RES_hh_emih!H19/RES_summary!H$19)</f>
        <v>3.8502259560019558</v>
      </c>
      <c r="I19" s="72">
        <f>IF(RES_hh_emih!I19=0,0,RES_hh_emih!I19/RES_summary!I$19)</f>
        <v>3.856282443495533</v>
      </c>
      <c r="J19" s="72">
        <f>IF(RES_hh_emih!J19=0,0,RES_hh_emih!J19/RES_summary!J$19)</f>
        <v>3.7661085418474953</v>
      </c>
      <c r="K19" s="72">
        <f>IF(RES_hh_emih!K19=0,0,RES_hh_emih!K19/RES_summary!K$19)</f>
        <v>3.7957714334364674</v>
      </c>
      <c r="L19" s="72">
        <f>IF(RES_hh_emih!L19=0,0,RES_hh_emih!L19/RES_summary!L$19)</f>
        <v>3.9368945018958916</v>
      </c>
      <c r="M19" s="72">
        <f>IF(RES_hh_emih!M19=0,0,RES_hh_emih!M19/RES_summary!M$19)</f>
        <v>3.9376046727749743</v>
      </c>
      <c r="N19" s="72">
        <f>IF(RES_hh_emih!N19=0,0,RES_hh_emih!N19/RES_summary!N$19)</f>
        <v>3.7438374334960027</v>
      </c>
      <c r="O19" s="72">
        <f>IF(RES_hh_emih!O19=0,0,RES_hh_emih!O19/RES_summary!O$19)</f>
        <v>3.6805994495776297</v>
      </c>
      <c r="P19" s="72">
        <f>IF(RES_hh_emih!P19=0,0,RES_hh_emih!P19/RES_summary!P$19)</f>
        <v>3.5375736171872716</v>
      </c>
      <c r="Q19" s="72">
        <f>IF(RES_hh_emih!Q19=0,0,RES_hh_emih!Q19/RES_summary!Q$19)</f>
        <v>3.3668066318364565</v>
      </c>
      <c r="R19" s="72">
        <f>IF(RES_hh_emih!R19=0,0,RES_hh_emih!R19/RES_summary!R$19)</f>
        <v>3.4551823161453035</v>
      </c>
      <c r="S19" s="72">
        <f>IF(RES_hh_emih!S19=0,0,RES_hh_emih!S19/RES_summary!S$19)</f>
        <v>3.4547992007677402</v>
      </c>
      <c r="T19" s="72">
        <f>IF(RES_hh_emih!T19=0,0,RES_hh_emih!T19/RES_summary!T$19)</f>
        <v>3.5072502431868671</v>
      </c>
      <c r="U19" s="72">
        <f>IF(RES_hh_emih!U19=0,0,RES_hh_emih!U19/RES_summary!U$19)</f>
        <v>3.3136481856980615</v>
      </c>
      <c r="V19" s="72">
        <f>IF(RES_hh_emih!V19=0,0,RES_hh_emih!V19/RES_summary!V$19)</f>
        <v>3.2835175615823466</v>
      </c>
      <c r="W19" s="72">
        <f>IF(RES_hh_emih!W19=0,0,RES_hh_emih!W19/RES_summary!W$19)</f>
        <v>3.1438420507388543</v>
      </c>
      <c r="X19" s="72">
        <f>IF(RES_hh_emih!X19=0,0,RES_hh_emih!X19/RES_summary!X$19)</f>
        <v>3.0556986981797158</v>
      </c>
      <c r="Y19" s="72">
        <f>IF(RES_hh_emih!Y19=0,0,RES_hh_emih!Y19/RES_summary!Y$19)</f>
        <v>2.6294731959753106</v>
      </c>
      <c r="DA19" s="89" t="s">
        <v>615</v>
      </c>
    </row>
    <row r="20" spans="1:105" ht="12" customHeight="1" x14ac:dyDescent="0.25">
      <c r="A20" s="28" t="s">
        <v>201</v>
      </c>
      <c r="B20" s="72">
        <f>IF(RES_hh_emih!B20=0,0,RES_hh_emih!B20/RES_summary!B$19)</f>
        <v>6.893199770767831</v>
      </c>
      <c r="C20" s="72">
        <f>IF(RES_hh_emih!C20=0,0,RES_hh_emih!C20/RES_summary!C$19)</f>
        <v>7.4308238348025188</v>
      </c>
      <c r="D20" s="72">
        <f>IF(RES_hh_emih!D20=0,0,RES_hh_emih!D20/RES_summary!D$19)</f>
        <v>7.2475108772793062</v>
      </c>
      <c r="E20" s="72">
        <f>IF(RES_hh_emih!E20=0,0,RES_hh_emih!E20/RES_summary!E$19)</f>
        <v>7.3882697977678973</v>
      </c>
      <c r="F20" s="72">
        <f>IF(RES_hh_emih!F20=0,0,RES_hh_emih!F20/RES_summary!F$19)</f>
        <v>7.3251167138344551</v>
      </c>
      <c r="G20" s="72">
        <f>IF(RES_hh_emih!G20=0,0,RES_hh_emih!G20/RES_summary!G$19)</f>
        <v>7.459410116842105</v>
      </c>
      <c r="H20" s="72">
        <f>IF(RES_hh_emih!H20=0,0,RES_hh_emih!H20/RES_summary!H$19)</f>
        <v>7.7418147163421462</v>
      </c>
      <c r="I20" s="72">
        <f>IF(RES_hh_emih!I20=0,0,RES_hh_emih!I20/RES_summary!I$19)</f>
        <v>6.3414407987675228</v>
      </c>
      <c r="J20" s="72">
        <f>IF(RES_hh_emih!J20=0,0,RES_hh_emih!J20/RES_summary!J$19)</f>
        <v>7.559753224380839</v>
      </c>
      <c r="K20" s="72">
        <f>IF(RES_hh_emih!K20=0,0,RES_hh_emih!K20/RES_summary!K$19)</f>
        <v>7.2946277561144086</v>
      </c>
      <c r="L20" s="72">
        <f>IF(RES_hh_emih!L20=0,0,RES_hh_emih!L20/RES_summary!L$19)</f>
        <v>7.165598363354488</v>
      </c>
      <c r="M20" s="72">
        <f>IF(RES_hh_emih!M20=0,0,RES_hh_emih!M20/RES_summary!M$19)</f>
        <v>7.4824867012871499</v>
      </c>
      <c r="N20" s="72">
        <f>IF(RES_hh_emih!N20=0,0,RES_hh_emih!N20/RES_summary!N$19)</f>
        <v>7.5224621300269003</v>
      </c>
      <c r="O20" s="72">
        <f>IF(RES_hh_emih!O20=0,0,RES_hh_emih!O20/RES_summary!O$19)</f>
        <v>6.5896034966556645</v>
      </c>
      <c r="P20" s="72">
        <f>IF(RES_hh_emih!P20=0,0,RES_hh_emih!P20/RES_summary!P$19)</f>
        <v>6.9412547723375466</v>
      </c>
      <c r="Q20" s="72">
        <f>IF(RES_hh_emih!Q20=0,0,RES_hh_emih!Q20/RES_summary!Q$19)</f>
        <v>6.6418237927176467</v>
      </c>
      <c r="R20" s="72">
        <f>IF(RES_hh_emih!R20=0,0,RES_hh_emih!R20/RES_summary!R$19)</f>
        <v>6.6298623008141124</v>
      </c>
      <c r="S20" s="72">
        <f>IF(RES_hh_emih!S20=0,0,RES_hh_emih!S20/RES_summary!S$19)</f>
        <v>6.7952822196387279</v>
      </c>
      <c r="T20" s="72">
        <f>IF(RES_hh_emih!T20=0,0,RES_hh_emih!T20/RES_summary!T$19)</f>
        <v>6.4238333745474838</v>
      </c>
      <c r="U20" s="72">
        <f>IF(RES_hh_emih!U20=0,0,RES_hh_emih!U20/RES_summary!U$19)</f>
        <v>6.8730885921020279</v>
      </c>
      <c r="V20" s="72">
        <f>IF(RES_hh_emih!V20=0,0,RES_hh_emih!V20/RES_summary!V$19)</f>
        <v>7.4358384734774372</v>
      </c>
      <c r="W20" s="72">
        <f>IF(RES_hh_emih!W20=0,0,RES_hh_emih!W20/RES_summary!W$19)</f>
        <v>5.5521637941953825</v>
      </c>
      <c r="X20" s="72">
        <f>IF(RES_hh_emih!X20=0,0,RES_hh_emih!X20/RES_summary!X$19)</f>
        <v>6.111749363592681</v>
      </c>
      <c r="Y20" s="72">
        <f>IF(RES_hh_emih!Y20=0,0,RES_hh_emih!Y20/RES_summary!Y$19)</f>
        <v>5.6732421571228597</v>
      </c>
      <c r="DA20" s="89" t="s">
        <v>616</v>
      </c>
    </row>
    <row r="21" spans="1:105" ht="12" customHeight="1" x14ac:dyDescent="0.25">
      <c r="A21" s="28" t="s">
        <v>190</v>
      </c>
      <c r="B21" s="72">
        <f>IF(RES_hh_emih!B21=0,0,RES_hh_emih!B21/RES_summary!B$19)</f>
        <v>4.7303410630589608</v>
      </c>
      <c r="C21" s="72">
        <f>IF(RES_hh_emih!C21=0,0,RES_hh_emih!C21/RES_summary!C$19)</f>
        <v>4.7517747912414343</v>
      </c>
      <c r="D21" s="72">
        <f>IF(RES_hh_emih!D21=0,0,RES_hh_emih!D21/RES_summary!D$19)</f>
        <v>4.8394133588285531</v>
      </c>
      <c r="E21" s="72">
        <f>IF(RES_hh_emih!E21=0,0,RES_hh_emih!E21/RES_summary!E$19)</f>
        <v>4.864524695525942</v>
      </c>
      <c r="F21" s="72">
        <f>IF(RES_hh_emih!F21=0,0,RES_hh_emih!F21/RES_summary!F$19)</f>
        <v>4.7404606819642829</v>
      </c>
      <c r="G21" s="72">
        <f>IF(RES_hh_emih!G21=0,0,RES_hh_emih!G21/RES_summary!G$19)</f>
        <v>4.7248891527441375</v>
      </c>
      <c r="H21" s="72">
        <f>IF(RES_hh_emih!H21=0,0,RES_hh_emih!H21/RES_summary!H$19)</f>
        <v>4.6380729244887577</v>
      </c>
      <c r="I21" s="72">
        <f>IF(RES_hh_emih!I21=0,0,RES_hh_emih!I21/RES_summary!I$19)</f>
        <v>4.5485533404755545</v>
      </c>
      <c r="J21" s="72">
        <f>IF(RES_hh_emih!J21=0,0,RES_hh_emih!J21/RES_summary!J$19)</f>
        <v>4.3168888874004008</v>
      </c>
      <c r="K21" s="72">
        <f>IF(RES_hh_emih!K21=0,0,RES_hh_emih!K21/RES_summary!K$19)</f>
        <v>4.3132643203251799</v>
      </c>
      <c r="L21" s="72">
        <f>IF(RES_hh_emih!L21=0,0,RES_hh_emih!L21/RES_summary!L$19)</f>
        <v>4.4938421777388617</v>
      </c>
      <c r="M21" s="72">
        <f>IF(RES_hh_emih!M21=0,0,RES_hh_emih!M21/RES_summary!M$19)</f>
        <v>4.2728310146564548</v>
      </c>
      <c r="N21" s="72">
        <f>IF(RES_hh_emih!N21=0,0,RES_hh_emih!N21/RES_summary!N$19)</f>
        <v>4.2569413042989845</v>
      </c>
      <c r="O21" s="72">
        <f>IF(RES_hh_emih!O21=0,0,RES_hh_emih!O21/RES_summary!O$19)</f>
        <v>4.11055520138859</v>
      </c>
      <c r="P21" s="72">
        <f>IF(RES_hh_emih!P21=0,0,RES_hh_emih!P21/RES_summary!P$19)</f>
        <v>3.9082586601235758</v>
      </c>
      <c r="Q21" s="72">
        <f>IF(RES_hh_emih!Q21=0,0,RES_hh_emih!Q21/RES_summary!Q$19)</f>
        <v>3.9059889312348348</v>
      </c>
      <c r="R21" s="72">
        <f>IF(RES_hh_emih!R21=0,0,RES_hh_emih!R21/RES_summary!R$19)</f>
        <v>3.9814786954514787</v>
      </c>
      <c r="S21" s="72">
        <f>IF(RES_hh_emih!S21=0,0,RES_hh_emih!S21/RES_summary!S$19)</f>
        <v>3.9460468508629241</v>
      </c>
      <c r="T21" s="72">
        <f>IF(RES_hh_emih!T21=0,0,RES_hh_emih!T21/RES_summary!T$19)</f>
        <v>3.9849183548733143</v>
      </c>
      <c r="U21" s="72">
        <f>IF(RES_hh_emih!U21=0,0,RES_hh_emih!U21/RES_summary!U$19)</f>
        <v>3.8109139049076033</v>
      </c>
      <c r="V21" s="72">
        <f>IF(RES_hh_emih!V21=0,0,RES_hh_emih!V21/RES_summary!V$19)</f>
        <v>3.6989587898564213</v>
      </c>
      <c r="W21" s="72">
        <f>IF(RES_hh_emih!W21=0,0,RES_hh_emih!W21/RES_summary!W$19)</f>
        <v>3.7682617433497279</v>
      </c>
      <c r="X21" s="72">
        <f>IF(RES_hh_emih!X21=0,0,RES_hh_emih!X21/RES_summary!X$19)</f>
        <v>3.1470413425735217</v>
      </c>
      <c r="Y21" s="72">
        <f>IF(RES_hh_emih!Y21=0,0,RES_hh_emih!Y21/RES_summary!Y$19)</f>
        <v>2.8536849190106297</v>
      </c>
      <c r="DA21" s="89" t="s">
        <v>617</v>
      </c>
    </row>
    <row r="22" spans="1:105" ht="12" customHeight="1" x14ac:dyDescent="0.25">
      <c r="A22" s="28" t="s">
        <v>203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X22" s="72">
        <f>IF(RES_hh_emih!X22=0,0,RES_hh_emih!X22/RES_summary!X$19)</f>
        <v>0</v>
      </c>
      <c r="Y22" s="72">
        <f>IF(RES_hh_emih!Y22=0,0,RES_hh_emih!Y22/RES_summary!Y$19)</f>
        <v>0</v>
      </c>
      <c r="DA22" s="89" t="s">
        <v>618</v>
      </c>
    </row>
    <row r="23" spans="1:105" ht="12" customHeight="1" x14ac:dyDescent="0.25">
      <c r="A23" s="28" t="s">
        <v>198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X23" s="72">
        <f>IF(RES_hh_emih!X23=0,0,RES_hh_emih!X23/RES_summary!X$19)</f>
        <v>0</v>
      </c>
      <c r="Y23" s="72">
        <f>IF(RES_hh_emih!Y23=0,0,RES_hh_emih!Y23/RES_summary!Y$19)</f>
        <v>0</v>
      </c>
      <c r="DA23" s="89" t="s">
        <v>619</v>
      </c>
    </row>
    <row r="24" spans="1:105" ht="12" customHeight="1" x14ac:dyDescent="0.25">
      <c r="A24" s="28" t="s">
        <v>199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X24" s="72">
        <f>IF(RES_hh_emih!X24=0,0,RES_hh_emih!X24/RES_summary!X$19)</f>
        <v>0</v>
      </c>
      <c r="Y24" s="72">
        <f>IF(RES_hh_emih!Y24=0,0,RES_hh_emih!Y24/RES_summary!Y$19)</f>
        <v>0</v>
      </c>
      <c r="DA24" s="89" t="s">
        <v>620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X25" s="74">
        <f>IF(RES_hh_emih!X25=0,0,RES_hh_emih!X25/RES_summary!X$19)</f>
        <v>0</v>
      </c>
      <c r="Y25" s="74">
        <f>IF(RES_hh_emih!Y25=0,0,RES_hh_emih!Y25/RES_summary!Y$19)</f>
        <v>0</v>
      </c>
      <c r="DA25" s="90" t="s">
        <v>621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X26" s="77">
        <f>IF(RES_hh_emih!X26=0,0,RES_hh_emih!X26/RES_summary!X$19)</f>
        <v>0</v>
      </c>
      <c r="Y26" s="77">
        <f>IF(RES_hh_emih!Y26=0,0,RES_hh_emih!Y26/RES_summary!Y$19)</f>
        <v>0</v>
      </c>
      <c r="DA26" s="92" t="s">
        <v>622</v>
      </c>
    </row>
    <row r="27" spans="1:105" ht="12.95" customHeight="1" x14ac:dyDescent="0.25">
      <c r="A27" s="68" t="s">
        <v>54</v>
      </c>
      <c r="B27" s="69">
        <f>IF(RES_hh_emih!B27=0,0,RES_hh_emih!B27/RES_summary!B$19)</f>
        <v>0.89460914293359661</v>
      </c>
      <c r="C27" s="69">
        <f>IF(RES_hh_emih!C27=0,0,RES_hh_emih!C27/RES_summary!C$19)</f>
        <v>0.88612801763540894</v>
      </c>
      <c r="D27" s="69">
        <f>IF(RES_hh_emih!D27=0,0,RES_hh_emih!D27/RES_summary!D$19)</f>
        <v>0.91282786196713006</v>
      </c>
      <c r="E27" s="69">
        <f>IF(RES_hh_emih!E27=0,0,RES_hh_emih!E27/RES_summary!E$19)</f>
        <v>0.94920077876172737</v>
      </c>
      <c r="F27" s="69">
        <f>IF(RES_hh_emih!F27=0,0,RES_hh_emih!F27/RES_summary!F$19)</f>
        <v>0.90533724494480394</v>
      </c>
      <c r="G27" s="69">
        <f>IF(RES_hh_emih!G27=0,0,RES_hh_emih!G27/RES_summary!G$19)</f>
        <v>0.94657193831464093</v>
      </c>
      <c r="H27" s="69">
        <f>IF(RES_hh_emih!H27=0,0,RES_hh_emih!H27/RES_summary!H$19)</f>
        <v>0.89161797103370566</v>
      </c>
      <c r="I27" s="69">
        <f>IF(RES_hh_emih!I27=0,0,RES_hh_emih!I27/RES_summary!I$19)</f>
        <v>0.87259343291143987</v>
      </c>
      <c r="J27" s="69">
        <f>IF(RES_hh_emih!J27=0,0,RES_hh_emih!J27/RES_summary!J$19)</f>
        <v>0.79221783313205196</v>
      </c>
      <c r="K27" s="69">
        <f>IF(RES_hh_emih!K27=0,0,RES_hh_emih!K27/RES_summary!K$19)</f>
        <v>0.78859030287747556</v>
      </c>
      <c r="L27" s="69">
        <f>IF(RES_hh_emih!L27=0,0,RES_hh_emih!L27/RES_summary!L$19)</f>
        <v>0.80107310487409911</v>
      </c>
      <c r="M27" s="69">
        <f>IF(RES_hh_emih!M27=0,0,RES_hh_emih!M27/RES_summary!M$19)</f>
        <v>0.78970085581769711</v>
      </c>
      <c r="N27" s="69">
        <f>IF(RES_hh_emih!N27=0,0,RES_hh_emih!N27/RES_summary!N$19)</f>
        <v>0.73173526018589241</v>
      </c>
      <c r="O27" s="69">
        <f>IF(RES_hh_emih!O27=0,0,RES_hh_emih!O27/RES_summary!O$19)</f>
        <v>0.71582676453557181</v>
      </c>
      <c r="P27" s="69">
        <f>IF(RES_hh_emih!P27=0,0,RES_hh_emih!P27/RES_summary!P$19)</f>
        <v>0.68599867408859549</v>
      </c>
      <c r="Q27" s="69">
        <f>IF(RES_hh_emih!Q27=0,0,RES_hh_emih!Q27/RES_summary!Q$19)</f>
        <v>0.68842031225714762</v>
      </c>
      <c r="R27" s="69">
        <f>IF(RES_hh_emih!R27=0,0,RES_hh_emih!R27/RES_summary!R$19)</f>
        <v>0.68568572140784478</v>
      </c>
      <c r="S27" s="69">
        <f>IF(RES_hh_emih!S27=0,0,RES_hh_emih!S27/RES_summary!S$19)</f>
        <v>0.71632758561410281</v>
      </c>
      <c r="T27" s="69">
        <f>IF(RES_hh_emih!T27=0,0,RES_hh_emih!T27/RES_summary!T$19)</f>
        <v>0.70942943652694501</v>
      </c>
      <c r="U27" s="69">
        <f>IF(RES_hh_emih!U27=0,0,RES_hh_emih!U27/RES_summary!U$19)</f>
        <v>0.70342743028651156</v>
      </c>
      <c r="V27" s="69">
        <f>IF(RES_hh_emih!V27=0,0,RES_hh_emih!V27/RES_summary!V$19)</f>
        <v>0.71615603782488946</v>
      </c>
      <c r="W27" s="69">
        <f>IF(RES_hh_emih!W27=0,0,RES_hh_emih!W27/RES_summary!W$19)</f>
        <v>0.69514341721615991</v>
      </c>
      <c r="X27" s="69">
        <f>IF(RES_hh_emih!X27=0,0,RES_hh_emih!X27/RES_summary!X$19)</f>
        <v>0.62196723966409795</v>
      </c>
      <c r="Y27" s="69">
        <f>IF(RES_hh_emih!Y27=0,0,RES_hh_emih!Y27/RES_summary!Y$19)</f>
        <v>0.56598462441601149</v>
      </c>
      <c r="DA27" s="88" t="s">
        <v>312</v>
      </c>
    </row>
    <row r="28" spans="1:105" ht="12" customHeight="1" x14ac:dyDescent="0.25">
      <c r="A28" s="28" t="s">
        <v>51</v>
      </c>
      <c r="B28" s="72">
        <f>IF(RES_hh_emih!B28=0,0,RES_hh_emih!B28/RES_summary!B$19)</f>
        <v>2.6899110829545623</v>
      </c>
      <c r="C28" s="72">
        <f>IF(RES_hh_emih!C28=0,0,RES_hh_emih!C28/RES_summary!C$19)</f>
        <v>2.4704889333435625</v>
      </c>
      <c r="D28" s="72">
        <f>IF(RES_hh_emih!D28=0,0,RES_hh_emih!D28/RES_summary!D$19)</f>
        <v>2.9629655678038413</v>
      </c>
      <c r="E28" s="72">
        <f>IF(RES_hh_emih!E28=0,0,RES_hh_emih!E28/RES_summary!E$19)</f>
        <v>3.4768509391438229</v>
      </c>
      <c r="F28" s="72">
        <f>IF(RES_hh_emih!F28=0,0,RES_hh_emih!F28/RES_summary!F$19)</f>
        <v>3.4813862597309266</v>
      </c>
      <c r="G28" s="72">
        <f>IF(RES_hh_emih!G28=0,0,RES_hh_emih!G28/RES_summary!G$19)</f>
        <v>3.4196140397551509</v>
      </c>
      <c r="H28" s="72">
        <f>IF(RES_hh_emih!H28=0,0,RES_hh_emih!H28/RES_summary!H$19)</f>
        <v>3.6054244480108233</v>
      </c>
      <c r="I28" s="72">
        <f>IF(RES_hh_emih!I28=0,0,RES_hh_emih!I28/RES_summary!I$19)</f>
        <v>3.4287962394728582</v>
      </c>
      <c r="J28" s="72">
        <f>IF(RES_hh_emih!J28=0,0,RES_hh_emih!J28/RES_summary!J$19)</f>
        <v>3.6393886357166871</v>
      </c>
      <c r="K28" s="72">
        <f>IF(RES_hh_emih!K28=0,0,RES_hh_emih!K28/RES_summary!K$19)</f>
        <v>3.614113704817731</v>
      </c>
      <c r="L28" s="72">
        <f>IF(RES_hh_emih!L28=0,0,RES_hh_emih!L28/RES_summary!L$19)</f>
        <v>3.6837057416397929</v>
      </c>
      <c r="M28" s="72">
        <f>IF(RES_hh_emih!M28=0,0,RES_hh_emih!M28/RES_summary!M$19)</f>
        <v>3.5784510693345499</v>
      </c>
      <c r="N28" s="72">
        <f>IF(RES_hh_emih!N28=0,0,RES_hh_emih!N28/RES_summary!N$19)</f>
        <v>3.5165927754478421</v>
      </c>
      <c r="O28" s="72">
        <f>IF(RES_hh_emih!O28=0,0,RES_hh_emih!O28/RES_summary!O$19)</f>
        <v>3.3339725151371811</v>
      </c>
      <c r="P28" s="72">
        <f>IF(RES_hh_emih!P28=0,0,RES_hh_emih!P28/RES_summary!P$19)</f>
        <v>3.3441745923524673</v>
      </c>
      <c r="Q28" s="72">
        <f>IF(RES_hh_emih!Q28=0,0,RES_hh_emih!Q28/RES_summary!Q$19)</f>
        <v>3.2710079985055849</v>
      </c>
      <c r="R28" s="72">
        <f>IF(RES_hh_emih!R28=0,0,RES_hh_emih!R28/RES_summary!R$19)</f>
        <v>3.3083984062524454</v>
      </c>
      <c r="S28" s="72">
        <f>IF(RES_hh_emih!S28=0,0,RES_hh_emih!S28/RES_summary!S$19)</f>
        <v>3.4965492524936845</v>
      </c>
      <c r="T28" s="72">
        <f>IF(RES_hh_emih!T28=0,0,RES_hh_emih!T28/RES_summary!T$19)</f>
        <v>3.5084785642146961</v>
      </c>
      <c r="U28" s="72">
        <f>IF(RES_hh_emih!U28=0,0,RES_hh_emih!U28/RES_summary!U$19)</f>
        <v>3.2489492984856914</v>
      </c>
      <c r="V28" s="72">
        <f>IF(RES_hh_emih!V28=0,0,RES_hh_emih!V28/RES_summary!V$19)</f>
        <v>3.5288490146333209</v>
      </c>
      <c r="W28" s="72">
        <f>IF(RES_hh_emih!W28=0,0,RES_hh_emih!W28/RES_summary!W$19)</f>
        <v>3.3671044468602505</v>
      </c>
      <c r="X28" s="72">
        <f>IF(RES_hh_emih!X28=0,0,RES_hh_emih!X28/RES_summary!X$19)</f>
        <v>2.5606464952993591</v>
      </c>
      <c r="Y28" s="72">
        <f>IF(RES_hh_emih!Y28=0,0,RES_hh_emih!Y28/RES_summary!Y$19)</f>
        <v>2.3707811812433857</v>
      </c>
      <c r="DA28" s="89" t="s">
        <v>623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2.1921306927058097</v>
      </c>
      <c r="C29" s="72">
        <f>IF(RES_hh_emih!C29=0,0,RES_hh_emih!C29/RES_summary!C$19)</f>
        <v>2.1951496913843327</v>
      </c>
      <c r="D29" s="72">
        <f>IF(RES_hh_emih!D29=0,0,RES_hh_emih!D29/RES_summary!D$19)</f>
        <v>2.2821672492096581</v>
      </c>
      <c r="E29" s="72">
        <f>IF(RES_hh_emih!E29=0,0,RES_hh_emih!E29/RES_summary!E$19)</f>
        <v>2.4874591934730703</v>
      </c>
      <c r="F29" s="72">
        <f>IF(RES_hh_emih!F29=0,0,RES_hh_emih!F29/RES_summary!F$19)</f>
        <v>2.3976073898541399</v>
      </c>
      <c r="G29" s="72">
        <f>IF(RES_hh_emih!G29=0,0,RES_hh_emih!G29/RES_summary!G$19)</f>
        <v>2.5603235352269018</v>
      </c>
      <c r="H29" s="72">
        <f>IF(RES_hh_emih!H29=0,0,RES_hh_emih!H29/RES_summary!H$19)</f>
        <v>2.3453094271852093</v>
      </c>
      <c r="I29" s="72">
        <f>IF(RES_hh_emih!I29=0,0,RES_hh_emih!I29/RES_summary!I$19)</f>
        <v>2.4591668896231749</v>
      </c>
      <c r="J29" s="72">
        <f>IF(RES_hh_emih!J29=0,0,RES_hh_emih!J29/RES_summary!J$19)</f>
        <v>2.2118140282631997</v>
      </c>
      <c r="K29" s="72">
        <f>IF(RES_hh_emih!K29=0,0,RES_hh_emih!K29/RES_summary!K$19)</f>
        <v>2.2878541538110158</v>
      </c>
      <c r="L29" s="72">
        <f>IF(RES_hh_emih!L29=0,0,RES_hh_emih!L29/RES_summary!L$19)</f>
        <v>2.2494782900591792</v>
      </c>
      <c r="M29" s="72">
        <f>IF(RES_hh_emih!M29=0,0,RES_hh_emih!M29/RES_summary!M$19)</f>
        <v>2.2195892850339498</v>
      </c>
      <c r="N29" s="72">
        <f>IF(RES_hh_emih!N29=0,0,RES_hh_emih!N29/RES_summary!N$19)</f>
        <v>2.1048237473010296</v>
      </c>
      <c r="O29" s="72">
        <f>IF(RES_hh_emih!O29=0,0,RES_hh_emih!O29/RES_summary!O$19)</f>
        <v>2.072914277317667</v>
      </c>
      <c r="P29" s="72">
        <f>IF(RES_hh_emih!P29=0,0,RES_hh_emih!P29/RES_summary!P$19)</f>
        <v>2.0452656307155772</v>
      </c>
      <c r="Q29" s="72">
        <f>IF(RES_hh_emih!Q29=0,0,RES_hh_emih!Q29/RES_summary!Q$19)</f>
        <v>2.0389798493147837</v>
      </c>
      <c r="R29" s="72">
        <f>IF(RES_hh_emih!R29=0,0,RES_hh_emih!R29/RES_summary!R$19)</f>
        <v>2.0109159114712347</v>
      </c>
      <c r="S29" s="72">
        <f>IF(RES_hh_emih!S29=0,0,RES_hh_emih!S29/RES_summary!S$19)</f>
        <v>2.132254785368028</v>
      </c>
      <c r="T29" s="72">
        <f>IF(RES_hh_emih!T29=0,0,RES_hh_emih!T29/RES_summary!T$19)</f>
        <v>2.1646415170583548</v>
      </c>
      <c r="U29" s="72">
        <f>IF(RES_hh_emih!U29=0,0,RES_hh_emih!U29/RES_summary!U$19)</f>
        <v>2.1920573935693461</v>
      </c>
      <c r="V29" s="72">
        <f>IF(RES_hh_emih!V29=0,0,RES_hh_emih!V29/RES_summary!V$19)</f>
        <v>2.2051202366540044</v>
      </c>
      <c r="W29" s="72">
        <f>IF(RES_hh_emih!W29=0,0,RES_hh_emih!W29/RES_summary!W$19)</f>
        <v>2.1138814489093707</v>
      </c>
      <c r="X29" s="72">
        <f>IF(RES_hh_emih!X29=0,0,RES_hh_emih!X29/RES_summary!X$19)</f>
        <v>1.9770463798916007</v>
      </c>
      <c r="Y29" s="72">
        <f>IF(RES_hh_emih!Y29=0,0,RES_hh_emih!Y29/RES_summary!Y$19)</f>
        <v>1.7599793694255867</v>
      </c>
      <c r="DA29" s="89" t="s">
        <v>624</v>
      </c>
    </row>
    <row r="30" spans="1:105" ht="12" customHeight="1" x14ac:dyDescent="0.25">
      <c r="A30" s="28" t="s">
        <v>190</v>
      </c>
      <c r="B30" s="72">
        <f>IF(RES_hh_emih!B30=0,0,RES_hh_emih!B30/RES_summary!B$19)</f>
        <v>1.9093532517278877</v>
      </c>
      <c r="C30" s="72">
        <f>IF(RES_hh_emih!C30=0,0,RES_hh_emih!C30/RES_summary!C$19)</f>
        <v>1.8998441330118876</v>
      </c>
      <c r="D30" s="72">
        <f>IF(RES_hh_emih!D30=0,0,RES_hh_emih!D30/RES_summary!D$19)</f>
        <v>1.9501156309999741</v>
      </c>
      <c r="E30" s="72">
        <f>IF(RES_hh_emih!E30=0,0,RES_hh_emih!E30/RES_summary!E$19)</f>
        <v>1.9732090581201427</v>
      </c>
      <c r="F30" s="72">
        <f>IF(RES_hh_emih!F30=0,0,RES_hh_emih!F30/RES_summary!F$19)</f>
        <v>1.8871264579429248</v>
      </c>
      <c r="G30" s="72">
        <f>IF(RES_hh_emih!G30=0,0,RES_hh_emih!G30/RES_summary!G$19)</f>
        <v>1.9575037641354542</v>
      </c>
      <c r="H30" s="72">
        <f>IF(RES_hh_emih!H30=0,0,RES_hh_emih!H30/RES_summary!H$19)</f>
        <v>1.9465237764830943</v>
      </c>
      <c r="I30" s="72">
        <f>IF(RES_hh_emih!I30=0,0,RES_hh_emih!I30/RES_summary!I$19)</f>
        <v>1.8397141221887749</v>
      </c>
      <c r="J30" s="72">
        <f>IF(RES_hh_emih!J30=0,0,RES_hh_emih!J30/RES_summary!J$19)</f>
        <v>1.719483983370004</v>
      </c>
      <c r="K30" s="72">
        <f>IF(RES_hh_emih!K30=0,0,RES_hh_emih!K30/RES_summary!K$19)</f>
        <v>1.6711554898020586</v>
      </c>
      <c r="L30" s="72">
        <f>IF(RES_hh_emih!L30=0,0,RES_hh_emih!L30/RES_summary!L$19)</f>
        <v>1.7740359166434241</v>
      </c>
      <c r="M30" s="72">
        <f>IF(RES_hh_emih!M30=0,0,RES_hh_emih!M30/RES_summary!M$19)</f>
        <v>1.7533369210665559</v>
      </c>
      <c r="N30" s="72">
        <f>IF(RES_hh_emih!N30=0,0,RES_hh_emih!N30/RES_summary!N$19)</f>
        <v>1.6224808518601253</v>
      </c>
      <c r="O30" s="72">
        <f>IF(RES_hh_emih!O30=0,0,RES_hh_emih!O30/RES_summary!O$19)</f>
        <v>1.6042288372678026</v>
      </c>
      <c r="P30" s="72">
        <f>IF(RES_hh_emih!P30=0,0,RES_hh_emih!P30/RES_summary!P$19)</f>
        <v>1.5016098893869871</v>
      </c>
      <c r="Q30" s="72">
        <f>IF(RES_hh_emih!Q30=0,0,RES_hh_emih!Q30/RES_summary!Q$19)</f>
        <v>1.5425347700886363</v>
      </c>
      <c r="R30" s="72">
        <f>IF(RES_hh_emih!R30=0,0,RES_hh_emih!R30/RES_summary!R$19)</f>
        <v>1.5739151103850564</v>
      </c>
      <c r="S30" s="72">
        <f>IF(RES_hh_emih!S30=0,0,RES_hh_emih!S30/RES_summary!S$19)</f>
        <v>1.6637819344383693</v>
      </c>
      <c r="T30" s="72">
        <f>IF(RES_hh_emih!T30=0,0,RES_hh_emih!T30/RES_summary!T$19)</f>
        <v>1.6516530136549989</v>
      </c>
      <c r="U30" s="72">
        <f>IF(RES_hh_emih!U30=0,0,RES_hh_emih!U30/RES_summary!U$19)</f>
        <v>1.6492616023593696</v>
      </c>
      <c r="V30" s="72">
        <f>IF(RES_hh_emih!V30=0,0,RES_hh_emih!V30/RES_summary!V$19)</f>
        <v>1.7201220631980849</v>
      </c>
      <c r="W30" s="72">
        <f>IF(RES_hh_emih!W30=0,0,RES_hh_emih!W30/RES_summary!W$19)</f>
        <v>1.7202748253133806</v>
      </c>
      <c r="X30" s="72">
        <f>IF(RES_hh_emih!X30=0,0,RES_hh_emih!X30/RES_summary!X$19)</f>
        <v>1.5165131086154382</v>
      </c>
      <c r="Y30" s="72">
        <f>IF(RES_hh_emih!Y30=0,0,RES_hh_emih!Y30/RES_summary!Y$19)</f>
        <v>1.4077187379683542</v>
      </c>
      <c r="DA30" s="89" t="s">
        <v>625</v>
      </c>
    </row>
    <row r="31" spans="1:105" ht="12" customHeight="1" x14ac:dyDescent="0.25">
      <c r="A31" s="28" t="s">
        <v>203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X31" s="72">
        <f>IF(RES_hh_emih!X31=0,0,RES_hh_emih!X31/RES_summary!X$19)</f>
        <v>0</v>
      </c>
      <c r="Y31" s="72">
        <f>IF(RES_hh_emih!Y31=0,0,RES_hh_emih!Y31/RES_summary!Y$19)</f>
        <v>0</v>
      </c>
      <c r="DA31" s="89" t="s">
        <v>626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X32" s="77">
        <f>IF(RES_hh_emih!X32=0,0,RES_hh_emih!X32/RES_summary!X$19)</f>
        <v>0</v>
      </c>
      <c r="Y32" s="77">
        <f>IF(RES_hh_emih!Y32=0,0,RES_hh_emih!Y32/RES_summary!Y$19)</f>
        <v>0</v>
      </c>
      <c r="DA32" s="92" t="s">
        <v>627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Y3" si="0">C4</f>
        <v>5015738</v>
      </c>
      <c r="D3" s="67">
        <f t="shared" si="0"/>
        <v>5180385</v>
      </c>
      <c r="E3" s="67">
        <f t="shared" si="0"/>
        <v>5404717</v>
      </c>
      <c r="F3" s="67">
        <f t="shared" si="0"/>
        <v>5483581</v>
      </c>
      <c r="G3" s="67">
        <f t="shared" si="0"/>
        <v>5169949</v>
      </c>
      <c r="H3" s="67">
        <f t="shared" si="0"/>
        <v>5695125</v>
      </c>
      <c r="I3" s="67">
        <f t="shared" si="0"/>
        <v>5640879</v>
      </c>
      <c r="J3" s="67">
        <f t="shared" si="0"/>
        <v>6394026</v>
      </c>
      <c r="K3" s="67">
        <f t="shared" si="0"/>
        <v>5613148</v>
      </c>
      <c r="L3" s="67">
        <f t="shared" si="0"/>
        <v>5548255</v>
      </c>
      <c r="M3" s="67">
        <f t="shared" si="0"/>
        <v>5266036</v>
      </c>
      <c r="N3" s="67">
        <f t="shared" si="0"/>
        <v>5751401</v>
      </c>
      <c r="O3" s="67">
        <f t="shared" si="0"/>
        <v>5282800</v>
      </c>
      <c r="P3" s="67">
        <f t="shared" si="0"/>
        <v>5603386</v>
      </c>
      <c r="Q3" s="67">
        <f t="shared" si="0"/>
        <v>5642357</v>
      </c>
      <c r="R3" s="67">
        <f t="shared" si="0"/>
        <v>5248084</v>
      </c>
      <c r="S3" s="67">
        <f t="shared" si="0"/>
        <v>5210781</v>
      </c>
      <c r="T3" s="67">
        <f t="shared" si="0"/>
        <v>5304717</v>
      </c>
      <c r="U3" s="67">
        <f t="shared" si="0"/>
        <v>5461228</v>
      </c>
      <c r="V3" s="67">
        <f t="shared" si="0"/>
        <v>5176277</v>
      </c>
      <c r="W3" s="67">
        <f t="shared" si="0"/>
        <v>5182235</v>
      </c>
      <c r="X3" s="67">
        <f t="shared" si="0"/>
        <v>5930853</v>
      </c>
      <c r="Y3" s="67">
        <f t="shared" si="0"/>
        <v>6526362</v>
      </c>
      <c r="DA3" s="87" t="s">
        <v>629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5015738</v>
      </c>
      <c r="D4" s="71">
        <f t="shared" si="1"/>
        <v>5180385</v>
      </c>
      <c r="E4" s="71">
        <f t="shared" si="1"/>
        <v>5404717</v>
      </c>
      <c r="F4" s="71">
        <f t="shared" si="1"/>
        <v>5483581</v>
      </c>
      <c r="G4" s="71">
        <f t="shared" si="1"/>
        <v>5169949</v>
      </c>
      <c r="H4" s="71">
        <f t="shared" si="1"/>
        <v>5695125</v>
      </c>
      <c r="I4" s="71">
        <f t="shared" si="1"/>
        <v>5640879</v>
      </c>
      <c r="J4" s="71">
        <f t="shared" si="1"/>
        <v>6394026</v>
      </c>
      <c r="K4" s="71">
        <f t="shared" si="1"/>
        <v>5613148</v>
      </c>
      <c r="L4" s="71">
        <f t="shared" si="1"/>
        <v>5548255</v>
      </c>
      <c r="M4" s="71">
        <f t="shared" si="1"/>
        <v>5266036</v>
      </c>
      <c r="N4" s="71">
        <f t="shared" si="1"/>
        <v>5751401</v>
      </c>
      <c r="O4" s="71">
        <f t="shared" si="1"/>
        <v>5282800</v>
      </c>
      <c r="P4" s="71">
        <f t="shared" si="1"/>
        <v>5603386</v>
      </c>
      <c r="Q4" s="71">
        <f t="shared" si="1"/>
        <v>5642357</v>
      </c>
      <c r="R4" s="71">
        <f t="shared" ref="R4:V4" si="2">SUM(R5:R13)</f>
        <v>5248084</v>
      </c>
      <c r="S4" s="71">
        <f t="shared" si="2"/>
        <v>5210781</v>
      </c>
      <c r="T4" s="71">
        <f t="shared" si="2"/>
        <v>5304717</v>
      </c>
      <c r="U4" s="71">
        <f t="shared" si="2"/>
        <v>5461228</v>
      </c>
      <c r="V4" s="71">
        <f t="shared" si="2"/>
        <v>5176277</v>
      </c>
      <c r="W4" s="71">
        <f t="shared" ref="W4:Y4" si="3">SUM(W5:W13)</f>
        <v>5182235</v>
      </c>
      <c r="X4" s="71">
        <f t="shared" si="3"/>
        <v>5930853</v>
      </c>
      <c r="Y4" s="71">
        <f t="shared" si="3"/>
        <v>6526362</v>
      </c>
      <c r="DA4" s="88" t="s">
        <v>630</v>
      </c>
    </row>
    <row r="5" spans="1:105" ht="12" customHeight="1" x14ac:dyDescent="0.25">
      <c r="A5" s="28" t="s">
        <v>51</v>
      </c>
      <c r="B5" s="82"/>
      <c r="C5" s="82">
        <v>226649</v>
      </c>
      <c r="D5" s="82">
        <v>278413</v>
      </c>
      <c r="E5" s="82">
        <v>261685</v>
      </c>
      <c r="F5" s="82">
        <v>298843</v>
      </c>
      <c r="G5" s="82">
        <v>291599</v>
      </c>
      <c r="H5" s="82">
        <v>255749</v>
      </c>
      <c r="I5" s="82">
        <v>204082</v>
      </c>
      <c r="J5" s="82">
        <v>265443</v>
      </c>
      <c r="K5" s="82">
        <v>230723</v>
      </c>
      <c r="L5" s="82">
        <v>229201</v>
      </c>
      <c r="M5" s="82">
        <v>195028</v>
      </c>
      <c r="N5" s="82">
        <v>241729</v>
      </c>
      <c r="O5" s="82">
        <v>152264</v>
      </c>
      <c r="P5" s="82">
        <v>168594</v>
      </c>
      <c r="Q5" s="82">
        <v>166971</v>
      </c>
      <c r="R5" s="82">
        <v>129917</v>
      </c>
      <c r="S5" s="82">
        <v>121919</v>
      </c>
      <c r="T5" s="82">
        <v>18082</v>
      </c>
      <c r="U5" s="82">
        <v>99377</v>
      </c>
      <c r="V5" s="82">
        <v>113796</v>
      </c>
      <c r="W5" s="82">
        <v>26718</v>
      </c>
      <c r="X5" s="82">
        <v>38538</v>
      </c>
      <c r="Y5" s="82">
        <v>338487</v>
      </c>
      <c r="DA5" s="89" t="s">
        <v>631</v>
      </c>
    </row>
    <row r="6" spans="1:105" ht="12" customHeight="1" x14ac:dyDescent="0.25">
      <c r="A6" s="28" t="s">
        <v>74</v>
      </c>
      <c r="B6" s="82"/>
      <c r="C6" s="82">
        <v>59395</v>
      </c>
      <c r="D6" s="82">
        <v>77209</v>
      </c>
      <c r="E6" s="82">
        <v>82217</v>
      </c>
      <c r="F6" s="82">
        <v>103143</v>
      </c>
      <c r="G6" s="82">
        <v>99871</v>
      </c>
      <c r="H6" s="82">
        <v>112243</v>
      </c>
      <c r="I6" s="82">
        <v>122957</v>
      </c>
      <c r="J6" s="82">
        <v>131553</v>
      </c>
      <c r="K6" s="82">
        <v>90412</v>
      </c>
      <c r="L6" s="82">
        <v>89937</v>
      </c>
      <c r="M6" s="82">
        <v>92095</v>
      </c>
      <c r="N6" s="82">
        <v>116042</v>
      </c>
      <c r="O6" s="82">
        <v>99971</v>
      </c>
      <c r="P6" s="82">
        <v>36593</v>
      </c>
      <c r="Q6" s="82">
        <v>52918</v>
      </c>
      <c r="R6" s="82">
        <v>67464</v>
      </c>
      <c r="S6" s="82">
        <v>73376</v>
      </c>
      <c r="T6" s="82">
        <v>75265</v>
      </c>
      <c r="U6" s="82">
        <v>67321</v>
      </c>
      <c r="V6" s="82">
        <v>82435</v>
      </c>
      <c r="W6" s="82">
        <v>84155</v>
      </c>
      <c r="X6" s="82">
        <v>114756</v>
      </c>
      <c r="Y6" s="82">
        <v>98355</v>
      </c>
      <c r="DA6" s="89" t="s">
        <v>632</v>
      </c>
    </row>
    <row r="7" spans="1:105" ht="12" customHeight="1" x14ac:dyDescent="0.25">
      <c r="A7" s="28" t="s">
        <v>201</v>
      </c>
      <c r="B7" s="82"/>
      <c r="C7" s="82">
        <v>800855</v>
      </c>
      <c r="D7" s="82">
        <v>709492</v>
      </c>
      <c r="E7" s="82">
        <v>794861</v>
      </c>
      <c r="F7" s="82">
        <v>715485</v>
      </c>
      <c r="G7" s="82">
        <v>564816</v>
      </c>
      <c r="H7" s="82">
        <v>537144</v>
      </c>
      <c r="I7" s="82">
        <v>483127</v>
      </c>
      <c r="J7" s="82">
        <v>754040</v>
      </c>
      <c r="K7" s="82">
        <v>657544</v>
      </c>
      <c r="L7" s="82">
        <v>663477</v>
      </c>
      <c r="M7" s="82">
        <v>704592</v>
      </c>
      <c r="N7" s="82">
        <v>822151</v>
      </c>
      <c r="O7" s="82">
        <v>892190</v>
      </c>
      <c r="P7" s="82">
        <v>602180</v>
      </c>
      <c r="Q7" s="82">
        <v>481060</v>
      </c>
      <c r="R7" s="82">
        <v>329443</v>
      </c>
      <c r="S7" s="82">
        <v>431428</v>
      </c>
      <c r="T7" s="82">
        <v>421030</v>
      </c>
      <c r="U7" s="82">
        <v>470966</v>
      </c>
      <c r="V7" s="82">
        <v>378662</v>
      </c>
      <c r="W7" s="82">
        <v>287983</v>
      </c>
      <c r="X7" s="82">
        <v>368251</v>
      </c>
      <c r="Y7" s="82">
        <v>557193</v>
      </c>
      <c r="DA7" s="89" t="s">
        <v>633</v>
      </c>
    </row>
    <row r="8" spans="1:105" ht="12" customHeight="1" x14ac:dyDescent="0.25">
      <c r="A8" s="28" t="s">
        <v>190</v>
      </c>
      <c r="B8" s="82"/>
      <c r="C8" s="82">
        <v>2023801</v>
      </c>
      <c r="D8" s="82">
        <v>2073879</v>
      </c>
      <c r="E8" s="82">
        <v>2152505</v>
      </c>
      <c r="F8" s="82">
        <v>2114893</v>
      </c>
      <c r="G8" s="82">
        <v>1749493</v>
      </c>
      <c r="H8" s="82">
        <v>1948358</v>
      </c>
      <c r="I8" s="82">
        <v>1735105</v>
      </c>
      <c r="J8" s="82">
        <v>2389288</v>
      </c>
      <c r="K8" s="82">
        <v>2002339</v>
      </c>
      <c r="L8" s="82">
        <v>2045195</v>
      </c>
      <c r="M8" s="82">
        <v>1813702</v>
      </c>
      <c r="N8" s="82">
        <v>1942091</v>
      </c>
      <c r="O8" s="82">
        <v>1706556</v>
      </c>
      <c r="P8" s="82">
        <v>1900659</v>
      </c>
      <c r="Q8" s="82">
        <v>2482028</v>
      </c>
      <c r="R8" s="82">
        <v>2544856</v>
      </c>
      <c r="S8" s="82">
        <v>2296768</v>
      </c>
      <c r="T8" s="82">
        <v>2252126</v>
      </c>
      <c r="U8" s="82">
        <v>2114725</v>
      </c>
      <c r="V8" s="82">
        <v>1894460</v>
      </c>
      <c r="W8" s="82">
        <v>1544821</v>
      </c>
      <c r="X8" s="82">
        <v>1649109</v>
      </c>
      <c r="Y8" s="82">
        <v>1469285</v>
      </c>
      <c r="DA8" s="89" t="s">
        <v>634</v>
      </c>
    </row>
    <row r="9" spans="1:105" ht="12" customHeight="1" x14ac:dyDescent="0.25">
      <c r="A9" s="28" t="s">
        <v>203</v>
      </c>
      <c r="B9" s="82"/>
      <c r="C9" s="82">
        <v>704398</v>
      </c>
      <c r="D9" s="82">
        <v>1023210</v>
      </c>
      <c r="E9" s="82">
        <v>1060427</v>
      </c>
      <c r="F9" s="82">
        <v>1083260</v>
      </c>
      <c r="G9" s="82">
        <v>1484092</v>
      </c>
      <c r="H9" s="82">
        <v>1747209</v>
      </c>
      <c r="I9" s="82">
        <v>1905360</v>
      </c>
      <c r="J9" s="82">
        <v>1506809</v>
      </c>
      <c r="K9" s="82">
        <v>1328343</v>
      </c>
      <c r="L9" s="82">
        <v>1313434</v>
      </c>
      <c r="M9" s="82">
        <v>1279432</v>
      </c>
      <c r="N9" s="82">
        <v>1343218</v>
      </c>
      <c r="O9" s="82">
        <v>1170629</v>
      </c>
      <c r="P9" s="82">
        <v>1370874</v>
      </c>
      <c r="Q9" s="82">
        <v>965446</v>
      </c>
      <c r="R9" s="82">
        <v>915671</v>
      </c>
      <c r="S9" s="82">
        <v>1094339</v>
      </c>
      <c r="T9" s="82">
        <v>1341794</v>
      </c>
      <c r="U9" s="82">
        <v>1262140</v>
      </c>
      <c r="V9" s="82">
        <v>1220177</v>
      </c>
      <c r="W9" s="82">
        <v>1403564</v>
      </c>
      <c r="X9" s="82">
        <v>1565764</v>
      </c>
      <c r="Y9" s="82">
        <v>1772489</v>
      </c>
      <c r="DA9" s="89" t="s">
        <v>635</v>
      </c>
    </row>
    <row r="10" spans="1:105" ht="12" customHeight="1" x14ac:dyDescent="0.25">
      <c r="A10" s="28" t="s">
        <v>198</v>
      </c>
      <c r="B10" s="82"/>
      <c r="C10" s="82">
        <v>1106</v>
      </c>
      <c r="D10" s="82">
        <v>1610</v>
      </c>
      <c r="E10" s="82">
        <v>1576</v>
      </c>
      <c r="F10" s="82">
        <v>1281</v>
      </c>
      <c r="G10" s="82">
        <v>1070</v>
      </c>
      <c r="H10" s="82">
        <v>1042</v>
      </c>
      <c r="I10" s="82">
        <v>1153</v>
      </c>
      <c r="J10" s="82">
        <v>1602</v>
      </c>
      <c r="K10" s="82">
        <v>2012</v>
      </c>
      <c r="L10" s="82">
        <v>2185</v>
      </c>
      <c r="M10" s="82">
        <v>1483</v>
      </c>
      <c r="N10" s="82">
        <v>1398</v>
      </c>
      <c r="O10" s="82">
        <v>1026</v>
      </c>
      <c r="P10" s="82">
        <v>2902</v>
      </c>
      <c r="Q10" s="82">
        <v>2564</v>
      </c>
      <c r="R10" s="82">
        <v>1431</v>
      </c>
      <c r="S10" s="82">
        <v>847</v>
      </c>
      <c r="T10" s="82">
        <v>1102</v>
      </c>
      <c r="U10" s="82">
        <v>1196</v>
      </c>
      <c r="V10" s="82">
        <v>1688</v>
      </c>
      <c r="W10" s="82">
        <v>2429</v>
      </c>
      <c r="X10" s="82">
        <v>3101</v>
      </c>
      <c r="Y10" s="82">
        <v>2873</v>
      </c>
      <c r="DA10" s="89" t="s">
        <v>636</v>
      </c>
    </row>
    <row r="11" spans="1:105" ht="12" customHeight="1" x14ac:dyDescent="0.25">
      <c r="A11" s="28" t="s">
        <v>199</v>
      </c>
      <c r="B11" s="82"/>
      <c r="C11" s="82">
        <v>734714</v>
      </c>
      <c r="D11" s="82">
        <v>487791</v>
      </c>
      <c r="E11" s="82">
        <v>502895</v>
      </c>
      <c r="F11" s="82">
        <v>614289</v>
      </c>
      <c r="G11" s="82">
        <v>449914</v>
      </c>
      <c r="H11" s="82">
        <v>375290</v>
      </c>
      <c r="I11" s="82">
        <v>513954</v>
      </c>
      <c r="J11" s="82">
        <v>548251</v>
      </c>
      <c r="K11" s="82">
        <v>585136</v>
      </c>
      <c r="L11" s="82">
        <v>538299</v>
      </c>
      <c r="M11" s="82">
        <v>670155</v>
      </c>
      <c r="N11" s="82">
        <v>733120</v>
      </c>
      <c r="O11" s="82">
        <v>711476</v>
      </c>
      <c r="P11" s="82">
        <v>596100</v>
      </c>
      <c r="Q11" s="82">
        <v>667918</v>
      </c>
      <c r="R11" s="82">
        <v>482075</v>
      </c>
      <c r="S11" s="82">
        <v>457387</v>
      </c>
      <c r="T11" s="82">
        <v>314937</v>
      </c>
      <c r="U11" s="82">
        <v>444602</v>
      </c>
      <c r="V11" s="82">
        <v>379169</v>
      </c>
      <c r="W11" s="82">
        <v>484897</v>
      </c>
      <c r="X11" s="82">
        <v>519701</v>
      </c>
      <c r="Y11" s="82">
        <v>678707</v>
      </c>
      <c r="DA11" s="89" t="s">
        <v>637</v>
      </c>
    </row>
    <row r="12" spans="1:105" ht="12" customHeight="1" x14ac:dyDescent="0.25">
      <c r="A12" s="28" t="s">
        <v>95</v>
      </c>
      <c r="B12" s="82"/>
      <c r="C12" s="82">
        <v>131416</v>
      </c>
      <c r="D12" s="82">
        <v>210255</v>
      </c>
      <c r="E12" s="82">
        <v>222192</v>
      </c>
      <c r="F12" s="82">
        <v>224834</v>
      </c>
      <c r="G12" s="82">
        <v>242924</v>
      </c>
      <c r="H12" s="82">
        <v>317321</v>
      </c>
      <c r="I12" s="82">
        <v>353831</v>
      </c>
      <c r="J12" s="82">
        <v>432010</v>
      </c>
      <c r="K12" s="82">
        <v>410326</v>
      </c>
      <c r="L12" s="82">
        <v>340381</v>
      </c>
      <c r="M12" s="82">
        <v>276362</v>
      </c>
      <c r="N12" s="82">
        <v>279151</v>
      </c>
      <c r="O12" s="82">
        <v>336949</v>
      </c>
      <c r="P12" s="82">
        <v>749915</v>
      </c>
      <c r="Q12" s="82">
        <v>616109</v>
      </c>
      <c r="R12" s="82">
        <v>517549</v>
      </c>
      <c r="S12" s="82">
        <v>465201</v>
      </c>
      <c r="T12" s="82">
        <v>591631</v>
      </c>
      <c r="U12" s="82">
        <v>690601</v>
      </c>
      <c r="V12" s="82">
        <v>812262</v>
      </c>
      <c r="W12" s="82">
        <v>1031266</v>
      </c>
      <c r="X12" s="82">
        <v>1380181</v>
      </c>
      <c r="Y12" s="82">
        <v>1202893</v>
      </c>
      <c r="DA12" s="89" t="s">
        <v>638</v>
      </c>
    </row>
    <row r="13" spans="1:105" ht="12" customHeight="1" x14ac:dyDescent="0.25">
      <c r="A13" s="73" t="s">
        <v>94</v>
      </c>
      <c r="B13" s="83"/>
      <c r="C13" s="83">
        <v>333404</v>
      </c>
      <c r="D13" s="83">
        <v>318526</v>
      </c>
      <c r="E13" s="83">
        <v>326359</v>
      </c>
      <c r="F13" s="83">
        <v>327553</v>
      </c>
      <c r="G13" s="83">
        <v>286170</v>
      </c>
      <c r="H13" s="83">
        <v>400769</v>
      </c>
      <c r="I13" s="83">
        <v>321310</v>
      </c>
      <c r="J13" s="83">
        <v>365030</v>
      </c>
      <c r="K13" s="83">
        <v>306313</v>
      </c>
      <c r="L13" s="83">
        <v>326146</v>
      </c>
      <c r="M13" s="83">
        <v>233187</v>
      </c>
      <c r="N13" s="83">
        <v>272501</v>
      </c>
      <c r="O13" s="83">
        <v>211739</v>
      </c>
      <c r="P13" s="83">
        <v>175569</v>
      </c>
      <c r="Q13" s="83">
        <v>207343</v>
      </c>
      <c r="R13" s="83">
        <v>259678</v>
      </c>
      <c r="S13" s="83">
        <v>269516</v>
      </c>
      <c r="T13" s="83">
        <v>288750</v>
      </c>
      <c r="U13" s="83">
        <v>310300</v>
      </c>
      <c r="V13" s="83">
        <v>293628</v>
      </c>
      <c r="W13" s="83">
        <v>316402</v>
      </c>
      <c r="X13" s="83">
        <v>291452</v>
      </c>
      <c r="Y13" s="83">
        <v>406080</v>
      </c>
      <c r="DA13" s="90" t="s">
        <v>639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4550918</v>
      </c>
      <c r="D14" s="85">
        <f t="shared" si="4"/>
        <v>4651604</v>
      </c>
      <c r="E14" s="85">
        <f t="shared" si="4"/>
        <v>4856166</v>
      </c>
      <c r="F14" s="85">
        <f t="shared" si="4"/>
        <v>4931194</v>
      </c>
      <c r="G14" s="85">
        <f t="shared" si="4"/>
        <v>4640855</v>
      </c>
      <c r="H14" s="85">
        <f t="shared" si="4"/>
        <v>4977035</v>
      </c>
      <c r="I14" s="85">
        <f t="shared" si="4"/>
        <v>4965738</v>
      </c>
      <c r="J14" s="85">
        <f t="shared" si="4"/>
        <v>5596986</v>
      </c>
      <c r="K14" s="85">
        <f t="shared" si="4"/>
        <v>4896509</v>
      </c>
      <c r="L14" s="85">
        <f t="shared" si="4"/>
        <v>4881728</v>
      </c>
      <c r="M14" s="85">
        <f t="shared" si="4"/>
        <v>4756487</v>
      </c>
      <c r="N14" s="85">
        <f t="shared" si="4"/>
        <v>5199749</v>
      </c>
      <c r="O14" s="85">
        <f t="shared" si="4"/>
        <v>4734112</v>
      </c>
      <c r="P14" s="85">
        <f t="shared" si="4"/>
        <v>4677902</v>
      </c>
      <c r="Q14" s="85">
        <f t="shared" si="4"/>
        <v>4818905</v>
      </c>
      <c r="R14" s="85">
        <f t="shared" ref="R14:V14" si="5">SUM(R5:R11)</f>
        <v>4470857</v>
      </c>
      <c r="S14" s="85">
        <f t="shared" si="5"/>
        <v>4476064</v>
      </c>
      <c r="T14" s="85">
        <f t="shared" si="5"/>
        <v>4424336</v>
      </c>
      <c r="U14" s="85">
        <f t="shared" si="5"/>
        <v>4460327</v>
      </c>
      <c r="V14" s="85">
        <f t="shared" si="5"/>
        <v>4070387</v>
      </c>
      <c r="W14" s="85">
        <f t="shared" ref="W14:Y14" si="6">SUM(W5:W11)</f>
        <v>3834567</v>
      </c>
      <c r="X14" s="85">
        <f t="shared" si="6"/>
        <v>4259220</v>
      </c>
      <c r="Y14" s="85">
        <f t="shared" si="6"/>
        <v>4917389</v>
      </c>
      <c r="DA14" s="93"/>
    </row>
    <row r="15" spans="1:105" ht="12.95" customHeight="1" x14ac:dyDescent="0.25">
      <c r="A15" s="68" t="s">
        <v>92</v>
      </c>
      <c r="B15" s="71"/>
      <c r="C15" s="71">
        <f t="shared" ref="C15:Y15" si="7">C16</f>
        <v>419011</v>
      </c>
      <c r="D15" s="71">
        <f t="shared" si="7"/>
        <v>732744</v>
      </c>
      <c r="E15" s="71">
        <f t="shared" si="7"/>
        <v>934069</v>
      </c>
      <c r="F15" s="71">
        <f t="shared" si="7"/>
        <v>846376</v>
      </c>
      <c r="G15" s="71">
        <f t="shared" si="7"/>
        <v>954442</v>
      </c>
      <c r="H15" s="71">
        <f t="shared" si="7"/>
        <v>927907</v>
      </c>
      <c r="I15" s="71">
        <f t="shared" si="7"/>
        <v>1067546</v>
      </c>
      <c r="J15" s="71">
        <f t="shared" si="7"/>
        <v>1127131</v>
      </c>
      <c r="K15" s="71">
        <f t="shared" si="7"/>
        <v>1080068</v>
      </c>
      <c r="L15" s="71">
        <f t="shared" si="7"/>
        <v>873138</v>
      </c>
      <c r="M15" s="71">
        <f t="shared" si="7"/>
        <v>802471</v>
      </c>
      <c r="N15" s="71">
        <f t="shared" si="7"/>
        <v>1108579</v>
      </c>
      <c r="O15" s="71">
        <f t="shared" si="7"/>
        <v>832164</v>
      </c>
      <c r="P15" s="71">
        <f t="shared" si="7"/>
        <v>628139</v>
      </c>
      <c r="Q15" s="71">
        <f t="shared" si="7"/>
        <v>584294</v>
      </c>
      <c r="R15" s="71">
        <f t="shared" si="7"/>
        <v>914899</v>
      </c>
      <c r="S15" s="71">
        <f t="shared" si="7"/>
        <v>916379</v>
      </c>
      <c r="T15" s="71">
        <f t="shared" si="7"/>
        <v>1258666</v>
      </c>
      <c r="U15" s="71">
        <f t="shared" si="7"/>
        <v>1200744</v>
      </c>
      <c r="V15" s="71">
        <f t="shared" si="7"/>
        <v>1045218</v>
      </c>
      <c r="W15" s="71">
        <f t="shared" si="7"/>
        <v>1104618</v>
      </c>
      <c r="X15" s="71">
        <f t="shared" si="7"/>
        <v>1268534</v>
      </c>
      <c r="Y15" s="71">
        <f t="shared" si="7"/>
        <v>1143660</v>
      </c>
      <c r="DA15" s="88" t="s">
        <v>640</v>
      </c>
    </row>
    <row r="16" spans="1:105" ht="12" customHeight="1" x14ac:dyDescent="0.25">
      <c r="A16" s="28" t="s">
        <v>91</v>
      </c>
      <c r="B16" s="82"/>
      <c r="C16" s="82">
        <v>419011</v>
      </c>
      <c r="D16" s="82">
        <v>732744</v>
      </c>
      <c r="E16" s="82">
        <v>934069</v>
      </c>
      <c r="F16" s="82">
        <v>846376</v>
      </c>
      <c r="G16" s="82">
        <v>954442</v>
      </c>
      <c r="H16" s="82">
        <v>927907</v>
      </c>
      <c r="I16" s="82">
        <v>1067546</v>
      </c>
      <c r="J16" s="82">
        <v>1127131</v>
      </c>
      <c r="K16" s="82">
        <v>1080068</v>
      </c>
      <c r="L16" s="82">
        <v>873138</v>
      </c>
      <c r="M16" s="82">
        <v>802471</v>
      </c>
      <c r="N16" s="82">
        <v>1108579</v>
      </c>
      <c r="O16" s="82">
        <v>832164</v>
      </c>
      <c r="P16" s="82">
        <v>628139</v>
      </c>
      <c r="Q16" s="82">
        <v>584294</v>
      </c>
      <c r="R16" s="82">
        <v>914899</v>
      </c>
      <c r="S16" s="82">
        <v>916379</v>
      </c>
      <c r="T16" s="82">
        <v>1258666</v>
      </c>
      <c r="U16" s="82">
        <v>1200744</v>
      </c>
      <c r="V16" s="82">
        <v>1045218</v>
      </c>
      <c r="W16" s="82">
        <v>1104618</v>
      </c>
      <c r="X16" s="82">
        <v>1268534</v>
      </c>
      <c r="Y16" s="82">
        <v>1143660</v>
      </c>
      <c r="DA16" s="89" t="s">
        <v>641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5015738</v>
      </c>
      <c r="D17" s="71">
        <f t="shared" si="8"/>
        <v>5180385</v>
      </c>
      <c r="E17" s="71">
        <f t="shared" si="8"/>
        <v>5404717</v>
      </c>
      <c r="F17" s="71">
        <f t="shared" si="8"/>
        <v>5483581</v>
      </c>
      <c r="G17" s="71">
        <f t="shared" si="8"/>
        <v>5169949</v>
      </c>
      <c r="H17" s="71">
        <f t="shared" si="8"/>
        <v>5695125</v>
      </c>
      <c r="I17" s="71">
        <f t="shared" si="8"/>
        <v>5640879</v>
      </c>
      <c r="J17" s="71">
        <f t="shared" si="8"/>
        <v>6394026</v>
      </c>
      <c r="K17" s="71">
        <f t="shared" si="8"/>
        <v>5613148</v>
      </c>
      <c r="L17" s="71">
        <f t="shared" si="8"/>
        <v>5548255</v>
      </c>
      <c r="M17" s="71">
        <f t="shared" si="8"/>
        <v>5266036</v>
      </c>
      <c r="N17" s="71">
        <f t="shared" si="8"/>
        <v>5751401</v>
      </c>
      <c r="O17" s="71">
        <f t="shared" si="8"/>
        <v>5282800</v>
      </c>
      <c r="P17" s="71">
        <f t="shared" si="8"/>
        <v>5603386</v>
      </c>
      <c r="Q17" s="71">
        <f t="shared" si="8"/>
        <v>5642357</v>
      </c>
      <c r="R17" s="71">
        <f t="shared" ref="R17:V17" si="9">SUM(R18:R25)</f>
        <v>5248084</v>
      </c>
      <c r="S17" s="71">
        <f t="shared" si="9"/>
        <v>5210781</v>
      </c>
      <c r="T17" s="71">
        <f t="shared" si="9"/>
        <v>5304717</v>
      </c>
      <c r="U17" s="71">
        <f t="shared" si="9"/>
        <v>5461228</v>
      </c>
      <c r="V17" s="71">
        <f t="shared" si="9"/>
        <v>5176277</v>
      </c>
      <c r="W17" s="71">
        <f t="shared" ref="W17:Y17" si="10">SUM(W18:W25)</f>
        <v>5182235</v>
      </c>
      <c r="X17" s="71">
        <f t="shared" si="10"/>
        <v>5930853</v>
      </c>
      <c r="Y17" s="71">
        <f t="shared" si="10"/>
        <v>6526362</v>
      </c>
      <c r="DA17" s="88" t="s">
        <v>642</v>
      </c>
    </row>
    <row r="18" spans="1:105" ht="12" customHeight="1" x14ac:dyDescent="0.25">
      <c r="A18" s="28" t="s">
        <v>51</v>
      </c>
      <c r="B18" s="82"/>
      <c r="C18" s="82">
        <v>140440</v>
      </c>
      <c r="D18" s="82">
        <v>181226</v>
      </c>
      <c r="E18" s="82">
        <v>113882</v>
      </c>
      <c r="F18" s="82">
        <v>162775</v>
      </c>
      <c r="G18" s="82">
        <v>176821</v>
      </c>
      <c r="H18" s="82">
        <v>151489</v>
      </c>
      <c r="I18" s="82">
        <v>106810</v>
      </c>
      <c r="J18" s="82">
        <v>133117</v>
      </c>
      <c r="K18" s="82">
        <v>81404</v>
      </c>
      <c r="L18" s="82">
        <v>83373</v>
      </c>
      <c r="M18" s="82">
        <v>66933</v>
      </c>
      <c r="N18" s="82">
        <v>125562</v>
      </c>
      <c r="O18" s="82">
        <v>74006</v>
      </c>
      <c r="P18" s="82">
        <v>87757</v>
      </c>
      <c r="Q18" s="82">
        <v>83537</v>
      </c>
      <c r="R18" s="82">
        <v>54861</v>
      </c>
      <c r="S18" s="82">
        <v>56069</v>
      </c>
      <c r="T18" s="82">
        <v>3039</v>
      </c>
      <c r="U18" s="82">
        <v>68164</v>
      </c>
      <c r="V18" s="82">
        <v>98408</v>
      </c>
      <c r="W18" s="82">
        <v>4258</v>
      </c>
      <c r="X18" s="82">
        <v>5641</v>
      </c>
      <c r="Y18" s="82">
        <v>269825</v>
      </c>
      <c r="DA18" s="89" t="s">
        <v>643</v>
      </c>
    </row>
    <row r="19" spans="1:105" s="2" customFormat="1" ht="12" customHeight="1" x14ac:dyDescent="0.25">
      <c r="A19" s="28" t="s">
        <v>74</v>
      </c>
      <c r="B19" s="82"/>
      <c r="C19" s="82">
        <v>355661</v>
      </c>
      <c r="D19" s="82">
        <v>389364</v>
      </c>
      <c r="E19" s="82">
        <v>475628</v>
      </c>
      <c r="F19" s="82">
        <v>482179</v>
      </c>
      <c r="G19" s="82">
        <v>511773</v>
      </c>
      <c r="H19" s="82">
        <v>533150</v>
      </c>
      <c r="I19" s="82">
        <v>382318</v>
      </c>
      <c r="J19" s="82">
        <v>363271</v>
      </c>
      <c r="K19" s="82">
        <v>391290</v>
      </c>
      <c r="L19" s="82">
        <v>341993</v>
      </c>
      <c r="M19" s="82">
        <v>393774</v>
      </c>
      <c r="N19" s="82">
        <v>343251</v>
      </c>
      <c r="O19" s="82">
        <v>275721</v>
      </c>
      <c r="P19" s="82">
        <v>296169</v>
      </c>
      <c r="Q19" s="82">
        <v>222429</v>
      </c>
      <c r="R19" s="82">
        <v>244305</v>
      </c>
      <c r="S19" s="82">
        <v>283361</v>
      </c>
      <c r="T19" s="82">
        <v>278053</v>
      </c>
      <c r="U19" s="82">
        <v>304005</v>
      </c>
      <c r="V19" s="82">
        <v>310730</v>
      </c>
      <c r="W19" s="82">
        <v>376137</v>
      </c>
      <c r="X19" s="82">
        <v>485386</v>
      </c>
      <c r="Y19" s="82">
        <v>447005</v>
      </c>
      <c r="DA19" s="89" t="s">
        <v>644</v>
      </c>
    </row>
    <row r="20" spans="1:105" ht="12" customHeight="1" x14ac:dyDescent="0.25">
      <c r="A20" s="28" t="s">
        <v>201</v>
      </c>
      <c r="B20" s="82"/>
      <c r="C20" s="82">
        <v>337013</v>
      </c>
      <c r="D20" s="82">
        <v>280054</v>
      </c>
      <c r="E20" s="82">
        <v>309167</v>
      </c>
      <c r="F20" s="82">
        <v>233508</v>
      </c>
      <c r="G20" s="82">
        <v>253430</v>
      </c>
      <c r="H20" s="82">
        <v>269535</v>
      </c>
      <c r="I20" s="82">
        <v>290919</v>
      </c>
      <c r="J20" s="82">
        <v>485313</v>
      </c>
      <c r="K20" s="82">
        <v>362675</v>
      </c>
      <c r="L20" s="82">
        <v>382019</v>
      </c>
      <c r="M20" s="82">
        <v>330047</v>
      </c>
      <c r="N20" s="82">
        <v>397603</v>
      </c>
      <c r="O20" s="82">
        <v>312348</v>
      </c>
      <c r="P20" s="82">
        <v>90015</v>
      </c>
      <c r="Q20" s="82">
        <v>128995</v>
      </c>
      <c r="R20" s="82">
        <v>162096</v>
      </c>
      <c r="S20" s="82">
        <v>290118</v>
      </c>
      <c r="T20" s="82">
        <v>294191</v>
      </c>
      <c r="U20" s="82">
        <v>328835</v>
      </c>
      <c r="V20" s="82">
        <v>137363</v>
      </c>
      <c r="W20" s="82">
        <v>148264</v>
      </c>
      <c r="X20" s="82">
        <v>218902</v>
      </c>
      <c r="Y20" s="82">
        <v>413787</v>
      </c>
      <c r="DA20" s="89" t="s">
        <v>645</v>
      </c>
    </row>
    <row r="21" spans="1:105" ht="12" customHeight="1" x14ac:dyDescent="0.25">
      <c r="A21" s="28" t="s">
        <v>190</v>
      </c>
      <c r="B21" s="82"/>
      <c r="C21" s="82">
        <v>1672240</v>
      </c>
      <c r="D21" s="82">
        <v>1783617</v>
      </c>
      <c r="E21" s="82">
        <v>1803859</v>
      </c>
      <c r="F21" s="82">
        <v>1672929</v>
      </c>
      <c r="G21" s="82">
        <v>1599310</v>
      </c>
      <c r="H21" s="82">
        <v>1740293</v>
      </c>
      <c r="I21" s="82">
        <v>1668032</v>
      </c>
      <c r="J21" s="82">
        <v>2035148</v>
      </c>
      <c r="K21" s="82">
        <v>1873531</v>
      </c>
      <c r="L21" s="82">
        <v>1851733</v>
      </c>
      <c r="M21" s="82">
        <v>1668087</v>
      </c>
      <c r="N21" s="82">
        <v>1762422</v>
      </c>
      <c r="O21" s="82">
        <v>1594092</v>
      </c>
      <c r="P21" s="82">
        <v>1741285</v>
      </c>
      <c r="Q21" s="82">
        <v>2216379</v>
      </c>
      <c r="R21" s="82">
        <v>2292362</v>
      </c>
      <c r="S21" s="82">
        <v>2088711</v>
      </c>
      <c r="T21" s="82">
        <v>1922833</v>
      </c>
      <c r="U21" s="82">
        <v>1902194</v>
      </c>
      <c r="V21" s="82">
        <v>1647800</v>
      </c>
      <c r="W21" s="82">
        <v>1445879</v>
      </c>
      <c r="X21" s="82">
        <v>1501528</v>
      </c>
      <c r="Y21" s="82">
        <v>1203016</v>
      </c>
      <c r="DA21" s="89" t="s">
        <v>646</v>
      </c>
    </row>
    <row r="22" spans="1:105" ht="12" customHeight="1" x14ac:dyDescent="0.25">
      <c r="A22" s="28" t="s">
        <v>203</v>
      </c>
      <c r="B22" s="82"/>
      <c r="C22" s="82">
        <v>85729</v>
      </c>
      <c r="D22" s="82">
        <v>171601</v>
      </c>
      <c r="E22" s="82">
        <v>202691</v>
      </c>
      <c r="F22" s="82">
        <v>258451</v>
      </c>
      <c r="G22" s="82">
        <v>247663</v>
      </c>
      <c r="H22" s="82">
        <v>286090</v>
      </c>
      <c r="I22" s="82">
        <v>389082</v>
      </c>
      <c r="J22" s="82">
        <v>384325</v>
      </c>
      <c r="K22" s="82">
        <v>273925</v>
      </c>
      <c r="L22" s="82">
        <v>239313</v>
      </c>
      <c r="M22" s="82">
        <v>239725</v>
      </c>
      <c r="N22" s="82">
        <v>261051</v>
      </c>
      <c r="O22" s="82">
        <v>264866</v>
      </c>
      <c r="P22" s="82">
        <v>171250</v>
      </c>
      <c r="Q22" s="82">
        <v>130924</v>
      </c>
      <c r="R22" s="82">
        <v>252985</v>
      </c>
      <c r="S22" s="82">
        <v>330822</v>
      </c>
      <c r="T22" s="82">
        <v>520018</v>
      </c>
      <c r="U22" s="82">
        <v>385488</v>
      </c>
      <c r="V22" s="82">
        <v>433238</v>
      </c>
      <c r="W22" s="82">
        <v>413040</v>
      </c>
      <c r="X22" s="82">
        <v>550523</v>
      </c>
      <c r="Y22" s="82">
        <v>589933</v>
      </c>
      <c r="DA22" s="89" t="s">
        <v>647</v>
      </c>
    </row>
    <row r="23" spans="1:105" ht="12" customHeight="1" x14ac:dyDescent="0.25">
      <c r="A23" s="28" t="s">
        <v>198</v>
      </c>
      <c r="B23" s="82"/>
      <c r="C23" s="82">
        <v>988</v>
      </c>
      <c r="D23" s="82">
        <v>1546</v>
      </c>
      <c r="E23" s="82">
        <v>1125</v>
      </c>
      <c r="F23" s="82">
        <v>841</v>
      </c>
      <c r="G23" s="82">
        <v>807</v>
      </c>
      <c r="H23" s="82">
        <v>751</v>
      </c>
      <c r="I23" s="82">
        <v>870</v>
      </c>
      <c r="J23" s="82">
        <v>1052</v>
      </c>
      <c r="K23" s="82">
        <v>1274</v>
      </c>
      <c r="L23" s="82">
        <v>1191</v>
      </c>
      <c r="M23" s="82">
        <v>626</v>
      </c>
      <c r="N23" s="82">
        <v>764</v>
      </c>
      <c r="O23" s="82">
        <v>688</v>
      </c>
      <c r="P23" s="82">
        <v>1634</v>
      </c>
      <c r="Q23" s="82">
        <v>1198</v>
      </c>
      <c r="R23" s="82">
        <v>600</v>
      </c>
      <c r="S23" s="82">
        <v>438</v>
      </c>
      <c r="T23" s="82">
        <v>460</v>
      </c>
      <c r="U23" s="82">
        <v>481</v>
      </c>
      <c r="V23" s="82">
        <v>660</v>
      </c>
      <c r="W23" s="82">
        <v>1068</v>
      </c>
      <c r="X23" s="82">
        <v>1787</v>
      </c>
      <c r="Y23" s="82">
        <v>1848</v>
      </c>
      <c r="DA23" s="89" t="s">
        <v>648</v>
      </c>
    </row>
    <row r="24" spans="1:105" ht="12" customHeight="1" x14ac:dyDescent="0.25">
      <c r="A24" s="28" t="s">
        <v>199</v>
      </c>
      <c r="B24" s="82"/>
      <c r="C24" s="82">
        <v>543243</v>
      </c>
      <c r="D24" s="82">
        <v>358528</v>
      </c>
      <c r="E24" s="82">
        <v>366482</v>
      </c>
      <c r="F24" s="82">
        <v>399016</v>
      </c>
      <c r="G24" s="82">
        <v>298642</v>
      </c>
      <c r="H24" s="82">
        <v>236622</v>
      </c>
      <c r="I24" s="82">
        <v>403311</v>
      </c>
      <c r="J24" s="82">
        <v>453188</v>
      </c>
      <c r="K24" s="82">
        <v>452727</v>
      </c>
      <c r="L24" s="82">
        <v>429863</v>
      </c>
      <c r="M24" s="82">
        <v>561881</v>
      </c>
      <c r="N24" s="82">
        <v>587230</v>
      </c>
      <c r="O24" s="82">
        <v>582429</v>
      </c>
      <c r="P24" s="82">
        <v>360366</v>
      </c>
      <c r="Q24" s="82">
        <v>393324</v>
      </c>
      <c r="R24" s="82">
        <v>331886</v>
      </c>
      <c r="S24" s="82">
        <v>334212</v>
      </c>
      <c r="T24" s="82">
        <v>248797</v>
      </c>
      <c r="U24" s="82">
        <v>350482</v>
      </c>
      <c r="V24" s="82">
        <v>312238</v>
      </c>
      <c r="W24" s="82">
        <v>422670</v>
      </c>
      <c r="X24" s="82">
        <v>453737</v>
      </c>
      <c r="Y24" s="82">
        <v>552419</v>
      </c>
      <c r="DA24" s="89" t="s">
        <v>649</v>
      </c>
    </row>
    <row r="25" spans="1:105" ht="12" customHeight="1" x14ac:dyDescent="0.25">
      <c r="A25" s="73" t="s">
        <v>53</v>
      </c>
      <c r="B25" s="83"/>
      <c r="C25" s="83">
        <v>1880424</v>
      </c>
      <c r="D25" s="83">
        <v>2014449</v>
      </c>
      <c r="E25" s="83">
        <v>2131883</v>
      </c>
      <c r="F25" s="83">
        <v>2273882</v>
      </c>
      <c r="G25" s="83">
        <v>2081503</v>
      </c>
      <c r="H25" s="83">
        <v>2477195</v>
      </c>
      <c r="I25" s="83">
        <v>2399537</v>
      </c>
      <c r="J25" s="83">
        <v>2538612</v>
      </c>
      <c r="K25" s="83">
        <v>2176322</v>
      </c>
      <c r="L25" s="83">
        <v>2218770</v>
      </c>
      <c r="M25" s="83">
        <v>2004963</v>
      </c>
      <c r="N25" s="83">
        <v>2273518</v>
      </c>
      <c r="O25" s="83">
        <v>2178650</v>
      </c>
      <c r="P25" s="83">
        <v>2854910</v>
      </c>
      <c r="Q25" s="83">
        <v>2465571</v>
      </c>
      <c r="R25" s="83">
        <v>1908989</v>
      </c>
      <c r="S25" s="83">
        <v>1827050</v>
      </c>
      <c r="T25" s="83">
        <v>2037326</v>
      </c>
      <c r="U25" s="83">
        <v>2121579</v>
      </c>
      <c r="V25" s="83">
        <v>2235840</v>
      </c>
      <c r="W25" s="83">
        <v>2370919</v>
      </c>
      <c r="X25" s="83">
        <v>2713349</v>
      </c>
      <c r="Y25" s="83">
        <v>3048529</v>
      </c>
      <c r="DA25" s="90" t="s">
        <v>650</v>
      </c>
    </row>
    <row r="26" spans="1:105" ht="12" customHeight="1" x14ac:dyDescent="0.25">
      <c r="A26" s="84" t="s">
        <v>52</v>
      </c>
      <c r="B26" s="85"/>
      <c r="C26" s="85">
        <v>345835</v>
      </c>
      <c r="D26" s="85">
        <v>314268</v>
      </c>
      <c r="E26" s="85">
        <v>448664</v>
      </c>
      <c r="F26" s="85">
        <v>342991</v>
      </c>
      <c r="G26" s="85">
        <v>416332</v>
      </c>
      <c r="H26" s="85">
        <v>510617</v>
      </c>
      <c r="I26" s="85">
        <v>716081</v>
      </c>
      <c r="J26" s="85">
        <v>837739</v>
      </c>
      <c r="K26" s="85">
        <v>844357</v>
      </c>
      <c r="L26" s="85">
        <v>736332</v>
      </c>
      <c r="M26" s="85">
        <v>629508</v>
      </c>
      <c r="N26" s="85">
        <v>669370</v>
      </c>
      <c r="O26" s="85">
        <v>786435</v>
      </c>
      <c r="P26" s="85">
        <v>1283131</v>
      </c>
      <c r="Q26" s="85">
        <v>1011282</v>
      </c>
      <c r="R26" s="85">
        <v>779541</v>
      </c>
      <c r="S26" s="85">
        <v>734088</v>
      </c>
      <c r="T26" s="85">
        <v>835332</v>
      </c>
      <c r="U26" s="85">
        <v>818736</v>
      </c>
      <c r="V26" s="85">
        <v>835612</v>
      </c>
      <c r="W26" s="85">
        <v>1129441</v>
      </c>
      <c r="X26" s="85">
        <v>1464688</v>
      </c>
      <c r="Y26" s="85">
        <v>1419819</v>
      </c>
      <c r="DA26" s="93" t="s">
        <v>651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5015738</v>
      </c>
      <c r="D27" s="71">
        <f t="shared" si="11"/>
        <v>5180385</v>
      </c>
      <c r="E27" s="71">
        <f t="shared" si="11"/>
        <v>5404717</v>
      </c>
      <c r="F27" s="71">
        <f t="shared" si="11"/>
        <v>5483581</v>
      </c>
      <c r="G27" s="71">
        <f t="shared" si="11"/>
        <v>5169949</v>
      </c>
      <c r="H27" s="71">
        <f t="shared" si="11"/>
        <v>5695125</v>
      </c>
      <c r="I27" s="71">
        <f t="shared" si="11"/>
        <v>5640879</v>
      </c>
      <c r="J27" s="71">
        <f t="shared" si="11"/>
        <v>6394026</v>
      </c>
      <c r="K27" s="71">
        <f t="shared" si="11"/>
        <v>5613148</v>
      </c>
      <c r="L27" s="71">
        <f t="shared" si="11"/>
        <v>5548255</v>
      </c>
      <c r="M27" s="71">
        <f t="shared" si="11"/>
        <v>5266036</v>
      </c>
      <c r="N27" s="71">
        <f t="shared" si="11"/>
        <v>5751401</v>
      </c>
      <c r="O27" s="71">
        <f t="shared" si="11"/>
        <v>5282800</v>
      </c>
      <c r="P27" s="71">
        <f t="shared" si="11"/>
        <v>5603386</v>
      </c>
      <c r="Q27" s="71">
        <f t="shared" si="11"/>
        <v>5642357</v>
      </c>
      <c r="R27" s="71">
        <f t="shared" ref="R27:V27" si="12">SUM(R28:R32)</f>
        <v>5248084</v>
      </c>
      <c r="S27" s="71">
        <f t="shared" si="12"/>
        <v>5210781</v>
      </c>
      <c r="T27" s="71">
        <f t="shared" si="12"/>
        <v>5304717</v>
      </c>
      <c r="U27" s="71">
        <f t="shared" si="12"/>
        <v>5461228</v>
      </c>
      <c r="V27" s="71">
        <f t="shared" si="12"/>
        <v>5176277</v>
      </c>
      <c r="W27" s="71">
        <f t="shared" ref="W27:Y27" si="13">SUM(W28:W32)</f>
        <v>5182235</v>
      </c>
      <c r="X27" s="71">
        <f t="shared" si="13"/>
        <v>5930853</v>
      </c>
      <c r="Y27" s="71">
        <f t="shared" si="13"/>
        <v>6526362</v>
      </c>
      <c r="DA27" s="88" t="s">
        <v>652</v>
      </c>
    </row>
    <row r="28" spans="1:105" ht="12" customHeight="1" x14ac:dyDescent="0.25">
      <c r="A28" s="28" t="s">
        <v>51</v>
      </c>
      <c r="B28" s="82"/>
      <c r="C28" s="82">
        <v>8335</v>
      </c>
      <c r="D28" s="82">
        <v>17227</v>
      </c>
      <c r="E28" s="82">
        <v>16260</v>
      </c>
      <c r="F28" s="82">
        <v>24015</v>
      </c>
      <c r="G28" s="82">
        <v>22945</v>
      </c>
      <c r="H28" s="82">
        <v>17181</v>
      </c>
      <c r="I28" s="82">
        <v>9198</v>
      </c>
      <c r="J28" s="82">
        <v>24545</v>
      </c>
      <c r="K28" s="82">
        <v>17117</v>
      </c>
      <c r="L28" s="82">
        <v>16606</v>
      </c>
      <c r="M28" s="82">
        <v>18239</v>
      </c>
      <c r="N28" s="82">
        <v>26857</v>
      </c>
      <c r="O28" s="82">
        <v>19537</v>
      </c>
      <c r="P28" s="82">
        <v>26982</v>
      </c>
      <c r="Q28" s="82">
        <v>17322</v>
      </c>
      <c r="R28" s="82">
        <v>13947</v>
      </c>
      <c r="S28" s="82">
        <v>13281</v>
      </c>
      <c r="T28" s="82">
        <v>4425</v>
      </c>
      <c r="U28" s="82">
        <v>8771</v>
      </c>
      <c r="V28" s="82">
        <v>15096</v>
      </c>
      <c r="W28" s="82">
        <v>1311</v>
      </c>
      <c r="X28" s="82">
        <v>1675</v>
      </c>
      <c r="Y28" s="82">
        <v>26216</v>
      </c>
      <c r="DA28" s="89" t="s">
        <v>653</v>
      </c>
    </row>
    <row r="29" spans="1:105" s="2" customFormat="1" ht="12" customHeight="1" x14ac:dyDescent="0.25">
      <c r="A29" s="28" t="s">
        <v>74</v>
      </c>
      <c r="B29" s="82"/>
      <c r="C29" s="82">
        <v>862934</v>
      </c>
      <c r="D29" s="82">
        <v>842154</v>
      </c>
      <c r="E29" s="82">
        <v>857420</v>
      </c>
      <c r="F29" s="82">
        <v>947294</v>
      </c>
      <c r="G29" s="82">
        <v>967555</v>
      </c>
      <c r="H29" s="82">
        <v>897231</v>
      </c>
      <c r="I29" s="82">
        <v>987320</v>
      </c>
      <c r="J29" s="82">
        <v>905838</v>
      </c>
      <c r="K29" s="82">
        <v>907804</v>
      </c>
      <c r="L29" s="82">
        <v>858129</v>
      </c>
      <c r="M29" s="82">
        <v>837915</v>
      </c>
      <c r="N29" s="82">
        <v>899022</v>
      </c>
      <c r="O29" s="82">
        <v>830579</v>
      </c>
      <c r="P29" s="82">
        <v>898777</v>
      </c>
      <c r="Q29" s="82">
        <v>673264</v>
      </c>
      <c r="R29" s="82">
        <v>565831</v>
      </c>
      <c r="S29" s="82">
        <v>590664</v>
      </c>
      <c r="T29" s="82">
        <v>627112</v>
      </c>
      <c r="U29" s="82">
        <v>684960</v>
      </c>
      <c r="V29" s="82">
        <v>703438</v>
      </c>
      <c r="W29" s="82">
        <v>754341</v>
      </c>
      <c r="X29" s="82">
        <v>966951</v>
      </c>
      <c r="Y29" s="82">
        <v>1358046</v>
      </c>
      <c r="DA29" s="89" t="s">
        <v>654</v>
      </c>
    </row>
    <row r="30" spans="1:105" ht="12" customHeight="1" x14ac:dyDescent="0.25">
      <c r="A30" s="28" t="s">
        <v>190</v>
      </c>
      <c r="B30" s="82"/>
      <c r="C30" s="82">
        <v>1136586</v>
      </c>
      <c r="D30" s="82">
        <v>1210630</v>
      </c>
      <c r="E30" s="82">
        <v>1166792</v>
      </c>
      <c r="F30" s="82">
        <v>1196486</v>
      </c>
      <c r="G30" s="82">
        <v>1031822</v>
      </c>
      <c r="H30" s="82">
        <v>1109962</v>
      </c>
      <c r="I30" s="82">
        <v>979829</v>
      </c>
      <c r="J30" s="82">
        <v>1345414</v>
      </c>
      <c r="K30" s="82">
        <v>1314555</v>
      </c>
      <c r="L30" s="82">
        <v>1163751</v>
      </c>
      <c r="M30" s="82">
        <v>1254118</v>
      </c>
      <c r="N30" s="82">
        <v>1254903</v>
      </c>
      <c r="O30" s="82">
        <v>1127763</v>
      </c>
      <c r="P30" s="82">
        <v>1132406</v>
      </c>
      <c r="Q30" s="82">
        <v>1190446</v>
      </c>
      <c r="R30" s="82">
        <v>1388725</v>
      </c>
      <c r="S30" s="82">
        <v>1209206</v>
      </c>
      <c r="T30" s="82">
        <v>1212602</v>
      </c>
      <c r="U30" s="82">
        <v>1286266</v>
      </c>
      <c r="V30" s="82">
        <v>1138567</v>
      </c>
      <c r="W30" s="82">
        <v>876459</v>
      </c>
      <c r="X30" s="82">
        <v>1053965</v>
      </c>
      <c r="Y30" s="82">
        <v>987334</v>
      </c>
      <c r="DA30" s="89" t="s">
        <v>655</v>
      </c>
    </row>
    <row r="31" spans="1:105" ht="12" customHeight="1" x14ac:dyDescent="0.25">
      <c r="A31" s="28" t="s">
        <v>203</v>
      </c>
      <c r="B31" s="82"/>
      <c r="C31" s="82">
        <v>26798</v>
      </c>
      <c r="D31" s="82">
        <v>42070</v>
      </c>
      <c r="E31" s="82">
        <v>52410</v>
      </c>
      <c r="F31" s="82">
        <v>67374</v>
      </c>
      <c r="G31" s="82">
        <v>76842</v>
      </c>
      <c r="H31" s="82">
        <v>97640</v>
      </c>
      <c r="I31" s="82">
        <v>98984</v>
      </c>
      <c r="J31" s="82">
        <v>138079</v>
      </c>
      <c r="K31" s="82">
        <v>85354</v>
      </c>
      <c r="L31" s="82">
        <v>78452</v>
      </c>
      <c r="M31" s="82">
        <v>99639</v>
      </c>
      <c r="N31" s="82">
        <v>127917</v>
      </c>
      <c r="O31" s="82">
        <v>103073</v>
      </c>
      <c r="P31" s="82">
        <v>104494</v>
      </c>
      <c r="Q31" s="82">
        <v>84153</v>
      </c>
      <c r="R31" s="82">
        <v>87003</v>
      </c>
      <c r="S31" s="82">
        <v>102259</v>
      </c>
      <c r="T31" s="82">
        <v>146259</v>
      </c>
      <c r="U31" s="82">
        <v>105779</v>
      </c>
      <c r="V31" s="82">
        <v>104172</v>
      </c>
      <c r="W31" s="82">
        <v>87339</v>
      </c>
      <c r="X31" s="82">
        <v>94405</v>
      </c>
      <c r="Y31" s="82">
        <v>94609</v>
      </c>
      <c r="DA31" s="89" t="s">
        <v>656</v>
      </c>
    </row>
    <row r="32" spans="1:105" ht="12" customHeight="1" x14ac:dyDescent="0.25">
      <c r="A32" s="32" t="s">
        <v>53</v>
      </c>
      <c r="B32" s="86"/>
      <c r="C32" s="86">
        <v>2981085</v>
      </c>
      <c r="D32" s="86">
        <v>3068304</v>
      </c>
      <c r="E32" s="86">
        <v>3311835</v>
      </c>
      <c r="F32" s="86">
        <v>3248412</v>
      </c>
      <c r="G32" s="86">
        <v>3070785</v>
      </c>
      <c r="H32" s="86">
        <v>3573111</v>
      </c>
      <c r="I32" s="86">
        <v>3565548</v>
      </c>
      <c r="J32" s="86">
        <v>3980150</v>
      </c>
      <c r="K32" s="86">
        <v>3288318</v>
      </c>
      <c r="L32" s="86">
        <v>3431317</v>
      </c>
      <c r="M32" s="86">
        <v>3056125</v>
      </c>
      <c r="N32" s="86">
        <v>3442702</v>
      </c>
      <c r="O32" s="86">
        <v>3201848</v>
      </c>
      <c r="P32" s="86">
        <v>3440727</v>
      </c>
      <c r="Q32" s="86">
        <v>3677172</v>
      </c>
      <c r="R32" s="86">
        <v>3192578</v>
      </c>
      <c r="S32" s="86">
        <v>3295371</v>
      </c>
      <c r="T32" s="86">
        <v>3314319</v>
      </c>
      <c r="U32" s="86">
        <v>3375452</v>
      </c>
      <c r="V32" s="86">
        <v>3215004</v>
      </c>
      <c r="W32" s="86">
        <v>3462785</v>
      </c>
      <c r="X32" s="86">
        <v>3813857</v>
      </c>
      <c r="Y32" s="86">
        <v>4060157</v>
      </c>
      <c r="DA32" s="92" t="s">
        <v>657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Y14 C17:Y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6506.7667966358913</v>
      </c>
      <c r="D3" s="65">
        <f t="shared" si="0"/>
        <v>6369.5482588267187</v>
      </c>
      <c r="E3" s="65">
        <f t="shared" si="0"/>
        <v>6756.9741193664204</v>
      </c>
      <c r="F3" s="65">
        <f t="shared" si="0"/>
        <v>6614.205543407511</v>
      </c>
      <c r="G3" s="65">
        <f t="shared" si="0"/>
        <v>6162.2576888502972</v>
      </c>
      <c r="H3" s="65">
        <f t="shared" si="0"/>
        <v>6365.1168676429434</v>
      </c>
      <c r="I3" s="65">
        <f t="shared" si="0"/>
        <v>5797.2650585451483</v>
      </c>
      <c r="J3" s="65">
        <f t="shared" si="0"/>
        <v>6672.8854447635222</v>
      </c>
      <c r="K3" s="65">
        <f t="shared" si="0"/>
        <v>5858.5601686844648</v>
      </c>
      <c r="L3" s="65">
        <f t="shared" si="0"/>
        <v>6328.3961705572674</v>
      </c>
      <c r="M3" s="65">
        <f t="shared" si="0"/>
        <v>5363.5889808664215</v>
      </c>
      <c r="N3" s="65">
        <f t="shared" si="0"/>
        <v>5957.4887288299651</v>
      </c>
      <c r="O3" s="65">
        <f t="shared" si="0"/>
        <v>5422.7180016163129</v>
      </c>
      <c r="P3" s="65">
        <f t="shared" si="0"/>
        <v>4513.0247853045039</v>
      </c>
      <c r="Q3" s="65">
        <f t="shared" si="0"/>
        <v>4607.344911309664</v>
      </c>
      <c r="R3" s="65">
        <f t="shared" ref="R3:V3" si="1">SUM(R4,R15,R17,R27)</f>
        <v>4114.5330029071347</v>
      </c>
      <c r="S3" s="65">
        <f t="shared" si="1"/>
        <v>3923.0371670591371</v>
      </c>
      <c r="T3" s="65">
        <f t="shared" si="1"/>
        <v>3927.7097155421593</v>
      </c>
      <c r="U3" s="65">
        <f t="shared" si="1"/>
        <v>3766.3195667354289</v>
      </c>
      <c r="V3" s="65">
        <f t="shared" si="1"/>
        <v>3379.2867401881294</v>
      </c>
      <c r="W3" s="65">
        <f t="shared" ref="W3:Y3" si="2">SUM(W4,W15,W17,W27)</f>
        <v>3163.9991904062913</v>
      </c>
      <c r="X3" s="65">
        <f t="shared" si="2"/>
        <v>2885.7901603184487</v>
      </c>
      <c r="Y3" s="65">
        <f t="shared" si="2"/>
        <v>2772.2105250631994</v>
      </c>
      <c r="DA3" s="87" t="s">
        <v>659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5462.01154547243</v>
      </c>
      <c r="D4" s="69">
        <f t="shared" si="3"/>
        <v>5264.7886557907786</v>
      </c>
      <c r="E4" s="69">
        <f t="shared" si="3"/>
        <v>5562.434389433608</v>
      </c>
      <c r="F4" s="69">
        <f t="shared" si="3"/>
        <v>5443.624816638574</v>
      </c>
      <c r="G4" s="69">
        <f t="shared" si="3"/>
        <v>5026.8800761977636</v>
      </c>
      <c r="H4" s="69">
        <f t="shared" si="3"/>
        <v>5124.1768558463136</v>
      </c>
      <c r="I4" s="69">
        <f t="shared" si="3"/>
        <v>4610.3394591360347</v>
      </c>
      <c r="J4" s="69">
        <f t="shared" si="3"/>
        <v>5365.2747540049631</v>
      </c>
      <c r="K4" s="69">
        <f t="shared" si="3"/>
        <v>4729.10229556788</v>
      </c>
      <c r="L4" s="69">
        <f t="shared" si="3"/>
        <v>5160.1898329195219</v>
      </c>
      <c r="M4" s="69">
        <f t="shared" si="3"/>
        <v>4274.1375685175744</v>
      </c>
      <c r="N4" s="69">
        <f t="shared" si="3"/>
        <v>4775.7561525467481</v>
      </c>
      <c r="O4" s="69">
        <f t="shared" si="3"/>
        <v>4398.4181278785927</v>
      </c>
      <c r="P4" s="69">
        <f t="shared" si="3"/>
        <v>3474.6388087376254</v>
      </c>
      <c r="Q4" s="69">
        <f t="shared" si="3"/>
        <v>3551.3827443393525</v>
      </c>
      <c r="R4" s="69">
        <f t="shared" ref="R4:V4" si="4">SUM(R5:R14)</f>
        <v>3126.7432636623653</v>
      </c>
      <c r="S4" s="69">
        <f t="shared" si="4"/>
        <v>2915.4621976141816</v>
      </c>
      <c r="T4" s="69">
        <f t="shared" si="4"/>
        <v>2891.2897139423771</v>
      </c>
      <c r="U4" s="69">
        <f t="shared" si="4"/>
        <v>2733.6556951286752</v>
      </c>
      <c r="V4" s="69">
        <f t="shared" si="4"/>
        <v>2418.1255632711482</v>
      </c>
      <c r="W4" s="69">
        <f t="shared" ref="W4:Y4" si="5">SUM(W5:W14)</f>
        <v>2198.6551225186477</v>
      </c>
      <c r="X4" s="69">
        <f t="shared" si="5"/>
        <v>1908.3488324952348</v>
      </c>
      <c r="Y4" s="69">
        <f t="shared" si="5"/>
        <v>1771.0808446544236</v>
      </c>
      <c r="DA4" s="88" t="s">
        <v>660</v>
      </c>
    </row>
    <row r="5" spans="1:105" ht="12" customHeight="1" x14ac:dyDescent="0.25">
      <c r="A5" s="28" t="s">
        <v>51</v>
      </c>
      <c r="B5" s="72"/>
      <c r="C5" s="72">
        <v>225.2080020635465</v>
      </c>
      <c r="D5" s="72">
        <v>284.43467354423086</v>
      </c>
      <c r="E5" s="72">
        <v>250.4713164048971</v>
      </c>
      <c r="F5" s="72">
        <v>275.15787685491637</v>
      </c>
      <c r="G5" s="72">
        <v>280.09015346514917</v>
      </c>
      <c r="H5" s="72">
        <v>262.65240124149909</v>
      </c>
      <c r="I5" s="72">
        <v>190.10757417415871</v>
      </c>
      <c r="J5" s="72">
        <v>246.76219718255993</v>
      </c>
      <c r="K5" s="72">
        <v>219.16062856619965</v>
      </c>
      <c r="L5" s="72">
        <v>247.87500440124484</v>
      </c>
      <c r="M5" s="72">
        <v>181.98344446289093</v>
      </c>
      <c r="N5" s="72">
        <v>223.32394612653758</v>
      </c>
      <c r="O5" s="72">
        <v>137.2767723998526</v>
      </c>
      <c r="P5" s="72">
        <v>134.60562848597183</v>
      </c>
      <c r="Q5" s="72">
        <v>119.73988589110181</v>
      </c>
      <c r="R5" s="72">
        <v>88.458886799144423</v>
      </c>
      <c r="S5" s="72">
        <v>81.76634092151393</v>
      </c>
      <c r="T5" s="72">
        <v>10.100215554210649</v>
      </c>
      <c r="U5" s="72">
        <v>57.495634787376083</v>
      </c>
      <c r="V5" s="72">
        <v>67.79983254587799</v>
      </c>
      <c r="W5" s="72">
        <v>13.143511593819706</v>
      </c>
      <c r="X5" s="72">
        <v>14.639398467748837</v>
      </c>
      <c r="Y5" s="72">
        <v>113.62725467491639</v>
      </c>
      <c r="DA5" s="89" t="s">
        <v>661</v>
      </c>
    </row>
    <row r="6" spans="1:105" ht="12" customHeight="1" x14ac:dyDescent="0.25">
      <c r="A6" s="28" t="s">
        <v>74</v>
      </c>
      <c r="B6" s="72"/>
      <c r="C6" s="72">
        <v>61.312827241527444</v>
      </c>
      <c r="D6" s="72">
        <v>60.996812614829153</v>
      </c>
      <c r="E6" s="72">
        <v>62.539375270888165</v>
      </c>
      <c r="F6" s="72">
        <v>86.732087836736312</v>
      </c>
      <c r="G6" s="72">
        <v>93.029129123160757</v>
      </c>
      <c r="H6" s="72">
        <v>96.669448997688221</v>
      </c>
      <c r="I6" s="72">
        <v>91.681584259423985</v>
      </c>
      <c r="J6" s="72">
        <v>101.25009563223547</v>
      </c>
      <c r="K6" s="72">
        <v>72.832034766760657</v>
      </c>
      <c r="L6" s="72">
        <v>79.404468983986632</v>
      </c>
      <c r="M6" s="72">
        <v>65.958083048709923</v>
      </c>
      <c r="N6" s="72">
        <v>78.149708586058978</v>
      </c>
      <c r="O6" s="72">
        <v>71.760094995917441</v>
      </c>
      <c r="P6" s="72">
        <v>26.814625940482106</v>
      </c>
      <c r="Q6" s="72">
        <v>31.021356048857029</v>
      </c>
      <c r="R6" s="72">
        <v>42.955745632310297</v>
      </c>
      <c r="S6" s="72">
        <v>36.469043524633868</v>
      </c>
      <c r="T6" s="72">
        <v>42.510324652127068</v>
      </c>
      <c r="U6" s="72">
        <v>36.222104727620348</v>
      </c>
      <c r="V6" s="72">
        <v>39.955381459368105</v>
      </c>
      <c r="W6" s="72">
        <v>38.431177345500579</v>
      </c>
      <c r="X6" s="72">
        <v>45.010399137401272</v>
      </c>
      <c r="Y6" s="72">
        <v>31.893589646203363</v>
      </c>
      <c r="DA6" s="89" t="s">
        <v>662</v>
      </c>
    </row>
    <row r="7" spans="1:105" ht="12" customHeight="1" x14ac:dyDescent="0.25">
      <c r="A7" s="28" t="s">
        <v>201</v>
      </c>
      <c r="B7" s="72"/>
      <c r="C7" s="72">
        <v>1095.625373902948</v>
      </c>
      <c r="D7" s="72">
        <v>844.1311738271886</v>
      </c>
      <c r="E7" s="72">
        <v>972.49742906485176</v>
      </c>
      <c r="F7" s="72">
        <v>833.30509625106788</v>
      </c>
      <c r="G7" s="72">
        <v>709.24775215624106</v>
      </c>
      <c r="H7" s="72">
        <v>652.52357142597646</v>
      </c>
      <c r="I7" s="72">
        <v>457.14566430736369</v>
      </c>
      <c r="J7" s="72">
        <v>787.11144873265459</v>
      </c>
      <c r="K7" s="72">
        <v>673.77397768547473</v>
      </c>
      <c r="L7" s="72">
        <v>712.14731158526058</v>
      </c>
      <c r="M7" s="72">
        <v>663.10461902895054</v>
      </c>
      <c r="N7" s="72">
        <v>770.19843339557269</v>
      </c>
      <c r="O7" s="72">
        <v>817.06191404084279</v>
      </c>
      <c r="P7" s="72">
        <v>414.13754475850845</v>
      </c>
      <c r="Q7" s="72">
        <v>303.87372935976958</v>
      </c>
      <c r="R7" s="72">
        <v>203.20284333553283</v>
      </c>
      <c r="S7" s="72">
        <v>268.08732452829486</v>
      </c>
      <c r="T7" s="72">
        <v>246.92004327387355</v>
      </c>
      <c r="U7" s="72">
        <v>280.36209785361734</v>
      </c>
      <c r="V7" s="72">
        <v>231.0082694828572</v>
      </c>
      <c r="W7" s="72">
        <v>133.14013072296609</v>
      </c>
      <c r="X7" s="72">
        <v>139.15430045087308</v>
      </c>
      <c r="Y7" s="72">
        <v>155.10256036608922</v>
      </c>
      <c r="DA7" s="89" t="s">
        <v>663</v>
      </c>
    </row>
    <row r="8" spans="1:105" ht="12" customHeight="1" x14ac:dyDescent="0.25">
      <c r="A8" s="28" t="s">
        <v>190</v>
      </c>
      <c r="B8" s="72"/>
      <c r="C8" s="72">
        <v>2339.862904010834</v>
      </c>
      <c r="D8" s="72">
        <v>2232.0134759658818</v>
      </c>
      <c r="E8" s="72">
        <v>2296.7009945912969</v>
      </c>
      <c r="F8" s="72">
        <v>2269.1765615564582</v>
      </c>
      <c r="G8" s="72">
        <v>1856.2781214861861</v>
      </c>
      <c r="H8" s="72">
        <v>1906.2000213409615</v>
      </c>
      <c r="I8" s="72">
        <v>1511.5308028886072</v>
      </c>
      <c r="J8" s="72">
        <v>2070.7525524405246</v>
      </c>
      <c r="K8" s="72">
        <v>1836.3098193223457</v>
      </c>
      <c r="L8" s="72">
        <v>2053.5694020066167</v>
      </c>
      <c r="M8" s="72">
        <v>1574.8434145765591</v>
      </c>
      <c r="N8" s="72">
        <v>1749.2163303607306</v>
      </c>
      <c r="O8" s="72">
        <v>1517.6674630547354</v>
      </c>
      <c r="P8" s="72">
        <v>1250.5114578378011</v>
      </c>
      <c r="Q8" s="72">
        <v>1682.3183071582903</v>
      </c>
      <c r="R8" s="72">
        <v>1547.7633706156</v>
      </c>
      <c r="S8" s="72">
        <v>1282.8955624344987</v>
      </c>
      <c r="T8" s="72">
        <v>1192.3456763941615</v>
      </c>
      <c r="U8" s="72">
        <v>1079.2680807545787</v>
      </c>
      <c r="V8" s="72">
        <v>963.11663819025364</v>
      </c>
      <c r="W8" s="72">
        <v>763.228092781795</v>
      </c>
      <c r="X8" s="72">
        <v>597.64274007398569</v>
      </c>
      <c r="Y8" s="72">
        <v>428.09569576777642</v>
      </c>
      <c r="DA8" s="89" t="s">
        <v>664</v>
      </c>
    </row>
    <row r="9" spans="1:105" ht="12" customHeight="1" x14ac:dyDescent="0.25">
      <c r="A9" s="28" t="s">
        <v>203</v>
      </c>
      <c r="B9" s="72"/>
      <c r="C9" s="72">
        <v>668.08757994232633</v>
      </c>
      <c r="D9" s="72">
        <v>968.41948391550295</v>
      </c>
      <c r="E9" s="72">
        <v>1102.3601038463978</v>
      </c>
      <c r="F9" s="72">
        <v>1021.1931194934822</v>
      </c>
      <c r="G9" s="72">
        <v>1367.7247754970501</v>
      </c>
      <c r="H9" s="72">
        <v>1459.9894884121886</v>
      </c>
      <c r="I9" s="72">
        <v>1583.3340027255933</v>
      </c>
      <c r="J9" s="72">
        <v>1237.034080673677</v>
      </c>
      <c r="K9" s="72">
        <v>1069.1117334939163</v>
      </c>
      <c r="L9" s="72">
        <v>1188.1847453274295</v>
      </c>
      <c r="M9" s="72">
        <v>972.33980309755384</v>
      </c>
      <c r="N9" s="72">
        <v>1038.9160637320547</v>
      </c>
      <c r="O9" s="72">
        <v>926.28690836462636</v>
      </c>
      <c r="P9" s="72">
        <v>936.8923607792774</v>
      </c>
      <c r="Q9" s="72">
        <v>644.28322810717282</v>
      </c>
      <c r="R9" s="72">
        <v>619.79775417394865</v>
      </c>
      <c r="S9" s="72">
        <v>670.5933405927899</v>
      </c>
      <c r="T9" s="72">
        <v>899.18404821205525</v>
      </c>
      <c r="U9" s="72">
        <v>733.32070970576808</v>
      </c>
      <c r="V9" s="72">
        <v>642.26400780355573</v>
      </c>
      <c r="W9" s="72">
        <v>692.49939398404717</v>
      </c>
      <c r="X9" s="72">
        <v>625.39853211031959</v>
      </c>
      <c r="Y9" s="72">
        <v>586.13727327126708</v>
      </c>
      <c r="DA9" s="89" t="s">
        <v>665</v>
      </c>
    </row>
    <row r="10" spans="1:105" ht="12" customHeight="1" x14ac:dyDescent="0.25">
      <c r="A10" s="28" t="s">
        <v>198</v>
      </c>
      <c r="B10" s="72"/>
      <c r="C10" s="72">
        <v>0.53052724571509224</v>
      </c>
      <c r="D10" s="72">
        <v>1.3808474487000042</v>
      </c>
      <c r="E10" s="72">
        <v>1.2347924479582542</v>
      </c>
      <c r="F10" s="72">
        <v>1.1019337790528969</v>
      </c>
      <c r="G10" s="72">
        <v>0.92141510668070237</v>
      </c>
      <c r="H10" s="72">
        <v>0.77270548147174067</v>
      </c>
      <c r="I10" s="72">
        <v>0.70477780747030871</v>
      </c>
      <c r="J10" s="72">
        <v>0.99455925514604848</v>
      </c>
      <c r="K10" s="72">
        <v>1.4103220017498992</v>
      </c>
      <c r="L10" s="72">
        <v>1.8997546625376094</v>
      </c>
      <c r="M10" s="72">
        <v>1.1630683011917182</v>
      </c>
      <c r="N10" s="72">
        <v>1.1720609987501911</v>
      </c>
      <c r="O10" s="72">
        <v>0.81238697043874253</v>
      </c>
      <c r="P10" s="72">
        <v>2.026940079833766</v>
      </c>
      <c r="Q10" s="72">
        <v>1.7506061328926346</v>
      </c>
      <c r="R10" s="72">
        <v>0.90868693434262326</v>
      </c>
      <c r="S10" s="72">
        <v>0.49365860987482046</v>
      </c>
      <c r="T10" s="72">
        <v>0.57296174904426722</v>
      </c>
      <c r="U10" s="72">
        <v>0.64829196004560119</v>
      </c>
      <c r="V10" s="72">
        <v>0.85667726917244202</v>
      </c>
      <c r="W10" s="72">
        <v>1.0531934481716676</v>
      </c>
      <c r="X10" s="72">
        <v>1.0716166197583028</v>
      </c>
      <c r="Y10" s="72">
        <v>0.81470379189278042</v>
      </c>
      <c r="DA10" s="89" t="s">
        <v>666</v>
      </c>
    </row>
    <row r="11" spans="1:105" ht="12" customHeight="1" x14ac:dyDescent="0.25">
      <c r="A11" s="28" t="s">
        <v>199</v>
      </c>
      <c r="B11" s="72"/>
      <c r="C11" s="72">
        <v>702.93391836588785</v>
      </c>
      <c r="D11" s="72">
        <v>487.03693823955143</v>
      </c>
      <c r="E11" s="72">
        <v>485.98370891637393</v>
      </c>
      <c r="F11" s="72">
        <v>582.37437322500671</v>
      </c>
      <c r="G11" s="72">
        <v>406.64242184980651</v>
      </c>
      <c r="H11" s="72">
        <v>326.71800260345293</v>
      </c>
      <c r="I11" s="72">
        <v>422.30576163833115</v>
      </c>
      <c r="J11" s="72">
        <v>480.75012058549771</v>
      </c>
      <c r="K11" s="72">
        <v>490.42056685122407</v>
      </c>
      <c r="L11" s="72">
        <v>478.35680246488278</v>
      </c>
      <c r="M11" s="72">
        <v>544.92754030477681</v>
      </c>
      <c r="N11" s="72">
        <v>588.6883805738745</v>
      </c>
      <c r="O11" s="72">
        <v>607.27568960090559</v>
      </c>
      <c r="P11" s="72">
        <v>426.14954427082495</v>
      </c>
      <c r="Q11" s="72">
        <v>474.07033708303402</v>
      </c>
      <c r="R11" s="72">
        <v>331.34574271907888</v>
      </c>
      <c r="S11" s="72">
        <v>312.53393568699329</v>
      </c>
      <c r="T11" s="72">
        <v>220.69222204111441</v>
      </c>
      <c r="U11" s="72">
        <v>277.3971337584228</v>
      </c>
      <c r="V11" s="72">
        <v>225.56054599123618</v>
      </c>
      <c r="W11" s="72">
        <v>274.2164146645253</v>
      </c>
      <c r="X11" s="72">
        <v>224.30027323351925</v>
      </c>
      <c r="Y11" s="72">
        <v>223.91241380548746</v>
      </c>
      <c r="DA11" s="89" t="s">
        <v>667</v>
      </c>
    </row>
    <row r="12" spans="1:105" ht="12" customHeight="1" x14ac:dyDescent="0.25">
      <c r="A12" s="28" t="s">
        <v>95</v>
      </c>
      <c r="B12" s="72"/>
      <c r="C12" s="72">
        <v>56.01533852861705</v>
      </c>
      <c r="D12" s="72">
        <v>77.719979430838237</v>
      </c>
      <c r="E12" s="72">
        <v>80.998920517627212</v>
      </c>
      <c r="F12" s="72">
        <v>74.657614918923286</v>
      </c>
      <c r="G12" s="72">
        <v>78.431944938700568</v>
      </c>
      <c r="H12" s="72">
        <v>94.131660181536859</v>
      </c>
      <c r="I12" s="72">
        <v>95.717163831171717</v>
      </c>
      <c r="J12" s="72">
        <v>117.95859884510625</v>
      </c>
      <c r="K12" s="72">
        <v>105.41780129931429</v>
      </c>
      <c r="L12" s="72">
        <v>92.384487230102124</v>
      </c>
      <c r="M12" s="72">
        <v>60.16408632169103</v>
      </c>
      <c r="N12" s="72">
        <v>59.785464280750688</v>
      </c>
      <c r="O12" s="72">
        <v>72.798606468534658</v>
      </c>
      <c r="P12" s="72">
        <v>127.32444815466459</v>
      </c>
      <c r="Q12" s="72">
        <v>100.00842495416094</v>
      </c>
      <c r="R12" s="72">
        <v>82.835320152869869</v>
      </c>
      <c r="S12" s="72">
        <v>68.962581114726348</v>
      </c>
      <c r="T12" s="72">
        <v>87.832106972398549</v>
      </c>
      <c r="U12" s="72">
        <v>94.334894137674056</v>
      </c>
      <c r="V12" s="72">
        <v>101.9857107108882</v>
      </c>
      <c r="W12" s="72">
        <v>130.23775915054182</v>
      </c>
      <c r="X12" s="72">
        <v>143.5009675752126</v>
      </c>
      <c r="Y12" s="72">
        <v>103.24502903175356</v>
      </c>
      <c r="DA12" s="89" t="s">
        <v>668</v>
      </c>
    </row>
    <row r="13" spans="1:105" ht="12" customHeight="1" x14ac:dyDescent="0.25">
      <c r="A13" s="73" t="s">
        <v>94</v>
      </c>
      <c r="B13" s="74"/>
      <c r="C13" s="74">
        <v>259.02154116632238</v>
      </c>
      <c r="D13" s="74">
        <v>259.83143948316808</v>
      </c>
      <c r="E13" s="74">
        <v>259.6020861717779</v>
      </c>
      <c r="F13" s="74">
        <v>251.65066319413916</v>
      </c>
      <c r="G13" s="74">
        <v>191.5101679073334</v>
      </c>
      <c r="H13" s="74">
        <v>281.55775734766195</v>
      </c>
      <c r="I13" s="74">
        <v>221.91901701102532</v>
      </c>
      <c r="J13" s="74">
        <v>277.46909192483702</v>
      </c>
      <c r="K13" s="74">
        <v>221.47928029373801</v>
      </c>
      <c r="L13" s="74">
        <v>262.41267925484163</v>
      </c>
      <c r="M13" s="74">
        <v>174.33830910743882</v>
      </c>
      <c r="N13" s="74">
        <v>225.87117465624712</v>
      </c>
      <c r="O13" s="74">
        <v>208.67537884105769</v>
      </c>
      <c r="P13" s="74">
        <v>125.96075898277411</v>
      </c>
      <c r="Q13" s="74">
        <v>160.03918698398519</v>
      </c>
      <c r="R13" s="74">
        <v>178.97916137048614</v>
      </c>
      <c r="S13" s="74">
        <v>165.99123925146588</v>
      </c>
      <c r="T13" s="74">
        <v>164.34185762464392</v>
      </c>
      <c r="U13" s="74">
        <v>149.37299250771096</v>
      </c>
      <c r="V13" s="74">
        <v>123.52207773885303</v>
      </c>
      <c r="W13" s="74">
        <v>134.34875653084541</v>
      </c>
      <c r="X13" s="74">
        <v>101.37215334075917</v>
      </c>
      <c r="Y13" s="74">
        <v>114.94364217525799</v>
      </c>
      <c r="DA13" s="90" t="s">
        <v>669</v>
      </c>
    </row>
    <row r="14" spans="1:105" ht="12" customHeight="1" x14ac:dyDescent="0.25">
      <c r="A14" s="75" t="s">
        <v>97</v>
      </c>
      <c r="B14" s="76"/>
      <c r="C14" s="76">
        <v>53.413533004705492</v>
      </c>
      <c r="D14" s="76">
        <v>48.823831320888289</v>
      </c>
      <c r="E14" s="76">
        <v>50.045662201539244</v>
      </c>
      <c r="F14" s="76">
        <v>48.275489528790715</v>
      </c>
      <c r="G14" s="76">
        <v>43.004194667455145</v>
      </c>
      <c r="H14" s="76">
        <v>42.961798813876122</v>
      </c>
      <c r="I14" s="76">
        <v>35.893110492888518</v>
      </c>
      <c r="J14" s="76">
        <v>45.192008732725618</v>
      </c>
      <c r="K14" s="76">
        <v>39.186131287156449</v>
      </c>
      <c r="L14" s="76">
        <v>43.955177002618868</v>
      </c>
      <c r="M14" s="76">
        <v>35.315200267811228</v>
      </c>
      <c r="N14" s="76">
        <v>40.434589836171696</v>
      </c>
      <c r="O14" s="76">
        <v>38.802913141681628</v>
      </c>
      <c r="P14" s="76">
        <v>30.215499447487357</v>
      </c>
      <c r="Q14" s="76">
        <v>34.277682620087745</v>
      </c>
      <c r="R14" s="76">
        <v>30.495751929051597</v>
      </c>
      <c r="S14" s="76">
        <v>27.669170949390598</v>
      </c>
      <c r="T14" s="76">
        <v>26.790257468748088</v>
      </c>
      <c r="U14" s="76">
        <v>25.233754935861192</v>
      </c>
      <c r="V14" s="76">
        <v>22.056422079085326</v>
      </c>
      <c r="W14" s="76">
        <v>18.356692296434503</v>
      </c>
      <c r="X14" s="76">
        <v>16.258451485656877</v>
      </c>
      <c r="Y14" s="76">
        <v>13.308682123779263</v>
      </c>
      <c r="DA14" s="91" t="s">
        <v>670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14.106340210105463</v>
      </c>
      <c r="D15" s="69">
        <f t="shared" si="6"/>
        <v>17.221906074231832</v>
      </c>
      <c r="E15" s="69">
        <f t="shared" si="6"/>
        <v>47.971226185540971</v>
      </c>
      <c r="F15" s="69">
        <f t="shared" si="6"/>
        <v>23.526928409975227</v>
      </c>
      <c r="G15" s="69">
        <f t="shared" si="6"/>
        <v>26.199637448658375</v>
      </c>
      <c r="H15" s="69">
        <f t="shared" si="6"/>
        <v>32.22173685752395</v>
      </c>
      <c r="I15" s="69">
        <f t="shared" si="6"/>
        <v>29.04103395548098</v>
      </c>
      <c r="J15" s="69">
        <f t="shared" si="6"/>
        <v>29.114460955928497</v>
      </c>
      <c r="K15" s="69">
        <f t="shared" si="6"/>
        <v>30.113885695049106</v>
      </c>
      <c r="L15" s="69">
        <f t="shared" si="6"/>
        <v>25.978714366849115</v>
      </c>
      <c r="M15" s="69">
        <f t="shared" si="6"/>
        <v>22.613201313324943</v>
      </c>
      <c r="N15" s="69">
        <f t="shared" si="6"/>
        <v>36.153507404435672</v>
      </c>
      <c r="O15" s="69">
        <f t="shared" si="6"/>
        <v>20.324498379667066</v>
      </c>
      <c r="P15" s="69">
        <f t="shared" si="6"/>
        <v>13.826579283949652</v>
      </c>
      <c r="Q15" s="69">
        <f t="shared" si="6"/>
        <v>16.521007666552361</v>
      </c>
      <c r="R15" s="69">
        <f t="shared" si="6"/>
        <v>22.37932984989412</v>
      </c>
      <c r="S15" s="69">
        <f t="shared" si="6"/>
        <v>25.529069159245761</v>
      </c>
      <c r="T15" s="69">
        <f t="shared" si="6"/>
        <v>28.167117513517972</v>
      </c>
      <c r="U15" s="69">
        <f t="shared" si="6"/>
        <v>29.938465018398194</v>
      </c>
      <c r="V15" s="69">
        <f t="shared" si="6"/>
        <v>25.591621201406582</v>
      </c>
      <c r="W15" s="69">
        <f t="shared" si="6"/>
        <v>29.302740810491844</v>
      </c>
      <c r="X15" s="69">
        <f t="shared" si="6"/>
        <v>25.785450632042718</v>
      </c>
      <c r="Y15" s="69">
        <f t="shared" si="6"/>
        <v>24.236631922233599</v>
      </c>
      <c r="DA15" s="88" t="s">
        <v>671</v>
      </c>
    </row>
    <row r="16" spans="1:105" ht="12" customHeight="1" x14ac:dyDescent="0.25">
      <c r="A16" s="28" t="s">
        <v>91</v>
      </c>
      <c r="B16" s="72"/>
      <c r="C16" s="72">
        <v>14.106340210105463</v>
      </c>
      <c r="D16" s="72">
        <v>17.221906074231832</v>
      </c>
      <c r="E16" s="72">
        <v>47.971226185540971</v>
      </c>
      <c r="F16" s="72">
        <v>23.526928409975227</v>
      </c>
      <c r="G16" s="72">
        <v>26.199637448658375</v>
      </c>
      <c r="H16" s="72">
        <v>32.22173685752395</v>
      </c>
      <c r="I16" s="72">
        <v>29.04103395548098</v>
      </c>
      <c r="J16" s="72">
        <v>29.114460955928497</v>
      </c>
      <c r="K16" s="72">
        <v>30.113885695049106</v>
      </c>
      <c r="L16" s="72">
        <v>25.978714366849115</v>
      </c>
      <c r="M16" s="72">
        <v>22.613201313324943</v>
      </c>
      <c r="N16" s="72">
        <v>36.153507404435672</v>
      </c>
      <c r="O16" s="72">
        <v>20.324498379667066</v>
      </c>
      <c r="P16" s="72">
        <v>13.826579283949652</v>
      </c>
      <c r="Q16" s="72">
        <v>16.521007666552361</v>
      </c>
      <c r="R16" s="72">
        <v>22.37932984989412</v>
      </c>
      <c r="S16" s="72">
        <v>25.529069159245761</v>
      </c>
      <c r="T16" s="72">
        <v>28.167117513517972</v>
      </c>
      <c r="U16" s="72">
        <v>29.938465018398194</v>
      </c>
      <c r="V16" s="72">
        <v>25.591621201406582</v>
      </c>
      <c r="W16" s="72">
        <v>29.302740810491844</v>
      </c>
      <c r="X16" s="72">
        <v>25.785450632042718</v>
      </c>
      <c r="Y16" s="72">
        <v>24.236631922233599</v>
      </c>
      <c r="DA16" s="89" t="s">
        <v>672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711.32227828221301</v>
      </c>
      <c r="D17" s="69">
        <f t="shared" si="7"/>
        <v>751.5458448974158</v>
      </c>
      <c r="E17" s="69">
        <f t="shared" si="7"/>
        <v>783.92715653041091</v>
      </c>
      <c r="F17" s="69">
        <f t="shared" si="7"/>
        <v>782.82465054691056</v>
      </c>
      <c r="G17" s="69">
        <f t="shared" si="7"/>
        <v>755.91362136700263</v>
      </c>
      <c r="H17" s="69">
        <f t="shared" si="7"/>
        <v>818.80413985120401</v>
      </c>
      <c r="I17" s="69">
        <f t="shared" si="7"/>
        <v>787.883208659655</v>
      </c>
      <c r="J17" s="69">
        <f t="shared" si="7"/>
        <v>878.38456502638837</v>
      </c>
      <c r="K17" s="69">
        <f t="shared" si="7"/>
        <v>758.77123922943031</v>
      </c>
      <c r="L17" s="69">
        <f t="shared" si="7"/>
        <v>787.23343812347525</v>
      </c>
      <c r="M17" s="69">
        <f t="shared" si="7"/>
        <v>738.05829532655855</v>
      </c>
      <c r="N17" s="69">
        <f t="shared" si="7"/>
        <v>795.82619804206581</v>
      </c>
      <c r="O17" s="69">
        <f t="shared" si="7"/>
        <v>697.29375926451257</v>
      </c>
      <c r="P17" s="69">
        <f t="shared" si="7"/>
        <v>705.21729055836136</v>
      </c>
      <c r="Q17" s="69">
        <f t="shared" si="7"/>
        <v>719.01816529974724</v>
      </c>
      <c r="R17" s="69">
        <f t="shared" ref="R17:V17" si="8">SUM(R18:R26)</f>
        <v>670.76523490282341</v>
      </c>
      <c r="S17" s="69">
        <f t="shared" si="8"/>
        <v>677.69194011672573</v>
      </c>
      <c r="T17" s="69">
        <f t="shared" si="8"/>
        <v>700.55698742134018</v>
      </c>
      <c r="U17" s="69">
        <f t="shared" si="8"/>
        <v>690.05937500631546</v>
      </c>
      <c r="V17" s="69">
        <f t="shared" si="8"/>
        <v>637.17471367093208</v>
      </c>
      <c r="W17" s="69">
        <f t="shared" ref="W17:Y17" si="9">SUM(W18:W26)</f>
        <v>642.58724398704624</v>
      </c>
      <c r="X17" s="69">
        <f t="shared" si="9"/>
        <v>629.35146115410089</v>
      </c>
      <c r="Y17" s="69">
        <f t="shared" si="9"/>
        <v>640.30321637282236</v>
      </c>
      <c r="DA17" s="88" t="s">
        <v>673</v>
      </c>
    </row>
    <row r="18" spans="1:105" ht="12" customHeight="1" x14ac:dyDescent="0.25">
      <c r="A18" s="28" t="s">
        <v>51</v>
      </c>
      <c r="B18" s="72"/>
      <c r="C18" s="72">
        <v>13.334198038611049</v>
      </c>
      <c r="D18" s="72">
        <v>18.760276994443842</v>
      </c>
      <c r="E18" s="72">
        <v>11.910419551818499</v>
      </c>
      <c r="F18" s="72">
        <v>17.799717062884724</v>
      </c>
      <c r="G18" s="72">
        <v>19.746255146836507</v>
      </c>
      <c r="H18" s="72">
        <v>17.627592366985105</v>
      </c>
      <c r="I18" s="72">
        <v>12.409968858734612</v>
      </c>
      <c r="J18" s="72">
        <v>16.86774552027304</v>
      </c>
      <c r="K18" s="72">
        <v>10.804782453449294</v>
      </c>
      <c r="L18" s="72">
        <v>11.012103829911663</v>
      </c>
      <c r="M18" s="72">
        <v>8.6659557091860968</v>
      </c>
      <c r="N18" s="72">
        <v>15.896008001244025</v>
      </c>
      <c r="O18" s="72">
        <v>9.3322349277771597</v>
      </c>
      <c r="P18" s="72">
        <v>11.145431021845637</v>
      </c>
      <c r="Q18" s="72">
        <v>10.337728098764279</v>
      </c>
      <c r="R18" s="72">
        <v>6.7580463585835879</v>
      </c>
      <c r="S18" s="72">
        <v>7.0567326327485995</v>
      </c>
      <c r="T18" s="72">
        <v>0.34444298027082199</v>
      </c>
      <c r="U18" s="72">
        <v>7.3916079696726689</v>
      </c>
      <c r="V18" s="72">
        <v>11.472448162687146</v>
      </c>
      <c r="W18" s="72">
        <v>0.64567453797077989</v>
      </c>
      <c r="X18" s="72">
        <v>0.80404737435550078</v>
      </c>
      <c r="Y18" s="72">
        <v>23.530709296649743</v>
      </c>
      <c r="DA18" s="89" t="s">
        <v>674</v>
      </c>
    </row>
    <row r="19" spans="1:105" s="2" customFormat="1" ht="12" customHeight="1" x14ac:dyDescent="0.25">
      <c r="A19" s="28" t="s">
        <v>74</v>
      </c>
      <c r="B19" s="72"/>
      <c r="C19" s="72">
        <v>45.815878053758787</v>
      </c>
      <c r="D19" s="72">
        <v>50.249467583035013</v>
      </c>
      <c r="E19" s="72">
        <v>59.409458160799815</v>
      </c>
      <c r="F19" s="72">
        <v>61.557119293943082</v>
      </c>
      <c r="G19" s="72">
        <v>72.384938886539771</v>
      </c>
      <c r="H19" s="72">
        <v>67.456511299445225</v>
      </c>
      <c r="I19" s="72">
        <v>47.376617822898403</v>
      </c>
      <c r="J19" s="72">
        <v>43.315363807674117</v>
      </c>
      <c r="K19" s="72">
        <v>46.533149417154171</v>
      </c>
      <c r="L19" s="72">
        <v>42.439166379131287</v>
      </c>
      <c r="M19" s="72">
        <v>47.455582912377977</v>
      </c>
      <c r="N19" s="72">
        <v>38.678214906578368</v>
      </c>
      <c r="O19" s="72">
        <v>30.662416362322066</v>
      </c>
      <c r="P19" s="72">
        <v>32.715868075831914</v>
      </c>
      <c r="Q19" s="72">
        <v>23.61335477248922</v>
      </c>
      <c r="R19" s="72">
        <v>26.409128885362094</v>
      </c>
      <c r="S19" s="72">
        <v>30.51526030402977</v>
      </c>
      <c r="T19" s="72">
        <v>32.663787647528949</v>
      </c>
      <c r="U19" s="72">
        <v>32.329582762760531</v>
      </c>
      <c r="V19" s="72">
        <v>32.178208556971072</v>
      </c>
      <c r="W19" s="72">
        <v>37.572934836126244</v>
      </c>
      <c r="X19" s="72">
        <v>45.879444091210026</v>
      </c>
      <c r="Y19" s="72">
        <v>38.512104366187422</v>
      </c>
      <c r="DA19" s="89" t="s">
        <v>675</v>
      </c>
    </row>
    <row r="20" spans="1:105" ht="12" customHeight="1" x14ac:dyDescent="0.25">
      <c r="A20" s="28" t="s">
        <v>201</v>
      </c>
      <c r="B20" s="72"/>
      <c r="C20" s="72">
        <v>72.439983168611818</v>
      </c>
      <c r="D20" s="72">
        <v>58.958640481671829</v>
      </c>
      <c r="E20" s="72">
        <v>63.538453415633818</v>
      </c>
      <c r="F20" s="72">
        <v>47.98162829473808</v>
      </c>
      <c r="G20" s="72">
        <v>53.871757655246469</v>
      </c>
      <c r="H20" s="72">
        <v>60.404643392867783</v>
      </c>
      <c r="I20" s="72">
        <v>50.868897340651948</v>
      </c>
      <c r="J20" s="72">
        <v>99.826734266559242</v>
      </c>
      <c r="K20" s="72">
        <v>72.207958067273566</v>
      </c>
      <c r="L20" s="72">
        <v>77.489197555178649</v>
      </c>
      <c r="M20" s="72">
        <v>66.152353722439116</v>
      </c>
      <c r="N20" s="72">
        <v>76.937359067270634</v>
      </c>
      <c r="O20" s="72">
        <v>50.667915697293637</v>
      </c>
      <c r="P20" s="72">
        <v>15.906818050138645</v>
      </c>
      <c r="Q20" s="72">
        <v>21.223582690565163</v>
      </c>
      <c r="R20" s="72">
        <v>27.604450522839869</v>
      </c>
      <c r="S20" s="72">
        <v>50.941291200374756</v>
      </c>
      <c r="T20" s="72">
        <v>48.534554962585027</v>
      </c>
      <c r="U20" s="72">
        <v>59.105130980739091</v>
      </c>
      <c r="V20" s="72">
        <v>24.767501085920557</v>
      </c>
      <c r="W20" s="72">
        <v>21.673810811061543</v>
      </c>
      <c r="X20" s="72">
        <v>37.419914005805481</v>
      </c>
      <c r="Y20" s="72">
        <v>66.277587906647952</v>
      </c>
      <c r="DA20" s="89" t="s">
        <v>676</v>
      </c>
    </row>
    <row r="21" spans="1:105" ht="12" customHeight="1" x14ac:dyDescent="0.25">
      <c r="A21" s="28" t="s">
        <v>190</v>
      </c>
      <c r="B21" s="72"/>
      <c r="C21" s="72">
        <v>258.7773281875053</v>
      </c>
      <c r="D21" s="72">
        <v>282.94578859529605</v>
      </c>
      <c r="E21" s="72">
        <v>287.54383466482398</v>
      </c>
      <c r="F21" s="72">
        <v>256.96005362007304</v>
      </c>
      <c r="G21" s="72">
        <v>252.15451008661447</v>
      </c>
      <c r="H21" s="72">
        <v>260.88560486232893</v>
      </c>
      <c r="I21" s="72">
        <v>252.42166327025194</v>
      </c>
      <c r="J21" s="72">
        <v>294.20586119750641</v>
      </c>
      <c r="K21" s="72">
        <v>268.79152440734646</v>
      </c>
      <c r="L21" s="72">
        <v>284.98153862461828</v>
      </c>
      <c r="M21" s="72">
        <v>241.00509590039425</v>
      </c>
      <c r="N21" s="72">
        <v>258.19157548968241</v>
      </c>
      <c r="O21" s="72">
        <v>216.38385730549848</v>
      </c>
      <c r="P21" s="72">
        <v>223.16924966358567</v>
      </c>
      <c r="Q21" s="72">
        <v>293.10699302360939</v>
      </c>
      <c r="R21" s="72">
        <v>298.92949056332043</v>
      </c>
      <c r="S21" s="72">
        <v>271.78482795522791</v>
      </c>
      <c r="T21" s="72">
        <v>251.46418841336708</v>
      </c>
      <c r="U21" s="72">
        <v>234.09921565753174</v>
      </c>
      <c r="V21" s="72">
        <v>197.15514085375787</v>
      </c>
      <c r="W21" s="72">
        <v>185.55195868007806</v>
      </c>
      <c r="X21" s="72">
        <v>147.3829094053882</v>
      </c>
      <c r="Y21" s="72">
        <v>99.779262070248578</v>
      </c>
      <c r="DA21" s="89" t="s">
        <v>677</v>
      </c>
    </row>
    <row r="22" spans="1:105" ht="12" customHeight="1" x14ac:dyDescent="0.25">
      <c r="A22" s="28" t="s">
        <v>203</v>
      </c>
      <c r="B22" s="72"/>
      <c r="C22" s="72">
        <v>11.54911671630963</v>
      </c>
      <c r="D22" s="72">
        <v>23.219941059751442</v>
      </c>
      <c r="E22" s="72">
        <v>28.535786154277343</v>
      </c>
      <c r="F22" s="72">
        <v>33.200998603102832</v>
      </c>
      <c r="G22" s="72">
        <v>35.462382407413237</v>
      </c>
      <c r="H22" s="72">
        <v>41.34348118989346</v>
      </c>
      <c r="I22" s="72">
        <v>59.931363506664205</v>
      </c>
      <c r="J22" s="72">
        <v>55.547846148526531</v>
      </c>
      <c r="K22" s="72">
        <v>36.389527483335499</v>
      </c>
      <c r="L22" s="72">
        <v>32.679388649713466</v>
      </c>
      <c r="M22" s="72">
        <v>34.082006717471096</v>
      </c>
      <c r="N22" s="72">
        <v>35.610573675870299</v>
      </c>
      <c r="O22" s="72">
        <v>35.912746773966376</v>
      </c>
      <c r="P22" s="72">
        <v>20.846160262476751</v>
      </c>
      <c r="Q22" s="72">
        <v>15.87047176867134</v>
      </c>
      <c r="R22" s="72">
        <v>30.161740028954746</v>
      </c>
      <c r="S22" s="72">
        <v>38.364468256167015</v>
      </c>
      <c r="T22" s="72">
        <v>74.28787236229806</v>
      </c>
      <c r="U22" s="72">
        <v>49.3470983227948</v>
      </c>
      <c r="V22" s="72">
        <v>53.964260890183823</v>
      </c>
      <c r="W22" s="72">
        <v>52.551740897355245</v>
      </c>
      <c r="X22" s="72">
        <v>61.364367833053805</v>
      </c>
      <c r="Y22" s="72">
        <v>57.678643836945909</v>
      </c>
      <c r="DA22" s="89" t="s">
        <v>678</v>
      </c>
    </row>
    <row r="23" spans="1:105" ht="12" customHeight="1" x14ac:dyDescent="0.25">
      <c r="A23" s="28" t="s">
        <v>198</v>
      </c>
      <c r="B23" s="72"/>
      <c r="C23" s="72">
        <v>4.9398025153739575E-2</v>
      </c>
      <c r="D23" s="72">
        <v>0.14494828900393983</v>
      </c>
      <c r="E23" s="72">
        <v>0.11317627533804432</v>
      </c>
      <c r="F23" s="72">
        <v>8.5444473905800511E-2</v>
      </c>
      <c r="G23" s="72">
        <v>8.4929261390061003E-2</v>
      </c>
      <c r="H23" s="72">
        <v>7.1169017814083496E-2</v>
      </c>
      <c r="I23" s="72">
        <v>8.3872482116614161E-2</v>
      </c>
      <c r="J23" s="72">
        <v>9.0348949418832036E-2</v>
      </c>
      <c r="K23" s="72">
        <v>0.12375097022717627</v>
      </c>
      <c r="L23" s="72">
        <v>0.13956219858658953</v>
      </c>
      <c r="M23" s="72">
        <v>8.3179730683403036E-2</v>
      </c>
      <c r="N23" s="72">
        <v>0.10149592314695595</v>
      </c>
      <c r="O23" s="72">
        <v>7.6968856827891119E-2</v>
      </c>
      <c r="P23" s="72">
        <v>0.1875644408331941</v>
      </c>
      <c r="Q23" s="72">
        <v>0.13978864386581677</v>
      </c>
      <c r="R23" s="72">
        <v>6.780075387093773E-2</v>
      </c>
      <c r="S23" s="72">
        <v>4.7495350049102172E-2</v>
      </c>
      <c r="T23" s="72">
        <v>5.0205726207722755E-2</v>
      </c>
      <c r="U23" s="72">
        <v>5.6037182512823525E-2</v>
      </c>
      <c r="V23" s="72">
        <v>7.3135531046801316E-2</v>
      </c>
      <c r="W23" s="72">
        <v>0.13605271133347555</v>
      </c>
      <c r="X23" s="72">
        <v>0.20131015217144532</v>
      </c>
      <c r="Y23" s="72">
        <v>0.17644732757091958</v>
      </c>
      <c r="DA23" s="89" t="s">
        <v>679</v>
      </c>
    </row>
    <row r="24" spans="1:105" ht="12" customHeight="1" x14ac:dyDescent="0.25">
      <c r="A24" s="28" t="s">
        <v>199</v>
      </c>
      <c r="B24" s="72"/>
      <c r="C24" s="72">
        <v>50.311180635080078</v>
      </c>
      <c r="D24" s="72">
        <v>35.850756128685397</v>
      </c>
      <c r="E24" s="72">
        <v>36.934177182648838</v>
      </c>
      <c r="F24" s="72">
        <v>45.291327073687981</v>
      </c>
      <c r="G24" s="72">
        <v>30.384261980932283</v>
      </c>
      <c r="H24" s="72">
        <v>24.885710847871064</v>
      </c>
      <c r="I24" s="72">
        <v>44.787628858549432</v>
      </c>
      <c r="J24" s="72">
        <v>46.955465296839293</v>
      </c>
      <c r="K24" s="72">
        <v>48.262008420183527</v>
      </c>
      <c r="L24" s="72">
        <v>46.961267081099905</v>
      </c>
      <c r="M24" s="72">
        <v>65.800086193696487</v>
      </c>
      <c r="N24" s="72">
        <v>63.751115961015763</v>
      </c>
      <c r="O24" s="72">
        <v>62.857121573414631</v>
      </c>
      <c r="P24" s="72">
        <v>39.626869897697176</v>
      </c>
      <c r="Q24" s="72">
        <v>43.012870353388045</v>
      </c>
      <c r="R24" s="72">
        <v>36.444720248012466</v>
      </c>
      <c r="S24" s="72">
        <v>36.973548931286302</v>
      </c>
      <c r="T24" s="72">
        <v>27.019150660851107</v>
      </c>
      <c r="U24" s="72">
        <v>38.007987503901354</v>
      </c>
      <c r="V24" s="72">
        <v>33.790869999880478</v>
      </c>
      <c r="W24" s="72">
        <v>48.082124678452978</v>
      </c>
      <c r="X24" s="72">
        <v>42.103317751133751</v>
      </c>
      <c r="Y24" s="72">
        <v>48.027079037031918</v>
      </c>
      <c r="DA24" s="89" t="s">
        <v>680</v>
      </c>
    </row>
    <row r="25" spans="1:105" ht="12" customHeight="1" x14ac:dyDescent="0.25">
      <c r="A25" s="73" t="s">
        <v>53</v>
      </c>
      <c r="B25" s="74"/>
      <c r="C25" s="74">
        <v>233.49403527898232</v>
      </c>
      <c r="D25" s="74">
        <v>257.54822910678422</v>
      </c>
      <c r="E25" s="74">
        <v>261.53796553387895</v>
      </c>
      <c r="F25" s="74">
        <v>294.48491386576575</v>
      </c>
      <c r="G25" s="74">
        <v>259.85828036057103</v>
      </c>
      <c r="H25" s="74">
        <v>306.79253289573268</v>
      </c>
      <c r="I25" s="74">
        <v>269.04322974924537</v>
      </c>
      <c r="J25" s="74">
        <v>261.8310190012528</v>
      </c>
      <c r="K25" s="74">
        <v>214.35984634558767</v>
      </c>
      <c r="L25" s="74">
        <v>240.86328573473034</v>
      </c>
      <c r="M25" s="74">
        <v>225.43350453218329</v>
      </c>
      <c r="N25" s="74">
        <v>255.93467622955069</v>
      </c>
      <c r="O25" s="74">
        <v>234.05298094894766</v>
      </c>
      <c r="P25" s="74">
        <v>269.45706695349384</v>
      </c>
      <c r="Q25" s="74">
        <v>236.82318164138303</v>
      </c>
      <c r="R25" s="74">
        <v>185.2500790573929</v>
      </c>
      <c r="S25" s="74">
        <v>185.04761436287305</v>
      </c>
      <c r="T25" s="74">
        <v>201.4117317909695</v>
      </c>
      <c r="U25" s="74">
        <v>206.99633354414411</v>
      </c>
      <c r="V25" s="74">
        <v>218.47456305642217</v>
      </c>
      <c r="W25" s="74">
        <v>211.86400124705551</v>
      </c>
      <c r="X25" s="74">
        <v>194.33069549010793</v>
      </c>
      <c r="Y25" s="74">
        <v>214.36999394638289</v>
      </c>
      <c r="DA25" s="90" t="s">
        <v>681</v>
      </c>
    </row>
    <row r="26" spans="1:105" ht="12" customHeight="1" x14ac:dyDescent="0.25">
      <c r="A26" s="32" t="s">
        <v>52</v>
      </c>
      <c r="B26" s="77"/>
      <c r="C26" s="77">
        <v>25.551160178200348</v>
      </c>
      <c r="D26" s="77">
        <v>23.86779665874414</v>
      </c>
      <c r="E26" s="77">
        <v>34.403885591191575</v>
      </c>
      <c r="F26" s="77">
        <v>25.463448258809173</v>
      </c>
      <c r="G26" s="77">
        <v>31.96630558145872</v>
      </c>
      <c r="H26" s="77">
        <v>39.336893978265714</v>
      </c>
      <c r="I26" s="77">
        <v>50.959966770542529</v>
      </c>
      <c r="J26" s="77">
        <v>59.744180838338011</v>
      </c>
      <c r="K26" s="77">
        <v>61.298691664872976</v>
      </c>
      <c r="L26" s="77">
        <v>50.667928070505099</v>
      </c>
      <c r="M26" s="77">
        <v>49.380529908126832</v>
      </c>
      <c r="N26" s="77">
        <v>50.725178787706547</v>
      </c>
      <c r="O26" s="77">
        <v>57.347516818464669</v>
      </c>
      <c r="P26" s="77">
        <v>92.1622621924584</v>
      </c>
      <c r="Q26" s="77">
        <v>74.890194307011015</v>
      </c>
      <c r="R26" s="77">
        <v>59.139778484486435</v>
      </c>
      <c r="S26" s="77">
        <v>56.960701123969244</v>
      </c>
      <c r="T26" s="77">
        <v>64.781052877261899</v>
      </c>
      <c r="U26" s="77">
        <v>62.726381082258371</v>
      </c>
      <c r="V26" s="77">
        <v>65.298585534062212</v>
      </c>
      <c r="W26" s="77">
        <v>84.508945587612416</v>
      </c>
      <c r="X26" s="77">
        <v>99.865455050874743</v>
      </c>
      <c r="Y26" s="77">
        <v>91.951388585156977</v>
      </c>
      <c r="DA26" s="92" t="s">
        <v>682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319.32663267114316</v>
      </c>
      <c r="D27" s="69">
        <f t="shared" si="10"/>
        <v>335.99185206429206</v>
      </c>
      <c r="E27" s="69">
        <f t="shared" si="10"/>
        <v>362.64134721686042</v>
      </c>
      <c r="F27" s="69">
        <f t="shared" si="10"/>
        <v>364.22914781205111</v>
      </c>
      <c r="G27" s="69">
        <f t="shared" si="10"/>
        <v>353.26435383687317</v>
      </c>
      <c r="H27" s="69">
        <f t="shared" si="10"/>
        <v>389.91413508790214</v>
      </c>
      <c r="I27" s="69">
        <f t="shared" si="10"/>
        <v>370.00135679397818</v>
      </c>
      <c r="J27" s="69">
        <f t="shared" si="10"/>
        <v>400.1116647762417</v>
      </c>
      <c r="K27" s="69">
        <f t="shared" si="10"/>
        <v>340.572748192105</v>
      </c>
      <c r="L27" s="69">
        <f t="shared" si="10"/>
        <v>354.99418514742149</v>
      </c>
      <c r="M27" s="69">
        <f t="shared" si="10"/>
        <v>328.77991570896376</v>
      </c>
      <c r="N27" s="69">
        <f t="shared" si="10"/>
        <v>349.75287083671549</v>
      </c>
      <c r="O27" s="69">
        <f t="shared" si="10"/>
        <v>306.68161609354138</v>
      </c>
      <c r="P27" s="69">
        <f t="shared" si="10"/>
        <v>319.34210672456703</v>
      </c>
      <c r="Q27" s="69">
        <f t="shared" si="10"/>
        <v>320.42299400401168</v>
      </c>
      <c r="R27" s="69">
        <f t="shared" ref="R27:V27" si="11">SUM(R28:R32)</f>
        <v>294.64517449205152</v>
      </c>
      <c r="S27" s="69">
        <f t="shared" si="11"/>
        <v>304.35396016898414</v>
      </c>
      <c r="T27" s="69">
        <f t="shared" si="11"/>
        <v>307.69589666492391</v>
      </c>
      <c r="U27" s="69">
        <f t="shared" si="11"/>
        <v>312.66603158203998</v>
      </c>
      <c r="V27" s="69">
        <f t="shared" si="11"/>
        <v>298.39484204464236</v>
      </c>
      <c r="W27" s="69">
        <f t="shared" ref="W27:Y27" si="12">SUM(W28:W32)</f>
        <v>293.45408309010554</v>
      </c>
      <c r="X27" s="69">
        <f t="shared" si="12"/>
        <v>322.3044160370705</v>
      </c>
      <c r="Y27" s="69">
        <f t="shared" si="12"/>
        <v>336.58983211372038</v>
      </c>
      <c r="DA27" s="88" t="s">
        <v>683</v>
      </c>
    </row>
    <row r="28" spans="1:105" ht="12" customHeight="1" x14ac:dyDescent="0.25">
      <c r="A28" s="28" t="s">
        <v>51</v>
      </c>
      <c r="B28" s="72"/>
      <c r="C28" s="72">
        <v>0.42784782520296383</v>
      </c>
      <c r="D28" s="72">
        <v>1.0813911270462409</v>
      </c>
      <c r="E28" s="72">
        <v>1.2109915963706861</v>
      </c>
      <c r="F28" s="72">
        <v>1.7859392754463181</v>
      </c>
      <c r="G28" s="72">
        <v>1.7360330891654829</v>
      </c>
      <c r="H28" s="72">
        <v>1.3696243637067589</v>
      </c>
      <c r="I28" s="72">
        <v>0.66180574817343119</v>
      </c>
      <c r="J28" s="72">
        <v>1.8994300996611773</v>
      </c>
      <c r="K28" s="72">
        <v>1.3826372346562446</v>
      </c>
      <c r="L28" s="72">
        <v>1.3813480502833158</v>
      </c>
      <c r="M28" s="72">
        <v>1.4363576641757574</v>
      </c>
      <c r="N28" s="72">
        <v>2.0669133235379791</v>
      </c>
      <c r="O28" s="72">
        <v>1.3062325751997499</v>
      </c>
      <c r="P28" s="72">
        <v>1.8711869018409564</v>
      </c>
      <c r="Q28" s="72">
        <v>1.3086645544708244</v>
      </c>
      <c r="R28" s="72">
        <v>1.0048570884359849</v>
      </c>
      <c r="S28" s="72">
        <v>0.98899788709226466</v>
      </c>
      <c r="T28" s="72">
        <v>0.25675652211813615</v>
      </c>
      <c r="U28" s="72">
        <v>0.60051076954976523</v>
      </c>
      <c r="V28" s="72">
        <v>1.1710482896310987</v>
      </c>
      <c r="W28" s="72">
        <v>7.2893355917896752E-2</v>
      </c>
      <c r="X28" s="72">
        <v>9.5936312373883254E-2</v>
      </c>
      <c r="Y28" s="72">
        <v>1.5162209176087518</v>
      </c>
      <c r="DA28" s="89" t="s">
        <v>684</v>
      </c>
    </row>
    <row r="29" spans="1:105" s="2" customFormat="1" ht="12" customHeight="1" x14ac:dyDescent="0.25">
      <c r="A29" s="28" t="s">
        <v>74</v>
      </c>
      <c r="B29" s="72"/>
      <c r="C29" s="72">
        <v>64.541744589988966</v>
      </c>
      <c r="D29" s="72">
        <v>66.274526488068432</v>
      </c>
      <c r="E29" s="72">
        <v>73.354571089168559</v>
      </c>
      <c r="F29" s="72">
        <v>74.274354427222562</v>
      </c>
      <c r="G29" s="72">
        <v>81.593128766131173</v>
      </c>
      <c r="H29" s="72">
        <v>70.516995816339104</v>
      </c>
      <c r="I29" s="72">
        <v>78.475834977356897</v>
      </c>
      <c r="J29" s="72">
        <v>65.801164053785413</v>
      </c>
      <c r="K29" s="72">
        <v>69.896615475908305</v>
      </c>
      <c r="L29" s="72">
        <v>66.048077117253101</v>
      </c>
      <c r="M29" s="72">
        <v>67.084843405955112</v>
      </c>
      <c r="N29" s="72">
        <v>67.61761212953401</v>
      </c>
      <c r="O29" s="72">
        <v>58.852663065123309</v>
      </c>
      <c r="P29" s="72">
        <v>64.819177979126678</v>
      </c>
      <c r="Q29" s="72">
        <v>48.598536332675835</v>
      </c>
      <c r="R29" s="72">
        <v>39.210310181276313</v>
      </c>
      <c r="S29" s="72">
        <v>44.662184990568626</v>
      </c>
      <c r="T29" s="72">
        <v>48.143217195529417</v>
      </c>
      <c r="U29" s="72">
        <v>54.002436504966255</v>
      </c>
      <c r="V29" s="72">
        <v>53.879955080982768</v>
      </c>
      <c r="W29" s="72">
        <v>53.459304699153968</v>
      </c>
      <c r="X29" s="72">
        <v>61.862855146825083</v>
      </c>
      <c r="Y29" s="72">
        <v>79.562565673997469</v>
      </c>
      <c r="DA29" s="89" t="s">
        <v>685</v>
      </c>
    </row>
    <row r="30" spans="1:105" ht="12" customHeight="1" x14ac:dyDescent="0.25">
      <c r="A30" s="28" t="s">
        <v>190</v>
      </c>
      <c r="B30" s="72"/>
      <c r="C30" s="72">
        <v>79.894897073531055</v>
      </c>
      <c r="D30" s="72">
        <v>87.447159093733731</v>
      </c>
      <c r="E30" s="72">
        <v>86.113891397860129</v>
      </c>
      <c r="F30" s="72">
        <v>85.617300637014239</v>
      </c>
      <c r="G30" s="72">
        <v>76.286480618325285</v>
      </c>
      <c r="H30" s="72">
        <v>80.515399449327433</v>
      </c>
      <c r="I30" s="72">
        <v>66.264428248695125</v>
      </c>
      <c r="J30" s="72">
        <v>89.52288991672178</v>
      </c>
      <c r="K30" s="72">
        <v>84.328045255073448</v>
      </c>
      <c r="L30" s="72">
        <v>79.633173610379657</v>
      </c>
      <c r="M30" s="72">
        <v>83.833468744227901</v>
      </c>
      <c r="N30" s="72">
        <v>76.578623051522001</v>
      </c>
      <c r="O30" s="72">
        <v>67.389177974357239</v>
      </c>
      <c r="P30" s="72">
        <v>67.153979880377037</v>
      </c>
      <c r="Q30" s="72">
        <v>73.161340063556054</v>
      </c>
      <c r="R30" s="72">
        <v>86.38990368712858</v>
      </c>
      <c r="S30" s="72">
        <v>78.915118985555495</v>
      </c>
      <c r="T30" s="72">
        <v>79.075900702640183</v>
      </c>
      <c r="U30" s="72">
        <v>84.148743328201405</v>
      </c>
      <c r="V30" s="72">
        <v>76.126773319179179</v>
      </c>
      <c r="W30" s="72">
        <v>59.694386114121038</v>
      </c>
      <c r="X30" s="72">
        <v>60.49086949755489</v>
      </c>
      <c r="Y30" s="72">
        <v>53.949963017786573</v>
      </c>
      <c r="DA30" s="89" t="s">
        <v>686</v>
      </c>
    </row>
    <row r="31" spans="1:105" ht="12" customHeight="1" x14ac:dyDescent="0.25">
      <c r="A31" s="28" t="s">
        <v>203</v>
      </c>
      <c r="B31" s="72"/>
      <c r="C31" s="72">
        <v>2.7217443224478548</v>
      </c>
      <c r="D31" s="72">
        <v>3.9974829490322965</v>
      </c>
      <c r="E31" s="72">
        <v>4.8229892589159888</v>
      </c>
      <c r="F31" s="72">
        <v>5.4859182488016067</v>
      </c>
      <c r="G31" s="72">
        <v>7.6072953683517088</v>
      </c>
      <c r="H31" s="72">
        <v>9.552015931993731</v>
      </c>
      <c r="I31" s="72">
        <v>11.071415122135463</v>
      </c>
      <c r="J31" s="72">
        <v>13.715946053226768</v>
      </c>
      <c r="K31" s="72">
        <v>8.4430885799915689</v>
      </c>
      <c r="L31" s="72">
        <v>6.4889172186374724</v>
      </c>
      <c r="M31" s="72">
        <v>10.897284047899761</v>
      </c>
      <c r="N31" s="72">
        <v>13.756158243913497</v>
      </c>
      <c r="O31" s="72">
        <v>9.9769824812394656</v>
      </c>
      <c r="P31" s="72">
        <v>8.9058719124867753</v>
      </c>
      <c r="Q31" s="72">
        <v>7.9229243438067734</v>
      </c>
      <c r="R31" s="72">
        <v>7.378099326638119</v>
      </c>
      <c r="S31" s="72">
        <v>8.8718096024248982</v>
      </c>
      <c r="T31" s="72">
        <v>14.132344339539202</v>
      </c>
      <c r="U31" s="72">
        <v>9.8235419359489331</v>
      </c>
      <c r="V31" s="72">
        <v>9.5255385855923809</v>
      </c>
      <c r="W31" s="72">
        <v>8.6362604276627923</v>
      </c>
      <c r="X31" s="72">
        <v>8.2607166747981022</v>
      </c>
      <c r="Y31" s="72">
        <v>7.5553050308088059</v>
      </c>
      <c r="DA31" s="89" t="s">
        <v>687</v>
      </c>
    </row>
    <row r="32" spans="1:105" ht="12" customHeight="1" x14ac:dyDescent="0.25">
      <c r="A32" s="32" t="s">
        <v>53</v>
      </c>
      <c r="B32" s="77"/>
      <c r="C32" s="77">
        <v>171.74039885997232</v>
      </c>
      <c r="D32" s="77">
        <v>177.19129240641138</v>
      </c>
      <c r="E32" s="77">
        <v>197.13890387454506</v>
      </c>
      <c r="F32" s="77">
        <v>197.0656352235664</v>
      </c>
      <c r="G32" s="77">
        <v>186.04141599489947</v>
      </c>
      <c r="H32" s="77">
        <v>227.96009952653512</v>
      </c>
      <c r="I32" s="77">
        <v>213.5278726976172</v>
      </c>
      <c r="J32" s="77">
        <v>229.17223465284658</v>
      </c>
      <c r="K32" s="77">
        <v>176.52236164647542</v>
      </c>
      <c r="L32" s="77">
        <v>201.44266915086794</v>
      </c>
      <c r="M32" s="77">
        <v>165.52796184670521</v>
      </c>
      <c r="N32" s="77">
        <v>189.73356408820803</v>
      </c>
      <c r="O32" s="77">
        <v>169.15655999762163</v>
      </c>
      <c r="P32" s="77">
        <v>176.59189005073557</v>
      </c>
      <c r="Q32" s="77">
        <v>189.43152870950217</v>
      </c>
      <c r="R32" s="77">
        <v>160.66200420857257</v>
      </c>
      <c r="S32" s="77">
        <v>170.91584870334287</v>
      </c>
      <c r="T32" s="77">
        <v>166.087677905097</v>
      </c>
      <c r="U32" s="77">
        <v>164.09079904337366</v>
      </c>
      <c r="V32" s="77">
        <v>157.69152676925694</v>
      </c>
      <c r="W32" s="77">
        <v>171.59123849324988</v>
      </c>
      <c r="X32" s="77">
        <v>191.59403840551852</v>
      </c>
      <c r="Y32" s="77">
        <v>194.00577747351878</v>
      </c>
      <c r="DA32" s="92" t="s">
        <v>688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4118.0933507643904</v>
      </c>
      <c r="D3" s="65">
        <f t="shared" si="0"/>
        <v>4071.5717482079667</v>
      </c>
      <c r="E3" s="65">
        <f t="shared" si="0"/>
        <v>4383.9382830412105</v>
      </c>
      <c r="F3" s="65">
        <f t="shared" si="0"/>
        <v>4302.448885271664</v>
      </c>
      <c r="G3" s="65">
        <f t="shared" si="0"/>
        <v>4052.1626135686288</v>
      </c>
      <c r="H3" s="65">
        <f t="shared" si="0"/>
        <v>4297.5743410068208</v>
      </c>
      <c r="I3" s="65">
        <f t="shared" si="0"/>
        <v>4011.9015953754615</v>
      </c>
      <c r="J3" s="65">
        <f t="shared" si="0"/>
        <v>4626.3886473160428</v>
      </c>
      <c r="K3" s="65">
        <f t="shared" si="0"/>
        <v>4124.8538491764339</v>
      </c>
      <c r="L3" s="65">
        <f t="shared" si="0"/>
        <v>4483.5995277774782</v>
      </c>
      <c r="M3" s="65">
        <f t="shared" si="0"/>
        <v>3817.3414483159613</v>
      </c>
      <c r="N3" s="65">
        <f t="shared" si="0"/>
        <v>4367.5406904387746</v>
      </c>
      <c r="O3" s="65">
        <f t="shared" si="0"/>
        <v>4108.2692964947628</v>
      </c>
      <c r="P3" s="65">
        <f t="shared" si="0"/>
        <v>3709.3414046772168</v>
      </c>
      <c r="Q3" s="65">
        <f t="shared" si="0"/>
        <v>3860.2323404463582</v>
      </c>
      <c r="R3" s="65">
        <f t="shared" ref="R3:V3" si="1">SUM(R4,R15,R17,R27)</f>
        <v>3486.4631364618076</v>
      </c>
      <c r="S3" s="65">
        <f t="shared" si="1"/>
        <v>3345.8469189038383</v>
      </c>
      <c r="T3" s="65">
        <f t="shared" si="1"/>
        <v>3426.127533598104</v>
      </c>
      <c r="U3" s="65">
        <f t="shared" si="1"/>
        <v>3358.313124559676</v>
      </c>
      <c r="V3" s="65">
        <f t="shared" si="1"/>
        <v>3082.8153560415399</v>
      </c>
      <c r="W3" s="65">
        <f t="shared" ref="W3:Y3" si="2">SUM(W4,W15,W17,W27)</f>
        <v>3039.5016019569098</v>
      </c>
      <c r="X3" s="65">
        <f t="shared" si="2"/>
        <v>2853.4070741472774</v>
      </c>
      <c r="Y3" s="65">
        <f t="shared" si="2"/>
        <v>2647.9339940505188</v>
      </c>
      <c r="DA3" s="87" t="s">
        <v>690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3393.549646672936</v>
      </c>
      <c r="D4" s="69">
        <f t="shared" si="3"/>
        <v>3301.0090158136059</v>
      </c>
      <c r="E4" s="69">
        <f t="shared" si="3"/>
        <v>3492.5944843887828</v>
      </c>
      <c r="F4" s="69">
        <f t="shared" si="3"/>
        <v>3463.826545011746</v>
      </c>
      <c r="G4" s="69">
        <f t="shared" si="3"/>
        <v>3231.1864951188677</v>
      </c>
      <c r="H4" s="69">
        <f t="shared" si="3"/>
        <v>3375.528395239025</v>
      </c>
      <c r="I4" s="69">
        <f t="shared" si="3"/>
        <v>3120.1454371979535</v>
      </c>
      <c r="J4" s="69">
        <f t="shared" si="3"/>
        <v>3644.8529270257332</v>
      </c>
      <c r="K4" s="69">
        <f t="shared" si="3"/>
        <v>3263.3263327300874</v>
      </c>
      <c r="L4" s="69">
        <f t="shared" si="3"/>
        <v>3592.5708977376853</v>
      </c>
      <c r="M4" s="69">
        <f t="shared" si="3"/>
        <v>2985.6192633073238</v>
      </c>
      <c r="N4" s="69">
        <f t="shared" si="3"/>
        <v>3416.1376128087504</v>
      </c>
      <c r="O4" s="69">
        <f t="shared" si="3"/>
        <v>3291.358374870586</v>
      </c>
      <c r="P4" s="69">
        <f t="shared" si="3"/>
        <v>2876.257185731648</v>
      </c>
      <c r="Q4" s="69">
        <f t="shared" si="3"/>
        <v>2985.9062055169093</v>
      </c>
      <c r="R4" s="69">
        <f t="shared" ref="R4:V4" si="4">SUM(R5:R14)</f>
        <v>2641.4521794065263</v>
      </c>
      <c r="S4" s="69">
        <f t="shared" si="4"/>
        <v>2465.4361357151424</v>
      </c>
      <c r="T4" s="69">
        <f t="shared" si="4"/>
        <v>2506.3585272848773</v>
      </c>
      <c r="U4" s="69">
        <f t="shared" si="4"/>
        <v>2430.4477099025021</v>
      </c>
      <c r="V4" s="69">
        <f t="shared" si="4"/>
        <v>2217.9809324053876</v>
      </c>
      <c r="W4" s="69">
        <f t="shared" ref="W4:Y4" si="5">SUM(W5:W14)</f>
        <v>2143.6233843264531</v>
      </c>
      <c r="X4" s="69">
        <f t="shared" si="5"/>
        <v>1950.7939427564925</v>
      </c>
      <c r="Y4" s="69">
        <f t="shared" si="5"/>
        <v>1734.2522498037029</v>
      </c>
      <c r="DA4" s="88" t="s">
        <v>691</v>
      </c>
    </row>
    <row r="5" spans="1:105" ht="12" customHeight="1" x14ac:dyDescent="0.25">
      <c r="A5" s="28" t="s">
        <v>51</v>
      </c>
      <c r="B5" s="72"/>
      <c r="C5" s="72">
        <v>141.33724163975489</v>
      </c>
      <c r="D5" s="72">
        <v>178.26491888642673</v>
      </c>
      <c r="E5" s="72">
        <v>158.99385637001799</v>
      </c>
      <c r="F5" s="72">
        <v>175.94078154944557</v>
      </c>
      <c r="G5" s="72">
        <v>181.37008706383193</v>
      </c>
      <c r="H5" s="72">
        <v>172.6602469512124</v>
      </c>
      <c r="I5" s="72">
        <v>127.81743029808628</v>
      </c>
      <c r="J5" s="72">
        <v>165.12478483026305</v>
      </c>
      <c r="K5" s="72">
        <v>148.28165915900468</v>
      </c>
      <c r="L5" s="72">
        <v>168.54069402297984</v>
      </c>
      <c r="M5" s="72">
        <v>124.11396695822101</v>
      </c>
      <c r="N5" s="72">
        <v>151.89091710703391</v>
      </c>
      <c r="O5" s="72">
        <v>93.432612491318281</v>
      </c>
      <c r="P5" s="72">
        <v>92.636896532048382</v>
      </c>
      <c r="Q5" s="72">
        <v>83.429869991927276</v>
      </c>
      <c r="R5" s="72">
        <v>62.671894968288058</v>
      </c>
      <c r="S5" s="72">
        <v>59.376104046162695</v>
      </c>
      <c r="T5" s="72">
        <v>7.4379792409312442</v>
      </c>
      <c r="U5" s="72">
        <v>44.513818193304623</v>
      </c>
      <c r="V5" s="72">
        <v>53.407828753103111</v>
      </c>
      <c r="W5" s="72">
        <v>10.720456767429686</v>
      </c>
      <c r="X5" s="72">
        <v>12.136433590287787</v>
      </c>
      <c r="Y5" s="72">
        <v>92.766768174208948</v>
      </c>
      <c r="DA5" s="89" t="s">
        <v>692</v>
      </c>
    </row>
    <row r="6" spans="1:105" ht="12" customHeight="1" x14ac:dyDescent="0.25">
      <c r="A6" s="28" t="s">
        <v>74</v>
      </c>
      <c r="B6" s="72"/>
      <c r="C6" s="72">
        <v>34.185625047008138</v>
      </c>
      <c r="D6" s="72">
        <v>33.476374140912213</v>
      </c>
      <c r="E6" s="72">
        <v>34.246373243530847</v>
      </c>
      <c r="F6" s="72">
        <v>48.064101356764887</v>
      </c>
      <c r="G6" s="72">
        <v>51.898466556997285</v>
      </c>
      <c r="H6" s="72">
        <v>54.492550098713451</v>
      </c>
      <c r="I6" s="72">
        <v>51.274021894956057</v>
      </c>
      <c r="J6" s="72">
        <v>57.309131435183986</v>
      </c>
      <c r="K6" s="72">
        <v>42.246429833114668</v>
      </c>
      <c r="L6" s="72">
        <v>47.215017953334112</v>
      </c>
      <c r="M6" s="72">
        <v>39.733361312415013</v>
      </c>
      <c r="N6" s="72">
        <v>48.245472252815937</v>
      </c>
      <c r="O6" s="72">
        <v>46.750476166634115</v>
      </c>
      <c r="P6" s="72">
        <v>18.635828012548707</v>
      </c>
      <c r="Q6" s="72">
        <v>22.341225452734626</v>
      </c>
      <c r="R6" s="72">
        <v>31.45694717285658</v>
      </c>
      <c r="S6" s="72">
        <v>26.671784346528813</v>
      </c>
      <c r="T6" s="72">
        <v>31.421163200623017</v>
      </c>
      <c r="U6" s="72">
        <v>26.811280101084183</v>
      </c>
      <c r="V6" s="72">
        <v>29.442957832440914</v>
      </c>
      <c r="W6" s="72">
        <v>27.960696557521221</v>
      </c>
      <c r="X6" s="72">
        <v>32.757502919963059</v>
      </c>
      <c r="Y6" s="72">
        <v>23.150464812763829</v>
      </c>
      <c r="DA6" s="89" t="s">
        <v>693</v>
      </c>
    </row>
    <row r="7" spans="1:105" ht="12" customHeight="1" x14ac:dyDescent="0.25">
      <c r="A7" s="28" t="s">
        <v>201</v>
      </c>
      <c r="B7" s="72"/>
      <c r="C7" s="72">
        <v>586.36044917253764</v>
      </c>
      <c r="D7" s="72">
        <v>449.78142509783254</v>
      </c>
      <c r="E7" s="72">
        <v>519.17571468692108</v>
      </c>
      <c r="F7" s="72">
        <v>442.78047020812159</v>
      </c>
      <c r="G7" s="72">
        <v>389.15611782782508</v>
      </c>
      <c r="H7" s="72">
        <v>368.43891493015019</v>
      </c>
      <c r="I7" s="72">
        <v>253.08065044455515</v>
      </c>
      <c r="J7" s="72">
        <v>443.96662459657546</v>
      </c>
      <c r="K7" s="72">
        <v>381.54783461599652</v>
      </c>
      <c r="L7" s="72">
        <v>414.60321791597289</v>
      </c>
      <c r="M7" s="72">
        <v>393.05359973941313</v>
      </c>
      <c r="N7" s="72">
        <v>475.94747692403536</v>
      </c>
      <c r="O7" s="72">
        <v>527.69901599611057</v>
      </c>
      <c r="P7" s="72">
        <v>282.08830749059825</v>
      </c>
      <c r="Q7" s="72">
        <v>211.51874864300751</v>
      </c>
      <c r="R7" s="72">
        <v>142.78016016841499</v>
      </c>
      <c r="S7" s="72">
        <v>191.70443484502374</v>
      </c>
      <c r="T7" s="72">
        <v>177.56305986070328</v>
      </c>
      <c r="U7" s="72">
        <v>201.74358567964066</v>
      </c>
      <c r="V7" s="72">
        <v>164.79795718319454</v>
      </c>
      <c r="W7" s="72">
        <v>94.430724031343658</v>
      </c>
      <c r="X7" s="72">
        <v>100.69190593552592</v>
      </c>
      <c r="Y7" s="72">
        <v>112.44851583726752</v>
      </c>
      <c r="DA7" s="89" t="s">
        <v>694</v>
      </c>
    </row>
    <row r="8" spans="1:105" ht="12" customHeight="1" x14ac:dyDescent="0.25">
      <c r="A8" s="28" t="s">
        <v>190</v>
      </c>
      <c r="B8" s="72"/>
      <c r="C8" s="72">
        <v>1340.0765793449068</v>
      </c>
      <c r="D8" s="72">
        <v>1281.8255085832477</v>
      </c>
      <c r="E8" s="72">
        <v>1322.6285950885765</v>
      </c>
      <c r="F8" s="72">
        <v>1314.7938043700563</v>
      </c>
      <c r="G8" s="72">
        <v>1087.5017454252757</v>
      </c>
      <c r="H8" s="72">
        <v>1129.1506696363583</v>
      </c>
      <c r="I8" s="72">
        <v>904.57322310933034</v>
      </c>
      <c r="J8" s="72">
        <v>1248.2853168711349</v>
      </c>
      <c r="K8" s="72">
        <v>1119.7819268066617</v>
      </c>
      <c r="L8" s="72">
        <v>1277.2688895584463</v>
      </c>
      <c r="M8" s="72">
        <v>987.55418596558229</v>
      </c>
      <c r="N8" s="72">
        <v>1149.0554504704844</v>
      </c>
      <c r="O8" s="72">
        <v>1044.5902891295816</v>
      </c>
      <c r="P8" s="72">
        <v>914.56948934857598</v>
      </c>
      <c r="Q8" s="72">
        <v>1296.2098438902299</v>
      </c>
      <c r="R8" s="72">
        <v>1209.6992050360161</v>
      </c>
      <c r="S8" s="72">
        <v>1015.7982716627063</v>
      </c>
      <c r="T8" s="72">
        <v>956.14997004588952</v>
      </c>
      <c r="U8" s="72">
        <v>873.84433989298907</v>
      </c>
      <c r="V8" s="72">
        <v>789.80044706588887</v>
      </c>
      <c r="W8" s="72">
        <v>626.75572211292877</v>
      </c>
      <c r="X8" s="72">
        <v>492.72642353567227</v>
      </c>
      <c r="Y8" s="72">
        <v>353.05530293038873</v>
      </c>
      <c r="DA8" s="89" t="s">
        <v>695</v>
      </c>
    </row>
    <row r="9" spans="1:105" ht="12" customHeight="1" x14ac:dyDescent="0.25">
      <c r="A9" s="28" t="s">
        <v>203</v>
      </c>
      <c r="B9" s="72"/>
      <c r="C9" s="72">
        <v>387.83236208710775</v>
      </c>
      <c r="D9" s="72">
        <v>572.91078439679359</v>
      </c>
      <c r="E9" s="72">
        <v>661.99276677593775</v>
      </c>
      <c r="F9" s="72">
        <v>619.55935993352648</v>
      </c>
      <c r="G9" s="72">
        <v>838.97773529894755</v>
      </c>
      <c r="H9" s="72">
        <v>925.033336409345</v>
      </c>
      <c r="I9" s="72">
        <v>1016.9352776747414</v>
      </c>
      <c r="J9" s="72">
        <v>807.60007408752278</v>
      </c>
      <c r="K9" s="72">
        <v>702.79725331963243</v>
      </c>
      <c r="L9" s="72">
        <v>803.8587318203372</v>
      </c>
      <c r="M9" s="72">
        <v>660.74641430367876</v>
      </c>
      <c r="N9" s="72">
        <v>719.80860519027362</v>
      </c>
      <c r="O9" s="72">
        <v>650.70310863959708</v>
      </c>
      <c r="P9" s="72">
        <v>655.64613664989542</v>
      </c>
      <c r="Q9" s="72">
        <v>454.53830164775252</v>
      </c>
      <c r="R9" s="72">
        <v>449.42578206653985</v>
      </c>
      <c r="S9" s="72">
        <v>500.63007520058852</v>
      </c>
      <c r="T9" s="72">
        <v>677.93514100421339</v>
      </c>
      <c r="U9" s="72">
        <v>565.93252528886603</v>
      </c>
      <c r="V9" s="72">
        <v>501.68954227923444</v>
      </c>
      <c r="W9" s="72">
        <v>544.79733790352259</v>
      </c>
      <c r="X9" s="72">
        <v>494.30059727889483</v>
      </c>
      <c r="Y9" s="72">
        <v>461.16504361875667</v>
      </c>
      <c r="DA9" s="89" t="s">
        <v>696</v>
      </c>
    </row>
    <row r="10" spans="1:105" ht="12" customHeight="1" x14ac:dyDescent="0.25">
      <c r="A10" s="28" t="s">
        <v>198</v>
      </c>
      <c r="B10" s="72"/>
      <c r="C10" s="72">
        <v>0.37902074060208402</v>
      </c>
      <c r="D10" s="72">
        <v>0.99451676142076428</v>
      </c>
      <c r="E10" s="72">
        <v>0.9628421634016564</v>
      </c>
      <c r="F10" s="72">
        <v>0.88039880868323639</v>
      </c>
      <c r="G10" s="72">
        <v>0.73092415114140052</v>
      </c>
      <c r="H10" s="72">
        <v>0.60064268603070015</v>
      </c>
      <c r="I10" s="72">
        <v>0.54391457960202394</v>
      </c>
      <c r="J10" s="72">
        <v>0.78304766067849219</v>
      </c>
      <c r="K10" s="72">
        <v>1.126707076134267</v>
      </c>
      <c r="L10" s="72">
        <v>1.5632454799581521</v>
      </c>
      <c r="M10" s="72">
        <v>1.003103295347032</v>
      </c>
      <c r="N10" s="72">
        <v>1.0117063689418329</v>
      </c>
      <c r="O10" s="72">
        <v>0.69492630289652346</v>
      </c>
      <c r="P10" s="72">
        <v>1.7563967242727829</v>
      </c>
      <c r="Q10" s="72">
        <v>1.5351866032049886</v>
      </c>
      <c r="R10" s="72">
        <v>0.79929182525450693</v>
      </c>
      <c r="S10" s="72">
        <v>0.42593046685528635</v>
      </c>
      <c r="T10" s="72">
        <v>0.50173622670045381</v>
      </c>
      <c r="U10" s="72">
        <v>0.57273478290418245</v>
      </c>
      <c r="V10" s="72">
        <v>0.76408424064562719</v>
      </c>
      <c r="W10" s="72">
        <v>0.94384912320318537</v>
      </c>
      <c r="X10" s="72">
        <v>0.95419790835068174</v>
      </c>
      <c r="Y10" s="72">
        <v>0.7232435635527833</v>
      </c>
      <c r="DA10" s="89" t="s">
        <v>697</v>
      </c>
    </row>
    <row r="11" spans="1:105" ht="12" customHeight="1" x14ac:dyDescent="0.25">
      <c r="A11" s="28" t="s">
        <v>199</v>
      </c>
      <c r="B11" s="72"/>
      <c r="C11" s="72">
        <v>562.40428269741358</v>
      </c>
      <c r="D11" s="72">
        <v>399.66614065261081</v>
      </c>
      <c r="E11" s="72">
        <v>396.00950766154324</v>
      </c>
      <c r="F11" s="72">
        <v>478.60188927680269</v>
      </c>
      <c r="G11" s="72">
        <v>333.73445951870673</v>
      </c>
      <c r="H11" s="72">
        <v>266.14937405362355</v>
      </c>
      <c r="I11" s="72">
        <v>342.24123662871762</v>
      </c>
      <c r="J11" s="72">
        <v>385.32263700694807</v>
      </c>
      <c r="K11" s="72">
        <v>397.40896621901078</v>
      </c>
      <c r="L11" s="72">
        <v>393.55431988931593</v>
      </c>
      <c r="M11" s="72">
        <v>445.38093377230769</v>
      </c>
      <c r="N11" s="72">
        <v>482.79116407926125</v>
      </c>
      <c r="O11" s="72">
        <v>503.3688801273085</v>
      </c>
      <c r="P11" s="72">
        <v>365.28259470360183</v>
      </c>
      <c r="Q11" s="72">
        <v>413.27470576465356</v>
      </c>
      <c r="R11" s="72">
        <v>285.36974087265281</v>
      </c>
      <c r="S11" s="72">
        <v>269.05984513253333</v>
      </c>
      <c r="T11" s="72">
        <v>188.05959159186077</v>
      </c>
      <c r="U11" s="72">
        <v>238.24138087438831</v>
      </c>
      <c r="V11" s="72">
        <v>193.4758842271732</v>
      </c>
      <c r="W11" s="72">
        <v>235.67360977089265</v>
      </c>
      <c r="X11" s="72">
        <v>192.88357177558237</v>
      </c>
      <c r="Y11" s="72">
        <v>194.28778878339509</v>
      </c>
      <c r="DA11" s="89" t="s">
        <v>698</v>
      </c>
    </row>
    <row r="12" spans="1:105" ht="12" customHeight="1" x14ac:dyDescent="0.25">
      <c r="A12" s="28" t="s">
        <v>95</v>
      </c>
      <c r="B12" s="72"/>
      <c r="C12" s="72">
        <v>96.592546361910706</v>
      </c>
      <c r="D12" s="72">
        <v>140.82328452400117</v>
      </c>
      <c r="E12" s="72">
        <v>153.56332378060867</v>
      </c>
      <c r="F12" s="72">
        <v>146.90602783637746</v>
      </c>
      <c r="G12" s="72">
        <v>163.2633451537983</v>
      </c>
      <c r="H12" s="72">
        <v>206.6087687367793</v>
      </c>
      <c r="I12" s="72">
        <v>221.17056240993563</v>
      </c>
      <c r="J12" s="72">
        <v>280.97012977469575</v>
      </c>
      <c r="K12" s="72">
        <v>263.64070550068755</v>
      </c>
      <c r="L12" s="72">
        <v>241.15507549835957</v>
      </c>
      <c r="M12" s="72">
        <v>165.28472635597157</v>
      </c>
      <c r="N12" s="72">
        <v>172.45370061314699</v>
      </c>
      <c r="O12" s="72">
        <v>222.49507170318961</v>
      </c>
      <c r="P12" s="72">
        <v>416.76905574912143</v>
      </c>
      <c r="Q12" s="72">
        <v>341.77851982434606</v>
      </c>
      <c r="R12" s="72">
        <v>283.82331607130754</v>
      </c>
      <c r="S12" s="72">
        <v>236.41197587462179</v>
      </c>
      <c r="T12" s="72">
        <v>301.62924529637723</v>
      </c>
      <c r="U12" s="72">
        <v>324.23165023687568</v>
      </c>
      <c r="V12" s="72">
        <v>352.96805432272924</v>
      </c>
      <c r="W12" s="72">
        <v>460.73711721307615</v>
      </c>
      <c r="X12" s="72">
        <v>514.81882828360619</v>
      </c>
      <c r="Y12" s="72">
        <v>378.31940531710512</v>
      </c>
      <c r="DA12" s="89" t="s">
        <v>699</v>
      </c>
    </row>
    <row r="13" spans="1:105" ht="12" customHeight="1" x14ac:dyDescent="0.25">
      <c r="A13" s="73" t="s">
        <v>94</v>
      </c>
      <c r="B13" s="74"/>
      <c r="C13" s="74">
        <v>190.96800657698859</v>
      </c>
      <c r="D13" s="74">
        <v>194.44223144947202</v>
      </c>
      <c r="E13" s="74">
        <v>194.97584241670577</v>
      </c>
      <c r="F13" s="74">
        <v>188.02422214317613</v>
      </c>
      <c r="G13" s="74">
        <v>141.54941945488827</v>
      </c>
      <c r="H13" s="74">
        <v>209.43209292293548</v>
      </c>
      <c r="I13" s="74">
        <v>166.61600966514047</v>
      </c>
      <c r="J13" s="74">
        <v>210.29917203000494</v>
      </c>
      <c r="K13" s="74">
        <v>167.30871891268799</v>
      </c>
      <c r="L13" s="74">
        <v>200.85652859636218</v>
      </c>
      <c r="M13" s="74">
        <v>133.43377133657609</v>
      </c>
      <c r="N13" s="74">
        <v>174.49852996658569</v>
      </c>
      <c r="O13" s="74">
        <v>162.82108117226818</v>
      </c>
      <c r="P13" s="74">
        <v>98.656981073498329</v>
      </c>
      <c r="Q13" s="74">
        <v>127.00212107896522</v>
      </c>
      <c r="R13" s="74">
        <v>144.93008929614422</v>
      </c>
      <c r="S13" s="74">
        <v>137.68854319073145</v>
      </c>
      <c r="T13" s="74">
        <v>138.87038334883022</v>
      </c>
      <c r="U13" s="74">
        <v>129.32263991658789</v>
      </c>
      <c r="V13" s="74">
        <v>109.57775442189268</v>
      </c>
      <c r="W13" s="74">
        <v>123.24717855010081</v>
      </c>
      <c r="X13" s="74">
        <v>93.266030042952679</v>
      </c>
      <c r="Y13" s="74">
        <v>105.02703464248474</v>
      </c>
      <c r="DA13" s="90" t="s">
        <v>700</v>
      </c>
    </row>
    <row r="14" spans="1:105" ht="12" customHeight="1" x14ac:dyDescent="0.25">
      <c r="A14" s="75" t="s">
        <v>97</v>
      </c>
      <c r="B14" s="76"/>
      <c r="C14" s="76">
        <v>53.413533004705492</v>
      </c>
      <c r="D14" s="76">
        <v>48.823831320888289</v>
      </c>
      <c r="E14" s="76">
        <v>50.045662201539244</v>
      </c>
      <c r="F14" s="76">
        <v>48.275489528790715</v>
      </c>
      <c r="G14" s="76">
        <v>43.004194667455145</v>
      </c>
      <c r="H14" s="76">
        <v>42.961798813876122</v>
      </c>
      <c r="I14" s="76">
        <v>35.893110492888518</v>
      </c>
      <c r="J14" s="76">
        <v>45.192008732725618</v>
      </c>
      <c r="K14" s="76">
        <v>39.186131287156449</v>
      </c>
      <c r="L14" s="76">
        <v>43.955177002618868</v>
      </c>
      <c r="M14" s="76">
        <v>35.315200267811228</v>
      </c>
      <c r="N14" s="76">
        <v>40.434589836171696</v>
      </c>
      <c r="O14" s="76">
        <v>38.802913141681628</v>
      </c>
      <c r="P14" s="76">
        <v>30.215499447487357</v>
      </c>
      <c r="Q14" s="76">
        <v>34.277682620087745</v>
      </c>
      <c r="R14" s="76">
        <v>30.495751929051597</v>
      </c>
      <c r="S14" s="76">
        <v>27.669170949390598</v>
      </c>
      <c r="T14" s="76">
        <v>26.790257468748088</v>
      </c>
      <c r="U14" s="76">
        <v>25.233754935861192</v>
      </c>
      <c r="V14" s="76">
        <v>22.056422079085326</v>
      </c>
      <c r="W14" s="76">
        <v>18.356692296434503</v>
      </c>
      <c r="X14" s="76">
        <v>16.258451485656877</v>
      </c>
      <c r="Y14" s="76">
        <v>13.308682123779263</v>
      </c>
      <c r="DA14" s="91" t="s">
        <v>701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31.694451644544049</v>
      </c>
      <c r="D15" s="69">
        <f t="shared" si="6"/>
        <v>40.682570669276934</v>
      </c>
      <c r="E15" s="69">
        <f t="shared" si="6"/>
        <v>118.6157086871609</v>
      </c>
      <c r="F15" s="69">
        <f t="shared" si="6"/>
        <v>60.282534028993368</v>
      </c>
      <c r="G15" s="69">
        <f t="shared" si="6"/>
        <v>69.68175739710729</v>
      </c>
      <c r="H15" s="69">
        <f t="shared" si="6"/>
        <v>90.038579303343866</v>
      </c>
      <c r="I15" s="69">
        <f t="shared" si="6"/>
        <v>83.683403327636697</v>
      </c>
      <c r="J15" s="69">
        <f t="shared" si="6"/>
        <v>87.826630936318168</v>
      </c>
      <c r="K15" s="69">
        <f t="shared" si="6"/>
        <v>93.065000799673314</v>
      </c>
      <c r="L15" s="69">
        <f t="shared" si="6"/>
        <v>83.115569486530376</v>
      </c>
      <c r="M15" s="69">
        <f t="shared" si="6"/>
        <v>75.635382365530049</v>
      </c>
      <c r="N15" s="69">
        <f t="shared" si="6"/>
        <v>124.55522877392146</v>
      </c>
      <c r="O15" s="69">
        <f t="shared" si="6"/>
        <v>74.893981871716221</v>
      </c>
      <c r="P15" s="69">
        <f t="shared" si="6"/>
        <v>53.122910814844225</v>
      </c>
      <c r="Q15" s="69">
        <f t="shared" si="6"/>
        <v>64.909124396727663</v>
      </c>
      <c r="R15" s="69">
        <f t="shared" si="6"/>
        <v>88.55261954579629</v>
      </c>
      <c r="S15" s="69">
        <f t="shared" si="6"/>
        <v>100.88327269744516</v>
      </c>
      <c r="T15" s="69">
        <f t="shared" si="6"/>
        <v>111.89109526548643</v>
      </c>
      <c r="U15" s="69">
        <f t="shared" si="6"/>
        <v>120.00277108733013</v>
      </c>
      <c r="V15" s="69">
        <f t="shared" si="6"/>
        <v>103.6841645988857</v>
      </c>
      <c r="W15" s="69">
        <f t="shared" si="6"/>
        <v>118.97647301330737</v>
      </c>
      <c r="X15" s="69">
        <f t="shared" si="6"/>
        <v>105.85705610886258</v>
      </c>
      <c r="Y15" s="69">
        <f t="shared" si="6"/>
        <v>100.82414109080682</v>
      </c>
      <c r="DA15" s="88" t="s">
        <v>702</v>
      </c>
    </row>
    <row r="16" spans="1:105" ht="12" customHeight="1" x14ac:dyDescent="0.25">
      <c r="A16" s="28" t="s">
        <v>91</v>
      </c>
      <c r="B16" s="72"/>
      <c r="C16" s="72">
        <v>31.694451644544049</v>
      </c>
      <c r="D16" s="72">
        <v>40.682570669276934</v>
      </c>
      <c r="E16" s="72">
        <v>118.6157086871609</v>
      </c>
      <c r="F16" s="72">
        <v>60.282534028993368</v>
      </c>
      <c r="G16" s="72">
        <v>69.68175739710729</v>
      </c>
      <c r="H16" s="72">
        <v>90.038579303343866</v>
      </c>
      <c r="I16" s="72">
        <v>83.683403327636697</v>
      </c>
      <c r="J16" s="72">
        <v>87.826630936318168</v>
      </c>
      <c r="K16" s="72">
        <v>93.065000799673314</v>
      </c>
      <c r="L16" s="72">
        <v>83.115569486530376</v>
      </c>
      <c r="M16" s="72">
        <v>75.635382365530049</v>
      </c>
      <c r="N16" s="72">
        <v>124.55522877392146</v>
      </c>
      <c r="O16" s="72">
        <v>74.893981871716221</v>
      </c>
      <c r="P16" s="72">
        <v>53.122910814844225</v>
      </c>
      <c r="Q16" s="72">
        <v>64.909124396727663</v>
      </c>
      <c r="R16" s="72">
        <v>88.55261954579629</v>
      </c>
      <c r="S16" s="72">
        <v>100.88327269744516</v>
      </c>
      <c r="T16" s="72">
        <v>111.89109526548643</v>
      </c>
      <c r="U16" s="72">
        <v>120.00277108733013</v>
      </c>
      <c r="V16" s="72">
        <v>103.6841645988857</v>
      </c>
      <c r="W16" s="72">
        <v>118.97647301330737</v>
      </c>
      <c r="X16" s="72">
        <v>105.85705610886258</v>
      </c>
      <c r="Y16" s="72">
        <v>100.82414109080682</v>
      </c>
      <c r="DA16" s="89" t="s">
        <v>703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473.5558018870812</v>
      </c>
      <c r="D17" s="69">
        <f t="shared" si="7"/>
        <v>499.51543077546808</v>
      </c>
      <c r="E17" s="69">
        <f t="shared" si="7"/>
        <v>523.35843662879529</v>
      </c>
      <c r="F17" s="69">
        <f t="shared" si="7"/>
        <v>527.38071647669813</v>
      </c>
      <c r="G17" s="69">
        <f t="shared" si="7"/>
        <v>508.54407622463623</v>
      </c>
      <c r="H17" s="69">
        <f t="shared" si="7"/>
        <v>559.69642146367039</v>
      </c>
      <c r="I17" s="69">
        <f t="shared" si="7"/>
        <v>550.00283799497402</v>
      </c>
      <c r="J17" s="69">
        <f t="shared" si="7"/>
        <v>614.23551442552457</v>
      </c>
      <c r="K17" s="69">
        <f t="shared" si="7"/>
        <v>533.70384197346675</v>
      </c>
      <c r="L17" s="69">
        <f t="shared" si="7"/>
        <v>559.38529975997142</v>
      </c>
      <c r="M17" s="69">
        <f t="shared" si="7"/>
        <v>529.40068324486128</v>
      </c>
      <c r="N17" s="69">
        <f t="shared" si="7"/>
        <v>582.51876567034947</v>
      </c>
      <c r="O17" s="69">
        <f t="shared" si="7"/>
        <v>526.02983615423716</v>
      </c>
      <c r="P17" s="69">
        <f t="shared" si="7"/>
        <v>553.58520130272882</v>
      </c>
      <c r="Q17" s="69">
        <f t="shared" si="7"/>
        <v>578.31514787033609</v>
      </c>
      <c r="R17" s="69">
        <f t="shared" ref="R17:V17" si="8">SUM(R18:R26)</f>
        <v>544.38293183888857</v>
      </c>
      <c r="S17" s="69">
        <f t="shared" si="8"/>
        <v>556.44937085416905</v>
      </c>
      <c r="T17" s="69">
        <f t="shared" si="8"/>
        <v>580.77106823973838</v>
      </c>
      <c r="U17" s="69">
        <f t="shared" si="8"/>
        <v>575.01312878330805</v>
      </c>
      <c r="V17" s="69">
        <f t="shared" si="8"/>
        <v>536.39991986461291</v>
      </c>
      <c r="W17" s="69">
        <f t="shared" ref="W17:Y17" si="9">SUM(W18:W26)</f>
        <v>549.95586377406551</v>
      </c>
      <c r="X17" s="69">
        <f t="shared" si="9"/>
        <v>544.85488010683366</v>
      </c>
      <c r="Y17" s="69">
        <f t="shared" si="9"/>
        <v>550.89786036329178</v>
      </c>
      <c r="DA17" s="88" t="s">
        <v>704</v>
      </c>
    </row>
    <row r="18" spans="1:105" ht="12" customHeight="1" x14ac:dyDescent="0.25">
      <c r="A18" s="28" t="s">
        <v>51</v>
      </c>
      <c r="B18" s="72"/>
      <c r="C18" s="72">
        <v>8.5565680381572911</v>
      </c>
      <c r="D18" s="72">
        <v>12.110810002532856</v>
      </c>
      <c r="E18" s="72">
        <v>7.7425263965922619</v>
      </c>
      <c r="F18" s="72">
        <v>11.651614936388764</v>
      </c>
      <c r="G18" s="72">
        <v>13.039526554076231</v>
      </c>
      <c r="H18" s="72">
        <v>11.725840120384612</v>
      </c>
      <c r="I18" s="72">
        <v>8.3457079920189674</v>
      </c>
      <c r="J18" s="72">
        <v>11.360326868513466</v>
      </c>
      <c r="K18" s="72">
        <v>7.3587279344313474</v>
      </c>
      <c r="L18" s="72">
        <v>7.5543538661893832</v>
      </c>
      <c r="M18" s="72">
        <v>5.972728157623429</v>
      </c>
      <c r="N18" s="72">
        <v>11.060795249543284</v>
      </c>
      <c r="O18" s="72">
        <v>6.5425794392134033</v>
      </c>
      <c r="P18" s="72">
        <v>7.8058931521477914</v>
      </c>
      <c r="Q18" s="72">
        <v>7.3561311816176724</v>
      </c>
      <c r="R18" s="72">
        <v>4.9075451524781988</v>
      </c>
      <c r="S18" s="72">
        <v>5.2529313819175298</v>
      </c>
      <c r="T18" s="72">
        <v>0.2495586571840579</v>
      </c>
      <c r="U18" s="72">
        <v>5.8004348410380384</v>
      </c>
      <c r="V18" s="72">
        <v>9.1578452734929758</v>
      </c>
      <c r="W18" s="72">
        <v>0.53153804405998861</v>
      </c>
      <c r="X18" s="72">
        <v>0.66474829166878968</v>
      </c>
      <c r="Y18" s="72">
        <v>19.401259578383492</v>
      </c>
      <c r="DA18" s="89" t="s">
        <v>705</v>
      </c>
    </row>
    <row r="19" spans="1:105" s="2" customFormat="1" ht="12" customHeight="1" x14ac:dyDescent="0.25">
      <c r="A19" s="28" t="s">
        <v>74</v>
      </c>
      <c r="B19" s="72"/>
      <c r="C19" s="72">
        <v>26.865710021612443</v>
      </c>
      <c r="D19" s="72">
        <v>29.337369513460494</v>
      </c>
      <c r="E19" s="72">
        <v>34.672500255378033</v>
      </c>
      <c r="F19" s="72">
        <v>36.39148822342564</v>
      </c>
      <c r="G19" s="72">
        <v>42.152617528302699</v>
      </c>
      <c r="H19" s="72">
        <v>40.369092755437968</v>
      </c>
      <c r="I19" s="72">
        <v>28.355482230595065</v>
      </c>
      <c r="J19" s="72">
        <v>26.078879900384212</v>
      </c>
      <c r="K19" s="72">
        <v>28.207041496827109</v>
      </c>
      <c r="L19" s="72">
        <v>25.978193578231913</v>
      </c>
      <c r="M19" s="72">
        <v>29.380700815077731</v>
      </c>
      <c r="N19" s="72">
        <v>24.496875991270333</v>
      </c>
      <c r="O19" s="72">
        <v>20.166356617649949</v>
      </c>
      <c r="P19" s="72">
        <v>22.92342909872411</v>
      </c>
      <c r="Q19" s="72">
        <v>17.18833202800154</v>
      </c>
      <c r="R19" s="72">
        <v>19.529739158338348</v>
      </c>
      <c r="S19" s="72">
        <v>23.069560437331607</v>
      </c>
      <c r="T19" s="72">
        <v>25.536209380269014</v>
      </c>
      <c r="U19" s="72">
        <v>25.410456778996629</v>
      </c>
      <c r="V19" s="72">
        <v>25.507181394432681</v>
      </c>
      <c r="W19" s="72">
        <v>29.92919562445087</v>
      </c>
      <c r="X19" s="72">
        <v>36.619803372371763</v>
      </c>
      <c r="Y19" s="72">
        <v>30.720604966155001</v>
      </c>
      <c r="DA19" s="89" t="s">
        <v>706</v>
      </c>
    </row>
    <row r="20" spans="1:105" ht="12" customHeight="1" x14ac:dyDescent="0.25">
      <c r="A20" s="28" t="s">
        <v>201</v>
      </c>
      <c r="B20" s="72"/>
      <c r="C20" s="72">
        <v>43.749870759854744</v>
      </c>
      <c r="D20" s="72">
        <v>35.408009339856278</v>
      </c>
      <c r="E20" s="72">
        <v>38.251026493387791</v>
      </c>
      <c r="F20" s="72">
        <v>29.213014230701958</v>
      </c>
      <c r="G20" s="72">
        <v>32.823714395287112</v>
      </c>
      <c r="H20" s="72">
        <v>37.629823954274251</v>
      </c>
      <c r="I20" s="72">
        <v>30.727429746658615</v>
      </c>
      <c r="J20" s="72">
        <v>61.074889511331293</v>
      </c>
      <c r="K20" s="72">
        <v>43.848280650513303</v>
      </c>
      <c r="L20" s="72">
        <v>48.347846210408292</v>
      </c>
      <c r="M20" s="72">
        <v>41.5640951504339</v>
      </c>
      <c r="N20" s="72">
        <v>49.871127189190439</v>
      </c>
      <c r="O20" s="72">
        <v>32.985651320108509</v>
      </c>
      <c r="P20" s="72">
        <v>11.091419648590447</v>
      </c>
      <c r="Q20" s="72">
        <v>15.211712168202876</v>
      </c>
      <c r="R20" s="72">
        <v>20.381406359496591</v>
      </c>
      <c r="S20" s="72">
        <v>39.228087353770448</v>
      </c>
      <c r="T20" s="72">
        <v>38.212641035647273</v>
      </c>
      <c r="U20" s="72">
        <v>47.381333541134971</v>
      </c>
      <c r="V20" s="72">
        <v>19.564719757360276</v>
      </c>
      <c r="W20" s="72">
        <v>17.425772637736387</v>
      </c>
      <c r="X20" s="72">
        <v>30.888891259430945</v>
      </c>
      <c r="Y20" s="72">
        <v>54.796421486037417</v>
      </c>
      <c r="DA20" s="89" t="s">
        <v>707</v>
      </c>
    </row>
    <row r="21" spans="1:105" ht="12" customHeight="1" x14ac:dyDescent="0.25">
      <c r="A21" s="28" t="s">
        <v>190</v>
      </c>
      <c r="B21" s="72"/>
      <c r="C21" s="72">
        <v>161.01759846559312</v>
      </c>
      <c r="D21" s="72">
        <v>179.14582146658157</v>
      </c>
      <c r="E21" s="72">
        <v>182.9705286961956</v>
      </c>
      <c r="F21" s="72">
        <v>165.27865800826243</v>
      </c>
      <c r="G21" s="72">
        <v>162.25877592464207</v>
      </c>
      <c r="H21" s="72">
        <v>170.69063019773282</v>
      </c>
      <c r="I21" s="72">
        <v>167.39156233046509</v>
      </c>
      <c r="J21" s="72">
        <v>195.7090356094763</v>
      </c>
      <c r="K21" s="72">
        <v>179.56826474931364</v>
      </c>
      <c r="L21" s="72">
        <v>194.02323635705375</v>
      </c>
      <c r="M21" s="72">
        <v>165.48621929368048</v>
      </c>
      <c r="N21" s="72">
        <v>183.64851345371488</v>
      </c>
      <c r="O21" s="72">
        <v>158.62179096702172</v>
      </c>
      <c r="P21" s="72">
        <v>171.83384170879128</v>
      </c>
      <c r="Q21" s="72">
        <v>237.49256738117955</v>
      </c>
      <c r="R21" s="72">
        <v>244.79273799661343</v>
      </c>
      <c r="S21" s="72">
        <v>225.99795060852588</v>
      </c>
      <c r="T21" s="72">
        <v>211.62255039067057</v>
      </c>
      <c r="U21" s="72">
        <v>197.58405914384201</v>
      </c>
      <c r="V21" s="72">
        <v>167.86199035643796</v>
      </c>
      <c r="W21" s="72">
        <v>160.7199960451633</v>
      </c>
      <c r="X21" s="72">
        <v>127.19924244469881</v>
      </c>
      <c r="Y21" s="72">
        <v>85.164957630265306</v>
      </c>
      <c r="DA21" s="89" t="s">
        <v>708</v>
      </c>
    </row>
    <row r="22" spans="1:105" ht="12" customHeight="1" x14ac:dyDescent="0.25">
      <c r="A22" s="28" t="s">
        <v>203</v>
      </c>
      <c r="B22" s="72"/>
      <c r="C22" s="72">
        <v>6.7261484608151134</v>
      </c>
      <c r="D22" s="72">
        <v>13.722615512647385</v>
      </c>
      <c r="E22" s="72">
        <v>17.207217407802059</v>
      </c>
      <c r="F22" s="72">
        <v>20.361592361588869</v>
      </c>
      <c r="G22" s="72">
        <v>22.600237749014408</v>
      </c>
      <c r="H22" s="72">
        <v>27.436916913118431</v>
      </c>
      <c r="I22" s="72">
        <v>41.100042977977338</v>
      </c>
      <c r="J22" s="72">
        <v>38.942999733065896</v>
      </c>
      <c r="K22" s="72">
        <v>25.383214503489135</v>
      </c>
      <c r="L22" s="72">
        <v>23.625749337384274</v>
      </c>
      <c r="M22" s="72">
        <v>25.198960253446067</v>
      </c>
      <c r="N22" s="72">
        <v>26.685305017843511</v>
      </c>
      <c r="O22" s="72">
        <v>27.403781526718745</v>
      </c>
      <c r="P22" s="72">
        <v>15.138504805423207</v>
      </c>
      <c r="Q22" s="72">
        <v>11.941916472458447</v>
      </c>
      <c r="R22" s="72">
        <v>23.365126790843131</v>
      </c>
      <c r="S22" s="72">
        <v>30.378955000558893</v>
      </c>
      <c r="T22" s="72">
        <v>59.844606478626119</v>
      </c>
      <c r="U22" s="72">
        <v>40.547700008002288</v>
      </c>
      <c r="V22" s="72">
        <v>45.147754797844989</v>
      </c>
      <c r="W22" s="72">
        <v>44.337691103364627</v>
      </c>
      <c r="X22" s="72">
        <v>52.189772917605033</v>
      </c>
      <c r="Y22" s="72">
        <v>49.114005185275481</v>
      </c>
      <c r="DA22" s="89" t="s">
        <v>709</v>
      </c>
    </row>
    <row r="23" spans="1:105" ht="12" customHeight="1" x14ac:dyDescent="0.25">
      <c r="A23" s="28" t="s">
        <v>198</v>
      </c>
      <c r="B23" s="72"/>
      <c r="C23" s="72">
        <v>4.0596310895805593E-2</v>
      </c>
      <c r="D23" s="72">
        <v>0.11987085146359258</v>
      </c>
      <c r="E23" s="72">
        <v>9.412733590029794E-2</v>
      </c>
      <c r="F23" s="72">
        <v>7.1405561451432287E-2</v>
      </c>
      <c r="G23" s="72">
        <v>7.1387099715650812E-2</v>
      </c>
      <c r="H23" s="72">
        <v>6.0125882370968942E-2</v>
      </c>
      <c r="I23" s="72">
        <v>7.0890339732272073E-2</v>
      </c>
      <c r="J23" s="72">
        <v>7.7003274621815124E-2</v>
      </c>
      <c r="K23" s="72">
        <v>0.10649162268034389</v>
      </c>
      <c r="L23" s="72">
        <v>0.12086967386769619</v>
      </c>
      <c r="M23" s="72">
        <v>7.2271043742103871E-2</v>
      </c>
      <c r="N23" s="72">
        <v>8.8585962317468681E-2</v>
      </c>
      <c r="O23" s="72">
        <v>6.7537483149540625E-2</v>
      </c>
      <c r="P23" s="72">
        <v>0.165994004606526</v>
      </c>
      <c r="Q23" s="72">
        <v>0.12433741094270866</v>
      </c>
      <c r="R23" s="72">
        <v>6.0461073385194727E-2</v>
      </c>
      <c r="S23" s="72">
        <v>4.2511117524032388E-2</v>
      </c>
      <c r="T23" s="72">
        <v>4.5044779687808553E-2</v>
      </c>
      <c r="U23" s="72">
        <v>5.0501354137780702E-2</v>
      </c>
      <c r="V23" s="72">
        <v>6.6151764836212282E-2</v>
      </c>
      <c r="W23" s="72">
        <v>0.12369429026149417</v>
      </c>
      <c r="X23" s="72">
        <v>0.18359302494238319</v>
      </c>
      <c r="Y23" s="72">
        <v>0.16130414638921028</v>
      </c>
      <c r="DA23" s="89" t="s">
        <v>710</v>
      </c>
    </row>
    <row r="24" spans="1:105" ht="12" customHeight="1" x14ac:dyDescent="0.25">
      <c r="A24" s="28" t="s">
        <v>199</v>
      </c>
      <c r="B24" s="72"/>
      <c r="C24" s="72">
        <v>40.658677267133413</v>
      </c>
      <c r="D24" s="72">
        <v>29.806130939748471</v>
      </c>
      <c r="E24" s="72">
        <v>30.65451641023542</v>
      </c>
      <c r="F24" s="72">
        <v>37.459047060004671</v>
      </c>
      <c r="G24" s="72">
        <v>24.971840847562316</v>
      </c>
      <c r="H24" s="72">
        <v>20.500824600483785</v>
      </c>
      <c r="I24" s="72">
        <v>37.366910691006559</v>
      </c>
      <c r="J24" s="72">
        <v>39.37741002411515</v>
      </c>
      <c r="K24" s="72">
        <v>40.504642636450363</v>
      </c>
      <c r="L24" s="72">
        <v>39.737881095356812</v>
      </c>
      <c r="M24" s="72">
        <v>55.565940917059095</v>
      </c>
      <c r="N24" s="72">
        <v>54.026218124990926</v>
      </c>
      <c r="O24" s="72">
        <v>53.780828116016913</v>
      </c>
      <c r="P24" s="72">
        <v>34.402253934253672</v>
      </c>
      <c r="Q24" s="72">
        <v>37.81124922069511</v>
      </c>
      <c r="R24" s="72">
        <v>32.373584485481047</v>
      </c>
      <c r="S24" s="72">
        <v>32.959436894553335</v>
      </c>
      <c r="T24" s="72">
        <v>24.130297691494786</v>
      </c>
      <c r="U24" s="72">
        <v>34.034187068251079</v>
      </c>
      <c r="V24" s="72">
        <v>30.269919704038173</v>
      </c>
      <c r="W24" s="72">
        <v>43.467060109581652</v>
      </c>
      <c r="X24" s="72">
        <v>38.000713833760052</v>
      </c>
      <c r="Y24" s="72">
        <v>43.55716654395232</v>
      </c>
      <c r="DA24" s="89" t="s">
        <v>711</v>
      </c>
    </row>
    <row r="25" spans="1:105" ht="12" customHeight="1" x14ac:dyDescent="0.25">
      <c r="A25" s="73" t="s">
        <v>53</v>
      </c>
      <c r="B25" s="74"/>
      <c r="C25" s="74">
        <v>160.38947238481884</v>
      </c>
      <c r="D25" s="74">
        <v>175.99700649043331</v>
      </c>
      <c r="E25" s="74">
        <v>177.36210804211223</v>
      </c>
      <c r="F25" s="74">
        <v>201.49044783606516</v>
      </c>
      <c r="G25" s="74">
        <v>178.65967054457707</v>
      </c>
      <c r="H25" s="74">
        <v>211.94627306160186</v>
      </c>
      <c r="I25" s="74">
        <v>185.68484491597758</v>
      </c>
      <c r="J25" s="74">
        <v>181.87078866567842</v>
      </c>
      <c r="K25" s="74">
        <v>147.42848671488852</v>
      </c>
      <c r="L25" s="74">
        <v>169.3292415709742</v>
      </c>
      <c r="M25" s="74">
        <v>156.77923770567168</v>
      </c>
      <c r="N25" s="74">
        <v>181.91616589377205</v>
      </c>
      <c r="O25" s="74">
        <v>169.11379386589365</v>
      </c>
      <c r="P25" s="74">
        <v>198.06160275773337</v>
      </c>
      <c r="Q25" s="74">
        <v>176.29870770022714</v>
      </c>
      <c r="R25" s="74">
        <v>139.83255233776629</v>
      </c>
      <c r="S25" s="74">
        <v>142.55923693601807</v>
      </c>
      <c r="T25" s="74">
        <v>156.34910694889686</v>
      </c>
      <c r="U25" s="74">
        <v>161.47807496564687</v>
      </c>
      <c r="V25" s="74">
        <v>173.52577128210743</v>
      </c>
      <c r="W25" s="74">
        <v>168.91197033183482</v>
      </c>
      <c r="X25" s="74">
        <v>159.24265991148116</v>
      </c>
      <c r="Y25" s="74">
        <v>176.03075224167648</v>
      </c>
      <c r="DA25" s="90" t="s">
        <v>712</v>
      </c>
    </row>
    <row r="26" spans="1:105" ht="12" customHeight="1" x14ac:dyDescent="0.25">
      <c r="A26" s="32" t="s">
        <v>52</v>
      </c>
      <c r="B26" s="77"/>
      <c r="C26" s="77">
        <v>25.551160178200348</v>
      </c>
      <c r="D26" s="77">
        <v>23.86779665874414</v>
      </c>
      <c r="E26" s="77">
        <v>34.403885591191575</v>
      </c>
      <c r="F26" s="77">
        <v>25.463448258809173</v>
      </c>
      <c r="G26" s="77">
        <v>31.96630558145872</v>
      </c>
      <c r="H26" s="77">
        <v>39.336893978265714</v>
      </c>
      <c r="I26" s="77">
        <v>50.959966770542529</v>
      </c>
      <c r="J26" s="77">
        <v>59.744180838338011</v>
      </c>
      <c r="K26" s="77">
        <v>61.298691664872976</v>
      </c>
      <c r="L26" s="77">
        <v>50.667928070505099</v>
      </c>
      <c r="M26" s="77">
        <v>49.380529908126832</v>
      </c>
      <c r="N26" s="77">
        <v>50.725178787706547</v>
      </c>
      <c r="O26" s="77">
        <v>57.347516818464669</v>
      </c>
      <c r="P26" s="77">
        <v>92.1622621924584</v>
      </c>
      <c r="Q26" s="77">
        <v>74.890194307011015</v>
      </c>
      <c r="R26" s="77">
        <v>59.139778484486435</v>
      </c>
      <c r="S26" s="77">
        <v>56.960701123969244</v>
      </c>
      <c r="T26" s="77">
        <v>64.781052877261899</v>
      </c>
      <c r="U26" s="77">
        <v>62.726381082258371</v>
      </c>
      <c r="V26" s="77">
        <v>65.298585534062212</v>
      </c>
      <c r="W26" s="77">
        <v>84.508945587612416</v>
      </c>
      <c r="X26" s="77">
        <v>99.865455050874743</v>
      </c>
      <c r="Y26" s="77">
        <v>91.951388585156977</v>
      </c>
      <c r="DA26" s="92" t="s">
        <v>713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219.29345055982941</v>
      </c>
      <c r="D27" s="69">
        <f t="shared" si="10"/>
        <v>230.36473094961593</v>
      </c>
      <c r="E27" s="69">
        <f t="shared" si="10"/>
        <v>249.36965333647154</v>
      </c>
      <c r="F27" s="69">
        <f t="shared" si="10"/>
        <v>250.95908975422657</v>
      </c>
      <c r="G27" s="69">
        <f t="shared" si="10"/>
        <v>242.7502848280175</v>
      </c>
      <c r="H27" s="69">
        <f t="shared" si="10"/>
        <v>272.31094500078154</v>
      </c>
      <c r="I27" s="69">
        <f t="shared" si="10"/>
        <v>258.06991685489697</v>
      </c>
      <c r="J27" s="69">
        <f t="shared" si="10"/>
        <v>279.47357492846714</v>
      </c>
      <c r="K27" s="69">
        <f t="shared" si="10"/>
        <v>234.75867367320672</v>
      </c>
      <c r="L27" s="69">
        <f t="shared" si="10"/>
        <v>248.52776079329138</v>
      </c>
      <c r="M27" s="69">
        <f t="shared" si="10"/>
        <v>226.68611939824643</v>
      </c>
      <c r="N27" s="69">
        <f t="shared" si="10"/>
        <v>244.3290831857534</v>
      </c>
      <c r="O27" s="69">
        <f t="shared" si="10"/>
        <v>215.98710359822351</v>
      </c>
      <c r="P27" s="69">
        <f t="shared" si="10"/>
        <v>226.37610682799613</v>
      </c>
      <c r="Q27" s="69">
        <f t="shared" si="10"/>
        <v>231.101862662385</v>
      </c>
      <c r="R27" s="69">
        <f t="shared" ref="R27:V27" si="11">SUM(R28:R32)</f>
        <v>212.07540567059658</v>
      </c>
      <c r="S27" s="69">
        <f t="shared" si="11"/>
        <v>223.07813963708179</v>
      </c>
      <c r="T27" s="69">
        <f t="shared" si="11"/>
        <v>227.10684280800226</v>
      </c>
      <c r="U27" s="69">
        <f t="shared" si="11"/>
        <v>232.84951478653585</v>
      </c>
      <c r="V27" s="69">
        <f t="shared" si="11"/>
        <v>224.75033917265353</v>
      </c>
      <c r="W27" s="69">
        <f t="shared" ref="W27:Y27" si="12">SUM(W28:W32)</f>
        <v>226.9458808430835</v>
      </c>
      <c r="X27" s="69">
        <f t="shared" si="12"/>
        <v>251.90119517508862</v>
      </c>
      <c r="Y27" s="69">
        <f t="shared" si="12"/>
        <v>261.95974279271758</v>
      </c>
      <c r="DA27" s="88" t="s">
        <v>714</v>
      </c>
    </row>
    <row r="28" spans="1:105" ht="12" customHeight="1" x14ac:dyDescent="0.25">
      <c r="A28" s="28" t="s">
        <v>51</v>
      </c>
      <c r="B28" s="72"/>
      <c r="C28" s="72">
        <v>0.25126725411181211</v>
      </c>
      <c r="D28" s="72">
        <v>0.63331887416201482</v>
      </c>
      <c r="E28" s="72">
        <v>0.70993769340843904</v>
      </c>
      <c r="F28" s="72">
        <v>1.0483834926345874</v>
      </c>
      <c r="G28" s="72">
        <v>1.0216449690354956</v>
      </c>
      <c r="H28" s="72">
        <v>0.80639143636006527</v>
      </c>
      <c r="I28" s="72">
        <v>0.38963790320740366</v>
      </c>
      <c r="J28" s="72">
        <v>1.1152580839119128</v>
      </c>
      <c r="K28" s="72">
        <v>0.81161023575011237</v>
      </c>
      <c r="L28" s="72">
        <v>0.81096447433368302</v>
      </c>
      <c r="M28" s="72">
        <v>0.84225315862473593</v>
      </c>
      <c r="N28" s="72">
        <v>1.2157748695672392</v>
      </c>
      <c r="O28" s="72">
        <v>0.77050516453313045</v>
      </c>
      <c r="P28" s="72">
        <v>1.1023087422056688</v>
      </c>
      <c r="Q28" s="72">
        <v>0.77272552063184707</v>
      </c>
      <c r="R28" s="72">
        <v>0.59406323038837916</v>
      </c>
      <c r="S28" s="72">
        <v>0.58492500504961098</v>
      </c>
      <c r="T28" s="72">
        <v>0.15174160017378757</v>
      </c>
      <c r="U28" s="72">
        <v>0.35778392500615186</v>
      </c>
      <c r="V28" s="72">
        <v>0.69892817909282901</v>
      </c>
      <c r="W28" s="72">
        <v>4.3610045712720598E-2</v>
      </c>
      <c r="X28" s="72">
        <v>5.7427672923108894E-2</v>
      </c>
      <c r="Y28" s="72">
        <v>0.90602320739553122</v>
      </c>
      <c r="DA28" s="89" t="s">
        <v>715</v>
      </c>
    </row>
    <row r="29" spans="1:105" s="2" customFormat="1" ht="12" customHeight="1" x14ac:dyDescent="0.25">
      <c r="A29" s="28" t="s">
        <v>74</v>
      </c>
      <c r="B29" s="72"/>
      <c r="C29" s="72">
        <v>37.981073340270193</v>
      </c>
      <c r="D29" s="72">
        <v>39.188334133623513</v>
      </c>
      <c r="E29" s="72">
        <v>43.216825616503414</v>
      </c>
      <c r="F29" s="72">
        <v>43.857307874706315</v>
      </c>
      <c r="G29" s="72">
        <v>48.149927992417915</v>
      </c>
      <c r="H29" s="72">
        <v>41.955767333348369</v>
      </c>
      <c r="I29" s="72">
        <v>46.646919478089238</v>
      </c>
      <c r="J29" s="72">
        <v>39.195932614487731</v>
      </c>
      <c r="K29" s="72">
        <v>41.327961080252763</v>
      </c>
      <c r="L29" s="72">
        <v>39.241006726643974</v>
      </c>
      <c r="M29" s="72">
        <v>39.619851574988573</v>
      </c>
      <c r="N29" s="72">
        <v>40.098306209563077</v>
      </c>
      <c r="O29" s="72">
        <v>35.029382981209679</v>
      </c>
      <c r="P29" s="72">
        <v>38.826911934381585</v>
      </c>
      <c r="Q29" s="72">
        <v>29.053609352476155</v>
      </c>
      <c r="R29" s="72">
        <v>23.533635861134172</v>
      </c>
      <c r="S29" s="72">
        <v>26.885455029485133</v>
      </c>
      <c r="T29" s="72">
        <v>29.20337468372265</v>
      </c>
      <c r="U29" s="72">
        <v>32.960026877257171</v>
      </c>
      <c r="V29" s="72">
        <v>33.025283607781944</v>
      </c>
      <c r="W29" s="72">
        <v>32.827523008129148</v>
      </c>
      <c r="X29" s="72">
        <v>38.023660840949283</v>
      </c>
      <c r="Y29" s="72">
        <v>48.75229353077733</v>
      </c>
      <c r="DA29" s="89" t="s">
        <v>716</v>
      </c>
    </row>
    <row r="30" spans="1:105" ht="12" customHeight="1" x14ac:dyDescent="0.25">
      <c r="A30" s="28" t="s">
        <v>190</v>
      </c>
      <c r="B30" s="72"/>
      <c r="C30" s="72">
        <v>48.312064022863375</v>
      </c>
      <c r="D30" s="72">
        <v>52.602190762254921</v>
      </c>
      <c r="E30" s="72">
        <v>51.742644142952216</v>
      </c>
      <c r="F30" s="72">
        <v>51.780624360854546</v>
      </c>
      <c r="G30" s="72">
        <v>46.172404021374355</v>
      </c>
      <c r="H30" s="72">
        <v>48.513201598984971</v>
      </c>
      <c r="I30" s="72">
        <v>39.887755404590209</v>
      </c>
      <c r="J30" s="72">
        <v>54.272337721925204</v>
      </c>
      <c r="K30" s="72">
        <v>51.364100354864057</v>
      </c>
      <c r="L30" s="72">
        <v>48.341390266979836</v>
      </c>
      <c r="M30" s="72">
        <v>51.277901744637369</v>
      </c>
      <c r="N30" s="72">
        <v>46.664421165170275</v>
      </c>
      <c r="O30" s="72">
        <v>41.096532217456264</v>
      </c>
      <c r="P30" s="72">
        <v>40.816974395405232</v>
      </c>
      <c r="Q30" s="72">
        <v>44.182037061423252</v>
      </c>
      <c r="R30" s="72">
        <v>52.518019664466522</v>
      </c>
      <c r="S30" s="72">
        <v>48.326116860720909</v>
      </c>
      <c r="T30" s="72">
        <v>48.802927533097801</v>
      </c>
      <c r="U30" s="72">
        <v>52.350910356647667</v>
      </c>
      <c r="V30" s="72">
        <v>47.515608530365391</v>
      </c>
      <c r="W30" s="72">
        <v>37.31657517946492</v>
      </c>
      <c r="X30" s="72">
        <v>38.004671990408326</v>
      </c>
      <c r="Y30" s="72">
        <v>33.826345886199036</v>
      </c>
      <c r="DA30" s="89" t="s">
        <v>717</v>
      </c>
    </row>
    <row r="31" spans="1:105" ht="12" customHeight="1" x14ac:dyDescent="0.25">
      <c r="A31" s="28" t="s">
        <v>203</v>
      </c>
      <c r="B31" s="72"/>
      <c r="C31" s="72">
        <v>1.5544501834897058</v>
      </c>
      <c r="D31" s="72">
        <v>2.2957999714018267</v>
      </c>
      <c r="E31" s="72">
        <v>2.768874962366958</v>
      </c>
      <c r="F31" s="72">
        <v>3.1533649790060672</v>
      </c>
      <c r="G31" s="72">
        <v>4.3773615373715389</v>
      </c>
      <c r="H31" s="72">
        <v>5.4898882899134289</v>
      </c>
      <c r="I31" s="72">
        <v>6.3622651056791</v>
      </c>
      <c r="J31" s="72">
        <v>7.8470985333676051</v>
      </c>
      <c r="K31" s="72">
        <v>4.8337975098465975</v>
      </c>
      <c r="L31" s="72">
        <v>3.7255671459520734</v>
      </c>
      <c r="M31" s="72">
        <v>6.2195251874362576</v>
      </c>
      <c r="N31" s="72">
        <v>7.8500567446670155</v>
      </c>
      <c r="O31" s="72">
        <v>5.7050263483837629</v>
      </c>
      <c r="P31" s="72">
        <v>5.1236665369918448</v>
      </c>
      <c r="Q31" s="72">
        <v>4.5524061901026851</v>
      </c>
      <c r="R31" s="72">
        <v>4.2613610533531903</v>
      </c>
      <c r="S31" s="72">
        <v>5.1391798795110226</v>
      </c>
      <c r="T31" s="72">
        <v>8.2541315331595069</v>
      </c>
      <c r="U31" s="72">
        <v>5.7491331418484988</v>
      </c>
      <c r="V31" s="72">
        <v>5.5815739320962425</v>
      </c>
      <c r="W31" s="72">
        <v>5.0637579209624164</v>
      </c>
      <c r="X31" s="72">
        <v>4.8649054438529289</v>
      </c>
      <c r="Y31" s="72">
        <v>4.4459106147086604</v>
      </c>
      <c r="DA31" s="89" t="s">
        <v>718</v>
      </c>
    </row>
    <row r="32" spans="1:105" ht="12" customHeight="1" x14ac:dyDescent="0.25">
      <c r="A32" s="32" t="s">
        <v>53</v>
      </c>
      <c r="B32" s="77"/>
      <c r="C32" s="77">
        <v>131.19459575909434</v>
      </c>
      <c r="D32" s="77">
        <v>135.64508720817366</v>
      </c>
      <c r="E32" s="77">
        <v>150.9313709212405</v>
      </c>
      <c r="F32" s="77">
        <v>151.11940904702504</v>
      </c>
      <c r="G32" s="77">
        <v>143.02894630781819</v>
      </c>
      <c r="H32" s="77">
        <v>175.54569634217472</v>
      </c>
      <c r="I32" s="77">
        <v>164.78333896333103</v>
      </c>
      <c r="J32" s="77">
        <v>177.04294797477468</v>
      </c>
      <c r="K32" s="77">
        <v>136.42120449249319</v>
      </c>
      <c r="L32" s="77">
        <v>156.40883217938182</v>
      </c>
      <c r="M32" s="77">
        <v>128.72658773255949</v>
      </c>
      <c r="N32" s="77">
        <v>148.50052419678582</v>
      </c>
      <c r="O32" s="77">
        <v>133.38565688664067</v>
      </c>
      <c r="P32" s="77">
        <v>140.50624521901179</v>
      </c>
      <c r="Q32" s="77">
        <v>152.54108453775106</v>
      </c>
      <c r="R32" s="77">
        <v>131.16832586125435</v>
      </c>
      <c r="S32" s="77">
        <v>142.14246286231511</v>
      </c>
      <c r="T32" s="77">
        <v>140.69466745784851</v>
      </c>
      <c r="U32" s="77">
        <v>141.43166048577638</v>
      </c>
      <c r="V32" s="77">
        <v>137.92894492331709</v>
      </c>
      <c r="W32" s="77">
        <v>151.69441468881431</v>
      </c>
      <c r="X32" s="77">
        <v>170.95052922695496</v>
      </c>
      <c r="Y32" s="77">
        <v>174.02916955363702</v>
      </c>
      <c r="DA32" s="92" t="s">
        <v>719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0.63289395170786122</v>
      </c>
      <c r="D3" s="66">
        <f>IF(RES_hh_tes_in!D3=0,"",RES_hh_tes_in!D3/RES_hh_fec_in!D3)</f>
        <v>0.63922457021433365</v>
      </c>
      <c r="E3" s="66">
        <f>IF(RES_hh_tes_in!E3=0,"",RES_hh_tes_in!E3/RES_hh_fec_in!E3)</f>
        <v>0.64880199414649797</v>
      </c>
      <c r="F3" s="66">
        <f>IF(RES_hh_tes_in!F3=0,"",RES_hh_tes_in!F3/RES_hh_fec_in!F3)</f>
        <v>0.65048611765021225</v>
      </c>
      <c r="G3" s="66">
        <f>IF(RES_hh_tes_in!G3=0,"",RES_hh_tes_in!G3/RES_hh_fec_in!G3)</f>
        <v>0.65757759869413179</v>
      </c>
      <c r="H3" s="66">
        <f>IF(RES_hh_tes_in!H3=0,"",RES_hh_tes_in!H3/RES_hh_fec_in!H3)</f>
        <v>0.67517603060102949</v>
      </c>
      <c r="I3" s="66">
        <f>IF(RES_hh_tes_in!I3=0,"",RES_hh_tes_in!I3/RES_hh_fec_in!I3)</f>
        <v>0.69203349421843885</v>
      </c>
      <c r="J3" s="66">
        <f>IF(RES_hh_tes_in!J3=0,"",RES_hh_tes_in!J3/RES_hh_fec_in!J3)</f>
        <v>0.69331156448168207</v>
      </c>
      <c r="K3" s="66">
        <f>IF(RES_hh_tes_in!K3=0,"",RES_hh_tes_in!K3/RES_hh_fec_in!K3)</f>
        <v>0.704072968512785</v>
      </c>
      <c r="L3" s="66">
        <f>IF(RES_hh_tes_in!L3=0,"",RES_hh_tes_in!L3/RES_hh_fec_in!L3)</f>
        <v>0.70848907162881691</v>
      </c>
      <c r="M3" s="66">
        <f>IF(RES_hh_tes_in!M3=0,"",RES_hh_tes_in!M3/RES_hh_fec_in!M3)</f>
        <v>0.71171401498765052</v>
      </c>
      <c r="N3" s="66">
        <f>IF(RES_hh_tes_in!N3=0,"",RES_hh_tes_in!N3/RES_hh_fec_in!N3)</f>
        <v>0.733117742934706</v>
      </c>
      <c r="O3" s="66">
        <f>IF(RES_hh_tes_in!O3=0,"",RES_hh_tes_in!O3/RES_hh_fec_in!O3)</f>
        <v>0.75760334490383585</v>
      </c>
      <c r="P3" s="66">
        <f>IF(RES_hh_tes_in!P3=0,"",RES_hh_tes_in!P3/RES_hh_fec_in!P3)</f>
        <v>0.82191912988285065</v>
      </c>
      <c r="Q3" s="66">
        <f>IF(RES_hh_tes_in!Q3=0,"",RES_hh_tes_in!Q3/RES_hh_fec_in!Q3)</f>
        <v>0.83784314279806438</v>
      </c>
      <c r="R3" s="66">
        <f>IF(RES_hh_tes_in!R3=0,"",RES_hh_tes_in!R3/RES_hh_fec_in!R3)</f>
        <v>0.84735330449371471</v>
      </c>
      <c r="S3" s="66">
        <f>IF(RES_hh_tes_in!S3=0,"",RES_hh_tes_in!S3/RES_hh_fec_in!S3)</f>
        <v>0.85287158301689414</v>
      </c>
      <c r="T3" s="66">
        <f>IF(RES_hh_tes_in!T3=0,"",RES_hh_tes_in!T3/RES_hh_fec_in!T3)</f>
        <v>0.87229652436908267</v>
      </c>
      <c r="U3" s="66">
        <f>IF(RES_hh_tes_in!U3=0,"",RES_hh_tes_in!U3/RES_hh_fec_in!U3)</f>
        <v>0.89166972293606916</v>
      </c>
      <c r="V3" s="66">
        <f>IF(RES_hh_tes_in!V3=0,"",RES_hh_tes_in!V3/RES_hh_fec_in!V3)</f>
        <v>0.91226805922657972</v>
      </c>
      <c r="W3" s="66">
        <f>IF(RES_hh_tes_in!W3=0,"",RES_hh_tes_in!W3/RES_hh_fec_in!W3)</f>
        <v>0.96065182670498894</v>
      </c>
      <c r="X3" s="66">
        <f>IF(RES_hh_tes_in!X3=0,"",RES_hh_tes_in!X3/RES_hh_fec_in!X3)</f>
        <v>0.98877843350619865</v>
      </c>
      <c r="Y3" s="66">
        <f>IF(RES_hh_tes_in!Y3=0,"",RES_hh_tes_in!Y3/RES_hh_fec_in!Y3)</f>
        <v>0.95517060126238162</v>
      </c>
      <c r="DA3" s="87" t="s">
        <v>721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0.62130034300017489</v>
      </c>
      <c r="D4" s="70">
        <f>IF(RES_hh_tes_in!D4=0,"",RES_hh_tes_in!D4/RES_hh_fec_in!D4)</f>
        <v>0.62699744123304979</v>
      </c>
      <c r="E4" s="70">
        <f>IF(RES_hh_tes_in!E4=0,"",RES_hh_tes_in!E4/RES_hh_fec_in!E4)</f>
        <v>0.62788956055343503</v>
      </c>
      <c r="F4" s="70">
        <f>IF(RES_hh_tes_in!F4=0,"",RES_hh_tes_in!F4/RES_hh_fec_in!F4)</f>
        <v>0.63630883128177285</v>
      </c>
      <c r="G4" s="70">
        <f>IF(RES_hh_tes_in!G4=0,"",RES_hh_tes_in!G4/RES_hh_fec_in!G4)</f>
        <v>0.64278169483662628</v>
      </c>
      <c r="H4" s="70">
        <f>IF(RES_hh_tes_in!H4=0,"",RES_hh_tes_in!H4/RES_hh_fec_in!H4)</f>
        <v>0.65874549029036578</v>
      </c>
      <c r="I4" s="70">
        <f>IF(RES_hh_tes_in!I4=0,"",RES_hh_tes_in!I4/RES_hh_fec_in!I4)</f>
        <v>0.67677130173461464</v>
      </c>
      <c r="J4" s="70">
        <f>IF(RES_hh_tes_in!J4=0,"",RES_hh_tes_in!J4/RES_hh_fec_in!J4)</f>
        <v>0.67934133742265412</v>
      </c>
      <c r="K4" s="70">
        <f>IF(RES_hh_tes_in!K4=0,"",RES_hh_tes_in!K4/RES_hh_fec_in!K4)</f>
        <v>0.69005196520880518</v>
      </c>
      <c r="L4" s="70">
        <f>IF(RES_hh_tes_in!L4=0,"",RES_hh_tes_in!L4/RES_hh_fec_in!L4)</f>
        <v>0.69620905704259484</v>
      </c>
      <c r="M4" s="70">
        <f>IF(RES_hh_tes_in!M4=0,"",RES_hh_tes_in!M4/RES_hh_fec_in!M4)</f>
        <v>0.69853139152534216</v>
      </c>
      <c r="N4" s="70">
        <f>IF(RES_hh_tes_in!N4=0,"",RES_hh_tes_in!N4/RES_hh_fec_in!N4)</f>
        <v>0.7153082158491364</v>
      </c>
      <c r="O4" s="70">
        <f>IF(RES_hh_tes_in!O4=0,"",RES_hh_tes_in!O4/RES_hh_fec_in!O4)</f>
        <v>0.74830502220989292</v>
      </c>
      <c r="P4" s="70">
        <f>IF(RES_hh_tes_in!P4=0,"",RES_hh_tes_in!P4/RES_hh_fec_in!P4)</f>
        <v>0.82778594957805818</v>
      </c>
      <c r="Q4" s="70">
        <f>IF(RES_hh_tes_in!Q4=0,"",RES_hh_tes_in!Q4/RES_hh_fec_in!Q4)</f>
        <v>0.8407728539753222</v>
      </c>
      <c r="R4" s="70">
        <f>IF(RES_hh_tes_in!R4=0,"",RES_hh_tes_in!R4/RES_hh_fec_in!R4)</f>
        <v>0.84479343414738317</v>
      </c>
      <c r="S4" s="70">
        <f>IF(RES_hh_tes_in!S4=0,"",RES_hh_tes_in!S4/RES_hh_fec_in!S4)</f>
        <v>0.84564160623749118</v>
      </c>
      <c r="T4" s="70">
        <f>IF(RES_hh_tes_in!T4=0,"",RES_hh_tes_in!T4/RES_hh_fec_in!T4)</f>
        <v>0.86686523152581885</v>
      </c>
      <c r="U4" s="70">
        <f>IF(RES_hh_tes_in!U4=0,"",RES_hh_tes_in!U4/RES_hh_fec_in!U4)</f>
        <v>0.88908333051361066</v>
      </c>
      <c r="V4" s="70">
        <f>IF(RES_hh_tes_in!V4=0,"",RES_hh_tes_in!V4/RES_hh_fec_in!V4)</f>
        <v>0.91723149785695479</v>
      </c>
      <c r="W4" s="70">
        <f>IF(RES_hh_tes_in!W4=0,"",RES_hh_tes_in!W4/RES_hh_fec_in!W4)</f>
        <v>0.97497027267780245</v>
      </c>
      <c r="X4" s="70">
        <f>IF(RES_hh_tes_in!X4=0,"",RES_hh_tes_in!X4/RES_hh_fec_in!X4)</f>
        <v>1.0222417985320635</v>
      </c>
      <c r="Y4" s="70">
        <f>IF(RES_hh_tes_in!Y4=0,"",RES_hh_tes_in!Y4/RES_hh_fec_in!Y4)</f>
        <v>0.97920558230761801</v>
      </c>
      <c r="DA4" s="88" t="s">
        <v>722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0.6275853448576576</v>
      </c>
      <c r="D5" s="78">
        <f>IF(RES_hh_tes_in!D5=0,"",RES_hh_tes_in!D5/RES_hh_fec_in!D5)</f>
        <v>0.62673413429219538</v>
      </c>
      <c r="E5" s="78">
        <f>IF(RES_hh_tes_in!E5=0,"",RES_hh_tes_in!E5/RES_hh_fec_in!E5)</f>
        <v>0.6347786990227573</v>
      </c>
      <c r="F5" s="78">
        <f>IF(RES_hh_tes_in!F5=0,"",RES_hh_tes_in!F5/RES_hh_fec_in!F5)</f>
        <v>0.63941757205160654</v>
      </c>
      <c r="G5" s="78">
        <f>IF(RES_hh_tes_in!G5=0,"",RES_hh_tes_in!G5/RES_hh_fec_in!G5)</f>
        <v>0.64754181758981144</v>
      </c>
      <c r="H5" s="78">
        <f>IF(RES_hh_tes_in!H5=0,"",RES_hh_tes_in!H5/RES_hh_fec_in!H5)</f>
        <v>0.65737166740180586</v>
      </c>
      <c r="I5" s="78">
        <f>IF(RES_hh_tes_in!I5=0,"",RES_hh_tes_in!I5/RES_hh_fec_in!I5)</f>
        <v>0.67234265048793873</v>
      </c>
      <c r="J5" s="78">
        <f>IF(RES_hh_tes_in!J5=0,"",RES_hh_tes_in!J5/RES_hh_fec_in!J5)</f>
        <v>0.66916564496343911</v>
      </c>
      <c r="K5" s="78">
        <f>IF(RES_hh_tes_in!K5=0,"",RES_hh_tes_in!K5/RES_hh_fec_in!K5)</f>
        <v>0.67658894815687542</v>
      </c>
      <c r="L5" s="78">
        <f>IF(RES_hh_tes_in!L5=0,"",RES_hh_tes_in!L5/RES_hh_fec_in!L5)</f>
        <v>0.67994227344583924</v>
      </c>
      <c r="M5" s="78">
        <f>IF(RES_hh_tes_in!M5=0,"",RES_hh_tes_in!M5/RES_hh_fec_in!M5)</f>
        <v>0.68200691180746198</v>
      </c>
      <c r="N5" s="78">
        <f>IF(RES_hh_tes_in!N5=0,"",RES_hh_tes_in!N5/RES_hh_fec_in!N5)</f>
        <v>0.68013717177006627</v>
      </c>
      <c r="O5" s="78">
        <f>IF(RES_hh_tes_in!O5=0,"",RES_hh_tes_in!O5/RES_hh_fec_in!O5)</f>
        <v>0.68061486920141634</v>
      </c>
      <c r="P5" s="78">
        <f>IF(RES_hh_tes_in!P5=0,"",RES_hh_tes_in!P5/RES_hh_fec_in!P5)</f>
        <v>0.68820968018958217</v>
      </c>
      <c r="Q5" s="78">
        <f>IF(RES_hh_tes_in!Q5=0,"",RES_hh_tes_in!Q5/RES_hh_fec_in!Q5)</f>
        <v>0.69675922413858904</v>
      </c>
      <c r="R5" s="78">
        <f>IF(RES_hh_tes_in!R5=0,"",RES_hh_tes_in!R5/RES_hh_fec_in!R5)</f>
        <v>0.70848613673594429</v>
      </c>
      <c r="S5" s="78">
        <f>IF(RES_hh_tes_in!S5=0,"",RES_hh_tes_in!S5/RES_hh_fec_in!S5)</f>
        <v>0.7261680463744461</v>
      </c>
      <c r="T5" s="78">
        <f>IF(RES_hh_tes_in!T5=0,"",RES_hh_tes_in!T5/RES_hh_fec_in!T5)</f>
        <v>0.73641787158002259</v>
      </c>
      <c r="U5" s="78">
        <f>IF(RES_hh_tes_in!U5=0,"",RES_hh_tes_in!U5/RES_hh_fec_in!U5)</f>
        <v>0.77421213554595303</v>
      </c>
      <c r="V5" s="78">
        <f>IF(RES_hh_tes_in!V5=0,"",RES_hh_tes_in!V5/RES_hh_fec_in!V5)</f>
        <v>0.78772803335411978</v>
      </c>
      <c r="W5" s="78">
        <f>IF(RES_hh_tes_in!W5=0,"",RES_hh_tes_in!W5/RES_hh_fec_in!W5)</f>
        <v>0.81564631270007171</v>
      </c>
      <c r="X5" s="78">
        <f>IF(RES_hh_tes_in!X5=0,"",RES_hh_tes_in!X5/RES_hh_fec_in!X5)</f>
        <v>0.82902542867624107</v>
      </c>
      <c r="Y5" s="78">
        <f>IF(RES_hh_tes_in!Y5=0,"",RES_hh_tes_in!Y5/RES_hh_fec_in!Y5)</f>
        <v>0.81641300266922257</v>
      </c>
      <c r="DA5" s="89" t="s">
        <v>723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0.55756073541254125</v>
      </c>
      <c r="D6" s="78">
        <f>IF(RES_hh_tes_in!D6=0,"",RES_hh_tes_in!D6/RES_hh_fec_in!D6)</f>
        <v>0.54882169585322971</v>
      </c>
      <c r="E6" s="78">
        <f>IF(RES_hh_tes_in!E6=0,"",RES_hh_tes_in!E6/RES_hh_fec_in!E6)</f>
        <v>0.54759698342353602</v>
      </c>
      <c r="F6" s="78">
        <f>IF(RES_hh_tes_in!F6=0,"",RES_hh_tes_in!F6/RES_hh_fec_in!F6)</f>
        <v>0.55416746622357704</v>
      </c>
      <c r="G6" s="78">
        <f>IF(RES_hh_tes_in!G6=0,"",RES_hh_tes_in!G6/RES_hh_fec_in!G6)</f>
        <v>0.55787329244251216</v>
      </c>
      <c r="H6" s="78">
        <f>IF(RES_hh_tes_in!H6=0,"",RES_hh_tes_in!H6/RES_hh_fec_in!H6)</f>
        <v>0.56369981068182773</v>
      </c>
      <c r="I6" s="78">
        <f>IF(RES_hh_tes_in!I6=0,"",RES_hh_tes_in!I6/RES_hh_fec_in!I6)</f>
        <v>0.55926195330427642</v>
      </c>
      <c r="J6" s="78">
        <f>IF(RES_hh_tes_in!J6=0,"",RES_hh_tes_in!J6/RES_hh_fec_in!J6)</f>
        <v>0.56601557832937199</v>
      </c>
      <c r="K6" s="78">
        <f>IF(RES_hh_tes_in!K6=0,"",RES_hh_tes_in!K6/RES_hh_fec_in!K6)</f>
        <v>0.58005285680134866</v>
      </c>
      <c r="L6" s="78">
        <f>IF(RES_hh_tes_in!L6=0,"",RES_hh_tes_in!L6/RES_hh_fec_in!L6)</f>
        <v>0.59461411375795348</v>
      </c>
      <c r="M6" s="78">
        <f>IF(RES_hh_tes_in!M6=0,"",RES_hh_tes_in!M6/RES_hh_fec_in!M6)</f>
        <v>0.60240321543414166</v>
      </c>
      <c r="N6" s="78">
        <f>IF(RES_hh_tes_in!N6=0,"",RES_hh_tes_in!N6/RES_hh_fec_in!N6)</f>
        <v>0.61734679662545</v>
      </c>
      <c r="O6" s="78">
        <f>IF(RES_hh_tes_in!O6=0,"",RES_hh_tes_in!O6/RES_hh_fec_in!O6)</f>
        <v>0.65148291915296141</v>
      </c>
      <c r="P6" s="78">
        <f>IF(RES_hh_tes_in!P6=0,"",RES_hh_tes_in!P6/RES_hh_fec_in!P6)</f>
        <v>0.69498743163200916</v>
      </c>
      <c r="Q6" s="78">
        <f>IF(RES_hh_tes_in!Q6=0,"",RES_hh_tes_in!Q6/RES_hh_fec_in!Q6)</f>
        <v>0.7201885506729091</v>
      </c>
      <c r="R6" s="78">
        <f>IF(RES_hh_tes_in!R6=0,"",RES_hh_tes_in!R6/RES_hh_fec_in!R6)</f>
        <v>0.73231058406294802</v>
      </c>
      <c r="S6" s="78">
        <f>IF(RES_hh_tes_in!S6=0,"",RES_hh_tes_in!S6/RES_hh_fec_in!S6)</f>
        <v>0.73135409565958953</v>
      </c>
      <c r="T6" s="78">
        <f>IF(RES_hh_tes_in!T6=0,"",RES_hh_tes_in!T6/RES_hh_fec_in!T6)</f>
        <v>0.73914192511467469</v>
      </c>
      <c r="U6" s="78">
        <f>IF(RES_hh_tes_in!U6=0,"",RES_hh_tes_in!U6/RES_hh_fec_in!U6)</f>
        <v>0.74019111541687543</v>
      </c>
      <c r="V6" s="78">
        <f>IF(RES_hh_tes_in!V6=0,"",RES_hh_tes_in!V6/RES_hh_fec_in!V6)</f>
        <v>0.73689592633178569</v>
      </c>
      <c r="W6" s="78">
        <f>IF(RES_hh_tes_in!W6=0,"",RES_hh_tes_in!W6/RES_hh_fec_in!W6)</f>
        <v>0.72755243239496503</v>
      </c>
      <c r="X6" s="78">
        <f>IF(RES_hh_tes_in!X6=0,"",RES_hh_tes_in!X6/RES_hh_fec_in!X6)</f>
        <v>0.72777632608779286</v>
      </c>
      <c r="Y6" s="78">
        <f>IF(RES_hh_tes_in!Y6=0,"",RES_hh_tes_in!Y6/RES_hh_fec_in!Y6)</f>
        <v>0.72586576392223934</v>
      </c>
      <c r="DA6" s="89" t="s">
        <v>724</v>
      </c>
    </row>
    <row r="7" spans="1:105" ht="12" customHeight="1" x14ac:dyDescent="0.25">
      <c r="A7" s="28" t="s">
        <v>201</v>
      </c>
      <c r="B7" s="78"/>
      <c r="C7" s="78">
        <f>IF(RES_hh_tes_in!C7=0,"",RES_hh_tes_in!C7/RES_hh_fec_in!C7)</f>
        <v>0.5351833419882791</v>
      </c>
      <c r="D7" s="78">
        <f>IF(RES_hh_tes_in!D7=0,"",RES_hh_tes_in!D7/RES_hh_fec_in!D7)</f>
        <v>0.53283356786668357</v>
      </c>
      <c r="E7" s="78">
        <f>IF(RES_hh_tes_in!E7=0,"",RES_hh_tes_in!E7/RES_hh_fec_in!E7)</f>
        <v>0.53385818735393231</v>
      </c>
      <c r="F7" s="78">
        <f>IF(RES_hh_tes_in!F7=0,"",RES_hh_tes_in!F7/RES_hh_fec_in!F7)</f>
        <v>0.53135456893295596</v>
      </c>
      <c r="G7" s="78">
        <f>IF(RES_hh_tes_in!G7=0,"",RES_hh_tes_in!G7/RES_hh_fec_in!G7)</f>
        <v>0.54868854592026595</v>
      </c>
      <c r="H7" s="78">
        <f>IF(RES_hh_tes_in!H7=0,"",RES_hh_tes_in!H7/RES_hh_fec_in!H7)</f>
        <v>0.56463694349767501</v>
      </c>
      <c r="I7" s="78">
        <f>IF(RES_hh_tes_in!I7=0,"",RES_hh_tes_in!I7/RES_hh_fec_in!I7)</f>
        <v>0.55361052330662675</v>
      </c>
      <c r="J7" s="78">
        <f>IF(RES_hh_tes_in!J7=0,"",RES_hh_tes_in!J7/RES_hh_fec_in!J7)</f>
        <v>0.56404544148279878</v>
      </c>
      <c r="K7" s="78">
        <f>IF(RES_hh_tes_in!K7=0,"",RES_hh_tes_in!K7/RES_hh_fec_in!K7)</f>
        <v>0.56628461064447244</v>
      </c>
      <c r="L7" s="78">
        <f>IF(RES_hh_tes_in!L7=0,"",RES_hh_tes_in!L7/RES_hh_fec_in!L7)</f>
        <v>0.58218743674402718</v>
      </c>
      <c r="M7" s="78">
        <f>IF(RES_hh_tes_in!M7=0,"",RES_hh_tes_in!M7/RES_hh_fec_in!M7)</f>
        <v>0.59274749181358477</v>
      </c>
      <c r="N7" s="78">
        <f>IF(RES_hh_tes_in!N7=0,"",RES_hh_tes_in!N7/RES_hh_fec_in!N7)</f>
        <v>0.61795435602968762</v>
      </c>
      <c r="O7" s="78">
        <f>IF(RES_hh_tes_in!O7=0,"",RES_hh_tes_in!O7/RES_hh_fec_in!O7)</f>
        <v>0.64584948451009583</v>
      </c>
      <c r="P7" s="78">
        <f>IF(RES_hh_tes_in!P7=0,"",RES_hh_tes_in!P7/RES_hh_fec_in!P7)</f>
        <v>0.68114642359965061</v>
      </c>
      <c r="Q7" s="78">
        <f>IF(RES_hh_tes_in!Q7=0,"",RES_hh_tes_in!Q7/RES_hh_fec_in!Q7)</f>
        <v>0.69607448162319119</v>
      </c>
      <c r="R7" s="78">
        <f>IF(RES_hh_tes_in!R7=0,"",RES_hh_tes_in!R7/RES_hh_fec_in!R7)</f>
        <v>0.70264843653124176</v>
      </c>
      <c r="S7" s="78">
        <f>IF(RES_hh_tes_in!S7=0,"",RES_hh_tes_in!S7/RES_hh_fec_in!S7)</f>
        <v>0.71508205463399521</v>
      </c>
      <c r="T7" s="78">
        <f>IF(RES_hh_tes_in!T7=0,"",RES_hh_tes_in!T7/RES_hh_fec_in!T7)</f>
        <v>0.71911156950413146</v>
      </c>
      <c r="U7" s="78">
        <f>IF(RES_hh_tes_in!U7=0,"",RES_hh_tes_in!U7/RES_hh_fec_in!U7)</f>
        <v>0.71958223748552141</v>
      </c>
      <c r="V7" s="78">
        <f>IF(RES_hh_tes_in!V7=0,"",RES_hh_tes_in!V7/RES_hh_fec_in!V7)</f>
        <v>0.71338553183449549</v>
      </c>
      <c r="W7" s="78">
        <f>IF(RES_hh_tes_in!W7=0,"",RES_hh_tes_in!W7/RES_hh_fec_in!W7)</f>
        <v>0.70925815919343072</v>
      </c>
      <c r="X7" s="78">
        <f>IF(RES_hh_tes_in!X7=0,"",RES_hh_tes_in!X7/RES_hh_fec_in!X7)</f>
        <v>0.72359895173397182</v>
      </c>
      <c r="Y7" s="78">
        <f>IF(RES_hh_tes_in!Y7=0,"",RES_hh_tes_in!Y7/RES_hh_fec_in!Y7)</f>
        <v>0.72499458146825446</v>
      </c>
      <c r="DA7" s="89" t="s">
        <v>725</v>
      </c>
    </row>
    <row r="8" spans="1:105" ht="12" customHeight="1" x14ac:dyDescent="0.25">
      <c r="A8" s="28" t="s">
        <v>190</v>
      </c>
      <c r="B8" s="78"/>
      <c r="C8" s="78">
        <f>IF(RES_hh_tes_in!C8=0,"",RES_hh_tes_in!C8/RES_hh_fec_in!C8)</f>
        <v>0.57271585315867801</v>
      </c>
      <c r="D8" s="78">
        <f>IF(RES_hh_tes_in!D8=0,"",RES_hh_tes_in!D8/RES_hh_fec_in!D8)</f>
        <v>0.57429111534756772</v>
      </c>
      <c r="E8" s="78">
        <f>IF(RES_hh_tes_in!E8=0,"",RES_hh_tes_in!E8/RES_hh_fec_in!E8)</f>
        <v>0.57588192725276421</v>
      </c>
      <c r="F8" s="78">
        <f>IF(RES_hh_tes_in!F8=0,"",RES_hh_tes_in!F8/RES_hh_fec_in!F8)</f>
        <v>0.57941450068046785</v>
      </c>
      <c r="G8" s="78">
        <f>IF(RES_hh_tes_in!G8=0,"",RES_hh_tes_in!G8/RES_hh_fec_in!G8)</f>
        <v>0.58585065073901343</v>
      </c>
      <c r="H8" s="78">
        <f>IF(RES_hh_tes_in!H8=0,"",RES_hh_tes_in!H8/RES_hh_fec_in!H8)</f>
        <v>0.5923568654888749</v>
      </c>
      <c r="I8" s="78">
        <f>IF(RES_hh_tes_in!I8=0,"",RES_hh_tes_in!I8/RES_hh_fec_in!I8)</f>
        <v>0.59844842154764422</v>
      </c>
      <c r="J8" s="78">
        <f>IF(RES_hh_tes_in!J8=0,"",RES_hh_tes_in!J8/RES_hh_fec_in!J8)</f>
        <v>0.60281722961053197</v>
      </c>
      <c r="K8" s="78">
        <f>IF(RES_hh_tes_in!K8=0,"",RES_hh_tes_in!K8/RES_hh_fec_in!K8)</f>
        <v>0.60980010836074239</v>
      </c>
      <c r="L8" s="78">
        <f>IF(RES_hh_tes_in!L8=0,"",RES_hh_tes_in!L8/RES_hh_fec_in!L8)</f>
        <v>0.62197502958038864</v>
      </c>
      <c r="M8" s="78">
        <f>IF(RES_hh_tes_in!M8=0,"",RES_hh_tes_in!M8/RES_hh_fec_in!M8)</f>
        <v>0.62708087472373497</v>
      </c>
      <c r="N8" s="78">
        <f>IF(RES_hh_tes_in!N8=0,"",RES_hh_tes_in!N8/RES_hh_fec_in!N8)</f>
        <v>0.65689728052877339</v>
      </c>
      <c r="O8" s="78">
        <f>IF(RES_hh_tes_in!O8=0,"",RES_hh_tes_in!O8/RES_hh_fec_in!O8)</f>
        <v>0.68828667317348158</v>
      </c>
      <c r="P8" s="78">
        <f>IF(RES_hh_tes_in!P8=0,"",RES_hh_tes_in!P8/RES_hh_fec_in!P8)</f>
        <v>0.73135634513090653</v>
      </c>
      <c r="Q8" s="78">
        <f>IF(RES_hh_tes_in!Q8=0,"",RES_hh_tes_in!Q8/RES_hh_fec_in!Q8)</f>
        <v>0.7704902445481554</v>
      </c>
      <c r="R8" s="78">
        <f>IF(RES_hh_tes_in!R8=0,"",RES_hh_tes_in!R8/RES_hh_fec_in!R8)</f>
        <v>0.78157890799216689</v>
      </c>
      <c r="S8" s="78">
        <f>IF(RES_hh_tes_in!S8=0,"",RES_hh_tes_in!S8/RES_hh_fec_in!S8)</f>
        <v>0.79180122015159771</v>
      </c>
      <c r="T8" s="78">
        <f>IF(RES_hh_tes_in!T8=0,"",RES_hh_tes_in!T8/RES_hh_fec_in!T8)</f>
        <v>0.80190668610250304</v>
      </c>
      <c r="U8" s="78">
        <f>IF(RES_hh_tes_in!U8=0,"",RES_hh_tes_in!U8/RES_hh_fec_in!U8)</f>
        <v>0.80966384114874779</v>
      </c>
      <c r="V8" s="78">
        <f>IF(RES_hh_tes_in!V8=0,"",RES_hh_tes_in!V8/RES_hh_fec_in!V8)</f>
        <v>0.82004651954717045</v>
      </c>
      <c r="W8" s="78">
        <f>IF(RES_hh_tes_in!W8=0,"",RES_hh_tes_in!W8/RES_hh_fec_in!W8)</f>
        <v>0.82119058252762278</v>
      </c>
      <c r="X8" s="78">
        <f>IF(RES_hh_tes_in!X8=0,"",RES_hh_tes_in!X8/RES_hh_fec_in!X8)</f>
        <v>0.82444977659173901</v>
      </c>
      <c r="Y8" s="78">
        <f>IF(RES_hh_tes_in!Y8=0,"",RES_hh_tes_in!Y8/RES_hh_fec_in!Y8)</f>
        <v>0.82471117187290321</v>
      </c>
      <c r="DA8" s="89" t="s">
        <v>726</v>
      </c>
    </row>
    <row r="9" spans="1:105" ht="12" customHeight="1" x14ac:dyDescent="0.25">
      <c r="A9" s="28" t="s">
        <v>203</v>
      </c>
      <c r="B9" s="78"/>
      <c r="C9" s="78">
        <f>IF(RES_hh_tes_in!C9=0,"",RES_hh_tes_in!C9/RES_hh_fec_in!C9)</f>
        <v>0.58051125889900235</v>
      </c>
      <c r="D9" s="78">
        <f>IF(RES_hh_tes_in!D9=0,"",RES_hh_tes_in!D9/RES_hh_fec_in!D9)</f>
        <v>0.5915936161057056</v>
      </c>
      <c r="E9" s="78">
        <f>IF(RES_hh_tes_in!E9=0,"",RES_hh_tes_in!E9/RES_hh_fec_in!E9)</f>
        <v>0.60052315433594416</v>
      </c>
      <c r="F9" s="78">
        <f>IF(RES_hh_tes_in!F9=0,"",RES_hh_tes_in!F9/RES_hh_fec_in!F9)</f>
        <v>0.60670146332442154</v>
      </c>
      <c r="G9" s="78">
        <f>IF(RES_hh_tes_in!G9=0,"",RES_hh_tes_in!G9/RES_hh_fec_in!G9)</f>
        <v>0.61341122887391686</v>
      </c>
      <c r="H9" s="78">
        <f>IF(RES_hh_tes_in!H9=0,"",RES_hh_tes_in!H9/RES_hh_fec_in!H9)</f>
        <v>0.6335890386549049</v>
      </c>
      <c r="I9" s="78">
        <f>IF(RES_hh_tes_in!I9=0,"",RES_hh_tes_in!I9/RES_hh_fec_in!I9)</f>
        <v>0.64227464067856932</v>
      </c>
      <c r="J9" s="78">
        <f>IF(RES_hh_tes_in!J9=0,"",RES_hh_tes_in!J9/RES_hh_fec_in!J9)</f>
        <v>0.65285191952651089</v>
      </c>
      <c r="K9" s="78">
        <f>IF(RES_hh_tes_in!K9=0,"",RES_hh_tes_in!K9/RES_hh_fec_in!K9)</f>
        <v>0.65736557864055245</v>
      </c>
      <c r="L9" s="78">
        <f>IF(RES_hh_tes_in!L9=0,"",RES_hh_tes_in!L9/RES_hh_fec_in!L9)</f>
        <v>0.67654355518494469</v>
      </c>
      <c r="M9" s="78">
        <f>IF(RES_hh_tes_in!M9=0,"",RES_hh_tes_in!M9/RES_hh_fec_in!M9)</f>
        <v>0.67954269916623655</v>
      </c>
      <c r="N9" s="78">
        <f>IF(RES_hh_tes_in!N9=0,"",RES_hh_tes_in!N9/RES_hh_fec_in!N9)</f>
        <v>0.69284577485936194</v>
      </c>
      <c r="O9" s="78">
        <f>IF(RES_hh_tes_in!O9=0,"",RES_hh_tes_in!O9/RES_hh_fec_in!O9)</f>
        <v>0.70248548561311674</v>
      </c>
      <c r="P9" s="78">
        <f>IF(RES_hh_tes_in!P9=0,"",RES_hh_tes_in!P9/RES_hh_fec_in!P9)</f>
        <v>0.6998094595461849</v>
      </c>
      <c r="Q9" s="78">
        <f>IF(RES_hh_tes_in!Q9=0,"",RES_hh_tes_in!Q9/RES_hh_fec_in!Q9)</f>
        <v>0.70549454311131421</v>
      </c>
      <c r="R9" s="78">
        <f>IF(RES_hh_tes_in!R9=0,"",RES_hh_tes_in!R9/RES_hh_fec_in!R9)</f>
        <v>0.72511682890094298</v>
      </c>
      <c r="S9" s="78">
        <f>IF(RES_hh_tes_in!S9=0,"",RES_hh_tes_in!S9/RES_hh_fec_in!S9)</f>
        <v>0.74654793732076496</v>
      </c>
      <c r="T9" s="78">
        <f>IF(RES_hh_tes_in!T9=0,"",RES_hh_tes_in!T9/RES_hh_fec_in!T9)</f>
        <v>0.75394480401673614</v>
      </c>
      <c r="U9" s="78">
        <f>IF(RES_hh_tes_in!U9=0,"",RES_hh_tes_in!U9/RES_hh_fec_in!U9)</f>
        <v>0.77173945560045132</v>
      </c>
      <c r="V9" s="78">
        <f>IF(RES_hh_tes_in!V9=0,"",RES_hh_tes_in!V9/RES_hh_fec_in!V9)</f>
        <v>0.78112666471056913</v>
      </c>
      <c r="W9" s="78">
        <f>IF(RES_hh_tes_in!W9=0,"",RES_hh_tes_in!W9/RES_hh_fec_in!W9)</f>
        <v>0.7867116457232205</v>
      </c>
      <c r="X9" s="78">
        <f>IF(RES_hh_tes_in!X9=0,"",RES_hh_tes_in!X9/RES_hh_fec_in!X9)</f>
        <v>0.7903769706829129</v>
      </c>
      <c r="Y9" s="78">
        <f>IF(RES_hh_tes_in!Y9=0,"",RES_hh_tes_in!Y9/RES_hh_fec_in!Y9)</f>
        <v>0.78678675567750034</v>
      </c>
      <c r="DA9" s="89" t="s">
        <v>727</v>
      </c>
    </row>
    <row r="10" spans="1:105" ht="12" customHeight="1" x14ac:dyDescent="0.25">
      <c r="A10" s="28" t="s">
        <v>198</v>
      </c>
      <c r="B10" s="78"/>
      <c r="C10" s="78">
        <f>IF(RES_hh_tes_in!C10=0,"",RES_hh_tes_in!C10/RES_hh_fec_in!C10)</f>
        <v>0.71442276275784067</v>
      </c>
      <c r="D10" s="78">
        <f>IF(RES_hh_tes_in!D10=0,"",RES_hh_tes_in!D10/RES_hh_fec_in!D10)</f>
        <v>0.72022203637125148</v>
      </c>
      <c r="E10" s="78">
        <f>IF(RES_hh_tes_in!E10=0,"",RES_hh_tes_in!E10/RES_hh_fec_in!E10)</f>
        <v>0.77976032732766454</v>
      </c>
      <c r="F10" s="78">
        <f>IF(RES_hh_tes_in!F10=0,"",RES_hh_tes_in!F10/RES_hh_fec_in!F10)</f>
        <v>0.79895800039811105</v>
      </c>
      <c r="G10" s="78">
        <f>IF(RES_hh_tes_in!G10=0,"",RES_hh_tes_in!G10/RES_hh_fec_in!G10)</f>
        <v>0.79326260861347853</v>
      </c>
      <c r="H10" s="78">
        <f>IF(RES_hh_tes_in!H10=0,"",RES_hh_tes_in!H10/RES_hh_fec_in!H10)</f>
        <v>0.77732422046066052</v>
      </c>
      <c r="I10" s="78">
        <f>IF(RES_hh_tes_in!I10=0,"",RES_hh_tes_in!I10/RES_hh_fec_in!I10)</f>
        <v>0.77175327292770679</v>
      </c>
      <c r="J10" s="78">
        <f>IF(RES_hh_tes_in!J10=0,"",RES_hh_tes_in!J10/RES_hh_fec_in!J10)</f>
        <v>0.78733132955814045</v>
      </c>
      <c r="K10" s="78">
        <f>IF(RES_hh_tes_in!K10=0,"",RES_hh_tes_in!K10/RES_hh_fec_in!K10)</f>
        <v>0.79890058776383799</v>
      </c>
      <c r="L10" s="78">
        <f>IF(RES_hh_tes_in!L10=0,"",RES_hh_tes_in!L10/RES_hh_fec_in!L10)</f>
        <v>0.82286703161451225</v>
      </c>
      <c r="M10" s="78">
        <f>IF(RES_hh_tes_in!M10=0,"",RES_hh_tes_in!M10/RES_hh_fec_in!M10)</f>
        <v>0.86246293043944133</v>
      </c>
      <c r="N10" s="78">
        <f>IF(RES_hh_tes_in!N10=0,"",RES_hh_tes_in!N10/RES_hh_fec_in!N10)</f>
        <v>0.86318576423978799</v>
      </c>
      <c r="O10" s="78">
        <f>IF(RES_hh_tes_in!O10=0,"",RES_hh_tes_in!O10/RES_hh_fec_in!O10)</f>
        <v>0.85541291057538438</v>
      </c>
      <c r="P10" s="78">
        <f>IF(RES_hh_tes_in!P10=0,"",RES_hh_tes_in!P10/RES_hh_fec_in!P10)</f>
        <v>0.86652621937241925</v>
      </c>
      <c r="Q10" s="78">
        <f>IF(RES_hh_tes_in!Q10=0,"",RES_hh_tes_in!Q10/RES_hh_fec_in!Q10)</f>
        <v>0.87694574716718543</v>
      </c>
      <c r="R10" s="78">
        <f>IF(RES_hh_tes_in!R10=0,"",RES_hh_tes_in!R10/RES_hh_fec_in!R10)</f>
        <v>0.87961188286782543</v>
      </c>
      <c r="S10" s="78">
        <f>IF(RES_hh_tes_in!S10=0,"",RES_hh_tes_in!S10/RES_hh_fec_in!S10)</f>
        <v>0.86280368322410439</v>
      </c>
      <c r="T10" s="78">
        <f>IF(RES_hh_tes_in!T10=0,"",RES_hh_tes_in!T10/RES_hh_fec_in!T10)</f>
        <v>0.87568887022105468</v>
      </c>
      <c r="U10" s="78">
        <f>IF(RES_hh_tes_in!U10=0,"",RES_hh_tes_in!U10/RES_hh_fec_in!U10)</f>
        <v>0.8834519293805464</v>
      </c>
      <c r="V10" s="78">
        <f>IF(RES_hh_tes_in!V10=0,"",RES_hh_tes_in!V10/RES_hh_fec_in!V10)</f>
        <v>0.89191609038925412</v>
      </c>
      <c r="W10" s="78">
        <f>IF(RES_hh_tes_in!W10=0,"",RES_hh_tes_in!W10/RES_hh_fec_in!W10)</f>
        <v>0.89617830878239624</v>
      </c>
      <c r="X10" s="78">
        <f>IF(RES_hh_tes_in!X10=0,"",RES_hh_tes_in!X10/RES_hh_fec_in!X10)</f>
        <v>0.89042843378623204</v>
      </c>
      <c r="Y10" s="78">
        <f>IF(RES_hh_tes_in!Y10=0,"",RES_hh_tes_in!Y10/RES_hh_fec_in!Y10)</f>
        <v>0.8877380598321386</v>
      </c>
      <c r="DA10" s="89" t="s">
        <v>728</v>
      </c>
    </row>
    <row r="11" spans="1:105" ht="12" customHeight="1" x14ac:dyDescent="0.25">
      <c r="A11" s="28" t="s">
        <v>199</v>
      </c>
      <c r="B11" s="78"/>
      <c r="C11" s="78">
        <f>IF(RES_hh_tes_in!C11=0,"",RES_hh_tes_in!C11/RES_hh_fec_in!C11)</f>
        <v>0.80008129925617499</v>
      </c>
      <c r="D11" s="78">
        <f>IF(RES_hh_tes_in!D11=0,"",RES_hh_tes_in!D11/RES_hh_fec_in!D11)</f>
        <v>0.82060745145378089</v>
      </c>
      <c r="E11" s="78">
        <f>IF(RES_hh_tes_in!E11=0,"",RES_hh_tes_in!E11/RES_hh_fec_in!E11)</f>
        <v>0.81486169267802955</v>
      </c>
      <c r="F11" s="78">
        <f>IF(RES_hh_tes_in!F11=0,"",RES_hh_tes_in!F11/RES_hh_fec_in!F11)</f>
        <v>0.82181138333140502</v>
      </c>
      <c r="G11" s="78">
        <f>IF(RES_hh_tes_in!G11=0,"",RES_hh_tes_in!G11/RES_hh_fec_in!G11)</f>
        <v>0.8207074362791682</v>
      </c>
      <c r="H11" s="78">
        <f>IF(RES_hh_tes_in!H11=0,"",RES_hh_tes_in!H11/RES_hh_fec_in!H11)</f>
        <v>0.81461496438155179</v>
      </c>
      <c r="I11" s="78">
        <f>IF(RES_hh_tes_in!I11=0,"",RES_hh_tes_in!I11/RES_hh_fec_in!I11)</f>
        <v>0.81041100481555362</v>
      </c>
      <c r="J11" s="78">
        <f>IF(RES_hh_tes_in!J11=0,"",RES_hh_tes_in!J11/RES_hh_fec_in!J11)</f>
        <v>0.8015029440609811</v>
      </c>
      <c r="K11" s="78">
        <f>IF(RES_hh_tes_in!K11=0,"",RES_hh_tes_in!K11/RES_hh_fec_in!K11)</f>
        <v>0.81034318925611115</v>
      </c>
      <c r="L11" s="78">
        <f>IF(RES_hh_tes_in!L11=0,"",RES_hh_tes_in!L11/RES_hh_fec_in!L11)</f>
        <v>0.82272127805312778</v>
      </c>
      <c r="M11" s="78">
        <f>IF(RES_hh_tes_in!M11=0,"",RES_hh_tes_in!M11/RES_hh_fec_in!M11)</f>
        <v>0.81732138831376933</v>
      </c>
      <c r="N11" s="78">
        <f>IF(RES_hh_tes_in!N11=0,"",RES_hh_tes_in!N11/RES_hh_fec_in!N11)</f>
        <v>0.82011328915413473</v>
      </c>
      <c r="O11" s="78">
        <f>IF(RES_hh_tes_in!O11=0,"",RES_hh_tes_in!O11/RES_hh_fec_in!O11)</f>
        <v>0.8288968070796916</v>
      </c>
      <c r="P11" s="78">
        <f>IF(RES_hh_tes_in!P11=0,"",RES_hh_tes_in!P11/RES_hh_fec_in!P11)</f>
        <v>0.85716997616090096</v>
      </c>
      <c r="Q11" s="78">
        <f>IF(RES_hh_tes_in!Q11=0,"",RES_hh_tes_in!Q11/RES_hh_fec_in!Q11)</f>
        <v>0.8717582042942037</v>
      </c>
      <c r="R11" s="78">
        <f>IF(RES_hh_tes_in!R11=0,"",RES_hh_tes_in!R11/RES_hh_fec_in!R11)</f>
        <v>0.86124462783454148</v>
      </c>
      <c r="S11" s="78">
        <f>IF(RES_hh_tes_in!S11=0,"",RES_hh_tes_in!S11/RES_hh_fec_in!S11)</f>
        <v>0.86089801589418491</v>
      </c>
      <c r="T11" s="78">
        <f>IF(RES_hh_tes_in!T11=0,"",RES_hh_tes_in!T11/RES_hh_fec_in!T11)</f>
        <v>0.85213511311162449</v>
      </c>
      <c r="U11" s="78">
        <f>IF(RES_hh_tes_in!U11=0,"",RES_hh_tes_in!U11/RES_hh_fec_in!U11)</f>
        <v>0.85884586349715453</v>
      </c>
      <c r="V11" s="78">
        <f>IF(RES_hh_tes_in!V11=0,"",RES_hh_tes_in!V11/RES_hh_fec_in!V11)</f>
        <v>0.85775587825847177</v>
      </c>
      <c r="W11" s="78">
        <f>IF(RES_hh_tes_in!W11=0,"",RES_hh_tes_in!W11/RES_hh_fec_in!W11)</f>
        <v>0.85944384496170412</v>
      </c>
      <c r="X11" s="78">
        <f>IF(RES_hh_tes_in!X11=0,"",RES_hh_tes_in!X11/RES_hh_fec_in!X11)</f>
        <v>0.85993462689530953</v>
      </c>
      <c r="Y11" s="78">
        <f>IF(RES_hh_tes_in!Y11=0,"",RES_hh_tes_in!Y11/RES_hh_fec_in!Y11)</f>
        <v>0.86769547735827068</v>
      </c>
      <c r="DA11" s="89" t="s">
        <v>729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1.7243945836828893</v>
      </c>
      <c r="D12" s="78">
        <f>IF(RES_hh_tes_in!D12=0,"",RES_hh_tes_in!D12/RES_hh_fec_in!D12)</f>
        <v>1.8119315722325628</v>
      </c>
      <c r="E12" s="78">
        <f>IF(RES_hh_tes_in!E12=0,"",RES_hh_tes_in!E12/RES_hh_fec_in!E12)</f>
        <v>1.8958687695990935</v>
      </c>
      <c r="F12" s="78">
        <f>IF(RES_hh_tes_in!F12=0,"",RES_hh_tes_in!F12/RES_hh_fec_in!F12)</f>
        <v>1.9677299897125637</v>
      </c>
      <c r="G12" s="78">
        <f>IF(RES_hh_tes_in!G12=0,"",RES_hh_tes_in!G12/RES_hh_fec_in!G12)</f>
        <v>2.0815924593148716</v>
      </c>
      <c r="H12" s="78">
        <f>IF(RES_hh_tes_in!H12=0,"",RES_hh_tes_in!H12/RES_hh_fec_in!H12)</f>
        <v>2.1948913717056047</v>
      </c>
      <c r="I12" s="78">
        <f>IF(RES_hh_tes_in!I12=0,"",RES_hh_tes_in!I12/RES_hh_fec_in!I12)</f>
        <v>2.310667737711511</v>
      </c>
      <c r="J12" s="78">
        <f>IF(RES_hh_tes_in!J12=0,"",RES_hh_tes_in!J12/RES_hh_fec_in!J12)</f>
        <v>2.3819385150856456</v>
      </c>
      <c r="K12" s="78">
        <f>IF(RES_hh_tes_in!K12=0,"",RES_hh_tes_in!K12/RES_hh_fec_in!K12)</f>
        <v>2.5009125807142256</v>
      </c>
      <c r="L12" s="78">
        <f>IF(RES_hh_tes_in!L12=0,"",RES_hh_tes_in!L12/RES_hh_fec_in!L12)</f>
        <v>2.610341657227738</v>
      </c>
      <c r="M12" s="78">
        <f>IF(RES_hh_tes_in!M12=0,"",RES_hh_tes_in!M12/RES_hh_fec_in!M12)</f>
        <v>2.7472323849848155</v>
      </c>
      <c r="N12" s="78">
        <f>IF(RES_hh_tes_in!N12=0,"",RES_hh_tes_in!N12/RES_hh_fec_in!N12)</f>
        <v>2.8845422995012595</v>
      </c>
      <c r="O12" s="78">
        <f>IF(RES_hh_tes_in!O12=0,"",RES_hh_tes_in!O12/RES_hh_fec_in!O12)</f>
        <v>3.0563094885526061</v>
      </c>
      <c r="P12" s="78">
        <f>IF(RES_hh_tes_in!P12=0,"",RES_hh_tes_in!P12/RES_hh_fec_in!P12)</f>
        <v>3.2732838177539976</v>
      </c>
      <c r="Q12" s="78">
        <f>IF(RES_hh_tes_in!Q12=0,"",RES_hh_tes_in!Q12/RES_hh_fec_in!Q12)</f>
        <v>3.4174972756645343</v>
      </c>
      <c r="R12" s="78">
        <f>IF(RES_hh_tes_in!R12=0,"",RES_hh_tes_in!R12/RES_hh_fec_in!R12)</f>
        <v>3.4263562396755503</v>
      </c>
      <c r="S12" s="78">
        <f>IF(RES_hh_tes_in!S12=0,"",RES_hh_tes_in!S12/RES_hh_fec_in!S12)</f>
        <v>3.42811959838519</v>
      </c>
      <c r="T12" s="78">
        <f>IF(RES_hh_tes_in!T12=0,"",RES_hh_tes_in!T12/RES_hh_fec_in!T12)</f>
        <v>3.4341570035563982</v>
      </c>
      <c r="U12" s="78">
        <f>IF(RES_hh_tes_in!U12=0,"",RES_hh_tes_in!U12/RES_hh_fec_in!U12)</f>
        <v>3.4370277636998896</v>
      </c>
      <c r="V12" s="78">
        <f>IF(RES_hh_tes_in!V12=0,"",RES_hh_tes_in!V12/RES_hh_fec_in!V12)</f>
        <v>3.4609559698351511</v>
      </c>
      <c r="W12" s="78">
        <f>IF(RES_hh_tes_in!W12=0,"",RES_hh_tes_in!W12/RES_hh_fec_in!W12)</f>
        <v>3.5376615830783003</v>
      </c>
      <c r="X12" s="78">
        <f>IF(RES_hh_tes_in!X12=0,"",RES_hh_tes_in!X12/RES_hh_fec_in!X12)</f>
        <v>3.5875634637360632</v>
      </c>
      <c r="Y12" s="78">
        <f>IF(RES_hh_tes_in!Y12=0,"",RES_hh_tes_in!Y12/RES_hh_fec_in!Y12)</f>
        <v>3.66428688010491</v>
      </c>
      <c r="DA12" s="89" t="s">
        <v>730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0.73726689184651484</v>
      </c>
      <c r="D13" s="79">
        <f>IF(RES_hh_tes_in!D13=0,"",RES_hh_tes_in!D13/RES_hh_fec_in!D13)</f>
        <v>0.74833989234034937</v>
      </c>
      <c r="E13" s="79">
        <f>IF(RES_hh_tes_in!E13=0,"",RES_hh_tes_in!E13/RES_hh_fec_in!E13)</f>
        <v>0.75105653152452279</v>
      </c>
      <c r="F13" s="79">
        <f>IF(RES_hh_tes_in!F13=0,"",RES_hh_tes_in!F13/RES_hh_fec_in!F13)</f>
        <v>0.74716362657912971</v>
      </c>
      <c r="G13" s="79">
        <f>IF(RES_hh_tes_in!G13=0,"",RES_hh_tes_in!G13/RES_hh_fec_in!G13)</f>
        <v>0.73912221477128159</v>
      </c>
      <c r="H13" s="79">
        <f>IF(RES_hh_tes_in!H13=0,"",RES_hh_tes_in!H13/RES_hh_fec_in!H13)</f>
        <v>0.743833502922574</v>
      </c>
      <c r="I13" s="79">
        <f>IF(RES_hh_tes_in!I13=0,"",RES_hh_tes_in!I13/RES_hh_fec_in!I13)</f>
        <v>0.75079644777294008</v>
      </c>
      <c r="J13" s="79">
        <f>IF(RES_hh_tes_in!J13=0,"",RES_hh_tes_in!J13/RES_hh_fec_in!J13)</f>
        <v>0.75791927155249572</v>
      </c>
      <c r="K13" s="79">
        <f>IF(RES_hh_tes_in!K13=0,"",RES_hh_tes_in!K13/RES_hh_fec_in!K13)</f>
        <v>0.75541476697411136</v>
      </c>
      <c r="L13" s="79">
        <f>IF(RES_hh_tes_in!L13=0,"",RES_hh_tes_in!L13/RES_hh_fec_in!L13)</f>
        <v>0.76542234607993431</v>
      </c>
      <c r="M13" s="79">
        <f>IF(RES_hh_tes_in!M13=0,"",RES_hh_tes_in!M13/RES_hh_fec_in!M13)</f>
        <v>0.76537263679863587</v>
      </c>
      <c r="N13" s="79">
        <f>IF(RES_hh_tes_in!N13=0,"",RES_hh_tes_in!N13/RES_hh_fec_in!N13)</f>
        <v>0.77255776542604271</v>
      </c>
      <c r="O13" s="79">
        <f>IF(RES_hh_tes_in!O13=0,"",RES_hh_tes_in!O13/RES_hh_fec_in!O13)</f>
        <v>0.78026014413652756</v>
      </c>
      <c r="P13" s="79">
        <f>IF(RES_hh_tes_in!P13=0,"",RES_hh_tes_in!P13/RES_hh_fec_in!P13)</f>
        <v>0.78323584162421778</v>
      </c>
      <c r="Q13" s="79">
        <f>IF(RES_hh_tes_in!Q13=0,"",RES_hh_tes_in!Q13/RES_hh_fec_in!Q13)</f>
        <v>0.79356889692069021</v>
      </c>
      <c r="R13" s="79">
        <f>IF(RES_hh_tes_in!R13=0,"",RES_hh_tes_in!R13/RES_hh_fec_in!R13)</f>
        <v>0.80975957304962176</v>
      </c>
      <c r="S13" s="79">
        <f>IF(RES_hh_tes_in!S13=0,"",RES_hh_tes_in!S13/RES_hh_fec_in!S13)</f>
        <v>0.82949283234244853</v>
      </c>
      <c r="T13" s="79">
        <f>IF(RES_hh_tes_in!T13=0,"",RES_hh_tes_in!T13/RES_hh_fec_in!T13)</f>
        <v>0.84500921041071331</v>
      </c>
      <c r="U13" s="79">
        <f>IF(RES_hh_tes_in!U13=0,"",RES_hh_tes_in!U13/RES_hh_fec_in!U13)</f>
        <v>0.86576989417890904</v>
      </c>
      <c r="V13" s="79">
        <f>IF(RES_hh_tes_in!V13=0,"",RES_hh_tes_in!V13/RES_hh_fec_in!V13)</f>
        <v>0.88711068035593565</v>
      </c>
      <c r="W13" s="79">
        <f>IF(RES_hh_tes_in!W13=0,"",RES_hh_tes_in!W13/RES_hh_fec_in!W13)</f>
        <v>0.91736746757164245</v>
      </c>
      <c r="X13" s="79">
        <f>IF(RES_hh_tes_in!X13=0,"",RES_hh_tes_in!X13/RES_hh_fec_in!X13)</f>
        <v>0.9200359957772819</v>
      </c>
      <c r="Y13" s="79">
        <f>IF(RES_hh_tes_in!Y13=0,"",RES_hh_tes_in!Y13/RES_hh_fec_in!Y13)</f>
        <v>0.91372635019122583</v>
      </c>
      <c r="DA13" s="90" t="s">
        <v>731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X14" s="80">
        <f>IF(RES_hh_tes_in!X14=0,"",RES_hh_tes_in!X14/RES_hh_fec_in!X14)</f>
        <v>1</v>
      </c>
      <c r="Y14" s="80">
        <f>IF(RES_hh_tes_in!Y14=0,"",RES_hh_tes_in!Y14/RES_hh_fec_in!Y14)</f>
        <v>1</v>
      </c>
      <c r="DA14" s="91" t="s">
        <v>732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2.246823142819061</v>
      </c>
      <c r="D15" s="70">
        <f>IF(RES_hh_tes_in!D15=0,"",RES_hh_tes_in!D15/RES_hh_fec_in!D15)</f>
        <v>2.3622571447040914</v>
      </c>
      <c r="E15" s="70">
        <f>IF(RES_hh_tes_in!E15=0,"",RES_hh_tes_in!E15/RES_hh_fec_in!E15)</f>
        <v>2.4726428344438052</v>
      </c>
      <c r="F15" s="70">
        <f>IF(RES_hh_tes_in!F15=0,"",RES_hh_tes_in!F15/RES_hh_fec_in!F15)</f>
        <v>2.5622781256661646</v>
      </c>
      <c r="G15" s="70">
        <f>IF(RES_hh_tes_in!G15=0,"",RES_hh_tes_in!G15/RES_hh_fec_in!G15)</f>
        <v>2.6596458647054879</v>
      </c>
      <c r="H15" s="70">
        <f>IF(RES_hh_tes_in!H15=0,"",RES_hh_tes_in!H15/RES_hh_fec_in!H15)</f>
        <v>2.7943428283047185</v>
      </c>
      <c r="I15" s="70">
        <f>IF(RES_hh_tes_in!I15=0,"",RES_hh_tes_in!I15/RES_hh_fec_in!I15)</f>
        <v>2.8815572977160802</v>
      </c>
      <c r="J15" s="70">
        <f>IF(RES_hh_tes_in!J15=0,"",RES_hh_tes_in!J15/RES_hh_fec_in!J15)</f>
        <v>3.0165982145183516</v>
      </c>
      <c r="K15" s="70">
        <f>IF(RES_hh_tes_in!K15=0,"",RES_hh_tes_in!K15/RES_hh_fec_in!K15)</f>
        <v>3.0904348160879724</v>
      </c>
      <c r="L15" s="70">
        <f>IF(RES_hh_tes_in!L15=0,"",RES_hh_tes_in!L15/RES_hh_fec_in!L15)</f>
        <v>3.1993719286044575</v>
      </c>
      <c r="M15" s="70">
        <f>IF(RES_hh_tes_in!M15=0,"",RES_hh_tes_in!M15/RES_hh_fec_in!M15)</f>
        <v>3.3447445727625271</v>
      </c>
      <c r="N15" s="70">
        <f>IF(RES_hh_tes_in!N15=0,"",RES_hh_tes_in!N15/RES_hh_fec_in!N15)</f>
        <v>3.4451769058135637</v>
      </c>
      <c r="O15" s="70">
        <f>IF(RES_hh_tes_in!O15=0,"",RES_hh_tes_in!O15/RES_hh_fec_in!O15)</f>
        <v>3.6849116997958133</v>
      </c>
      <c r="P15" s="70">
        <f>IF(RES_hh_tes_in!P15=0,"",RES_hh_tes_in!P15/RES_hh_fec_in!P15)</f>
        <v>3.8420862979834101</v>
      </c>
      <c r="Q15" s="70">
        <f>IF(RES_hh_tes_in!Q15=0,"",RES_hh_tes_in!Q15/RES_hh_fec_in!Q15)</f>
        <v>3.9288841036094646</v>
      </c>
      <c r="R15" s="70">
        <f>IF(RES_hh_tes_in!R15=0,"",RES_hh_tes_in!R15/RES_hh_fec_in!R15)</f>
        <v>3.9568932644430928</v>
      </c>
      <c r="S15" s="70">
        <f>IF(RES_hh_tes_in!S15=0,"",RES_hh_tes_in!S15/RES_hh_fec_in!S15)</f>
        <v>3.9517019625021725</v>
      </c>
      <c r="T15" s="70">
        <f>IF(RES_hh_tes_in!T15=0,"",RES_hh_tes_in!T15/RES_hh_fec_in!T15)</f>
        <v>3.972401336834968</v>
      </c>
      <c r="U15" s="70">
        <f>IF(RES_hh_tes_in!U15=0,"",RES_hh_tes_in!U15/RES_hh_fec_in!U15)</f>
        <v>4.0083140873650134</v>
      </c>
      <c r="V15" s="70">
        <f>IF(RES_hh_tes_in!V15=0,"",RES_hh_tes_in!V15/RES_hh_fec_in!V15)</f>
        <v>4.0514887190181978</v>
      </c>
      <c r="W15" s="70">
        <f>IF(RES_hh_tes_in!W15=0,"",RES_hh_tes_in!W15/RES_hh_fec_in!W15)</f>
        <v>4.0602506701594221</v>
      </c>
      <c r="X15" s="70">
        <f>IF(RES_hh_tes_in!X15=0,"",RES_hh_tes_in!X15/RES_hh_fec_in!X15)</f>
        <v>4.1053017695691363</v>
      </c>
      <c r="Y15" s="70">
        <f>IF(RES_hh_tes_in!Y15=0,"",RES_hh_tes_in!Y15/RES_hh_fec_in!Y15)</f>
        <v>4.1599897796985266</v>
      </c>
      <c r="DA15" s="88" t="s">
        <v>733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2.246823142819061</v>
      </c>
      <c r="D16" s="78">
        <f>IF(RES_hh_tes_in!D16=0,"",RES_hh_tes_in!D16/RES_hh_fec_in!D16)</f>
        <v>2.3622571447040914</v>
      </c>
      <c r="E16" s="78">
        <f>IF(RES_hh_tes_in!E16=0,"",RES_hh_tes_in!E16/RES_hh_fec_in!E16)</f>
        <v>2.4726428344438052</v>
      </c>
      <c r="F16" s="78">
        <f>IF(RES_hh_tes_in!F16=0,"",RES_hh_tes_in!F16/RES_hh_fec_in!F16)</f>
        <v>2.5622781256661646</v>
      </c>
      <c r="G16" s="78">
        <f>IF(RES_hh_tes_in!G16=0,"",RES_hh_tes_in!G16/RES_hh_fec_in!G16)</f>
        <v>2.6596458647054879</v>
      </c>
      <c r="H16" s="78">
        <f>IF(RES_hh_tes_in!H16=0,"",RES_hh_tes_in!H16/RES_hh_fec_in!H16)</f>
        <v>2.7943428283047185</v>
      </c>
      <c r="I16" s="78">
        <f>IF(RES_hh_tes_in!I16=0,"",RES_hh_tes_in!I16/RES_hh_fec_in!I16)</f>
        <v>2.8815572977160802</v>
      </c>
      <c r="J16" s="78">
        <f>IF(RES_hh_tes_in!J16=0,"",RES_hh_tes_in!J16/RES_hh_fec_in!J16)</f>
        <v>3.0165982145183516</v>
      </c>
      <c r="K16" s="78">
        <f>IF(RES_hh_tes_in!K16=0,"",RES_hh_tes_in!K16/RES_hh_fec_in!K16)</f>
        <v>3.0904348160879724</v>
      </c>
      <c r="L16" s="78">
        <f>IF(RES_hh_tes_in!L16=0,"",RES_hh_tes_in!L16/RES_hh_fec_in!L16)</f>
        <v>3.1993719286044575</v>
      </c>
      <c r="M16" s="78">
        <f>IF(RES_hh_tes_in!M16=0,"",RES_hh_tes_in!M16/RES_hh_fec_in!M16)</f>
        <v>3.3447445727625271</v>
      </c>
      <c r="N16" s="78">
        <f>IF(RES_hh_tes_in!N16=0,"",RES_hh_tes_in!N16/RES_hh_fec_in!N16)</f>
        <v>3.4451769058135637</v>
      </c>
      <c r="O16" s="78">
        <f>IF(RES_hh_tes_in!O16=0,"",RES_hh_tes_in!O16/RES_hh_fec_in!O16)</f>
        <v>3.6849116997958133</v>
      </c>
      <c r="P16" s="78">
        <f>IF(RES_hh_tes_in!P16=0,"",RES_hh_tes_in!P16/RES_hh_fec_in!P16)</f>
        <v>3.8420862979834101</v>
      </c>
      <c r="Q16" s="78">
        <f>IF(RES_hh_tes_in!Q16=0,"",RES_hh_tes_in!Q16/RES_hh_fec_in!Q16)</f>
        <v>3.9288841036094646</v>
      </c>
      <c r="R16" s="78">
        <f>IF(RES_hh_tes_in!R16=0,"",RES_hh_tes_in!R16/RES_hh_fec_in!R16)</f>
        <v>3.9568932644430928</v>
      </c>
      <c r="S16" s="78">
        <f>IF(RES_hh_tes_in!S16=0,"",RES_hh_tes_in!S16/RES_hh_fec_in!S16)</f>
        <v>3.9517019625021725</v>
      </c>
      <c r="T16" s="78">
        <f>IF(RES_hh_tes_in!T16=0,"",RES_hh_tes_in!T16/RES_hh_fec_in!T16)</f>
        <v>3.972401336834968</v>
      </c>
      <c r="U16" s="78">
        <f>IF(RES_hh_tes_in!U16=0,"",RES_hh_tes_in!U16/RES_hh_fec_in!U16)</f>
        <v>4.0083140873650134</v>
      </c>
      <c r="V16" s="78">
        <f>IF(RES_hh_tes_in!V16=0,"",RES_hh_tes_in!V16/RES_hh_fec_in!V16)</f>
        <v>4.0514887190181978</v>
      </c>
      <c r="W16" s="78">
        <f>IF(RES_hh_tes_in!W16=0,"",RES_hh_tes_in!W16/RES_hh_fec_in!W16)</f>
        <v>4.0602506701594221</v>
      </c>
      <c r="X16" s="78">
        <f>IF(RES_hh_tes_in!X16=0,"",RES_hh_tes_in!X16/RES_hh_fec_in!X16)</f>
        <v>4.1053017695691363</v>
      </c>
      <c r="Y16" s="78">
        <f>IF(RES_hh_tes_in!Y16=0,"",RES_hh_tes_in!Y16/RES_hh_fec_in!Y16)</f>
        <v>4.1599897796985266</v>
      </c>
      <c r="DA16" s="89" t="s">
        <v>734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0.66574015231278993</v>
      </c>
      <c r="D17" s="70">
        <f>IF(RES_hh_tes_in!D17=0,"",RES_hh_tes_in!D17/RES_hh_fec_in!D17)</f>
        <v>0.66465064528917828</v>
      </c>
      <c r="E17" s="70">
        <f>IF(RES_hh_tes_in!E17=0,"",RES_hh_tes_in!E17/RES_hh_fec_in!E17)</f>
        <v>0.6676110557837176</v>
      </c>
      <c r="F17" s="70">
        <f>IF(RES_hh_tes_in!F17=0,"",RES_hh_tes_in!F17/RES_hh_fec_in!F17)</f>
        <v>0.67368946047911271</v>
      </c>
      <c r="G17" s="70">
        <f>IF(RES_hh_tes_in!G17=0,"",RES_hh_tes_in!G17/RES_hh_fec_in!G17)</f>
        <v>0.67275421668547186</v>
      </c>
      <c r="H17" s="70">
        <f>IF(RES_hh_tes_in!H17=0,"",RES_hh_tes_in!H17/RES_hh_fec_in!H17)</f>
        <v>0.68355348272345129</v>
      </c>
      <c r="I17" s="70">
        <f>IF(RES_hh_tes_in!I17=0,"",RES_hh_tes_in!I17/RES_hh_fec_in!I17)</f>
        <v>0.69807660824583062</v>
      </c>
      <c r="J17" s="70">
        <f>IF(RES_hh_tes_in!J17=0,"",RES_hh_tes_in!J17/RES_hh_fec_in!J17)</f>
        <v>0.69927858352915362</v>
      </c>
      <c r="K17" s="70">
        <f>IF(RES_hh_tes_in!K17=0,"",RES_hh_tes_in!K17/RES_hh_fec_in!K17)</f>
        <v>0.7033791139941854</v>
      </c>
      <c r="L17" s="70">
        <f>IF(RES_hh_tes_in!L17=0,"",RES_hh_tes_in!L17/RES_hh_fec_in!L17)</f>
        <v>0.71057106148003013</v>
      </c>
      <c r="M17" s="70">
        <f>IF(RES_hh_tes_in!M17=0,"",RES_hh_tes_in!M17/RES_hh_fec_in!M17)</f>
        <v>0.71728843994717872</v>
      </c>
      <c r="N17" s="70">
        <f>IF(RES_hh_tes_in!N17=0,"",RES_hh_tes_in!N17/RES_hh_fec_in!N17)</f>
        <v>0.7319673153554046</v>
      </c>
      <c r="O17" s="70">
        <f>IF(RES_hh_tes_in!O17=0,"",RES_hh_tes_in!O17/RES_hh_fec_in!O17)</f>
        <v>0.75438770125962384</v>
      </c>
      <c r="P17" s="70">
        <f>IF(RES_hh_tes_in!P17=0,"",RES_hh_tes_in!P17/RES_hh_fec_in!P17)</f>
        <v>0.78498529278036189</v>
      </c>
      <c r="Q17" s="70">
        <f>IF(RES_hh_tes_in!Q17=0,"",RES_hh_tes_in!Q17/RES_hh_fec_in!Q17)</f>
        <v>0.80431229109384972</v>
      </c>
      <c r="R17" s="70">
        <f>IF(RES_hh_tes_in!R17=0,"",RES_hh_tes_in!R17/RES_hh_fec_in!R17)</f>
        <v>0.81158489365918851</v>
      </c>
      <c r="S17" s="70">
        <f>IF(RES_hh_tes_in!S17=0,"",RES_hh_tes_in!S17/RES_hh_fec_in!S17)</f>
        <v>0.82109486318861358</v>
      </c>
      <c r="T17" s="70">
        <f>IF(RES_hh_tes_in!T17=0,"",RES_hh_tes_in!T17/RES_hh_fec_in!T17)</f>
        <v>0.82901331178992543</v>
      </c>
      <c r="U17" s="70">
        <f>IF(RES_hh_tes_in!U17=0,"",RES_hh_tes_in!U17/RES_hh_fec_in!U17)</f>
        <v>0.83328065614360425</v>
      </c>
      <c r="V17" s="70">
        <f>IF(RES_hh_tes_in!V17=0,"",RES_hh_tes_in!V17/RES_hh_fec_in!V17)</f>
        <v>0.84184119105146382</v>
      </c>
      <c r="W17" s="70">
        <f>IF(RES_hh_tes_in!W17=0,"",RES_hh_tes_in!W17/RES_hh_fec_in!W17)</f>
        <v>0.85584621998060073</v>
      </c>
      <c r="X17" s="70">
        <f>IF(RES_hh_tes_in!X17=0,"",RES_hh_tes_in!X17/RES_hh_fec_in!X17)</f>
        <v>0.86574023218708684</v>
      </c>
      <c r="Y17" s="70">
        <f>IF(RES_hh_tes_in!Y17=0,"",RES_hh_tes_in!Y17/RES_hh_fec_in!Y17)</f>
        <v>0.86037028438496321</v>
      </c>
      <c r="DA17" s="88" t="s">
        <v>735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0.64170098669455355</v>
      </c>
      <c r="D18" s="78">
        <f>IF(RES_hh_tes_in!D18=0,"",RES_hh_tes_in!D18/RES_hh_fec_in!D18)</f>
        <v>0.64555603342742052</v>
      </c>
      <c r="E18" s="78">
        <f>IF(RES_hh_tes_in!E18=0,"",RES_hh_tes_in!E18/RES_hh_fec_in!E18)</f>
        <v>0.6500632797112611</v>
      </c>
      <c r="F18" s="78">
        <f>IF(RES_hh_tes_in!F18=0,"",RES_hh_tes_in!F18/RES_hh_fec_in!F18)</f>
        <v>0.65459551380646708</v>
      </c>
      <c r="G18" s="78">
        <f>IF(RES_hh_tes_in!G18=0,"",RES_hh_tes_in!G18/RES_hh_fec_in!G18)</f>
        <v>0.66035440427119452</v>
      </c>
      <c r="H18" s="78">
        <f>IF(RES_hh_tes_in!H18=0,"",RES_hh_tes_in!H18/RES_hh_fec_in!H18)</f>
        <v>0.66519805293127021</v>
      </c>
      <c r="I18" s="78">
        <f>IF(RES_hh_tes_in!I18=0,"",RES_hh_tes_in!I18/RES_hh_fec_in!I18)</f>
        <v>0.67250031704510993</v>
      </c>
      <c r="J18" s="78">
        <f>IF(RES_hh_tes_in!J18=0,"",RES_hh_tes_in!J18/RES_hh_fec_in!J18)</f>
        <v>0.67349408697562418</v>
      </c>
      <c r="K18" s="78">
        <f>IF(RES_hh_tes_in!K18=0,"",RES_hh_tes_in!K18/RES_hh_fec_in!K18)</f>
        <v>0.68106210986989046</v>
      </c>
      <c r="L18" s="78">
        <f>IF(RES_hh_tes_in!L18=0,"",RES_hh_tes_in!L18/RES_hh_fec_in!L18)</f>
        <v>0.68600459847371265</v>
      </c>
      <c r="M18" s="78">
        <f>IF(RES_hh_tes_in!M18=0,"",RES_hh_tes_in!M18/RES_hh_fec_in!M18)</f>
        <v>0.68921748022462315</v>
      </c>
      <c r="N18" s="78">
        <f>IF(RES_hh_tes_in!N18=0,"",RES_hh_tes_in!N18/RES_hh_fec_in!N18)</f>
        <v>0.69582219942753321</v>
      </c>
      <c r="O18" s="78">
        <f>IF(RES_hh_tes_in!O18=0,"",RES_hh_tes_in!O18/RES_hh_fec_in!O18)</f>
        <v>0.70107316091449667</v>
      </c>
      <c r="P18" s="78">
        <f>IF(RES_hh_tes_in!P18=0,"",RES_hh_tes_in!P18/RES_hh_fec_in!P18)</f>
        <v>0.70036709543559383</v>
      </c>
      <c r="Q18" s="78">
        <f>IF(RES_hh_tes_in!Q18=0,"",RES_hh_tes_in!Q18/RES_hh_fec_in!Q18)</f>
        <v>0.71158102741133111</v>
      </c>
      <c r="R18" s="78">
        <f>IF(RES_hh_tes_in!R18=0,"",RES_hh_tes_in!R18/RES_hh_fec_in!R18)</f>
        <v>0.72617808344048795</v>
      </c>
      <c r="S18" s="78">
        <f>IF(RES_hh_tes_in!S18=0,"",RES_hh_tes_in!S18/RES_hh_fec_in!S18)</f>
        <v>0.74438577388350213</v>
      </c>
      <c r="T18" s="78">
        <f>IF(RES_hh_tes_in!T18=0,"",RES_hh_tes_in!T18/RES_hh_fec_in!T18)</f>
        <v>0.7245282136040041</v>
      </c>
      <c r="U18" s="78">
        <f>IF(RES_hh_tes_in!U18=0,"",RES_hh_tes_in!U18/RES_hh_fec_in!U18)</f>
        <v>0.78473247835070259</v>
      </c>
      <c r="V18" s="78">
        <f>IF(RES_hh_tes_in!V18=0,"",RES_hh_tes_in!V18/RES_hh_fec_in!V18)</f>
        <v>0.79824682087279708</v>
      </c>
      <c r="W18" s="78">
        <f>IF(RES_hh_tes_in!W18=0,"",RES_hh_tes_in!W18/RES_hh_fec_in!W18)</f>
        <v>0.8232290617042165</v>
      </c>
      <c r="X18" s="78">
        <f>IF(RES_hh_tes_in!X18=0,"",RES_hh_tes_in!X18/RES_hh_fec_in!X18)</f>
        <v>0.82675264278007388</v>
      </c>
      <c r="Y18" s="78">
        <f>IF(RES_hh_tes_in!Y18=0,"",RES_hh_tes_in!Y18/RES_hh_fec_in!Y18)</f>
        <v>0.82450806449535319</v>
      </c>
      <c r="DA18" s="89" t="s">
        <v>736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0.58638426595446091</v>
      </c>
      <c r="D19" s="78">
        <f>IF(RES_hh_tes_in!D19=0,"",RES_hh_tes_in!D19/RES_hh_fec_in!D19)</f>
        <v>0.5838344349615604</v>
      </c>
      <c r="E19" s="78">
        <f>IF(RES_hh_tes_in!E19=0,"",RES_hh_tes_in!E19/RES_hh_fec_in!E19)</f>
        <v>0.58361919682102092</v>
      </c>
      <c r="F19" s="78">
        <f>IF(RES_hh_tes_in!F19=0,"",RES_hh_tes_in!F19/RES_hh_fec_in!F19)</f>
        <v>0.5911824438965646</v>
      </c>
      <c r="G19" s="78">
        <f>IF(RES_hh_tes_in!G19=0,"",RES_hh_tes_in!G19/RES_hh_fec_in!G19)</f>
        <v>0.58233961617865126</v>
      </c>
      <c r="H19" s="78">
        <f>IF(RES_hh_tes_in!H19=0,"",RES_hh_tes_in!H19/RES_hh_fec_in!H19)</f>
        <v>0.59844619856245029</v>
      </c>
      <c r="I19" s="78">
        <f>IF(RES_hh_tes_in!I19=0,"",RES_hh_tes_in!I19/RES_hh_fec_in!I19)</f>
        <v>0.59851216768137661</v>
      </c>
      <c r="J19" s="78">
        <f>IF(RES_hh_tes_in!J19=0,"",RES_hh_tes_in!J19/RES_hh_fec_in!J19)</f>
        <v>0.60206997258935313</v>
      </c>
      <c r="K19" s="78">
        <f>IF(RES_hh_tes_in!K19=0,"",RES_hh_tes_in!K19/RES_hh_fec_in!K19)</f>
        <v>0.6061709093437968</v>
      </c>
      <c r="L19" s="78">
        <f>IF(RES_hh_tes_in!L19=0,"",RES_hh_tes_in!L19/RES_hh_fec_in!L19)</f>
        <v>0.61212780067721195</v>
      </c>
      <c r="M19" s="78">
        <f>IF(RES_hh_tes_in!M19=0,"",RES_hh_tes_in!M19/RES_hh_fec_in!M19)</f>
        <v>0.6191200067930106</v>
      </c>
      <c r="N19" s="78">
        <f>IF(RES_hh_tes_in!N19=0,"",RES_hh_tes_in!N19/RES_hh_fec_in!N19)</f>
        <v>0.63335073892212945</v>
      </c>
      <c r="O19" s="78">
        <f>IF(RES_hh_tes_in!O19=0,"",RES_hh_tes_in!O19/RES_hh_fec_in!O19)</f>
        <v>0.65768973910452599</v>
      </c>
      <c r="P19" s="78">
        <f>IF(RES_hh_tes_in!P19=0,"",RES_hh_tes_in!P19/RES_hh_fec_in!P19)</f>
        <v>0.70068228193089765</v>
      </c>
      <c r="Q19" s="78">
        <f>IF(RES_hh_tes_in!Q19=0,"",RES_hh_tes_in!Q19/RES_hh_fec_in!Q19)</f>
        <v>0.72790724543836671</v>
      </c>
      <c r="R19" s="78">
        <f>IF(RES_hh_tes_in!R19=0,"",RES_hh_tes_in!R19/RES_hh_fec_in!R19)</f>
        <v>0.73950713191313111</v>
      </c>
      <c r="S19" s="78">
        <f>IF(RES_hh_tes_in!S19=0,"",RES_hh_tes_in!S19/RES_hh_fec_in!S19)</f>
        <v>0.75600077493964868</v>
      </c>
      <c r="T19" s="78">
        <f>IF(RES_hh_tes_in!T19=0,"",RES_hh_tes_in!T19/RES_hh_fec_in!T19)</f>
        <v>0.78178959696368389</v>
      </c>
      <c r="U19" s="78">
        <f>IF(RES_hh_tes_in!U19=0,"",RES_hh_tes_in!U19/RES_hh_fec_in!U19)</f>
        <v>0.78598158737347412</v>
      </c>
      <c r="V19" s="78">
        <f>IF(RES_hh_tes_in!V19=0,"",RES_hh_tes_in!V19/RES_hh_fec_in!V19)</f>
        <v>0.79268494233520093</v>
      </c>
      <c r="W19" s="78">
        <f>IF(RES_hh_tes_in!W19=0,"",RES_hh_tes_in!W19/RES_hh_fec_in!W19)</f>
        <v>0.79656262559703095</v>
      </c>
      <c r="X19" s="78">
        <f>IF(RES_hh_tes_in!X19=0,"",RES_hh_tes_in!X19/RES_hh_fec_in!X19)</f>
        <v>0.79817452233227248</v>
      </c>
      <c r="Y19" s="78">
        <f>IF(RES_hh_tes_in!Y19=0,"",RES_hh_tes_in!Y19/RES_hh_fec_in!Y19)</f>
        <v>0.79768699923670894</v>
      </c>
      <c r="DA19" s="89" t="s">
        <v>737</v>
      </c>
    </row>
    <row r="20" spans="1:105" ht="12" customHeight="1" x14ac:dyDescent="0.25">
      <c r="A20" s="28" t="s">
        <v>201</v>
      </c>
      <c r="B20" s="78"/>
      <c r="C20" s="78">
        <f>IF(RES_hh_tes_in!C20=0,"",RES_hh_tes_in!C20/RES_hh_fec_in!C20)</f>
        <v>0.60394645120253876</v>
      </c>
      <c r="D20" s="78">
        <f>IF(RES_hh_tes_in!D20=0,"",RES_hh_tes_in!D20/RES_hh_fec_in!D20)</f>
        <v>0.60055674707871509</v>
      </c>
      <c r="E20" s="78">
        <f>IF(RES_hh_tes_in!E20=0,"",RES_hh_tes_in!E20/RES_hh_fec_in!E20)</f>
        <v>0.60201381111955132</v>
      </c>
      <c r="F20" s="78">
        <f>IF(RES_hh_tes_in!F20=0,"",RES_hh_tes_in!F20/RES_hh_fec_in!F20)</f>
        <v>0.60883749195117687</v>
      </c>
      <c r="G20" s="78">
        <f>IF(RES_hh_tes_in!G20=0,"",RES_hh_tes_in!G20/RES_hh_fec_in!G20)</f>
        <v>0.60929354867801444</v>
      </c>
      <c r="H20" s="78">
        <f>IF(RES_hh_tes_in!H20=0,"",RES_hh_tes_in!H20/RES_hh_fec_in!H20)</f>
        <v>0.62296243865777634</v>
      </c>
      <c r="I20" s="78">
        <f>IF(RES_hh_tes_in!I20=0,"",RES_hh_tes_in!I20/RES_hh_fec_in!I20)</f>
        <v>0.60405142145872204</v>
      </c>
      <c r="J20" s="78">
        <f>IF(RES_hh_tes_in!J20=0,"",RES_hh_tes_in!J20/RES_hh_fec_in!J20)</f>
        <v>0.6118089503784423</v>
      </c>
      <c r="K20" s="78">
        <f>IF(RES_hh_tes_in!K20=0,"",RES_hh_tes_in!K20/RES_hh_fec_in!K20)</f>
        <v>0.60724997388323088</v>
      </c>
      <c r="L20" s="78">
        <f>IF(RES_hh_tes_in!L20=0,"",RES_hh_tes_in!L20/RES_hh_fec_in!L20)</f>
        <v>0.62393014427566718</v>
      </c>
      <c r="M20" s="78">
        <f>IF(RES_hh_tes_in!M20=0,"",RES_hh_tes_in!M20/RES_hh_fec_in!M20)</f>
        <v>0.62830863622521738</v>
      </c>
      <c r="N20" s="78">
        <f>IF(RES_hh_tes_in!N20=0,"",RES_hh_tes_in!N20/RES_hh_fec_in!N20)</f>
        <v>0.64820430274433161</v>
      </c>
      <c r="O20" s="78">
        <f>IF(RES_hh_tes_in!O20=0,"",RES_hh_tes_in!O20/RES_hh_fec_in!O20)</f>
        <v>0.65101654303633405</v>
      </c>
      <c r="P20" s="78">
        <f>IF(RES_hh_tes_in!P20=0,"",RES_hh_tes_in!P20/RES_hh_fec_in!P20)</f>
        <v>0.69727456576356417</v>
      </c>
      <c r="Q20" s="78">
        <f>IF(RES_hh_tes_in!Q20=0,"",RES_hh_tes_in!Q20/RES_hh_fec_in!Q20)</f>
        <v>0.71673630178212877</v>
      </c>
      <c r="R20" s="78">
        <f>IF(RES_hh_tes_in!R20=0,"",RES_hh_tes_in!R20/RES_hh_fec_in!R20)</f>
        <v>0.73833769459142307</v>
      </c>
      <c r="S20" s="78">
        <f>IF(RES_hh_tes_in!S20=0,"",RES_hh_tes_in!S20/RES_hh_fec_in!S20)</f>
        <v>0.77006464558326426</v>
      </c>
      <c r="T20" s="78">
        <f>IF(RES_hh_tes_in!T20=0,"",RES_hh_tes_in!T20/RES_hh_fec_in!T20)</f>
        <v>0.78732855519341116</v>
      </c>
      <c r="U20" s="78">
        <f>IF(RES_hh_tes_in!U20=0,"",RES_hh_tes_in!U20/RES_hh_fec_in!U20)</f>
        <v>0.80164501380726794</v>
      </c>
      <c r="V20" s="78">
        <f>IF(RES_hh_tes_in!V20=0,"",RES_hh_tes_in!V20/RES_hh_fec_in!V20)</f>
        <v>0.78993515290414673</v>
      </c>
      <c r="W20" s="78">
        <f>IF(RES_hh_tes_in!W20=0,"",RES_hh_tes_in!W20/RES_hh_fec_in!W20)</f>
        <v>0.80400132628466481</v>
      </c>
      <c r="X20" s="78">
        <f>IF(RES_hh_tes_in!X20=0,"",RES_hh_tes_in!X20/RES_hh_fec_in!X20)</f>
        <v>0.82546665539206521</v>
      </c>
      <c r="Y20" s="78">
        <f>IF(RES_hh_tes_in!Y20=0,"",RES_hh_tes_in!Y20/RES_hh_fec_in!Y20)</f>
        <v>0.82677151080419875</v>
      </c>
      <c r="DA20" s="89" t="s">
        <v>738</v>
      </c>
    </row>
    <row r="21" spans="1:105" ht="12" customHeight="1" x14ac:dyDescent="0.25">
      <c r="A21" s="28" t="s">
        <v>190</v>
      </c>
      <c r="B21" s="78"/>
      <c r="C21" s="78">
        <f>IF(RES_hh_tes_in!C21=0,"",RES_hh_tes_in!C21/RES_hh_fec_in!C21)</f>
        <v>0.62222451863682093</v>
      </c>
      <c r="D21" s="78">
        <f>IF(RES_hh_tes_in!D21=0,"",RES_hh_tes_in!D21/RES_hh_fec_in!D21)</f>
        <v>0.63314538928451058</v>
      </c>
      <c r="E21" s="78">
        <f>IF(RES_hh_tes_in!E21=0,"",RES_hh_tes_in!E21/RES_hh_fec_in!E21)</f>
        <v>0.63632221121859756</v>
      </c>
      <c r="F21" s="78">
        <f>IF(RES_hh_tes_in!F21=0,"",RES_hh_tes_in!F21/RES_hh_fec_in!F21)</f>
        <v>0.64320759464284016</v>
      </c>
      <c r="G21" s="78">
        <f>IF(RES_hh_tes_in!G21=0,"",RES_hh_tes_in!G21/RES_hh_fec_in!G21)</f>
        <v>0.64348948535128947</v>
      </c>
      <c r="H21" s="78">
        <f>IF(RES_hh_tes_in!H21=0,"",RES_hh_tes_in!H21/RES_hh_fec_in!H21)</f>
        <v>0.65427385419677486</v>
      </c>
      <c r="I21" s="78">
        <f>IF(RES_hh_tes_in!I21=0,"",RES_hh_tes_in!I21/RES_hh_fec_in!I21)</f>
        <v>0.66314261684921039</v>
      </c>
      <c r="J21" s="78">
        <f>IF(RES_hh_tes_in!J21=0,"",RES_hh_tes_in!J21/RES_hh_fec_in!J21)</f>
        <v>0.6652112055581817</v>
      </c>
      <c r="K21" s="78">
        <f>IF(RES_hh_tes_in!K21=0,"",RES_hh_tes_in!K21/RES_hh_fec_in!K21)</f>
        <v>0.66805776389430593</v>
      </c>
      <c r="L21" s="78">
        <f>IF(RES_hh_tes_in!L21=0,"",RES_hh_tes_in!L21/RES_hh_fec_in!L21)</f>
        <v>0.68082738725270164</v>
      </c>
      <c r="M21" s="78">
        <f>IF(RES_hh_tes_in!M21=0,"",RES_hh_tes_in!M21/RES_hh_fec_in!M21)</f>
        <v>0.68665029125390276</v>
      </c>
      <c r="N21" s="78">
        <f>IF(RES_hh_tes_in!N21=0,"",RES_hh_tes_in!N21/RES_hh_fec_in!N21)</f>
        <v>0.71128778352047228</v>
      </c>
      <c r="O21" s="78">
        <f>IF(RES_hh_tes_in!O21=0,"",RES_hh_tes_in!O21/RES_hh_fec_in!O21)</f>
        <v>0.73305741445894368</v>
      </c>
      <c r="P21" s="78">
        <f>IF(RES_hh_tes_in!P21=0,"",RES_hh_tes_in!P21/RES_hh_fec_in!P21)</f>
        <v>0.76997096135699938</v>
      </c>
      <c r="Q21" s="78">
        <f>IF(RES_hh_tes_in!Q21=0,"",RES_hh_tes_in!Q21/RES_hh_fec_in!Q21)</f>
        <v>0.81025896015401389</v>
      </c>
      <c r="R21" s="78">
        <f>IF(RES_hh_tes_in!R21=0,"",RES_hh_tes_in!R21/RES_hh_fec_in!R21)</f>
        <v>0.81889791982487747</v>
      </c>
      <c r="S21" s="78">
        <f>IF(RES_hh_tes_in!S21=0,"",RES_hh_tes_in!S21/RES_hh_fec_in!S21)</f>
        <v>0.83153262199667499</v>
      </c>
      <c r="T21" s="78">
        <f>IF(RES_hh_tes_in!T21=0,"",RES_hh_tes_in!T21/RES_hh_fec_in!T21)</f>
        <v>0.84156138385318224</v>
      </c>
      <c r="U21" s="78">
        <f>IF(RES_hh_tes_in!U21=0,"",RES_hh_tes_in!U21/RES_hh_fec_in!U21)</f>
        <v>0.84401845853636492</v>
      </c>
      <c r="V21" s="78">
        <f>IF(RES_hh_tes_in!V21=0,"",RES_hh_tes_in!V21/RES_hh_fec_in!V21)</f>
        <v>0.85142081322115537</v>
      </c>
      <c r="W21" s="78">
        <f>IF(RES_hh_tes_in!W21=0,"",RES_hh_tes_in!W21/RES_hh_fec_in!W21)</f>
        <v>0.86617245750701488</v>
      </c>
      <c r="X21" s="78">
        <f>IF(RES_hh_tes_in!X21=0,"",RES_hh_tes_in!X21/RES_hh_fec_in!X21)</f>
        <v>0.8630528665628886</v>
      </c>
      <c r="Y21" s="78">
        <f>IF(RES_hh_tes_in!Y21=0,"",RES_hh_tes_in!Y21/RES_hh_fec_in!Y21)</f>
        <v>0.85353364880876526</v>
      </c>
      <c r="DA21" s="89" t="s">
        <v>739</v>
      </c>
    </row>
    <row r="22" spans="1:105" ht="12" customHeight="1" x14ac:dyDescent="0.25">
      <c r="A22" s="28" t="s">
        <v>203</v>
      </c>
      <c r="B22" s="78"/>
      <c r="C22" s="78">
        <f>IF(RES_hh_tes_in!C22=0,"",RES_hh_tes_in!C22/RES_hh_fec_in!C22)</f>
        <v>0.58239505462062446</v>
      </c>
      <c r="D22" s="78">
        <f>IF(RES_hh_tes_in!D22=0,"",RES_hh_tes_in!D22/RES_hh_fec_in!D22)</f>
        <v>0.5909840803357439</v>
      </c>
      <c r="E22" s="78">
        <f>IF(RES_hh_tes_in!E22=0,"",RES_hh_tes_in!E22/RES_hh_fec_in!E22)</f>
        <v>0.60300484853552216</v>
      </c>
      <c r="F22" s="78">
        <f>IF(RES_hh_tes_in!F22=0,"",RES_hh_tes_in!F22/RES_hh_fec_in!F22)</f>
        <v>0.61328252818534068</v>
      </c>
      <c r="G22" s="78">
        <f>IF(RES_hh_tes_in!G22=0,"",RES_hh_tes_in!G22/RES_hh_fec_in!G22)</f>
        <v>0.6373017325618241</v>
      </c>
      <c r="H22" s="78">
        <f>IF(RES_hh_tes_in!H22=0,"",RES_hh_tes_in!H22/RES_hh_fec_in!H22)</f>
        <v>0.66363344651841916</v>
      </c>
      <c r="I22" s="78">
        <f>IF(RES_hh_tes_in!I22=0,"",RES_hh_tes_in!I22/RES_hh_fec_in!I22)</f>
        <v>0.68578521450470797</v>
      </c>
      <c r="J22" s="78">
        <f>IF(RES_hh_tes_in!J22=0,"",RES_hh_tes_in!J22/RES_hh_fec_in!J22)</f>
        <v>0.70107128238488692</v>
      </c>
      <c r="K22" s="78">
        <f>IF(RES_hh_tes_in!K22=0,"",RES_hh_tes_in!K22/RES_hh_fec_in!K22)</f>
        <v>0.69754174508348099</v>
      </c>
      <c r="L22" s="78">
        <f>IF(RES_hh_tes_in!L22=0,"",RES_hh_tes_in!L22/RES_hh_fec_in!L22)</f>
        <v>0.72295567064077937</v>
      </c>
      <c r="M22" s="78">
        <f>IF(RES_hh_tes_in!M22=0,"",RES_hh_tes_in!M22/RES_hh_fec_in!M22)</f>
        <v>0.73936257516575732</v>
      </c>
      <c r="N22" s="78">
        <f>IF(RES_hh_tes_in!N22=0,"",RES_hh_tes_in!N22/RES_hh_fec_in!N22)</f>
        <v>0.74936464828494065</v>
      </c>
      <c r="O22" s="78">
        <f>IF(RES_hh_tes_in!O22=0,"",RES_hh_tes_in!O22/RES_hh_fec_in!O22)</f>
        <v>0.76306559615718694</v>
      </c>
      <c r="P22" s="78">
        <f>IF(RES_hh_tes_in!P22=0,"",RES_hh_tes_in!P22/RES_hh_fec_in!P22)</f>
        <v>0.72620111400911713</v>
      </c>
      <c r="Q22" s="78">
        <f>IF(RES_hh_tes_in!Q22=0,"",RES_hh_tes_in!Q22/RES_hh_fec_in!Q22)</f>
        <v>0.75246134119541752</v>
      </c>
      <c r="R22" s="78">
        <f>IF(RES_hh_tes_in!R22=0,"",RES_hh_tes_in!R22/RES_hh_fec_in!R22)</f>
        <v>0.77466110272195887</v>
      </c>
      <c r="S22" s="78">
        <f>IF(RES_hh_tes_in!S22=0,"",RES_hh_tes_in!S22/RES_hh_fec_in!S22)</f>
        <v>0.79185132445242568</v>
      </c>
      <c r="T22" s="78">
        <f>IF(RES_hh_tes_in!T22=0,"",RES_hh_tes_in!T22/RES_hh_fec_in!T22)</f>
        <v>0.80557706898330739</v>
      </c>
      <c r="U22" s="78">
        <f>IF(RES_hh_tes_in!U22=0,"",RES_hh_tes_in!U22/RES_hh_fec_in!U22)</f>
        <v>0.82168357180329232</v>
      </c>
      <c r="V22" s="78">
        <f>IF(RES_hh_tes_in!V22=0,"",RES_hh_tes_in!V22/RES_hh_fec_in!V22)</f>
        <v>0.83662324014257794</v>
      </c>
      <c r="W22" s="78">
        <f>IF(RES_hh_tes_in!W22=0,"",RES_hh_tes_in!W22/RES_hh_fec_in!W22)</f>
        <v>0.84369595271763864</v>
      </c>
      <c r="X22" s="78">
        <f>IF(RES_hh_tes_in!X22=0,"",RES_hh_tes_in!X22/RES_hh_fec_in!X22)</f>
        <v>0.8504898650563969</v>
      </c>
      <c r="Y22" s="78">
        <f>IF(RES_hh_tes_in!Y22=0,"",RES_hh_tes_in!Y22/RES_hh_fec_in!Y22)</f>
        <v>0.8515110952351419</v>
      </c>
      <c r="DA22" s="89" t="s">
        <v>740</v>
      </c>
    </row>
    <row r="23" spans="1:105" ht="12" customHeight="1" x14ac:dyDescent="0.25">
      <c r="A23" s="28" t="s">
        <v>198</v>
      </c>
      <c r="B23" s="78"/>
      <c r="C23" s="78">
        <f>IF(RES_hh_tes_in!C23=0,"",RES_hh_tes_in!C23/RES_hh_fec_in!C23)</f>
        <v>0.82182052358286095</v>
      </c>
      <c r="D23" s="78">
        <f>IF(RES_hh_tes_in!D23=0,"",RES_hh_tes_in!D23/RES_hh_fec_in!D23)</f>
        <v>0.82699045492240597</v>
      </c>
      <c r="E23" s="78">
        <f>IF(RES_hh_tes_in!E23=0,"",RES_hh_tes_in!E23/RES_hh_fec_in!E23)</f>
        <v>0.83168787468177918</v>
      </c>
      <c r="F23" s="78">
        <f>IF(RES_hh_tes_in!F23=0,"",RES_hh_tes_in!F23/RES_hh_fec_in!F23)</f>
        <v>0.83569548956617579</v>
      </c>
      <c r="G23" s="78">
        <f>IF(RES_hh_tes_in!G23=0,"",RES_hh_tes_in!G23/RES_hh_fec_in!G23)</f>
        <v>0.84054775170816465</v>
      </c>
      <c r="H23" s="78">
        <f>IF(RES_hh_tes_in!H23=0,"",RES_hh_tes_in!H23/RES_hh_fec_in!H23)</f>
        <v>0.84483226293830838</v>
      </c>
      <c r="I23" s="78">
        <f>IF(RES_hh_tes_in!I23=0,"",RES_hh_tes_in!I23/RES_hh_fec_in!I23)</f>
        <v>0.84521571251114225</v>
      </c>
      <c r="J23" s="78">
        <f>IF(RES_hh_tes_in!J23=0,"",RES_hh_tes_in!J23/RES_hh_fec_in!J23)</f>
        <v>0.85228743795182216</v>
      </c>
      <c r="K23" s="78">
        <f>IF(RES_hh_tes_in!K23=0,"",RES_hh_tes_in!K23/RES_hh_fec_in!K23)</f>
        <v>0.86053161833682212</v>
      </c>
      <c r="L23" s="78">
        <f>IF(RES_hh_tes_in!L23=0,"",RES_hh_tes_in!L23/RES_hh_fec_in!L23)</f>
        <v>0.866063125200082</v>
      </c>
      <c r="M23" s="78">
        <f>IF(RES_hh_tes_in!M23=0,"",RES_hh_tes_in!M23/RES_hh_fec_in!M23)</f>
        <v>0.86885402427161518</v>
      </c>
      <c r="N23" s="78">
        <f>IF(RES_hh_tes_in!N23=0,"",RES_hh_tes_in!N23/RES_hh_fec_in!N23)</f>
        <v>0.87280315869638492</v>
      </c>
      <c r="O23" s="78">
        <f>IF(RES_hh_tes_in!O23=0,"",RES_hh_tes_in!O23/RES_hh_fec_in!O23)</f>
        <v>0.8774650674695631</v>
      </c>
      <c r="P23" s="78">
        <f>IF(RES_hh_tes_in!P23=0,"",RES_hh_tes_in!P23/RES_hh_fec_in!P23)</f>
        <v>0.88499719813175437</v>
      </c>
      <c r="Q23" s="78">
        <f>IF(RES_hh_tes_in!Q23=0,"",RES_hh_tes_in!Q23/RES_hh_fec_in!Q23)</f>
        <v>0.88946718062491714</v>
      </c>
      <c r="R23" s="78">
        <f>IF(RES_hh_tes_in!R23=0,"",RES_hh_tes_in!R23/RES_hh_fec_in!R23)</f>
        <v>0.89174632925594799</v>
      </c>
      <c r="S23" s="78">
        <f>IF(RES_hh_tes_in!S23=0,"",RES_hh_tes_in!S23/RES_hh_fec_in!S23)</f>
        <v>0.8950585158354043</v>
      </c>
      <c r="T23" s="78">
        <f>IF(RES_hh_tes_in!T23=0,"",RES_hh_tes_in!T23/RES_hh_fec_in!T23)</f>
        <v>0.89720402611922911</v>
      </c>
      <c r="U23" s="78">
        <f>IF(RES_hh_tes_in!U23=0,"",RES_hh_tes_in!U23/RES_hh_fec_in!U23)</f>
        <v>0.90121151480490647</v>
      </c>
      <c r="V23" s="78">
        <f>IF(RES_hh_tes_in!V23=0,"",RES_hh_tes_in!V23/RES_hh_fec_in!V23)</f>
        <v>0.9045092568464439</v>
      </c>
      <c r="W23" s="78">
        <f>IF(RES_hh_tes_in!W23=0,"",RES_hh_tes_in!W23/RES_hh_fec_in!W23)</f>
        <v>0.90916446316391342</v>
      </c>
      <c r="X23" s="78">
        <f>IF(RES_hh_tes_in!X23=0,"",RES_hh_tes_in!X23/RES_hh_fec_in!X23)</f>
        <v>0.91199089048438364</v>
      </c>
      <c r="Y23" s="78">
        <f>IF(RES_hh_tes_in!Y23=0,"",RES_hh_tes_in!Y23/RES_hh_fec_in!Y23)</f>
        <v>0.91417732764684245</v>
      </c>
      <c r="DA23" s="89" t="s">
        <v>741</v>
      </c>
    </row>
    <row r="24" spans="1:105" ht="12" customHeight="1" x14ac:dyDescent="0.25">
      <c r="A24" s="28" t="s">
        <v>199</v>
      </c>
      <c r="B24" s="78"/>
      <c r="C24" s="78">
        <f>IF(RES_hh_tes_in!C24=0,"",RES_hh_tes_in!C24/RES_hh_fec_in!C24)</f>
        <v>0.80814397026460671</v>
      </c>
      <c r="D24" s="78">
        <f>IF(RES_hh_tes_in!D24=0,"",RES_hh_tes_in!D24/RES_hh_fec_in!D24)</f>
        <v>0.83139476424876801</v>
      </c>
      <c r="E24" s="78">
        <f>IF(RES_hh_tes_in!E24=0,"",RES_hh_tes_in!E24/RES_hh_fec_in!E24)</f>
        <v>0.829976968449604</v>
      </c>
      <c r="F24" s="78">
        <f>IF(RES_hh_tes_in!F24=0,"",RES_hh_tes_in!F24/RES_hh_fec_in!F24)</f>
        <v>0.82706887786837502</v>
      </c>
      <c r="G24" s="78">
        <f>IF(RES_hh_tes_in!G24=0,"",RES_hh_tes_in!G24/RES_hh_fec_in!G24)</f>
        <v>0.82186761235910399</v>
      </c>
      <c r="H24" s="78">
        <f>IF(RES_hh_tes_in!H24=0,"",RES_hh_tes_in!H24/RES_hh_fec_in!H24)</f>
        <v>0.8237990357521815</v>
      </c>
      <c r="I24" s="78">
        <f>IF(RES_hh_tes_in!I24=0,"",RES_hh_tes_in!I24/RES_hh_fec_in!I24)</f>
        <v>0.83431321646923162</v>
      </c>
      <c r="J24" s="78">
        <f>IF(RES_hh_tes_in!J24=0,"",RES_hh_tes_in!J24/RES_hh_fec_in!J24)</f>
        <v>0.83861185860223508</v>
      </c>
      <c r="K24" s="78">
        <f>IF(RES_hh_tes_in!K24=0,"",RES_hh_tes_in!K24/RES_hh_fec_in!K24)</f>
        <v>0.83926558306079579</v>
      </c>
      <c r="L24" s="78">
        <f>IF(RES_hh_tes_in!L24=0,"",RES_hh_tes_in!L24/RES_hh_fec_in!L24)</f>
        <v>0.84618417613671615</v>
      </c>
      <c r="M24" s="78">
        <f>IF(RES_hh_tes_in!M24=0,"",RES_hh_tes_in!M24/RES_hh_fec_in!M24)</f>
        <v>0.84446608099401244</v>
      </c>
      <c r="N24" s="78">
        <f>IF(RES_hh_tes_in!N24=0,"",RES_hh_tes_in!N24/RES_hh_fec_in!N24)</f>
        <v>0.8474552533014218</v>
      </c>
      <c r="O24" s="78">
        <f>IF(RES_hh_tes_in!O24=0,"",RES_hh_tes_in!O24/RES_hh_fec_in!O24)</f>
        <v>0.85560437337562512</v>
      </c>
      <c r="P24" s="78">
        <f>IF(RES_hh_tes_in!P24=0,"",RES_hh_tes_in!P24/RES_hh_fec_in!P24)</f>
        <v>0.86815471479499517</v>
      </c>
      <c r="Q24" s="78">
        <f>IF(RES_hh_tes_in!Q24=0,"",RES_hh_tes_in!Q24/RES_hh_fec_in!Q24)</f>
        <v>0.87906826282558903</v>
      </c>
      <c r="R24" s="78">
        <f>IF(RES_hh_tes_in!R24=0,"",RES_hh_tes_in!R24/RES_hh_fec_in!R24)</f>
        <v>0.88829285189112017</v>
      </c>
      <c r="S24" s="78">
        <f>IF(RES_hh_tes_in!S24=0,"",RES_hh_tes_in!S24/RES_hh_fec_in!S24)</f>
        <v>0.89143287153221307</v>
      </c>
      <c r="T24" s="78">
        <f>IF(RES_hh_tes_in!T24=0,"",RES_hh_tes_in!T24/RES_hh_fec_in!T24)</f>
        <v>0.89308128128756947</v>
      </c>
      <c r="U24" s="78">
        <f>IF(RES_hh_tes_in!U24=0,"",RES_hh_tes_in!U24/RES_hh_fec_in!U24)</f>
        <v>0.89544828083195982</v>
      </c>
      <c r="V24" s="78">
        <f>IF(RES_hh_tes_in!V24=0,"",RES_hh_tes_in!V24/RES_hh_fec_in!V24)</f>
        <v>0.8958017270388493</v>
      </c>
      <c r="W24" s="78">
        <f>IF(RES_hh_tes_in!W24=0,"",RES_hh_tes_in!W24/RES_hh_fec_in!W24)</f>
        <v>0.90401704168161534</v>
      </c>
      <c r="X24" s="78">
        <f>IF(RES_hh_tes_in!X24=0,"",RES_hh_tes_in!X24/RES_hh_fec_in!X24)</f>
        <v>0.90255865483989739</v>
      </c>
      <c r="Y24" s="78">
        <f>IF(RES_hh_tes_in!Y24=0,"",RES_hh_tes_in!Y24/RES_hh_fec_in!Y24)</f>
        <v>0.90692932856414166</v>
      </c>
      <c r="DA24" s="89" t="s">
        <v>742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0.68691036237042624</v>
      </c>
      <c r="D25" s="79">
        <f>IF(RES_hh_tes_in!D25=0,"",RES_hh_tes_in!D25/RES_hh_fec_in!D25)</f>
        <v>0.68335552956748047</v>
      </c>
      <c r="E25" s="79">
        <f>IF(RES_hh_tes_in!E25=0,"",RES_hh_tes_in!E25/RES_hh_fec_in!E25)</f>
        <v>0.67815052273600862</v>
      </c>
      <c r="F25" s="79">
        <f>IF(RES_hh_tes_in!F25=0,"",RES_hh_tes_in!F25/RES_hh_fec_in!F25)</f>
        <v>0.68421314080594975</v>
      </c>
      <c r="G25" s="79">
        <f>IF(RES_hh_tes_in!G25=0,"",RES_hh_tes_in!G25/RES_hh_fec_in!G25)</f>
        <v>0.68752733334752558</v>
      </c>
      <c r="H25" s="79">
        <f>IF(RES_hh_tes_in!H25=0,"",RES_hh_tes_in!H25/RES_hh_fec_in!H25)</f>
        <v>0.69084560520785065</v>
      </c>
      <c r="I25" s="79">
        <f>IF(RES_hh_tes_in!I25=0,"",RES_hh_tes_in!I25/RES_hh_fec_in!I25)</f>
        <v>0.69016732028172656</v>
      </c>
      <c r="J25" s="79">
        <f>IF(RES_hh_tes_in!J25=0,"",RES_hh_tes_in!J25/RES_hh_fec_in!J25)</f>
        <v>0.69461131595263059</v>
      </c>
      <c r="K25" s="79">
        <f>IF(RES_hh_tes_in!K25=0,"",RES_hh_tes_in!K25/RES_hh_fec_in!K25)</f>
        <v>0.68776167378477482</v>
      </c>
      <c r="L25" s="79">
        <f>IF(RES_hh_tes_in!L25=0,"",RES_hh_tes_in!L25/RES_hh_fec_in!L25)</f>
        <v>0.70300976362774259</v>
      </c>
      <c r="M25" s="79">
        <f>IF(RES_hh_tes_in!M25=0,"",RES_hh_tes_in!M25/RES_hh_fec_in!M25)</f>
        <v>0.69545668480387568</v>
      </c>
      <c r="N25" s="79">
        <f>IF(RES_hh_tes_in!N25=0,"",RES_hh_tes_in!N25/RES_hh_fec_in!N25)</f>
        <v>0.71079139635853561</v>
      </c>
      <c r="O25" s="79">
        <f>IF(RES_hh_tes_in!O25=0,"",RES_hh_tes_in!O25/RES_hh_fec_in!O25)</f>
        <v>0.72254492628223033</v>
      </c>
      <c r="P25" s="79">
        <f>IF(RES_hh_tes_in!P25=0,"",RES_hh_tes_in!P25/RES_hh_fec_in!P25)</f>
        <v>0.73503955564066625</v>
      </c>
      <c r="Q25" s="79">
        <f>IF(RES_hh_tes_in!Q25=0,"",RES_hh_tes_in!Q25/RES_hh_fec_in!Q25)</f>
        <v>0.74443180130563835</v>
      </c>
      <c r="R25" s="79">
        <f>IF(RES_hh_tes_in!R25=0,"",RES_hh_tes_in!R25/RES_hh_fec_in!R25)</f>
        <v>0.75483126943467771</v>
      </c>
      <c r="S25" s="79">
        <f>IF(RES_hh_tes_in!S25=0,"",RES_hh_tes_in!S25/RES_hh_fec_in!S25)</f>
        <v>0.77039219028494743</v>
      </c>
      <c r="T25" s="79">
        <f>IF(RES_hh_tes_in!T25=0,"",RES_hh_tes_in!T25/RES_hh_fec_in!T25)</f>
        <v>0.77626613682642953</v>
      </c>
      <c r="U25" s="79">
        <f>IF(RES_hh_tes_in!U25=0,"",RES_hh_tes_in!U25/RES_hh_fec_in!U25)</f>
        <v>0.78010113609674159</v>
      </c>
      <c r="V25" s="79">
        <f>IF(RES_hh_tes_in!V25=0,"",RES_hh_tes_in!V25/RES_hh_fec_in!V25)</f>
        <v>0.7942607544535677</v>
      </c>
      <c r="W25" s="79">
        <f>IF(RES_hh_tes_in!W25=0,"",RES_hh_tes_in!W25/RES_hh_fec_in!W25)</f>
        <v>0.79726602602424113</v>
      </c>
      <c r="X25" s="79">
        <f>IF(RES_hh_tes_in!X25=0,"",RES_hh_tes_in!X25/RES_hh_fec_in!X25)</f>
        <v>0.819441619914272</v>
      </c>
      <c r="Y25" s="79">
        <f>IF(RES_hh_tes_in!Y25=0,"",RES_hh_tes_in!Y25/RES_hh_fec_in!Y25)</f>
        <v>0.82115387979954124</v>
      </c>
      <c r="DA25" s="90" t="s">
        <v>743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X26" s="81">
        <f>IF(RES_hh_tes_in!X26=0,"",RES_hh_tes_in!X26/RES_hh_fec_in!X26)</f>
        <v>1</v>
      </c>
      <c r="Y26" s="81">
        <f>IF(RES_hh_tes_in!Y26=0,"",RES_hh_tes_in!Y26/RES_hh_fec_in!Y26)</f>
        <v>1</v>
      </c>
      <c r="DA26" s="92" t="s">
        <v>744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0.68673711530246084</v>
      </c>
      <c r="D27" s="70">
        <f>IF(RES_hh_tes_in!D27=0,"",RES_hh_tes_in!D27/RES_hh_fec_in!D27)</f>
        <v>0.6856259446003935</v>
      </c>
      <c r="E27" s="70">
        <f>IF(RES_hh_tes_in!E27=0,"",RES_hh_tes_in!E27/RES_hh_fec_in!E27)</f>
        <v>0.68764815498919896</v>
      </c>
      <c r="F27" s="70">
        <f>IF(RES_hh_tes_in!F27=0,"",RES_hh_tes_in!F27/RES_hh_fec_in!F27)</f>
        <v>0.68901429570300632</v>
      </c>
      <c r="G27" s="70">
        <f>IF(RES_hh_tes_in!G27=0,"",RES_hh_tes_in!G27/RES_hh_fec_in!G27)</f>
        <v>0.68716325944426382</v>
      </c>
      <c r="H27" s="70">
        <f>IF(RES_hh_tes_in!H27=0,"",RES_hh_tes_in!H27/RES_hh_fec_in!H27)</f>
        <v>0.69838695367992198</v>
      </c>
      <c r="I27" s="70">
        <f>IF(RES_hh_tes_in!I27=0,"",RES_hh_tes_in!I27/RES_hh_fec_in!I27)</f>
        <v>0.69748370408974969</v>
      </c>
      <c r="J27" s="70">
        <f>IF(RES_hh_tes_in!J27=0,"",RES_hh_tes_in!J27/RES_hh_fec_in!J27)</f>
        <v>0.69848894579157006</v>
      </c>
      <c r="K27" s="70">
        <f>IF(RES_hh_tes_in!K27=0,"",RES_hh_tes_in!K27/RES_hh_fec_in!K27)</f>
        <v>0.68930551525158346</v>
      </c>
      <c r="L27" s="70">
        <f>IF(RES_hh_tes_in!L27=0,"",RES_hh_tes_in!L27/RES_hh_fec_in!L27)</f>
        <v>0.70008966679294515</v>
      </c>
      <c r="M27" s="70">
        <f>IF(RES_hh_tes_in!M27=0,"",RES_hh_tes_in!M27/RES_hh_fec_in!M27)</f>
        <v>0.68947678543390456</v>
      </c>
      <c r="N27" s="70">
        <f>IF(RES_hh_tes_in!N27=0,"",RES_hh_tes_in!N27/RES_hh_fec_in!N27)</f>
        <v>0.69857634792601919</v>
      </c>
      <c r="O27" s="70">
        <f>IF(RES_hh_tes_in!O27=0,"",RES_hh_tes_in!O27/RES_hh_fec_in!O27)</f>
        <v>0.70427144068637293</v>
      </c>
      <c r="P27" s="70">
        <f>IF(RES_hh_tes_in!P27=0,"",RES_hh_tes_in!P27/RES_hh_fec_in!P27)</f>
        <v>0.70888273754405273</v>
      </c>
      <c r="Q27" s="70">
        <f>IF(RES_hh_tes_in!Q27=0,"",RES_hh_tes_in!Q27/RES_hh_fec_in!Q27)</f>
        <v>0.72123994528149127</v>
      </c>
      <c r="R27" s="70">
        <f>IF(RES_hh_tes_in!R27=0,"",RES_hh_tes_in!R27/RES_hh_fec_in!R27)</f>
        <v>0.71976541287737128</v>
      </c>
      <c r="S27" s="70">
        <f>IF(RES_hh_tes_in!S27=0,"",RES_hh_tes_in!S27/RES_hh_fec_in!S27)</f>
        <v>0.73295625761933181</v>
      </c>
      <c r="T27" s="70">
        <f>IF(RES_hh_tes_in!T27=0,"",RES_hh_tes_in!T27/RES_hh_fec_in!T27)</f>
        <v>0.73808862994139346</v>
      </c>
      <c r="U27" s="70">
        <f>IF(RES_hh_tes_in!U27=0,"",RES_hh_tes_in!U27/RES_hh_fec_in!U27)</f>
        <v>0.744722775315101</v>
      </c>
      <c r="V27" s="70">
        <f>IF(RES_hh_tes_in!V27=0,"",RES_hh_tes_in!V27/RES_hh_fec_in!V27)</f>
        <v>0.7531978020552681</v>
      </c>
      <c r="W27" s="70">
        <f>IF(RES_hh_tes_in!W27=0,"",RES_hh_tes_in!W27/RES_hh_fec_in!W27)</f>
        <v>0.77336078766843874</v>
      </c>
      <c r="X27" s="70">
        <f>IF(RES_hh_tes_in!X27=0,"",RES_hh_tes_in!X27/RES_hh_fec_in!X27)</f>
        <v>0.7815629654485271</v>
      </c>
      <c r="Y27" s="70">
        <f>IF(RES_hh_tes_in!Y27=0,"",RES_hh_tes_in!Y27/RES_hh_fec_in!Y27)</f>
        <v>0.77827586516104785</v>
      </c>
      <c r="DA27" s="88" t="s">
        <v>745</v>
      </c>
    </row>
    <row r="28" spans="1:105" ht="12" customHeight="1" x14ac:dyDescent="0.25">
      <c r="A28" s="28" t="s">
        <v>51</v>
      </c>
      <c r="B28" s="78"/>
      <c r="C28" s="78">
        <f>IF(RES_hh_tes_in!C28=0,"",RES_hh_tes_in!C28/RES_hh_fec_in!C28)</f>
        <v>0.58728183085332997</v>
      </c>
      <c r="D28" s="78">
        <f>IF(RES_hh_tes_in!D28=0,"",RES_hh_tes_in!D28/RES_hh_fec_in!D28)</f>
        <v>0.58565199798882184</v>
      </c>
      <c r="E28" s="78">
        <f>IF(RES_hh_tes_in!E28=0,"",RES_hh_tes_in!E28/RES_hh_fec_in!E28)</f>
        <v>0.58624493806241595</v>
      </c>
      <c r="F28" s="78">
        <f>IF(RES_hh_tes_in!F28=0,"",RES_hh_tes_in!F28/RES_hh_fec_in!F28)</f>
        <v>0.58702079463065138</v>
      </c>
      <c r="G28" s="78">
        <f>IF(RES_hh_tes_in!G28=0,"",RES_hh_tes_in!G28/RES_hh_fec_in!G28)</f>
        <v>0.58849394945957156</v>
      </c>
      <c r="H28" s="78">
        <f>IF(RES_hh_tes_in!H28=0,"",RES_hh_tes_in!H28/RES_hh_fec_in!H28)</f>
        <v>0.58876832051792882</v>
      </c>
      <c r="I28" s="78">
        <f>IF(RES_hh_tes_in!I28=0,"",RES_hh_tes_in!I28/RES_hh_fec_in!I28)</f>
        <v>0.58874965091009768</v>
      </c>
      <c r="J28" s="78">
        <f>IF(RES_hh_tes_in!J28=0,"",RES_hh_tes_in!J28/RES_hh_fec_in!J28)</f>
        <v>0.58715405431916345</v>
      </c>
      <c r="K28" s="78">
        <f>IF(RES_hh_tes_in!K28=0,"",RES_hh_tes_in!K28/RES_hh_fec_in!K28)</f>
        <v>0.58700157597874714</v>
      </c>
      <c r="L28" s="78">
        <f>IF(RES_hh_tes_in!L28=0,"",RES_hh_tes_in!L28/RES_hh_fec_in!L28)</f>
        <v>0.58708192635980005</v>
      </c>
      <c r="M28" s="78">
        <f>IF(RES_hh_tes_in!M28=0,"",RES_hh_tes_in!M28/RES_hh_fec_in!M28)</f>
        <v>0.58638121940753263</v>
      </c>
      <c r="N28" s="78">
        <f>IF(RES_hh_tes_in!N28=0,"",RES_hh_tes_in!N28/RES_hh_fec_in!N28)</f>
        <v>0.58820796001555198</v>
      </c>
      <c r="O28" s="78">
        <f>IF(RES_hh_tes_in!O28=0,"",RES_hh_tes_in!O28/RES_hh_fec_in!O28)</f>
        <v>0.58986828162305194</v>
      </c>
      <c r="P28" s="78">
        <f>IF(RES_hh_tes_in!P28=0,"",RES_hh_tes_in!P28/RES_hh_fec_in!P28)</f>
        <v>0.58909601233375919</v>
      </c>
      <c r="Q28" s="78">
        <f>IF(RES_hh_tes_in!Q28=0,"",RES_hh_tes_in!Q28/RES_hh_fec_in!Q28)</f>
        <v>0.59046874769547708</v>
      </c>
      <c r="R28" s="78">
        <f>IF(RES_hh_tes_in!R28=0,"",RES_hh_tes_in!R28/RES_hh_fec_in!R28)</f>
        <v>0.59119175972875104</v>
      </c>
      <c r="S28" s="78">
        <f>IF(RES_hh_tes_in!S28=0,"",RES_hh_tes_in!S28/RES_hh_fec_in!S28)</f>
        <v>0.59143200676529117</v>
      </c>
      <c r="T28" s="78">
        <f>IF(RES_hh_tes_in!T28=0,"",RES_hh_tes_in!T28/RES_hh_fec_in!T28)</f>
        <v>0.5909941407602094</v>
      </c>
      <c r="U28" s="78">
        <f>IF(RES_hh_tes_in!U28=0,"",RES_hh_tes_in!U28/RES_hh_fec_in!U28)</f>
        <v>0.59579934806898038</v>
      </c>
      <c r="V28" s="78">
        <f>IF(RES_hh_tes_in!V28=0,"",RES_hh_tes_in!V28/RES_hh_fec_in!V28)</f>
        <v>0.59683975911275522</v>
      </c>
      <c r="W28" s="78">
        <f>IF(RES_hh_tes_in!W28=0,"",RES_hh_tes_in!W28/RES_hh_fec_in!W28)</f>
        <v>0.59827188861822556</v>
      </c>
      <c r="X28" s="78">
        <f>IF(RES_hh_tes_in!X28=0,"",RES_hh_tes_in!X28/RES_hh_fec_in!X28)</f>
        <v>0.59860204652542426</v>
      </c>
      <c r="Y28" s="78">
        <f>IF(RES_hh_tes_in!Y28=0,"",RES_hh_tes_in!Y28/RES_hh_fec_in!Y28)</f>
        <v>0.59755356021893569</v>
      </c>
      <c r="DA28" s="89" t="s">
        <v>746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0.58847298878501986</v>
      </c>
      <c r="D29" s="78">
        <f>IF(RES_hh_tes_in!D29=0,"",RES_hh_tes_in!D29/RES_hh_fec_in!D29)</f>
        <v>0.59130311765680721</v>
      </c>
      <c r="E29" s="78">
        <f>IF(RES_hh_tes_in!E29=0,"",RES_hh_tes_in!E29/RES_hh_fec_in!E29)</f>
        <v>0.58914972816035938</v>
      </c>
      <c r="F29" s="78">
        <f>IF(RES_hh_tes_in!F29=0,"",RES_hh_tes_in!F29/RES_hh_fec_in!F29)</f>
        <v>0.59047713323014783</v>
      </c>
      <c r="G29" s="78">
        <f>IF(RES_hh_tes_in!G29=0,"",RES_hh_tes_in!G29/RES_hh_fec_in!G29)</f>
        <v>0.59012233898309174</v>
      </c>
      <c r="H29" s="78">
        <f>IF(RES_hh_tes_in!H29=0,"",RES_hh_tes_in!H29/RES_hh_fec_in!H29)</f>
        <v>0.59497383357937983</v>
      </c>
      <c r="I29" s="78">
        <f>IF(RES_hh_tes_in!I29=0,"",RES_hh_tes_in!I29/RES_hh_fec_in!I29)</f>
        <v>0.59441125400639006</v>
      </c>
      <c r="J29" s="78">
        <f>IF(RES_hh_tes_in!J29=0,"",RES_hh_tes_in!J29/RES_hh_fec_in!J29)</f>
        <v>0.59567232856928254</v>
      </c>
      <c r="K29" s="78">
        <f>IF(RES_hh_tes_in!K29=0,"",RES_hh_tes_in!K29/RES_hh_fec_in!K29)</f>
        <v>0.5912727075390013</v>
      </c>
      <c r="L29" s="78">
        <f>IF(RES_hh_tes_in!L29=0,"",RES_hh_tes_in!L29/RES_hh_fec_in!L29)</f>
        <v>0.59412792074144161</v>
      </c>
      <c r="M29" s="78">
        <f>IF(RES_hh_tes_in!M29=0,"",RES_hh_tes_in!M29/RES_hh_fec_in!M29)</f>
        <v>0.59059318861690191</v>
      </c>
      <c r="N29" s="78">
        <f>IF(RES_hh_tes_in!N29=0,"",RES_hh_tes_in!N29/RES_hh_fec_in!N29)</f>
        <v>0.59301570917274293</v>
      </c>
      <c r="O29" s="78">
        <f>IF(RES_hh_tes_in!O29=0,"",RES_hh_tes_in!O29/RES_hh_fec_in!O29)</f>
        <v>0.59520472238355604</v>
      </c>
      <c r="P29" s="78">
        <f>IF(RES_hh_tes_in!P29=0,"",RES_hh_tes_in!P29/RES_hh_fec_in!P29)</f>
        <v>0.59900346077953626</v>
      </c>
      <c r="Q29" s="78">
        <f>IF(RES_hh_tes_in!Q29=0,"",RES_hh_tes_in!Q29/RES_hh_fec_in!Q29)</f>
        <v>0.59782889660694571</v>
      </c>
      <c r="R29" s="78">
        <f>IF(RES_hh_tes_in!R29=0,"",RES_hh_tes_in!R29/RES_hh_fec_in!R29)</f>
        <v>0.60018999473184331</v>
      </c>
      <c r="S29" s="78">
        <f>IF(RES_hh_tes_in!S29=0,"",RES_hh_tes_in!S29/RES_hh_fec_in!S29)</f>
        <v>0.60197357194151091</v>
      </c>
      <c r="T29" s="78">
        <f>IF(RES_hh_tes_in!T29=0,"",RES_hh_tes_in!T29/RES_hh_fec_in!T29)</f>
        <v>0.60659375058205456</v>
      </c>
      <c r="U29" s="78">
        <f>IF(RES_hh_tes_in!U29=0,"",RES_hh_tes_in!U29/RES_hh_fec_in!U29)</f>
        <v>0.61034332912416001</v>
      </c>
      <c r="V29" s="78">
        <f>IF(RES_hh_tes_in!V29=0,"",RES_hh_tes_in!V29/RES_hh_fec_in!V29)</f>
        <v>0.61294192911156309</v>
      </c>
      <c r="W29" s="78">
        <f>IF(RES_hh_tes_in!W29=0,"",RES_hh_tes_in!W29/RES_hh_fec_in!W29)</f>
        <v>0.61406565597641727</v>
      </c>
      <c r="X29" s="78">
        <f>IF(RES_hh_tes_in!X29=0,"",RES_hh_tes_in!X29/RES_hh_fec_in!X29)</f>
        <v>0.61464445426426018</v>
      </c>
      <c r="Y29" s="78">
        <f>IF(RES_hh_tes_in!Y29=0,"",RES_hh_tes_in!Y29/RES_hh_fec_in!Y29)</f>
        <v>0.61275416545183747</v>
      </c>
      <c r="DA29" s="89" t="s">
        <v>747</v>
      </c>
    </row>
    <row r="30" spans="1:105" ht="12" customHeight="1" x14ac:dyDescent="0.25">
      <c r="A30" s="28" t="s">
        <v>190</v>
      </c>
      <c r="B30" s="78"/>
      <c r="C30" s="78">
        <f>IF(RES_hh_tes_in!C30=0,"",RES_hh_tes_in!C30/RES_hh_fec_in!C30)</f>
        <v>0.60469524077863812</v>
      </c>
      <c r="D30" s="78">
        <f>IF(RES_hh_tes_in!D30=0,"",RES_hh_tes_in!D30/RES_hh_fec_in!D30)</f>
        <v>0.60153115672827251</v>
      </c>
      <c r="E30" s="78">
        <f>IF(RES_hh_tes_in!E30=0,"",RES_hh_tes_in!E30/RES_hh_fec_in!E30)</f>
        <v>0.60086291889763543</v>
      </c>
      <c r="F30" s="78">
        <f>IF(RES_hh_tes_in!F30=0,"",RES_hh_tes_in!F30/RES_hh_fec_in!F30)</f>
        <v>0.60479160141225763</v>
      </c>
      <c r="G30" s="78">
        <f>IF(RES_hh_tes_in!G30=0,"",RES_hh_tes_in!G30/RES_hh_fec_in!G30)</f>
        <v>0.60525015241406976</v>
      </c>
      <c r="H30" s="78">
        <f>IF(RES_hh_tes_in!H30=0,"",RES_hh_tes_in!H30/RES_hh_fec_in!H30)</f>
        <v>0.60253320396822818</v>
      </c>
      <c r="I30" s="78">
        <f>IF(RES_hh_tes_in!I30=0,"",RES_hh_tes_in!I30/RES_hh_fec_in!I30)</f>
        <v>0.60194823163475608</v>
      </c>
      <c r="J30" s="78">
        <f>IF(RES_hh_tes_in!J30=0,"",RES_hh_tes_in!J30/RES_hh_fec_in!J30)</f>
        <v>0.60623978708028503</v>
      </c>
      <c r="K30" s="78">
        <f>IF(RES_hh_tes_in!K30=0,"",RES_hh_tes_in!K30/RES_hh_fec_in!K30)</f>
        <v>0.60909867173487964</v>
      </c>
      <c r="L30" s="78">
        <f>IF(RES_hh_tes_in!L30=0,"",RES_hh_tes_in!L30/RES_hh_fec_in!L30)</f>
        <v>0.60705090699385178</v>
      </c>
      <c r="M30" s="78">
        <f>IF(RES_hh_tes_in!M30=0,"",RES_hh_tes_in!M30/RES_hh_fec_in!M30)</f>
        <v>0.61166384396050599</v>
      </c>
      <c r="N30" s="78">
        <f>IF(RES_hh_tes_in!N30=0,"",RES_hh_tes_in!N30/RES_hh_fec_in!N30)</f>
        <v>0.60936615605864985</v>
      </c>
      <c r="O30" s="78">
        <f>IF(RES_hh_tes_in!O30=0,"",RES_hh_tes_in!O30/RES_hh_fec_in!O30)</f>
        <v>0.60983875234528329</v>
      </c>
      <c r="P30" s="78">
        <f>IF(RES_hh_tes_in!P30=0,"",RES_hh_tes_in!P30/RES_hh_fec_in!P30)</f>
        <v>0.60781169586841266</v>
      </c>
      <c r="Q30" s="78">
        <f>IF(RES_hh_tes_in!Q30=0,"",RES_hh_tes_in!Q30/RES_hh_fec_in!Q30)</f>
        <v>0.60389868505746114</v>
      </c>
      <c r="R30" s="78">
        <f>IF(RES_hh_tes_in!R30=0,"",RES_hh_tes_in!R30/RES_hh_fec_in!R30)</f>
        <v>0.6079184884227542</v>
      </c>
      <c r="S30" s="78">
        <f>IF(RES_hh_tes_in!S30=0,"",RES_hh_tes_in!S30/RES_hh_fec_in!S30)</f>
        <v>0.61238096681532528</v>
      </c>
      <c r="T30" s="78">
        <f>IF(RES_hh_tes_in!T30=0,"",RES_hh_tes_in!T30/RES_hh_fec_in!T30)</f>
        <v>0.61716562314753842</v>
      </c>
      <c r="U30" s="78">
        <f>IF(RES_hh_tes_in!U30=0,"",RES_hh_tes_in!U30/RES_hh_fec_in!U30)</f>
        <v>0.62212349568270864</v>
      </c>
      <c r="V30" s="78">
        <f>IF(RES_hh_tes_in!V30=0,"",RES_hh_tes_in!V30/RES_hh_fec_in!V30)</f>
        <v>0.62416422578617858</v>
      </c>
      <c r="W30" s="78">
        <f>IF(RES_hh_tes_in!W30=0,"",RES_hh_tes_in!W30/RES_hh_fec_in!W30)</f>
        <v>0.62512704474629777</v>
      </c>
      <c r="X30" s="78">
        <f>IF(RES_hh_tes_in!X30=0,"",RES_hh_tes_in!X30/RES_hh_fec_in!X30)</f>
        <v>0.62827121359107785</v>
      </c>
      <c r="Y30" s="78">
        <f>IF(RES_hh_tes_in!Y30=0,"",RES_hh_tes_in!Y30/RES_hh_fec_in!Y30)</f>
        <v>0.62699479284252613</v>
      </c>
      <c r="DA30" s="89" t="s">
        <v>748</v>
      </c>
    </row>
    <row r="31" spans="1:105" ht="12" customHeight="1" x14ac:dyDescent="0.25">
      <c r="A31" s="28" t="s">
        <v>203</v>
      </c>
      <c r="B31" s="78"/>
      <c r="C31" s="78">
        <f>IF(RES_hh_tes_in!C31=0,"",RES_hh_tes_in!C31/RES_hh_fec_in!C31)</f>
        <v>0.57112277985453097</v>
      </c>
      <c r="D31" s="78">
        <f>IF(RES_hh_tes_in!D31=0,"",RES_hh_tes_in!D31/RES_hh_fec_in!D31)</f>
        <v>0.57431138560768336</v>
      </c>
      <c r="E31" s="78">
        <f>IF(RES_hh_tes_in!E31=0,"",RES_hh_tes_in!E31/RES_hh_fec_in!E31)</f>
        <v>0.57409934248729555</v>
      </c>
      <c r="F31" s="78">
        <f>IF(RES_hh_tes_in!F31=0,"",RES_hh_tes_in!F31/RES_hh_fec_in!F31)</f>
        <v>0.57481078572304944</v>
      </c>
      <c r="G31" s="78">
        <f>IF(RES_hh_tes_in!G31=0,"",RES_hh_tes_in!G31/RES_hh_fec_in!G31)</f>
        <v>0.57541627154145747</v>
      </c>
      <c r="H31" s="78">
        <f>IF(RES_hh_tes_in!H31=0,"",RES_hh_tes_in!H31/RES_hh_fec_in!H31)</f>
        <v>0.57473609016139482</v>
      </c>
      <c r="I31" s="78">
        <f>IF(RES_hh_tes_in!I31=0,"",RES_hh_tes_in!I31/RES_hh_fec_in!I31)</f>
        <v>0.57465690117235357</v>
      </c>
      <c r="J31" s="78">
        <f>IF(RES_hh_tes_in!J31=0,"",RES_hh_tes_in!J31/RES_hh_fec_in!J31)</f>
        <v>0.57211500416491667</v>
      </c>
      <c r="K31" s="78">
        <f>IF(RES_hh_tes_in!K31=0,"",RES_hh_tes_in!K31/RES_hh_fec_in!K31)</f>
        <v>0.57251531404061429</v>
      </c>
      <c r="L31" s="78">
        <f>IF(RES_hh_tes_in!L31=0,"",RES_hh_tes_in!L31/RES_hh_fec_in!L31)</f>
        <v>0.57414311516434469</v>
      </c>
      <c r="M31" s="78">
        <f>IF(RES_hh_tes_in!M31=0,"",RES_hh_tes_in!M31/RES_hh_fec_in!M31)</f>
        <v>0.5707408525003026</v>
      </c>
      <c r="N31" s="78">
        <f>IF(RES_hh_tes_in!N31=0,"",RES_hh_tes_in!N31/RES_hh_fec_in!N31)</f>
        <v>0.57065763605477027</v>
      </c>
      <c r="O31" s="78">
        <f>IF(RES_hh_tes_in!O31=0,"",RES_hh_tes_in!O31/RES_hh_fec_in!O31)</f>
        <v>0.57181881987979732</v>
      </c>
      <c r="P31" s="78">
        <f>IF(RES_hh_tes_in!P31=0,"",RES_hh_tes_in!P31/RES_hh_fec_in!P31)</f>
        <v>0.57531329748949533</v>
      </c>
      <c r="Q31" s="78">
        <f>IF(RES_hh_tes_in!Q31=0,"",RES_hh_tes_in!Q31/RES_hh_fec_in!Q31)</f>
        <v>0.57458660370286507</v>
      </c>
      <c r="R31" s="78">
        <f>IF(RES_hh_tes_in!R31=0,"",RES_hh_tes_in!R31/RES_hh_fec_in!R31)</f>
        <v>0.57756894624172916</v>
      </c>
      <c r="S31" s="78">
        <f>IF(RES_hh_tes_in!S31=0,"",RES_hh_tes_in!S31/RES_hh_fec_in!S31)</f>
        <v>0.57927075870816136</v>
      </c>
      <c r="T31" s="78">
        <f>IF(RES_hh_tes_in!T31=0,"",RES_hh_tes_in!T31/RES_hh_fec_in!T31)</f>
        <v>0.5840596106950392</v>
      </c>
      <c r="U31" s="78">
        <f>IF(RES_hh_tes_in!U31=0,"",RES_hh_tes_in!U31/RES_hh_fec_in!U31)</f>
        <v>0.58524035213915382</v>
      </c>
      <c r="V31" s="78">
        <f>IF(RES_hh_tes_in!V31=0,"",RES_hh_tes_in!V31/RES_hh_fec_in!V31)</f>
        <v>0.58595888116379213</v>
      </c>
      <c r="W31" s="78">
        <f>IF(RES_hh_tes_in!W31=0,"",RES_hh_tes_in!W31/RES_hh_fec_in!W31)</f>
        <v>0.5863368715402214</v>
      </c>
      <c r="X31" s="78">
        <f>IF(RES_hh_tes_in!X31=0,"",RES_hh_tes_in!X31/RES_hh_fec_in!X31)</f>
        <v>0.58892050597678081</v>
      </c>
      <c r="Y31" s="78">
        <f>IF(RES_hh_tes_in!Y31=0,"",RES_hh_tes_in!Y31/RES_hh_fec_in!Y31)</f>
        <v>0.58844885766746069</v>
      </c>
      <c r="DA31" s="89" t="s">
        <v>749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0.76391225727886658</v>
      </c>
      <c r="D32" s="81">
        <f>IF(RES_hh_tes_in!D32=0,"",RES_hh_tes_in!D32/RES_hh_fec_in!D32)</f>
        <v>0.76552908083685023</v>
      </c>
      <c r="E32" s="81">
        <f>IF(RES_hh_tes_in!E32=0,"",RES_hh_tes_in!E32/RES_hh_fec_in!E32)</f>
        <v>0.76560926308736077</v>
      </c>
      <c r="F32" s="81">
        <f>IF(RES_hh_tes_in!F32=0,"",RES_hh_tes_in!F32/RES_hh_fec_in!F32)</f>
        <v>0.76684810558463723</v>
      </c>
      <c r="G32" s="81">
        <f>IF(RES_hh_tes_in!G32=0,"",RES_hh_tes_in!G32/RES_hh_fec_in!G32)</f>
        <v>0.7688016431338035</v>
      </c>
      <c r="H32" s="81">
        <f>IF(RES_hh_tes_in!H32=0,"",RES_hh_tes_in!H32/RES_hh_fec_in!H32)</f>
        <v>0.77007202886284387</v>
      </c>
      <c r="I32" s="81">
        <f>IF(RES_hh_tes_in!I32=0,"",RES_hh_tes_in!I32/RES_hh_fec_in!I32)</f>
        <v>0.77171816906865986</v>
      </c>
      <c r="J32" s="81">
        <f>IF(RES_hh_tes_in!J32=0,"",RES_hh_tes_in!J32/RES_hh_fec_in!J32)</f>
        <v>0.77253227574868266</v>
      </c>
      <c r="K32" s="81">
        <f>IF(RES_hh_tes_in!K32=0,"",RES_hh_tes_in!K32/RES_hh_fec_in!K32)</f>
        <v>0.77282675815150514</v>
      </c>
      <c r="L32" s="81">
        <f>IF(RES_hh_tes_in!L32=0,"",RES_hh_tes_in!L32/RES_hh_fec_in!L32)</f>
        <v>0.77644340614967422</v>
      </c>
      <c r="M32" s="81">
        <f>IF(RES_hh_tes_in!M32=0,"",RES_hh_tes_in!M32/RES_hh_fec_in!M32)</f>
        <v>0.77767276474879021</v>
      </c>
      <c r="N32" s="81">
        <f>IF(RES_hh_tes_in!N32=0,"",RES_hh_tes_in!N32/RES_hh_fec_in!N32)</f>
        <v>0.78267925293253449</v>
      </c>
      <c r="O32" s="81">
        <f>IF(RES_hh_tes_in!O32=0,"",RES_hh_tes_in!O32/RES_hh_fec_in!O32)</f>
        <v>0.78853375174167706</v>
      </c>
      <c r="P32" s="81">
        <f>IF(RES_hh_tes_in!P32=0,"",RES_hh_tes_in!P32/RES_hh_fec_in!P32)</f>
        <v>0.79565514123351744</v>
      </c>
      <c r="Q32" s="81">
        <f>IF(RES_hh_tes_in!Q32=0,"",RES_hh_tes_in!Q32/RES_hh_fec_in!Q32)</f>
        <v>0.80525710570428066</v>
      </c>
      <c r="R32" s="81">
        <f>IF(RES_hh_tes_in!R32=0,"",RES_hh_tes_in!R32/RES_hh_fec_in!R32)</f>
        <v>0.81642406060720296</v>
      </c>
      <c r="S32" s="81">
        <f>IF(RES_hh_tes_in!S32=0,"",RES_hh_tes_in!S32/RES_hh_fec_in!S32)</f>
        <v>0.83165173938334136</v>
      </c>
      <c r="T32" s="81">
        <f>IF(RES_hh_tes_in!T32=0,"",RES_hh_tes_in!T32/RES_hh_fec_in!T32)</f>
        <v>0.84711081058187754</v>
      </c>
      <c r="U32" s="81">
        <f>IF(RES_hh_tes_in!U32=0,"",RES_hh_tes_in!U32/RES_hh_fec_in!U32)</f>
        <v>0.86191097435263353</v>
      </c>
      <c r="V32" s="81">
        <f>IF(RES_hh_tes_in!V32=0,"",RES_hh_tes_in!V32/RES_hh_fec_in!V32)</f>
        <v>0.87467568961484177</v>
      </c>
      <c r="W32" s="81">
        <f>IF(RES_hh_tes_in!W32=0,"",RES_hh_tes_in!W32/RES_hh_fec_in!W32)</f>
        <v>0.88404522294290522</v>
      </c>
      <c r="X32" s="81">
        <f>IF(RES_hh_tes_in!X32=0,"",RES_hh_tes_in!X32/RES_hh_fec_in!X32)</f>
        <v>0.89225390648705616</v>
      </c>
      <c r="Y32" s="81">
        <f>IF(RES_hh_tes_in!Y32=0,"",RES_hh_tes_in!Y32/RES_hh_fec_in!Y32)</f>
        <v>0.89703086072986404</v>
      </c>
      <c r="DA32" s="92" t="s">
        <v>750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11336.101699784587</v>
      </c>
      <c r="D3" s="65">
        <f t="shared" si="0"/>
        <v>10607.759306760905</v>
      </c>
      <c r="E3" s="65">
        <f t="shared" si="0"/>
        <v>11064.106768424812</v>
      </c>
      <c r="F3" s="65">
        <f t="shared" si="0"/>
        <v>10635.941237442563</v>
      </c>
      <c r="G3" s="65">
        <f t="shared" si="0"/>
        <v>9361.4384932169596</v>
      </c>
      <c r="H3" s="65">
        <f t="shared" si="0"/>
        <v>9241.1497391632747</v>
      </c>
      <c r="I3" s="65">
        <f t="shared" si="0"/>
        <v>7267.105145629399</v>
      </c>
      <c r="J3" s="65">
        <f t="shared" si="0"/>
        <v>10122.382346667264</v>
      </c>
      <c r="K3" s="65">
        <f t="shared" si="0"/>
        <v>8877.3135631701789</v>
      </c>
      <c r="L3" s="65">
        <f t="shared" si="0"/>
        <v>9663.3666996770462</v>
      </c>
      <c r="M3" s="65">
        <f t="shared" si="0"/>
        <v>7970.2946499047994</v>
      </c>
      <c r="N3" s="65">
        <f t="shared" si="0"/>
        <v>8968.1242296330001</v>
      </c>
      <c r="O3" s="65">
        <f t="shared" si="0"/>
        <v>7933.0079861597969</v>
      </c>
      <c r="P3" s="65">
        <f t="shared" si="0"/>
        <v>5855.6940723286125</v>
      </c>
      <c r="Q3" s="65">
        <f t="shared" si="0"/>
        <v>6585.8473906057279</v>
      </c>
      <c r="R3" s="65">
        <f t="shared" ref="R3:V3" si="1">SUM(R4,R15,R17,R27)</f>
        <v>5903.8041048855976</v>
      </c>
      <c r="S3" s="65">
        <f t="shared" si="1"/>
        <v>5462.010658722601</v>
      </c>
      <c r="T3" s="65">
        <f t="shared" si="1"/>
        <v>4844.7336834948428</v>
      </c>
      <c r="U3" s="65">
        <f t="shared" si="1"/>
        <v>4903.2009697283847</v>
      </c>
      <c r="V3" s="65">
        <f t="shared" si="1"/>
        <v>4332.6786821626847</v>
      </c>
      <c r="W3" s="65">
        <f t="shared" ref="W3:Y3" si="2">SUM(W4,W15,W17,W27)</f>
        <v>3229.2691106090456</v>
      </c>
      <c r="X3" s="65">
        <f t="shared" si="2"/>
        <v>2892.5764812905695</v>
      </c>
      <c r="Y3" s="65">
        <f t="shared" si="2"/>
        <v>2988.0143178624771</v>
      </c>
      <c r="DA3" s="87" t="s">
        <v>752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9969.154117045764</v>
      </c>
      <c r="D4" s="69">
        <f t="shared" si="3"/>
        <v>9167.7427962164074</v>
      </c>
      <c r="E4" s="69">
        <f t="shared" si="3"/>
        <v>9586.2513531440109</v>
      </c>
      <c r="F4" s="69">
        <f t="shared" si="3"/>
        <v>9245.5357798646637</v>
      </c>
      <c r="G4" s="69">
        <f t="shared" si="3"/>
        <v>7930.8920135222834</v>
      </c>
      <c r="H4" s="69">
        <f t="shared" si="3"/>
        <v>7812.2932216230474</v>
      </c>
      <c r="I4" s="69">
        <f t="shared" si="3"/>
        <v>5976.8337645511701</v>
      </c>
      <c r="J4" s="69">
        <f t="shared" si="3"/>
        <v>8549.9484154096208</v>
      </c>
      <c r="K4" s="69">
        <f t="shared" si="3"/>
        <v>7469.1763781248437</v>
      </c>
      <c r="L4" s="69">
        <f t="shared" si="3"/>
        <v>8231.7479803535825</v>
      </c>
      <c r="M4" s="69">
        <f t="shared" si="3"/>
        <v>6660.2036979948043</v>
      </c>
      <c r="N4" s="69">
        <f t="shared" si="3"/>
        <v>7592.3854515303847</v>
      </c>
      <c r="O4" s="69">
        <f t="shared" si="3"/>
        <v>6831.7096406442979</v>
      </c>
      <c r="P4" s="69">
        <f t="shared" si="3"/>
        <v>4817.7528369558477</v>
      </c>
      <c r="Q4" s="69">
        <f t="shared" si="3"/>
        <v>5427.9198232196504</v>
      </c>
      <c r="R4" s="69">
        <f t="shared" ref="R4:V4" si="4">SUM(R5:R14)</f>
        <v>4713.5941461877082</v>
      </c>
      <c r="S4" s="69">
        <f t="shared" si="4"/>
        <v>4254.2991239186949</v>
      </c>
      <c r="T4" s="69">
        <f t="shared" si="4"/>
        <v>3705.9574076439294</v>
      </c>
      <c r="U4" s="69">
        <f t="shared" si="4"/>
        <v>3716.1824294238495</v>
      </c>
      <c r="V4" s="69">
        <f t="shared" si="4"/>
        <v>3339.8427893596154</v>
      </c>
      <c r="W4" s="69">
        <f t="shared" ref="W4:Y4" si="5">SUM(W5:W14)</f>
        <v>2347.5323114992302</v>
      </c>
      <c r="X4" s="69">
        <f t="shared" si="5"/>
        <v>2004.4943293529641</v>
      </c>
      <c r="Y4" s="69">
        <f t="shared" si="5"/>
        <v>2013.77227010622</v>
      </c>
      <c r="DA4" s="88" t="s">
        <v>753</v>
      </c>
    </row>
    <row r="5" spans="1:105" ht="12" customHeight="1" x14ac:dyDescent="0.25">
      <c r="A5" s="28" t="s">
        <v>51</v>
      </c>
      <c r="B5" s="72"/>
      <c r="C5" s="72">
        <v>909.99159317076806</v>
      </c>
      <c r="D5" s="72">
        <v>1145.0371630585867</v>
      </c>
      <c r="E5" s="72">
        <v>1008.8414334137645</v>
      </c>
      <c r="F5" s="72">
        <v>1110.5402125722089</v>
      </c>
      <c r="G5" s="72">
        <v>1126.7117183168525</v>
      </c>
      <c r="H5" s="72">
        <v>1058.4705521862486</v>
      </c>
      <c r="I5" s="72">
        <v>772.00077956609653</v>
      </c>
      <c r="J5" s="72">
        <v>1001.3876343138592</v>
      </c>
      <c r="K5" s="72">
        <v>893.22796004537713</v>
      </c>
      <c r="L5" s="72">
        <v>1002.6297333111479</v>
      </c>
      <c r="M5" s="72">
        <v>739.97951559815726</v>
      </c>
      <c r="N5" s="72">
        <v>902.97244364280459</v>
      </c>
      <c r="O5" s="72">
        <v>556.82469745066544</v>
      </c>
      <c r="P5" s="72">
        <v>540.98139500629395</v>
      </c>
      <c r="Q5" s="72">
        <v>478.48239904518061</v>
      </c>
      <c r="R5" s="72">
        <v>353.86648602665201</v>
      </c>
      <c r="S5" s="72">
        <v>330.42448624618066</v>
      </c>
      <c r="T5" s="72">
        <v>42.419292438894004</v>
      </c>
      <c r="U5" s="72">
        <v>229.62039063037923</v>
      </c>
      <c r="V5" s="72">
        <v>270.72279602965915</v>
      </c>
      <c r="W5" s="72">
        <v>54.115922779683608</v>
      </c>
      <c r="X5" s="72">
        <v>60.161618907971238</v>
      </c>
      <c r="Y5" s="72">
        <v>454.71425452438689</v>
      </c>
      <c r="DA5" s="89" t="s">
        <v>754</v>
      </c>
    </row>
    <row r="6" spans="1:105" ht="12" customHeight="1" x14ac:dyDescent="0.25">
      <c r="A6" s="28" t="s">
        <v>74</v>
      </c>
      <c r="B6" s="72"/>
      <c r="C6" s="72">
        <v>161.98056795483595</v>
      </c>
      <c r="D6" s="72">
        <v>161.14569814018881</v>
      </c>
      <c r="E6" s="72">
        <v>165.22094937840154</v>
      </c>
      <c r="F6" s="72">
        <v>229.13497027890895</v>
      </c>
      <c r="G6" s="72">
        <v>245.77093977990796</v>
      </c>
      <c r="H6" s="72">
        <v>255.3881945590818</v>
      </c>
      <c r="I6" s="72">
        <v>242.2109003527118</v>
      </c>
      <c r="J6" s="72">
        <v>267.48967114801047</v>
      </c>
      <c r="K6" s="72">
        <v>192.41282595488983</v>
      </c>
      <c r="L6" s="72">
        <v>209.77634799829994</v>
      </c>
      <c r="M6" s="72">
        <v>174.25273363036177</v>
      </c>
      <c r="N6" s="72">
        <v>206.46143314201856</v>
      </c>
      <c r="O6" s="72">
        <v>189.58089957494045</v>
      </c>
      <c r="P6" s="72">
        <v>70.840777285082211</v>
      </c>
      <c r="Q6" s="72">
        <v>81.954414721878777</v>
      </c>
      <c r="R6" s="72">
        <v>113.48353007822814</v>
      </c>
      <c r="S6" s="72">
        <v>96.346501191659286</v>
      </c>
      <c r="T6" s="72">
        <v>112.30678539697467</v>
      </c>
      <c r="U6" s="72">
        <v>95.694120794442171</v>
      </c>
      <c r="V6" s="72">
        <v>105.55695558036598</v>
      </c>
      <c r="W6" s="72">
        <v>101.53020523869952</v>
      </c>
      <c r="X6" s="72">
        <v>118.91165917744566</v>
      </c>
      <c r="Y6" s="72">
        <v>84.258743193487021</v>
      </c>
      <c r="DA6" s="89" t="s">
        <v>755</v>
      </c>
    </row>
    <row r="7" spans="1:105" ht="12" customHeight="1" x14ac:dyDescent="0.25">
      <c r="A7" s="28" t="s">
        <v>201</v>
      </c>
      <c r="B7" s="72"/>
      <c r="C7" s="72">
        <v>3402.1799150258785</v>
      </c>
      <c r="D7" s="72">
        <v>2619.7623066397291</v>
      </c>
      <c r="E7" s="72">
        <v>3018.630463905236</v>
      </c>
      <c r="F7" s="72">
        <v>2576.9438619018579</v>
      </c>
      <c r="G7" s="72">
        <v>2199.4925626710433</v>
      </c>
      <c r="H7" s="72">
        <v>2023.1853972138963</v>
      </c>
      <c r="I7" s="72">
        <v>1416.4088918440038</v>
      </c>
      <c r="J7" s="72">
        <v>2439.8036793416723</v>
      </c>
      <c r="K7" s="72">
        <v>2086.3059395101968</v>
      </c>
      <c r="L7" s="72">
        <v>2204.1649711500713</v>
      </c>
      <c r="M7" s="72">
        <v>2052.7783354937415</v>
      </c>
      <c r="N7" s="72">
        <v>2384.3929857641269</v>
      </c>
      <c r="O7" s="72">
        <v>2529.0763170550413</v>
      </c>
      <c r="P7" s="72">
        <v>1283.1347275672204</v>
      </c>
      <c r="Q7" s="72">
        <v>940.29329141802214</v>
      </c>
      <c r="R7" s="72">
        <v>628.19304990453327</v>
      </c>
      <c r="S7" s="72">
        <v>829.72868908237228</v>
      </c>
      <c r="T7" s="72">
        <v>764.42042875109848</v>
      </c>
      <c r="U7" s="72">
        <v>868.33578547308048</v>
      </c>
      <c r="V7" s="72">
        <v>715.01841925203746</v>
      </c>
      <c r="W7" s="72">
        <v>411.83435072163184</v>
      </c>
      <c r="X7" s="72">
        <v>432.31993029097561</v>
      </c>
      <c r="Y7" s="72">
        <v>480.20534123813457</v>
      </c>
      <c r="DA7" s="89" t="s">
        <v>756</v>
      </c>
    </row>
    <row r="8" spans="1:105" ht="12" customHeight="1" x14ac:dyDescent="0.25">
      <c r="A8" s="28" t="s">
        <v>190</v>
      </c>
      <c r="B8" s="72"/>
      <c r="C8" s="72">
        <v>5495.002040894281</v>
      </c>
      <c r="D8" s="72">
        <v>5241.7976283779017</v>
      </c>
      <c r="E8" s="72">
        <v>5393.5585064466086</v>
      </c>
      <c r="F8" s="72">
        <v>5328.9167351116885</v>
      </c>
      <c r="G8" s="72">
        <v>4358.9167927544795</v>
      </c>
      <c r="H8" s="72">
        <v>4475.2490776638206</v>
      </c>
      <c r="I8" s="72">
        <v>3546.2131927883579</v>
      </c>
      <c r="J8" s="72">
        <v>4841.2674306060799</v>
      </c>
      <c r="K8" s="72">
        <v>4297.22965261438</v>
      </c>
      <c r="L8" s="72">
        <v>4815.1769278940637</v>
      </c>
      <c r="M8" s="72">
        <v>3693.193113272544</v>
      </c>
      <c r="N8" s="72">
        <v>4098.5585889814347</v>
      </c>
      <c r="O8" s="72">
        <v>3556.2277265636503</v>
      </c>
      <c r="P8" s="72">
        <v>2922.7959370972512</v>
      </c>
      <c r="Q8" s="72">
        <v>3927.1897180345686</v>
      </c>
      <c r="R8" s="72">
        <v>3618.0510801782953</v>
      </c>
      <c r="S8" s="72">
        <v>2997.7994473984827</v>
      </c>
      <c r="T8" s="72">
        <v>2786.8109010569619</v>
      </c>
      <c r="U8" s="72">
        <v>2522.5321325259479</v>
      </c>
      <c r="V8" s="72">
        <v>2248.5446184975526</v>
      </c>
      <c r="W8" s="72">
        <v>1780.0518327592151</v>
      </c>
      <c r="X8" s="72">
        <v>1393.1011209765716</v>
      </c>
      <c r="Y8" s="72">
        <v>994.59393115021157</v>
      </c>
      <c r="DA8" s="89" t="s">
        <v>757</v>
      </c>
    </row>
    <row r="9" spans="1:105" ht="12" customHeight="1" x14ac:dyDescent="0.25">
      <c r="A9" s="28" t="s">
        <v>203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758</v>
      </c>
    </row>
    <row r="10" spans="1:105" ht="12" customHeight="1" x14ac:dyDescent="0.25">
      <c r="A10" s="28" t="s">
        <v>198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759</v>
      </c>
    </row>
    <row r="11" spans="1:105" ht="12" customHeight="1" x14ac:dyDescent="0.25">
      <c r="A11" s="28" t="s">
        <v>199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760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761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762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763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764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765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1007.1337412433547</v>
      </c>
      <c r="D17" s="69">
        <f t="shared" si="7"/>
        <v>1055.2130589119261</v>
      </c>
      <c r="E17" s="69">
        <f t="shared" si="7"/>
        <v>1076.9736585470941</v>
      </c>
      <c r="F17" s="69">
        <f t="shared" si="7"/>
        <v>985.92819288347573</v>
      </c>
      <c r="G17" s="69">
        <f t="shared" si="7"/>
        <v>1028.9001243761923</v>
      </c>
      <c r="H17" s="69">
        <f t="shared" si="7"/>
        <v>1048.0273171319341</v>
      </c>
      <c r="I17" s="69">
        <f t="shared" si="7"/>
        <v>924.71245022018638</v>
      </c>
      <c r="J17" s="69">
        <f t="shared" si="7"/>
        <v>1180.9937729555688</v>
      </c>
      <c r="K17" s="69">
        <f t="shared" si="7"/>
        <v>1020.0212170716895</v>
      </c>
      <c r="L17" s="69">
        <f t="shared" si="7"/>
        <v>1064.5656584281051</v>
      </c>
      <c r="M17" s="69">
        <f t="shared" si="7"/>
        <v>930.16883740703929</v>
      </c>
      <c r="N17" s="69">
        <f t="shared" si="7"/>
        <v>1008.9480598925837</v>
      </c>
      <c r="O17" s="69">
        <f t="shared" si="7"/>
        <v>782.33532320572135</v>
      </c>
      <c r="P17" s="69">
        <f t="shared" si="7"/>
        <v>701.55097494605684</v>
      </c>
      <c r="Q17" s="69">
        <f t="shared" si="7"/>
        <v>852.54498283420367</v>
      </c>
      <c r="R17" s="69">
        <f t="shared" ref="R17:V17" si="8">SUM(R18:R26)</f>
        <v>879.77336386429374</v>
      </c>
      <c r="S17" s="69">
        <f t="shared" si="8"/>
        <v>900.47021915552739</v>
      </c>
      <c r="T17" s="69">
        <f t="shared" si="8"/>
        <v>824.9421692960492</v>
      </c>
      <c r="U17" s="69">
        <f t="shared" si="8"/>
        <v>844.54891068158884</v>
      </c>
      <c r="V17" s="69">
        <f t="shared" si="8"/>
        <v>667.38347006839604</v>
      </c>
      <c r="W17" s="69">
        <f t="shared" ref="W17:Y17" si="9">SUM(W18:W26)</f>
        <v>600.45201334543106</v>
      </c>
      <c r="X17" s="69">
        <f t="shared" si="9"/>
        <v>582.84657843016532</v>
      </c>
      <c r="Y17" s="69">
        <f t="shared" si="9"/>
        <v>632.4072382286904</v>
      </c>
      <c r="DA17" s="88" t="s">
        <v>766</v>
      </c>
    </row>
    <row r="18" spans="1:105" ht="12" customHeight="1" x14ac:dyDescent="0.25">
      <c r="A18" s="28" t="s">
        <v>51</v>
      </c>
      <c r="B18" s="72"/>
      <c r="C18" s="72">
        <v>53.54401939528374</v>
      </c>
      <c r="D18" s="72">
        <v>75.144170398421693</v>
      </c>
      <c r="E18" s="72">
        <v>47.675722163799087</v>
      </c>
      <c r="F18" s="72">
        <v>71.181945106716242</v>
      </c>
      <c r="G18" s="72">
        <v>78.641915260353684</v>
      </c>
      <c r="H18" s="72">
        <v>70.193362990866333</v>
      </c>
      <c r="I18" s="72">
        <v>50.033475800986331</v>
      </c>
      <c r="J18" s="72">
        <v>68.185207510208159</v>
      </c>
      <c r="K18" s="72">
        <v>43.918953489245794</v>
      </c>
      <c r="L18" s="72">
        <v>44.490863651499879</v>
      </c>
      <c r="M18" s="72">
        <v>35.028340696452361</v>
      </c>
      <c r="N18" s="72">
        <v>63.848328447518483</v>
      </c>
      <c r="O18" s="72">
        <v>37.6840014321822</v>
      </c>
      <c r="P18" s="72">
        <v>44.551101667237774</v>
      </c>
      <c r="Q18" s="72">
        <v>41.197322245009779</v>
      </c>
      <c r="R18" s="72">
        <v>26.952434036786048</v>
      </c>
      <c r="S18" s="72">
        <v>28.163583667448496</v>
      </c>
      <c r="T18" s="72">
        <v>1.4194861514016326</v>
      </c>
      <c r="U18" s="72">
        <v>29.469582750929145</v>
      </c>
      <c r="V18" s="72">
        <v>45.687406223758778</v>
      </c>
      <c r="W18" s="72">
        <v>2.7223764814375726</v>
      </c>
      <c r="X18" s="72">
        <v>3.4532822442267102</v>
      </c>
      <c r="Y18" s="72">
        <v>93.93519107921999</v>
      </c>
      <c r="DA18" s="89" t="s">
        <v>767</v>
      </c>
    </row>
    <row r="19" spans="1:105" s="2" customFormat="1" ht="12" customHeight="1" x14ac:dyDescent="0.25">
      <c r="A19" s="28" t="s">
        <v>74</v>
      </c>
      <c r="B19" s="72"/>
      <c r="C19" s="72">
        <v>121.03963040658616</v>
      </c>
      <c r="D19" s="72">
        <v>132.75260112316681</v>
      </c>
      <c r="E19" s="72">
        <v>156.95211275883872</v>
      </c>
      <c r="F19" s="72">
        <v>162.62595599478487</v>
      </c>
      <c r="G19" s="72">
        <v>191.23165640413393</v>
      </c>
      <c r="H19" s="72">
        <v>178.21138747187445</v>
      </c>
      <c r="I19" s="72">
        <v>125.16290322907487</v>
      </c>
      <c r="J19" s="72">
        <v>114.43359483487109</v>
      </c>
      <c r="K19" s="72">
        <v>122.93456867721665</v>
      </c>
      <c r="L19" s="72">
        <v>112.11879443336871</v>
      </c>
      <c r="M19" s="72">
        <v>125.37151879319035</v>
      </c>
      <c r="N19" s="72">
        <v>102.18284655781412</v>
      </c>
      <c r="O19" s="72">
        <v>81.006142445060902</v>
      </c>
      <c r="P19" s="72">
        <v>86.431096566192537</v>
      </c>
      <c r="Q19" s="72">
        <v>62.38343246347992</v>
      </c>
      <c r="R19" s="72">
        <v>69.769506455674687</v>
      </c>
      <c r="S19" s="72">
        <v>80.617375151615406</v>
      </c>
      <c r="T19" s="72">
        <v>86.293506803407425</v>
      </c>
      <c r="U19" s="72">
        <v>85.410580677120407</v>
      </c>
      <c r="V19" s="72">
        <v>85.010669582972014</v>
      </c>
      <c r="W19" s="72">
        <v>99.262839413864768</v>
      </c>
      <c r="X19" s="72">
        <v>121.20756366480033</v>
      </c>
      <c r="Y19" s="72">
        <v>101.74400397158311</v>
      </c>
      <c r="DA19" s="89" t="s">
        <v>768</v>
      </c>
    </row>
    <row r="20" spans="1:105" ht="12" customHeight="1" x14ac:dyDescent="0.25">
      <c r="A20" s="28" t="s">
        <v>201</v>
      </c>
      <c r="B20" s="72"/>
      <c r="C20" s="72">
        <v>224.88421079676158</v>
      </c>
      <c r="D20" s="72">
        <v>182.87348437668396</v>
      </c>
      <c r="E20" s="72">
        <v>197.11536590012008</v>
      </c>
      <c r="F20" s="72">
        <v>148.72269655266473</v>
      </c>
      <c r="G20" s="72">
        <v>166.9502614327065</v>
      </c>
      <c r="H20" s="72">
        <v>187.22139910795332</v>
      </c>
      <c r="I20" s="72">
        <v>157.51432104437188</v>
      </c>
      <c r="J20" s="72">
        <v>309.29460228788048</v>
      </c>
      <c r="K20" s="72">
        <v>223.41868088608163</v>
      </c>
      <c r="L20" s="72">
        <v>239.82750675236136</v>
      </c>
      <c r="M20" s="72">
        <v>204.82877506226765</v>
      </c>
      <c r="N20" s="72">
        <v>238.23376674774775</v>
      </c>
      <c r="O20" s="72">
        <v>156.75343803057433</v>
      </c>
      <c r="P20" s="72">
        <v>49.146917383518044</v>
      </c>
      <c r="Q20" s="72">
        <v>65.477872775875952</v>
      </c>
      <c r="R20" s="72">
        <v>85.181752670458437</v>
      </c>
      <c r="S20" s="72">
        <v>157.51259681375726</v>
      </c>
      <c r="T20" s="72">
        <v>150.09962459869104</v>
      </c>
      <c r="U20" s="72">
        <v>182.7521666982403</v>
      </c>
      <c r="V20" s="72">
        <v>76.353008123998421</v>
      </c>
      <c r="W20" s="72">
        <v>66.966061827669478</v>
      </c>
      <c r="X20" s="72">
        <v>115.85018036847555</v>
      </c>
      <c r="Y20" s="72">
        <v>205.0519772371043</v>
      </c>
      <c r="DA20" s="89" t="s">
        <v>769</v>
      </c>
    </row>
    <row r="21" spans="1:105" ht="12" customHeight="1" x14ac:dyDescent="0.25">
      <c r="A21" s="28" t="s">
        <v>190</v>
      </c>
      <c r="B21" s="72"/>
      <c r="C21" s="72">
        <v>607.66588064472319</v>
      </c>
      <c r="D21" s="72">
        <v>664.44280301365347</v>
      </c>
      <c r="E21" s="72">
        <v>675.23045772433636</v>
      </c>
      <c r="F21" s="72">
        <v>603.3975952293099</v>
      </c>
      <c r="G21" s="72">
        <v>592.07629127899804</v>
      </c>
      <c r="H21" s="72">
        <v>612.40116756123996</v>
      </c>
      <c r="I21" s="72">
        <v>592.00175014575336</v>
      </c>
      <c r="J21" s="72">
        <v>689.08036832260905</v>
      </c>
      <c r="K21" s="72">
        <v>629.74901401914542</v>
      </c>
      <c r="L21" s="72">
        <v>668.128493590875</v>
      </c>
      <c r="M21" s="72">
        <v>564.94020285512897</v>
      </c>
      <c r="N21" s="72">
        <v>604.68311813950334</v>
      </c>
      <c r="O21" s="72">
        <v>506.89174129790399</v>
      </c>
      <c r="P21" s="72">
        <v>521.42185932910854</v>
      </c>
      <c r="Q21" s="72">
        <v>683.48635534983805</v>
      </c>
      <c r="R21" s="72">
        <v>697.8696707013745</v>
      </c>
      <c r="S21" s="72">
        <v>634.17666352270624</v>
      </c>
      <c r="T21" s="72">
        <v>587.1295517425491</v>
      </c>
      <c r="U21" s="72">
        <v>546.91658055529899</v>
      </c>
      <c r="V21" s="72">
        <v>460.33238613766679</v>
      </c>
      <c r="W21" s="72">
        <v>431.50073562245922</v>
      </c>
      <c r="X21" s="72">
        <v>342.33555215266273</v>
      </c>
      <c r="Y21" s="72">
        <v>231.67606594078302</v>
      </c>
      <c r="DA21" s="89" t="s">
        <v>770</v>
      </c>
    </row>
    <row r="22" spans="1:105" ht="12" customHeight="1" x14ac:dyDescent="0.25">
      <c r="A22" s="28" t="s">
        <v>203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771</v>
      </c>
    </row>
    <row r="23" spans="1:105" ht="12" customHeight="1" x14ac:dyDescent="0.25">
      <c r="A23" s="28" t="s">
        <v>198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772</v>
      </c>
    </row>
    <row r="24" spans="1:105" ht="12" customHeight="1" x14ac:dyDescent="0.25">
      <c r="A24" s="28" t="s">
        <v>199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773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774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775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359.8138414954679</v>
      </c>
      <c r="D27" s="69">
        <f t="shared" si="10"/>
        <v>384.80345163257084</v>
      </c>
      <c r="E27" s="69">
        <f t="shared" si="10"/>
        <v>400.88175673370563</v>
      </c>
      <c r="F27" s="69">
        <f t="shared" si="10"/>
        <v>404.47726469442398</v>
      </c>
      <c r="G27" s="69">
        <f t="shared" si="10"/>
        <v>401.64635531848478</v>
      </c>
      <c r="H27" s="69">
        <f t="shared" si="10"/>
        <v>380.82920040829271</v>
      </c>
      <c r="I27" s="69">
        <f t="shared" si="10"/>
        <v>365.55893085804178</v>
      </c>
      <c r="J27" s="69">
        <f t="shared" si="10"/>
        <v>391.44015830207428</v>
      </c>
      <c r="K27" s="69">
        <f t="shared" si="10"/>
        <v>388.11596797364678</v>
      </c>
      <c r="L27" s="69">
        <f t="shared" si="10"/>
        <v>367.05306089535736</v>
      </c>
      <c r="M27" s="69">
        <f t="shared" si="10"/>
        <v>379.92211450295565</v>
      </c>
      <c r="N27" s="69">
        <f t="shared" si="10"/>
        <v>366.79071821003083</v>
      </c>
      <c r="O27" s="69">
        <f t="shared" si="10"/>
        <v>318.96302230977767</v>
      </c>
      <c r="P27" s="69">
        <f t="shared" si="10"/>
        <v>336.39026042670775</v>
      </c>
      <c r="Q27" s="69">
        <f t="shared" si="10"/>
        <v>305.38258455187372</v>
      </c>
      <c r="R27" s="69">
        <f t="shared" ref="R27:V27" si="11">SUM(R28:R32)</f>
        <v>310.43659483359551</v>
      </c>
      <c r="S27" s="69">
        <f t="shared" si="11"/>
        <v>307.24131564837916</v>
      </c>
      <c r="T27" s="69">
        <f t="shared" si="11"/>
        <v>313.83410655486369</v>
      </c>
      <c r="U27" s="69">
        <f t="shared" si="11"/>
        <v>342.4696296229464</v>
      </c>
      <c r="V27" s="69">
        <f t="shared" si="11"/>
        <v>325.45242273467363</v>
      </c>
      <c r="W27" s="69">
        <f t="shared" ref="W27:Y27" si="12">SUM(W28:W32)</f>
        <v>281.2847857643842</v>
      </c>
      <c r="X27" s="69">
        <f t="shared" si="12"/>
        <v>305.23557350744034</v>
      </c>
      <c r="Y27" s="69">
        <f t="shared" si="12"/>
        <v>341.83480952756656</v>
      </c>
      <c r="DA27" s="88" t="s">
        <v>776</v>
      </c>
    </row>
    <row r="28" spans="1:105" ht="12" customHeight="1" x14ac:dyDescent="0.25">
      <c r="A28" s="28" t="s">
        <v>51</v>
      </c>
      <c r="B28" s="72"/>
      <c r="C28" s="72">
        <v>1.7246165219346954</v>
      </c>
      <c r="D28" s="72">
        <v>4.3704541744230934</v>
      </c>
      <c r="E28" s="72">
        <v>4.8760932140930793</v>
      </c>
      <c r="F28" s="72">
        <v>7.1983501055577648</v>
      </c>
      <c r="G28" s="72">
        <v>6.948961463991786</v>
      </c>
      <c r="H28" s="72">
        <v>5.4806237518307812</v>
      </c>
      <c r="I28" s="72">
        <v>2.6533960294468741</v>
      </c>
      <c r="J28" s="72">
        <v>7.6005970005712369</v>
      </c>
      <c r="K28" s="72">
        <v>5.5628156907972519</v>
      </c>
      <c r="L28" s="72">
        <v>5.5538354773784988</v>
      </c>
      <c r="M28" s="72">
        <v>5.8089908918210318</v>
      </c>
      <c r="N28" s="72">
        <v>8.3254007531176875</v>
      </c>
      <c r="O28" s="72">
        <v>5.2383791701018003</v>
      </c>
      <c r="P28" s="72">
        <v>7.4871008941347332</v>
      </c>
      <c r="Q28" s="72">
        <v>5.2301933308126767</v>
      </c>
      <c r="R28" s="72">
        <v>4.0305403277238501</v>
      </c>
      <c r="S28" s="72">
        <v>4.0396491777765222</v>
      </c>
      <c r="T28" s="72">
        <v>1.0979466224650205</v>
      </c>
      <c r="U28" s="72">
        <v>2.4074036764476414</v>
      </c>
      <c r="V28" s="72">
        <v>4.6580681583601011</v>
      </c>
      <c r="W28" s="72">
        <v>0.29328368125037235</v>
      </c>
      <c r="X28" s="72">
        <v>0.38769444082241333</v>
      </c>
      <c r="Y28" s="72">
        <v>6.0345767944275179</v>
      </c>
      <c r="DA28" s="89" t="s">
        <v>777</v>
      </c>
    </row>
    <row r="29" spans="1:105" s="2" customFormat="1" ht="12" customHeight="1" x14ac:dyDescent="0.25">
      <c r="A29" s="28" t="s">
        <v>74</v>
      </c>
      <c r="B29" s="72"/>
      <c r="C29" s="72">
        <v>170.51095041334986</v>
      </c>
      <c r="D29" s="72">
        <v>175.08873631265453</v>
      </c>
      <c r="E29" s="72">
        <v>193.79329940699867</v>
      </c>
      <c r="F29" s="72">
        <v>196.22324815013005</v>
      </c>
      <c r="G29" s="72">
        <v>215.55850436788194</v>
      </c>
      <c r="H29" s="72">
        <v>186.29679215090846</v>
      </c>
      <c r="I29" s="72">
        <v>207.32301693229786</v>
      </c>
      <c r="J29" s="72">
        <v>173.83817391970533</v>
      </c>
      <c r="K29" s="72">
        <v>184.65782744463027</v>
      </c>
      <c r="L29" s="72">
        <v>174.49048633221918</v>
      </c>
      <c r="M29" s="72">
        <v>177.2294889167654</v>
      </c>
      <c r="N29" s="72">
        <v>178.63699505074172</v>
      </c>
      <c r="O29" s="72">
        <v>155.48113205398778</v>
      </c>
      <c r="P29" s="72">
        <v>171.24389358305777</v>
      </c>
      <c r="Q29" s="72">
        <v>128.39105406003537</v>
      </c>
      <c r="R29" s="72">
        <v>103.58857352685661</v>
      </c>
      <c r="S29" s="72">
        <v>117.99172239078155</v>
      </c>
      <c r="T29" s="72">
        <v>127.18815972692705</v>
      </c>
      <c r="U29" s="72">
        <v>142.66746013132445</v>
      </c>
      <c r="V29" s="72">
        <v>142.34388003376003</v>
      </c>
      <c r="W29" s="72">
        <v>141.23257607299766</v>
      </c>
      <c r="X29" s="72">
        <v>163.43367061702693</v>
      </c>
      <c r="Y29" s="72">
        <v>210.19401902721629</v>
      </c>
      <c r="DA29" s="89" t="s">
        <v>778</v>
      </c>
    </row>
    <row r="30" spans="1:105" ht="12" customHeight="1" x14ac:dyDescent="0.25">
      <c r="A30" s="28" t="s">
        <v>190</v>
      </c>
      <c r="B30" s="72"/>
      <c r="C30" s="72">
        <v>187.57827456018333</v>
      </c>
      <c r="D30" s="72">
        <v>205.34426114549319</v>
      </c>
      <c r="E30" s="72">
        <v>202.2123641126139</v>
      </c>
      <c r="F30" s="72">
        <v>201.05566643873615</v>
      </c>
      <c r="G30" s="72">
        <v>179.13888948661105</v>
      </c>
      <c r="H30" s="72">
        <v>189.05178450555346</v>
      </c>
      <c r="I30" s="72">
        <v>155.58251789629702</v>
      </c>
      <c r="J30" s="72">
        <v>210.00138738179771</v>
      </c>
      <c r="K30" s="72">
        <v>197.89532483821927</v>
      </c>
      <c r="L30" s="72">
        <v>187.00873908575966</v>
      </c>
      <c r="M30" s="72">
        <v>196.88363469436922</v>
      </c>
      <c r="N30" s="72">
        <v>179.8283224061714</v>
      </c>
      <c r="O30" s="72">
        <v>158.24351108568808</v>
      </c>
      <c r="P30" s="72">
        <v>157.65926594951526</v>
      </c>
      <c r="Q30" s="72">
        <v>171.76133716102569</v>
      </c>
      <c r="R30" s="72">
        <v>202.81748097901504</v>
      </c>
      <c r="S30" s="72">
        <v>185.2099440798211</v>
      </c>
      <c r="T30" s="72">
        <v>185.54800020547162</v>
      </c>
      <c r="U30" s="72">
        <v>197.39476581517428</v>
      </c>
      <c r="V30" s="72">
        <v>178.45047454255348</v>
      </c>
      <c r="W30" s="72">
        <v>139.75892601013618</v>
      </c>
      <c r="X30" s="72">
        <v>141.41420844959097</v>
      </c>
      <c r="Y30" s="72">
        <v>125.60621370592277</v>
      </c>
      <c r="DA30" s="89" t="s">
        <v>779</v>
      </c>
    </row>
    <row r="31" spans="1:105" ht="12" customHeight="1" x14ac:dyDescent="0.25">
      <c r="A31" s="28" t="s">
        <v>203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780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781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15087.250937922876</v>
      </c>
      <c r="D3" s="65">
        <f>IF(RES_hh_fec_in!D3=0,0,1000*11630*RES_hh_fec_in!D3/RES_hh_num_in!D3)</f>
        <v>14299.67970530274</v>
      </c>
      <c r="E3" s="65">
        <f>IF(RES_hh_fec_in!E3=0,0,1000*11630*RES_hh_fec_in!E3/RES_hh_num_in!E3)</f>
        <v>14539.819385220628</v>
      </c>
      <c r="F3" s="65">
        <f>IF(RES_hh_fec_in!F3=0,0,1000*11630*RES_hh_fec_in!F3/RES_hh_num_in!F3)</f>
        <v>14027.915420567208</v>
      </c>
      <c r="G3" s="65">
        <f>IF(RES_hh_fec_in!G3=0,0,1000*11630*RES_hh_fec_in!G3/RES_hh_num_in!G3)</f>
        <v>13862.236730251874</v>
      </c>
      <c r="H3" s="65">
        <f>IF(RES_hh_fec_in!H3=0,0,1000*11630*RES_hh_fec_in!H3/RES_hh_num_in!H3)</f>
        <v>12998.188656208147</v>
      </c>
      <c r="I3" s="65">
        <f>IF(RES_hh_fec_in!I3=0,0,1000*11630*RES_hh_fec_in!I3/RES_hh_num_in!I3)</f>
        <v>11952.426675147628</v>
      </c>
      <c r="J3" s="65">
        <f>IF(RES_hh_fec_in!J3=0,0,1000*11630*RES_hh_fec_in!J3/RES_hh_num_in!J3)</f>
        <v>12137.213349241896</v>
      </c>
      <c r="K3" s="65">
        <f>IF(RES_hh_fec_in!K3=0,0,1000*11630*RES_hh_fec_in!K3/RES_hh_num_in!K3)</f>
        <v>12138.474660172924</v>
      </c>
      <c r="L3" s="65">
        <f>IF(RES_hh_fec_in!L3=0,0,1000*11630*RES_hh_fec_in!L3/RES_hh_num_in!L3)</f>
        <v>13265.2964695352</v>
      </c>
      <c r="M3" s="65">
        <f>IF(RES_hh_fec_in!M3=0,0,1000*11630*RES_hh_fec_in!M3/RES_hh_num_in!M3)</f>
        <v>11845.445007872426</v>
      </c>
      <c r="N3" s="65">
        <f>IF(RES_hh_fec_in!N3=0,0,1000*11630*RES_hh_fec_in!N3/RES_hh_num_in!N3)</f>
        <v>12046.733294425567</v>
      </c>
      <c r="O3" s="65">
        <f>IF(RES_hh_fec_in!O3=0,0,1000*11630*RES_hh_fec_in!O3/RES_hh_num_in!O3)</f>
        <v>11938.027250472802</v>
      </c>
      <c r="P3" s="65">
        <f>IF(RES_hh_fec_in!P3=0,0,1000*11630*RES_hh_fec_in!P3/RES_hh_num_in!P3)</f>
        <v>9366.9217600021439</v>
      </c>
      <c r="Q3" s="65">
        <f>IF(RES_hh_fec_in!Q3=0,0,1000*11630*RES_hh_fec_in!Q3/RES_hh_num_in!Q3)</f>
        <v>9496.6378976961932</v>
      </c>
      <c r="R3" s="65">
        <f>IF(RES_hh_fec_in!R3=0,0,1000*11630*RES_hh_fec_in!R3/RES_hh_num_in!R3)</f>
        <v>9117.9978871927306</v>
      </c>
      <c r="S3" s="65">
        <f>IF(RES_hh_fec_in!S3=0,0,1000*11630*RES_hh_fec_in!S3/RES_hh_num_in!S3)</f>
        <v>8755.8702338282437</v>
      </c>
      <c r="T3" s="65">
        <f>IF(RES_hh_fec_in!T3=0,0,1000*11630*RES_hh_fec_in!T3/RES_hh_num_in!T3)</f>
        <v>8611.0652070139295</v>
      </c>
      <c r="U3" s="65">
        <f>IF(RES_hh_fec_in!U3=0,0,1000*11630*RES_hh_fec_in!U3/RES_hh_num_in!U3)</f>
        <v>8020.5947382407476</v>
      </c>
      <c r="V3" s="65">
        <f>IF(RES_hh_fec_in!V3=0,0,1000*11630*RES_hh_fec_in!V3/RES_hh_num_in!V3)</f>
        <v>7592.5428234207611</v>
      </c>
      <c r="W3" s="65">
        <f>IF(RES_hh_fec_in!W3=0,0,1000*11630*RES_hh_fec_in!W3/RES_hh_num_in!W3)</f>
        <v>7100.6642084786145</v>
      </c>
      <c r="X3" s="65">
        <f>IF(RES_hh_fec_in!X3=0,0,1000*11630*RES_hh_fec_in!X3/RES_hh_num_in!X3)</f>
        <v>5658.8385455690031</v>
      </c>
      <c r="Y3" s="65">
        <f>IF(RES_hh_fec_in!Y3=0,0,1000*11630*RES_hh_fec_in!Y3/RES_hh_num_in!Y3)</f>
        <v>4940.0888897191126</v>
      </c>
      <c r="DA3" s="87" t="s">
        <v>783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12664.775208323153</v>
      </c>
      <c r="D4" s="69">
        <f>IF(RES_hh_fec_in!D4=0,0,1000*11630*RES_hh_fec_in!D4/RES_hh_num_in!D4)</f>
        <v>11819.486788500615</v>
      </c>
      <c r="E4" s="69">
        <f>IF(RES_hh_fec_in!E4=0,0,1000*11630*RES_hh_fec_in!E4/RES_hh_num_in!E4)</f>
        <v>11969.38007098482</v>
      </c>
      <c r="F4" s="69">
        <f>IF(RES_hh_fec_in!F4=0,0,1000*11630*RES_hh_fec_in!F4/RES_hh_num_in!F4)</f>
        <v>11545.257855679822</v>
      </c>
      <c r="G4" s="69">
        <f>IF(RES_hh_fec_in!G4=0,0,1000*11630*RES_hh_fec_in!G4/RES_hh_num_in!G4)</f>
        <v>11308.160928895042</v>
      </c>
      <c r="H4" s="69">
        <f>IF(RES_hh_fec_in!H4=0,0,1000*11630*RES_hh_fec_in!H4/RES_hh_num_in!H4)</f>
        <v>10464.068274795132</v>
      </c>
      <c r="I4" s="69">
        <f>IF(RES_hh_fec_in!I4=0,0,1000*11630*RES_hh_fec_in!I4/RES_hh_num_in!I4)</f>
        <v>9505.3001331445121</v>
      </c>
      <c r="J4" s="69">
        <f>IF(RES_hh_fec_in!J4=0,0,1000*11630*RES_hh_fec_in!J4/RES_hh_num_in!J4)</f>
        <v>9758.8194650878377</v>
      </c>
      <c r="K4" s="69">
        <f>IF(RES_hh_fec_in!K4=0,0,1000*11630*RES_hh_fec_in!K4/RES_hh_num_in!K4)</f>
        <v>9798.327016756808</v>
      </c>
      <c r="L4" s="69">
        <f>IF(RES_hh_fec_in!L4=0,0,1000*11630*RES_hh_fec_in!L4/RES_hh_num_in!L4)</f>
        <v>10816.55543172656</v>
      </c>
      <c r="M4" s="69">
        <f>IF(RES_hh_fec_in!M4=0,0,1000*11630*RES_hh_fec_in!M4/RES_hh_num_in!M4)</f>
        <v>9439.3999436880786</v>
      </c>
      <c r="N4" s="69">
        <f>IF(RES_hh_fec_in!N4=0,0,1000*11630*RES_hh_fec_in!N4/RES_hh_num_in!N4)</f>
        <v>9657.1329410205763</v>
      </c>
      <c r="O4" s="69">
        <f>IF(RES_hh_fec_in!O4=0,0,1000*11630*RES_hh_fec_in!O4/RES_hh_num_in!O4)</f>
        <v>9683.0474042606256</v>
      </c>
      <c r="P4" s="69">
        <f>IF(RES_hh_fec_in!P4=0,0,1000*11630*RES_hh_fec_in!P4/RES_hh_num_in!P4)</f>
        <v>7211.7197254693119</v>
      </c>
      <c r="Q4" s="69">
        <f>IF(RES_hh_fec_in!Q4=0,0,1000*11630*RES_hh_fec_in!Q4/RES_hh_num_in!Q4)</f>
        <v>7320.0935915020391</v>
      </c>
      <c r="R4" s="69">
        <f>IF(RES_hh_fec_in!R4=0,0,1000*11630*RES_hh_fec_in!R4/RES_hh_num_in!R4)</f>
        <v>6929.0095502269614</v>
      </c>
      <c r="S4" s="69">
        <f>IF(RES_hh_fec_in!S4=0,0,1000*11630*RES_hh_fec_in!S4/RES_hh_num_in!S4)</f>
        <v>6507.0524664638433</v>
      </c>
      <c r="T4" s="69">
        <f>IF(RES_hh_fec_in!T4=0,0,1000*11630*RES_hh_fec_in!T4/RES_hh_num_in!T4)</f>
        <v>6338.8300211207961</v>
      </c>
      <c r="U4" s="69">
        <f>IF(RES_hh_fec_in!U4=0,0,1000*11630*RES_hh_fec_in!U4/RES_hh_num_in!U4)</f>
        <v>5821.4774652049855</v>
      </c>
      <c r="V4" s="69">
        <f>IF(RES_hh_fec_in!V4=0,0,1000*11630*RES_hh_fec_in!V4/RES_hh_num_in!V4)</f>
        <v>5433.0168769645543</v>
      </c>
      <c r="W4" s="69">
        <f>IF(RES_hh_fec_in!W4=0,0,1000*11630*RES_hh_fec_in!W4/RES_hh_num_in!W4)</f>
        <v>4934.2337958220487</v>
      </c>
      <c r="X4" s="69">
        <f>IF(RES_hh_fec_in!X4=0,0,1000*11630*RES_hh_fec_in!X4/RES_hh_num_in!X4)</f>
        <v>3742.1424746018115</v>
      </c>
      <c r="Y4" s="69">
        <f>IF(RES_hh_fec_in!Y4=0,0,1000*11630*RES_hh_fec_in!Y4/RES_hh_num_in!Y4)</f>
        <v>3156.0722839663122</v>
      </c>
      <c r="DA4" s="88" t="s">
        <v>784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11556.05832807136</v>
      </c>
      <c r="D5" s="72">
        <f>IF(RES_hh_fec_in!D5=0,0,1000*11630*RES_hh_fec_in!D5/RES_hh_num_in!D5)</f>
        <v>11881.540205807218</v>
      </c>
      <c r="E5" s="72">
        <f>IF(RES_hh_fec_in!E5=0,0,1000*11630*RES_hh_fec_in!E5/RES_hh_num_in!E5)</f>
        <v>11131.633107701829</v>
      </c>
      <c r="F5" s="72">
        <f>IF(RES_hh_fec_in!F5=0,0,1000*11630*RES_hh_fec_in!F5/RES_hh_num_in!F5)</f>
        <v>10708.251850713174</v>
      </c>
      <c r="G5" s="72">
        <f>IF(RES_hh_fec_in!G5=0,0,1000*11630*RES_hh_fec_in!G5/RES_hh_num_in!G5)</f>
        <v>11170.986473889434</v>
      </c>
      <c r="H5" s="72">
        <f>IF(RES_hh_fec_in!H5=0,0,1000*11630*RES_hh_fec_in!H5/RES_hh_num_in!H5)</f>
        <v>11943.927156855489</v>
      </c>
      <c r="I5" s="72">
        <f>IF(RES_hh_fec_in!I5=0,0,1000*11630*RES_hh_fec_in!I5/RES_hh_num_in!I5)</f>
        <v>10833.640828909291</v>
      </c>
      <c r="J5" s="72">
        <f>IF(RES_hh_fec_in!J5=0,0,1000*11630*RES_hh_fec_in!J5/RES_hh_num_in!J5)</f>
        <v>10811.527722460836</v>
      </c>
      <c r="K5" s="72">
        <f>IF(RES_hh_fec_in!K5=0,0,1000*11630*RES_hh_fec_in!K5/RES_hh_num_in!K5)</f>
        <v>11047.178262353133</v>
      </c>
      <c r="L5" s="72">
        <f>IF(RES_hh_fec_in!L5=0,0,1000*11630*RES_hh_fec_in!L5/RES_hh_num_in!L5)</f>
        <v>12577.546787258683</v>
      </c>
      <c r="M5" s="72">
        <f>IF(RES_hh_fec_in!M5=0,0,1000*11630*RES_hh_fec_in!M5/RES_hh_num_in!M5)</f>
        <v>10852.121024178177</v>
      </c>
      <c r="N5" s="72">
        <f>IF(RES_hh_fec_in!N5=0,0,1000*11630*RES_hh_fec_in!N5/RES_hh_num_in!N5)</f>
        <v>10744.501046426503</v>
      </c>
      <c r="O5" s="72">
        <f>IF(RES_hh_fec_in!O5=0,0,1000*11630*RES_hh_fec_in!O5/RES_hh_num_in!O5)</f>
        <v>10485.268106776952</v>
      </c>
      <c r="P5" s="72">
        <f>IF(RES_hh_fec_in!P5=0,0,1000*11630*RES_hh_fec_in!P5/RES_hh_num_in!P5)</f>
        <v>9285.404339963774</v>
      </c>
      <c r="Q5" s="72">
        <f>IF(RES_hh_fec_in!Q5=0,0,1000*11630*RES_hh_fec_in!Q5/RES_hh_num_in!Q5)</f>
        <v>8340.2199957688099</v>
      </c>
      <c r="R5" s="72">
        <f>IF(RES_hh_fec_in!R5=0,0,1000*11630*RES_hh_fec_in!R5/RES_hh_num_in!R5)</f>
        <v>7918.7239042931233</v>
      </c>
      <c r="S5" s="72">
        <f>IF(RES_hh_fec_in!S5=0,0,1000*11630*RES_hh_fec_in!S5/RES_hh_num_in!S5)</f>
        <v>7799.7895727262121</v>
      </c>
      <c r="T5" s="72">
        <f>IF(RES_hh_fec_in!T5=0,0,1000*11630*RES_hh_fec_in!T5/RES_hh_num_in!T5)</f>
        <v>6496.2673872066061</v>
      </c>
      <c r="U5" s="72">
        <f>IF(RES_hh_fec_in!U5=0,0,1000*11630*RES_hh_fec_in!U5/RES_hh_num_in!U5)</f>
        <v>6728.661889342442</v>
      </c>
      <c r="V5" s="72">
        <f>IF(RES_hh_fec_in!V5=0,0,1000*11630*RES_hh_fec_in!V5/RES_hh_num_in!V5)</f>
        <v>6929.1719613040968</v>
      </c>
      <c r="W5" s="72">
        <f>IF(RES_hh_fec_in!W5=0,0,1000*11630*RES_hh_fec_in!W5/RES_hh_num_in!W5)</f>
        <v>5721.2006825407288</v>
      </c>
      <c r="X5" s="72">
        <f>IF(RES_hh_fec_in!X5=0,0,1000*11630*RES_hh_fec_in!X5/RES_hh_num_in!X5)</f>
        <v>4417.8785660885096</v>
      </c>
      <c r="Y5" s="72">
        <f>IF(RES_hh_fec_in!Y5=0,0,1000*11630*RES_hh_fec_in!Y5/RES_hh_num_in!Y5)</f>
        <v>3904.0937225632815</v>
      </c>
      <c r="DA5" s="89" t="s">
        <v>785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12005.525394712755</v>
      </c>
      <c r="D6" s="72">
        <f>IF(RES_hh_fec_in!D6=0,0,1000*11630*RES_hh_fec_in!D6/RES_hh_num_in!D6)</f>
        <v>9187.9564650554094</v>
      </c>
      <c r="E6" s="72">
        <f>IF(RES_hh_fec_in!E6=0,0,1000*11630*RES_hh_fec_in!E6/RES_hh_num_in!E6)</f>
        <v>8846.5029665449892</v>
      </c>
      <c r="F6" s="72">
        <f>IF(RES_hh_fec_in!F6=0,0,1000*11630*RES_hh_fec_in!F6/RES_hh_num_in!F6)</f>
        <v>9779.5699324359703</v>
      </c>
      <c r="G6" s="72">
        <f>IF(RES_hh_fec_in!G6=0,0,1000*11630*RES_hh_fec_in!G6/RES_hh_num_in!G6)</f>
        <v>10833.262625810892</v>
      </c>
      <c r="H6" s="72">
        <f>IF(RES_hh_fec_in!H6=0,0,1000*11630*RES_hh_fec_in!H6/RES_hh_num_in!H6)</f>
        <v>10016.35462205317</v>
      </c>
      <c r="I6" s="72">
        <f>IF(RES_hh_fec_in!I6=0,0,1000*11630*RES_hh_fec_in!I6/RES_hh_num_in!I6)</f>
        <v>8671.7862743650294</v>
      </c>
      <c r="J6" s="72">
        <f>IF(RES_hh_fec_in!J6=0,0,1000*11630*RES_hh_fec_in!J6/RES_hh_num_in!J6)</f>
        <v>8951.0586014982437</v>
      </c>
      <c r="K6" s="72">
        <f>IF(RES_hh_fec_in!K6=0,0,1000*11630*RES_hh_fec_in!K6/RES_hh_num_in!K6)</f>
        <v>9368.6298758729645</v>
      </c>
      <c r="L6" s="72">
        <f>IF(RES_hh_fec_in!L6=0,0,1000*11630*RES_hh_fec_in!L6/RES_hh_num_in!L6)</f>
        <v>10268.009543166489</v>
      </c>
      <c r="M6" s="72">
        <f>IF(RES_hh_fec_in!M6=0,0,1000*11630*RES_hh_fec_in!M6/RES_hh_num_in!M6)</f>
        <v>8329.3610495303383</v>
      </c>
      <c r="N6" s="72">
        <f>IF(RES_hh_fec_in!N6=0,0,1000*11630*RES_hh_fec_in!N6/RES_hh_num_in!N6)</f>
        <v>7832.3461406720498</v>
      </c>
      <c r="O6" s="72">
        <f>IF(RES_hh_fec_in!O6=0,0,1000*11630*RES_hh_fec_in!O6/RES_hh_num_in!O6)</f>
        <v>8348.1200028260173</v>
      </c>
      <c r="P6" s="72">
        <f>IF(RES_hh_fec_in!P6=0,0,1000*11630*RES_hh_fec_in!P6/RES_hh_num_in!P6)</f>
        <v>8522.2337520237998</v>
      </c>
      <c r="Q6" s="72">
        <f>IF(RES_hh_fec_in!Q6=0,0,1000*11630*RES_hh_fec_in!Q6/RES_hh_num_in!Q6)</f>
        <v>6817.6871924148163</v>
      </c>
      <c r="R6" s="72">
        <f>IF(RES_hh_fec_in!R6=0,0,1000*11630*RES_hh_fec_in!R6/RES_hh_num_in!R6)</f>
        <v>7405.0652452236563</v>
      </c>
      <c r="S6" s="72">
        <f>IF(RES_hh_fec_in!S6=0,0,1000*11630*RES_hh_fec_in!S6/RES_hh_num_in!S6)</f>
        <v>5780.2956851217277</v>
      </c>
      <c r="T6" s="72">
        <f>IF(RES_hh_fec_in!T6=0,0,1000*11630*RES_hh_fec_in!T6/RES_hh_num_in!T6)</f>
        <v>6568.7248482593213</v>
      </c>
      <c r="U6" s="72">
        <f>IF(RES_hh_fec_in!U6=0,0,1000*11630*RES_hh_fec_in!U6/RES_hh_num_in!U6)</f>
        <v>6257.5285272385236</v>
      </c>
      <c r="V6" s="72">
        <f>IF(RES_hh_fec_in!V6=0,0,1000*11630*RES_hh_fec_in!V6/RES_hh_num_in!V6)</f>
        <v>5636.9392414927042</v>
      </c>
      <c r="W6" s="72">
        <f>IF(RES_hh_fec_in!W6=0,0,1000*11630*RES_hh_fec_in!W6/RES_hh_num_in!W6)</f>
        <v>5311.0877847801285</v>
      </c>
      <c r="X6" s="72">
        <f>IF(RES_hh_fec_in!X6=0,0,1000*11630*RES_hh_fec_in!X6/RES_hh_num_in!X6)</f>
        <v>4561.5997592106451</v>
      </c>
      <c r="Y6" s="72">
        <f>IF(RES_hh_fec_in!Y6=0,0,1000*11630*RES_hh_fec_in!Y6/RES_hh_num_in!Y6)</f>
        <v>3771.2617313338933</v>
      </c>
      <c r="DA6" s="89" t="s">
        <v>786</v>
      </c>
    </row>
    <row r="7" spans="1:105" ht="12" customHeight="1" x14ac:dyDescent="0.25">
      <c r="A7" s="28" t="s">
        <v>201</v>
      </c>
      <c r="B7" s="72"/>
      <c r="C7" s="72">
        <f>IF(RES_hh_fec_in!C7=0,0,1000*11630*RES_hh_fec_in!C7/RES_hh_num_in!C7)</f>
        <v>15910.649366603549</v>
      </c>
      <c r="D7" s="72">
        <f>IF(RES_hh_fec_in!D7=0,0,1000*11630*RES_hh_fec_in!D7/RES_hh_num_in!D7)</f>
        <v>13837.006691562699</v>
      </c>
      <c r="E7" s="72">
        <f>IF(RES_hh_fec_in!E7=0,0,1000*11630*RES_hh_fec_in!E7/RES_hh_num_in!E7)</f>
        <v>14229.085462771762</v>
      </c>
      <c r="F7" s="72">
        <f>IF(RES_hh_fec_in!F7=0,0,1000*11630*RES_hh_fec_in!F7/RES_hh_num_in!F7)</f>
        <v>13545.131301704325</v>
      </c>
      <c r="G7" s="72">
        <f>IF(RES_hh_fec_in!G7=0,0,1000*11630*RES_hh_fec_in!G7/RES_hh_num_in!G7)</f>
        <v>14603.961923134408</v>
      </c>
      <c r="H7" s="72">
        <f>IF(RES_hh_fec_in!H7=0,0,1000*11630*RES_hh_fec_in!H7/RES_hh_num_in!H7)</f>
        <v>14128.146522504405</v>
      </c>
      <c r="I7" s="72">
        <f>IF(RES_hh_fec_in!I7=0,0,1000*11630*RES_hh_fec_in!I7/RES_hh_num_in!I7)</f>
        <v>11004.568314117489</v>
      </c>
      <c r="J7" s="72">
        <f>IF(RES_hh_fec_in!J7=0,0,1000*11630*RES_hh_fec_in!J7/RES_hh_num_in!J7)</f>
        <v>12140.080299136349</v>
      </c>
      <c r="K7" s="72">
        <f>IF(RES_hh_fec_in!K7=0,0,1000*11630*RES_hh_fec_in!K7/RES_hh_num_in!K7)</f>
        <v>11917.060091008467</v>
      </c>
      <c r="L7" s="72">
        <f>IF(RES_hh_fec_in!L7=0,0,1000*11630*RES_hh_fec_in!L7/RES_hh_num_in!L7)</f>
        <v>12483.135411983507</v>
      </c>
      <c r="M7" s="72">
        <f>IF(RES_hh_fec_in!M7=0,0,1000*11630*RES_hh_fec_in!M7/RES_hh_num_in!M7)</f>
        <v>10945.209027787279</v>
      </c>
      <c r="N7" s="72">
        <f>IF(RES_hh_fec_in!N7=0,0,1000*11630*RES_hh_fec_in!N7/RES_hh_num_in!N7)</f>
        <v>10895.088347992656</v>
      </c>
      <c r="O7" s="72">
        <f>IF(RES_hh_fec_in!O7=0,0,1000*11630*RES_hh_fec_in!O7/RES_hh_num_in!O7)</f>
        <v>10650.679855518445</v>
      </c>
      <c r="P7" s="72">
        <f>IF(RES_hh_fec_in!P7=0,0,1000*11630*RES_hh_fec_in!P7/RES_hh_num_in!P7)</f>
        <v>7998.3055656804499</v>
      </c>
      <c r="Q7" s="72">
        <f>IF(RES_hh_fec_in!Q7=0,0,1000*11630*RES_hh_fec_in!Q7/RES_hh_num_in!Q7)</f>
        <v>7346.3839696797077</v>
      </c>
      <c r="R7" s="72">
        <f>IF(RES_hh_fec_in!R7=0,0,1000*11630*RES_hh_fec_in!R7/RES_hh_num_in!R7)</f>
        <v>7173.4687578496023</v>
      </c>
      <c r="S7" s="72">
        <f>IF(RES_hh_fec_in!S7=0,0,1000*11630*RES_hh_fec_in!S7/RES_hh_num_in!S7)</f>
        <v>7226.8271513765194</v>
      </c>
      <c r="T7" s="72">
        <f>IF(RES_hh_fec_in!T7=0,0,1000*11630*RES_hh_fec_in!T7/RES_hh_num_in!T7)</f>
        <v>6820.6068528968226</v>
      </c>
      <c r="U7" s="72">
        <f>IF(RES_hh_fec_in!U7=0,0,1000*11630*RES_hh_fec_in!U7/RES_hh_num_in!U7)</f>
        <v>6923.2411639854463</v>
      </c>
      <c r="V7" s="72">
        <f>IF(RES_hh_fec_in!V7=0,0,1000*11630*RES_hh_fec_in!V7/RES_hh_num_in!V7)</f>
        <v>7095.0509269100921</v>
      </c>
      <c r="W7" s="72">
        <f>IF(RES_hh_fec_in!W7=0,0,1000*11630*RES_hh_fec_in!W7/RES_hh_num_in!W7)</f>
        <v>5376.7747412454755</v>
      </c>
      <c r="X7" s="72">
        <f>IF(RES_hh_fec_in!X7=0,0,1000*11630*RES_hh_fec_in!X7/RES_hh_num_in!X7)</f>
        <v>4394.7321643217647</v>
      </c>
      <c r="Y7" s="72">
        <f>IF(RES_hh_fec_in!Y7=0,0,1000*11630*RES_hh_fec_in!Y7/RES_hh_num_in!Y7)</f>
        <v>3237.3751591596047</v>
      </c>
      <c r="DA7" s="89" t="s">
        <v>787</v>
      </c>
    </row>
    <row r="8" spans="1:105" ht="12" customHeight="1" x14ac:dyDescent="0.25">
      <c r="A8" s="28" t="s">
        <v>190</v>
      </c>
      <c r="B8" s="72"/>
      <c r="C8" s="72">
        <f>IF(RES_hh_fec_in!C8=0,0,1000*11630*RES_hh_fec_in!C8/RES_hh_num_in!C8)</f>
        <v>13446.285268979509</v>
      </c>
      <c r="D8" s="72">
        <f>IF(RES_hh_fec_in!D8=0,0,1000*11630*RES_hh_fec_in!D8/RES_hh_num_in!D8)</f>
        <v>12516.794241844969</v>
      </c>
      <c r="E8" s="72">
        <f>IF(RES_hh_fec_in!E8=0,0,1000*11630*RES_hh_fec_in!E8/RES_hh_num_in!E8)</f>
        <v>12409.091996114659</v>
      </c>
      <c r="F8" s="72">
        <f>IF(RES_hh_fec_in!F8=0,0,1000*11630*RES_hh_fec_in!F8/RES_hh_num_in!F8)</f>
        <v>12478.420142721929</v>
      </c>
      <c r="G8" s="72">
        <f>IF(RES_hh_fec_in!G8=0,0,1000*11630*RES_hh_fec_in!G8/RES_hh_num_in!G8)</f>
        <v>12339.869066572057</v>
      </c>
      <c r="H8" s="72">
        <f>IF(RES_hh_fec_in!H8=0,0,1000*11630*RES_hh_fec_in!H8/RES_hh_num_in!H8)</f>
        <v>11378.353592201936</v>
      </c>
      <c r="I8" s="72">
        <f>IF(RES_hh_fec_in!I8=0,0,1000*11630*RES_hh_fec_in!I8/RES_hh_num_in!I8)</f>
        <v>10131.434833969415</v>
      </c>
      <c r="J8" s="72">
        <f>IF(RES_hh_fec_in!J8=0,0,1000*11630*RES_hh_fec_in!J8/RES_hh_num_in!J8)</f>
        <v>10079.50995647377</v>
      </c>
      <c r="K8" s="72">
        <f>IF(RES_hh_fec_in!K8=0,0,1000*11630*RES_hh_fec_in!K8/RES_hh_num_in!K8)</f>
        <v>10665.668100515886</v>
      </c>
      <c r="L8" s="72">
        <f>IF(RES_hh_fec_in!L8=0,0,1000*11630*RES_hh_fec_in!L8/RES_hh_num_in!L8)</f>
        <v>11677.621031411163</v>
      </c>
      <c r="M8" s="72">
        <f>IF(RES_hh_fec_in!M8=0,0,1000*11630*RES_hh_fec_in!M8/RES_hh_num_in!M8)</f>
        <v>10098.367268451699</v>
      </c>
      <c r="N8" s="72">
        <f>IF(RES_hh_fec_in!N8=0,0,1000*11630*RES_hh_fec_in!N8/RES_hh_num_in!N8)</f>
        <v>10474.991090579841</v>
      </c>
      <c r="O8" s="72">
        <f>IF(RES_hh_fec_in!O8=0,0,1000*11630*RES_hh_fec_in!O8/RES_hh_num_in!O8)</f>
        <v>10342.744448659507</v>
      </c>
      <c r="P8" s="72">
        <f>IF(RES_hh_fec_in!P8=0,0,1000*11630*RES_hh_fec_in!P8/RES_hh_num_in!P8)</f>
        <v>7651.792486002817</v>
      </c>
      <c r="Q8" s="72">
        <f>IF(RES_hh_fec_in!Q8=0,0,1000*11630*RES_hh_fec_in!Q8/RES_hh_num_in!Q8)</f>
        <v>7882.8127290469392</v>
      </c>
      <c r="R8" s="72">
        <f>IF(RES_hh_fec_in!R8=0,0,1000*11630*RES_hh_fec_in!R8/RES_hh_num_in!R8)</f>
        <v>7073.2835179119875</v>
      </c>
      <c r="S8" s="72">
        <f>IF(RES_hh_fec_in!S8=0,0,1000*11630*RES_hh_fec_in!S8/RES_hh_num_in!S8)</f>
        <v>6496.1177581336997</v>
      </c>
      <c r="T8" s="72">
        <f>IF(RES_hh_fec_in!T8=0,0,1000*11630*RES_hh_fec_in!T8/RES_hh_num_in!T8)</f>
        <v>6157.2843688426392</v>
      </c>
      <c r="U8" s="72">
        <f>IF(RES_hh_fec_in!U8=0,0,1000*11630*RES_hh_fec_in!U8/RES_hh_num_in!U8)</f>
        <v>5935.4704650371805</v>
      </c>
      <c r="V8" s="72">
        <f>IF(RES_hh_fec_in!V8=0,0,1000*11630*RES_hh_fec_in!V8/RES_hh_num_in!V8)</f>
        <v>5912.5273176275296</v>
      </c>
      <c r="W8" s="72">
        <f>IF(RES_hh_fec_in!W8=0,0,1000*11630*RES_hh_fec_in!W8/RES_hh_num_in!W8)</f>
        <v>5745.8713462933738</v>
      </c>
      <c r="X8" s="72">
        <f>IF(RES_hh_fec_in!X8=0,0,1000*11630*RES_hh_fec_in!X8/RES_hh_num_in!X8)</f>
        <v>4214.7517641711092</v>
      </c>
      <c r="Y8" s="72">
        <f>IF(RES_hh_fec_in!Y8=0,0,1000*11630*RES_hh_fec_in!Y8/RES_hh_num_in!Y8)</f>
        <v>3388.5549377957577</v>
      </c>
      <c r="DA8" s="89" t="s">
        <v>788</v>
      </c>
    </row>
    <row r="9" spans="1:105" ht="12" customHeight="1" x14ac:dyDescent="0.25">
      <c r="A9" s="28" t="s">
        <v>203</v>
      </c>
      <c r="B9" s="72"/>
      <c r="C9" s="72">
        <f>IF(RES_hh_fec_in!C9=0,0,1000*11630*RES_hh_fec_in!C9/RES_hh_num_in!C9)</f>
        <v>11030.494911583019</v>
      </c>
      <c r="D9" s="72">
        <f>IF(RES_hh_fec_in!D9=0,0,1000*11630*RES_hh_fec_in!D9/RES_hh_num_in!D9)</f>
        <v>11007.240544890394</v>
      </c>
      <c r="E9" s="72">
        <f>IF(RES_hh_fec_in!E9=0,0,1000*11630*RES_hh_fec_in!E9/RES_hh_num_in!E9)</f>
        <v>12089.892097931877</v>
      </c>
      <c r="F9" s="72">
        <f>IF(RES_hh_fec_in!F9=0,0,1000*11630*RES_hh_fec_in!F9/RES_hh_num_in!F9)</f>
        <v>10963.643058646307</v>
      </c>
      <c r="G9" s="72">
        <f>IF(RES_hh_fec_in!G9=0,0,1000*11630*RES_hh_fec_in!G9/RES_hh_num_in!G9)</f>
        <v>10718.095063534263</v>
      </c>
      <c r="H9" s="72">
        <f>IF(RES_hh_fec_in!H9=0,0,1000*11630*RES_hh_fec_in!H9/RES_hh_num_in!H9)</f>
        <v>9718.1720963168991</v>
      </c>
      <c r="I9" s="72">
        <f>IF(RES_hh_fec_in!I9=0,0,1000*11630*RES_hh_fec_in!I9/RES_hh_num_in!I9)</f>
        <v>9664.4069633552972</v>
      </c>
      <c r="J9" s="72">
        <f>IF(RES_hh_fec_in!J9=0,0,1000*11630*RES_hh_fec_in!J9/RES_hh_num_in!J9)</f>
        <v>9547.7969392503383</v>
      </c>
      <c r="K9" s="72">
        <f>IF(RES_hh_fec_in!K9=0,0,1000*11630*RES_hh_fec_in!K9/RES_hh_num_in!K9)</f>
        <v>9360.3605849801188</v>
      </c>
      <c r="L9" s="72">
        <f>IF(RES_hh_fec_in!L9=0,0,1000*11630*RES_hh_fec_in!L9/RES_hh_num_in!L9)</f>
        <v>10520.961531495304</v>
      </c>
      <c r="M9" s="72">
        <f>IF(RES_hh_fec_in!M9=0,0,1000*11630*RES_hh_fec_in!M9/RES_hh_num_in!M9)</f>
        <v>8838.5407821787721</v>
      </c>
      <c r="N9" s="72">
        <f>IF(RES_hh_fec_in!N9=0,0,1000*11630*RES_hh_fec_in!N9/RES_hh_num_in!N9)</f>
        <v>8995.259013208426</v>
      </c>
      <c r="O9" s="72">
        <f>IF(RES_hh_fec_in!O9=0,0,1000*11630*RES_hh_fec_in!O9/RES_hh_num_in!O9)</f>
        <v>9202.5028803152873</v>
      </c>
      <c r="P9" s="72">
        <f>IF(RES_hh_fec_in!P9=0,0,1000*11630*RES_hh_fec_in!P9/RES_hh_num_in!P9)</f>
        <v>7948.2564815314881</v>
      </c>
      <c r="Q9" s="72">
        <f>IF(RES_hh_fec_in!Q9=0,0,1000*11630*RES_hh_fec_in!Q9/RES_hh_num_in!Q9)</f>
        <v>7761.1942489651628</v>
      </c>
      <c r="R9" s="72">
        <f>IF(RES_hh_fec_in!R9=0,0,1000*11630*RES_hh_fec_in!R9/RES_hh_num_in!R9)</f>
        <v>7872.0936679691977</v>
      </c>
      <c r="S9" s="72">
        <f>IF(RES_hh_fec_in!S9=0,0,1000*11630*RES_hh_fec_in!S9/RES_hh_num_in!S9)</f>
        <v>7126.6769722125837</v>
      </c>
      <c r="T9" s="72">
        <f>IF(RES_hh_fec_in!T9=0,0,1000*11630*RES_hh_fec_in!T9/RES_hh_num_in!T9)</f>
        <v>7793.6780762965118</v>
      </c>
      <c r="U9" s="72">
        <f>IF(RES_hh_fec_in!U9=0,0,1000*11630*RES_hh_fec_in!U9/RES_hh_num_in!U9)</f>
        <v>6757.190053304771</v>
      </c>
      <c r="V9" s="72">
        <f>IF(RES_hh_fec_in!V9=0,0,1000*11630*RES_hh_fec_in!V9/RES_hh_num_in!V9)</f>
        <v>6121.6777654023581</v>
      </c>
      <c r="W9" s="72">
        <f>IF(RES_hh_fec_in!W9=0,0,1000*11630*RES_hh_fec_in!W9/RES_hh_num_in!W9)</f>
        <v>5738.083872224187</v>
      </c>
      <c r="X9" s="72">
        <f>IF(RES_hh_fec_in!X9=0,0,1000*11630*RES_hh_fec_in!X9/RES_hh_num_in!X9)</f>
        <v>4645.2625864708971</v>
      </c>
      <c r="Y9" s="72">
        <f>IF(RES_hh_fec_in!Y9=0,0,1000*11630*RES_hh_fec_in!Y9/RES_hh_num_in!Y9)</f>
        <v>3845.8780213275436</v>
      </c>
      <c r="DA9" s="89" t="s">
        <v>789</v>
      </c>
    </row>
    <row r="10" spans="1:105" ht="12" customHeight="1" x14ac:dyDescent="0.25">
      <c r="A10" s="28" t="s">
        <v>198</v>
      </c>
      <c r="B10" s="72"/>
      <c r="C10" s="72">
        <f>IF(RES_hh_fec_in!C10=0,0,1000*11630*RES_hh_fec_in!C10/RES_hh_num_in!C10)</f>
        <v>5578.6906579263314</v>
      </c>
      <c r="D10" s="72">
        <f>IF(RES_hh_fec_in!D10=0,0,1000*11630*RES_hh_fec_in!D10/RES_hh_num_in!D10)</f>
        <v>9974.6930611062417</v>
      </c>
      <c r="E10" s="72">
        <f>IF(RES_hh_fec_in!E10=0,0,1000*11630*RES_hh_fec_in!E10/RES_hh_num_in!E10)</f>
        <v>9112.0787879152886</v>
      </c>
      <c r="F10" s="72">
        <f>IF(RES_hh_fec_in!F10=0,0,1000*11630*RES_hh_fec_in!F10/RES_hh_num_in!F10)</f>
        <v>10004.285597490391</v>
      </c>
      <c r="G10" s="72">
        <f>IF(RES_hh_fec_in!G10=0,0,1000*11630*RES_hh_fec_in!G10/RES_hh_num_in!G10)</f>
        <v>10015.007187566887</v>
      </c>
      <c r="H10" s="72">
        <f>IF(RES_hh_fec_in!H10=0,0,1000*11630*RES_hh_fec_in!H10/RES_hh_num_in!H10)</f>
        <v>8624.3423699772975</v>
      </c>
      <c r="I10" s="72">
        <f>IF(RES_hh_fec_in!I10=0,0,1000*11630*RES_hh_fec_in!I10/RES_hh_num_in!I10)</f>
        <v>7108.9036434342497</v>
      </c>
      <c r="J10" s="72">
        <f>IF(RES_hh_fec_in!J10=0,0,1000*11630*RES_hh_fec_in!J10/RES_hh_num_in!J10)</f>
        <v>7220.1773641376676</v>
      </c>
      <c r="K10" s="72">
        <f>IF(RES_hh_fec_in!K10=0,0,1000*11630*RES_hh_fec_in!K10/RES_hh_num_in!K10)</f>
        <v>8152.1097814867435</v>
      </c>
      <c r="L10" s="72">
        <f>IF(RES_hh_fec_in!L10=0,0,1000*11630*RES_hh_fec_in!L10/RES_hh_num_in!L10)</f>
        <v>10111.73763172192</v>
      </c>
      <c r="M10" s="72">
        <f>IF(RES_hh_fec_in!M10=0,0,1000*11630*RES_hh_fec_in!M10/RES_hh_num_in!M10)</f>
        <v>9121.0278778554839</v>
      </c>
      <c r="N10" s="72">
        <f>IF(RES_hh_fec_in!N10=0,0,1000*11630*RES_hh_fec_in!N10/RES_hh_num_in!N10)</f>
        <v>9750.4073071993716</v>
      </c>
      <c r="O10" s="72">
        <f>IF(RES_hh_fec_in!O10=0,0,1000*11630*RES_hh_fec_in!O10/RES_hh_num_in!O10)</f>
        <v>9208.635931971321</v>
      </c>
      <c r="P10" s="72">
        <f>IF(RES_hh_fec_in!P10=0,0,1000*11630*RES_hh_fec_in!P10/RES_hh_num_in!P10)</f>
        <v>8123.1265087755683</v>
      </c>
      <c r="Q10" s="72">
        <f>IF(RES_hh_fec_in!Q10=0,0,1000*11630*RES_hh_fec_in!Q10/RES_hh_num_in!Q10)</f>
        <v>7940.5418586354681</v>
      </c>
      <c r="R10" s="72">
        <f>IF(RES_hh_fec_in!R10=0,0,1000*11630*RES_hh_fec_in!R10/RES_hh_num_in!R10)</f>
        <v>7385.065720758007</v>
      </c>
      <c r="S10" s="72">
        <f>IF(RES_hh_fec_in!S10=0,0,1000*11630*RES_hh_fec_in!S10/RES_hh_num_in!S10)</f>
        <v>6778.3348675846073</v>
      </c>
      <c r="T10" s="72">
        <f>IF(RES_hh_fec_in!T10=0,0,1000*11630*RES_hh_fec_in!T10/RES_hh_num_in!T10)</f>
        <v>6046.774175485325</v>
      </c>
      <c r="U10" s="72">
        <f>IF(RES_hh_fec_in!U10=0,0,1000*11630*RES_hh_fec_in!U10/RES_hh_num_in!U10)</f>
        <v>6304.0430562962729</v>
      </c>
      <c r="V10" s="72">
        <f>IF(RES_hh_fec_in!V10=0,0,1000*11630*RES_hh_fec_in!V10/RES_hh_num_in!V10)</f>
        <v>5902.3439813243485</v>
      </c>
      <c r="W10" s="72">
        <f>IF(RES_hh_fec_in!W10=0,0,1000*11630*RES_hh_fec_in!W10/RES_hh_num_in!W10)</f>
        <v>5042.6676830944807</v>
      </c>
      <c r="X10" s="72">
        <f>IF(RES_hh_fec_in!X10=0,0,1000*11630*RES_hh_fec_in!X10/RES_hh_num_in!X10)</f>
        <v>4018.9942882260762</v>
      </c>
      <c r="Y10" s="72">
        <f>IF(RES_hh_fec_in!Y10=0,0,1000*11630*RES_hh_fec_in!Y10/RES_hh_num_in!Y10)</f>
        <v>3297.948172541955</v>
      </c>
      <c r="DA10" s="89" t="s">
        <v>790</v>
      </c>
    </row>
    <row r="11" spans="1:105" ht="12" customHeight="1" x14ac:dyDescent="0.25">
      <c r="A11" s="28" t="s">
        <v>199</v>
      </c>
      <c r="B11" s="72"/>
      <c r="C11" s="72">
        <f>IF(RES_hh_fec_in!C11=0,0,1000*11630*RES_hh_fec_in!C11/RES_hh_num_in!C11)</f>
        <v>11126.943913679712</v>
      </c>
      <c r="D11" s="72">
        <f>IF(RES_hh_fec_in!D11=0,0,1000*11630*RES_hh_fec_in!D11/RES_hh_num_in!D11)</f>
        <v>11612.021525050654</v>
      </c>
      <c r="E11" s="72">
        <f>IF(RES_hh_fec_in!E11=0,0,1000*11630*RES_hh_fec_in!E11/RES_hh_num_in!E11)</f>
        <v>11238.907793271814</v>
      </c>
      <c r="F11" s="72">
        <f>IF(RES_hh_fec_in!F11=0,0,1000*11630*RES_hh_fec_in!F11/RES_hh_num_in!F11)</f>
        <v>11025.777704967577</v>
      </c>
      <c r="G11" s="72">
        <f>IF(RES_hh_fec_in!G11=0,0,1000*11630*RES_hh_fec_in!G11/RES_hh_num_in!G11)</f>
        <v>10511.456336351503</v>
      </c>
      <c r="H11" s="72">
        <f>IF(RES_hh_fec_in!H11=0,0,1000*11630*RES_hh_fec_in!H11/RES_hh_num_in!H11)</f>
        <v>10124.784487404828</v>
      </c>
      <c r="I11" s="72">
        <f>IF(RES_hh_fec_in!I11=0,0,1000*11630*RES_hh_fec_in!I11/RES_hh_num_in!I11)</f>
        <v>9556.1392806628446</v>
      </c>
      <c r="J11" s="72">
        <f>IF(RES_hh_fec_in!J11=0,0,1000*11630*RES_hh_fec_in!J11/RES_hh_num_in!J11)</f>
        <v>10198.109811763841</v>
      </c>
      <c r="K11" s="72">
        <f>IF(RES_hh_fec_in!K11=0,0,1000*11630*RES_hh_fec_in!K11/RES_hh_num_in!K11)</f>
        <v>9747.4624574111604</v>
      </c>
      <c r="L11" s="72">
        <f>IF(RES_hh_fec_in!L11=0,0,1000*11630*RES_hh_fec_in!L11/RES_hh_num_in!L11)</f>
        <v>10334.943242819672</v>
      </c>
      <c r="M11" s="72">
        <f>IF(RES_hh_fec_in!M11=0,0,1000*11630*RES_hh_fec_in!M11/RES_hh_num_in!M11)</f>
        <v>9456.7783479113859</v>
      </c>
      <c r="N11" s="72">
        <f>IF(RES_hh_fec_in!N11=0,0,1000*11630*RES_hh_fec_in!N11/RES_hh_num_in!N11)</f>
        <v>9338.7792804372548</v>
      </c>
      <c r="O11" s="72">
        <f>IF(RES_hh_fec_in!O11=0,0,1000*11630*RES_hh_fec_in!O11/RES_hh_num_in!O11)</f>
        <v>9926.7104864514495</v>
      </c>
      <c r="P11" s="72">
        <f>IF(RES_hh_fec_in!P11=0,0,1000*11630*RES_hh_fec_in!P11/RES_hh_num_in!P11)</f>
        <v>8314.2412344735676</v>
      </c>
      <c r="Q11" s="72">
        <f>IF(RES_hh_fec_in!Q11=0,0,1000*11630*RES_hh_fec_in!Q11/RES_hh_num_in!Q11)</f>
        <v>8254.663027910141</v>
      </c>
      <c r="R11" s="72">
        <f>IF(RES_hh_fec_in!R11=0,0,1000*11630*RES_hh_fec_in!R11/RES_hh_num_in!R11)</f>
        <v>7993.6752327394852</v>
      </c>
      <c r="S11" s="72">
        <f>IF(RES_hh_fec_in!S11=0,0,1000*11630*RES_hh_fec_in!S11/RES_hh_num_in!S11)</f>
        <v>7946.8145619349307</v>
      </c>
      <c r="T11" s="72">
        <f>IF(RES_hh_fec_in!T11=0,0,1000*11630*RES_hh_fec_in!T11/RES_hh_num_in!T11)</f>
        <v>8149.7269051847215</v>
      </c>
      <c r="U11" s="72">
        <f>IF(RES_hh_fec_in!U11=0,0,1000*11630*RES_hh_fec_in!U11/RES_hh_num_in!U11)</f>
        <v>7256.2171686372458</v>
      </c>
      <c r="V11" s="72">
        <f>IF(RES_hh_fec_in!V11=0,0,1000*11630*RES_hh_fec_in!V11/RES_hh_num_in!V11)</f>
        <v>6918.46946843776</v>
      </c>
      <c r="W11" s="72">
        <f>IF(RES_hh_fec_in!W11=0,0,1000*11630*RES_hh_fec_in!W11/RES_hh_num_in!W11)</f>
        <v>6576.936756771911</v>
      </c>
      <c r="X11" s="72">
        <f>IF(RES_hh_fec_in!X11=0,0,1000*11630*RES_hh_fec_in!X11/RES_hh_num_in!X11)</f>
        <v>5019.4480628396495</v>
      </c>
      <c r="Y11" s="72">
        <f>IF(RES_hh_fec_in!Y11=0,0,1000*11630*RES_hh_fec_in!Y11/RES_hh_num_in!Y11)</f>
        <v>3836.8565118052697</v>
      </c>
      <c r="DA11" s="89" t="s">
        <v>791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4957.2227665414885</v>
      </c>
      <c r="D12" s="72">
        <f>IF(RES_hh_fec_in!D12=0,0,1000*11630*RES_hh_fec_in!D12/RES_hh_num_in!D12)</f>
        <v>4298.9862822793693</v>
      </c>
      <c r="E12" s="72">
        <f>IF(RES_hh_fec_in!E12=0,0,1000*11630*RES_hh_fec_in!E12/RES_hh_num_in!E12)</f>
        <v>4239.6550983834004</v>
      </c>
      <c r="F12" s="72">
        <f>IF(RES_hh_fec_in!F12=0,0,1000*11630*RES_hh_fec_in!F12/RES_hh_num_in!F12)</f>
        <v>3861.8183259964144</v>
      </c>
      <c r="G12" s="72">
        <f>IF(RES_hh_fec_in!G12=0,0,1000*11630*RES_hh_fec_in!G12/RES_hh_num_in!G12)</f>
        <v>3754.9337226337766</v>
      </c>
      <c r="H12" s="72">
        <f>IF(RES_hh_fec_in!H12=0,0,1000*11630*RES_hh_fec_in!H12/RES_hh_num_in!H12)</f>
        <v>3449.9803287878008</v>
      </c>
      <c r="I12" s="72">
        <f>IF(RES_hh_fec_in!I12=0,0,1000*11630*RES_hh_fec_in!I12/RES_hh_num_in!I12)</f>
        <v>3146.1082136854234</v>
      </c>
      <c r="J12" s="72">
        <f>IF(RES_hh_fec_in!J12=0,0,1000*11630*RES_hh_fec_in!J12/RES_hh_num_in!J12)</f>
        <v>3175.5248826846268</v>
      </c>
      <c r="K12" s="72">
        <f>IF(RES_hh_fec_in!K12=0,0,1000*11630*RES_hh_fec_in!K12/RES_hh_num_in!K12)</f>
        <v>2987.8901875850547</v>
      </c>
      <c r="L12" s="72">
        <f>IF(RES_hh_fec_in!L12=0,0,1000*11630*RES_hh_fec_in!L12/RES_hh_num_in!L12)</f>
        <v>3156.5557022456828</v>
      </c>
      <c r="M12" s="72">
        <f>IF(RES_hh_fec_in!M12=0,0,1000*11630*RES_hh_fec_in!M12/RES_hh_num_in!M12)</f>
        <v>2531.8543212209588</v>
      </c>
      <c r="N12" s="72">
        <f>IF(RES_hh_fec_in!N12=0,0,1000*11630*RES_hh_fec_in!N12/RES_hh_num_in!N12)</f>
        <v>2490.7843768610196</v>
      </c>
      <c r="O12" s="72">
        <f>IF(RES_hh_fec_in!O12=0,0,1000*11630*RES_hh_fec_in!O12/RES_hh_num_in!O12)</f>
        <v>2512.6882502368549</v>
      </c>
      <c r="P12" s="72">
        <f>IF(RES_hh_fec_in!P12=0,0,1000*11630*RES_hh_fec_in!P12/RES_hh_num_in!P12)</f>
        <v>1974.6015642289449</v>
      </c>
      <c r="Q12" s="72">
        <f>IF(RES_hh_fec_in!Q12=0,0,1000*11630*RES_hh_fec_in!Q12/RES_hh_num_in!Q12)</f>
        <v>1887.8120303662042</v>
      </c>
      <c r="R12" s="72">
        <f>IF(RES_hh_fec_in!R12=0,0,1000*11630*RES_hh_fec_in!R12/RES_hh_num_in!R12)</f>
        <v>1861.4175148205802</v>
      </c>
      <c r="S12" s="72">
        <f>IF(RES_hh_fec_in!S12=0,0,1000*11630*RES_hh_fec_in!S12/RES_hh_num_in!S12)</f>
        <v>1724.0608218044833</v>
      </c>
      <c r="T12" s="72">
        <f>IF(RES_hh_fec_in!T12=0,0,1000*11630*RES_hh_fec_in!T12/RES_hh_num_in!T12)</f>
        <v>1726.5616644310307</v>
      </c>
      <c r="U12" s="72">
        <f>IF(RES_hh_fec_in!U12=0,0,1000*11630*RES_hh_fec_in!U12/RES_hh_num_in!U12)</f>
        <v>1588.6377500483627</v>
      </c>
      <c r="V12" s="72">
        <f>IF(RES_hh_fec_in!V12=0,0,1000*11630*RES_hh_fec_in!V12/RES_hh_num_in!V12)</f>
        <v>1460.2355096848428</v>
      </c>
      <c r="W12" s="72">
        <f>IF(RES_hh_fec_in!W12=0,0,1000*11630*RES_hh_fec_in!W12/RES_hh_num_in!W12)</f>
        <v>1468.7434075406359</v>
      </c>
      <c r="X12" s="72">
        <f>IF(RES_hh_fec_in!X12=0,0,1000*11630*RES_hh_fec_in!X12/RES_hh_num_in!X12)</f>
        <v>1209.2010054476352</v>
      </c>
      <c r="Y12" s="72">
        <f>IF(RES_hh_fec_in!Y12=0,0,1000*11630*RES_hh_fec_in!Y12/RES_hh_num_in!Y12)</f>
        <v>998.20988869275482</v>
      </c>
      <c r="DA12" s="89" t="s">
        <v>792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9035.3460779244688</v>
      </c>
      <c r="D13" s="74">
        <f>IF(RES_hh_fec_in!D13=0,0,1000*11630*RES_hh_fec_in!D13/RES_hh_num_in!D13)</f>
        <v>9486.9481335565852</v>
      </c>
      <c r="E13" s="74">
        <f>IF(RES_hh_fec_in!E13=0,0,1000*11630*RES_hh_fec_in!E13/RES_hh_num_in!E13)</f>
        <v>9251.0770721131539</v>
      </c>
      <c r="F13" s="74">
        <f>IF(RES_hh_fec_in!F13=0,0,1000*11630*RES_hh_fec_in!F13/RES_hh_num_in!F13)</f>
        <v>8935.0340645569977</v>
      </c>
      <c r="G13" s="74">
        <f>IF(RES_hh_fec_in!G13=0,0,1000*11630*RES_hh_fec_in!G13/RES_hh_num_in!G13)</f>
        <v>7783.0074877250854</v>
      </c>
      <c r="H13" s="74">
        <f>IF(RES_hh_fec_in!H13=0,0,1000*11630*RES_hh_fec_in!H13/RES_hh_num_in!H13)</f>
        <v>8170.5838474365746</v>
      </c>
      <c r="I13" s="74">
        <f>IF(RES_hh_fec_in!I13=0,0,1000*11630*RES_hh_fec_in!I13/RES_hh_num_in!I13)</f>
        <v>8032.4862837702667</v>
      </c>
      <c r="J13" s="74">
        <f>IF(RES_hh_fec_in!J13=0,0,1000*11630*RES_hh_fec_in!J13/RES_hh_num_in!J13)</f>
        <v>8840.274879012286</v>
      </c>
      <c r="K13" s="74">
        <f>IF(RES_hh_fec_in!K13=0,0,1000*11630*RES_hh_fec_in!K13/RES_hh_num_in!K13)</f>
        <v>8409.0588052618496</v>
      </c>
      <c r="L13" s="74">
        <f>IF(RES_hh_fec_in!L13=0,0,1000*11630*RES_hh_fec_in!L13/RES_hh_num_in!L13)</f>
        <v>9357.3413739055759</v>
      </c>
      <c r="M13" s="74">
        <f>IF(RES_hh_fec_in!M13=0,0,1000*11630*RES_hh_fec_in!M13/RES_hh_num_in!M13)</f>
        <v>8694.9724252188735</v>
      </c>
      <c r="N13" s="74">
        <f>IF(RES_hh_fec_in!N13=0,0,1000*11630*RES_hh_fec_in!N13/RES_hh_num_in!N13)</f>
        <v>9639.897693043893</v>
      </c>
      <c r="O13" s="74">
        <f>IF(RES_hh_fec_in!O13=0,0,1000*11630*RES_hh_fec_in!O13/RES_hh_num_in!O13)</f>
        <v>11461.727201514606</v>
      </c>
      <c r="P13" s="74">
        <f>IF(RES_hh_fec_in!P13=0,0,1000*11630*RES_hh_fec_in!P13/RES_hh_num_in!P13)</f>
        <v>8343.8626805965905</v>
      </c>
      <c r="Q13" s="74">
        <f>IF(RES_hh_fec_in!Q13=0,0,1000*11630*RES_hh_fec_in!Q13/RES_hh_num_in!Q13)</f>
        <v>8976.6992115660905</v>
      </c>
      <c r="R13" s="74">
        <f>IF(RES_hh_fec_in!R13=0,0,1000*11630*RES_hh_fec_in!R13/RES_hh_num_in!R13)</f>
        <v>8015.8028278820457</v>
      </c>
      <c r="S13" s="74">
        <f>IF(RES_hh_fec_in!S13=0,0,1000*11630*RES_hh_fec_in!S13/RES_hh_num_in!S13)</f>
        <v>7162.7588436105771</v>
      </c>
      <c r="T13" s="74">
        <f>IF(RES_hh_fec_in!T13=0,0,1000*11630*RES_hh_fec_in!T13/RES_hh_num_in!T13)</f>
        <v>6619.2062482237534</v>
      </c>
      <c r="U13" s="74">
        <f>IF(RES_hh_fec_in!U13=0,0,1000*11630*RES_hh_fec_in!U13/RES_hh_num_in!U13)</f>
        <v>5598.4785783586158</v>
      </c>
      <c r="V13" s="74">
        <f>IF(RES_hh_fec_in!V13=0,0,1000*11630*RES_hh_fec_in!V13/RES_hh_num_in!V13)</f>
        <v>4892.4549569620767</v>
      </c>
      <c r="W13" s="74">
        <f>IF(RES_hh_fec_in!W13=0,0,1000*11630*RES_hh_fec_in!W13/RES_hh_num_in!W13)</f>
        <v>4938.2622058448806</v>
      </c>
      <c r="X13" s="74">
        <f>IF(RES_hh_fec_in!X13=0,0,1000*11630*RES_hh_fec_in!X13/RES_hh_num_in!X13)</f>
        <v>4045.1194136702761</v>
      </c>
      <c r="Y13" s="74">
        <f>IF(RES_hh_fec_in!Y13=0,0,1000*11630*RES_hh_fec_in!Y13/RES_hh_num_in!Y13)</f>
        <v>3291.9487748676379</v>
      </c>
      <c r="DA13" s="90" t="s">
        <v>793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136.4997982483369</v>
      </c>
      <c r="D14" s="76">
        <f>IF(RES_hh_fec_in!D14=0,0,1000*11630*RES_hh_fec_in!D14/RES_hh_num_in!D14)</f>
        <v>122.0699694690113</v>
      </c>
      <c r="E14" s="76">
        <f>IF(RES_hh_fec_in!E14=0,0,1000*11630*RES_hh_fec_in!E14/RES_hh_num_in!E14)</f>
        <v>119.8540271077845</v>
      </c>
      <c r="F14" s="76">
        <f>IF(RES_hh_fec_in!F14=0,0,1000*11630*RES_hh_fec_in!F14/RES_hh_num_in!F14)</f>
        <v>113.85557802427485</v>
      </c>
      <c r="G14" s="76">
        <f>IF(RES_hh_fec_in!G14=0,0,1000*11630*RES_hh_fec_in!G14/RES_hh_num_in!G14)</f>
        <v>107.76867279466894</v>
      </c>
      <c r="H14" s="76">
        <f>IF(RES_hh_fec_in!H14=0,0,1000*11630*RES_hh_fec_in!H14/RES_hh_num_in!H14)</f>
        <v>100.39023639684657</v>
      </c>
      <c r="I14" s="76">
        <f>IF(RES_hh_fec_in!I14=0,0,1000*11630*RES_hh_fec_in!I14/RES_hh_num_in!I14)</f>
        <v>84.063411124850617</v>
      </c>
      <c r="J14" s="76">
        <f>IF(RES_hh_fec_in!J14=0,0,1000*11630*RES_hh_fec_in!J14/RES_hh_num_in!J14)</f>
        <v>93.904658964949874</v>
      </c>
      <c r="K14" s="76">
        <f>IF(RES_hh_fec_in!K14=0,0,1000*11630*RES_hh_fec_in!K14/RES_hh_num_in!K14)</f>
        <v>93.073393078544228</v>
      </c>
      <c r="L14" s="76">
        <f>IF(RES_hh_fec_in!L14=0,0,1000*11630*RES_hh_fec_in!L14/RES_hh_num_in!L14)</f>
        <v>104.71675368649328</v>
      </c>
      <c r="M14" s="76">
        <f>IF(RES_hh_fec_in!M14=0,0,1000*11630*RES_hh_fec_in!M14/RES_hh_num_in!M14)</f>
        <v>86.348554955504895</v>
      </c>
      <c r="N14" s="76">
        <f>IF(RES_hh_fec_in!N14=0,0,1000*11630*RES_hh_fec_in!N14/RES_hh_num_in!N14)</f>
        <v>90.437880712064526</v>
      </c>
      <c r="O14" s="76">
        <f>IF(RES_hh_fec_in!O14=0,0,1000*11630*RES_hh_fec_in!O14/RES_hh_num_in!O14)</f>
        <v>95.324715561811246</v>
      </c>
      <c r="P14" s="76">
        <f>IF(RES_hh_fec_in!P14=0,0,1000*11630*RES_hh_fec_in!P14/RES_hh_num_in!P14)</f>
        <v>75.120483194021148</v>
      </c>
      <c r="Q14" s="76">
        <f>IF(RES_hh_fec_in!Q14=0,0,1000*11630*RES_hh_fec_in!Q14/RES_hh_num_in!Q14)</f>
        <v>82.726148133574014</v>
      </c>
      <c r="R14" s="76">
        <f>IF(RES_hh_fec_in!R14=0,0,1000*11630*RES_hh_fec_in!R14/RES_hh_num_in!R14)</f>
        <v>79.328324510238204</v>
      </c>
      <c r="S14" s="76">
        <f>IF(RES_hh_fec_in!S14=0,0,1000*11630*RES_hh_fec_in!S14/RES_hh_num_in!S14)</f>
        <v>71.891835805165584</v>
      </c>
      <c r="T14" s="76">
        <f>IF(RES_hh_fec_in!T14=0,0,1000*11630*RES_hh_fec_in!T14/RES_hh_num_in!T14)</f>
        <v>70.422023635081118</v>
      </c>
      <c r="U14" s="76">
        <f>IF(RES_hh_fec_in!U14=0,0,1000*11630*RES_hh_fec_in!U14/RES_hh_num_in!U14)</f>
        <v>65.795303775724435</v>
      </c>
      <c r="V14" s="76">
        <f>IF(RES_hh_fec_in!V14=0,0,1000*11630*RES_hh_fec_in!V14/RES_hh_num_in!V14)</f>
        <v>63.020098280522802</v>
      </c>
      <c r="W14" s="76">
        <f>IF(RES_hh_fec_in!W14=0,0,1000*11630*RES_hh_fec_in!W14/RES_hh_num_in!W14)</f>
        <v>55.674690625443041</v>
      </c>
      <c r="X14" s="76">
        <f>IF(RES_hh_fec_in!X14=0,0,1000*11630*RES_hh_fec_in!X14/RES_hh_num_in!X14)</f>
        <v>44.394464427333993</v>
      </c>
      <c r="Y14" s="76">
        <f>IF(RES_hh_fec_in!Y14=0,0,1000*11630*RES_hh_fec_in!Y14/RES_hh_num_in!Y14)</f>
        <v>31.476048183203087</v>
      </c>
      <c r="DA14" s="91" t="s">
        <v>794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32.708394386534252</v>
      </c>
      <c r="D15" s="69">
        <f t="shared" si="0"/>
        <v>38.663297736233162</v>
      </c>
      <c r="E15" s="69">
        <f t="shared" si="0"/>
        <v>103.22563800062824</v>
      </c>
      <c r="F15" s="69">
        <f t="shared" si="0"/>
        <v>49.897717824905278</v>
      </c>
      <c r="G15" s="69">
        <f t="shared" si="0"/>
        <v>58.937096580236457</v>
      </c>
      <c r="H15" s="69">
        <f t="shared" si="0"/>
        <v>65.799925313843602</v>
      </c>
      <c r="I15" s="69">
        <f t="shared" si="0"/>
        <v>59.874928163189423</v>
      </c>
      <c r="J15" s="69">
        <f t="shared" si="0"/>
        <v>52.955865509062427</v>
      </c>
      <c r="K15" s="69">
        <f t="shared" si="0"/>
        <v>62.39359636222332</v>
      </c>
      <c r="L15" s="69">
        <f t="shared" si="0"/>
        <v>54.455400497355512</v>
      </c>
      <c r="M15" s="69">
        <f t="shared" si="0"/>
        <v>49.941081161231921</v>
      </c>
      <c r="N15" s="69">
        <f t="shared" si="0"/>
        <v>73.106585875960803</v>
      </c>
      <c r="O15" s="69">
        <f t="shared" si="0"/>
        <v>44.7440592404649</v>
      </c>
      <c r="P15" s="69">
        <f t="shared" si="0"/>
        <v>28.697490601635231</v>
      </c>
      <c r="Q15" s="69">
        <f t="shared" si="0"/>
        <v>34.053024146115526</v>
      </c>
      <c r="R15" s="69">
        <f t="shared" si="0"/>
        <v>49.593643347604313</v>
      </c>
      <c r="S15" s="69">
        <f t="shared" si="0"/>
        <v>56.978613056666212</v>
      </c>
      <c r="T15" s="69">
        <f t="shared" si="0"/>
        <v>61.753261612676795</v>
      </c>
      <c r="U15" s="69">
        <f t="shared" si="0"/>
        <v>63.755687944903784</v>
      </c>
      <c r="V15" s="69">
        <f t="shared" si="0"/>
        <v>57.498962009250768</v>
      </c>
      <c r="W15" s="69">
        <f t="shared" si="0"/>
        <v>65.761370456187365</v>
      </c>
      <c r="X15" s="69">
        <f t="shared" si="0"/>
        <v>50.563517735249349</v>
      </c>
      <c r="Y15" s="69">
        <f t="shared" si="0"/>
        <v>43.189763187450637</v>
      </c>
      <c r="DA15" s="88" t="s">
        <v>795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32.708394386534252</v>
      </c>
      <c r="D16" s="72">
        <f>IF(RES_hh_fec_in!D16=0,0,1000*11630*RES_hh_fec_in!D16/RES_hh_num_in!D$3)</f>
        <v>38.663297736233162</v>
      </c>
      <c r="E16" s="72">
        <f>IF(RES_hh_fec_in!E16=0,0,1000*11630*RES_hh_fec_in!E16/RES_hh_num_in!E$3)</f>
        <v>103.22563800062824</v>
      </c>
      <c r="F16" s="72">
        <f>IF(RES_hh_fec_in!F16=0,0,1000*11630*RES_hh_fec_in!F16/RES_hh_num_in!F$3)</f>
        <v>49.897717824905278</v>
      </c>
      <c r="G16" s="72">
        <f>IF(RES_hh_fec_in!G16=0,0,1000*11630*RES_hh_fec_in!G16/RES_hh_num_in!G$3)</f>
        <v>58.937096580236457</v>
      </c>
      <c r="H16" s="72">
        <f>IF(RES_hh_fec_in!H16=0,0,1000*11630*RES_hh_fec_in!H16/RES_hh_num_in!H$3)</f>
        <v>65.799925313843602</v>
      </c>
      <c r="I16" s="72">
        <f>IF(RES_hh_fec_in!I16=0,0,1000*11630*RES_hh_fec_in!I16/RES_hh_num_in!I$3)</f>
        <v>59.874928163189423</v>
      </c>
      <c r="J16" s="72">
        <f>IF(RES_hh_fec_in!J16=0,0,1000*11630*RES_hh_fec_in!J16/RES_hh_num_in!J$3)</f>
        <v>52.955865509062427</v>
      </c>
      <c r="K16" s="72">
        <f>IF(RES_hh_fec_in!K16=0,0,1000*11630*RES_hh_fec_in!K16/RES_hh_num_in!K$3)</f>
        <v>62.39359636222332</v>
      </c>
      <c r="L16" s="72">
        <f>IF(RES_hh_fec_in!L16=0,0,1000*11630*RES_hh_fec_in!L16/RES_hh_num_in!L$3)</f>
        <v>54.455400497355512</v>
      </c>
      <c r="M16" s="72">
        <f>IF(RES_hh_fec_in!M16=0,0,1000*11630*RES_hh_fec_in!M16/RES_hh_num_in!M$3)</f>
        <v>49.941081161231921</v>
      </c>
      <c r="N16" s="72">
        <f>IF(RES_hh_fec_in!N16=0,0,1000*11630*RES_hh_fec_in!N16/RES_hh_num_in!N$3)</f>
        <v>73.106585875960803</v>
      </c>
      <c r="O16" s="72">
        <f>IF(RES_hh_fec_in!O16=0,0,1000*11630*RES_hh_fec_in!O16/RES_hh_num_in!O$3)</f>
        <v>44.7440592404649</v>
      </c>
      <c r="P16" s="72">
        <f>IF(RES_hh_fec_in!P16=0,0,1000*11630*RES_hh_fec_in!P16/RES_hh_num_in!P$3)</f>
        <v>28.697490601635231</v>
      </c>
      <c r="Q16" s="72">
        <f>IF(RES_hh_fec_in!Q16=0,0,1000*11630*RES_hh_fec_in!Q16/RES_hh_num_in!Q$3)</f>
        <v>34.053024146115526</v>
      </c>
      <c r="R16" s="72">
        <f>IF(RES_hh_fec_in!R16=0,0,1000*11630*RES_hh_fec_in!R16/RES_hh_num_in!R$3)</f>
        <v>49.593643347604313</v>
      </c>
      <c r="S16" s="72">
        <f>IF(RES_hh_fec_in!S16=0,0,1000*11630*RES_hh_fec_in!S16/RES_hh_num_in!S$3)</f>
        <v>56.978613056666212</v>
      </c>
      <c r="T16" s="72">
        <f>IF(RES_hh_fec_in!T16=0,0,1000*11630*RES_hh_fec_in!T16/RES_hh_num_in!T$3)</f>
        <v>61.753261612676795</v>
      </c>
      <c r="U16" s="72">
        <f>IF(RES_hh_fec_in!U16=0,0,1000*11630*RES_hh_fec_in!U16/RES_hh_num_in!U$3)</f>
        <v>63.755687944903784</v>
      </c>
      <c r="V16" s="72">
        <f>IF(RES_hh_fec_in!V16=0,0,1000*11630*RES_hh_fec_in!V16/RES_hh_num_in!V$3)</f>
        <v>57.498962009250768</v>
      </c>
      <c r="W16" s="72">
        <f>IF(RES_hh_fec_in!W16=0,0,1000*11630*RES_hh_fec_in!W16/RES_hh_num_in!W$3)</f>
        <v>65.761370456187365</v>
      </c>
      <c r="X16" s="72">
        <f>IF(RES_hh_fec_in!X16=0,0,1000*11630*RES_hh_fec_in!X16/RES_hh_num_in!X$3)</f>
        <v>50.563517735249349</v>
      </c>
      <c r="Y16" s="72">
        <f>IF(RES_hh_fec_in!Y16=0,0,1000*11630*RES_hh_fec_in!Y16/RES_hh_num_in!Y$3)</f>
        <v>43.189763187450637</v>
      </c>
      <c r="DA16" s="89" t="s">
        <v>796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1649.3441436578501</v>
      </c>
      <c r="D17" s="69">
        <f>IF(RES_hh_fec_in!D17=0,0,1000*11630*RES_hh_fec_in!D17/RES_hh_num_in!D17)</f>
        <v>1687.2255973555916</v>
      </c>
      <c r="E17" s="69">
        <f>IF(RES_hh_fec_in!E17=0,0,1000*11630*RES_hh_fec_in!E17/RES_hh_num_in!E17)</f>
        <v>1686.8733053828125</v>
      </c>
      <c r="F17" s="69">
        <f>IF(RES_hh_fec_in!F17=0,0,1000*11630*RES_hh_fec_in!F17/RES_hh_num_in!F17)</f>
        <v>1660.2746792398195</v>
      </c>
      <c r="G17" s="69">
        <f>IF(RES_hh_fec_in!G17=0,0,1000*11630*RES_hh_fec_in!G17/RES_hh_num_in!G17)</f>
        <v>1700.4568935783007</v>
      </c>
      <c r="H17" s="69">
        <f>IF(RES_hh_fec_in!H17=0,0,1000*11630*RES_hh_fec_in!H17/RES_hh_num_in!H17)</f>
        <v>1672.0778115439966</v>
      </c>
      <c r="I17" s="69">
        <f>IF(RES_hh_fec_in!I17=0,0,1000*11630*RES_hh_fec_in!I17/RES_hh_num_in!I17)</f>
        <v>1624.4067133352423</v>
      </c>
      <c r="J17" s="69">
        <f>IF(RES_hh_fec_in!J17=0,0,1000*11630*RES_hh_fec_in!J17/RES_hh_num_in!J17)</f>
        <v>1597.6807869184292</v>
      </c>
      <c r="K17" s="69">
        <f>IF(RES_hh_fec_in!K17=0,0,1000*11630*RES_hh_fec_in!K17/RES_hh_num_in!K17)</f>
        <v>1572.1141705578177</v>
      </c>
      <c r="L17" s="69">
        <f>IF(RES_hh_fec_in!L17=0,0,1000*11630*RES_hh_fec_in!L17/RES_hh_num_in!L17)</f>
        <v>1650.1629585114629</v>
      </c>
      <c r="M17" s="69">
        <f>IF(RES_hh_fec_in!M17=0,0,1000*11630*RES_hh_fec_in!M17/RES_hh_num_in!M17)</f>
        <v>1629.9960681331984</v>
      </c>
      <c r="N17" s="69">
        <f>IF(RES_hh_fec_in!N17=0,0,1000*11630*RES_hh_fec_in!N17/RES_hh_num_in!N17)</f>
        <v>1609.252890422564</v>
      </c>
      <c r="O17" s="69">
        <f>IF(RES_hh_fec_in!O17=0,0,1000*11630*RES_hh_fec_in!O17/RES_hh_num_in!O17)</f>
        <v>1535.0810971920728</v>
      </c>
      <c r="P17" s="69">
        <f>IF(RES_hh_fec_in!P17=0,0,1000*11630*RES_hh_fec_in!P17/RES_hh_num_in!P17)</f>
        <v>1463.7001786408687</v>
      </c>
      <c r="Q17" s="69">
        <f>IF(RES_hh_fec_in!Q17=0,0,1000*11630*RES_hh_fec_in!Q17/RES_hh_num_in!Q17)</f>
        <v>1482.0368974235519</v>
      </c>
      <c r="R17" s="69">
        <f>IF(RES_hh_fec_in!R17=0,0,1000*11630*RES_hh_fec_in!R17/RES_hh_num_in!R17)</f>
        <v>1486.4471837569361</v>
      </c>
      <c r="S17" s="69">
        <f>IF(RES_hh_fec_in!S17=0,0,1000*11630*RES_hh_fec_in!S17/RES_hh_num_in!S17)</f>
        <v>1512.5481695656601</v>
      </c>
      <c r="T17" s="69">
        <f>IF(RES_hh_fec_in!T17=0,0,1000*11630*RES_hh_fec_in!T17/RES_hh_num_in!T17)</f>
        <v>1535.8930106375487</v>
      </c>
      <c r="U17" s="69">
        <f>IF(RES_hh_fec_in!U17=0,0,1000*11630*RES_hh_fec_in!U17/RES_hh_num_in!U17)</f>
        <v>1469.5212379566372</v>
      </c>
      <c r="V17" s="69">
        <f>IF(RES_hh_fec_in!V17=0,0,1000*11630*RES_hh_fec_in!V17/RES_hh_num_in!V17)</f>
        <v>1431.5968639222631</v>
      </c>
      <c r="W17" s="69">
        <f>IF(RES_hh_fec_in!W17=0,0,1000*11630*RES_hh_fec_in!W17/RES_hh_num_in!W17)</f>
        <v>1442.0977913138533</v>
      </c>
      <c r="X17" s="69">
        <f>IF(RES_hh_fec_in!X17=0,0,1000*11630*RES_hh_fec_in!X17/RES_hh_num_in!X17)</f>
        <v>1234.1154793791372</v>
      </c>
      <c r="Y17" s="69">
        <f>IF(RES_hh_fec_in!Y17=0,0,1000*11630*RES_hh_fec_in!Y17/RES_hh_num_in!Y17)</f>
        <v>1141.0225798715921</v>
      </c>
      <c r="DA17" s="88" t="s">
        <v>797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1104.2204727217779</v>
      </c>
      <c r="D18" s="72">
        <f>IF(RES_hh_fec_in!D18=0,0,1000*11630*RES_hh_fec_in!D18/RES_hh_num_in!D18)</f>
        <v>1203.922292857437</v>
      </c>
      <c r="E18" s="72">
        <f>IF(RES_hh_fec_in!E18=0,0,1000*11630*RES_hh_fec_in!E18/RES_hh_num_in!E18)</f>
        <v>1216.3307580447231</v>
      </c>
      <c r="F18" s="72">
        <f>IF(RES_hh_fec_in!F18=0,0,1000*11630*RES_hh_fec_in!F18/RES_hh_num_in!F18)</f>
        <v>1271.7598491251688</v>
      </c>
      <c r="G18" s="72">
        <f>IF(RES_hh_fec_in!G18=0,0,1000*11630*RES_hh_fec_in!G18/RES_hh_num_in!G18)</f>
        <v>1298.7651204195688</v>
      </c>
      <c r="H18" s="72">
        <f>IF(RES_hh_fec_in!H18=0,0,1000*11630*RES_hh_fec_in!H18/RES_hh_num_in!H18)</f>
        <v>1353.2923131582938</v>
      </c>
      <c r="I18" s="72">
        <f>IF(RES_hh_fec_in!I18=0,0,1000*11630*RES_hh_fec_in!I18/RES_hh_num_in!I18)</f>
        <v>1351.2586633000985</v>
      </c>
      <c r="J18" s="72">
        <f>IF(RES_hh_fec_in!J18=0,0,1000*11630*RES_hh_fec_in!J18/RES_hh_num_in!J18)</f>
        <v>1473.6801490476457</v>
      </c>
      <c r="K18" s="72">
        <f>IF(RES_hh_fec_in!K18=0,0,1000*11630*RES_hh_fec_in!K18/RES_hh_num_in!K18)</f>
        <v>1543.6541193751571</v>
      </c>
      <c r="L18" s="72">
        <f>IF(RES_hh_fec_in!L18=0,0,1000*11630*RES_hh_fec_in!L18/RES_hh_num_in!L18)</f>
        <v>1536.1180183257486</v>
      </c>
      <c r="M18" s="72">
        <f>IF(RES_hh_fec_in!M18=0,0,1000*11630*RES_hh_fec_in!M18/RES_hh_num_in!M18)</f>
        <v>1505.7604604281044</v>
      </c>
      <c r="N18" s="72">
        <f>IF(RES_hh_fec_in!N18=0,0,1000*11630*RES_hh_fec_in!N18/RES_hh_num_in!N18)</f>
        <v>1472.3449216679251</v>
      </c>
      <c r="O18" s="72">
        <f>IF(RES_hh_fec_in!O18=0,0,1000*11630*RES_hh_fec_in!O18/RES_hh_num_in!O18)</f>
        <v>1466.5553091647753</v>
      </c>
      <c r="P18" s="72">
        <f>IF(RES_hh_fec_in!P18=0,0,1000*11630*RES_hh_fec_in!P18/RES_hh_num_in!P18)</f>
        <v>1477.0487002069892</v>
      </c>
      <c r="Q18" s="72">
        <f>IF(RES_hh_fec_in!Q18=0,0,1000*11630*RES_hh_fec_in!Q18/RES_hh_num_in!Q18)</f>
        <v>1439.2158898288012</v>
      </c>
      <c r="R18" s="72">
        <f>IF(RES_hh_fec_in!R18=0,0,1000*11630*RES_hh_fec_in!R18/RES_hh_num_in!R18)</f>
        <v>1432.6402936571906</v>
      </c>
      <c r="S18" s="72">
        <f>IF(RES_hh_fec_in!S18=0,0,1000*11630*RES_hh_fec_in!S18/RES_hh_num_in!S18)</f>
        <v>1463.7286293471652</v>
      </c>
      <c r="T18" s="72">
        <f>IF(RES_hh_fec_in!T18=0,0,1000*11630*RES_hh_fec_in!T18/RES_hh_num_in!T18)</f>
        <v>1318.1546102499701</v>
      </c>
      <c r="U18" s="72">
        <f>IF(RES_hh_fec_in!U18=0,0,1000*11630*RES_hh_fec_in!U18/RES_hh_num_in!U18)</f>
        <v>1261.140788206284</v>
      </c>
      <c r="V18" s="72">
        <f>IF(RES_hh_fec_in!V18=0,0,1000*11630*RES_hh_fec_in!V18/RES_hh_num_in!V18)</f>
        <v>1355.8305435742166</v>
      </c>
      <c r="W18" s="72">
        <f>IF(RES_hh_fec_in!W18=0,0,1000*11630*RES_hh_fec_in!W18/RES_hh_num_in!W18)</f>
        <v>1763.549759652459</v>
      </c>
      <c r="X18" s="72">
        <f>IF(RES_hh_fec_in!X18=0,0,1000*11630*RES_hh_fec_in!X18/RES_hh_num_in!X18)</f>
        <v>1657.6973876536915</v>
      </c>
      <c r="Y18" s="72">
        <f>IF(RES_hh_fec_in!Y18=0,0,1000*11630*RES_hh_fec_in!Y18/RES_hh_num_in!Y18)</f>
        <v>1014.2208806449976</v>
      </c>
      <c r="DA18" s="89" t="s">
        <v>798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1498.1644368238708</v>
      </c>
      <c r="D19" s="72">
        <f>IF(RES_hh_fec_in!D19=0,0,1000*11630*RES_hh_fec_in!D19/RES_hh_num_in!D19)</f>
        <v>1500.9125342627904</v>
      </c>
      <c r="E19" s="72">
        <f>IF(RES_hh_fec_in!E19=0,0,1000*11630*RES_hh_fec_in!E19/RES_hh_num_in!E19)</f>
        <v>1452.6730941199885</v>
      </c>
      <c r="F19" s="72">
        <f>IF(RES_hh_fec_in!F19=0,0,1000*11630*RES_hh_fec_in!F19/RES_hh_num_in!F19)</f>
        <v>1484.7376127715186</v>
      </c>
      <c r="G19" s="72">
        <f>IF(RES_hh_fec_in!G19=0,0,1000*11630*RES_hh_fec_in!G19/RES_hh_num_in!G19)</f>
        <v>1644.9418770635762</v>
      </c>
      <c r="H19" s="72">
        <f>IF(RES_hh_fec_in!H19=0,0,1000*11630*RES_hh_fec_in!H19/RES_hh_num_in!H19)</f>
        <v>1471.4793705571565</v>
      </c>
      <c r="I19" s="72">
        <f>IF(RES_hh_fec_in!I19=0,0,1000*11630*RES_hh_fec_in!I19/RES_hh_num_in!I19)</f>
        <v>1441.1826418853113</v>
      </c>
      <c r="J19" s="72">
        <f>IF(RES_hh_fec_in!J19=0,0,1000*11630*RES_hh_fec_in!J19/RES_hh_num_in!J19)</f>
        <v>1386.7269368687564</v>
      </c>
      <c r="K19" s="72">
        <f>IF(RES_hh_fec_in!K19=0,0,1000*11630*RES_hh_fec_in!K19/RES_hh_num_in!K19)</f>
        <v>1383.0676166564517</v>
      </c>
      <c r="L19" s="72">
        <f>IF(RES_hh_fec_in!L19=0,0,1000*11630*RES_hh_fec_in!L19/RES_hh_num_in!L19)</f>
        <v>1443.2093785232355</v>
      </c>
      <c r="M19" s="72">
        <f>IF(RES_hh_fec_in!M19=0,0,1000*11630*RES_hh_fec_in!M19/RES_hh_num_in!M19)</f>
        <v>1401.5867712722422</v>
      </c>
      <c r="N19" s="72">
        <f>IF(RES_hh_fec_in!N19=0,0,1000*11630*RES_hh_fec_in!N19/RES_hh_num_in!N19)</f>
        <v>1310.4918539596576</v>
      </c>
      <c r="O19" s="72">
        <f>IF(RES_hh_fec_in!O19=0,0,1000*11630*RES_hh_fec_in!O19/RES_hh_num_in!O19)</f>
        <v>1293.3505329438294</v>
      </c>
      <c r="P19" s="72">
        <f>IF(RES_hh_fec_in!P19=0,0,1000*11630*RES_hh_fec_in!P19/RES_hh_num_in!P19)</f>
        <v>1284.6906520328769</v>
      </c>
      <c r="Q19" s="72">
        <f>IF(RES_hh_fec_in!Q19=0,0,1000*11630*RES_hh_fec_in!Q19/RES_hh_num_in!Q19)</f>
        <v>1234.6560745408633</v>
      </c>
      <c r="R19" s="72">
        <f>IF(RES_hh_fec_in!R19=0,0,1000*11630*RES_hh_fec_in!R19/RES_hh_num_in!R19)</f>
        <v>1257.191498073151</v>
      </c>
      <c r="S19" s="72">
        <f>IF(RES_hh_fec_in!S19=0,0,1000*11630*RES_hh_fec_in!S19/RES_hh_num_in!S19)</f>
        <v>1252.4393876922591</v>
      </c>
      <c r="T19" s="72">
        <f>IF(RES_hh_fec_in!T19=0,0,1000*11630*RES_hh_fec_in!T19/RES_hh_num_in!T19)</f>
        <v>1366.2138165772772</v>
      </c>
      <c r="U19" s="72">
        <f>IF(RES_hh_fec_in!U19=0,0,1000*11630*RES_hh_fec_in!U19/RES_hh_num_in!U19)</f>
        <v>1236.7988932119699</v>
      </c>
      <c r="V19" s="72">
        <f>IF(RES_hh_fec_in!V19=0,0,1000*11630*RES_hh_fec_in!V19/RES_hh_num_in!V19)</f>
        <v>1204.365737191689</v>
      </c>
      <c r="W19" s="72">
        <f>IF(RES_hh_fec_in!W19=0,0,1000*11630*RES_hh_fec_in!W19/RES_hh_num_in!W19)</f>
        <v>1161.7395580444047</v>
      </c>
      <c r="X19" s="72">
        <f>IF(RES_hh_fec_in!X19=0,0,1000*11630*RES_hh_fec_in!X19/RES_hh_num_in!X19)</f>
        <v>1099.2857947711154</v>
      </c>
      <c r="Y19" s="72">
        <f>IF(RES_hh_fec_in!Y19=0,0,1000*11630*RES_hh_fec_in!Y19/RES_hh_num_in!Y19)</f>
        <v>1001.9927602124354</v>
      </c>
      <c r="DA19" s="89" t="s">
        <v>799</v>
      </c>
    </row>
    <row r="20" spans="1:105" ht="12" customHeight="1" x14ac:dyDescent="0.25">
      <c r="A20" s="28" t="s">
        <v>201</v>
      </c>
      <c r="B20" s="72"/>
      <c r="C20" s="72">
        <f>IF(RES_hh_fec_in!C20=0,0,1000*11630*RES_hh_fec_in!C20/RES_hh_num_in!C20)</f>
        <v>2499.835330539046</v>
      </c>
      <c r="D20" s="72">
        <f>IF(RES_hh_fec_in!D20=0,0,1000*11630*RES_hh_fec_in!D20/RES_hh_num_in!D20)</f>
        <v>2448.4170510038898</v>
      </c>
      <c r="E20" s="72">
        <f>IF(RES_hh_fec_in!E20=0,0,1000*11630*RES_hh_fec_in!E20/RES_hh_num_in!E20)</f>
        <v>2390.1393525952681</v>
      </c>
      <c r="F20" s="72">
        <f>IF(RES_hh_fec_in!F20=0,0,1000*11630*RES_hh_fec_in!F20/RES_hh_num_in!F20)</f>
        <v>2389.7525441004327</v>
      </c>
      <c r="G20" s="72">
        <f>IF(RES_hh_fec_in!G20=0,0,1000*11630*RES_hh_fec_in!G20/RES_hh_num_in!G20)</f>
        <v>2472.1956419149919</v>
      </c>
      <c r="H20" s="72">
        <f>IF(RES_hh_fec_in!H20=0,0,1000*11630*RES_hh_fec_in!H20/RES_hh_num_in!H20)</f>
        <v>2606.3628198900046</v>
      </c>
      <c r="I20" s="72">
        <f>IF(RES_hh_fec_in!I20=0,0,1000*11630*RES_hh_fec_in!I20/RES_hh_num_in!I20)</f>
        <v>2033.5738678868761</v>
      </c>
      <c r="J20" s="72">
        <f>IF(RES_hh_fec_in!J20=0,0,1000*11630*RES_hh_fec_in!J20/RES_hh_num_in!J20)</f>
        <v>2392.2394815718594</v>
      </c>
      <c r="K20" s="72">
        <f>IF(RES_hh_fec_in!K20=0,0,1000*11630*RES_hh_fec_in!K20/RES_hh_num_in!K20)</f>
        <v>2315.5126554694743</v>
      </c>
      <c r="L20" s="72">
        <f>IF(RES_hh_fec_in!L20=0,0,1000*11630*RES_hh_fec_in!L20/RES_hh_num_in!L20)</f>
        <v>2359.0433134653713</v>
      </c>
      <c r="M20" s="72">
        <f>IF(RES_hh_fec_in!M20=0,0,1000*11630*RES_hh_fec_in!M20/RES_hh_num_in!M20)</f>
        <v>2331.0373182969906</v>
      </c>
      <c r="N20" s="72">
        <f>IF(RES_hh_fec_in!N20=0,0,1000*11630*RES_hh_fec_in!N20/RES_hh_num_in!N20)</f>
        <v>2250.4394734253956</v>
      </c>
      <c r="O20" s="72">
        <f>IF(RES_hh_fec_in!O20=0,0,1000*11630*RES_hh_fec_in!O20/RES_hh_num_in!O20)</f>
        <v>1886.5747805637463</v>
      </c>
      <c r="P20" s="72">
        <f>IF(RES_hh_fec_in!P20=0,0,1000*11630*RES_hh_fec_in!P20/RES_hh_num_in!P20)</f>
        <v>2055.1718482820916</v>
      </c>
      <c r="Q20" s="72">
        <f>IF(RES_hh_fec_in!Q20=0,0,1000*11630*RES_hh_fec_in!Q20/RES_hh_num_in!Q20)</f>
        <v>1913.4870862535204</v>
      </c>
      <c r="R20" s="72">
        <f>IF(RES_hh_fec_in!R20=0,0,1000*11630*RES_hh_fec_in!R20/RES_hh_num_in!R20)</f>
        <v>1980.5532498064583</v>
      </c>
      <c r="S20" s="72">
        <f>IF(RES_hh_fec_in!S20=0,0,1000*11630*RES_hh_fec_in!S20/RES_hh_num_in!S20)</f>
        <v>2042.0905171701115</v>
      </c>
      <c r="T20" s="72">
        <f>IF(RES_hh_fec_in!T20=0,0,1000*11630*RES_hh_fec_in!T20/RES_hh_num_in!T20)</f>
        <v>1918.6748548217447</v>
      </c>
      <c r="U20" s="72">
        <f>IF(RES_hh_fec_in!U20=0,0,1000*11630*RES_hh_fec_in!U20/RES_hh_num_in!U20)</f>
        <v>2090.387803323842</v>
      </c>
      <c r="V20" s="72">
        <f>IF(RES_hh_fec_in!V20=0,0,1000*11630*RES_hh_fec_in!V20/RES_hh_num_in!V20)</f>
        <v>2096.9696179411926</v>
      </c>
      <c r="W20" s="72">
        <f>IF(RES_hh_fec_in!W20=0,0,1000*11630*RES_hh_fec_in!W20/RES_hh_num_in!W20)</f>
        <v>1700.1188402622738</v>
      </c>
      <c r="X20" s="72">
        <f>IF(RES_hh_fec_in!X20=0,0,1000*11630*RES_hh_fec_in!X20/RES_hh_num_in!X20)</f>
        <v>1988.0750284945673</v>
      </c>
      <c r="Y20" s="72">
        <f>IF(RES_hh_fec_in!Y20=0,0,1000*11630*RES_hh_fec_in!Y20/RES_hh_num_in!Y20)</f>
        <v>1862.8143159507565</v>
      </c>
      <c r="DA20" s="89" t="s">
        <v>800</v>
      </c>
    </row>
    <row r="21" spans="1:105" ht="12" customHeight="1" x14ac:dyDescent="0.25">
      <c r="A21" s="28" t="s">
        <v>190</v>
      </c>
      <c r="B21" s="72"/>
      <c r="C21" s="72">
        <f>IF(RES_hh_fec_in!C21=0,0,1000*11630*RES_hh_fec_in!C21/RES_hh_num_in!C21)</f>
        <v>1799.7298993091224</v>
      </c>
      <c r="D21" s="72">
        <f>IF(RES_hh_fec_in!D21=0,0,1000*11630*RES_hh_fec_in!D21/RES_hh_num_in!D21)</f>
        <v>1844.9361725994388</v>
      </c>
      <c r="E21" s="72">
        <f>IF(RES_hh_fec_in!E21=0,0,1000*11630*RES_hh_fec_in!E21/RES_hh_num_in!E21)</f>
        <v>1853.8781563037369</v>
      </c>
      <c r="F21" s="72">
        <f>IF(RES_hh_fec_in!F21=0,0,1000*11630*RES_hh_fec_in!F21/RES_hh_num_in!F21)</f>
        <v>1786.3552031206641</v>
      </c>
      <c r="G21" s="72">
        <f>IF(RES_hh_fec_in!G21=0,0,1000*11630*RES_hh_fec_in!G21/RES_hh_num_in!G21)</f>
        <v>1833.638851946981</v>
      </c>
      <c r="H21" s="72">
        <f>IF(RES_hh_fec_in!H21=0,0,1000*11630*RES_hh_fec_in!H21/RES_hh_num_in!H21)</f>
        <v>1743.4418138490962</v>
      </c>
      <c r="I21" s="72">
        <f>IF(RES_hh_fec_in!I21=0,0,1000*11630*RES_hh_fec_in!I21/RES_hh_num_in!I21)</f>
        <v>1759.956609845033</v>
      </c>
      <c r="J21" s="72">
        <f>IF(RES_hh_fec_in!J21=0,0,1000*11630*RES_hh_fec_in!J21/RES_hh_num_in!J21)</f>
        <v>1681.2606089222993</v>
      </c>
      <c r="K21" s="72">
        <f>IF(RES_hh_fec_in!K21=0,0,1000*11630*RES_hh_fec_in!K21/RES_hh_num_in!K21)</f>
        <v>1668.5314675110471</v>
      </c>
      <c r="L21" s="72">
        <f>IF(RES_hh_fec_in!L21=0,0,1000*11630*RES_hh_fec_in!L21/RES_hh_num_in!L21)</f>
        <v>1789.855931824032</v>
      </c>
      <c r="M21" s="72">
        <f>IF(RES_hh_fec_in!M21=0,0,1000*11630*RES_hh_fec_in!M21/RES_hh_num_in!M21)</f>
        <v>1680.3016061641779</v>
      </c>
      <c r="N21" s="72">
        <f>IF(RES_hh_fec_in!N21=0,0,1000*11630*RES_hh_fec_in!N21/RES_hh_num_in!N21)</f>
        <v>1703.7735700899141</v>
      </c>
      <c r="O21" s="72">
        <f>IF(RES_hh_fec_in!O21=0,0,1000*11630*RES_hh_fec_in!O21/RES_hh_num_in!O21)</f>
        <v>1578.6693995471701</v>
      </c>
      <c r="P21" s="72">
        <f>IF(RES_hh_fec_in!P21=0,0,1000*11630*RES_hh_fec_in!P21/RES_hh_num_in!P21)</f>
        <v>1490.5419696301879</v>
      </c>
      <c r="Q21" s="72">
        <f>IF(RES_hh_fec_in!Q21=0,0,1000*11630*RES_hh_fec_in!Q21/RES_hh_num_in!Q21)</f>
        <v>1538.0195936094763</v>
      </c>
      <c r="R21" s="72">
        <f>IF(RES_hh_fec_in!R21=0,0,1000*11630*RES_hh_fec_in!R21/RES_hh_num_in!R21)</f>
        <v>1516.5798313056214</v>
      </c>
      <c r="S21" s="72">
        <f>IF(RES_hh_fec_in!S21=0,0,1000*11630*RES_hh_fec_in!S21/RES_hh_num_in!S21)</f>
        <v>1513.3053587209054</v>
      </c>
      <c r="T21" s="72">
        <f>IF(RES_hh_fec_in!T21=0,0,1000*11630*RES_hh_fec_in!T21/RES_hh_num_in!T21)</f>
        <v>1520.9477428603834</v>
      </c>
      <c r="U21" s="72">
        <f>IF(RES_hh_fec_in!U21=0,0,1000*11630*RES_hh_fec_in!U21/RES_hh_num_in!U21)</f>
        <v>1431.280867302228</v>
      </c>
      <c r="V21" s="72">
        <f>IF(RES_hh_fec_in!V21=0,0,1000*11630*RES_hh_fec_in!V21/RES_hh_num_in!V21)</f>
        <v>1391.5003569178325</v>
      </c>
      <c r="W21" s="72">
        <f>IF(RES_hh_fec_in!W21=0,0,1000*11630*RES_hh_fec_in!W21/RES_hh_num_in!W21)</f>
        <v>1492.4964533334448</v>
      </c>
      <c r="X21" s="72">
        <f>IF(RES_hh_fec_in!X21=0,0,1000*11630*RES_hh_fec_in!X21/RES_hh_num_in!X21)</f>
        <v>1141.5459694289182</v>
      </c>
      <c r="Y21" s="72">
        <f>IF(RES_hh_fec_in!Y21=0,0,1000*11630*RES_hh_fec_in!Y21/RES_hh_num_in!Y21)</f>
        <v>964.60297940924397</v>
      </c>
      <c r="DA21" s="89" t="s">
        <v>801</v>
      </c>
    </row>
    <row r="22" spans="1:105" ht="12" customHeight="1" x14ac:dyDescent="0.25">
      <c r="A22" s="28" t="s">
        <v>203</v>
      </c>
      <c r="B22" s="72"/>
      <c r="C22" s="72">
        <f>IF(RES_hh_fec_in!C22=0,0,1000*11630*RES_hh_fec_in!C22/RES_hh_num_in!C22)</f>
        <v>1566.7536937405196</v>
      </c>
      <c r="D22" s="72">
        <f>IF(RES_hh_fec_in!D22=0,0,1000*11630*RES_hh_fec_in!D22/RES_hh_num_in!D22)</f>
        <v>1573.696624873452</v>
      </c>
      <c r="E22" s="72">
        <f>IF(RES_hh_fec_in!E22=0,0,1000*11630*RES_hh_fec_in!E22/RES_hh_num_in!E22)</f>
        <v>1637.3257469460682</v>
      </c>
      <c r="F22" s="72">
        <f>IF(RES_hh_fec_in!F22=0,0,1000*11630*RES_hh_fec_in!F22/RES_hh_num_in!F22)</f>
        <v>1494.007041002302</v>
      </c>
      <c r="G22" s="72">
        <f>IF(RES_hh_fec_in!G22=0,0,1000*11630*RES_hh_fec_in!G22/RES_hh_num_in!G22)</f>
        <v>1665.277039356771</v>
      </c>
      <c r="H22" s="72">
        <f>IF(RES_hh_fec_in!H22=0,0,1000*11630*RES_hh_fec_in!H22/RES_hh_num_in!H22)</f>
        <v>1680.6763124836973</v>
      </c>
      <c r="I22" s="72">
        <f>IF(RES_hh_fec_in!I22=0,0,1000*11630*RES_hh_fec_in!I22/RES_hh_num_in!I22)</f>
        <v>1791.400675391061</v>
      </c>
      <c r="J22" s="72">
        <f>IF(RES_hh_fec_in!J22=0,0,1000*11630*RES_hh_fec_in!J22/RES_hh_num_in!J22)</f>
        <v>1680.924870116083</v>
      </c>
      <c r="K22" s="72">
        <f>IF(RES_hh_fec_in!K22=0,0,1000*11630*RES_hh_fec_in!K22/RES_hh_num_in!K22)</f>
        <v>1544.9856881671692</v>
      </c>
      <c r="L22" s="72">
        <f>IF(RES_hh_fec_in!L22=0,0,1000*11630*RES_hh_fec_in!L22/RES_hh_num_in!L22)</f>
        <v>1588.1347440221284</v>
      </c>
      <c r="M22" s="72">
        <f>IF(RES_hh_fec_in!M22=0,0,1000*11630*RES_hh_fec_in!M22/RES_hh_num_in!M22)</f>
        <v>1653.4518223972836</v>
      </c>
      <c r="N22" s="72">
        <f>IF(RES_hh_fec_in!N22=0,0,1000*11630*RES_hh_fec_in!N22/RES_hh_num_in!N22)</f>
        <v>1586.4753318331345</v>
      </c>
      <c r="O22" s="72">
        <f>IF(RES_hh_fec_in!O22=0,0,1000*11630*RES_hh_fec_in!O22/RES_hh_num_in!O22)</f>
        <v>1576.8926362055868</v>
      </c>
      <c r="P22" s="72">
        <f>IF(RES_hh_fec_in!P22=0,0,1000*11630*RES_hh_fec_in!P22/RES_hh_num_in!P22)</f>
        <v>1415.7129568035305</v>
      </c>
      <c r="Q22" s="72">
        <f>IF(RES_hh_fec_in!Q22=0,0,1000*11630*RES_hh_fec_in!Q22/RES_hh_num_in!Q22)</f>
        <v>1409.7765625068566</v>
      </c>
      <c r="R22" s="72">
        <f>IF(RES_hh_fec_in!R22=0,0,1000*11630*RES_hh_fec_in!R22/RES_hh_num_in!R22)</f>
        <v>1386.5685180415585</v>
      </c>
      <c r="S22" s="72">
        <f>IF(RES_hh_fec_in!S22=0,0,1000*11630*RES_hh_fec_in!S22/RES_hh_num_in!S22)</f>
        <v>1348.6973835452975</v>
      </c>
      <c r="T22" s="72">
        <f>IF(RES_hh_fec_in!T22=0,0,1000*11630*RES_hh_fec_in!T22/RES_hh_num_in!T22)</f>
        <v>1661.4193269723862</v>
      </c>
      <c r="U22" s="72">
        <f>IF(RES_hh_fec_in!U22=0,0,1000*11630*RES_hh_fec_in!U22/RES_hh_num_in!U22)</f>
        <v>1488.7798154394004</v>
      </c>
      <c r="V22" s="72">
        <f>IF(RES_hh_fec_in!V22=0,0,1000*11630*RES_hh_fec_in!V22/RES_hh_num_in!V22)</f>
        <v>1448.6364403695841</v>
      </c>
      <c r="W22" s="72">
        <f>IF(RES_hh_fec_in!W22=0,0,1000*11630*RES_hh_fec_in!W22/RES_hh_num_in!W22)</f>
        <v>1479.7035314648497</v>
      </c>
      <c r="X22" s="72">
        <f>IF(RES_hh_fec_in!X22=0,0,1000*11630*RES_hh_fec_in!X22/RES_hh_num_in!X22)</f>
        <v>1296.3447447216843</v>
      </c>
      <c r="Y22" s="72">
        <f>IF(RES_hh_fec_in!Y22=0,0,1000*11630*RES_hh_fec_in!Y22/RES_hh_num_in!Y22)</f>
        <v>1137.0827328250512</v>
      </c>
      <c r="DA22" s="89" t="s">
        <v>802</v>
      </c>
    </row>
    <row r="23" spans="1:105" ht="12" customHeight="1" x14ac:dyDescent="0.25">
      <c r="A23" s="28" t="s">
        <v>198</v>
      </c>
      <c r="B23" s="72"/>
      <c r="C23" s="72">
        <f>IF(RES_hh_fec_in!C23=0,0,1000*11630*RES_hh_fec_in!C23/RES_hh_num_in!C23)</f>
        <v>581.47675358096285</v>
      </c>
      <c r="D23" s="72">
        <f>IF(RES_hh_fec_in!D23=0,0,1000*11630*RES_hh_fec_in!D23/RES_hh_num_in!D23)</f>
        <v>1090.3936617825486</v>
      </c>
      <c r="E23" s="72">
        <f>IF(RES_hh_fec_in!E23=0,0,1000*11630*RES_hh_fec_in!E23/RES_hh_num_in!E23)</f>
        <v>1169.9911841612939</v>
      </c>
      <c r="F23" s="72">
        <f>IF(RES_hh_fec_in!F23=0,0,1000*11630*RES_hh_fec_in!F23/RES_hh_num_in!F23)</f>
        <v>1181.5924274963852</v>
      </c>
      <c r="G23" s="72">
        <f>IF(RES_hh_fec_in!G23=0,0,1000*11630*RES_hh_fec_in!G23/RES_hh_num_in!G23)</f>
        <v>1223.9495786448692</v>
      </c>
      <c r="H23" s="72">
        <f>IF(RES_hh_fec_in!H23=0,0,1000*11630*RES_hh_fec_in!H23/RES_hh_num_in!H23)</f>
        <v>1102.1247365882703</v>
      </c>
      <c r="I23" s="72">
        <f>IF(RES_hh_fec_in!I23=0,0,1000*11630*RES_hh_fec_in!I23/RES_hh_num_in!I23)</f>
        <v>1121.1919161106007</v>
      </c>
      <c r="J23" s="72">
        <f>IF(RES_hh_fec_in!J23=0,0,1000*11630*RES_hh_fec_in!J23/RES_hh_num_in!J23)</f>
        <v>998.81965944963554</v>
      </c>
      <c r="K23" s="72">
        <f>IF(RES_hh_fec_in!K23=0,0,1000*11630*RES_hh_fec_in!K23/RES_hh_num_in!K23)</f>
        <v>1129.6889982276766</v>
      </c>
      <c r="L23" s="72">
        <f>IF(RES_hh_fec_in!L23=0,0,1000*11630*RES_hh_fec_in!L23/RES_hh_num_in!L23)</f>
        <v>1362.811393419006</v>
      </c>
      <c r="M23" s="72">
        <f>IF(RES_hh_fec_in!M23=0,0,1000*11630*RES_hh_fec_in!M23/RES_hh_num_in!M23)</f>
        <v>1545.3358911309542</v>
      </c>
      <c r="N23" s="72">
        <f>IF(RES_hh_fec_in!N23=0,0,1000*11630*RES_hh_fec_in!N23/RES_hh_num_in!N23)</f>
        <v>1545.0230185852065</v>
      </c>
      <c r="O23" s="72">
        <f>IF(RES_hh_fec_in!O23=0,0,1000*11630*RES_hh_fec_in!O23/RES_hh_num_in!O23)</f>
        <v>1301.0869257389154</v>
      </c>
      <c r="P23" s="72">
        <f>IF(RES_hh_fec_in!P23=0,0,1000*11630*RES_hh_fec_in!P23/RES_hh_num_in!P23)</f>
        <v>1334.9904815728564</v>
      </c>
      <c r="Q23" s="72">
        <f>IF(RES_hh_fec_in!Q23=0,0,1000*11630*RES_hh_fec_in!Q23/RES_hh_num_in!Q23)</f>
        <v>1357.0466846072195</v>
      </c>
      <c r="R23" s="72">
        <f>IF(RES_hh_fec_in!R23=0,0,1000*11630*RES_hh_fec_in!R23/RES_hh_num_in!R23)</f>
        <v>1314.2046125316763</v>
      </c>
      <c r="S23" s="72">
        <f>IF(RES_hh_fec_in!S23=0,0,1000*11630*RES_hh_fec_in!S23/RES_hh_num_in!S23)</f>
        <v>1261.1208243631468</v>
      </c>
      <c r="T23" s="72">
        <f>IF(RES_hh_fec_in!T23=0,0,1000*11630*RES_hh_fec_in!T23/RES_hh_num_in!T23)</f>
        <v>1269.3317299909038</v>
      </c>
      <c r="U23" s="72">
        <f>IF(RES_hh_fec_in!U23=0,0,1000*11630*RES_hh_fec_in!U23/RES_hh_num_in!U23)</f>
        <v>1354.9115023370844</v>
      </c>
      <c r="V23" s="72">
        <f>IF(RES_hh_fec_in!V23=0,0,1000*11630*RES_hh_fec_in!V23/RES_hh_num_in!V23)</f>
        <v>1288.7367061731807</v>
      </c>
      <c r="W23" s="72">
        <f>IF(RES_hh_fec_in!W23=0,0,1000*11630*RES_hh_fec_in!W23/RES_hh_num_in!W23)</f>
        <v>1481.54778352839</v>
      </c>
      <c r="X23" s="72">
        <f>IF(RES_hh_fec_in!X23=0,0,1000*11630*RES_hh_fec_in!X23/RES_hh_num_in!X23)</f>
        <v>1310.14945145714</v>
      </c>
      <c r="Y23" s="72">
        <f>IF(RES_hh_fec_in!Y23=0,0,1000*11630*RES_hh_fec_in!Y23/RES_hh_num_in!Y23)</f>
        <v>1110.4342097672049</v>
      </c>
      <c r="DA23" s="89" t="s">
        <v>803</v>
      </c>
    </row>
    <row r="24" spans="1:105" ht="12" customHeight="1" x14ac:dyDescent="0.25">
      <c r="A24" s="28" t="s">
        <v>199</v>
      </c>
      <c r="B24" s="72"/>
      <c r="C24" s="72">
        <f>IF(RES_hh_fec_in!C24=0,0,1000*11630*RES_hh_fec_in!C24/RES_hh_num_in!C24)</f>
        <v>1077.0852653158556</v>
      </c>
      <c r="D24" s="72">
        <f>IF(RES_hh_fec_in!D24=0,0,1000*11630*RES_hh_fec_in!D24/RES_hh_num_in!D24)</f>
        <v>1162.9337005104514</v>
      </c>
      <c r="E24" s="72">
        <f>IF(RES_hh_fec_in!E24=0,0,1000*11630*RES_hh_fec_in!E24/RES_hh_num_in!E24)</f>
        <v>1172.0752468994549</v>
      </c>
      <c r="F24" s="72">
        <f>IF(RES_hh_fec_in!F24=0,0,1000*11630*RES_hh_fec_in!F24/RES_hh_num_in!F24)</f>
        <v>1320.0927628641239</v>
      </c>
      <c r="G24" s="72">
        <f>IF(RES_hh_fec_in!G24=0,0,1000*11630*RES_hh_fec_in!G24/RES_hh_num_in!G24)</f>
        <v>1183.2527468950866</v>
      </c>
      <c r="H24" s="72">
        <f>IF(RES_hh_fec_in!H24=0,0,1000*11630*RES_hh_fec_in!H24/RES_hh_num_in!H24)</f>
        <v>1223.1357065731017</v>
      </c>
      <c r="I24" s="72">
        <f>IF(RES_hh_fec_in!I24=0,0,1000*11630*RES_hh_fec_in!I24/RES_hh_num_in!I24)</f>
        <v>1291.5098363915934</v>
      </c>
      <c r="J24" s="72">
        <f>IF(RES_hh_fec_in!J24=0,0,1000*11630*RES_hh_fec_in!J24/RES_hh_num_in!J24)</f>
        <v>1205.0011505208456</v>
      </c>
      <c r="K24" s="72">
        <f>IF(RES_hh_fec_in!K24=0,0,1000*11630*RES_hh_fec_in!K24/RES_hh_num_in!K24)</f>
        <v>1239.791657945593</v>
      </c>
      <c r="L24" s="72">
        <f>IF(RES_hh_fec_in!L24=0,0,1000*11630*RES_hh_fec_in!L24/RES_hh_num_in!L24)</f>
        <v>1270.543257161449</v>
      </c>
      <c r="M24" s="72">
        <f>IF(RES_hh_fec_in!M24=0,0,1000*11630*RES_hh_fec_in!M24/RES_hh_num_in!M24)</f>
        <v>1361.9520902694524</v>
      </c>
      <c r="N24" s="72">
        <f>IF(RES_hh_fec_in!N24=0,0,1000*11630*RES_hh_fec_in!N24/RES_hh_num_in!N24)</f>
        <v>1262.5810647048233</v>
      </c>
      <c r="O24" s="72">
        <f>IF(RES_hh_fec_in!O24=0,0,1000*11630*RES_hh_fec_in!O24/RES_hh_num_in!O24)</f>
        <v>1255.1372337208693</v>
      </c>
      <c r="P24" s="72">
        <f>IF(RES_hh_fec_in!P24=0,0,1000*11630*RES_hh_fec_in!P24/RES_hh_num_in!P24)</f>
        <v>1278.8678646437738</v>
      </c>
      <c r="Q24" s="72">
        <f>IF(RES_hh_fec_in!Q24=0,0,1000*11630*RES_hh_fec_in!Q24/RES_hh_num_in!Q24)</f>
        <v>1271.8259811501534</v>
      </c>
      <c r="R24" s="72">
        <f>IF(RES_hh_fec_in!R24=0,0,1000*11630*RES_hh_fec_in!R24/RES_hh_num_in!R24)</f>
        <v>1277.1014640098858</v>
      </c>
      <c r="S24" s="72">
        <f>IF(RES_hh_fec_in!S24=0,0,1000*11630*RES_hh_fec_in!S24/RES_hh_num_in!S24)</f>
        <v>1286.6156034818009</v>
      </c>
      <c r="T24" s="72">
        <f>IF(RES_hh_fec_in!T24=0,0,1000*11630*RES_hh_fec_in!T24/RES_hh_num_in!T24)</f>
        <v>1263.0084855753823</v>
      </c>
      <c r="U24" s="72">
        <f>IF(RES_hh_fec_in!U24=0,0,1000*11630*RES_hh_fec_in!U24/RES_hh_num_in!U24)</f>
        <v>1261.214255426449</v>
      </c>
      <c r="V24" s="72">
        <f>IF(RES_hh_fec_in!V24=0,0,1000*11630*RES_hh_fec_in!V24/RES_hh_num_in!V24)</f>
        <v>1258.6162417726541</v>
      </c>
      <c r="W24" s="72">
        <f>IF(RES_hh_fec_in!W24=0,0,1000*11630*RES_hh_fec_in!W24/RES_hh_num_in!W24)</f>
        <v>1323.0063879868649</v>
      </c>
      <c r="X24" s="72">
        <f>IF(RES_hh_fec_in!X24=0,0,1000*11630*RES_hh_fec_in!X24/RES_hh_num_in!X24)</f>
        <v>1079.1749084727178</v>
      </c>
      <c r="Y24" s="72">
        <f>IF(RES_hh_fec_in!Y24=0,0,1000*11630*RES_hh_fec_in!Y24/RES_hh_num_in!Y24)</f>
        <v>1011.1073826220337</v>
      </c>
      <c r="DA24" s="89" t="s">
        <v>804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1444.1081534242087</v>
      </c>
      <c r="D25" s="74">
        <f>IF(RES_hh_fec_in!D25=0,0,1000*11630*RES_hh_fec_in!D25/RES_hh_num_in!D25)</f>
        <v>1486.900837157903</v>
      </c>
      <c r="E25" s="74">
        <f>IF(RES_hh_fec_in!E25=0,0,1000*11630*RES_hh_fec_in!E25/RES_hh_num_in!E25)</f>
        <v>1426.7605394662899</v>
      </c>
      <c r="F25" s="74">
        <f>IF(RES_hh_fec_in!F25=0,0,1000*11630*RES_hh_fec_in!F25/RES_hh_num_in!F25)</f>
        <v>1506.1729448840599</v>
      </c>
      <c r="G25" s="74">
        <f>IF(RES_hh_fec_in!G25=0,0,1000*11630*RES_hh_fec_in!G25/RES_hh_num_in!G25)</f>
        <v>1451.9084529752977</v>
      </c>
      <c r="H25" s="74">
        <f>IF(RES_hh_fec_in!H25=0,0,1000*11630*RES_hh_fec_in!H25/RES_hh_num_in!H25)</f>
        <v>1440.3376228263705</v>
      </c>
      <c r="I25" s="74">
        <f>IF(RES_hh_fec_in!I25=0,0,1000*11630*RES_hh_fec_in!I25/RES_hh_num_in!I25)</f>
        <v>1303.990212271669</v>
      </c>
      <c r="J25" s="74">
        <f>IF(RES_hh_fec_in!J25=0,0,1000*11630*RES_hh_fec_in!J25/RES_hh_num_in!J25)</f>
        <v>1199.5116823620822</v>
      </c>
      <c r="K25" s="74">
        <f>IF(RES_hh_fec_in!K25=0,0,1000*11630*RES_hh_fec_in!K25/RES_hh_num_in!K25)</f>
        <v>1145.5129401803522</v>
      </c>
      <c r="L25" s="74">
        <f>IF(RES_hh_fec_in!L25=0,0,1000*11630*RES_hh_fec_in!L25/RES_hh_num_in!L25)</f>
        <v>1262.5193296713558</v>
      </c>
      <c r="M25" s="74">
        <f>IF(RES_hh_fec_in!M25=0,0,1000*11630*RES_hh_fec_in!M25/RES_hh_num_in!M25)</f>
        <v>1307.6508931632611</v>
      </c>
      <c r="N25" s="74">
        <f>IF(RES_hh_fec_in!N25=0,0,1000*11630*RES_hh_fec_in!N25/RES_hh_num_in!N25)</f>
        <v>1309.2134236674945</v>
      </c>
      <c r="O25" s="74">
        <f>IF(RES_hh_fec_in!O25=0,0,1000*11630*RES_hh_fec_in!O25/RES_hh_num_in!O25)</f>
        <v>1249.4141640172866</v>
      </c>
      <c r="P25" s="74">
        <f>IF(RES_hh_fec_in!P25=0,0,1000*11630*RES_hh_fec_in!P25/RES_hh_num_in!P25)</f>
        <v>1097.6828301659714</v>
      </c>
      <c r="Q25" s="74">
        <f>IF(RES_hh_fec_in!Q25=0,0,1000*11630*RES_hh_fec_in!Q25/RES_hh_num_in!Q25)</f>
        <v>1117.0854956070154</v>
      </c>
      <c r="R25" s="74">
        <f>IF(RES_hh_fec_in!R25=0,0,1000*11630*RES_hh_fec_in!R25/RES_hh_num_in!R25)</f>
        <v>1128.5860837529601</v>
      </c>
      <c r="S25" s="74">
        <f>IF(RES_hh_fec_in!S25=0,0,1000*11630*RES_hh_fec_in!S25/RES_hh_num_in!S25)</f>
        <v>1177.9118004653478</v>
      </c>
      <c r="T25" s="74">
        <f>IF(RES_hh_fec_in!T25=0,0,1000*11630*RES_hh_fec_in!T25/RES_hh_num_in!T25)</f>
        <v>1149.7514098033282</v>
      </c>
      <c r="U25" s="74">
        <f>IF(RES_hh_fec_in!U25=0,0,1000*11630*RES_hh_fec_in!U25/RES_hh_num_in!U25)</f>
        <v>1134.7054995917642</v>
      </c>
      <c r="V25" s="74">
        <f>IF(RES_hh_fec_in!V25=0,0,1000*11630*RES_hh_fec_in!V25/RES_hh_num_in!V25)</f>
        <v>1136.422627892063</v>
      </c>
      <c r="W25" s="74">
        <f>IF(RES_hh_fec_in!W25=0,0,1000*11630*RES_hh_fec_in!W25/RES_hh_num_in!W25)</f>
        <v>1039.2503221338457</v>
      </c>
      <c r="X25" s="74">
        <f>IF(RES_hh_fec_in!X25=0,0,1000*11630*RES_hh_fec_in!X25/RES_hh_num_in!X25)</f>
        <v>832.94334365021064</v>
      </c>
      <c r="Y25" s="74">
        <f>IF(RES_hh_fec_in!Y25=0,0,1000*11630*RES_hh_fec_in!Y25/RES_hh_num_in!Y25)</f>
        <v>817.81181336849124</v>
      </c>
      <c r="DA25" s="90" t="s">
        <v>805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859.25366973403504</v>
      </c>
      <c r="D26" s="77">
        <f>IF(RES_hh_fec_in!D26=0,0,1000*11630*RES_hh_fec_in!D26/RES_hh_num_in!D26)</f>
        <v>883.26675048428206</v>
      </c>
      <c r="E26" s="77">
        <f>IF(RES_hh_fec_in!E26=0,0,1000*11630*RES_hh_fec_in!E26/RES_hh_num_in!E26)</f>
        <v>891.79695590811389</v>
      </c>
      <c r="F26" s="77">
        <f>IF(RES_hh_fec_in!F26=0,0,1000*11630*RES_hh_fec_in!F26/RES_hh_num_in!F26)</f>
        <v>863.4042970513824</v>
      </c>
      <c r="G26" s="77">
        <f>IF(RES_hh_fec_in!G26=0,0,1000*11630*RES_hh_fec_in!G26/RES_hh_num_in!G26)</f>
        <v>892.96074746203726</v>
      </c>
      <c r="H26" s="77">
        <f>IF(RES_hh_fec_in!H26=0,0,1000*11630*RES_hh_fec_in!H26/RES_hh_num_in!H26)</f>
        <v>895.95151937211313</v>
      </c>
      <c r="I26" s="77">
        <f>IF(RES_hh_fec_in!I26=0,0,1000*11630*RES_hh_fec_in!I26/RES_hh_num_in!I26)</f>
        <v>827.64996353961294</v>
      </c>
      <c r="J26" s="77">
        <f>IF(RES_hh_fec_in!J26=0,0,1000*11630*RES_hh_fec_in!J26/RES_hh_num_in!J26)</f>
        <v>829.40489000735442</v>
      </c>
      <c r="K26" s="77">
        <f>IF(RES_hh_fec_in!K26=0,0,1000*11630*RES_hh_fec_in!K26/RES_hh_num_in!K26)</f>
        <v>844.31559643903313</v>
      </c>
      <c r="L26" s="77">
        <f>IF(RES_hh_fec_in!L26=0,0,1000*11630*RES_hh_fec_in!L26/RES_hh_num_in!L26)</f>
        <v>800.27488070595098</v>
      </c>
      <c r="M26" s="77">
        <f>IF(RES_hh_fec_in!M26=0,0,1000*11630*RES_hh_fec_in!M26/RES_hh_num_in!M26)</f>
        <v>912.29271563112002</v>
      </c>
      <c r="N26" s="77">
        <f>IF(RES_hh_fec_in!N26=0,0,1000*11630*RES_hh_fec_in!N26/RES_hh_num_in!N26)</f>
        <v>881.32696311610493</v>
      </c>
      <c r="O26" s="77">
        <f>IF(RES_hh_fec_in!O26=0,0,1000*11630*RES_hh_fec_in!O26/RES_hh_num_in!O26)</f>
        <v>848.06960600525679</v>
      </c>
      <c r="P26" s="77">
        <f>IF(RES_hh_fec_in!P26=0,0,1000*11630*RES_hh_fec_in!P26/RES_hh_num_in!P26)</f>
        <v>835.33724093509647</v>
      </c>
      <c r="Q26" s="77">
        <f>IF(RES_hh_fec_in!Q26=0,0,1000*11630*RES_hh_fec_in!Q26/RES_hh_num_in!Q26)</f>
        <v>861.25626659086004</v>
      </c>
      <c r="R26" s="77">
        <f>IF(RES_hh_fec_in!R26=0,0,1000*11630*RES_hh_fec_in!R26/RES_hh_num_in!R26)</f>
        <v>882.30846584666779</v>
      </c>
      <c r="S26" s="77">
        <f>IF(RES_hh_fec_in!S26=0,0,1000*11630*RES_hh_fec_in!S26/RES_hh_num_in!S26)</f>
        <v>902.41626899194966</v>
      </c>
      <c r="T26" s="77">
        <f>IF(RES_hh_fec_in!T26=0,0,1000*11630*RES_hh_fec_in!T26/RES_hh_num_in!T26)</f>
        <v>901.9212061342746</v>
      </c>
      <c r="U26" s="77">
        <f>IF(RES_hh_fec_in!U26=0,0,1000*11630*RES_hh_fec_in!U26/RES_hh_num_in!U26)</f>
        <v>891.01714348296014</v>
      </c>
      <c r="V26" s="77">
        <f>IF(RES_hh_fec_in!V26=0,0,1000*11630*RES_hh_fec_in!V26/RES_hh_num_in!V26)</f>
        <v>908.82197689973759</v>
      </c>
      <c r="W26" s="77">
        <f>IF(RES_hh_fec_in!W26=0,0,1000*11630*RES_hh_fec_in!W26/RES_hh_num_in!W26)</f>
        <v>870.19953869563119</v>
      </c>
      <c r="X26" s="77">
        <f>IF(RES_hh_fec_in!X26=0,0,1000*11630*RES_hh_fec_in!X26/RES_hh_num_in!X26)</f>
        <v>792.95743683410615</v>
      </c>
      <c r="Y26" s="77">
        <f>IF(RES_hh_fec_in!Y26=0,0,1000*11630*RES_hh_fec_in!Y26/RES_hh_num_in!Y26)</f>
        <v>753.19082872209458</v>
      </c>
      <c r="DA26" s="92" t="s">
        <v>806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740.42319155533937</v>
      </c>
      <c r="D27" s="69">
        <f>IF(RES_hh_fec_in!D27=0,0,1000*11630*RES_hh_fec_in!D27/RES_hh_num_in!D27)</f>
        <v>754.30402171030084</v>
      </c>
      <c r="E27" s="69">
        <f>IF(RES_hh_fec_in!E27=0,0,1000*11630*RES_hh_fec_in!E27/RES_hh_num_in!E27)</f>
        <v>780.34037085236594</v>
      </c>
      <c r="F27" s="69">
        <f>IF(RES_hh_fec_in!F27=0,0,1000*11630*RES_hh_fec_in!F27/RES_hh_num_in!F27)</f>
        <v>772.48516782266086</v>
      </c>
      <c r="G27" s="69">
        <f>IF(RES_hh_fec_in!G27=0,0,1000*11630*RES_hh_fec_in!G27/RES_hh_num_in!G27)</f>
        <v>794.6818111982991</v>
      </c>
      <c r="H27" s="69">
        <f>IF(RES_hh_fec_in!H27=0,0,1000*11630*RES_hh_fec_in!H27/RES_hh_num_in!H27)</f>
        <v>796.24264455517687</v>
      </c>
      <c r="I27" s="69">
        <f>IF(RES_hh_fec_in!I27=0,0,1000*11630*RES_hh_fec_in!I27/RES_hh_num_in!I27)</f>
        <v>762.84490050468492</v>
      </c>
      <c r="J27" s="69">
        <f>IF(RES_hh_fec_in!J27=0,0,1000*11630*RES_hh_fec_in!J27/RES_hh_num_in!J27)</f>
        <v>727.75723172656637</v>
      </c>
      <c r="K27" s="69">
        <f>IF(RES_hh_fec_in!K27=0,0,1000*11630*RES_hh_fec_in!K27/RES_hh_num_in!K27)</f>
        <v>705.63987649607338</v>
      </c>
      <c r="L27" s="69">
        <f>IF(RES_hh_fec_in!L27=0,0,1000*11630*RES_hh_fec_in!L27/RES_hh_num_in!L27)</f>
        <v>744.12267879982301</v>
      </c>
      <c r="M27" s="69">
        <f>IF(RES_hh_fec_in!M27=0,0,1000*11630*RES_hh_fec_in!M27/RES_hh_num_in!M27)</f>
        <v>726.10791488991879</v>
      </c>
      <c r="N27" s="69">
        <f>IF(RES_hh_fec_in!N27=0,0,1000*11630*RES_hh_fec_in!N27/RES_hh_num_in!N27)</f>
        <v>707.24087710646529</v>
      </c>
      <c r="O27" s="69">
        <f>IF(RES_hh_fec_in!O27=0,0,1000*11630*RES_hh_fec_in!O27/RES_hh_num_in!O27)</f>
        <v>675.15468977964076</v>
      </c>
      <c r="P27" s="69">
        <f>IF(RES_hh_fec_in!P27=0,0,1000*11630*RES_hh_fec_in!P27/RES_hh_num_in!P27)</f>
        <v>662.80436529032886</v>
      </c>
      <c r="Q27" s="69">
        <f>IF(RES_hh_fec_in!Q27=0,0,1000*11630*RES_hh_fec_in!Q27/RES_hh_num_in!Q27)</f>
        <v>660.4543846244851</v>
      </c>
      <c r="R27" s="69">
        <f>IF(RES_hh_fec_in!R27=0,0,1000*11630*RES_hh_fec_in!R27/RES_hh_num_in!R27)</f>
        <v>652.94750986122926</v>
      </c>
      <c r="S27" s="69">
        <f>IF(RES_hh_fec_in!S27=0,0,1000*11630*RES_hh_fec_in!S27/RES_hh_num_in!S27)</f>
        <v>679.29098474207331</v>
      </c>
      <c r="T27" s="69">
        <f>IF(RES_hh_fec_in!T27=0,0,1000*11630*RES_hh_fec_in!T27/RES_hh_num_in!T27)</f>
        <v>674.58891364290787</v>
      </c>
      <c r="U27" s="69">
        <f>IF(RES_hh_fec_in!U27=0,0,1000*11630*RES_hh_fec_in!U27/RES_hh_num_in!U27)</f>
        <v>665.84034713422045</v>
      </c>
      <c r="V27" s="69">
        <f>IF(RES_hh_fec_in!V27=0,0,1000*11630*RES_hh_fec_in!V27/RES_hh_num_in!V27)</f>
        <v>670.43012052469192</v>
      </c>
      <c r="W27" s="69">
        <f>IF(RES_hh_fec_in!W27=0,0,1000*11630*RES_hh_fec_in!W27/RES_hh_num_in!W27)</f>
        <v>658.57125088652435</v>
      </c>
      <c r="X27" s="69">
        <f>IF(RES_hh_fec_in!X27=0,0,1000*11630*RES_hh_fec_in!X27/RES_hh_num_in!X27)</f>
        <v>632.01707385280497</v>
      </c>
      <c r="Y27" s="69">
        <f>IF(RES_hh_fec_in!Y27=0,0,1000*11630*RES_hh_fec_in!Y27/RES_hh_num_in!Y27)</f>
        <v>599.80426269375926</v>
      </c>
      <c r="DA27" s="88" t="s">
        <v>807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596.98502784768675</v>
      </c>
      <c r="D28" s="72">
        <f>IF(RES_hh_fec_in!D28=0,0,1000*11630*RES_hh_fec_in!D28/RES_hh_num_in!D28)</f>
        <v>730.05043289880894</v>
      </c>
      <c r="E28" s="72">
        <f>IF(RES_hh_fec_in!E28=0,0,1000*11630*RES_hh_fec_in!E28/RES_hh_num_in!E28)</f>
        <v>866.16434598961121</v>
      </c>
      <c r="F28" s="72">
        <f>IF(RES_hh_fec_in!F28=0,0,1000*11630*RES_hh_fec_in!F28/RES_hh_num_in!F28)</f>
        <v>864.8958473221187</v>
      </c>
      <c r="G28" s="72">
        <f>IF(RES_hh_fec_in!G28=0,0,1000*11630*RES_hh_fec_in!G28/RES_hh_num_in!G28)</f>
        <v>879.93309335343508</v>
      </c>
      <c r="H28" s="72">
        <f>IF(RES_hh_fec_in!H28=0,0,1000*11630*RES_hh_fec_in!H28/RES_hh_num_in!H28)</f>
        <v>927.11316861123362</v>
      </c>
      <c r="I28" s="72">
        <f>IF(RES_hh_fec_in!I28=0,0,1000*11630*RES_hh_fec_in!I28/RES_hh_num_in!I28)</f>
        <v>836.79069920167478</v>
      </c>
      <c r="J28" s="72">
        <f>IF(RES_hh_fec_in!J28=0,0,1000*11630*RES_hh_fec_in!J28/RES_hh_num_in!J28)</f>
        <v>899.99478749478476</v>
      </c>
      <c r="K28" s="72">
        <f>IF(RES_hh_fec_in!K28=0,0,1000*11630*RES_hh_fec_in!K28/RES_hh_num_in!K28)</f>
        <v>939.4211041100732</v>
      </c>
      <c r="L28" s="72">
        <f>IF(RES_hh_fec_in!L28=0,0,1000*11630*RES_hh_fec_in!L28/RES_hh_num_in!L28)</f>
        <v>967.42610049349412</v>
      </c>
      <c r="M28" s="72">
        <f>IF(RES_hh_fec_in!M28=0,0,1000*11630*RES_hh_fec_in!M28/RES_hh_num_in!M28)</f>
        <v>915.88571930281591</v>
      </c>
      <c r="N28" s="72">
        <f>IF(RES_hh_fec_in!N28=0,0,1000*11630*RES_hh_fec_in!N28/RES_hh_num_in!N28)</f>
        <v>895.04419528416042</v>
      </c>
      <c r="O28" s="72">
        <f>IF(RES_hh_fec_in!O28=0,0,1000*11630*RES_hh_fec_in!O28/RES_hh_num_in!O28)</f>
        <v>777.57510618688082</v>
      </c>
      <c r="P28" s="72">
        <f>IF(RES_hh_fec_in!P28=0,0,1000*11630*RES_hh_fec_in!P28/RES_hh_num_in!P28)</f>
        <v>806.5341215777305</v>
      </c>
      <c r="Q28" s="72">
        <f>IF(RES_hh_fec_in!Q28=0,0,1000*11630*RES_hh_fec_in!Q28/RES_hh_num_in!Q28)</f>
        <v>878.63807692504838</v>
      </c>
      <c r="R28" s="72">
        <f>IF(RES_hh_fec_in!R28=0,0,1000*11630*RES_hh_fec_in!R28/RES_hh_num_in!R28)</f>
        <v>837.92126898333004</v>
      </c>
      <c r="S28" s="72">
        <f>IF(RES_hh_fec_in!S28=0,0,1000*11630*RES_hh_fec_in!S28/RES_hh_num_in!S28)</f>
        <v>866.05266372133406</v>
      </c>
      <c r="T28" s="72">
        <f>IF(RES_hh_fec_in!T28=0,0,1000*11630*RES_hh_fec_in!T28/RES_hh_num_in!T28)</f>
        <v>674.81996660653635</v>
      </c>
      <c r="U28" s="72">
        <f>IF(RES_hh_fec_in!U28=0,0,1000*11630*RES_hh_fec_in!U28/RES_hh_num_in!U28)</f>
        <v>796.25359136515442</v>
      </c>
      <c r="V28" s="72">
        <f>IF(RES_hh_fec_in!V28=0,0,1000*11630*RES_hh_fec_in!V28/RES_hh_num_in!V28)</f>
        <v>902.17882938590878</v>
      </c>
      <c r="W28" s="72">
        <f>IF(RES_hh_fec_in!W28=0,0,1000*11630*RES_hh_fec_in!W28/RES_hh_num_in!W28)</f>
        <v>646.64357690704742</v>
      </c>
      <c r="X28" s="72">
        <f>IF(RES_hh_fec_in!X28=0,0,1000*11630*RES_hh_fec_in!X28/RES_hh_num_in!X28)</f>
        <v>666.11302263179834</v>
      </c>
      <c r="Y28" s="72">
        <f>IF(RES_hh_fec_in!Y28=0,0,1000*11630*RES_hh_fec_in!Y28/RES_hh_num_in!Y28)</f>
        <v>672.62928256750774</v>
      </c>
      <c r="DA28" s="89" t="s">
        <v>808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869.84692871247591</v>
      </c>
      <c r="D29" s="72">
        <f>IF(RES_hh_fec_in!D29=0,0,1000*11630*RES_hh_fec_in!D29/RES_hh_num_in!D29)</f>
        <v>915.23966288379074</v>
      </c>
      <c r="E29" s="72">
        <f>IF(RES_hh_fec_in!E29=0,0,1000*11630*RES_hh_fec_in!E29/RES_hh_num_in!E29)</f>
        <v>994.97756264961208</v>
      </c>
      <c r="F29" s="72">
        <f>IF(RES_hh_fec_in!F29=0,0,1000*11630*RES_hh_fec_in!F29/RES_hh_num_in!F29)</f>
        <v>911.87186025520941</v>
      </c>
      <c r="G29" s="72">
        <f>IF(RES_hh_fec_in!G29=0,0,1000*11630*RES_hh_fec_in!G29/RES_hh_num_in!G29)</f>
        <v>980.74847171489535</v>
      </c>
      <c r="H29" s="72">
        <f>IF(RES_hh_fec_in!H29=0,0,1000*11630*RES_hh_fec_in!H29/RES_hh_num_in!H29)</f>
        <v>914.04851297383152</v>
      </c>
      <c r="I29" s="72">
        <f>IF(RES_hh_fec_in!I29=0,0,1000*11630*RES_hh_fec_in!I29/RES_hh_num_in!I29)</f>
        <v>924.39529310320938</v>
      </c>
      <c r="J29" s="72">
        <f>IF(RES_hh_fec_in!J29=0,0,1000*11630*RES_hh_fec_in!J29/RES_hh_num_in!J29)</f>
        <v>844.81721670489026</v>
      </c>
      <c r="K29" s="72">
        <f>IF(RES_hh_fec_in!K29=0,0,1000*11630*RES_hh_fec_in!K29/RES_hh_num_in!K29)</f>
        <v>895.45500789246751</v>
      </c>
      <c r="L29" s="72">
        <f>IF(RES_hh_fec_in!L29=0,0,1000*11630*RES_hh_fec_in!L29/RES_hh_num_in!L29)</f>
        <v>895.1324764384533</v>
      </c>
      <c r="M29" s="72">
        <f>IF(RES_hh_fec_in!M29=0,0,1000*11630*RES_hh_fec_in!M29/RES_hh_num_in!M29)</f>
        <v>931.11679443769117</v>
      </c>
      <c r="N29" s="72">
        <f>IF(RES_hh_fec_in!N29=0,0,1000*11630*RES_hh_fec_in!N29/RES_hh_num_in!N29)</f>
        <v>874.72033950946752</v>
      </c>
      <c r="O29" s="72">
        <f>IF(RES_hh_fec_in!O29=0,0,1000*11630*RES_hh_fec_in!O29/RES_hh_num_in!O29)</f>
        <v>824.07148681508215</v>
      </c>
      <c r="P29" s="72">
        <f>IF(RES_hh_fec_in!P29=0,0,1000*11630*RES_hh_fec_in!P29/RES_hh_num_in!P29)</f>
        <v>838.74758688444774</v>
      </c>
      <c r="Q29" s="72">
        <f>IF(RES_hh_fec_in!Q29=0,0,1000*11630*RES_hh_fec_in!Q29/RES_hh_num_in!Q29)</f>
        <v>839.49383532911304</v>
      </c>
      <c r="R29" s="72">
        <f>IF(RES_hh_fec_in!R29=0,0,1000*11630*RES_hh_fec_in!R29/RES_hh_num_in!R29)</f>
        <v>805.92245283175282</v>
      </c>
      <c r="S29" s="72">
        <f>IF(RES_hh_fec_in!S29=0,0,1000*11630*RES_hh_fec_in!S29/RES_hh_num_in!S29)</f>
        <v>879.38525361341317</v>
      </c>
      <c r="T29" s="72">
        <f>IF(RES_hh_fec_in!T29=0,0,1000*11630*RES_hh_fec_in!T29/RES_hh_num_in!T29)</f>
        <v>892.83192792357204</v>
      </c>
      <c r="U29" s="72">
        <f>IF(RES_hh_fec_in!U29=0,0,1000*11630*RES_hh_fec_in!U29/RES_hh_num_in!U29)</f>
        <v>916.91242781002904</v>
      </c>
      <c r="V29" s="72">
        <f>IF(RES_hh_fec_in!V29=0,0,1000*11630*RES_hh_fec_in!V29/RES_hh_num_in!V29)</f>
        <v>890.80185829004051</v>
      </c>
      <c r="W29" s="72">
        <f>IF(RES_hh_fec_in!W29=0,0,1000*11630*RES_hh_fec_in!W29/RES_hh_num_in!W29)</f>
        <v>824.20511897293215</v>
      </c>
      <c r="X29" s="72">
        <f>IF(RES_hh_fec_in!X29=0,0,1000*11630*RES_hh_fec_in!X29/RES_hh_num_in!X29)</f>
        <v>744.05528859019307</v>
      </c>
      <c r="Y29" s="72">
        <f>IF(RES_hh_fec_in!Y29=0,0,1000*11630*RES_hh_fec_in!Y29/RES_hh_num_in!Y29)</f>
        <v>681.35588837829539</v>
      </c>
      <c r="DA29" s="89" t="s">
        <v>809</v>
      </c>
    </row>
    <row r="30" spans="1:105" ht="12" customHeight="1" x14ac:dyDescent="0.25">
      <c r="A30" s="28" t="s">
        <v>190</v>
      </c>
      <c r="B30" s="72"/>
      <c r="C30" s="72">
        <f>IF(RES_hh_fec_in!C30=0,0,1000*11630*RES_hh_fec_in!C30/RES_hh_num_in!C30)</f>
        <v>817.51636300743291</v>
      </c>
      <c r="D30" s="72">
        <f>IF(RES_hh_fec_in!D30=0,0,1000*11630*RES_hh_fec_in!D30/RES_hh_num_in!D30)</f>
        <v>840.06712229180118</v>
      </c>
      <c r="E30" s="72">
        <f>IF(RES_hh_fec_in!E30=0,0,1000*11630*RES_hh_fec_in!E30/RES_hh_num_in!E30)</f>
        <v>858.3402671231147</v>
      </c>
      <c r="F30" s="72">
        <f>IF(RES_hh_fec_in!F30=0,0,1000*11630*RES_hh_fec_in!F30/RES_hh_num_in!F30)</f>
        <v>832.21133085424788</v>
      </c>
      <c r="G30" s="72">
        <f>IF(RES_hh_fec_in!G30=0,0,1000*11630*RES_hh_fec_in!G30/RES_hh_num_in!G30)</f>
        <v>859.84963452138368</v>
      </c>
      <c r="H30" s="72">
        <f>IF(RES_hh_fec_in!H30=0,0,1000*11630*RES_hh_fec_in!H30/RES_hh_num_in!H30)</f>
        <v>843.6271652504123</v>
      </c>
      <c r="I30" s="72">
        <f>IF(RES_hh_fec_in!I30=0,0,1000*11630*RES_hh_fec_in!I30/RES_hh_num_in!I30)</f>
        <v>786.52019947595375</v>
      </c>
      <c r="J30" s="72">
        <f>IF(RES_hh_fec_in!J30=0,0,1000*11630*RES_hh_fec_in!J30/RES_hh_num_in!J30)</f>
        <v>773.85192195968989</v>
      </c>
      <c r="K30" s="72">
        <f>IF(RES_hh_fec_in!K30=0,0,1000*11630*RES_hh_fec_in!K30/RES_hh_num_in!K30)</f>
        <v>746.05867865285529</v>
      </c>
      <c r="L30" s="72">
        <f>IF(RES_hh_fec_in!L30=0,0,1000*11630*RES_hh_fec_in!L30/RES_hh_num_in!L30)</f>
        <v>795.81784169355421</v>
      </c>
      <c r="M30" s="72">
        <f>IF(RES_hh_fec_in!M30=0,0,1000*11630*RES_hh_fec_in!M30/RES_hh_num_in!M30)</f>
        <v>777.42544281747848</v>
      </c>
      <c r="N30" s="72">
        <f>IF(RES_hh_fec_in!N30=0,0,1000*11630*RES_hh_fec_in!N30/RES_hh_num_in!N30)</f>
        <v>709.70376681640005</v>
      </c>
      <c r="O30" s="72">
        <f>IF(RES_hh_fec_in!O30=0,0,1000*11630*RES_hh_fec_in!O30/RES_hh_num_in!O30)</f>
        <v>694.94755533013119</v>
      </c>
      <c r="P30" s="72">
        <f>IF(RES_hh_fec_in!P30=0,0,1000*11630*RES_hh_fec_in!P30/RES_hh_num_in!P30)</f>
        <v>689.68266329283392</v>
      </c>
      <c r="Q30" s="72">
        <f>IF(RES_hh_fec_in!Q30=0,0,1000*11630*RES_hh_fec_in!Q30/RES_hh_num_in!Q30)</f>
        <v>714.74588930464461</v>
      </c>
      <c r="R30" s="72">
        <f>IF(RES_hh_fec_in!R30=0,0,1000*11630*RES_hh_fec_in!R30/RES_hh_num_in!R30)</f>
        <v>723.47986813898024</v>
      </c>
      <c r="S30" s="72">
        <f>IF(RES_hh_fec_in!S30=0,0,1000*11630*RES_hh_fec_in!S30/RES_hh_num_in!S30)</f>
        <v>758.99626184621184</v>
      </c>
      <c r="T30" s="72">
        <f>IF(RES_hh_fec_in!T30=0,0,1000*11630*RES_hh_fec_in!T30/RES_hh_num_in!T30)</f>
        <v>758.41267387956259</v>
      </c>
      <c r="U30" s="72">
        <f>IF(RES_hh_fec_in!U30=0,0,1000*11630*RES_hh_fec_in!U30/RES_hh_num_in!U30)</f>
        <v>760.84564538515542</v>
      </c>
      <c r="V30" s="72">
        <f>IF(RES_hh_fec_in!V30=0,0,1000*11630*RES_hh_fec_in!V30/RES_hh_num_in!V30)</f>
        <v>777.6041056012109</v>
      </c>
      <c r="W30" s="72">
        <f>IF(RES_hh_fec_in!W30=0,0,1000*11630*RES_hh_fec_in!W30/RES_hh_num_in!W30)</f>
        <v>792.10289415389389</v>
      </c>
      <c r="X30" s="72">
        <f>IF(RES_hh_fec_in!X30=0,0,1000*11630*RES_hh_fec_in!X30/RES_hh_num_in!X30)</f>
        <v>667.48783143326716</v>
      </c>
      <c r="Y30" s="72">
        <f>IF(RES_hh_fec_in!Y30=0,0,1000*11630*RES_hh_fec_in!Y30/RES_hh_num_in!Y30)</f>
        <v>635.48715014053789</v>
      </c>
      <c r="DA30" s="89" t="s">
        <v>810</v>
      </c>
    </row>
    <row r="31" spans="1:105" ht="12" customHeight="1" x14ac:dyDescent="0.25">
      <c r="A31" s="28" t="s">
        <v>203</v>
      </c>
      <c r="B31" s="72"/>
      <c r="C31" s="72">
        <f>IF(RES_hh_fec_in!C31=0,0,1000*11630*RES_hh_fec_in!C31/RES_hh_num_in!C31)</f>
        <v>1181.2033162948187</v>
      </c>
      <c r="D31" s="72">
        <f>IF(RES_hh_fec_in!D31=0,0,1000*11630*RES_hh_fec_in!D31/RES_hh_num_in!D31)</f>
        <v>1105.0802637804993</v>
      </c>
      <c r="E31" s="72">
        <f>IF(RES_hh_fec_in!E31=0,0,1000*11630*RES_hh_fec_in!E31/RES_hh_num_in!E31)</f>
        <v>1070.2416539056087</v>
      </c>
      <c r="F31" s="72">
        <f>IF(RES_hh_fec_in!F31=0,0,1000*11630*RES_hh_fec_in!F31/RES_hh_num_in!F31)</f>
        <v>946.97107539351509</v>
      </c>
      <c r="G31" s="72">
        <f>IF(RES_hh_fec_in!G31=0,0,1000*11630*RES_hh_fec_in!G31/RES_hh_num_in!G31)</f>
        <v>1151.3605207299443</v>
      </c>
      <c r="H31" s="72">
        <f>IF(RES_hh_fec_in!H31=0,0,1000*11630*RES_hh_fec_in!H31/RES_hh_num_in!H31)</f>
        <v>1137.7503614203922</v>
      </c>
      <c r="I31" s="72">
        <f>IF(RES_hh_fec_in!I31=0,0,1000*11630*RES_hh_fec_in!I31/RES_hh_num_in!I31)</f>
        <v>1300.8219295081572</v>
      </c>
      <c r="J31" s="72">
        <f>IF(RES_hh_fec_in!J31=0,0,1000*11630*RES_hh_fec_in!J31/RES_hh_num_in!J31)</f>
        <v>1155.254981561478</v>
      </c>
      <c r="K31" s="72">
        <f>IF(RES_hh_fec_in!K31=0,0,1000*11630*RES_hh_fec_in!K31/RES_hh_num_in!K31)</f>
        <v>1150.42200934112</v>
      </c>
      <c r="L31" s="72">
        <f>IF(RES_hh_fec_in!L31=0,0,1000*11630*RES_hh_fec_in!L31/RES_hh_num_in!L31)</f>
        <v>961.93987728488514</v>
      </c>
      <c r="M31" s="72">
        <f>IF(RES_hh_fec_in!M31=0,0,1000*11630*RES_hh_fec_in!M31/RES_hh_num_in!M31)</f>
        <v>1271.9458593228978</v>
      </c>
      <c r="N31" s="72">
        <f>IF(RES_hh_fec_in!N31=0,0,1000*11630*RES_hh_fec_in!N31/RES_hh_num_in!N31)</f>
        <v>1250.6869327510335</v>
      </c>
      <c r="O31" s="72">
        <f>IF(RES_hh_fec_in!O31=0,0,1000*11630*RES_hh_fec_in!O31/RES_hh_num_in!O31)</f>
        <v>1125.7293981626128</v>
      </c>
      <c r="P31" s="72">
        <f>IF(RES_hh_fec_in!P31=0,0,1000*11630*RES_hh_fec_in!P31/RES_hh_num_in!P31)</f>
        <v>991.20801521830151</v>
      </c>
      <c r="Q31" s="72">
        <f>IF(RES_hh_fec_in!Q31=0,0,1000*11630*RES_hh_fec_in!Q31/RES_hh_num_in!Q31)</f>
        <v>1094.9533601710309</v>
      </c>
      <c r="R31" s="72">
        <f>IF(RES_hh_fec_in!R31=0,0,1000*11630*RES_hh_fec_in!R31/RES_hh_num_in!R31)</f>
        <v>986.25674021357111</v>
      </c>
      <c r="S31" s="72">
        <f>IF(RES_hh_fec_in!S31=0,0,1000*11630*RES_hh_fec_in!S31/RES_hh_num_in!S31)</f>
        <v>1008.9981877018313</v>
      </c>
      <c r="T31" s="72">
        <f>IF(RES_hh_fec_in!T31=0,0,1000*11630*RES_hh_fec_in!T31/RES_hh_num_in!T31)</f>
        <v>1123.7541940587651</v>
      </c>
      <c r="U31" s="72">
        <f>IF(RES_hh_fec_in!U31=0,0,1000*11630*RES_hh_fec_in!U31/RES_hh_num_in!U31)</f>
        <v>1080.0611909271793</v>
      </c>
      <c r="V31" s="72">
        <f>IF(RES_hh_fec_in!V31=0,0,1000*11630*RES_hh_fec_in!V31/RES_hh_num_in!V31)</f>
        <v>1063.4528832165975</v>
      </c>
      <c r="W31" s="72">
        <f>IF(RES_hh_fec_in!W31=0,0,1000*11630*RES_hh_fec_in!W31/RES_hh_num_in!W31)</f>
        <v>1149.9983830100903</v>
      </c>
      <c r="X31" s="72">
        <f>IF(RES_hh_fec_in!X31=0,0,1000*11630*RES_hh_fec_in!X31/RES_hh_num_in!X31)</f>
        <v>1017.6593922769125</v>
      </c>
      <c r="Y31" s="72">
        <f>IF(RES_hh_fec_in!Y31=0,0,1000*11630*RES_hh_fec_in!Y31/RES_hh_num_in!Y31)</f>
        <v>928.7509381592281</v>
      </c>
      <c r="DA31" s="89" t="s">
        <v>811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670.00465895520517</v>
      </c>
      <c r="D32" s="77">
        <f>IF(RES_hh_fec_in!D32=0,0,1000*11630*RES_hh_fec_in!D32/RES_hh_num_in!D32)</f>
        <v>671.62012978067503</v>
      </c>
      <c r="E32" s="77">
        <f>IF(RES_hh_fec_in!E32=0,0,1000*11630*RES_hh_fec_in!E32/RES_hh_num_in!E32)</f>
        <v>692.28251167735084</v>
      </c>
      <c r="F32" s="77">
        <f>IF(RES_hh_fec_in!F32=0,0,1000*11630*RES_hh_fec_in!F32/RES_hh_num_in!F32)</f>
        <v>705.53653220406693</v>
      </c>
      <c r="G32" s="77">
        <f>IF(RES_hh_fec_in!G32=0,0,1000*11630*RES_hh_fec_in!G32/RES_hh_num_in!G32)</f>
        <v>704.59562229875451</v>
      </c>
      <c r="H32" s="77">
        <f>IF(RES_hh_fec_in!H32=0,0,1000*11630*RES_hh_fec_in!H32/RES_hh_num_in!H32)</f>
        <v>741.9797362840402</v>
      </c>
      <c r="I32" s="77">
        <f>IF(RES_hh_fec_in!I32=0,0,1000*11630*RES_hh_fec_in!I32/RES_hh_num_in!I32)</f>
        <v>696.47895904732968</v>
      </c>
      <c r="J32" s="77">
        <f>IF(RES_hh_fec_in!J32=0,0,1000*11630*RES_hh_fec_in!J32/RES_hh_num_in!J32)</f>
        <v>669.64136753956655</v>
      </c>
      <c r="K32" s="77">
        <f>IF(RES_hh_fec_in!K32=0,0,1000*11630*RES_hh_fec_in!K32/RES_hh_num_in!K32)</f>
        <v>624.31768033034189</v>
      </c>
      <c r="L32" s="77">
        <f>IF(RES_hh_fec_in!L32=0,0,1000*11630*RES_hh_fec_in!L32/RES_hh_num_in!L32)</f>
        <v>682.76356927226311</v>
      </c>
      <c r="M32" s="77">
        <f>IF(RES_hh_fec_in!M32=0,0,1000*11630*RES_hh_fec_in!M32/RES_hh_num_in!M32)</f>
        <v>629.91212606721967</v>
      </c>
      <c r="N32" s="77">
        <f>IF(RES_hh_fec_in!N32=0,0,1000*11630*RES_hh_fec_in!N32/RES_hh_num_in!N32)</f>
        <v>640.95043670519829</v>
      </c>
      <c r="O32" s="77">
        <f>IF(RES_hh_fec_in!O32=0,0,1000*11630*RES_hh_fec_in!O32/RES_hh_num_in!O32)</f>
        <v>614.4235431451898</v>
      </c>
      <c r="P32" s="77">
        <f>IF(RES_hh_fec_in!P32=0,0,1000*11630*RES_hh_fec_in!P32/RES_hh_num_in!P32)</f>
        <v>596.8981791609898</v>
      </c>
      <c r="Q32" s="77">
        <f>IF(RES_hh_fec_in!Q32=0,0,1000*11630*RES_hh_fec_in!Q32/RES_hh_num_in!Q32)</f>
        <v>599.12581703861292</v>
      </c>
      <c r="R32" s="77">
        <f>IF(RES_hh_fec_in!R32=0,0,1000*11630*RES_hh_fec_in!R32/RES_hh_num_in!R32)</f>
        <v>585.26341688306411</v>
      </c>
      <c r="S32" s="77">
        <f>IF(RES_hh_fec_in!S32=0,0,1000*11630*RES_hh_fec_in!S32/RES_hh_num_in!S32)</f>
        <v>603.19500305728172</v>
      </c>
      <c r="T32" s="77">
        <f>IF(RES_hh_fec_in!T32=0,0,1000*11630*RES_hh_fec_in!T32/RES_hh_num_in!T32)</f>
        <v>582.80439934607318</v>
      </c>
      <c r="U32" s="77">
        <f>IF(RES_hh_fec_in!U32=0,0,1000*11630*RES_hh_fec_in!U32/RES_hh_num_in!U32)</f>
        <v>565.36902105982711</v>
      </c>
      <c r="V32" s="77">
        <f>IF(RES_hh_fec_in!V32=0,0,1000*11630*RES_hh_fec_in!V32/RES_hh_num_in!V32)</f>
        <v>570.43551309001737</v>
      </c>
      <c r="W32" s="77">
        <f>IF(RES_hh_fec_in!W32=0,0,1000*11630*RES_hh_fec_in!W32/RES_hh_num_in!W32)</f>
        <v>576.30089759442069</v>
      </c>
      <c r="X32" s="77">
        <f>IF(RES_hh_fec_in!X32=0,0,1000*11630*RES_hh_fec_in!X32/RES_hh_num_in!X32)</f>
        <v>584.24808970451181</v>
      </c>
      <c r="Y32" s="77">
        <f>IF(RES_hh_fec_in!Y32=0,0,1000*11630*RES_hh_fec_in!Y32/RES_hh_num_in!Y32)</f>
        <v>555.71427213701918</v>
      </c>
      <c r="DA32" s="92" t="s">
        <v>812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9548.6298665101458</v>
      </c>
      <c r="D3" s="65">
        <f>IF(RES_hh_tes_in!D3=0,0,1000*11630*RES_hh_tes_in!D3/RES_hh_num_in!D3)</f>
        <v>9140.7066138247737</v>
      </c>
      <c r="E3" s="65">
        <f>IF(RES_hh_tes_in!E3=0,0,1000*11630*RES_hh_tes_in!E3/RES_hh_num_in!E3)</f>
        <v>9433.4638116610513</v>
      </c>
      <c r="F3" s="65">
        <f>IF(RES_hh_tes_in!F3=0,0,1000*11630*RES_hh_tes_in!F3/RES_hh_num_in!F3)</f>
        <v>9124.9642406503062</v>
      </c>
      <c r="G3" s="65">
        <f>IF(RES_hh_tes_in!G3=0,0,1000*11630*RES_hh_tes_in!G3/RES_hh_num_in!G3)</f>
        <v>9115.4963416086212</v>
      </c>
      <c r="H3" s="65">
        <f>IF(RES_hh_tes_in!H3=0,0,1000*11630*RES_hh_tes_in!H3/RES_hh_num_in!H3)</f>
        <v>8776.065421901947</v>
      </c>
      <c r="I3" s="65">
        <f>IF(RES_hh_tes_in!I3=0,0,1000*11630*RES_hh_tes_in!I3/RES_hh_num_in!I3)</f>
        <v>8271.4795963920897</v>
      </c>
      <c r="J3" s="65">
        <f>IF(RES_hh_tes_in!J3=0,0,1000*11630*RES_hh_tes_in!J3/RES_hh_num_in!J3)</f>
        <v>8414.8703756108553</v>
      </c>
      <c r="K3" s="65">
        <f>IF(RES_hh_tes_in!K3=0,0,1000*11630*RES_hh_tes_in!K3/RES_hh_num_in!K3)</f>
        <v>8546.3718872051704</v>
      </c>
      <c r="L3" s="65">
        <f>IF(RES_hh_tes_in!L3=0,0,1000*11630*RES_hh_tes_in!L3/RES_hh_num_in!L3)</f>
        <v>9398.3175805820156</v>
      </c>
      <c r="M3" s="65">
        <f>IF(RES_hh_tes_in!M3=0,0,1000*11630*RES_hh_tes_in!M3/RES_hh_num_in!M3)</f>
        <v>8430.5692258683048</v>
      </c>
      <c r="N3" s="65">
        <f>IF(RES_hh_tes_in!N3=0,0,1000*11630*RES_hh_tes_in!N3/RES_hh_num_in!N3)</f>
        <v>8831.6739225456458</v>
      </c>
      <c r="O3" s="65">
        <f>IF(RES_hh_tes_in!O3=0,0,1000*11630*RES_hh_tes_in!O3/RES_hh_num_in!O3)</f>
        <v>9044.2893765113367</v>
      </c>
      <c r="P3" s="65">
        <f>IF(RES_hh_tes_in!P3=0,0,1000*11630*RES_hh_tes_in!P3/RES_hh_num_in!P3)</f>
        <v>7698.8521826617043</v>
      </c>
      <c r="Q3" s="65">
        <f>IF(RES_hh_tes_in!Q3=0,0,1000*11630*RES_hh_tes_in!Q3/RES_hh_num_in!Q3)</f>
        <v>7956.6929422209805</v>
      </c>
      <c r="R3" s="65">
        <f>IF(RES_hh_tes_in!R3=0,0,1000*11630*RES_hh_tes_in!R3/RES_hh_num_in!R3)</f>
        <v>7726.1656400794691</v>
      </c>
      <c r="S3" s="65">
        <f>IF(RES_hh_tes_in!S3=0,0,1000*11630*RES_hh_tes_in!S3/RES_hh_num_in!S3)</f>
        <v>7467.6329070155971</v>
      </c>
      <c r="T3" s="65">
        <f>IF(RES_hh_tes_in!T3=0,0,1000*11630*RES_hh_tes_in!T3/RES_hh_num_in!T3)</f>
        <v>7511.4022511937865</v>
      </c>
      <c r="U3" s="65">
        <f>IF(RES_hh_tes_in!U3=0,0,1000*11630*RES_hh_tes_in!U3/RES_hh_num_in!U3)</f>
        <v>7151.7214880296206</v>
      </c>
      <c r="V3" s="65">
        <f>IF(RES_hh_tes_in!V3=0,0,1000*11630*RES_hh_tes_in!V3/RES_hh_num_in!V3)</f>
        <v>6926.4343061167529</v>
      </c>
      <c r="W3" s="65">
        <f>IF(RES_hh_tes_in!W3=0,0,1000*11630*RES_hh_tes_in!W3/RES_hh_num_in!W3)</f>
        <v>6821.2660426937136</v>
      </c>
      <c r="X3" s="65">
        <f>IF(RES_hh_tes_in!X3=0,0,1000*11630*RES_hh_tes_in!X3/RES_hh_num_in!X3)</f>
        <v>5595.3375125522143</v>
      </c>
      <c r="Y3" s="65">
        <f>IF(RES_hh_tes_in!Y3=0,0,1000*11630*RES_hh_tes_in!Y3/RES_hh_num_in!Y3)</f>
        <v>4718.6276750826164</v>
      </c>
      <c r="DA3" s="87" t="s">
        <v>814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7868.6291809512868</v>
      </c>
      <c r="D4" s="69">
        <f>IF(RES_hh_tes_in!D4=0,0,1000*11630*RES_hh_tes_in!D4/RES_hh_num_in!D4)</f>
        <v>7410.7879730777231</v>
      </c>
      <c r="E4" s="69">
        <f>IF(RES_hh_tes_in!E4=0,0,1000*11630*RES_hh_tes_in!E4/RES_hh_num_in!E4)</f>
        <v>7515.4487928677008</v>
      </c>
      <c r="F4" s="69">
        <f>IF(RES_hh_tes_in!F4=0,0,1000*11630*RES_hh_tes_in!F4/RES_hh_num_in!F4)</f>
        <v>7346.3495329943344</v>
      </c>
      <c r="G4" s="69">
        <f>IF(RES_hh_tes_in!G4=0,0,1000*11630*RES_hh_tes_in!G4/RES_hh_num_in!G4)</f>
        <v>7268.6788473604729</v>
      </c>
      <c r="H4" s="69">
        <f>IF(RES_hh_tes_in!H4=0,0,1000*11630*RES_hh_tes_in!H4/RES_hh_num_in!H4)</f>
        <v>6893.1577861117812</v>
      </c>
      <c r="I4" s="69">
        <f>IF(RES_hh_tes_in!I4=0,0,1000*11630*RES_hh_tes_in!I4/RES_hh_num_in!I4)</f>
        <v>6432.9143444864176</v>
      </c>
      <c r="J4" s="69">
        <f>IF(RES_hh_tes_in!J4=0,0,1000*11630*RES_hh_tes_in!J4/RES_hh_num_in!J4)</f>
        <v>6629.5694670790008</v>
      </c>
      <c r="K4" s="69">
        <f>IF(RES_hh_tes_in!K4=0,0,1000*11630*RES_hh_tes_in!K4/RES_hh_num_in!K4)</f>
        <v>6761.3548136715644</v>
      </c>
      <c r="L4" s="69">
        <f>IF(RES_hh_tes_in!L4=0,0,1000*11630*RES_hh_tes_in!L4/RES_hh_num_in!L4)</f>
        <v>7530.5838575713042</v>
      </c>
      <c r="M4" s="69">
        <f>IF(RES_hh_tes_in!M4=0,0,1000*11630*RES_hh_tes_in!M4/RES_hh_num_in!M4)</f>
        <v>6593.7171778286693</v>
      </c>
      <c r="N4" s="69">
        <f>IF(RES_hh_tes_in!N4=0,0,1000*11630*RES_hh_tes_in!N4/RES_hh_num_in!N4)</f>
        <v>6907.8265342593513</v>
      </c>
      <c r="O4" s="69">
        <f>IF(RES_hh_tes_in!O4=0,0,1000*11630*RES_hh_tes_in!O4/RES_hh_num_in!O4)</f>
        <v>7245.8730029046928</v>
      </c>
      <c r="P4" s="69">
        <f>IF(RES_hh_tes_in!P4=0,0,1000*11630*RES_hh_tes_in!P4/RES_hh_num_in!P4)</f>
        <v>5969.7602610384265</v>
      </c>
      <c r="Q4" s="69">
        <f>IF(RES_hh_tes_in!Q4=0,0,1000*11630*RES_hh_tes_in!Q4/RES_hh_num_in!Q4)</f>
        <v>6154.5359802936346</v>
      </c>
      <c r="R4" s="69">
        <f>IF(RES_hh_tes_in!R4=0,0,1000*11630*RES_hh_tes_in!R4/RES_hh_num_in!R4)</f>
        <v>5853.581773176249</v>
      </c>
      <c r="S4" s="69">
        <f>IF(RES_hh_tes_in!S4=0,0,1000*11630*RES_hh_tes_in!S4/RES_hh_num_in!S4)</f>
        <v>5502.634299612113</v>
      </c>
      <c r="T4" s="69">
        <f>IF(RES_hh_tes_in!T4=0,0,1000*11630*RES_hh_tes_in!T4/RES_hh_num_in!T4)</f>
        <v>5494.9113538616903</v>
      </c>
      <c r="U4" s="69">
        <f>IF(RES_hh_tes_in!U4=0,0,1000*11630*RES_hh_tes_in!U4/RES_hh_num_in!U4)</f>
        <v>5175.7785732743805</v>
      </c>
      <c r="V4" s="69">
        <f>IF(RES_hh_tes_in!V4=0,0,1000*11630*RES_hh_tes_in!V4/RES_hh_num_in!V4)</f>
        <v>4983.3342079403128</v>
      </c>
      <c r="W4" s="69">
        <f>IF(RES_hh_tes_in!W4=0,0,1000*11630*RES_hh_tes_in!W4/RES_hh_num_in!W4)</f>
        <v>4810.7312693686508</v>
      </c>
      <c r="X4" s="69">
        <f>IF(RES_hh_tes_in!X4=0,0,1000*11630*RES_hh_tes_in!X4/RES_hh_num_in!X4)</f>
        <v>3825.3744536001832</v>
      </c>
      <c r="Y4" s="69">
        <f>IF(RES_hh_tes_in!Y4=0,0,1000*11630*RES_hh_tes_in!Y4/RES_hh_num_in!Y4)</f>
        <v>3090.4435986261665</v>
      </c>
      <c r="DA4" s="88" t="s">
        <v>815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7252.4128510178716</v>
      </c>
      <c r="D5" s="72">
        <f>IF(RES_hh_tes_in!D5=0,0,1000*11630*RES_hh_tes_in!D5/RES_hh_num_in!D5)</f>
        <v>7446.5668149444991</v>
      </c>
      <c r="E5" s="72">
        <f>IF(RES_hh_tes_in!E5=0,0,1000*11630*RES_hh_tes_in!E5/RES_hh_num_in!E5)</f>
        <v>7066.1235821056198</v>
      </c>
      <c r="F5" s="72">
        <f>IF(RES_hh_tes_in!F5=0,0,1000*11630*RES_hh_tes_in!F5/RES_hh_num_in!F5)</f>
        <v>6847.0443993001409</v>
      </c>
      <c r="G5" s="72">
        <f>IF(RES_hh_tes_in!G5=0,0,1000*11630*RES_hh_tes_in!G5/RES_hh_num_in!G5)</f>
        <v>7233.6808855735626</v>
      </c>
      <c r="H5" s="72">
        <f>IF(RES_hh_tes_in!H5=0,0,1000*11630*RES_hh_tes_in!H5/RES_hh_num_in!H5)</f>
        <v>7851.5993104278032</v>
      </c>
      <c r="I5" s="72">
        <f>IF(RES_hh_tes_in!I5=0,0,1000*11630*RES_hh_tes_in!I5/RES_hh_num_in!I5)</f>
        <v>7283.9187893432218</v>
      </c>
      <c r="J5" s="72">
        <f>IF(RES_hh_tes_in!J5=0,0,1000*11630*RES_hh_tes_in!J5/RES_hh_num_in!J5)</f>
        <v>7234.7029214406075</v>
      </c>
      <c r="K5" s="72">
        <f>IF(RES_hh_tes_in!K5=0,0,1000*11630*RES_hh_tes_in!K5/RES_hh_num_in!K5)</f>
        <v>7474.3987206270049</v>
      </c>
      <c r="L5" s="72">
        <f>IF(RES_hh_tes_in!L5=0,0,1000*11630*RES_hh_tes_in!L5/RES_hh_num_in!L5)</f>
        <v>8552.0057569000819</v>
      </c>
      <c r="M5" s="72">
        <f>IF(RES_hh_tes_in!M5=0,0,1000*11630*RES_hh_tes_in!M5/RES_hh_num_in!M5)</f>
        <v>7401.22154626059</v>
      </c>
      <c r="N5" s="72">
        <f>IF(RES_hh_tes_in!N5=0,0,1000*11630*RES_hh_tes_in!N5/RES_hh_num_in!N5)</f>
        <v>7307.7345537970386</v>
      </c>
      <c r="O5" s="72">
        <f>IF(RES_hh_tes_in!O5=0,0,1000*11630*RES_hh_tes_in!O5/RES_hh_num_in!O5)</f>
        <v>7136.4293810357776</v>
      </c>
      <c r="P5" s="72">
        <f>IF(RES_hh_tes_in!P5=0,0,1000*11630*RES_hh_tes_in!P5/RES_hh_num_in!P5)</f>
        <v>6390.3051512374268</v>
      </c>
      <c r="Q5" s="72">
        <f>IF(RES_hh_tes_in!Q5=0,0,1000*11630*RES_hh_tes_in!Q5/RES_hh_num_in!Q5)</f>
        <v>5811.1252133970229</v>
      </c>
      <c r="R5" s="72">
        <f>IF(RES_hh_tes_in!R5=0,0,1000*11630*RES_hh_tes_in!R5/RES_hh_num_in!R5)</f>
        <v>5610.3061068312081</v>
      </c>
      <c r="S5" s="72">
        <f>IF(RES_hh_tes_in!S5=0,0,1000*11630*RES_hh_tes_in!S5/RES_hh_num_in!S5)</f>
        <v>5663.9579561583687</v>
      </c>
      <c r="T5" s="72">
        <f>IF(RES_hh_tes_in!T5=0,0,1000*11630*RES_hh_tes_in!T5/RES_hh_num_in!T5)</f>
        <v>4783.9674025014028</v>
      </c>
      <c r="U5" s="72">
        <f>IF(RES_hh_tes_in!U5=0,0,1000*11630*RES_hh_tes_in!U5/RES_hh_num_in!U5)</f>
        <v>5209.4116907144789</v>
      </c>
      <c r="V5" s="72">
        <f>IF(RES_hh_tes_in!V5=0,0,1000*11630*RES_hh_tes_in!V5/RES_hh_num_in!V5)</f>
        <v>5458.3030018505851</v>
      </c>
      <c r="W5" s="72">
        <f>IF(RES_hh_tes_in!W5=0,0,1000*11630*RES_hh_tes_in!W5/RES_hh_num_in!W5)</f>
        <v>4666.476240931479</v>
      </c>
      <c r="X5" s="72">
        <f>IF(RES_hh_tes_in!X5=0,0,1000*11630*RES_hh_tes_in!X5/RES_hh_num_in!X5)</f>
        <v>3662.5336720911041</v>
      </c>
      <c r="Y5" s="72">
        <f>IF(RES_hh_tes_in!Y5=0,0,1000*11630*RES_hh_tes_in!Y5/RES_hh_num_in!Y5)</f>
        <v>3187.3528787399518</v>
      </c>
      <c r="DA5" s="89" t="s">
        <v>816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6693.8095680899851</v>
      </c>
      <c r="D6" s="72">
        <f>IF(RES_hh_tes_in!D6=0,0,1000*11630*RES_hh_tes_in!D6/RES_hh_num_in!D6)</f>
        <v>5042.5498485773551</v>
      </c>
      <c r="E6" s="72">
        <f>IF(RES_hh_tes_in!E6=0,0,1000*11630*RES_hh_tes_in!E6/RES_hh_num_in!E6)</f>
        <v>4844.318338327399</v>
      </c>
      <c r="F6" s="72">
        <f>IF(RES_hh_tes_in!F6=0,0,1000*11630*RES_hh_tes_in!F6/RES_hh_num_in!F6)</f>
        <v>5419.5194902143203</v>
      </c>
      <c r="G6" s="72">
        <f>IF(RES_hh_tes_in!G6=0,0,1000*11630*RES_hh_tes_in!G6/RES_hh_num_in!G6)</f>
        <v>6043.5878889555361</v>
      </c>
      <c r="H6" s="72">
        <f>IF(RES_hh_tes_in!H6=0,0,1000*11630*RES_hh_tes_in!H6/RES_hh_num_in!H6)</f>
        <v>5646.217204173422</v>
      </c>
      <c r="I6" s="72">
        <f>IF(RES_hh_tes_in!I6=0,0,1000*11630*RES_hh_tes_in!I6/RES_hh_num_in!I6)</f>
        <v>4849.8001304385998</v>
      </c>
      <c r="J6" s="72">
        <f>IF(RES_hh_tes_in!J6=0,0,1000*11630*RES_hh_tes_in!J6/RES_hh_num_in!J6)</f>
        <v>5066.4386109871284</v>
      </c>
      <c r="K6" s="72">
        <f>IF(RES_hh_tes_in!K6=0,0,1000*11630*RES_hh_tes_in!K6/RES_hh_num_in!K6)</f>
        <v>5434.3005238145779</v>
      </c>
      <c r="L6" s="72">
        <f>IF(RES_hh_tes_in!L6=0,0,1000*11630*RES_hh_tes_in!L6/RES_hh_num_in!L6)</f>
        <v>6105.5033945681498</v>
      </c>
      <c r="M6" s="72">
        <f>IF(RES_hh_tes_in!M6=0,0,1000*11630*RES_hh_tes_in!M6/RES_hh_num_in!M6)</f>
        <v>5017.6338787489722</v>
      </c>
      <c r="N6" s="72">
        <f>IF(RES_hh_tes_in!N6=0,0,1000*11630*RES_hh_tes_in!N6/RES_hh_num_in!N6)</f>
        <v>4835.2738000055961</v>
      </c>
      <c r="O6" s="72">
        <f>IF(RES_hh_tes_in!O6=0,0,1000*11630*RES_hh_tes_in!O6/RES_hh_num_in!O6)</f>
        <v>5438.6575888803227</v>
      </c>
      <c r="P6" s="72">
        <f>IF(RES_hh_tes_in!P6=0,0,1000*11630*RES_hh_tes_in!P6/RES_hh_num_in!P6)</f>
        <v>5922.8453470866407</v>
      </c>
      <c r="Q6" s="72">
        <f>IF(RES_hh_tes_in!Q6=0,0,1000*11630*RES_hh_tes_in!Q6/RES_hh_num_in!Q6)</f>
        <v>4910.0202580464811</v>
      </c>
      <c r="R6" s="72">
        <f>IF(RES_hh_tes_in!R6=0,0,1000*11630*RES_hh_tes_in!R6/RES_hh_num_in!R6)</f>
        <v>5422.8076547539731</v>
      </c>
      <c r="S6" s="72">
        <f>IF(RES_hh_tes_in!S6=0,0,1000*11630*RES_hh_tes_in!S6/RES_hh_num_in!S6)</f>
        <v>4227.4429234372292</v>
      </c>
      <c r="T6" s="72">
        <f>IF(RES_hh_tes_in!T6=0,0,1000*11630*RES_hh_tes_in!T6/RES_hh_num_in!T6)</f>
        <v>4855.2199298909945</v>
      </c>
      <c r="U6" s="72">
        <f>IF(RES_hh_tes_in!U6=0,0,1000*11630*RES_hh_tes_in!U6/RES_hh_num_in!U6)</f>
        <v>4631.7670203296002</v>
      </c>
      <c r="V6" s="72">
        <f>IF(RES_hh_tes_in!V6=0,0,1000*11630*RES_hh_tes_in!V6/RES_hh_num_in!V6)</f>
        <v>4153.8375640357599</v>
      </c>
      <c r="W6" s="72">
        <f>IF(RES_hh_tes_in!W6=0,0,1000*11630*RES_hh_tes_in!W6/RES_hh_num_in!W6)</f>
        <v>3864.0948364799692</v>
      </c>
      <c r="X6" s="72">
        <f>IF(RES_hh_tes_in!X6=0,0,1000*11630*RES_hh_tes_in!X6/RES_hh_num_in!X6)</f>
        <v>3319.824313841284</v>
      </c>
      <c r="Y6" s="72">
        <f>IF(RES_hh_tes_in!Y6=0,0,1000*11630*RES_hh_tes_in!Y6/RES_hh_num_in!Y6)</f>
        <v>2737.429777565384</v>
      </c>
      <c r="DA6" s="89" t="s">
        <v>817</v>
      </c>
    </row>
    <row r="7" spans="1:105" ht="12" customHeight="1" x14ac:dyDescent="0.25">
      <c r="A7" s="28" t="s">
        <v>201</v>
      </c>
      <c r="B7" s="72"/>
      <c r="C7" s="72">
        <f>IF(RES_hh_tes_in!C7=0,0,1000*11630*RES_hh_tes_in!C7/RES_hh_num_in!C7)</f>
        <v>8515.1145012225843</v>
      </c>
      <c r="D7" s="72">
        <f>IF(RES_hh_tes_in!D7=0,0,1000*11630*RES_hh_tes_in!D7/RES_hh_num_in!D7)</f>
        <v>7372.8216440605283</v>
      </c>
      <c r="E7" s="72">
        <f>IF(RES_hh_tes_in!E7=0,0,1000*11630*RES_hh_tes_in!E7/RES_hh_num_in!E7)</f>
        <v>7596.313772859522</v>
      </c>
      <c r="F7" s="72">
        <f>IF(RES_hh_tes_in!F7=0,0,1000*11630*RES_hh_tes_in!F7/RES_hh_num_in!F7)</f>
        <v>7197.2674039573922</v>
      </c>
      <c r="G7" s="72">
        <f>IF(RES_hh_tes_in!G7=0,0,1000*11630*RES_hh_tes_in!G7/RES_hh_num_in!G7)</f>
        <v>8013.0266322795487</v>
      </c>
      <c r="H7" s="72">
        <f>IF(RES_hh_tes_in!H7=0,0,1000*11630*RES_hh_tes_in!H7/RES_hh_num_in!H7)</f>
        <v>7977.2734697541937</v>
      </c>
      <c r="I7" s="72">
        <f>IF(RES_hh_tes_in!I7=0,0,1000*11630*RES_hh_tes_in!I7/RES_hh_num_in!I7)</f>
        <v>6092.2448231421067</v>
      </c>
      <c r="J7" s="72">
        <f>IF(RES_hh_tes_in!J7=0,0,1000*11630*RES_hh_tes_in!J7/RES_hh_num_in!J7)</f>
        <v>6847.5569519629889</v>
      </c>
      <c r="K7" s="72">
        <f>IF(RES_hh_tes_in!K7=0,0,1000*11630*RES_hh_tes_in!K7/RES_hh_num_in!K7)</f>
        <v>6748.4477336635109</v>
      </c>
      <c r="L7" s="72">
        <f>IF(RES_hh_tes_in!L7=0,0,1000*11630*RES_hh_tes_in!L7/RES_hh_num_in!L7)</f>
        <v>7267.5246080312718</v>
      </c>
      <c r="M7" s="72">
        <f>IF(RES_hh_tes_in!M7=0,0,1000*11630*RES_hh_tes_in!M7/RES_hh_num_in!M7)</f>
        <v>6487.7451985963153</v>
      </c>
      <c r="N7" s="72">
        <f>IF(RES_hh_tes_in!N7=0,0,1000*11630*RES_hh_tes_in!N7/RES_hh_num_in!N7)</f>
        <v>6732.6673039703555</v>
      </c>
      <c r="O7" s="72">
        <f>IF(RES_hh_tes_in!O7=0,0,1000*11630*RES_hh_tes_in!O7/RES_hh_num_in!O7)</f>
        <v>6878.7360943686508</v>
      </c>
      <c r="P7" s="72">
        <f>IF(RES_hh_tes_in!P7=0,0,1000*11630*RES_hh_tes_in!P7/RES_hh_num_in!P7)</f>
        <v>5448.017230920419</v>
      </c>
      <c r="Q7" s="72">
        <f>IF(RES_hh_tes_in!Q7=0,0,1000*11630*RES_hh_tes_in!Q7/RES_hh_num_in!Q7)</f>
        <v>5113.6304134997245</v>
      </c>
      <c r="R7" s="72">
        <f>IF(RES_hh_tes_in!R7=0,0,1000*11630*RES_hh_tes_in!R7/RES_hh_num_in!R7)</f>
        <v>5040.4266072087321</v>
      </c>
      <c r="S7" s="72">
        <f>IF(RES_hh_tes_in!S7=0,0,1000*11630*RES_hh_tes_in!S7/RES_hh_num_in!S7)</f>
        <v>5167.7744078910646</v>
      </c>
      <c r="T7" s="72">
        <f>IF(RES_hh_tes_in!T7=0,0,1000*11630*RES_hh_tes_in!T7/RES_hh_num_in!T7)</f>
        <v>4904.7772989572695</v>
      </c>
      <c r="U7" s="72">
        <f>IF(RES_hh_tes_in!U7=0,0,1000*11630*RES_hh_tes_in!U7/RES_hh_num_in!U7)</f>
        <v>4981.8413674325129</v>
      </c>
      <c r="V7" s="72">
        <f>IF(RES_hh_tes_in!V7=0,0,1000*11630*RES_hh_tes_in!V7/RES_hh_num_in!V7)</f>
        <v>5061.5066788865861</v>
      </c>
      <c r="W7" s="72">
        <f>IF(RES_hh_tes_in!W7=0,0,1000*11630*RES_hh_tes_in!W7/RES_hh_num_in!W7)</f>
        <v>3813.5213553734998</v>
      </c>
      <c r="X7" s="72">
        <f>IF(RES_hh_tes_in!X7=0,0,1000*11630*RES_hh_tes_in!X7/RES_hh_num_in!X7)</f>
        <v>3180.0235872547973</v>
      </c>
      <c r="Y7" s="72">
        <f>IF(RES_hh_tes_in!Y7=0,0,1000*11630*RES_hh_tes_in!Y7/RES_hh_num_in!Y7)</f>
        <v>2347.0794485706415</v>
      </c>
      <c r="DA7" s="89" t="s">
        <v>818</v>
      </c>
    </row>
    <row r="8" spans="1:105" ht="12" customHeight="1" x14ac:dyDescent="0.25">
      <c r="A8" s="28" t="s">
        <v>190</v>
      </c>
      <c r="B8" s="72"/>
      <c r="C8" s="72">
        <f>IF(RES_hh_tes_in!C8=0,0,1000*11630*RES_hh_tes_in!C8/RES_hh_num_in!C8)</f>
        <v>7700.9007396385641</v>
      </c>
      <c r="D8" s="72">
        <f>IF(RES_hh_tes_in!D8=0,0,1000*11630*RES_hh_tes_in!D8/RES_hh_num_in!D8)</f>
        <v>7188.2837257251613</v>
      </c>
      <c r="E8" s="72">
        <f>IF(RES_hh_tes_in!E8=0,0,1000*11630*RES_hh_tes_in!E8/RES_hh_num_in!E8)</f>
        <v>7146.1718141793608</v>
      </c>
      <c r="F8" s="72">
        <f>IF(RES_hh_tes_in!F8=0,0,1000*11630*RES_hh_tes_in!F8/RES_hh_num_in!F8)</f>
        <v>7230.1775762763191</v>
      </c>
      <c r="G8" s="72">
        <f>IF(RES_hh_tes_in!G8=0,0,1000*11630*RES_hh_tes_in!G8/RES_hh_num_in!G8)</f>
        <v>7229.3203226854612</v>
      </c>
      <c r="H8" s="72">
        <f>IF(RES_hh_tes_in!H8=0,0,1000*11630*RES_hh_tes_in!H8/RES_hh_num_in!H8)</f>
        <v>6740.0458683008192</v>
      </c>
      <c r="I8" s="72">
        <f>IF(RES_hh_tes_in!I8=0,0,1000*11630*RES_hh_tes_in!I8/RES_hh_num_in!I8)</f>
        <v>6063.1411844018157</v>
      </c>
      <c r="J8" s="72">
        <f>IF(RES_hh_tes_in!J8=0,0,1000*11630*RES_hh_tes_in!J8/RES_hh_num_in!J8)</f>
        <v>6076.1022677932924</v>
      </c>
      <c r="K8" s="72">
        <f>IF(RES_hh_tes_in!K8=0,0,1000*11630*RES_hh_tes_in!K8/RES_hh_num_in!K8)</f>
        <v>6503.9255634343008</v>
      </c>
      <c r="L8" s="72">
        <f>IF(RES_hh_tes_in!L8=0,0,1000*11630*RES_hh_tes_in!L8/RES_hh_num_in!L8)</f>
        <v>7263.1886864405251</v>
      </c>
      <c r="M8" s="72">
        <f>IF(RES_hh_tes_in!M8=0,0,1000*11630*RES_hh_tes_in!M8/RES_hh_num_in!M8)</f>
        <v>6332.4929799822257</v>
      </c>
      <c r="N8" s="72">
        <f>IF(RES_hh_tes_in!N8=0,0,1000*11630*RES_hh_tes_in!N8/RES_hh_num_in!N8)</f>
        <v>6880.9931609650284</v>
      </c>
      <c r="O8" s="72">
        <f>IF(RES_hh_tes_in!O8=0,0,1000*11630*RES_hh_tes_in!O8/RES_hh_num_in!O8)</f>
        <v>7118.7731680513471</v>
      </c>
      <c r="P8" s="72">
        <f>IF(RES_hh_tes_in!P8=0,0,1000*11630*RES_hh_tes_in!P8/RES_hh_num_in!P8)</f>
        <v>5596.1869862631538</v>
      </c>
      <c r="Q8" s="72">
        <f>IF(RES_hh_tes_in!Q8=0,0,1000*11630*RES_hh_tes_in!Q8/RES_hh_num_in!Q8)</f>
        <v>6073.6303073306881</v>
      </c>
      <c r="R8" s="72">
        <f>IF(RES_hh_tes_in!R8=0,0,1000*11630*RES_hh_tes_in!R8/RES_hh_num_in!R8)</f>
        <v>5528.3292078486429</v>
      </c>
      <c r="S8" s="72">
        <f>IF(RES_hh_tes_in!S8=0,0,1000*11630*RES_hh_tes_in!S8/RES_hh_num_in!S8)</f>
        <v>5143.6339671387241</v>
      </c>
      <c r="T8" s="72">
        <f>IF(RES_hh_tes_in!T8=0,0,1000*11630*RES_hh_tes_in!T8/RES_hh_num_in!T8)</f>
        <v>4937.5675036093435</v>
      </c>
      <c r="U8" s="72">
        <f>IF(RES_hh_tes_in!U8=0,0,1000*11630*RES_hh_tes_in!U8/RES_hh_num_in!U8)</f>
        <v>4805.7358157469471</v>
      </c>
      <c r="V8" s="72">
        <f>IF(RES_hh_tes_in!V8=0,0,1000*11630*RES_hh_tes_in!V8/RES_hh_num_in!V8)</f>
        <v>4848.5474485480227</v>
      </c>
      <c r="W8" s="72">
        <f>IF(RES_hh_tes_in!W8=0,0,1000*11630*RES_hh_tes_in!W8/RES_hh_num_in!W8)</f>
        <v>4718.4554379914316</v>
      </c>
      <c r="X8" s="72">
        <f>IF(RES_hh_tes_in!X8=0,0,1000*11630*RES_hh_tes_in!X8/RES_hh_num_in!X8)</f>
        <v>3474.8511503605091</v>
      </c>
      <c r="Y8" s="72">
        <f>IF(RES_hh_tes_in!Y8=0,0,1000*11630*RES_hh_tes_in!Y8/RES_hh_num_in!Y8)</f>
        <v>2794.579113705252</v>
      </c>
      <c r="DA8" s="89" t="s">
        <v>819</v>
      </c>
    </row>
    <row r="9" spans="1:105" ht="12" customHeight="1" x14ac:dyDescent="0.25">
      <c r="A9" s="28" t="s">
        <v>203</v>
      </c>
      <c r="B9" s="72"/>
      <c r="C9" s="72">
        <f>IF(RES_hh_tes_in!C9=0,0,1000*11630*RES_hh_tes_in!C9/RES_hh_num_in!C9)</f>
        <v>6403.3264874020979</v>
      </c>
      <c r="D9" s="72">
        <f>IF(RES_hh_tes_in!D9=0,0,1000*11630*RES_hh_tes_in!D9/RES_hh_num_in!D9)</f>
        <v>6511.8132372970449</v>
      </c>
      <c r="E9" s="72">
        <f>IF(RES_hh_tes_in!E9=0,0,1000*11630*RES_hh_tes_in!E9/RES_hh_num_in!E9)</f>
        <v>7260.260138231256</v>
      </c>
      <c r="F9" s="72">
        <f>IF(RES_hh_tes_in!F9=0,0,1000*11630*RES_hh_tes_in!F9/RES_hh_num_in!F9)</f>
        <v>6651.6582870473503</v>
      </c>
      <c r="G9" s="72">
        <f>IF(RES_hh_tes_in!G9=0,0,1000*11630*RES_hh_tes_in!G9/RES_hh_num_in!G9)</f>
        <v>6574.599864110015</v>
      </c>
      <c r="H9" s="72">
        <f>IF(RES_hh_tes_in!H9=0,0,1000*11630*RES_hh_tes_in!H9/RES_hh_num_in!H9)</f>
        <v>6157.3273159883456</v>
      </c>
      <c r="I9" s="72">
        <f>IF(RES_hh_tes_in!I9=0,0,1000*11630*RES_hh_tes_in!I9/RES_hh_num_in!I9)</f>
        <v>6207.2035097604876</v>
      </c>
      <c r="J9" s="72">
        <f>IF(RES_hh_tes_in!J9=0,0,1000*11630*RES_hh_tes_in!J9/RES_hh_num_in!J9)</f>
        <v>6233.2975590389296</v>
      </c>
      <c r="K9" s="72">
        <f>IF(RES_hh_tes_in!K9=0,0,1000*11630*RES_hh_tes_in!K9/RES_hh_num_in!K9)</f>
        <v>6153.1788522296765</v>
      </c>
      <c r="L9" s="72">
        <f>IF(RES_hh_tes_in!L9=0,0,1000*11630*RES_hh_tes_in!L9/RES_hh_num_in!L9)</f>
        <v>7117.8887184818741</v>
      </c>
      <c r="M9" s="72">
        <f>IF(RES_hh_tes_in!M9=0,0,1000*11630*RES_hh_tes_in!M9/RES_hh_num_in!M9)</f>
        <v>6006.1658598126232</v>
      </c>
      <c r="N9" s="72">
        <f>IF(RES_hh_tes_in!N9=0,0,1000*11630*RES_hh_tes_in!N9/RES_hh_num_in!N9)</f>
        <v>6232.3272010670516</v>
      </c>
      <c r="O9" s="72">
        <f>IF(RES_hh_tes_in!O9=0,0,1000*11630*RES_hh_tes_in!O9/RES_hh_num_in!O9)</f>
        <v>6464.6247047343895</v>
      </c>
      <c r="P9" s="72">
        <f>IF(RES_hh_tes_in!P9=0,0,1000*11630*RES_hh_tes_in!P9/RES_hh_num_in!P9)</f>
        <v>5562.2650726750117</v>
      </c>
      <c r="Q9" s="72">
        <f>IF(RES_hh_tes_in!Q9=0,0,1000*11630*RES_hh_tes_in!Q9/RES_hh_num_in!Q9)</f>
        <v>5475.4801906718358</v>
      </c>
      <c r="R9" s="72">
        <f>IF(RES_hh_tes_in!R9=0,0,1000*11630*RES_hh_tes_in!R9/RES_hh_num_in!R9)</f>
        <v>5708.187597329018</v>
      </c>
      <c r="S9" s="72">
        <f>IF(RES_hh_tes_in!S9=0,0,1000*11630*RES_hh_tes_in!S9/RES_hh_num_in!S9)</f>
        <v>5320.4059935566993</v>
      </c>
      <c r="T9" s="72">
        <f>IF(RES_hh_tes_in!T9=0,0,1000*11630*RES_hh_tes_in!T9/RES_hh_num_in!T9)</f>
        <v>5876.0030898029072</v>
      </c>
      <c r="U9" s="72">
        <f>IF(RES_hh_tes_in!U9=0,0,1000*11630*RES_hh_tes_in!U9/RES_hh_num_in!U9)</f>
        <v>5214.7901731262082</v>
      </c>
      <c r="V9" s="72">
        <f>IF(RES_hh_tes_in!V9=0,0,1000*11630*RES_hh_tes_in!V9/RES_hh_num_in!V9)</f>
        <v>4781.8057353215936</v>
      </c>
      <c r="W9" s="72">
        <f>IF(RES_hh_tes_in!W9=0,0,1000*11630*RES_hh_tes_in!W9/RES_hh_num_in!W9)</f>
        <v>4514.2174064153596</v>
      </c>
      <c r="X9" s="72">
        <f>IF(RES_hh_tes_in!X9=0,0,1000*11630*RES_hh_tes_in!X9/RES_hh_num_in!X9)</f>
        <v>3671.5085711215402</v>
      </c>
      <c r="Y9" s="72">
        <f>IF(RES_hh_tes_in!Y9=0,0,1000*11630*RES_hh_tes_in!Y9/RES_hh_num_in!Y9)</f>
        <v>3025.8858911317025</v>
      </c>
      <c r="DA9" s="89" t="s">
        <v>820</v>
      </c>
    </row>
    <row r="10" spans="1:105" ht="12" customHeight="1" x14ac:dyDescent="0.25">
      <c r="A10" s="28" t="s">
        <v>198</v>
      </c>
      <c r="B10" s="72"/>
      <c r="C10" s="72">
        <f>IF(RES_hh_tes_in!C10=0,0,1000*11630*RES_hh_tes_in!C10/RES_hh_num_in!C10)</f>
        <v>3985.5435924070862</v>
      </c>
      <c r="D10" s="72">
        <f>IF(RES_hh_tes_in!D10=0,0,1000*11630*RES_hh_tes_in!D10/RES_hh_num_in!D10)</f>
        <v>7183.9937486481294</v>
      </c>
      <c r="E10" s="72">
        <f>IF(RES_hh_tes_in!E10=0,0,1000*11630*RES_hh_tes_in!E10/RES_hh_num_in!E10)</f>
        <v>7105.2375383002936</v>
      </c>
      <c r="F10" s="72">
        <f>IF(RES_hh_tes_in!F10=0,0,1000*11630*RES_hh_tes_in!F10/RES_hh_num_in!F10)</f>
        <v>7993.0040163825443</v>
      </c>
      <c r="G10" s="72">
        <f>IF(RES_hh_tes_in!G10=0,0,1000*11630*RES_hh_tes_in!G10/RES_hh_num_in!G10)</f>
        <v>7944.5307268920451</v>
      </c>
      <c r="H10" s="72">
        <f>IF(RES_hh_tes_in!H10=0,0,1000*11630*RES_hh_tes_in!H10/RES_hh_num_in!H10)</f>
        <v>6703.9102097284476</v>
      </c>
      <c r="I10" s="72">
        <f>IF(RES_hh_tes_in!I10=0,0,1000*11630*RES_hh_tes_in!I10/RES_hh_num_in!I10)</f>
        <v>5486.3196537480826</v>
      </c>
      <c r="J10" s="72">
        <f>IF(RES_hh_tes_in!J10=0,0,1000*11630*RES_hh_tes_in!J10/RES_hh_num_in!J10)</f>
        <v>5684.6718437520994</v>
      </c>
      <c r="K10" s="72">
        <f>IF(RES_hh_tes_in!K10=0,0,1000*11630*RES_hh_tes_in!K10/RES_hh_num_in!K10)</f>
        <v>6512.7252959450916</v>
      </c>
      <c r="L10" s="72">
        <f>IF(RES_hh_tes_in!L10=0,0,1000*11630*RES_hh_tes_in!L10/RES_hh_num_in!L10)</f>
        <v>8320.6155294797754</v>
      </c>
      <c r="M10" s="72">
        <f>IF(RES_hh_tes_in!M10=0,0,1000*11630*RES_hh_tes_in!M10/RES_hh_num_in!M10)</f>
        <v>7866.5484321550794</v>
      </c>
      <c r="N10" s="72">
        <f>IF(RES_hh_tes_in!N10=0,0,1000*11630*RES_hh_tes_in!N10/RES_hh_num_in!N10)</f>
        <v>8416.4127831141031</v>
      </c>
      <c r="O10" s="72">
        <f>IF(RES_hh_tes_in!O10=0,0,1000*11630*RES_hh_tes_in!O10/RES_hh_num_in!O10)</f>
        <v>7877.1860649966547</v>
      </c>
      <c r="P10" s="72">
        <f>IF(RES_hh_tes_in!P10=0,0,1000*11630*RES_hh_tes_in!P10/RES_hh_num_in!P10)</f>
        <v>7038.9021031331722</v>
      </c>
      <c r="Q10" s="72">
        <f>IF(RES_hh_tes_in!Q10=0,0,1000*11630*RES_hh_tes_in!Q10/RES_hh_num_in!Q10)</f>
        <v>6963.4244131333926</v>
      </c>
      <c r="R10" s="72">
        <f>IF(RES_hh_tes_in!R10=0,0,1000*11630*RES_hh_tes_in!R10/RES_hh_num_in!R10)</f>
        <v>6495.9915637385848</v>
      </c>
      <c r="S10" s="72">
        <f>IF(RES_hh_tes_in!S10=0,0,1000*11630*RES_hh_tes_in!S10/RES_hh_num_in!S10)</f>
        <v>5848.3722898783708</v>
      </c>
      <c r="T10" s="72">
        <f>IF(RES_hh_tes_in!T10=0,0,1000*11630*RES_hh_tes_in!T10/RES_hh_num_in!T10)</f>
        <v>5295.092846212593</v>
      </c>
      <c r="U10" s="72">
        <f>IF(RES_hh_tes_in!U10=0,0,1000*11630*RES_hh_tes_in!U10/RES_hh_num_in!U10)</f>
        <v>5569.3190009829787</v>
      </c>
      <c r="V10" s="72">
        <f>IF(RES_hh_tes_in!V10=0,0,1000*11630*RES_hh_tes_in!V10/RES_hh_num_in!V10)</f>
        <v>5264.3955679553574</v>
      </c>
      <c r="W10" s="72">
        <f>IF(RES_hh_tes_in!W10=0,0,1000*11630*RES_hh_tes_in!W10/RES_hh_num_in!W10)</f>
        <v>4519.1293959872564</v>
      </c>
      <c r="X10" s="72">
        <f>IF(RES_hh_tes_in!X10=0,0,1000*11630*RES_hh_tes_in!X10/RES_hh_num_in!X10)</f>
        <v>3578.6267894609578</v>
      </c>
      <c r="Y10" s="72">
        <f>IF(RES_hh_tes_in!Y10=0,0,1000*11630*RES_hh_tes_in!Y10/RES_hh_num_in!Y10)</f>
        <v>2927.7141121193422</v>
      </c>
      <c r="DA10" s="89" t="s">
        <v>821</v>
      </c>
    </row>
    <row r="11" spans="1:105" ht="12" customHeight="1" x14ac:dyDescent="0.25">
      <c r="A11" s="28" t="s">
        <v>199</v>
      </c>
      <c r="B11" s="72"/>
      <c r="C11" s="72">
        <f>IF(RES_hh_tes_in!C11=0,0,1000*11630*RES_hh_tes_in!C11/RES_hh_num_in!C11)</f>
        <v>8902.4597432074515</v>
      </c>
      <c r="D11" s="72">
        <f>IF(RES_hh_tes_in!D11=0,0,1000*11630*RES_hh_tes_in!D11/RES_hh_num_in!D11)</f>
        <v>9528.9113898982632</v>
      </c>
      <c r="E11" s="72">
        <f>IF(RES_hh_tes_in!E11=0,0,1000*11630*RES_hh_tes_in!E11/RES_hh_num_in!E11)</f>
        <v>9158.1554282777688</v>
      </c>
      <c r="F11" s="72">
        <f>IF(RES_hh_tes_in!F11=0,0,1000*11630*RES_hh_tes_in!F11/RES_hh_num_in!F11)</f>
        <v>9061.1096280239672</v>
      </c>
      <c r="G11" s="72">
        <f>IF(RES_hh_tes_in!G11=0,0,1000*11630*RES_hh_tes_in!G11/RES_hh_num_in!G11)</f>
        <v>8626.8303813674593</v>
      </c>
      <c r="H11" s="72">
        <f>IF(RES_hh_tes_in!H11=0,0,1000*11630*RES_hh_tes_in!H11/RES_hh_num_in!H11)</f>
        <v>8247.8009545781715</v>
      </c>
      <c r="I11" s="72">
        <f>IF(RES_hh_tes_in!I11=0,0,1000*11630*RES_hh_tes_in!I11/RES_hh_num_in!I11)</f>
        <v>7744.4004365993569</v>
      </c>
      <c r="J11" s="72">
        <f>IF(RES_hh_tes_in!J11=0,0,1000*11630*RES_hh_tes_in!J11/RES_hh_num_in!J11)</f>
        <v>8173.8150379858971</v>
      </c>
      <c r="K11" s="72">
        <f>IF(RES_hh_tes_in!K11=0,0,1000*11630*RES_hh_tes_in!K11/RES_hh_num_in!K11)</f>
        <v>7898.7898148927688</v>
      </c>
      <c r="L11" s="72">
        <f>IF(RES_hh_tes_in!L11=0,0,1000*11630*RES_hh_tes_in!L11/RES_hh_num_in!L11)</f>
        <v>8502.7777133391373</v>
      </c>
      <c r="M11" s="72">
        <f>IF(RES_hh_tes_in!M11=0,0,1000*11630*RES_hh_tes_in!M11/RES_hh_num_in!M11)</f>
        <v>7729.2272082905274</v>
      </c>
      <c r="N11" s="72">
        <f>IF(RES_hh_tes_in!N11=0,0,1000*11630*RES_hh_tes_in!N11/RES_hh_num_in!N11)</f>
        <v>7658.8569923638806</v>
      </c>
      <c r="O11" s="72">
        <f>IF(RES_hh_tes_in!O11=0,0,1000*11630*RES_hh_tes_in!O11/RES_hh_num_in!O11)</f>
        <v>8228.2186270241</v>
      </c>
      <c r="P11" s="72">
        <f>IF(RES_hh_tes_in!P11=0,0,1000*11630*RES_hh_tes_in!P11/RES_hh_num_in!P11)</f>
        <v>7126.7179607496882</v>
      </c>
      <c r="Q11" s="72">
        <f>IF(RES_hh_tes_in!Q11=0,0,1000*11630*RES_hh_tes_in!Q11/RES_hh_num_in!Q11)</f>
        <v>7196.0702182646992</v>
      </c>
      <c r="R11" s="72">
        <f>IF(RES_hh_tes_in!R11=0,0,1000*11630*RES_hh_tes_in!R11/RES_hh_num_in!R11)</f>
        <v>6884.50985085091</v>
      </c>
      <c r="S11" s="72">
        <f>IF(RES_hh_tes_in!S11=0,0,1000*11630*RES_hh_tes_in!S11/RES_hh_num_in!S11)</f>
        <v>6841.3968890487986</v>
      </c>
      <c r="T11" s="72">
        <f>IF(RES_hh_tes_in!T11=0,0,1000*11630*RES_hh_tes_in!T11/RES_hh_num_in!T11)</f>
        <v>6944.668458178432</v>
      </c>
      <c r="U11" s="72">
        <f>IF(RES_hh_tes_in!U11=0,0,1000*11630*RES_hh_tes_in!U11/RES_hh_num_in!U11)</f>
        <v>6231.972099921134</v>
      </c>
      <c r="V11" s="72">
        <f>IF(RES_hh_tes_in!V11=0,0,1000*11630*RES_hh_tes_in!V11/RES_hh_num_in!V11)</f>
        <v>5934.3578551042519</v>
      </c>
      <c r="W11" s="72">
        <f>IF(RES_hh_tes_in!W11=0,0,1000*11630*RES_hh_tes_in!W11/RES_hh_num_in!W11)</f>
        <v>5652.5078143100109</v>
      </c>
      <c r="X11" s="72">
        <f>IF(RES_hh_tes_in!X11=0,0,1000*11630*RES_hh_tes_in!X11/RES_hh_num_in!X11)</f>
        <v>4316.397197138399</v>
      </c>
      <c r="Y11" s="72">
        <f>IF(RES_hh_tes_in!Y11=0,0,1000*11630*RES_hh_tes_in!Y11/RES_hh_num_in!Y11)</f>
        <v>3329.2230425660628</v>
      </c>
      <c r="DA11" s="89" t="s">
        <v>822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8548.2080887336524</v>
      </c>
      <c r="D12" s="72">
        <f>IF(RES_hh_tes_in!D12=0,0,1000*11630*RES_hh_tes_in!D12/RES_hh_num_in!D12)</f>
        <v>7789.4689734566764</v>
      </c>
      <c r="E12" s="72">
        <f>IF(RES_hh_tes_in!E12=0,0,1000*11630*RES_hh_tes_in!E12/RES_hh_num_in!E12)</f>
        <v>8037.8296948966608</v>
      </c>
      <c r="F12" s="72">
        <f>IF(RES_hh_tes_in!F12=0,0,1000*11630*RES_hh_tes_in!F12/RES_hh_num_in!F12)</f>
        <v>7599.0157348847142</v>
      </c>
      <c r="G12" s="72">
        <f>IF(RES_hh_tes_in!G12=0,0,1000*11630*RES_hh_tes_in!G12/RES_hh_num_in!G12)</f>
        <v>7816.2417222615886</v>
      </c>
      <c r="H12" s="72">
        <f>IF(RES_hh_tes_in!H12=0,0,1000*11630*RES_hh_tes_in!H12/RES_hh_num_in!H12)</f>
        <v>7572.33205621041</v>
      </c>
      <c r="I12" s="72">
        <f>IF(RES_hh_tes_in!I12=0,0,1000*11630*RES_hh_tes_in!I12/RES_hh_num_in!I12)</f>
        <v>7269.6107487121008</v>
      </c>
      <c r="J12" s="72">
        <f>IF(RES_hh_tes_in!J12=0,0,1000*11630*RES_hh_tes_in!J12/RES_hh_num_in!J12)</f>
        <v>7563.90502367934</v>
      </c>
      <c r="K12" s="72">
        <f>IF(RES_hh_tes_in!K12=0,0,1000*11630*RES_hh_tes_in!K12/RES_hh_num_in!K12)</f>
        <v>7472.4521599240516</v>
      </c>
      <c r="L12" s="72">
        <f>IF(RES_hh_tes_in!L12=0,0,1000*11630*RES_hh_tes_in!L12/RES_hh_num_in!L12)</f>
        <v>8239.6888429316605</v>
      </c>
      <c r="M12" s="72">
        <f>IF(RES_hh_tes_in!M12=0,0,1000*11630*RES_hh_tes_in!M12/RES_hh_num_in!M12)</f>
        <v>6955.592185321967</v>
      </c>
      <c r="N12" s="72">
        <f>IF(RES_hh_tes_in!N12=0,0,1000*11630*RES_hh_tes_in!N12/RES_hh_num_in!N12)</f>
        <v>7184.7728939924964</v>
      </c>
      <c r="O12" s="72">
        <f>IF(RES_hh_tes_in!O12=0,0,1000*11630*RES_hh_tes_in!O12/RES_hh_num_in!O12)</f>
        <v>7679.5529409735464</v>
      </c>
      <c r="P12" s="72">
        <f>IF(RES_hh_tes_in!P12=0,0,1000*11630*RES_hh_tes_in!P12/RES_hh_num_in!P12)</f>
        <v>6463.4313467023367</v>
      </c>
      <c r="Q12" s="72">
        <f>IF(RES_hh_tes_in!Q12=0,0,1000*11630*RES_hh_tes_in!Q12/RES_hh_num_in!Q12)</f>
        <v>6451.5924707432368</v>
      </c>
      <c r="R12" s="72">
        <f>IF(RES_hh_tes_in!R12=0,0,1000*11630*RES_hh_tes_in!R12/RES_hh_num_in!R12)</f>
        <v>6377.8795165468518</v>
      </c>
      <c r="S12" s="72">
        <f>IF(RES_hh_tes_in!S12=0,0,1000*11630*RES_hh_tes_in!S12/RES_hh_num_in!S12)</f>
        <v>5910.2866920360266</v>
      </c>
      <c r="T12" s="72">
        <f>IF(RES_hh_tes_in!T12=0,0,1000*11630*RES_hh_tes_in!T12/RES_hh_num_in!T12)</f>
        <v>5929.2838319778166</v>
      </c>
      <c r="U12" s="72">
        <f>IF(RES_hh_tes_in!U12=0,0,1000*11630*RES_hh_tes_in!U12/RES_hh_num_in!U12)</f>
        <v>5460.1920533779476</v>
      </c>
      <c r="V12" s="72">
        <f>IF(RES_hh_tes_in!V12=0,0,1000*11630*RES_hh_tes_in!V12/RES_hh_num_in!V12)</f>
        <v>5053.8108046090319</v>
      </c>
      <c r="W12" s="72">
        <f>IF(RES_hh_tes_in!W12=0,0,1000*11630*RES_hh_tes_in!W12/RES_hh_num_in!W12)</f>
        <v>5195.9171282560228</v>
      </c>
      <c r="X12" s="72">
        <f>IF(RES_hh_tes_in!X12=0,0,1000*11630*RES_hh_tes_in!X12/RES_hh_num_in!X12)</f>
        <v>4338.0853474568485</v>
      </c>
      <c r="Y12" s="72">
        <f>IF(RES_hh_tes_in!Y12=0,0,1000*11630*RES_hh_tes_in!Y12/RES_hh_num_in!Y12)</f>
        <v>3657.727398727844</v>
      </c>
      <c r="DA12" s="89" t="s">
        <v>823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6661.4615196289706</v>
      </c>
      <c r="D13" s="74">
        <f>IF(RES_hh_tes_in!D13=0,0,1000*11630*RES_hh_tes_in!D13/RES_hh_num_in!D13)</f>
        <v>7099.4617449042134</v>
      </c>
      <c r="E13" s="74">
        <f>IF(RES_hh_tes_in!E13=0,0,1000*11630*RES_hh_tes_in!E13/RES_hh_num_in!E13)</f>
        <v>6948.0818586473433</v>
      </c>
      <c r="F13" s="74">
        <f>IF(RES_hh_tes_in!F13=0,0,1000*11630*RES_hh_tes_in!F13/RES_hh_num_in!F13)</f>
        <v>6675.9324552824683</v>
      </c>
      <c r="G13" s="74">
        <f>IF(RES_hh_tes_in!G13=0,0,1000*11630*RES_hh_tes_in!G13/RES_hh_num_in!G13)</f>
        <v>5752.5937319088316</v>
      </c>
      <c r="H13" s="74">
        <f>IF(RES_hh_tes_in!H13=0,0,1000*11630*RES_hh_tes_in!H13/RES_hh_num_in!H13)</f>
        <v>6077.5540041613494</v>
      </c>
      <c r="I13" s="74">
        <f>IF(RES_hh_tes_in!I13=0,0,1000*11630*RES_hh_tes_in!I13/RES_hh_num_in!I13)</f>
        <v>6030.7621686395805</v>
      </c>
      <c r="J13" s="74">
        <f>IF(RES_hh_tes_in!J13=0,0,1000*11630*RES_hh_tes_in!J13/RES_hh_num_in!J13)</f>
        <v>6700.2146966248192</v>
      </c>
      <c r="K13" s="74">
        <f>IF(RES_hh_tes_in!K13=0,0,1000*11630*RES_hh_tes_in!K13/RES_hh_num_in!K13)</f>
        <v>6352.32719784848</v>
      </c>
      <c r="L13" s="74">
        <f>IF(RES_hh_tes_in!L13=0,0,1000*11630*RES_hh_tes_in!L13/RES_hh_num_in!L13)</f>
        <v>7162.3181874856418</v>
      </c>
      <c r="M13" s="74">
        <f>IF(RES_hh_tes_in!M13=0,0,1000*11630*RES_hh_tes_in!M13/RES_hh_num_in!M13)</f>
        <v>6654.8939719811988</v>
      </c>
      <c r="N13" s="74">
        <f>IF(RES_hh_tes_in!N13=0,0,1000*11630*RES_hh_tes_in!N13/RES_hh_num_in!N13)</f>
        <v>7447.3778206736552</v>
      </c>
      <c r="O13" s="74">
        <f>IF(RES_hh_tes_in!O13=0,0,1000*11630*RES_hh_tes_in!O13/RES_hh_num_in!O13)</f>
        <v>8943.1289183073459</v>
      </c>
      <c r="P13" s="74">
        <f>IF(RES_hh_tes_in!P13=0,0,1000*11630*RES_hh_tes_in!P13/RES_hh_num_in!P13)</f>
        <v>6535.2123090339728</v>
      </c>
      <c r="Q13" s="74">
        <f>IF(RES_hh_tes_in!Q13=0,0,1000*11630*RES_hh_tes_in!Q13/RES_hh_num_in!Q13)</f>
        <v>7123.6292913113321</v>
      </c>
      <c r="R13" s="74">
        <f>IF(RES_hh_tes_in!R13=0,0,1000*11630*RES_hh_tes_in!R13/RES_hh_num_in!R13)</f>
        <v>6490.8730755557162</v>
      </c>
      <c r="S13" s="74">
        <f>IF(RES_hh_tes_in!S13=0,0,1000*11630*RES_hh_tes_in!S13/RES_hh_num_in!S13)</f>
        <v>5941.4571205724587</v>
      </c>
      <c r="T13" s="74">
        <f>IF(RES_hh_tes_in!T13=0,0,1000*11630*RES_hh_tes_in!T13/RES_hh_num_in!T13)</f>
        <v>5593.2902453572133</v>
      </c>
      <c r="U13" s="74">
        <f>IF(RES_hh_tes_in!U13=0,0,1000*11630*RES_hh_tes_in!U13/RES_hh_num_in!U13)</f>
        <v>4846.9942063484277</v>
      </c>
      <c r="V13" s="74">
        <f>IF(RES_hh_tes_in!V13=0,0,1000*11630*RES_hh_tes_in!V13/RES_hh_num_in!V13)</f>
        <v>4340.1490454813975</v>
      </c>
      <c r="W13" s="74">
        <f>IF(RES_hh_tes_in!W13=0,0,1000*11630*RES_hh_tes_in!W13/RES_hh_num_in!W13)</f>
        <v>4530.2010939806714</v>
      </c>
      <c r="X13" s="74">
        <f>IF(RES_hh_tes_in!X13=0,0,1000*11630*RES_hh_tes_in!X13/RES_hh_num_in!X13)</f>
        <v>3721.6554677941467</v>
      </c>
      <c r="Y13" s="74">
        <f>IF(RES_hh_tes_in!Y13=0,0,1000*11630*RES_hh_tes_in!Y13/RES_hh_num_in!Y13)</f>
        <v>3007.9403390762841</v>
      </c>
      <c r="DA13" s="90" t="s">
        <v>824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136.4997982483369</v>
      </c>
      <c r="D14" s="76">
        <f>IF(RES_hh_tes_in!D14=0,0,1000*11630*RES_hh_tes_in!D14/RES_hh_num_in!D14)</f>
        <v>122.0699694690113</v>
      </c>
      <c r="E14" s="76">
        <f>IF(RES_hh_tes_in!E14=0,0,1000*11630*RES_hh_tes_in!E14/RES_hh_num_in!E14)</f>
        <v>119.8540271077845</v>
      </c>
      <c r="F14" s="76">
        <f>IF(RES_hh_tes_in!F14=0,0,1000*11630*RES_hh_tes_in!F14/RES_hh_num_in!F14)</f>
        <v>113.85557802427485</v>
      </c>
      <c r="G14" s="76">
        <f>IF(RES_hh_tes_in!G14=0,0,1000*11630*RES_hh_tes_in!G14/RES_hh_num_in!G14)</f>
        <v>107.76867279466894</v>
      </c>
      <c r="H14" s="76">
        <f>IF(RES_hh_tes_in!H14=0,0,1000*11630*RES_hh_tes_in!H14/RES_hh_num_in!H14)</f>
        <v>100.39023639684657</v>
      </c>
      <c r="I14" s="76">
        <f>IF(RES_hh_tes_in!I14=0,0,1000*11630*RES_hh_tes_in!I14/RES_hh_num_in!I14)</f>
        <v>84.063411124850617</v>
      </c>
      <c r="J14" s="76">
        <f>IF(RES_hh_tes_in!J14=0,0,1000*11630*RES_hh_tes_in!J14/RES_hh_num_in!J14)</f>
        <v>93.904658964949874</v>
      </c>
      <c r="K14" s="76">
        <f>IF(RES_hh_tes_in!K14=0,0,1000*11630*RES_hh_tes_in!K14/RES_hh_num_in!K14)</f>
        <v>93.073393078544228</v>
      </c>
      <c r="L14" s="76">
        <f>IF(RES_hh_tes_in!L14=0,0,1000*11630*RES_hh_tes_in!L14/RES_hh_num_in!L14)</f>
        <v>104.71675368649328</v>
      </c>
      <c r="M14" s="76">
        <f>IF(RES_hh_tes_in!M14=0,0,1000*11630*RES_hh_tes_in!M14/RES_hh_num_in!M14)</f>
        <v>86.348554955504895</v>
      </c>
      <c r="N14" s="76">
        <f>IF(RES_hh_tes_in!N14=0,0,1000*11630*RES_hh_tes_in!N14/RES_hh_num_in!N14)</f>
        <v>90.437880712064526</v>
      </c>
      <c r="O14" s="76">
        <f>IF(RES_hh_tes_in!O14=0,0,1000*11630*RES_hh_tes_in!O14/RES_hh_num_in!O14)</f>
        <v>95.324715561811246</v>
      </c>
      <c r="P14" s="76">
        <f>IF(RES_hh_tes_in!P14=0,0,1000*11630*RES_hh_tes_in!P14/RES_hh_num_in!P14)</f>
        <v>75.120483194021148</v>
      </c>
      <c r="Q14" s="76">
        <f>IF(RES_hh_tes_in!Q14=0,0,1000*11630*RES_hh_tes_in!Q14/RES_hh_num_in!Q14)</f>
        <v>82.726148133574014</v>
      </c>
      <c r="R14" s="76">
        <f>IF(RES_hh_tes_in!R14=0,0,1000*11630*RES_hh_tes_in!R14/RES_hh_num_in!R14)</f>
        <v>79.328324510238204</v>
      </c>
      <c r="S14" s="76">
        <f>IF(RES_hh_tes_in!S14=0,0,1000*11630*RES_hh_tes_in!S14/RES_hh_num_in!S14)</f>
        <v>71.891835805165584</v>
      </c>
      <c r="T14" s="76">
        <f>IF(RES_hh_tes_in!T14=0,0,1000*11630*RES_hh_tes_in!T14/RES_hh_num_in!T14)</f>
        <v>70.422023635081118</v>
      </c>
      <c r="U14" s="76">
        <f>IF(RES_hh_tes_in!U14=0,0,1000*11630*RES_hh_tes_in!U14/RES_hh_num_in!U14)</f>
        <v>65.795303775724435</v>
      </c>
      <c r="V14" s="76">
        <f>IF(RES_hh_tes_in!V14=0,0,1000*11630*RES_hh_tes_in!V14/RES_hh_num_in!V14)</f>
        <v>63.020098280522802</v>
      </c>
      <c r="W14" s="76">
        <f>IF(RES_hh_tes_in!W14=0,0,1000*11630*RES_hh_tes_in!W14/RES_hh_num_in!W14)</f>
        <v>55.674690625443041</v>
      </c>
      <c r="X14" s="76">
        <f>IF(RES_hh_tes_in!X14=0,0,1000*11630*RES_hh_tes_in!X14/RES_hh_num_in!X14)</f>
        <v>44.394464427333993</v>
      </c>
      <c r="Y14" s="76">
        <f>IF(RES_hh_tes_in!Y14=0,0,1000*11630*RES_hh_tes_in!Y14/RES_hh_num_in!Y14)</f>
        <v>31.476048183203087</v>
      </c>
      <c r="DA14" s="91" t="s">
        <v>825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73.489977472118227</v>
      </c>
      <c r="D15" s="69">
        <f t="shared" si="0"/>
        <v>91.332651315238309</v>
      </c>
      <c r="E15" s="69">
        <f t="shared" si="0"/>
        <v>255.24013413314356</v>
      </c>
      <c r="F15" s="69">
        <f t="shared" si="0"/>
        <v>127.85183090341746</v>
      </c>
      <c r="G15" s="69">
        <f t="shared" si="0"/>
        <v>156.75180519737384</v>
      </c>
      <c r="H15" s="69">
        <f t="shared" si="0"/>
        <v>183.86754940372495</v>
      </c>
      <c r="I15" s="69">
        <f t="shared" si="0"/>
        <v>172.53303619886452</v>
      </c>
      <c r="J15" s="69">
        <f t="shared" si="0"/>
        <v>159.7465693429117</v>
      </c>
      <c r="K15" s="69">
        <f t="shared" si="0"/>
        <v>192.82334249875484</v>
      </c>
      <c r="L15" s="69">
        <f t="shared" si="0"/>
        <v>174.22307971215241</v>
      </c>
      <c r="M15" s="69">
        <f t="shared" si="0"/>
        <v>167.04016017192333</v>
      </c>
      <c r="N15" s="69">
        <f t="shared" si="0"/>
        <v>251.86512132273623</v>
      </c>
      <c r="O15" s="69">
        <f t="shared" si="0"/>
        <v>164.8779073915461</v>
      </c>
      <c r="P15" s="69">
        <f t="shared" si="0"/>
        <v>110.25823542705042</v>
      </c>
      <c r="Q15" s="69">
        <f t="shared" si="0"/>
        <v>133.79038524750254</v>
      </c>
      <c r="R15" s="69">
        <f t="shared" si="0"/>
        <v>196.23675332132848</v>
      </c>
      <c r="S15" s="69">
        <f t="shared" si="0"/>
        <v>225.16249703667978</v>
      </c>
      <c r="T15" s="69">
        <f t="shared" si="0"/>
        <v>245.30873898411679</v>
      </c>
      <c r="U15" s="69">
        <f t="shared" si="0"/>
        <v>255.55282213920557</v>
      </c>
      <c r="V15" s="69">
        <f t="shared" si="0"/>
        <v>232.9563959357354</v>
      </c>
      <c r="W15" s="69">
        <f t="shared" si="0"/>
        <v>267.00764846533679</v>
      </c>
      <c r="X15" s="69">
        <f t="shared" si="0"/>
        <v>207.57849883415957</v>
      </c>
      <c r="Y15" s="69">
        <f t="shared" si="0"/>
        <v>179.66897344739434</v>
      </c>
      <c r="DA15" s="88" t="s">
        <v>826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73.489977472118227</v>
      </c>
      <c r="D16" s="72">
        <f>IF(RES_hh_tes_in!D16=0,0,1000*11630*RES_hh_tes_in!D16/RES_hh_num_in!D$3)</f>
        <v>91.332651315238309</v>
      </c>
      <c r="E16" s="72">
        <f>IF(RES_hh_tes_in!E16=0,0,1000*11630*RES_hh_tes_in!E16/RES_hh_num_in!E$3)</f>
        <v>255.24013413314356</v>
      </c>
      <c r="F16" s="72">
        <f>IF(RES_hh_tes_in!F16=0,0,1000*11630*RES_hh_tes_in!F16/RES_hh_num_in!F$3)</f>
        <v>127.85183090341746</v>
      </c>
      <c r="G16" s="72">
        <f>IF(RES_hh_tes_in!G16=0,0,1000*11630*RES_hh_tes_in!G16/RES_hh_num_in!G$3)</f>
        <v>156.75180519737384</v>
      </c>
      <c r="H16" s="72">
        <f>IF(RES_hh_tes_in!H16=0,0,1000*11630*RES_hh_tes_in!H16/RES_hh_num_in!H$3)</f>
        <v>183.86754940372495</v>
      </c>
      <c r="I16" s="72">
        <f>IF(RES_hh_tes_in!I16=0,0,1000*11630*RES_hh_tes_in!I16/RES_hh_num_in!I$3)</f>
        <v>172.53303619886452</v>
      </c>
      <c r="J16" s="72">
        <f>IF(RES_hh_tes_in!J16=0,0,1000*11630*RES_hh_tes_in!J16/RES_hh_num_in!J$3)</f>
        <v>159.7465693429117</v>
      </c>
      <c r="K16" s="72">
        <f>IF(RES_hh_tes_in!K16=0,0,1000*11630*RES_hh_tes_in!K16/RES_hh_num_in!K$3)</f>
        <v>192.82334249875484</v>
      </c>
      <c r="L16" s="72">
        <f>IF(RES_hh_tes_in!L16=0,0,1000*11630*RES_hh_tes_in!L16/RES_hh_num_in!L$3)</f>
        <v>174.22307971215241</v>
      </c>
      <c r="M16" s="72">
        <f>IF(RES_hh_tes_in!M16=0,0,1000*11630*RES_hh_tes_in!M16/RES_hh_num_in!M$3)</f>
        <v>167.04016017192333</v>
      </c>
      <c r="N16" s="72">
        <f>IF(RES_hh_tes_in!N16=0,0,1000*11630*RES_hh_tes_in!N16/RES_hh_num_in!N$3)</f>
        <v>251.86512132273623</v>
      </c>
      <c r="O16" s="72">
        <f>IF(RES_hh_tes_in!O16=0,0,1000*11630*RES_hh_tes_in!O16/RES_hh_num_in!O$3)</f>
        <v>164.8779073915461</v>
      </c>
      <c r="P16" s="72">
        <f>IF(RES_hh_tes_in!P16=0,0,1000*11630*RES_hh_tes_in!P16/RES_hh_num_in!P$3)</f>
        <v>110.25823542705042</v>
      </c>
      <c r="Q16" s="72">
        <f>IF(RES_hh_tes_in!Q16=0,0,1000*11630*RES_hh_tes_in!Q16/RES_hh_num_in!Q$3)</f>
        <v>133.79038524750254</v>
      </c>
      <c r="R16" s="72">
        <f>IF(RES_hh_tes_in!R16=0,0,1000*11630*RES_hh_tes_in!R16/RES_hh_num_in!R$3)</f>
        <v>196.23675332132848</v>
      </c>
      <c r="S16" s="72">
        <f>IF(RES_hh_tes_in!S16=0,0,1000*11630*RES_hh_tes_in!S16/RES_hh_num_in!S$3)</f>
        <v>225.16249703667978</v>
      </c>
      <c r="T16" s="72">
        <f>IF(RES_hh_tes_in!T16=0,0,1000*11630*RES_hh_tes_in!T16/RES_hh_num_in!T$3)</f>
        <v>245.30873898411679</v>
      </c>
      <c r="U16" s="72">
        <f>IF(RES_hh_tes_in!U16=0,0,1000*11630*RES_hh_tes_in!U16/RES_hh_num_in!U$3)</f>
        <v>255.55282213920557</v>
      </c>
      <c r="V16" s="72">
        <f>IF(RES_hh_tes_in!V16=0,0,1000*11630*RES_hh_tes_in!V16/RES_hh_num_in!V$3)</f>
        <v>232.9563959357354</v>
      </c>
      <c r="W16" s="72">
        <f>IF(RES_hh_tes_in!W16=0,0,1000*11630*RES_hh_tes_in!W16/RES_hh_num_in!W$3)</f>
        <v>267.00764846533679</v>
      </c>
      <c r="X16" s="72">
        <f>IF(RES_hh_tes_in!X16=0,0,1000*11630*RES_hh_tes_in!X16/RES_hh_num_in!X$3)</f>
        <v>207.57849883415957</v>
      </c>
      <c r="Y16" s="72">
        <f>IF(RES_hh_tes_in!Y16=0,0,1000*11630*RES_hh_tes_in!Y16/RES_hh_num_in!Y$3)</f>
        <v>179.66897344739434</v>
      </c>
      <c r="DA16" s="89" t="s">
        <v>827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1098.0346214149852</v>
      </c>
      <c r="D17" s="69">
        <f>IF(RES_hh_tes_in!D17=0,0,1000*11630*RES_hh_tes_in!D17/RES_hh_num_in!D17)</f>
        <v>1121.4155820308131</v>
      </c>
      <c r="E17" s="69">
        <f>IF(RES_hh_tes_in!E17=0,0,1000*11630*RES_hh_tes_in!E17/RES_hh_num_in!E17)</f>
        <v>1126.1752683799891</v>
      </c>
      <c r="F17" s="69">
        <f>IF(RES_hh_tes_in!F17=0,0,1000*11630*RES_hh_tes_in!F17/RES_hh_num_in!F17)</f>
        <v>1118.5095529042062</v>
      </c>
      <c r="G17" s="69">
        <f>IF(RES_hh_tes_in!G17=0,0,1000*11630*RES_hh_tes_in!G17/RES_hh_num_in!G17)</f>
        <v>1143.9895454466803</v>
      </c>
      <c r="H17" s="69">
        <f>IF(RES_hh_tes_in!H17=0,0,1000*11630*RES_hh_tes_in!H17/RES_hh_num_in!H17)</f>
        <v>1142.9546114655054</v>
      </c>
      <c r="I17" s="69">
        <f>IF(RES_hh_tes_in!I17=0,0,1000*11630*RES_hh_tes_in!I17/RES_hh_num_in!I17)</f>
        <v>1133.9603288568233</v>
      </c>
      <c r="J17" s="69">
        <f>IF(RES_hh_tes_in!J17=0,0,1000*11630*RES_hh_tes_in!J17/RES_hh_num_in!J17)</f>
        <v>1117.2239576080626</v>
      </c>
      <c r="K17" s="69">
        <f>IF(RES_hh_tes_in!K17=0,0,1000*11630*RES_hh_tes_in!K17/RES_hh_num_in!K17)</f>
        <v>1105.7922723846616</v>
      </c>
      <c r="L17" s="69">
        <f>IF(RES_hh_tes_in!L17=0,0,1000*11630*RES_hh_tes_in!L17/RES_hh_num_in!L17)</f>
        <v>1172.5580450445173</v>
      </c>
      <c r="M17" s="69">
        <f>IF(RES_hh_tes_in!M17=0,0,1000*11630*RES_hh_tes_in!M17/RES_hh_num_in!M17)</f>
        <v>1169.177336831297</v>
      </c>
      <c r="N17" s="69">
        <f>IF(RES_hh_tes_in!N17=0,0,1000*11630*RES_hh_tes_in!N17/RES_hh_num_in!N17)</f>
        <v>1177.9205179305293</v>
      </c>
      <c r="O17" s="69">
        <f>IF(RES_hh_tes_in!O17=0,0,1000*11630*RES_hh_tes_in!O17/RES_hh_num_in!O17)</f>
        <v>1158.0463001578287</v>
      </c>
      <c r="P17" s="69">
        <f>IF(RES_hh_tes_in!P17=0,0,1000*11630*RES_hh_tes_in!P17/RES_hh_num_in!P17)</f>
        <v>1148.9831132730703</v>
      </c>
      <c r="Q17" s="69">
        <f>IF(RES_hh_tes_in!Q17=0,0,1000*11630*RES_hh_tes_in!Q17/RES_hh_num_in!Q17)</f>
        <v>1192.020492452358</v>
      </c>
      <c r="R17" s="69">
        <f>IF(RES_hh_tes_in!R17=0,0,1000*11630*RES_hh_tes_in!R17/RES_hh_num_in!R17)</f>
        <v>1206.3780795593732</v>
      </c>
      <c r="S17" s="69">
        <f>IF(RES_hh_tes_in!S17=0,0,1000*11630*RES_hh_tes_in!S17/RES_hh_num_in!S17)</f>
        <v>1241.9455323557038</v>
      </c>
      <c r="T17" s="69">
        <f>IF(RES_hh_tes_in!T17=0,0,1000*11630*RES_hh_tes_in!T17/RES_hh_num_in!T17)</f>
        <v>1273.2757513036336</v>
      </c>
      <c r="U17" s="69">
        <f>IF(RES_hh_tes_in!U17=0,0,1000*11630*RES_hh_tes_in!U17/RES_hh_num_in!U17)</f>
        <v>1224.523621381468</v>
      </c>
      <c r="V17" s="69">
        <f>IF(RES_hh_tes_in!V17=0,0,1000*11630*RES_hh_tes_in!V17/RES_hh_num_in!V17)</f>
        <v>1205.1772090298582</v>
      </c>
      <c r="W17" s="69">
        <f>IF(RES_hh_tes_in!W17=0,0,1000*11630*RES_hh_tes_in!W17/RES_hh_num_in!W17)</f>
        <v>1234.2139435383347</v>
      </c>
      <c r="X17" s="69">
        <f>IF(RES_hh_tes_in!X17=0,0,1000*11630*RES_hh_tes_in!X17/RES_hh_num_in!X17)</f>
        <v>1068.423421663372</v>
      </c>
      <c r="Y17" s="69">
        <f>IF(RES_hh_tes_in!Y17=0,0,1000*11630*RES_hh_tes_in!Y17/RES_hh_num_in!Y17)</f>
        <v>981.70192153378616</v>
      </c>
      <c r="DA17" s="88" t="s">
        <v>828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708.57936687389133</v>
      </c>
      <c r="D18" s="72">
        <f>IF(RES_hh_tes_in!D18=0,0,1000*11630*RES_hh_tes_in!D18/RES_hh_num_in!D18)</f>
        <v>777.19929993189237</v>
      </c>
      <c r="E18" s="72">
        <f>IF(RES_hh_tes_in!E18=0,0,1000*11630*RES_hh_tes_in!E18/RES_hh_num_in!E18)</f>
        <v>790.69196178823711</v>
      </c>
      <c r="F18" s="72">
        <f>IF(RES_hh_tes_in!F18=0,0,1000*11630*RES_hh_tes_in!F18/RES_hh_num_in!F18)</f>
        <v>832.48829187652484</v>
      </c>
      <c r="G18" s="72">
        <f>IF(RES_hh_tes_in!G18=0,0,1000*11630*RES_hh_tes_in!G18/RES_hh_num_in!G18)</f>
        <v>857.64526738287066</v>
      </c>
      <c r="H18" s="72">
        <f>IF(RES_hh_tes_in!H18=0,0,1000*11630*RES_hh_tes_in!H18/RES_hh_num_in!H18)</f>
        <v>900.20741175975184</v>
      </c>
      <c r="I18" s="72">
        <f>IF(RES_hh_tes_in!I18=0,0,1000*11630*RES_hh_tes_in!I18/RES_hh_num_in!I18)</f>
        <v>908.72187947926773</v>
      </c>
      <c r="J18" s="72">
        <f>IF(RES_hh_tes_in!J18=0,0,1000*11630*RES_hh_tes_in!J18/RES_hh_num_in!J18)</f>
        <v>992.51486647694594</v>
      </c>
      <c r="K18" s="72">
        <f>IF(RES_hh_tes_in!K18=0,0,1000*11630*RES_hh_tes_in!K18/RES_hh_num_in!K18)</f>
        <v>1051.3243314509921</v>
      </c>
      <c r="L18" s="72">
        <f>IF(RES_hh_tes_in!L18=0,0,1000*11630*RES_hh_tes_in!L18/RES_hh_num_in!L18)</f>
        <v>1053.7840243697904</v>
      </c>
      <c r="M18" s="72">
        <f>IF(RES_hh_tes_in!M18=0,0,1000*11630*RES_hh_tes_in!M18/RES_hh_num_in!M18)</f>
        <v>1037.7964303581264</v>
      </c>
      <c r="N18" s="72">
        <f>IF(RES_hh_tes_in!N18=0,0,1000*11630*RES_hh_tes_in!N18/RES_hh_num_in!N18)</f>
        <v>1024.4902817109348</v>
      </c>
      <c r="O18" s="72">
        <f>IF(RES_hh_tes_in!O18=0,0,1000*11630*RES_hh_tes_in!O18/RES_hh_num_in!O18)</f>
        <v>1028.162566252086</v>
      </c>
      <c r="P18" s="72">
        <f>IF(RES_hh_tes_in!P18=0,0,1000*11630*RES_hh_tes_in!P18/RES_hh_num_in!P18)</f>
        <v>1034.4763079808884</v>
      </c>
      <c r="Q18" s="72">
        <f>IF(RES_hh_tes_in!Q18=0,0,1000*11630*RES_hh_tes_in!Q18/RES_hh_num_in!Q18)</f>
        <v>1024.1187215510913</v>
      </c>
      <c r="R18" s="72">
        <f>IF(RES_hh_tes_in!R18=0,0,1000*11630*RES_hh_tes_in!R18/RES_hh_num_in!R18)</f>
        <v>1040.3519827075966</v>
      </c>
      <c r="S18" s="72">
        <f>IF(RES_hh_tes_in!S18=0,0,1000*11630*RES_hh_tes_in!S18/RES_hh_num_in!S18)</f>
        <v>1089.5787685120274</v>
      </c>
      <c r="T18" s="72">
        <f>IF(RES_hh_tes_in!T18=0,0,1000*11630*RES_hh_tes_in!T18/RES_hh_num_in!T18)</f>
        <v>955.04020501829336</v>
      </c>
      <c r="U18" s="72">
        <f>IF(RES_hh_tes_in!U18=0,0,1000*11630*RES_hh_tes_in!U18/RES_hh_num_in!U18)</f>
        <v>989.65813627827572</v>
      </c>
      <c r="V18" s="72">
        <f>IF(RES_hh_tes_in!V18=0,0,1000*11630*RES_hh_tes_in!V18/RES_hh_num_in!V18)</f>
        <v>1082.2874210503546</v>
      </c>
      <c r="W18" s="72">
        <f>IF(RES_hh_tes_in!W18=0,0,1000*11630*RES_hh_tes_in!W18/RES_hh_num_in!W18)</f>
        <v>1451.8054139073904</v>
      </c>
      <c r="X18" s="72">
        <f>IF(RES_hh_tes_in!X18=0,0,1000*11630*RES_hh_tes_in!X18/RES_hh_num_in!X18)</f>
        <v>1370.5056961723142</v>
      </c>
      <c r="Y18" s="72">
        <f>IF(RES_hh_tes_in!Y18=0,0,1000*11630*RES_hh_tes_in!Y18/RES_hh_num_in!Y18)</f>
        <v>836.23329527137957</v>
      </c>
      <c r="DA18" s="89" t="s">
        <v>829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878.5000535660439</v>
      </c>
      <c r="D19" s="72">
        <f>IF(RES_hh_tes_in!D19=0,0,1000*11630*RES_hh_tes_in!D19/RES_hh_num_in!D19)</f>
        <v>876.28442136804006</v>
      </c>
      <c r="E19" s="72">
        <f>IF(RES_hh_tes_in!E19=0,0,1000*11630*RES_hh_tes_in!E19/RES_hh_num_in!E19)</f>
        <v>847.80790443381488</v>
      </c>
      <c r="F19" s="72">
        <f>IF(RES_hh_tes_in!F19=0,0,1000*11630*RES_hh_tes_in!F19/RES_hh_num_in!F19)</f>
        <v>877.75081046341745</v>
      </c>
      <c r="G19" s="72">
        <f>IF(RES_hh_tes_in!G19=0,0,1000*11630*RES_hh_tes_in!G19/RES_hh_num_in!G19)</f>
        <v>957.91482132539306</v>
      </c>
      <c r="H19" s="72">
        <f>IF(RES_hh_tes_in!H19=0,0,1000*11630*RES_hh_tes_in!H19/RES_hh_num_in!H19)</f>
        <v>880.60123557299744</v>
      </c>
      <c r="I19" s="72">
        <f>IF(RES_hh_tes_in!I19=0,0,1000*11630*RES_hh_tes_in!I19/RES_hh_num_in!I19)</f>
        <v>862.5653470195507</v>
      </c>
      <c r="J19" s="72">
        <f>IF(RES_hh_tes_in!J19=0,0,1000*11630*RES_hh_tes_in!J19/RES_hh_num_in!J19)</f>
        <v>834.90664886948969</v>
      </c>
      <c r="K19" s="72">
        <f>IF(RES_hh_tes_in!K19=0,0,1000*11630*RES_hh_tes_in!K19/RES_hh_num_in!K19)</f>
        <v>838.37535487259902</v>
      </c>
      <c r="L19" s="72">
        <f>IF(RES_hh_tes_in!L19=0,0,1000*11630*RES_hh_tes_in!L19/RES_hh_num_in!L19)</f>
        <v>883.42858279215409</v>
      </c>
      <c r="M19" s="72">
        <f>IF(RES_hh_tes_in!M19=0,0,1000*11630*RES_hh_tes_in!M19/RES_hh_num_in!M19)</f>
        <v>867.75041135106437</v>
      </c>
      <c r="N19" s="72">
        <f>IF(RES_hh_tes_in!N19=0,0,1000*11630*RES_hh_tes_in!N19/RES_hh_num_in!N19)</f>
        <v>830.00098405678057</v>
      </c>
      <c r="O19" s="72">
        <f>IF(RES_hh_tes_in!O19=0,0,1000*11630*RES_hh_tes_in!O19/RES_hh_num_in!O19)</f>
        <v>850.62337458252694</v>
      </c>
      <c r="P19" s="72">
        <f>IF(RES_hh_tes_in!P19=0,0,1000*11630*RES_hh_tes_in!P19/RES_hh_num_in!P19)</f>
        <v>900.15997764168901</v>
      </c>
      <c r="Q19" s="72">
        <f>IF(RES_hh_tes_in!Q19=0,0,1000*11630*RES_hh_tes_in!Q19/RES_hh_num_in!Q19)</f>
        <v>898.71510228278646</v>
      </c>
      <c r="R19" s="72">
        <f>IF(RES_hh_tes_in!R19=0,0,1000*11630*RES_hh_tes_in!R19/RES_hh_num_in!R19)</f>
        <v>929.70207900564856</v>
      </c>
      <c r="S19" s="72">
        <f>IF(RES_hh_tes_in!S19=0,0,1000*11630*RES_hh_tes_in!S19/RES_hh_num_in!S19)</f>
        <v>946.84514766028701</v>
      </c>
      <c r="T19" s="72">
        <f>IF(RES_hh_tes_in!T19=0,0,1000*11630*RES_hh_tes_in!T19/RES_hh_num_in!T19)</f>
        <v>1068.0917490281661</v>
      </c>
      <c r="U19" s="72">
        <f>IF(RES_hh_tes_in!U19=0,0,1000*11630*RES_hh_tes_in!U19/RES_hh_num_in!U19)</f>
        <v>972.10115734850024</v>
      </c>
      <c r="V19" s="72">
        <f>IF(RES_hh_tes_in!V19=0,0,1000*11630*RES_hh_tes_in!V19/RES_hh_num_in!V19)</f>
        <v>954.68258493628593</v>
      </c>
      <c r="W19" s="72">
        <f>IF(RES_hh_tes_in!W19=0,0,1000*11630*RES_hh_tes_in!W19/RES_hh_num_in!W19)</f>
        <v>925.39831261578536</v>
      </c>
      <c r="X19" s="72">
        <f>IF(RES_hh_tes_in!X19=0,0,1000*11630*RES_hh_tes_in!X19/RES_hh_num_in!X19)</f>
        <v>877.42191414808747</v>
      </c>
      <c r="Y19" s="72">
        <f>IF(RES_hh_tes_in!Y19=0,0,1000*11630*RES_hh_tes_in!Y19/RES_hh_num_in!Y19)</f>
        <v>799.27659815076481</v>
      </c>
      <c r="DA19" s="89" t="s">
        <v>830</v>
      </c>
    </row>
    <row r="20" spans="1:105" ht="12" customHeight="1" x14ac:dyDescent="0.25">
      <c r="A20" s="28" t="s">
        <v>201</v>
      </c>
      <c r="B20" s="72"/>
      <c r="C20" s="72">
        <f>IF(RES_hh_tes_in!C20=0,0,1000*11630*RES_hh_tes_in!C20/RES_hh_num_in!C20)</f>
        <v>1509.7666764697822</v>
      </c>
      <c r="D20" s="72">
        <f>IF(RES_hh_tes_in!D20=0,0,1000*11630*RES_hh_tes_in!D20/RES_hh_num_in!D20)</f>
        <v>1470.4133796429564</v>
      </c>
      <c r="E20" s="72">
        <f>IF(RES_hh_tes_in!E20=0,0,1000*11630*RES_hh_tes_in!E20/RES_hh_num_in!E20)</f>
        <v>1438.8969007626945</v>
      </c>
      <c r="F20" s="72">
        <f>IF(RES_hh_tes_in!F20=0,0,1000*11630*RES_hh_tes_in!F20/RES_hh_num_in!F20)</f>
        <v>1454.970945334052</v>
      </c>
      <c r="G20" s="72">
        <f>IF(RES_hh_tes_in!G20=0,0,1000*11630*RES_hh_tes_in!G20/RES_hh_num_in!G20)</f>
        <v>1506.2928556887075</v>
      </c>
      <c r="H20" s="72">
        <f>IF(RES_hh_tes_in!H20=0,0,1000*11630*RES_hh_tes_in!H20/RES_hh_num_in!H20)</f>
        <v>1623.6661383056357</v>
      </c>
      <c r="I20" s="72">
        <f>IF(RES_hh_tes_in!I20=0,0,1000*11630*RES_hh_tes_in!I20/RES_hh_num_in!I20)</f>
        <v>1228.3831855383789</v>
      </c>
      <c r="J20" s="72">
        <f>IF(RES_hh_tes_in!J20=0,0,1000*11630*RES_hh_tes_in!J20/RES_hh_num_in!J20)</f>
        <v>1463.5935262743485</v>
      </c>
      <c r="K20" s="72">
        <f>IF(RES_hh_tes_in!K20=0,0,1000*11630*RES_hh_tes_in!K20/RES_hh_num_in!K20)</f>
        <v>1406.0949995601288</v>
      </c>
      <c r="L20" s="72">
        <f>IF(RES_hh_tes_in!L20=0,0,1000*11630*RES_hh_tes_in!L20/RES_hh_num_in!L20)</f>
        <v>1471.8782349229971</v>
      </c>
      <c r="M20" s="72">
        <f>IF(RES_hh_tes_in!M20=0,0,1000*11630*RES_hh_tes_in!M20/RES_hh_num_in!M20)</f>
        <v>1464.6108784492701</v>
      </c>
      <c r="N20" s="72">
        <f>IF(RES_hh_tes_in!N20=0,0,1000*11630*RES_hh_tes_in!N20/RES_hh_num_in!N20)</f>
        <v>1458.7445497400292</v>
      </c>
      <c r="O20" s="72">
        <f>IF(RES_hh_tes_in!O20=0,0,1000*11630*RES_hh_tes_in!O20/RES_hh_num_in!O20)</f>
        <v>1228.1913918221405</v>
      </c>
      <c r="P20" s="72">
        <f>IF(RES_hh_tes_in!P20=0,0,1000*11630*RES_hh_tes_in!P20/RES_hh_num_in!P20)</f>
        <v>1433.0190580803965</v>
      </c>
      <c r="Q20" s="72">
        <f>IF(RES_hh_tes_in!Q20=0,0,1000*11630*RES_hh_tes_in!Q20/RES_hh_num_in!Q20)</f>
        <v>1371.4656577092092</v>
      </c>
      <c r="R20" s="72">
        <f>IF(RES_hh_tes_in!R20=0,0,1000*11630*RES_hh_tes_in!R20/RES_hh_num_in!R20)</f>
        <v>1462.3171204776511</v>
      </c>
      <c r="S20" s="72">
        <f>IF(RES_hh_tes_in!S20=0,0,1000*11630*RES_hh_tes_in!S20/RES_hh_num_in!S20)</f>
        <v>1572.5417103535469</v>
      </c>
      <c r="T20" s="72">
        <f>IF(RES_hh_tes_in!T20=0,0,1000*11630*RES_hh_tes_in!T20/RES_hh_num_in!T20)</f>
        <v>1510.627501332732</v>
      </c>
      <c r="U20" s="72">
        <f>IF(RES_hh_tes_in!U20=0,0,1000*11630*RES_hh_tes_in!U20/RES_hh_num_in!U20)</f>
        <v>1675.7489594580861</v>
      </c>
      <c r="V20" s="72">
        <f>IF(RES_hh_tes_in!V20=0,0,1000*11630*RES_hh_tes_in!V20/RES_hh_num_in!V20)</f>
        <v>1656.4700157837265</v>
      </c>
      <c r="W20" s="72">
        <f>IF(RES_hh_tes_in!W20=0,0,1000*11630*RES_hh_tes_in!W20/RES_hh_num_in!W20)</f>
        <v>1366.8978024124142</v>
      </c>
      <c r="X20" s="72">
        <f>IF(RES_hh_tes_in!X20=0,0,1000*11630*RES_hh_tes_in!X20/RES_hh_num_in!X20)</f>
        <v>1641.089644439895</v>
      </c>
      <c r="Y20" s="72">
        <f>IF(RES_hh_tes_in!Y20=0,0,1000*11630*RES_hh_tes_in!Y20/RES_hh_num_in!Y20)</f>
        <v>1540.121806346297</v>
      </c>
      <c r="DA20" s="89" t="s">
        <v>831</v>
      </c>
    </row>
    <row r="21" spans="1:105" ht="12" customHeight="1" x14ac:dyDescent="0.25">
      <c r="A21" s="28" t="s">
        <v>190</v>
      </c>
      <c r="B21" s="72"/>
      <c r="C21" s="72">
        <f>IF(RES_hh_tes_in!C21=0,0,1000*11630*RES_hh_tes_in!C21/RES_hh_num_in!C21)</f>
        <v>1119.8360702739128</v>
      </c>
      <c r="D21" s="72">
        <f>IF(RES_hh_tes_in!D21=0,0,1000*11630*RES_hh_tes_in!D21/RES_hh_num_in!D21)</f>
        <v>1168.1128312055469</v>
      </c>
      <c r="E21" s="72">
        <f>IF(RES_hh_tes_in!E21=0,0,1000*11630*RES_hh_tes_in!E21/RES_hh_num_in!E21)</f>
        <v>1179.6638477490508</v>
      </c>
      <c r="F21" s="72">
        <f>IF(RES_hh_tes_in!F21=0,0,1000*11630*RES_hh_tes_in!F21/RES_hh_num_in!F21)</f>
        <v>1148.9972333769645</v>
      </c>
      <c r="G21" s="72">
        <f>IF(RES_hh_tes_in!G21=0,0,1000*11630*RES_hh_tes_in!G21/RES_hh_num_in!G21)</f>
        <v>1179.9273211594921</v>
      </c>
      <c r="H21" s="72">
        <f>IF(RES_hh_tes_in!H21=0,0,1000*11630*RES_hh_tes_in!H21/RES_hh_num_in!H21)</f>
        <v>1140.6883951148643</v>
      </c>
      <c r="I21" s="72">
        <f>IF(RES_hh_tes_in!I21=0,0,1000*11630*RES_hh_tes_in!I21/RES_hh_num_in!I21)</f>
        <v>1167.1022317937</v>
      </c>
      <c r="J21" s="72">
        <f>IF(RES_hh_tes_in!J21=0,0,1000*11630*RES_hh_tes_in!J21/RES_hh_num_in!J21)</f>
        <v>1118.3933965186852</v>
      </c>
      <c r="K21" s="72">
        <f>IF(RES_hh_tes_in!K21=0,0,1000*11630*RES_hh_tes_in!K21/RES_hh_num_in!K21)</f>
        <v>1114.6754011727148</v>
      </c>
      <c r="L21" s="72">
        <f>IF(RES_hh_tes_in!L21=0,0,1000*11630*RES_hh_tes_in!L21/RES_hh_num_in!L21)</f>
        <v>1218.5829376225056</v>
      </c>
      <c r="M21" s="72">
        <f>IF(RES_hh_tes_in!M21=0,0,1000*11630*RES_hh_tes_in!M21/RES_hh_num_in!M21)</f>
        <v>1153.7795872670335</v>
      </c>
      <c r="N21" s="72">
        <f>IF(RES_hh_tes_in!N21=0,0,1000*11630*RES_hh_tes_in!N21/RES_hh_num_in!N21)</f>
        <v>1211.8733262900168</v>
      </c>
      <c r="O21" s="72">
        <f>IF(RES_hh_tes_in!O21=0,0,1000*11630*RES_hh_tes_in!O21/RES_hh_num_in!O21)</f>
        <v>1157.2553083175014</v>
      </c>
      <c r="P21" s="72">
        <f>IF(RES_hh_tes_in!P21=0,0,1000*11630*RES_hh_tes_in!P21/RES_hh_num_in!P21)</f>
        <v>1147.674033299111</v>
      </c>
      <c r="Q21" s="72">
        <f>IF(RES_hh_tes_in!Q21=0,0,1000*11630*RES_hh_tes_in!Q21/RES_hh_num_in!Q21)</f>
        <v>1246.1941566145133</v>
      </c>
      <c r="R21" s="72">
        <f>IF(RES_hh_tes_in!R21=0,0,1000*11630*RES_hh_tes_in!R21/RES_hh_num_in!R21)</f>
        <v>1241.9240691045368</v>
      </c>
      <c r="S21" s="72">
        <f>IF(RES_hh_tes_in!S21=0,0,1000*11630*RES_hh_tes_in!S21/RES_hh_num_in!S21)</f>
        <v>1258.3627728188133</v>
      </c>
      <c r="T21" s="72">
        <f>IF(RES_hh_tes_in!T21=0,0,1000*11630*RES_hh_tes_in!T21/RES_hh_num_in!T21)</f>
        <v>1279.970887249958</v>
      </c>
      <c r="U21" s="72">
        <f>IF(RES_hh_tes_in!U21=0,0,1000*11630*RES_hh_tes_in!U21/RES_hh_num_in!U21)</f>
        <v>1208.027471353018</v>
      </c>
      <c r="V21" s="72">
        <f>IF(RES_hh_tes_in!V21=0,0,1000*11630*RES_hh_tes_in!V21/RES_hh_num_in!V21)</f>
        <v>1184.7523654845086</v>
      </c>
      <c r="W21" s="72">
        <f>IF(RES_hh_tes_in!W21=0,0,1000*11630*RES_hh_tes_in!W21/RES_hh_num_in!W21)</f>
        <v>1292.7593208043338</v>
      </c>
      <c r="X21" s="72">
        <f>IF(RES_hh_tes_in!X21=0,0,1000*11630*RES_hh_tes_in!X21/RES_hh_num_in!X21)</f>
        <v>985.21452122893959</v>
      </c>
      <c r="Y21" s="72">
        <f>IF(RES_hh_tes_in!Y21=0,0,1000*11630*RES_hh_tes_in!Y21/RES_hh_num_in!Y21)</f>
        <v>823.32110066697817</v>
      </c>
      <c r="DA21" s="89" t="s">
        <v>832</v>
      </c>
    </row>
    <row r="22" spans="1:105" ht="12" customHeight="1" x14ac:dyDescent="0.25">
      <c r="A22" s="28" t="s">
        <v>203</v>
      </c>
      <c r="B22" s="72"/>
      <c r="C22" s="72">
        <f>IF(RES_hh_tes_in!C22=0,0,1000*11630*RES_hh_tes_in!C22/RES_hh_num_in!C22)</f>
        <v>912.46960304307504</v>
      </c>
      <c r="D22" s="72">
        <f>IF(RES_hh_tes_in!D22=0,0,1000*11630*RES_hh_tes_in!D22/RES_hh_num_in!D22)</f>
        <v>930.02965257830124</v>
      </c>
      <c r="E22" s="72">
        <f>IF(RES_hh_tes_in!E22=0,0,1000*11630*RES_hh_tes_in!E22/RES_hh_num_in!E22)</f>
        <v>987.31536404052451</v>
      </c>
      <c r="F22" s="72">
        <f>IF(RES_hh_tes_in!F22=0,0,1000*11630*RES_hh_tes_in!F22/RES_hh_num_in!F22)</f>
        <v>916.2484152325917</v>
      </c>
      <c r="G22" s="72">
        <f>IF(RES_hh_tes_in!G22=0,0,1000*11630*RES_hh_tes_in!G22/RES_hh_num_in!G22)</f>
        <v>1061.2839423774951</v>
      </c>
      <c r="H22" s="72">
        <f>IF(RES_hh_tes_in!H22=0,0,1000*11630*RES_hh_tes_in!H22/RES_hh_num_in!H22)</f>
        <v>1115.3530137354237</v>
      </c>
      <c r="I22" s="72">
        <f>IF(RES_hh_tes_in!I22=0,0,1000*11630*RES_hh_tes_in!I22/RES_hh_num_in!I22)</f>
        <v>1228.5160964369372</v>
      </c>
      <c r="J22" s="72">
        <f>IF(RES_hh_tes_in!J22=0,0,1000*11630*RES_hh_tes_in!J22/RES_hh_num_in!J22)</f>
        <v>1178.4481542849317</v>
      </c>
      <c r="K22" s="72">
        <f>IF(RES_hh_tes_in!K22=0,0,1000*11630*RES_hh_tes_in!K22/RES_hh_num_in!K22)</f>
        <v>1077.69201305313</v>
      </c>
      <c r="L22" s="72">
        <f>IF(RES_hh_tes_in!L22=0,0,1000*11630*RES_hh_tes_in!L22/RES_hh_num_in!L22)</f>
        <v>1148.1510189324406</v>
      </c>
      <c r="M22" s="72">
        <f>IF(RES_hh_tes_in!M22=0,0,1000*11630*RES_hh_tes_in!M22/RES_hh_num_in!M22)</f>
        <v>1222.5003973201701</v>
      </c>
      <c r="N22" s="72">
        <f>IF(RES_hh_tes_in!N22=0,0,1000*11630*RES_hh_tes_in!N22/RES_hh_num_in!N22)</f>
        <v>1188.8485290518713</v>
      </c>
      <c r="O22" s="72">
        <f>IF(RES_hh_tes_in!O22=0,0,1000*11630*RES_hh_tes_in!O22/RES_hh_num_in!O22)</f>
        <v>1203.2725195220942</v>
      </c>
      <c r="P22" s="72">
        <f>IF(RES_hh_tes_in!P22=0,0,1000*11630*RES_hh_tes_in!P22/RES_hh_num_in!P22)</f>
        <v>1028.0923263478651</v>
      </c>
      <c r="Q22" s="72">
        <f>IF(RES_hh_tes_in!Q22=0,0,1000*11630*RES_hh_tes_in!Q22/RES_hh_num_in!Q22)</f>
        <v>1060.8023630097748</v>
      </c>
      <c r="R22" s="72">
        <f>IF(RES_hh_tes_in!R22=0,0,1000*11630*RES_hh_tes_in!R22/RES_hh_num_in!R22)</f>
        <v>1074.1206971856261</v>
      </c>
      <c r="S22" s="72">
        <f>IF(RES_hh_tes_in!S22=0,0,1000*11630*RES_hh_tes_in!S22/RES_hh_num_in!S22)</f>
        <v>1067.967809445865</v>
      </c>
      <c r="T22" s="72">
        <f>IF(RES_hh_tes_in!T22=0,0,1000*11630*RES_hh_tes_in!T22/RES_hh_num_in!T22)</f>
        <v>1338.4013117746342</v>
      </c>
      <c r="U22" s="72">
        <f>IF(RES_hh_tes_in!U22=0,0,1000*11630*RES_hh_tes_in!U22/RES_hh_num_in!U22)</f>
        <v>1223.3059163788928</v>
      </c>
      <c r="V22" s="72">
        <f>IF(RES_hh_tes_in!V22=0,0,1000*11630*RES_hh_tes_in!V22/RES_hh_num_in!V22)</f>
        <v>1211.9629125306119</v>
      </c>
      <c r="W22" s="72">
        <f>IF(RES_hh_tes_in!W22=0,0,1000*11630*RES_hh_tes_in!W22/RES_hh_num_in!W22)</f>
        <v>1248.4198807188907</v>
      </c>
      <c r="X22" s="72">
        <f>IF(RES_hh_tes_in!X22=0,0,1000*11630*RES_hh_tes_in!X22/RES_hh_num_in!X22)</f>
        <v>1102.5280670049144</v>
      </c>
      <c r="Y22" s="72">
        <f>IF(RES_hh_tes_in!Y22=0,0,1000*11630*RES_hh_tes_in!Y22/RES_hh_num_in!Y22)</f>
        <v>968.23856320082768</v>
      </c>
      <c r="DA22" s="89" t="s">
        <v>833</v>
      </c>
    </row>
    <row r="23" spans="1:105" ht="12" customHeight="1" x14ac:dyDescent="0.25">
      <c r="A23" s="28" t="s">
        <v>198</v>
      </c>
      <c r="B23" s="72"/>
      <c r="C23" s="72">
        <f>IF(RES_hh_tes_in!C23=0,0,1000*11630*RES_hh_tes_in!C23/RES_hh_num_in!C23)</f>
        <v>477.86953007916907</v>
      </c>
      <c r="D23" s="72">
        <f>IF(RES_hh_tes_in!D23=0,0,1000*11630*RES_hh_tes_in!D23/RES_hh_num_in!D23)</f>
        <v>901.74515040205802</v>
      </c>
      <c r="E23" s="72">
        <f>IF(RES_hh_tes_in!E23=0,0,1000*11630*RES_hh_tes_in!E23/RES_hh_num_in!E23)</f>
        <v>973.06748135152441</v>
      </c>
      <c r="F23" s="72">
        <f>IF(RES_hh_tes_in!F23=0,0,1000*11630*RES_hh_tes_in!F23/RES_hh_num_in!F23)</f>
        <v>987.45146216427759</v>
      </c>
      <c r="G23" s="72">
        <f>IF(RES_hh_tes_in!G23=0,0,1000*11630*RES_hh_tes_in!G23/RES_hh_num_in!G23)</f>
        <v>1028.7880665341004</v>
      </c>
      <c r="H23" s="72">
        <f>IF(RES_hh_tes_in!H23=0,0,1000*11630*RES_hh_tes_in!H23/RES_hh_num_in!H23)</f>
        <v>931.11053525215561</v>
      </c>
      <c r="I23" s="72">
        <f>IF(RES_hh_tes_in!I23=0,0,1000*11630*RES_hh_tes_in!I23/RES_hh_num_in!I23)</f>
        <v>947.64902423715432</v>
      </c>
      <c r="J23" s="72">
        <f>IF(RES_hh_tes_in!J23=0,0,1000*11630*RES_hh_tes_in!J23/RES_hh_num_in!J23)</f>
        <v>851.2814485282413</v>
      </c>
      <c r="K23" s="72">
        <f>IF(RES_hh_tes_in!K23=0,0,1000*11630*RES_hh_tes_in!K23/RES_hh_num_in!K23)</f>
        <v>972.13310186216586</v>
      </c>
      <c r="L23" s="72">
        <f>IF(RES_hh_tes_in!L23=0,0,1000*11630*RES_hh_tes_in!L23/RES_hh_num_in!L23)</f>
        <v>1180.2806944427427</v>
      </c>
      <c r="M23" s="72">
        <f>IF(RES_hh_tes_in!M23=0,0,1000*11630*RES_hh_tes_in!M23/RES_hh_num_in!M23)</f>
        <v>1342.6713078604921</v>
      </c>
      <c r="N23" s="72">
        <f>IF(RES_hh_tes_in!N23=0,0,1000*11630*RES_hh_tes_in!N23/RES_hh_num_in!N23)</f>
        <v>1348.5009708797916</v>
      </c>
      <c r="O23" s="72">
        <f>IF(RES_hh_tes_in!O23=0,0,1000*11630*RES_hh_tes_in!O23/RES_hh_num_in!O23)</f>
        <v>1141.6583270772637</v>
      </c>
      <c r="P23" s="72">
        <f>IF(RES_hh_tes_in!P23=0,0,1000*11630*RES_hh_tes_in!P23/RES_hh_num_in!P23)</f>
        <v>1181.4628357245394</v>
      </c>
      <c r="Q23" s="72">
        <f>IF(RES_hh_tes_in!Q23=0,0,1000*11630*RES_hh_tes_in!Q23/RES_hh_num_in!Q23)</f>
        <v>1207.0484885339747</v>
      </c>
      <c r="R23" s="72">
        <f>IF(RES_hh_tes_in!R23=0,0,1000*11630*RES_hh_tes_in!R23/RES_hh_num_in!R23)</f>
        <v>1171.9371391163579</v>
      </c>
      <c r="S23" s="72">
        <f>IF(RES_hh_tes_in!S23=0,0,1000*11630*RES_hh_tes_in!S23/RES_hh_num_in!S23)</f>
        <v>1128.7769333435997</v>
      </c>
      <c r="T23" s="72">
        <f>IF(RES_hh_tes_in!T23=0,0,1000*11630*RES_hh_tes_in!T23/RES_hh_num_in!T23)</f>
        <v>1138.849538628725</v>
      </c>
      <c r="U23" s="72">
        <f>IF(RES_hh_tes_in!U23=0,0,1000*11630*RES_hh_tes_in!U23/RES_hh_num_in!U23)</f>
        <v>1221.0618474477953</v>
      </c>
      <c r="V23" s="72">
        <f>IF(RES_hh_tes_in!V23=0,0,1000*11630*RES_hh_tes_in!V23/RES_hh_num_in!V23)</f>
        <v>1165.6742803714376</v>
      </c>
      <c r="W23" s="72">
        <f>IF(RES_hh_tes_in!W23=0,0,1000*11630*RES_hh_tes_in!W23/RES_hh_num_in!W23)</f>
        <v>1346.9705952632746</v>
      </c>
      <c r="X23" s="72">
        <f>IF(RES_hh_tes_in!X23=0,0,1000*11630*RES_hh_tes_in!X23/RES_hh_num_in!X23)</f>
        <v>1194.8443649020239</v>
      </c>
      <c r="Y23" s="72">
        <f>IF(RES_hh_tes_in!Y23=0,0,1000*11630*RES_hh_tes_in!Y23/RES_hh_num_in!Y23)</f>
        <v>1015.1337784126167</v>
      </c>
      <c r="DA23" s="89" t="s">
        <v>834</v>
      </c>
    </row>
    <row r="24" spans="1:105" ht="12" customHeight="1" x14ac:dyDescent="0.25">
      <c r="A24" s="28" t="s">
        <v>199</v>
      </c>
      <c r="B24" s="72"/>
      <c r="C24" s="72">
        <f>IF(RES_hh_tes_in!C24=0,0,1000*11630*RES_hh_tes_in!C24/RES_hh_num_in!C24)</f>
        <v>870.43996262586279</v>
      </c>
      <c r="D24" s="72">
        <f>IF(RES_hh_tes_in!D24=0,0,1000*11630*RES_hh_tes_in!D24/RES_hh_num_in!D24)</f>
        <v>966.85698977283425</v>
      </c>
      <c r="E24" s="72">
        <f>IF(RES_hh_tes_in!E24=0,0,1000*11630*RES_hh_tes_in!E24/RES_hh_num_in!E24)</f>
        <v>972.79546021643057</v>
      </c>
      <c r="F24" s="72">
        <f>IF(RES_hh_tes_in!F24=0,0,1000*11630*RES_hh_tes_in!F24/RES_hh_num_in!F24)</f>
        <v>1091.8076400641937</v>
      </c>
      <c r="G24" s="72">
        <f>IF(RES_hh_tes_in!G24=0,0,1000*11630*RES_hh_tes_in!G24/RES_hh_num_in!G24)</f>
        <v>972.47710990801602</v>
      </c>
      <c r="H24" s="72">
        <f>IF(RES_hh_tes_in!H24=0,0,1000*11630*RES_hh_tes_in!H24/RES_hh_num_in!H24)</f>
        <v>1007.6180156689844</v>
      </c>
      <c r="I24" s="72">
        <f>IF(RES_hh_tes_in!I24=0,0,1000*11630*RES_hh_tes_in!I24/RES_hh_num_in!I24)</f>
        <v>1077.5237257015215</v>
      </c>
      <c r="J24" s="72">
        <f>IF(RES_hh_tes_in!J24=0,0,1000*11630*RES_hh_tes_in!J24/RES_hh_num_in!J24)</f>
        <v>1010.5282544561179</v>
      </c>
      <c r="K24" s="72">
        <f>IF(RES_hh_tes_in!K24=0,0,1000*11630*RES_hh_tes_in!K24/RES_hh_num_in!K24)</f>
        <v>1040.5144686796186</v>
      </c>
      <c r="L24" s="72">
        <f>IF(RES_hh_tes_in!L24=0,0,1000*11630*RES_hh_tes_in!L24/RES_hh_num_in!L24)</f>
        <v>1075.1135993072205</v>
      </c>
      <c r="M24" s="72">
        <f>IF(RES_hh_tes_in!M24=0,0,1000*11630*RES_hh_tes_in!M24/RES_hh_num_in!M24)</f>
        <v>1150.1223441714478</v>
      </c>
      <c r="N24" s="72">
        <f>IF(RES_hh_tes_in!N24=0,0,1000*11630*RES_hh_tes_in!N24/RES_hh_num_in!N24)</f>
        <v>1069.9809560030046</v>
      </c>
      <c r="O24" s="72">
        <f>IF(RES_hh_tes_in!O24=0,0,1000*11630*RES_hh_tes_in!O24/RES_hh_num_in!O24)</f>
        <v>1073.9009063581598</v>
      </c>
      <c r="P24" s="72">
        <f>IF(RES_hh_tes_in!P24=0,0,1000*11630*RES_hh_tes_in!P24/RES_hh_num_in!P24)</f>
        <v>1110.2551662902999</v>
      </c>
      <c r="Q24" s="72">
        <f>IF(RES_hh_tes_in!Q24=0,0,1000*11630*RES_hh_tes_in!Q24/RES_hh_num_in!Q24)</f>
        <v>1118.0218558661159</v>
      </c>
      <c r="R24" s="72">
        <f>IF(RES_hh_tes_in!R24=0,0,1000*11630*RES_hh_tes_in!R24/RES_hh_num_in!R24)</f>
        <v>1134.4401016196664</v>
      </c>
      <c r="S24" s="72">
        <f>IF(RES_hh_tes_in!S24=0,0,1000*11630*RES_hh_tes_in!S24/RES_hh_num_in!S24)</f>
        <v>1146.9314419699331</v>
      </c>
      <c r="T24" s="72">
        <f>IF(RES_hh_tes_in!T24=0,0,1000*11630*RES_hh_tes_in!T24/RES_hh_num_in!T24)</f>
        <v>1127.9692365747351</v>
      </c>
      <c r="U24" s="72">
        <f>IF(RES_hh_tes_in!U24=0,0,1000*11630*RES_hh_tes_in!U24/RES_hh_num_in!U24)</f>
        <v>1129.3521367823741</v>
      </c>
      <c r="V24" s="72">
        <f>IF(RES_hh_tes_in!V24=0,0,1000*11630*RES_hh_tes_in!V24/RES_hh_num_in!V24)</f>
        <v>1127.4706030590894</v>
      </c>
      <c r="W24" s="72">
        <f>IF(RES_hh_tes_in!W24=0,0,1000*11630*RES_hh_tes_in!W24/RES_hh_num_in!W24)</f>
        <v>1196.0203209937649</v>
      </c>
      <c r="X24" s="72">
        <f>IF(RES_hh_tes_in!X24=0,0,1000*11630*RES_hh_tes_in!X24/RES_hh_num_in!X24)</f>
        <v>974.01865372810551</v>
      </c>
      <c r="Y24" s="72">
        <f>IF(RES_hh_tes_in!Y24=0,0,1000*11630*RES_hh_tes_in!Y24/RES_hh_num_in!Y24)</f>
        <v>917.00293962764761</v>
      </c>
      <c r="DA24" s="89" t="s">
        <v>835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991.9728549707105</v>
      </c>
      <c r="D25" s="74">
        <f>IF(RES_hh_tes_in!D25=0,0,1000*11630*RES_hh_tes_in!D25/RES_hh_num_in!D25)</f>
        <v>1016.0819089903688</v>
      </c>
      <c r="E25" s="74">
        <f>IF(RES_hh_tes_in!E25=0,0,1000*11630*RES_hh_tes_in!E25/RES_hh_num_in!E25)</f>
        <v>967.55840565817402</v>
      </c>
      <c r="F25" s="74">
        <f>IF(RES_hh_tes_in!F25=0,0,1000*11630*RES_hh_tes_in!F25/RES_hh_num_in!F25)</f>
        <v>1030.5433212160692</v>
      </c>
      <c r="G25" s="74">
        <f>IF(RES_hh_tes_in!G25=0,0,1000*11630*RES_hh_tes_in!G25/RES_hh_num_in!G25)</f>
        <v>998.22674693883766</v>
      </c>
      <c r="H25" s="74">
        <f>IF(RES_hh_tes_in!H25=0,0,1000*11630*RES_hh_tes_in!H25/RES_hh_num_in!H25)</f>
        <v>995.05091674512073</v>
      </c>
      <c r="I25" s="74">
        <f>IF(RES_hh_tes_in!I25=0,0,1000*11630*RES_hh_tes_in!I25/RES_hh_num_in!I25)</f>
        <v>899.97143047713769</v>
      </c>
      <c r="J25" s="74">
        <f>IF(RES_hh_tes_in!J25=0,0,1000*11630*RES_hh_tes_in!J25/RES_hh_num_in!J25)</f>
        <v>833.19438818607966</v>
      </c>
      <c r="K25" s="74">
        <f>IF(RES_hh_tes_in!K25=0,0,1000*11630*RES_hh_tes_in!K25/RES_hh_num_in!K25)</f>
        <v>787.83989708055765</v>
      </c>
      <c r="L25" s="74">
        <f>IF(RES_hh_tes_in!L25=0,0,1000*11630*RES_hh_tes_in!L25/RES_hh_num_in!L25)</f>
        <v>887.56341552771573</v>
      </c>
      <c r="M25" s="74">
        <f>IF(RES_hh_tes_in!M25=0,0,1000*11630*RES_hh_tes_in!M25/RES_hh_num_in!M25)</f>
        <v>909.41455504014868</v>
      </c>
      <c r="N25" s="74">
        <f>IF(RES_hh_tes_in!N25=0,0,1000*11630*RES_hh_tes_in!N25/RES_hh_num_in!N25)</f>
        <v>930.57763753995744</v>
      </c>
      <c r="O25" s="74">
        <f>IF(RES_hh_tes_in!O25=0,0,1000*11630*RES_hh_tes_in!O25/RES_hh_num_in!O25)</f>
        <v>902.7578650358447</v>
      </c>
      <c r="P25" s="74">
        <f>IF(RES_hh_tes_in!P25=0,0,1000*11630*RES_hh_tes_in!P25/RES_hh_num_in!P25)</f>
        <v>806.84029971958455</v>
      </c>
      <c r="Q25" s="74">
        <f>IF(RES_hh_tes_in!Q25=0,0,1000*11630*RES_hh_tes_in!Q25/RES_hh_num_in!Q25)</f>
        <v>831.59396770713215</v>
      </c>
      <c r="R25" s="74">
        <f>IF(RES_hh_tes_in!R25=0,0,1000*11630*RES_hh_tes_in!R25/RES_hh_num_in!R25)</f>
        <v>851.89206626555836</v>
      </c>
      <c r="S25" s="74">
        <f>IF(RES_hh_tes_in!S25=0,0,1000*11630*RES_hh_tes_in!S25/RES_hh_num_in!S25)</f>
        <v>907.45405192298517</v>
      </c>
      <c r="T25" s="74">
        <f>IF(RES_hh_tes_in!T25=0,0,1000*11630*RES_hh_tes_in!T25/RES_hh_num_in!T25)</f>
        <v>892.51308519877057</v>
      </c>
      <c r="U25" s="74">
        <f>IF(RES_hh_tes_in!U25=0,0,1000*11630*RES_hh_tes_in!U25/RES_hh_num_in!U25)</f>
        <v>885.18504936675618</v>
      </c>
      <c r="V25" s="74">
        <f>IF(RES_hh_tes_in!V25=0,0,1000*11630*RES_hh_tes_in!V25/RES_hh_num_in!V25)</f>
        <v>902.61589380765588</v>
      </c>
      <c r="W25" s="74">
        <f>IF(RES_hh_tes_in!W25=0,0,1000*11630*RES_hh_tes_in!W25/RES_hh_num_in!W25)</f>
        <v>828.55897437206374</v>
      </c>
      <c r="X25" s="74">
        <f>IF(RES_hh_tes_in!X25=0,0,1000*11630*RES_hh_tes_in!X25/RES_hh_num_in!X25)</f>
        <v>682.54844281753878</v>
      </c>
      <c r="Y25" s="74">
        <f>IF(RES_hh_tes_in!Y25=0,0,1000*11630*RES_hh_tes_in!Y25/RES_hh_num_in!Y25)</f>
        <v>671.54934349343489</v>
      </c>
      <c r="DA25" s="90" t="s">
        <v>836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859.25366973403504</v>
      </c>
      <c r="D26" s="77">
        <f>IF(RES_hh_tes_in!D26=0,0,1000*11630*RES_hh_tes_in!D26/RES_hh_num_in!D26)</f>
        <v>883.26675048428206</v>
      </c>
      <c r="E26" s="77">
        <f>IF(RES_hh_tes_in!E26=0,0,1000*11630*RES_hh_tes_in!E26/RES_hh_num_in!E26)</f>
        <v>891.79695590811389</v>
      </c>
      <c r="F26" s="77">
        <f>IF(RES_hh_tes_in!F26=0,0,1000*11630*RES_hh_tes_in!F26/RES_hh_num_in!F26)</f>
        <v>863.4042970513824</v>
      </c>
      <c r="G26" s="77">
        <f>IF(RES_hh_tes_in!G26=0,0,1000*11630*RES_hh_tes_in!G26/RES_hh_num_in!G26)</f>
        <v>892.96074746203726</v>
      </c>
      <c r="H26" s="77">
        <f>IF(RES_hh_tes_in!H26=0,0,1000*11630*RES_hh_tes_in!H26/RES_hh_num_in!H26)</f>
        <v>895.95151937211313</v>
      </c>
      <c r="I26" s="77">
        <f>IF(RES_hh_tes_in!I26=0,0,1000*11630*RES_hh_tes_in!I26/RES_hh_num_in!I26)</f>
        <v>827.64996353961294</v>
      </c>
      <c r="J26" s="77">
        <f>IF(RES_hh_tes_in!J26=0,0,1000*11630*RES_hh_tes_in!J26/RES_hh_num_in!J26)</f>
        <v>829.40489000735442</v>
      </c>
      <c r="K26" s="77">
        <f>IF(RES_hh_tes_in!K26=0,0,1000*11630*RES_hh_tes_in!K26/RES_hh_num_in!K26)</f>
        <v>844.31559643903313</v>
      </c>
      <c r="L26" s="77">
        <f>IF(RES_hh_tes_in!L26=0,0,1000*11630*RES_hh_tes_in!L26/RES_hh_num_in!L26)</f>
        <v>800.27488070595098</v>
      </c>
      <c r="M26" s="77">
        <f>IF(RES_hh_tes_in!M26=0,0,1000*11630*RES_hh_tes_in!M26/RES_hh_num_in!M26)</f>
        <v>912.29271563112002</v>
      </c>
      <c r="N26" s="77">
        <f>IF(RES_hh_tes_in!N26=0,0,1000*11630*RES_hh_tes_in!N26/RES_hh_num_in!N26)</f>
        <v>881.32696311610493</v>
      </c>
      <c r="O26" s="77">
        <f>IF(RES_hh_tes_in!O26=0,0,1000*11630*RES_hh_tes_in!O26/RES_hh_num_in!O26)</f>
        <v>848.06960600525679</v>
      </c>
      <c r="P26" s="77">
        <f>IF(RES_hh_tes_in!P26=0,0,1000*11630*RES_hh_tes_in!P26/RES_hh_num_in!P26)</f>
        <v>835.33724093509647</v>
      </c>
      <c r="Q26" s="77">
        <f>IF(RES_hh_tes_in!Q26=0,0,1000*11630*RES_hh_tes_in!Q26/RES_hh_num_in!Q26)</f>
        <v>861.25626659086004</v>
      </c>
      <c r="R26" s="77">
        <f>IF(RES_hh_tes_in!R26=0,0,1000*11630*RES_hh_tes_in!R26/RES_hh_num_in!R26)</f>
        <v>882.30846584666779</v>
      </c>
      <c r="S26" s="77">
        <f>IF(RES_hh_tes_in!S26=0,0,1000*11630*RES_hh_tes_in!S26/RES_hh_num_in!S26)</f>
        <v>902.41626899194966</v>
      </c>
      <c r="T26" s="77">
        <f>IF(RES_hh_tes_in!T26=0,0,1000*11630*RES_hh_tes_in!T26/RES_hh_num_in!T26)</f>
        <v>901.9212061342746</v>
      </c>
      <c r="U26" s="77">
        <f>IF(RES_hh_tes_in!U26=0,0,1000*11630*RES_hh_tes_in!U26/RES_hh_num_in!U26)</f>
        <v>891.01714348296014</v>
      </c>
      <c r="V26" s="77">
        <f>IF(RES_hh_tes_in!V26=0,0,1000*11630*RES_hh_tes_in!V26/RES_hh_num_in!V26)</f>
        <v>908.82197689973759</v>
      </c>
      <c r="W26" s="77">
        <f>IF(RES_hh_tes_in!W26=0,0,1000*11630*RES_hh_tes_in!W26/RES_hh_num_in!W26)</f>
        <v>870.19953869563119</v>
      </c>
      <c r="X26" s="77">
        <f>IF(RES_hh_tes_in!X26=0,0,1000*11630*RES_hh_tes_in!X26/RES_hh_num_in!X26)</f>
        <v>792.95743683410615</v>
      </c>
      <c r="Y26" s="77">
        <f>IF(RES_hh_tes_in!Y26=0,0,1000*11630*RES_hh_tes_in!Y26/RES_hh_num_in!Y26)</f>
        <v>753.19082872209458</v>
      </c>
      <c r="DA26" s="92" t="s">
        <v>837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508.47608667175518</v>
      </c>
      <c r="D27" s="69">
        <f>IF(RES_hh_tes_in!D27=0,0,1000*11630*RES_hh_tes_in!D27/RES_hh_num_in!D27)</f>
        <v>517.17040740100072</v>
      </c>
      <c r="E27" s="69">
        <f>IF(RES_hh_tes_in!E27=0,0,1000*11630*RES_hh_tes_in!E27/RES_hh_num_in!E27)</f>
        <v>536.59961628021676</v>
      </c>
      <c r="F27" s="69">
        <f>IF(RES_hh_tes_in!F27=0,0,1000*11630*RES_hh_tes_in!F27/RES_hh_num_in!F27)</f>
        <v>532.25332384834928</v>
      </c>
      <c r="G27" s="69">
        <f>IF(RES_hh_tes_in!G27=0,0,1000*11630*RES_hh_tes_in!G27/RES_hh_num_in!G27)</f>
        <v>546.07614360409423</v>
      </c>
      <c r="H27" s="69">
        <f>IF(RES_hh_tes_in!H27=0,0,1000*11630*RES_hh_tes_in!H27/RES_hh_num_in!H27)</f>
        <v>556.08547492093487</v>
      </c>
      <c r="I27" s="69">
        <f>IF(RES_hh_tes_in!I27=0,0,1000*11630*RES_hh_tes_in!I27/RES_hh_num_in!I27)</f>
        <v>532.07188684998414</v>
      </c>
      <c r="J27" s="69">
        <f>IF(RES_hh_tes_in!J27=0,0,1000*11630*RES_hh_tes_in!J27/RES_hh_num_in!J27)</f>
        <v>508.33038158088078</v>
      </c>
      <c r="K27" s="69">
        <f>IF(RES_hh_tes_in!K27=0,0,1000*11630*RES_hh_tes_in!K27/RES_hh_num_in!K27)</f>
        <v>486.40145865018951</v>
      </c>
      <c r="L27" s="69">
        <f>IF(RES_hh_tes_in!L27=0,0,1000*11630*RES_hh_tes_in!L27/RES_hh_num_in!L27)</f>
        <v>520.95259825404173</v>
      </c>
      <c r="M27" s="69">
        <f>IF(RES_hh_tes_in!M27=0,0,1000*11630*RES_hh_tes_in!M27/RES_hh_num_in!M27)</f>
        <v>500.63455103641638</v>
      </c>
      <c r="N27" s="69">
        <f>IF(RES_hh_tes_in!N27=0,0,1000*11630*RES_hh_tes_in!N27/RES_hh_num_in!N27)</f>
        <v>494.061749033029</v>
      </c>
      <c r="O27" s="69">
        <f>IF(RES_hh_tes_in!O27=0,0,1000*11630*RES_hh_tes_in!O27/RES_hh_num_in!O27)</f>
        <v>475.49216605726878</v>
      </c>
      <c r="P27" s="69">
        <f>IF(RES_hh_tes_in!P27=0,0,1000*11630*RES_hh_tes_in!P27/RES_hh_num_in!P27)</f>
        <v>469.85057292315662</v>
      </c>
      <c r="Q27" s="69">
        <f>IF(RES_hh_tes_in!Q27=0,0,1000*11630*RES_hh_tes_in!Q27/RES_hh_num_in!Q27)</f>
        <v>476.3460842274846</v>
      </c>
      <c r="R27" s="69">
        <f>IF(RES_hh_tes_in!R27=0,0,1000*11630*RES_hh_tes_in!R27/RES_hh_num_in!R27)</f>
        <v>469.96903402251905</v>
      </c>
      <c r="S27" s="69">
        <f>IF(RES_hh_tes_in!S27=0,0,1000*11630*RES_hh_tes_in!S27/RES_hh_num_in!S27)</f>
        <v>497.89057801110073</v>
      </c>
      <c r="T27" s="69">
        <f>IF(RES_hh_tes_in!T27=0,0,1000*11630*RES_hh_tes_in!T27/RES_hh_num_in!T27)</f>
        <v>497.90640704434679</v>
      </c>
      <c r="U27" s="69">
        <f>IF(RES_hh_tes_in!U27=0,0,1000*11630*RES_hh_tes_in!U27/RES_hh_num_in!U27)</f>
        <v>495.86647123456703</v>
      </c>
      <c r="V27" s="69">
        <f>IF(RES_hh_tes_in!V27=0,0,1000*11630*RES_hh_tes_in!V27/RES_hh_num_in!V27)</f>
        <v>504.96649321084641</v>
      </c>
      <c r="W27" s="69">
        <f>IF(RES_hh_tes_in!W27=0,0,1000*11630*RES_hh_tes_in!W27/RES_hh_num_in!W27)</f>
        <v>509.31318132139143</v>
      </c>
      <c r="X27" s="69">
        <f>IF(RES_hh_tes_in!X27=0,0,1000*11630*RES_hh_tes_in!X27/RES_hh_num_in!X27)</f>
        <v>493.96113845449895</v>
      </c>
      <c r="Y27" s="69">
        <f>IF(RES_hh_tes_in!Y27=0,0,1000*11630*RES_hh_tes_in!Y27/RES_hh_num_in!Y27)</f>
        <v>466.81318147526991</v>
      </c>
      <c r="DA27" s="88" t="s">
        <v>838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350.59846014641573</v>
      </c>
      <c r="D28" s="72">
        <f>IF(RES_hh_tes_in!D28=0,0,1000*11630*RES_hh_tes_in!D28/RES_hh_num_in!D28)</f>
        <v>427.55549465979175</v>
      </c>
      <c r="E28" s="72">
        <f>IF(RES_hh_tes_in!E28=0,0,1000*11630*RES_hh_tes_in!E28/RES_hh_num_in!E28)</f>
        <v>507.78446336655264</v>
      </c>
      <c r="F28" s="72">
        <f>IF(RES_hh_tes_in!F28=0,0,1000*11630*RES_hh_tes_in!F28/RES_hh_num_in!F28)</f>
        <v>507.71184756778064</v>
      </c>
      <c r="G28" s="72">
        <f>IF(RES_hh_tes_in!G28=0,0,1000*11630*RES_hh_tes_in!G28/RES_hh_num_in!G28)</f>
        <v>517.83530136774084</v>
      </c>
      <c r="H28" s="72">
        <f>IF(RES_hh_tes_in!H28=0,0,1000*11630*RES_hh_tes_in!H28/RES_hh_num_in!H28)</f>
        <v>545.85486321329142</v>
      </c>
      <c r="I28" s="72">
        <f>IF(RES_hh_tes_in!I28=0,0,1000*11630*RES_hh_tes_in!I28/RES_hh_num_in!I28)</f>
        <v>492.66023203980262</v>
      </c>
      <c r="J28" s="72">
        <f>IF(RES_hh_tes_in!J28=0,0,1000*11630*RES_hh_tes_in!J28/RES_hh_num_in!J28)</f>
        <v>528.43558834367673</v>
      </c>
      <c r="K28" s="72">
        <f>IF(RES_hh_tes_in!K28=0,0,1000*11630*RES_hh_tes_in!K28/RES_hh_num_in!K28)</f>
        <v>551.44166862030772</v>
      </c>
      <c r="L28" s="72">
        <f>IF(RES_hh_tes_in!L28=0,0,1000*11630*RES_hh_tes_in!L28/RES_hh_num_in!L28)</f>
        <v>567.95837868847002</v>
      </c>
      <c r="M28" s="72">
        <f>IF(RES_hh_tes_in!M28=0,0,1000*11630*RES_hh_tes_in!M28/RES_hh_num_in!M28)</f>
        <v>537.05818492273033</v>
      </c>
      <c r="N28" s="72">
        <f>IF(RES_hh_tes_in!N28=0,0,1000*11630*RES_hh_tes_in!N28/RES_hh_num_in!N28)</f>
        <v>526.47212023185739</v>
      </c>
      <c r="O28" s="72">
        <f>IF(RES_hh_tes_in!O28=0,0,1000*11630*RES_hh_tes_in!O28/RES_hh_num_in!O28)</f>
        <v>458.66689171931756</v>
      </c>
      <c r="P28" s="72">
        <f>IF(RES_hh_tes_in!P28=0,0,1000*11630*RES_hh_tes_in!P28/RES_hh_num_in!P28)</f>
        <v>475.12603483255236</v>
      </c>
      <c r="Q28" s="72">
        <f>IF(RES_hh_tes_in!Q28=0,0,1000*11630*RES_hh_tes_in!Q28/RES_hh_num_in!Q28)</f>
        <v>518.80832495949551</v>
      </c>
      <c r="R28" s="72">
        <f>IF(RES_hh_tes_in!R28=0,0,1000*11630*RES_hh_tes_in!R28/RES_hh_num_in!R28)</f>
        <v>495.37214952440308</v>
      </c>
      <c r="S28" s="72">
        <f>IF(RES_hh_tes_in!S28=0,0,1000*11630*RES_hh_tes_in!S28/RES_hh_num_in!S28)</f>
        <v>512.21126486913454</v>
      </c>
      <c r="T28" s="72">
        <f>IF(RES_hh_tes_in!T28=0,0,1000*11630*RES_hh_tes_in!T28/RES_hh_num_in!T28)</f>
        <v>398.81464633246316</v>
      </c>
      <c r="U28" s="72">
        <f>IF(RES_hh_tes_in!U28=0,0,1000*11630*RES_hh_tes_in!U28/RES_hh_num_in!U28)</f>
        <v>474.40737063294335</v>
      </c>
      <c r="V28" s="72">
        <f>IF(RES_hh_tes_in!V28=0,0,1000*11630*RES_hh_tes_in!V28/RES_hh_num_in!V28)</f>
        <v>538.45619520731327</v>
      </c>
      <c r="W28" s="72">
        <f>IF(RES_hh_tes_in!W28=0,0,1000*11630*RES_hh_tes_in!W28/RES_hh_num_in!W28)</f>
        <v>386.86867401902407</v>
      </c>
      <c r="X28" s="72">
        <f>IF(RES_hh_tes_in!X28=0,0,1000*11630*RES_hh_tes_in!X28/RES_hh_num_in!X28)</f>
        <v>398.7366185646307</v>
      </c>
      <c r="Y28" s="72">
        <f>IF(RES_hh_tes_in!Y28=0,0,1000*11630*RES_hh_tes_in!Y28/RES_hh_num_in!Y28)</f>
        <v>401.93202250572273</v>
      </c>
      <c r="DA28" s="89" t="s">
        <v>839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511.88142192490079</v>
      </c>
      <c r="D29" s="72">
        <f>IF(RES_hh_tes_in!D29=0,0,1000*11630*RES_hh_tes_in!D29/RES_hh_num_in!D29)</f>
        <v>541.18406606635062</v>
      </c>
      <c r="E29" s="72">
        <f>IF(RES_hh_tes_in!E29=0,0,1000*11630*RES_hh_tes_in!E29/RES_hh_num_in!E29)</f>
        <v>586.19076056067581</v>
      </c>
      <c r="F29" s="72">
        <f>IF(RES_hh_tes_in!F29=0,0,1000*11630*RES_hh_tes_in!F29/RES_hh_num_in!F29)</f>
        <v>538.43948191673803</v>
      </c>
      <c r="G29" s="72">
        <f>IF(RES_hh_tes_in!G29=0,0,1000*11630*RES_hh_tes_in!G29/RES_hh_num_in!G29)</f>
        <v>578.76158208248671</v>
      </c>
      <c r="H29" s="72">
        <f>IF(RES_hh_tes_in!H29=0,0,1000*11630*RES_hh_tes_in!H29/RES_hh_num_in!H29)</f>
        <v>543.83494784157199</v>
      </c>
      <c r="I29" s="72">
        <f>IF(RES_hh_tes_in!I29=0,0,1000*11630*RES_hh_tes_in!I29/RES_hh_num_in!I29)</f>
        <v>549.47096537108314</v>
      </c>
      <c r="J29" s="72">
        <f>IF(RES_hh_tes_in!J29=0,0,1000*11630*RES_hh_tes_in!J29/RES_hh_num_in!J29)</f>
        <v>503.23423869002221</v>
      </c>
      <c r="K29" s="72">
        <f>IF(RES_hh_tes_in!K29=0,0,1000*11630*RES_hh_tes_in!K29/RES_hh_num_in!K29)</f>
        <v>529.45810699593699</v>
      </c>
      <c r="L29" s="72">
        <f>IF(RES_hh_tes_in!L29=0,0,1000*11630*RES_hh_tes_in!L29/RES_hh_num_in!L29)</f>
        <v>531.82319701451581</v>
      </c>
      <c r="M29" s="72">
        <f>IF(RES_hh_tes_in!M29=0,0,1000*11630*RES_hh_tes_in!M29/RES_hh_num_in!M29)</f>
        <v>549.91123660170433</v>
      </c>
      <c r="N29" s="72">
        <f>IF(RES_hh_tes_in!N29=0,0,1000*11630*RES_hh_tes_in!N29/RES_hh_num_in!N29)</f>
        <v>518.72290246202942</v>
      </c>
      <c r="O29" s="72">
        <f>IF(RES_hh_tes_in!O29=0,0,1000*11630*RES_hh_tes_in!O29/RES_hh_num_in!O29)</f>
        <v>490.4912405339752</v>
      </c>
      <c r="P29" s="72">
        <f>IF(RES_hh_tes_in!P29=0,0,1000*11630*RES_hh_tes_in!P29/RES_hh_num_in!P29)</f>
        <v>502.41270726426893</v>
      </c>
      <c r="Q29" s="72">
        <f>IF(RES_hh_tes_in!Q29=0,0,1000*11630*RES_hh_tes_in!Q29/RES_hh_num_in!Q29)</f>
        <v>501.87367328313655</v>
      </c>
      <c r="R29" s="72">
        <f>IF(RES_hh_tes_in!R29=0,0,1000*11630*RES_hh_tes_in!R29/RES_hh_num_in!R29)</f>
        <v>483.70659271936393</v>
      </c>
      <c r="S29" s="72">
        <f>IF(RES_hh_tes_in!S29=0,0,1000*11630*RES_hh_tes_in!S29/RES_hh_num_in!S29)</f>
        <v>529.36668223035792</v>
      </c>
      <c r="T29" s="72">
        <f>IF(RES_hh_tes_in!T29=0,0,1000*11630*RES_hh_tes_in!T29/RES_hh_num_in!T29)</f>
        <v>541.58626779856615</v>
      </c>
      <c r="U29" s="72">
        <f>IF(RES_hh_tes_in!U29=0,0,1000*11630*RES_hh_tes_in!U29/RES_hh_num_in!U29)</f>
        <v>559.63138370488912</v>
      </c>
      <c r="V29" s="72">
        <f>IF(RES_hh_tes_in!V29=0,0,1000*11630*RES_hh_tes_in!V29/RES_hh_num_in!V29)</f>
        <v>546.00980947646269</v>
      </c>
      <c r="W29" s="72">
        <f>IF(RES_hh_tes_in!W29=0,0,1000*11630*RES_hh_tes_in!W29/RES_hh_num_in!W29)</f>
        <v>506.11605704123463</v>
      </c>
      <c r="X29" s="72">
        <f>IF(RES_hh_tes_in!X29=0,0,1000*11630*RES_hh_tes_in!X29/RES_hh_num_in!X29)</f>
        <v>457.32945679795586</v>
      </c>
      <c r="Y29" s="72">
        <f>IF(RES_hh_tes_in!Y29=0,0,1000*11630*RES_hh_tes_in!Y29/RES_hh_num_in!Y29)</f>
        <v>417.50365875893766</v>
      </c>
      <c r="DA29" s="89" t="s">
        <v>840</v>
      </c>
    </row>
    <row r="30" spans="1:105" ht="12" customHeight="1" x14ac:dyDescent="0.25">
      <c r="A30" s="28" t="s">
        <v>190</v>
      </c>
      <c r="B30" s="72"/>
      <c r="C30" s="72">
        <f>IF(RES_hh_tes_in!C30=0,0,1000*11630*RES_hh_tes_in!C30/RES_hh_num_in!C30)</f>
        <v>494.34825396925618</v>
      </c>
      <c r="D30" s="72">
        <f>IF(RES_hh_tes_in!D30=0,0,1000*11630*RES_hh_tes_in!D30/RES_hh_num_in!D30)</f>
        <v>505.32654780157827</v>
      </c>
      <c r="E30" s="72">
        <f>IF(RES_hh_tes_in!E30=0,0,1000*11630*RES_hh_tes_in!E30/RES_hh_num_in!E30)</f>
        <v>515.74483831097086</v>
      </c>
      <c r="F30" s="72">
        <f>IF(RES_hh_tes_in!F30=0,0,1000*11630*RES_hh_tes_in!F30/RES_hh_num_in!F30)</f>
        <v>503.31442350076674</v>
      </c>
      <c r="G30" s="72">
        <f>IF(RES_hh_tes_in!G30=0,0,1000*11630*RES_hh_tes_in!G30/RES_hh_num_in!G30)</f>
        <v>520.42412234724964</v>
      </c>
      <c r="H30" s="72">
        <f>IF(RES_hh_tes_in!H30=0,0,1000*11630*RES_hh_tes_in!H30/RES_hh_num_in!H30)</f>
        <v>508.31337883296476</v>
      </c>
      <c r="I30" s="72">
        <f>IF(RES_hh_tes_in!I30=0,0,1000*11630*RES_hh_tes_in!I30/RES_hh_num_in!I30)</f>
        <v>473.44444321956598</v>
      </c>
      <c r="J30" s="72">
        <f>IF(RES_hh_tes_in!J30=0,0,1000*11630*RES_hh_tes_in!J30/RES_hh_num_in!J30)</f>
        <v>469.13982440051171</v>
      </c>
      <c r="K30" s="72">
        <f>IF(RES_hh_tes_in!K30=0,0,1000*11630*RES_hh_tes_in!K30/RES_hh_num_in!K30)</f>
        <v>454.42335020373361</v>
      </c>
      <c r="L30" s="72">
        <f>IF(RES_hh_tes_in!L30=0,0,1000*11630*RES_hh_tes_in!L30/RES_hh_num_in!L30)</f>
        <v>483.1019426019617</v>
      </c>
      <c r="M30" s="72">
        <f>IF(RES_hh_tes_in!M30=0,0,1000*11630*RES_hh_tes_in!M30/RES_hh_num_in!M30)</f>
        <v>475.52303474643747</v>
      </c>
      <c r="N30" s="72">
        <f>IF(RES_hh_tes_in!N30=0,0,1000*11630*RES_hh_tes_in!N30/RES_hh_num_in!N30)</f>
        <v>432.46945632525404</v>
      </c>
      <c r="O30" s="72">
        <f>IF(RES_hh_tes_in!O30=0,0,1000*11630*RES_hh_tes_in!O30/RES_hh_num_in!O30)</f>
        <v>423.80595008793188</v>
      </c>
      <c r="P30" s="72">
        <f>IF(RES_hh_tes_in!P30=0,0,1000*11630*RES_hh_tes_in!P30/RES_hh_num_in!P30)</f>
        <v>419.19718918706087</v>
      </c>
      <c r="Q30" s="72">
        <f>IF(RES_hh_tes_in!Q30=0,0,1000*11630*RES_hh_tes_in!Q30/RES_hh_num_in!Q30)</f>
        <v>431.63410270130055</v>
      </c>
      <c r="R30" s="72">
        <f>IF(RES_hh_tes_in!R30=0,0,1000*11630*RES_hh_tes_in!R30/RES_hh_num_in!R30)</f>
        <v>439.81678784334241</v>
      </c>
      <c r="S30" s="72">
        <f>IF(RES_hh_tes_in!S30=0,0,1000*11630*RES_hh_tes_in!S30/RES_hh_num_in!S30)</f>
        <v>464.79486463860104</v>
      </c>
      <c r="T30" s="72">
        <f>IF(RES_hh_tes_in!T30=0,0,1000*11630*RES_hh_tes_in!T30/RES_hh_num_in!T30)</f>
        <v>468.0662304778711</v>
      </c>
      <c r="U30" s="72">
        <f>IF(RES_hh_tes_in!U30=0,0,1000*11630*RES_hh_tes_in!U30/RES_hh_num_in!U30)</f>
        <v>473.33995258197939</v>
      </c>
      <c r="V30" s="72">
        <f>IF(RES_hh_tes_in!V30=0,0,1000*11630*RES_hh_tes_in!V30/RES_hh_num_in!V30)</f>
        <v>485.35266454073371</v>
      </c>
      <c r="W30" s="72">
        <f>IF(RES_hh_tes_in!W30=0,0,1000*11630*RES_hh_tes_in!W30/RES_hh_num_in!W30)</f>
        <v>495.16494135741323</v>
      </c>
      <c r="X30" s="72">
        <f>IF(RES_hh_tes_in!X30=0,0,1000*11630*RES_hh_tes_in!X30/RES_hh_num_in!X30)</f>
        <v>419.36338991185556</v>
      </c>
      <c r="Y30" s="72">
        <f>IF(RES_hh_tes_in!Y30=0,0,1000*11630*RES_hh_tes_in!Y30/RES_hh_num_in!Y30)</f>
        <v>398.44713405645382</v>
      </c>
      <c r="DA30" s="89" t="s">
        <v>841</v>
      </c>
    </row>
    <row r="31" spans="1:105" ht="12" customHeight="1" x14ac:dyDescent="0.25">
      <c r="A31" s="28" t="s">
        <v>203</v>
      </c>
      <c r="B31" s="72"/>
      <c r="C31" s="72">
        <f>IF(RES_hh_tes_in!C31=0,0,1000*11630*RES_hh_tes_in!C31/RES_hh_num_in!C31)</f>
        <v>674.61212157568764</v>
      </c>
      <c r="D31" s="72">
        <f>IF(RES_hh_tes_in!D31=0,0,1000*11630*RES_hh_tes_in!D31/RES_hh_num_in!D31)</f>
        <v>634.66017749948287</v>
      </c>
      <c r="E31" s="72">
        <f>IF(RES_hh_tes_in!E31=0,0,1000*11630*RES_hh_tes_in!E31/RES_hh_num_in!E31)</f>
        <v>614.42502980972563</v>
      </c>
      <c r="F31" s="72">
        <f>IF(RES_hh_tes_in!F31=0,0,1000*11630*RES_hh_tes_in!F31/RES_hh_num_in!F31)</f>
        <v>544.32918790394751</v>
      </c>
      <c r="G31" s="72">
        <f>IF(RES_hh_tes_in!G31=0,0,1000*11630*RES_hh_tes_in!G31/RES_hh_num_in!G31)</f>
        <v>662.51157803845547</v>
      </c>
      <c r="H31" s="72">
        <f>IF(RES_hh_tes_in!H31=0,0,1000*11630*RES_hh_tes_in!H31/RES_hh_num_in!H31)</f>
        <v>653.90619430247011</v>
      </c>
      <c r="I31" s="72">
        <f>IF(RES_hh_tes_in!I31=0,0,1000*11630*RES_hh_tes_in!I31/RES_hh_num_in!I31)</f>
        <v>747.52629898819941</v>
      </c>
      <c r="J31" s="72">
        <f>IF(RES_hh_tes_in!J31=0,0,1000*11630*RES_hh_tes_in!J31/RES_hh_num_in!J31)</f>
        <v>660.93870858758567</v>
      </c>
      <c r="K31" s="72">
        <f>IF(RES_hh_tes_in!K31=0,0,1000*11630*RES_hh_tes_in!K31/RES_hh_num_in!K31)</f>
        <v>658.63421795716579</v>
      </c>
      <c r="L31" s="72">
        <f>IF(RES_hh_tes_in!L31=0,0,1000*11630*RES_hh_tes_in!L31/RES_hh_num_in!L31)</f>
        <v>552.29115774515139</v>
      </c>
      <c r="M31" s="72">
        <f>IF(RES_hh_tes_in!M31=0,0,1000*11630*RES_hh_tes_in!M31/RES_hh_num_in!M31)</f>
        <v>725.95146408418066</v>
      </c>
      <c r="N31" s="72">
        <f>IF(RES_hh_tes_in!N31=0,0,1000*11630*RES_hh_tes_in!N31/RES_hh_num_in!N31)</f>
        <v>713.71404848829616</v>
      </c>
      <c r="O31" s="72">
        <f>IF(RES_hh_tes_in!O31=0,0,1000*11630*RES_hh_tes_in!O31/RES_hh_num_in!O31)</f>
        <v>643.71325596133966</v>
      </c>
      <c r="P31" s="72">
        <f>IF(RES_hh_tes_in!P31=0,0,1000*11630*RES_hh_tes_in!P31/RES_hh_num_in!P31)</f>
        <v>570.25515173325891</v>
      </c>
      <c r="Q31" s="72">
        <f>IF(RES_hh_tes_in!Q31=0,0,1000*11630*RES_hh_tes_in!Q31/RES_hh_num_in!Q31)</f>
        <v>629.14553243371279</v>
      </c>
      <c r="R31" s="72">
        <f>IF(RES_hh_tes_in!R31=0,0,1000*11630*RES_hh_tes_in!R31/RES_hh_num_in!R31)</f>
        <v>569.63126616895522</v>
      </c>
      <c r="S31" s="72">
        <f>IF(RES_hh_tes_in!S31=0,0,1000*11630*RES_hh_tes_in!S31/RES_hh_num_in!S31)</f>
        <v>584.48314572519973</v>
      </c>
      <c r="T31" s="72">
        <f>IF(RES_hh_tes_in!T31=0,0,1000*11630*RES_hh_tes_in!T31/RES_hh_num_in!T31)</f>
        <v>656.33943709887978</v>
      </c>
      <c r="U31" s="72">
        <f>IF(RES_hh_tes_in!U31=0,0,1000*11630*RES_hh_tes_in!U31/RES_hh_num_in!U31)</f>
        <v>632.09539171005622</v>
      </c>
      <c r="V31" s="72">
        <f>IF(RES_hh_tes_in!V31=0,0,1000*11630*RES_hh_tes_in!V31/RES_hh_num_in!V31)</f>
        <v>623.13966162000634</v>
      </c>
      <c r="W31" s="72">
        <f>IF(RES_hh_tes_in!W31=0,0,1000*11630*RES_hh_tes_in!W31/RES_hh_num_in!W31)</f>
        <v>674.2864541704497</v>
      </c>
      <c r="X31" s="72">
        <f>IF(RES_hh_tes_in!X31=0,0,1000*11630*RES_hh_tes_in!X31/RES_hh_num_in!X31)</f>
        <v>599.32048421174261</v>
      </c>
      <c r="Y31" s="72">
        <f>IF(RES_hh_tes_in!Y31=0,0,1000*11630*RES_hh_tes_in!Y31/RES_hh_num_in!Y31)</f>
        <v>546.52242861738023</v>
      </c>
      <c r="DA31" s="89" t="s">
        <v>842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511.82477140982803</v>
      </c>
      <c r="D32" s="77">
        <f>IF(RES_hh_tes_in!D32=0,0,1000*11630*RES_hh_tes_in!D32/RES_hh_num_in!D32)</f>
        <v>514.14474062252623</v>
      </c>
      <c r="E32" s="77">
        <f>IF(RES_hh_tes_in!E32=0,0,1000*11630*RES_hh_tes_in!E32/RES_hh_num_in!E32)</f>
        <v>530.01790361356382</v>
      </c>
      <c r="F32" s="77">
        <f>IF(RES_hh_tes_in!F32=0,0,1000*11630*RES_hh_tes_in!F32/RES_hh_num_in!F32)</f>
        <v>541.03935314144303</v>
      </c>
      <c r="G32" s="77">
        <f>IF(RES_hh_tes_in!G32=0,0,1000*11630*RES_hh_tes_in!G32/RES_hh_num_in!G32)</f>
        <v>541.69427216816723</v>
      </c>
      <c r="H32" s="77">
        <f>IF(RES_hh_tes_in!H32=0,0,1000*11630*RES_hh_tes_in!H32/RES_hh_num_in!H32)</f>
        <v>571.37784089536876</v>
      </c>
      <c r="I32" s="77">
        <f>IF(RES_hh_tes_in!I32=0,0,1000*11630*RES_hh_tes_in!I32/RES_hh_num_in!I32)</f>
        <v>537.48546707085131</v>
      </c>
      <c r="J32" s="77">
        <f>IF(RES_hh_tes_in!J32=0,0,1000*11630*RES_hh_tes_in!J32/RES_hh_num_in!J32)</f>
        <v>517.3195696008014</v>
      </c>
      <c r="K32" s="77">
        <f>IF(RES_hh_tes_in!K32=0,0,1000*11630*RES_hh_tes_in!K32/RES_hh_num_in!K32)</f>
        <v>482.48940894636581</v>
      </c>
      <c r="L32" s="77">
        <f>IF(RES_hh_tes_in!L32=0,0,1000*11630*RES_hh_tes_in!L32/RES_hh_num_in!L32)</f>
        <v>530.12727132066505</v>
      </c>
      <c r="M32" s="77">
        <f>IF(RES_hh_tes_in!M32=0,0,1000*11630*RES_hh_tes_in!M32/RES_hh_num_in!M32)</f>
        <v>489.86550462748312</v>
      </c>
      <c r="N32" s="77">
        <f>IF(RES_hh_tes_in!N32=0,0,1000*11630*RES_hh_tes_in!N32/RES_hh_num_in!N32)</f>
        <v>501.65860896720631</v>
      </c>
      <c r="O32" s="77">
        <f>IF(RES_hh_tes_in!O32=0,0,1000*11630*RES_hh_tes_in!O32/RES_hh_num_in!O32)</f>
        <v>484.49370163469064</v>
      </c>
      <c r="P32" s="77">
        <f>IF(RES_hh_tes_in!P32=0,0,1000*11630*RES_hh_tes_in!P32/RES_hh_num_in!P32)</f>
        <v>474.92510504236668</v>
      </c>
      <c r="Q32" s="77">
        <f>IF(RES_hh_tes_in!Q32=0,0,1000*11630*RES_hh_tes_in!Q32/RES_hh_num_in!Q32)</f>
        <v>482.45032138122582</v>
      </c>
      <c r="R32" s="77">
        <f>IF(RES_hh_tes_in!R32=0,0,1000*11630*RES_hh_tes_in!R32/RES_hh_num_in!R32)</f>
        <v>477.82313533651734</v>
      </c>
      <c r="S32" s="77">
        <f>IF(RES_hh_tes_in!S32=0,0,1000*11630*RES_hh_tes_in!S32/RES_hh_num_in!S32)</f>
        <v>501.64817347992829</v>
      </c>
      <c r="T32" s="77">
        <f>IF(RES_hh_tes_in!T32=0,0,1000*11630*RES_hh_tes_in!T32/RES_hh_num_in!T32)</f>
        <v>493.69990714073634</v>
      </c>
      <c r="U32" s="77">
        <f>IF(RES_hh_tes_in!U32=0,0,1000*11630*RES_hh_tes_in!U32/RES_hh_num_in!U32)</f>
        <v>487.2977638104702</v>
      </c>
      <c r="V32" s="77">
        <f>IF(RES_hh_tes_in!V32=0,0,1000*11630*RES_hh_tes_in!V32/RES_hh_num_in!V32)</f>
        <v>498.94607579280705</v>
      </c>
      <c r="W32" s="77">
        <f>IF(RES_hh_tes_in!W32=0,0,1000*11630*RES_hh_tes_in!W32/RES_hh_num_in!W32)</f>
        <v>509.47605549605606</v>
      </c>
      <c r="X32" s="77">
        <f>IF(RES_hh_tes_in!X32=0,0,1000*11630*RES_hh_tes_in!X32/RES_hh_num_in!X32)</f>
        <v>521.29764039645067</v>
      </c>
      <c r="Y32" s="77">
        <f>IF(RES_hh_tes_in!Y32=0,0,1000*11630*RES_hh_tes_in!Y32/RES_hh_num_in!Y32)</f>
        <v>498.49285185494023</v>
      </c>
      <c r="DA32" s="92" t="s">
        <v>843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2260.1064289611195</v>
      </c>
      <c r="D3" s="65">
        <f>IF(RES_hh_emi_in!D3=0,0,1000000*RES_hh_emi_in!D3/RES_hh_num_in!D3)</f>
        <v>2047.6777897320187</v>
      </c>
      <c r="E3" s="65">
        <f>IF(RES_hh_emi_in!E3=0,0,1000000*RES_hh_emi_in!E3/RES_hh_num_in!E3)</f>
        <v>2047.1204631851792</v>
      </c>
      <c r="F3" s="65">
        <f>IF(RES_hh_emi_in!F3=0,0,1000000*RES_hh_emi_in!F3/RES_hh_num_in!F3)</f>
        <v>1939.5977259098684</v>
      </c>
      <c r="G3" s="65">
        <f>IF(RES_hh_emi_in!G3=0,0,1000000*RES_hh_emi_in!G3/RES_hh_num_in!G3)</f>
        <v>1810.7409750496493</v>
      </c>
      <c r="H3" s="65">
        <f>IF(RES_hh_emi_in!H3=0,0,1000000*RES_hh_emi_in!H3/RES_hh_num_in!H3)</f>
        <v>1622.6421262330985</v>
      </c>
      <c r="I3" s="65">
        <f>IF(RES_hh_emi_in!I3=0,0,1000000*RES_hh_emi_in!I3/RES_hh_num_in!I3)</f>
        <v>1288.293038306512</v>
      </c>
      <c r="J3" s="65">
        <f>IF(RES_hh_emi_in!J3=0,0,1000000*RES_hh_emi_in!J3/RES_hh_num_in!J3)</f>
        <v>1583.0999665417787</v>
      </c>
      <c r="K3" s="65">
        <f>IF(RES_hh_emi_in!K3=0,0,1000000*RES_hh_emi_in!K3/RES_hh_num_in!K3)</f>
        <v>1581.5213785865221</v>
      </c>
      <c r="L3" s="65">
        <f>IF(RES_hh_emi_in!L3=0,0,1000000*RES_hh_emi_in!L3/RES_hh_num_in!L3)</f>
        <v>1741.6947670352292</v>
      </c>
      <c r="M3" s="65">
        <f>IF(RES_hh_emi_in!M3=0,0,1000000*RES_hh_emi_in!M3/RES_hh_num_in!M3)</f>
        <v>1513.5283256523121</v>
      </c>
      <c r="N3" s="65">
        <f>IF(RES_hh_emi_in!N3=0,0,1000000*RES_hh_emi_in!N3/RES_hh_num_in!N3)</f>
        <v>1559.2938537293783</v>
      </c>
      <c r="O3" s="65">
        <f>IF(RES_hh_emi_in!O3=0,0,1000000*RES_hh_emi_in!O3/RES_hh_num_in!O3)</f>
        <v>1501.6672950253269</v>
      </c>
      <c r="P3" s="65">
        <f>IF(RES_hh_emi_in!P3=0,0,1000000*RES_hh_emi_in!P3/RES_hh_num_in!P3)</f>
        <v>1045.0277871859287</v>
      </c>
      <c r="Q3" s="65">
        <f>IF(RES_hh_emi_in!Q3=0,0,1000000*RES_hh_emi_in!Q3/RES_hh_num_in!Q3)</f>
        <v>1167.2156495247868</v>
      </c>
      <c r="R3" s="65">
        <f>IF(RES_hh_emi_in!R3=0,0,1000000*RES_hh_emi_in!R3/RES_hh_num_in!R3)</f>
        <v>1124.9446664507652</v>
      </c>
      <c r="S3" s="65">
        <f>IF(RES_hh_emi_in!S3=0,0,1000000*RES_hh_emi_in!S3/RES_hh_num_in!S3)</f>
        <v>1048.2134364738415</v>
      </c>
      <c r="T3" s="65">
        <f>IF(RES_hh_emi_in!T3=0,0,1000000*RES_hh_emi_in!T3/RES_hh_num_in!T3)</f>
        <v>913.28786879579866</v>
      </c>
      <c r="U3" s="65">
        <f>IF(RES_hh_emi_in!U3=0,0,1000000*RES_hh_emi_in!U3/RES_hh_num_in!U3)</f>
        <v>897.82022829451273</v>
      </c>
      <c r="V3" s="65">
        <f>IF(RES_hh_emi_in!V3=0,0,1000000*RES_hh_emi_in!V3/RES_hh_num_in!V3)</f>
        <v>837.02604828966537</v>
      </c>
      <c r="W3" s="65">
        <f>IF(RES_hh_emi_in!W3=0,0,1000000*RES_hh_emi_in!W3/RES_hh_num_in!W3)</f>
        <v>623.14215982274936</v>
      </c>
      <c r="X3" s="65">
        <f>IF(RES_hh_emi_in!X3=0,0,1000000*RES_hh_emi_in!X3/RES_hh_num_in!X3)</f>
        <v>487.71677215580445</v>
      </c>
      <c r="Y3" s="65">
        <f>IF(RES_hh_emi_in!Y3=0,0,1000000*RES_hh_emi_in!Y3/RES_hh_num_in!Y3)</f>
        <v>457.83766175741971</v>
      </c>
      <c r="DA3" s="87" t="s">
        <v>845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1987.5747331789987</v>
      </c>
      <c r="D4" s="69">
        <f>IF(RES_hh_emi_in!D4=0,0,1000000*RES_hh_emi_in!D4/RES_hh_num_in!D4)</f>
        <v>1769.7029846655041</v>
      </c>
      <c r="E4" s="69">
        <f>IF(RES_hh_emi_in!E4=0,0,1000000*RES_hh_emi_in!E4/RES_hh_num_in!E4)</f>
        <v>1773.6823876521214</v>
      </c>
      <c r="F4" s="69">
        <f>IF(RES_hh_emi_in!F4=0,0,1000000*RES_hh_emi_in!F4/RES_hh_num_in!F4)</f>
        <v>1686.0397940441956</v>
      </c>
      <c r="G4" s="69">
        <f>IF(RES_hh_emi_in!G4=0,0,1000000*RES_hh_emi_in!G4/RES_hh_num_in!G4)</f>
        <v>1534.0367987232144</v>
      </c>
      <c r="H4" s="69">
        <f>IF(RES_hh_emi_in!H4=0,0,1000000*RES_hh_emi_in!H4/RES_hh_num_in!H4)</f>
        <v>1371.750966242716</v>
      </c>
      <c r="I4" s="69">
        <f>IF(RES_hh_emi_in!I4=0,0,1000000*RES_hh_emi_in!I4/RES_hh_num_in!I4)</f>
        <v>1059.5571655678434</v>
      </c>
      <c r="J4" s="69">
        <f>IF(RES_hh_emi_in!J4=0,0,1000000*RES_hh_emi_in!J4/RES_hh_num_in!J4)</f>
        <v>1337.1776116346134</v>
      </c>
      <c r="K4" s="69">
        <f>IF(RES_hh_emi_in!K4=0,0,1000000*RES_hh_emi_in!K4/RES_hh_num_in!K4)</f>
        <v>1330.6573028405528</v>
      </c>
      <c r="L4" s="69">
        <f>IF(RES_hh_emi_in!L4=0,0,1000000*RES_hh_emi_in!L4/RES_hh_num_in!L4)</f>
        <v>1483.6643197462233</v>
      </c>
      <c r="M4" s="69">
        <f>IF(RES_hh_emi_in!M4=0,0,1000000*RES_hh_emi_in!M4/RES_hh_num_in!M4)</f>
        <v>1264.7470883212352</v>
      </c>
      <c r="N4" s="69">
        <f>IF(RES_hh_emi_in!N4=0,0,1000000*RES_hh_emi_in!N4/RES_hh_num_in!N4)</f>
        <v>1320.0932175534945</v>
      </c>
      <c r="O4" s="69">
        <f>IF(RES_hh_emi_in!O4=0,0,1000000*RES_hh_emi_in!O4/RES_hh_num_in!O4)</f>
        <v>1293.1986144931282</v>
      </c>
      <c r="P4" s="69">
        <f>IF(RES_hh_emi_in!P4=0,0,1000000*RES_hh_emi_in!P4/RES_hh_num_in!P4)</f>
        <v>859.793138819251</v>
      </c>
      <c r="Q4" s="69">
        <f>IF(RES_hh_emi_in!Q4=0,0,1000000*RES_hh_emi_in!Q4/RES_hh_num_in!Q4)</f>
        <v>961.99510651659409</v>
      </c>
      <c r="R4" s="69">
        <f>IF(RES_hh_emi_in!R4=0,0,1000000*RES_hh_emi_in!R4/RES_hh_num_in!R4)</f>
        <v>898.15524031012228</v>
      </c>
      <c r="S4" s="69">
        <f>IF(RES_hh_emi_in!S4=0,0,1000000*RES_hh_emi_in!S4/RES_hh_num_in!S4)</f>
        <v>816.44174336221283</v>
      </c>
      <c r="T4" s="69">
        <f>IF(RES_hh_emi_in!T4=0,0,1000000*RES_hh_emi_in!T4/RES_hh_num_in!T4)</f>
        <v>698.61547894900514</v>
      </c>
      <c r="U4" s="69">
        <f>IF(RES_hh_emi_in!U4=0,0,1000000*RES_hh_emi_in!U4/RES_hh_num_in!U4)</f>
        <v>680.46644993101359</v>
      </c>
      <c r="V4" s="69">
        <f>IF(RES_hh_emi_in!V4=0,0,1000000*RES_hh_emi_in!V4/RES_hh_num_in!V4)</f>
        <v>645.22103229012191</v>
      </c>
      <c r="W4" s="69">
        <f>IF(RES_hh_emi_in!W4=0,0,1000000*RES_hh_emi_in!W4/RES_hh_num_in!W4)</f>
        <v>452.99611297041344</v>
      </c>
      <c r="X4" s="69">
        <f>IF(RES_hh_emi_in!X4=0,0,1000000*RES_hh_emi_in!X4/RES_hh_num_in!X4)</f>
        <v>337.97740887406314</v>
      </c>
      <c r="Y4" s="69">
        <f>IF(RES_hh_emi_in!Y4=0,0,1000000*RES_hh_emi_in!Y4/RES_hh_num_in!Y4)</f>
        <v>308.55969529520735</v>
      </c>
      <c r="DA4" s="88" t="s">
        <v>846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4014.9817257996638</v>
      </c>
      <c r="D5" s="72">
        <f>IF(RES_hh_emi_in!D5=0,0,1000000*RES_hh_emi_in!D5/RES_hh_num_in!D5)</f>
        <v>4112.7287987938298</v>
      </c>
      <c r="E5" s="72">
        <f>IF(RES_hh_emi_in!E5=0,0,1000000*RES_hh_emi_in!E5/RES_hh_num_in!E5)</f>
        <v>3855.1748606674614</v>
      </c>
      <c r="F5" s="72">
        <f>IF(RES_hh_emi_in!F5=0,0,1000000*RES_hh_emi_in!F5/RES_hh_num_in!F5)</f>
        <v>3716.1325932754285</v>
      </c>
      <c r="G5" s="72">
        <f>IF(RES_hh_emi_in!G5=0,0,1000000*RES_hh_emi_in!G5/RES_hh_num_in!G5)</f>
        <v>3863.9080323212788</v>
      </c>
      <c r="H5" s="72">
        <f>IF(RES_hh_emi_in!H5=0,0,1000000*RES_hh_emi_in!H5/RES_hh_num_in!H5)</f>
        <v>4138.7084687965489</v>
      </c>
      <c r="I5" s="72">
        <f>IF(RES_hh_emi_in!I5=0,0,1000000*RES_hh_emi_in!I5/RES_hh_num_in!I5)</f>
        <v>3782.7970108392537</v>
      </c>
      <c r="J5" s="72">
        <f>IF(RES_hh_emi_in!J5=0,0,1000000*RES_hh_emi_in!J5/RES_hh_num_in!J5)</f>
        <v>3772.5147557624773</v>
      </c>
      <c r="K5" s="72">
        <f>IF(RES_hh_emi_in!K5=0,0,1000000*RES_hh_emi_in!K5/RES_hh_num_in!K5)</f>
        <v>3871.4300700206618</v>
      </c>
      <c r="L5" s="72">
        <f>IF(RES_hh_emi_in!L5=0,0,1000000*RES_hh_emi_in!L5/RES_hh_num_in!L5)</f>
        <v>4374.4561904666552</v>
      </c>
      <c r="M5" s="72">
        <f>IF(RES_hh_emi_in!M5=0,0,1000000*RES_hh_emi_in!M5/RES_hh_num_in!M5)</f>
        <v>3794.2219353024043</v>
      </c>
      <c r="N5" s="72">
        <f>IF(RES_hh_emi_in!N5=0,0,1000000*RES_hh_emi_in!N5/RES_hh_num_in!N5)</f>
        <v>3735.474203106804</v>
      </c>
      <c r="O5" s="72">
        <f>IF(RES_hh_emi_in!O5=0,0,1000000*RES_hh_emi_in!O5/RES_hh_num_in!O5)</f>
        <v>3656.9688005744329</v>
      </c>
      <c r="P5" s="72">
        <f>IF(RES_hh_emi_in!P5=0,0,1000000*RES_hh_emi_in!P5/RES_hh_num_in!P5)</f>
        <v>3208.7820148184032</v>
      </c>
      <c r="Q5" s="72">
        <f>IF(RES_hh_emi_in!Q5=0,0,1000000*RES_hh_emi_in!Q5/RES_hh_num_in!Q5)</f>
        <v>2865.6616960141619</v>
      </c>
      <c r="R5" s="72">
        <f>IF(RES_hh_emi_in!R5=0,0,1000000*RES_hh_emi_in!R5/RES_hh_num_in!R5)</f>
        <v>2723.7889269814732</v>
      </c>
      <c r="S5" s="72">
        <f>IF(RES_hh_emi_in!S5=0,0,1000000*RES_hh_emi_in!S5/RES_hh_num_in!S5)</f>
        <v>2710.1968212188472</v>
      </c>
      <c r="T5" s="72">
        <f>IF(RES_hh_emi_in!T5=0,0,1000000*RES_hh_emi_in!T5/RES_hh_num_in!T5)</f>
        <v>2345.9402963662205</v>
      </c>
      <c r="U5" s="72">
        <f>IF(RES_hh_emi_in!U5=0,0,1000000*RES_hh_emi_in!U5/RES_hh_num_in!U5)</f>
        <v>2310.5989376855732</v>
      </c>
      <c r="V5" s="72">
        <f>IF(RES_hh_emi_in!V5=0,0,1000000*RES_hh_emi_in!V5/RES_hh_num_in!V5)</f>
        <v>2379.01855978821</v>
      </c>
      <c r="W5" s="72">
        <f>IF(RES_hh_emi_in!W5=0,0,1000000*RES_hh_emi_in!W5/RES_hh_num_in!W5)</f>
        <v>2025.4481166136538</v>
      </c>
      <c r="X5" s="72">
        <f>IF(RES_hh_emi_in!X5=0,0,1000000*RES_hh_emi_in!X5/RES_hh_num_in!X5)</f>
        <v>1561.0986275357113</v>
      </c>
      <c r="Y5" s="72">
        <f>IF(RES_hh_emi_in!Y5=0,0,1000000*RES_hh_emi_in!Y5/RES_hh_num_in!Y5)</f>
        <v>1343.3728755443692</v>
      </c>
      <c r="DA5" s="89" t="s">
        <v>847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2727.1751486629505</v>
      </c>
      <c r="D6" s="72">
        <f>IF(RES_hh_emi_in!D6=0,0,1000000*RES_hh_emi_in!D6/RES_hh_num_in!D6)</f>
        <v>2087.136190601987</v>
      </c>
      <c r="E6" s="72">
        <f>IF(RES_hh_emi_in!E6=0,0,1000000*RES_hh_emi_in!E6/RES_hh_num_in!E6)</f>
        <v>2009.5716138803598</v>
      </c>
      <c r="F6" s="72">
        <f>IF(RES_hh_emi_in!F6=0,0,1000000*RES_hh_emi_in!F6/RES_hh_num_in!F6)</f>
        <v>2221.5271058521562</v>
      </c>
      <c r="G6" s="72">
        <f>IF(RES_hh_emi_in!G6=0,0,1000000*RES_hh_emi_in!G6/RES_hh_num_in!G6)</f>
        <v>2460.8839380792019</v>
      </c>
      <c r="H6" s="72">
        <f>IF(RES_hh_emi_in!H6=0,0,1000000*RES_hh_emi_in!H6/RES_hh_num_in!H6)</f>
        <v>2275.3151159455983</v>
      </c>
      <c r="I6" s="72">
        <f>IF(RES_hh_emi_in!I6=0,0,1000000*RES_hh_emi_in!I6/RES_hh_num_in!I6)</f>
        <v>1969.8829700847598</v>
      </c>
      <c r="J6" s="72">
        <f>IF(RES_hh_emi_in!J6=0,0,1000000*RES_hh_emi_in!J6/RES_hh_num_in!J6)</f>
        <v>2033.3224719163413</v>
      </c>
      <c r="K6" s="72">
        <f>IF(RES_hh_emi_in!K6=0,0,1000000*RES_hh_emi_in!K6/RES_hh_num_in!K6)</f>
        <v>2128.1779626033031</v>
      </c>
      <c r="L6" s="72">
        <f>IF(RES_hh_emi_in!L6=0,0,1000000*RES_hh_emi_in!L6/RES_hh_num_in!L6)</f>
        <v>2332.4810478256995</v>
      </c>
      <c r="M6" s="72">
        <f>IF(RES_hh_emi_in!M6=0,0,1000000*RES_hh_emi_in!M6/RES_hh_num_in!M6)</f>
        <v>1892.0976560113118</v>
      </c>
      <c r="N6" s="72">
        <f>IF(RES_hh_emi_in!N6=0,0,1000000*RES_hh_emi_in!N6/RES_hh_num_in!N6)</f>
        <v>1779.195749315063</v>
      </c>
      <c r="O6" s="72">
        <f>IF(RES_hh_emi_in!O6=0,0,1000000*RES_hh_emi_in!O6/RES_hh_num_in!O6)</f>
        <v>1896.3589398419585</v>
      </c>
      <c r="P6" s="72">
        <f>IF(RES_hh_emi_in!P6=0,0,1000000*RES_hh_emi_in!P6/RES_hh_num_in!P6)</f>
        <v>1935.910619109726</v>
      </c>
      <c r="Q6" s="72">
        <f>IF(RES_hh_emi_in!Q6=0,0,1000000*RES_hh_emi_in!Q6/RES_hh_num_in!Q6)</f>
        <v>1548.70582262895</v>
      </c>
      <c r="R6" s="72">
        <f>IF(RES_hh_emi_in!R6=0,0,1000000*RES_hh_emi_in!R6/RES_hh_num_in!R6)</f>
        <v>1682.1346211050063</v>
      </c>
      <c r="S6" s="72">
        <f>IF(RES_hh_emi_in!S6=0,0,1000000*RES_hh_emi_in!S6/RES_hh_num_in!S6)</f>
        <v>1313.0519678322514</v>
      </c>
      <c r="T6" s="72">
        <f>IF(RES_hh_emi_in!T6=0,0,1000000*RES_hh_emi_in!T6/RES_hh_num_in!T6)</f>
        <v>1492.1515365305875</v>
      </c>
      <c r="U6" s="72">
        <f>IF(RES_hh_emi_in!U6=0,0,1000000*RES_hh_emi_in!U6/RES_hh_num_in!U6)</f>
        <v>1421.4601802475033</v>
      </c>
      <c r="V6" s="72">
        <f>IF(RES_hh_emi_in!V6=0,0,1000000*RES_hh_emi_in!V6/RES_hh_num_in!V6)</f>
        <v>1280.4871180974826</v>
      </c>
      <c r="W6" s="72">
        <f>IF(RES_hh_emi_in!W6=0,0,1000000*RES_hh_emi_in!W6/RES_hh_num_in!W6)</f>
        <v>1206.4667011906545</v>
      </c>
      <c r="X6" s="72">
        <f>IF(RES_hh_emi_in!X6=0,0,1000000*RES_hh_emi_in!X6/RES_hh_num_in!X6)</f>
        <v>1036.2130013022904</v>
      </c>
      <c r="Y6" s="72">
        <f>IF(RES_hh_emi_in!Y6=0,0,1000000*RES_hh_emi_in!Y6/RES_hh_num_in!Y6)</f>
        <v>856.67981488980752</v>
      </c>
      <c r="DA6" s="89" t="s">
        <v>848</v>
      </c>
    </row>
    <row r="7" spans="1:105" ht="12" customHeight="1" x14ac:dyDescent="0.25">
      <c r="A7" s="28" t="s">
        <v>201</v>
      </c>
      <c r="B7" s="72"/>
      <c r="C7" s="72">
        <f>IF(RES_hh_emi_in!C7=0,0,1000000*RES_hh_emi_in!C7/RES_hh_num_in!C7)</f>
        <v>4248.1846464414639</v>
      </c>
      <c r="D7" s="72">
        <f>IF(RES_hh_emi_in!D7=0,0,1000000*RES_hh_emi_in!D7/RES_hh_num_in!D7)</f>
        <v>3692.4479862207454</v>
      </c>
      <c r="E7" s="72">
        <f>IF(RES_hh_emi_in!E7=0,0,1000000*RES_hh_emi_in!E7/RES_hh_num_in!E7)</f>
        <v>3797.6834489366515</v>
      </c>
      <c r="F7" s="72">
        <f>IF(RES_hh_emi_in!F7=0,0,1000000*RES_hh_emi_in!F7/RES_hh_num_in!F7)</f>
        <v>3601.674195688041</v>
      </c>
      <c r="G7" s="72">
        <f>IF(RES_hh_emi_in!G7=0,0,1000000*RES_hh_emi_in!G7/RES_hh_num_in!G7)</f>
        <v>3894.175382197111</v>
      </c>
      <c r="H7" s="72">
        <f>IF(RES_hh_emi_in!H7=0,0,1000000*RES_hh_emi_in!H7/RES_hh_num_in!H7)</f>
        <v>3766.5605446842865</v>
      </c>
      <c r="I7" s="72">
        <f>IF(RES_hh_emi_in!I7=0,0,1000000*RES_hh_emi_in!I7/RES_hh_num_in!I7)</f>
        <v>2931.7527106620078</v>
      </c>
      <c r="J7" s="72">
        <f>IF(RES_hh_emi_in!J7=0,0,1000000*RES_hh_emi_in!J7/RES_hh_num_in!J7)</f>
        <v>3235.6422462225778</v>
      </c>
      <c r="K7" s="72">
        <f>IF(RES_hh_emi_in!K7=0,0,1000000*RES_hh_emi_in!K7/RES_hh_num_in!K7)</f>
        <v>3172.8765520029033</v>
      </c>
      <c r="L7" s="72">
        <f>IF(RES_hh_emi_in!L7=0,0,1000000*RES_hh_emi_in!L7/RES_hh_num_in!L7)</f>
        <v>3322.142246302541</v>
      </c>
      <c r="M7" s="72">
        <f>IF(RES_hh_emi_in!M7=0,0,1000000*RES_hh_emi_in!M7/RES_hh_num_in!M7)</f>
        <v>2913.4283890446409</v>
      </c>
      <c r="N7" s="72">
        <f>IF(RES_hh_emi_in!N7=0,0,1000000*RES_hh_emi_in!N7/RES_hh_num_in!N7)</f>
        <v>2900.188634161032</v>
      </c>
      <c r="O7" s="72">
        <f>IF(RES_hh_emi_in!O7=0,0,1000000*RES_hh_emi_in!O7/RES_hh_num_in!O7)</f>
        <v>2834.6835506506923</v>
      </c>
      <c r="P7" s="72">
        <f>IF(RES_hh_emi_in!P7=0,0,1000000*RES_hh_emi_in!P7/RES_hh_num_in!P7)</f>
        <v>2130.8159147883034</v>
      </c>
      <c r="Q7" s="72">
        <f>IF(RES_hh_emi_in!Q7=0,0,1000000*RES_hh_emi_in!Q7/RES_hh_num_in!Q7)</f>
        <v>1954.6278872033056</v>
      </c>
      <c r="R7" s="72">
        <f>IF(RES_hh_emi_in!R7=0,0,1000000*RES_hh_emi_in!R7/RES_hh_num_in!R7)</f>
        <v>1906.8338070759837</v>
      </c>
      <c r="S7" s="72">
        <f>IF(RES_hh_emi_in!S7=0,0,1000000*RES_hh_emi_in!S7/RES_hh_num_in!S7)</f>
        <v>1923.214740541579</v>
      </c>
      <c r="T7" s="72">
        <f>IF(RES_hh_emi_in!T7=0,0,1000000*RES_hh_emi_in!T7/RES_hh_num_in!T7)</f>
        <v>1815.5961065745873</v>
      </c>
      <c r="U7" s="72">
        <f>IF(RES_hh_emi_in!U7=0,0,1000000*RES_hh_emi_in!U7/RES_hh_num_in!U7)</f>
        <v>1843.7334870735478</v>
      </c>
      <c r="V7" s="72">
        <f>IF(RES_hh_emi_in!V7=0,0,1000000*RES_hh_emi_in!V7/RES_hh_num_in!V7)</f>
        <v>1888.2761387518087</v>
      </c>
      <c r="W7" s="72">
        <f>IF(RES_hh_emi_in!W7=0,0,1000000*RES_hh_emi_in!W7/RES_hh_num_in!W7)</f>
        <v>1430.0647979972146</v>
      </c>
      <c r="X7" s="72">
        <f>IF(RES_hh_emi_in!X7=0,0,1000000*RES_hh_emi_in!X7/RES_hh_num_in!X7)</f>
        <v>1173.981687194266</v>
      </c>
      <c r="Y7" s="72">
        <f>IF(RES_hh_emi_in!Y7=0,0,1000000*RES_hh_emi_in!Y7/RES_hh_num_in!Y7)</f>
        <v>861.82945808388581</v>
      </c>
      <c r="DA7" s="89" t="s">
        <v>849</v>
      </c>
    </row>
    <row r="8" spans="1:105" ht="12" customHeight="1" x14ac:dyDescent="0.25">
      <c r="A8" s="28" t="s">
        <v>190</v>
      </c>
      <c r="B8" s="72"/>
      <c r="C8" s="72">
        <f>IF(RES_hh_emi_in!C8=0,0,1000000*RES_hh_emi_in!C8/RES_hh_num_in!C8)</f>
        <v>2715.1889147669567</v>
      </c>
      <c r="D8" s="72">
        <f>IF(RES_hh_emi_in!D8=0,0,1000000*RES_hh_emi_in!D8/RES_hh_num_in!D8)</f>
        <v>2527.5330086171384</v>
      </c>
      <c r="E8" s="72">
        <f>IF(RES_hh_emi_in!E8=0,0,1000000*RES_hh_emi_in!E8/RES_hh_num_in!E8)</f>
        <v>2505.7124171356668</v>
      </c>
      <c r="F8" s="72">
        <f>IF(RES_hh_emi_in!F8=0,0,1000000*RES_hh_emi_in!F8/RES_hh_num_in!F8)</f>
        <v>2519.7098553504543</v>
      </c>
      <c r="G8" s="72">
        <f>IF(RES_hh_emi_in!G8=0,0,1000000*RES_hh_emi_in!G8/RES_hh_num_in!G8)</f>
        <v>2491.5314281077312</v>
      </c>
      <c r="H8" s="72">
        <f>IF(RES_hh_emi_in!H8=0,0,1000000*RES_hh_emi_in!H8/RES_hh_num_in!H8)</f>
        <v>2296.9336629427548</v>
      </c>
      <c r="I8" s="72">
        <f>IF(RES_hh_emi_in!I8=0,0,1000000*RES_hh_emi_in!I8/RES_hh_num_in!I8)</f>
        <v>2043.8032238904029</v>
      </c>
      <c r="J8" s="72">
        <f>IF(RES_hh_emi_in!J8=0,0,1000000*RES_hh_emi_in!J8/RES_hh_num_in!J8)</f>
        <v>2026.2385407728495</v>
      </c>
      <c r="K8" s="72">
        <f>IF(RES_hh_emi_in!K8=0,0,1000000*RES_hh_emi_in!K8/RES_hh_num_in!K8)</f>
        <v>2146.1049565604926</v>
      </c>
      <c r="L8" s="72">
        <f>IF(RES_hh_emi_in!L8=0,0,1000000*RES_hh_emi_in!L8/RES_hh_num_in!L8)</f>
        <v>2354.385243409095</v>
      </c>
      <c r="M8" s="72">
        <f>IF(RES_hh_emi_in!M8=0,0,1000000*RES_hh_emi_in!M8/RES_hh_num_in!M8)</f>
        <v>2036.2733862963948</v>
      </c>
      <c r="N8" s="72">
        <f>IF(RES_hh_emi_in!N8=0,0,1000000*RES_hh_emi_in!N8/RES_hh_num_in!N8)</f>
        <v>2110.3844201849629</v>
      </c>
      <c r="O8" s="72">
        <f>IF(RES_hh_emi_in!O8=0,0,1000000*RES_hh_emi_in!O8/RES_hh_num_in!O8)</f>
        <v>2083.8623089799867</v>
      </c>
      <c r="P8" s="72">
        <f>IF(RES_hh_emi_in!P8=0,0,1000000*RES_hh_emi_in!P8/RES_hh_num_in!P8)</f>
        <v>1537.7802841526288</v>
      </c>
      <c r="Q8" s="72">
        <f>IF(RES_hh_emi_in!Q8=0,0,1000000*RES_hh_emi_in!Q8/RES_hh_num_in!Q8)</f>
        <v>1582.2503686640798</v>
      </c>
      <c r="R8" s="72">
        <f>IF(RES_hh_emi_in!R8=0,0,1000000*RES_hh_emi_in!R8/RES_hh_num_in!R8)</f>
        <v>1421.7115153778034</v>
      </c>
      <c r="S8" s="72">
        <f>IF(RES_hh_emi_in!S8=0,0,1000000*RES_hh_emi_in!S8/RES_hh_num_in!S8)</f>
        <v>1305.2251892217598</v>
      </c>
      <c r="T8" s="72">
        <f>IF(RES_hh_emi_in!T8=0,0,1000000*RES_hh_emi_in!T8/RES_hh_num_in!T8)</f>
        <v>1237.4134045150947</v>
      </c>
      <c r="U8" s="72">
        <f>IF(RES_hh_emi_in!U8=0,0,1000000*RES_hh_emi_in!U8/RES_hh_num_in!U8)</f>
        <v>1192.841685101348</v>
      </c>
      <c r="V8" s="72">
        <f>IF(RES_hh_emi_in!V8=0,0,1000000*RES_hh_emi_in!V8/RES_hh_num_in!V8)</f>
        <v>1186.9053020372837</v>
      </c>
      <c r="W8" s="72">
        <f>IF(RES_hh_emi_in!W8=0,0,1000000*RES_hh_emi_in!W8/RES_hh_num_in!W8)</f>
        <v>1152.2706078951639</v>
      </c>
      <c r="X8" s="72">
        <f>IF(RES_hh_emi_in!X8=0,0,1000000*RES_hh_emi_in!X8/RES_hh_num_in!X8)</f>
        <v>844.75988001798032</v>
      </c>
      <c r="Y8" s="72">
        <f>IF(RES_hh_emi_in!Y8=0,0,1000000*RES_hh_emi_in!Y8/RES_hh_num_in!Y8)</f>
        <v>676.92376302093305</v>
      </c>
      <c r="DA8" s="89" t="s">
        <v>850</v>
      </c>
    </row>
    <row r="9" spans="1:105" ht="12" customHeight="1" x14ac:dyDescent="0.25">
      <c r="A9" s="28" t="s">
        <v>203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X9" s="72">
        <f>IF(RES_hh_emi_in!X9=0,0,1000000*RES_hh_emi_in!X9/RES_hh_num_in!X9)</f>
        <v>0</v>
      </c>
      <c r="Y9" s="72">
        <f>IF(RES_hh_emi_in!Y9=0,0,1000000*RES_hh_emi_in!Y9/RES_hh_num_in!Y9)</f>
        <v>0</v>
      </c>
      <c r="DA9" s="89" t="s">
        <v>851</v>
      </c>
    </row>
    <row r="10" spans="1:105" ht="12" customHeight="1" x14ac:dyDescent="0.25">
      <c r="A10" s="28" t="s">
        <v>198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X10" s="72">
        <f>IF(RES_hh_emi_in!X10=0,0,1000000*RES_hh_emi_in!X10/RES_hh_num_in!X10)</f>
        <v>0</v>
      </c>
      <c r="Y10" s="72">
        <f>IF(RES_hh_emi_in!Y10=0,0,1000000*RES_hh_emi_in!Y10/RES_hh_num_in!Y10)</f>
        <v>0</v>
      </c>
      <c r="DA10" s="89" t="s">
        <v>852</v>
      </c>
    </row>
    <row r="11" spans="1:105" ht="12" customHeight="1" x14ac:dyDescent="0.25">
      <c r="A11" s="28" t="s">
        <v>199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X11" s="72">
        <f>IF(RES_hh_emi_in!X11=0,0,1000000*RES_hh_emi_in!X11/RES_hh_num_in!X11)</f>
        <v>0</v>
      </c>
      <c r="Y11" s="72">
        <f>IF(RES_hh_emi_in!Y11=0,0,1000000*RES_hh_emi_in!Y11/RES_hh_num_in!Y11)</f>
        <v>0</v>
      </c>
      <c r="DA11" s="89" t="s">
        <v>853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X12" s="72">
        <f>IF(RES_hh_emi_in!X12=0,0,1000000*RES_hh_emi_in!X12/RES_hh_num_in!X12)</f>
        <v>0</v>
      </c>
      <c r="Y12" s="72">
        <f>IF(RES_hh_emi_in!Y12=0,0,1000000*RES_hh_emi_in!Y12/RES_hh_num_in!Y12)</f>
        <v>0</v>
      </c>
      <c r="DA12" s="89" t="s">
        <v>854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X13" s="74">
        <f>IF(RES_hh_emi_in!X13=0,0,1000000*RES_hh_emi_in!X13/RES_hh_num_in!X13)</f>
        <v>0</v>
      </c>
      <c r="Y13" s="74">
        <f>IF(RES_hh_emi_in!Y13=0,0,1000000*RES_hh_emi_in!Y13/RES_hh_num_in!Y13)</f>
        <v>0</v>
      </c>
      <c r="DA13" s="90" t="s">
        <v>855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X14" s="76">
        <f>IF(RES_hh_emi_in!X14=0,0,1000000*RES_hh_emi_in!X14/RES_hh_num_in!X14)</f>
        <v>0</v>
      </c>
      <c r="Y14" s="76">
        <f>IF(RES_hh_emi_in!Y14=0,0,1000000*RES_hh_emi_in!Y14/RES_hh_num_in!Y14)</f>
        <v>0</v>
      </c>
      <c r="DA14" s="91" t="s">
        <v>856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857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X16" s="72">
        <f>IF(RES_hh_emi_in!X16=0,0,1000000*RES_hh_emi_in!X16/RES_hh_num_in!X$3)</f>
        <v>0</v>
      </c>
      <c r="Y16" s="72">
        <f>IF(RES_hh_emi_in!Y16=0,0,1000000*RES_hh_emi_in!Y16/RES_hh_num_in!Y$3)</f>
        <v>0</v>
      </c>
      <c r="DA16" s="89" t="s">
        <v>858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200.79472676670008</v>
      </c>
      <c r="D17" s="69">
        <f>IF(RES_hh_emi_in!D17=0,0,1000000*RES_hh_emi_in!D17/RES_hh_num_in!D17)</f>
        <v>203.69394531717739</v>
      </c>
      <c r="E17" s="69">
        <f>IF(RES_hh_emi_in!E17=0,0,1000000*RES_hh_emi_in!E17/RES_hh_num_in!E17)</f>
        <v>199.2655042895112</v>
      </c>
      <c r="F17" s="69">
        <f>IF(RES_hh_emi_in!F17=0,0,1000000*RES_hh_emi_in!F17/RES_hh_num_in!F17)</f>
        <v>179.79641276083564</v>
      </c>
      <c r="G17" s="69">
        <f>IF(RES_hh_emi_in!G17=0,0,1000000*RES_hh_emi_in!G17/RES_hh_num_in!G17)</f>
        <v>199.01552691838782</v>
      </c>
      <c r="H17" s="69">
        <f>IF(RES_hh_emi_in!H17=0,0,1000000*RES_hh_emi_in!H17/RES_hh_num_in!H17)</f>
        <v>184.02182869242273</v>
      </c>
      <c r="I17" s="69">
        <f>IF(RES_hh_emi_in!I17=0,0,1000000*RES_hh_emi_in!I17/RES_hh_num_in!I17)</f>
        <v>163.9305594429851</v>
      </c>
      <c r="J17" s="69">
        <f>IF(RES_hh_emi_in!J17=0,0,1000000*RES_hh_emi_in!J17/RES_hh_num_in!J17)</f>
        <v>184.70268543724546</v>
      </c>
      <c r="K17" s="69">
        <f>IF(RES_hh_emi_in!K17=0,0,1000000*RES_hh_emi_in!K17/RES_hh_num_in!K17)</f>
        <v>181.71999332133939</v>
      </c>
      <c r="L17" s="69">
        <f>IF(RES_hh_emi_in!L17=0,0,1000000*RES_hh_emi_in!L17/RES_hh_num_in!L17)</f>
        <v>191.87396008801056</v>
      </c>
      <c r="M17" s="69">
        <f>IF(RES_hh_emi_in!M17=0,0,1000000*RES_hh_emi_in!M17/RES_hh_num_in!M17)</f>
        <v>176.6354877572123</v>
      </c>
      <c r="N17" s="69">
        <f>IF(RES_hh_emi_in!N17=0,0,1000000*RES_hh_emi_in!N17/RES_hh_num_in!N17)</f>
        <v>175.42648476303143</v>
      </c>
      <c r="O17" s="69">
        <f>IF(RES_hh_emi_in!O17=0,0,1000000*RES_hh_emi_in!O17/RES_hh_num_in!O17)</f>
        <v>148.09103566398906</v>
      </c>
      <c r="P17" s="69">
        <f>IF(RES_hh_emi_in!P17=0,0,1000000*RES_hh_emi_in!P17/RES_hh_num_in!P17)</f>
        <v>125.20125776558261</v>
      </c>
      <c r="Q17" s="69">
        <f>IF(RES_hh_emi_in!Q17=0,0,1000000*RES_hh_emi_in!Q17/RES_hh_num_in!Q17)</f>
        <v>151.09731320336584</v>
      </c>
      <c r="R17" s="69">
        <f>IF(RES_hh_emi_in!R17=0,0,1000000*RES_hh_emi_in!R17/RES_hh_num_in!R17)</f>
        <v>167.63705837488379</v>
      </c>
      <c r="S17" s="69">
        <f>IF(RES_hh_emi_in!S17=0,0,1000000*RES_hh_emi_in!S17/RES_hh_num_in!S17)</f>
        <v>172.80907010974505</v>
      </c>
      <c r="T17" s="69">
        <f>IF(RES_hh_emi_in!T17=0,0,1000000*RES_hh_emi_in!T17/RES_hh_num_in!T17)</f>
        <v>155.51106106057105</v>
      </c>
      <c r="U17" s="69">
        <f>IF(RES_hh_emi_in!U17=0,0,1000000*RES_hh_emi_in!U17/RES_hh_num_in!U17)</f>
        <v>154.64450681817146</v>
      </c>
      <c r="V17" s="69">
        <f>IF(RES_hh_emi_in!V17=0,0,1000000*RES_hh_emi_in!V17/RES_hh_num_in!V17)</f>
        <v>128.93117390518245</v>
      </c>
      <c r="W17" s="69">
        <f>IF(RES_hh_emi_in!W17=0,0,1000000*RES_hh_emi_in!W17/RES_hh_num_in!W17)</f>
        <v>115.86738412006231</v>
      </c>
      <c r="X17" s="69">
        <f>IF(RES_hh_emi_in!X17=0,0,1000000*RES_hh_emi_in!X17/RES_hh_num_in!X17)</f>
        <v>98.273651097096035</v>
      </c>
      <c r="Y17" s="69">
        <f>IF(RES_hh_emi_in!Y17=0,0,1000000*RES_hh_emi_in!Y17/RES_hh_num_in!Y17)</f>
        <v>96.900422965917372</v>
      </c>
      <c r="DA17" s="88" t="s">
        <v>859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381.259038701821</v>
      </c>
      <c r="D18" s="72">
        <f>IF(RES_hh_emi_in!D18=0,0,1000000*RES_hh_emi_in!D18/RES_hh_num_in!D18)</f>
        <v>414.64343084558334</v>
      </c>
      <c r="E18" s="72">
        <f>IF(RES_hh_emi_in!E18=0,0,1000000*RES_hh_emi_in!E18/RES_hh_num_in!E18)</f>
        <v>418.64141974850361</v>
      </c>
      <c r="F18" s="72">
        <f>IF(RES_hh_emi_in!F18=0,0,1000000*RES_hh_emi_in!F18/RES_hh_num_in!F18)</f>
        <v>437.30268841478266</v>
      </c>
      <c r="G18" s="72">
        <f>IF(RES_hh_emi_in!G18=0,0,1000000*RES_hh_emi_in!G18/RES_hh_num_in!G18)</f>
        <v>444.75438584983505</v>
      </c>
      <c r="H18" s="72">
        <f>IF(RES_hh_emi_in!H18=0,0,1000000*RES_hh_emi_in!H18/RES_hh_num_in!H18)</f>
        <v>463.35617101483496</v>
      </c>
      <c r="I18" s="72">
        <f>IF(RES_hh_emi_in!I18=0,0,1000000*RES_hh_emi_in!I18/RES_hh_num_in!I18)</f>
        <v>468.43437694023339</v>
      </c>
      <c r="J18" s="72">
        <f>IF(RES_hh_emi_in!J18=0,0,1000000*RES_hh_emi_in!J18/RES_hh_num_in!J18)</f>
        <v>512.22013349315387</v>
      </c>
      <c r="K18" s="72">
        <f>IF(RES_hh_emi_in!K18=0,0,1000000*RES_hh_emi_in!K18/RES_hh_num_in!K18)</f>
        <v>539.51837120099492</v>
      </c>
      <c r="L18" s="72">
        <f>IF(RES_hh_emi_in!L18=0,0,1000000*RES_hh_emi_in!L18/RES_hh_num_in!L18)</f>
        <v>533.63635291401147</v>
      </c>
      <c r="M18" s="72">
        <f>IF(RES_hh_emi_in!M18=0,0,1000000*RES_hh_emi_in!M18/RES_hh_num_in!M18)</f>
        <v>523.33438956049133</v>
      </c>
      <c r="N18" s="72">
        <f>IF(RES_hh_emi_in!N18=0,0,1000000*RES_hh_emi_in!N18/RES_hh_num_in!N18)</f>
        <v>508.50040973796598</v>
      </c>
      <c r="O18" s="72">
        <f>IF(RES_hh_emi_in!O18=0,0,1000000*RES_hh_emi_in!O18/RES_hh_num_in!O18)</f>
        <v>509.20197595035808</v>
      </c>
      <c r="P18" s="72">
        <f>IF(RES_hh_emi_in!P18=0,0,1000000*RES_hh_emi_in!P18/RES_hh_num_in!P18)</f>
        <v>507.66436486249273</v>
      </c>
      <c r="Q18" s="72">
        <f>IF(RES_hh_emi_in!Q18=0,0,1000000*RES_hh_emi_in!Q18/RES_hh_num_in!Q18)</f>
        <v>493.16257760046182</v>
      </c>
      <c r="R18" s="72">
        <f>IF(RES_hh_emi_in!R18=0,0,1000000*RES_hh_emi_in!R18/RES_hh_num_in!R18)</f>
        <v>491.28586859127705</v>
      </c>
      <c r="S18" s="72">
        <f>IF(RES_hh_emi_in!S18=0,0,1000000*RES_hh_emi_in!S18/RES_hh_num_in!S18)</f>
        <v>502.30222881536133</v>
      </c>
      <c r="T18" s="72">
        <f>IF(RES_hh_emi_in!T18=0,0,1000000*RES_hh_emi_in!T18/RES_hh_num_in!T18)</f>
        <v>467.08988200119535</v>
      </c>
      <c r="U18" s="72">
        <f>IF(RES_hh_emi_in!U18=0,0,1000000*RES_hh_emi_in!U18/RES_hh_num_in!U18)</f>
        <v>432.3335301761802</v>
      </c>
      <c r="V18" s="72">
        <f>IF(RES_hh_emi_in!V18=0,0,1000000*RES_hh_emi_in!V18/RES_hh_num_in!V18)</f>
        <v>464.26516364278086</v>
      </c>
      <c r="W18" s="72">
        <f>IF(RES_hh_emi_in!W18=0,0,1000000*RES_hh_emi_in!W18/RES_hh_num_in!W18)</f>
        <v>639.35567906002177</v>
      </c>
      <c r="X18" s="72">
        <f>IF(RES_hh_emi_in!X18=0,0,1000000*RES_hh_emi_in!X18/RES_hh_num_in!X18)</f>
        <v>612.17554409266268</v>
      </c>
      <c r="Y18" s="72">
        <f>IF(RES_hh_emi_in!Y18=0,0,1000000*RES_hh_emi_in!Y18/RES_hh_num_in!Y18)</f>
        <v>348.13375735836189</v>
      </c>
      <c r="DA18" s="89" t="s">
        <v>860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340.32303346891041</v>
      </c>
      <c r="D19" s="72">
        <f>IF(RES_hh_emi_in!D19=0,0,1000000*RES_hh_emi_in!D19/RES_hh_num_in!D19)</f>
        <v>340.9472912831356</v>
      </c>
      <c r="E19" s="72">
        <f>IF(RES_hh_emi_in!E19=0,0,1000000*RES_hh_emi_in!E19/RES_hh_num_in!E19)</f>
        <v>329.98922006029653</v>
      </c>
      <c r="F19" s="72">
        <f>IF(RES_hh_emi_in!F19=0,0,1000000*RES_hh_emi_in!F19/RES_hh_num_in!F19)</f>
        <v>337.2729961171782</v>
      </c>
      <c r="G19" s="72">
        <f>IF(RES_hh_emi_in!G19=0,0,1000000*RES_hh_emi_in!G19/RES_hh_num_in!G19)</f>
        <v>373.66499679376193</v>
      </c>
      <c r="H19" s="72">
        <f>IF(RES_hh_emi_in!H19=0,0,1000000*RES_hh_emi_in!H19/RES_hh_num_in!H19)</f>
        <v>334.26125381576378</v>
      </c>
      <c r="I19" s="72">
        <f>IF(RES_hh_emi_in!I19=0,0,1000000*RES_hh_emi_in!I19/RES_hh_num_in!I19)</f>
        <v>327.3790489306673</v>
      </c>
      <c r="J19" s="72">
        <f>IF(RES_hh_emi_in!J19=0,0,1000000*RES_hh_emi_in!J19/RES_hh_num_in!J19)</f>
        <v>315.00889097910675</v>
      </c>
      <c r="K19" s="72">
        <f>IF(RES_hh_emi_in!K19=0,0,1000000*RES_hh_emi_in!K19/RES_hh_num_in!K19)</f>
        <v>314.17763979967964</v>
      </c>
      <c r="L19" s="72">
        <f>IF(RES_hh_emi_in!L19=0,0,1000000*RES_hh_emi_in!L19/RES_hh_num_in!L19)</f>
        <v>327.83944242533829</v>
      </c>
      <c r="M19" s="72">
        <f>IF(RES_hh_emi_in!M19=0,0,1000000*RES_hh_emi_in!M19/RES_hh_num_in!M19)</f>
        <v>318.38445096220255</v>
      </c>
      <c r="N19" s="72">
        <f>IF(RES_hh_emi_in!N19=0,0,1000000*RES_hh_emi_in!N19/RES_hh_num_in!N19)</f>
        <v>297.69132954547581</v>
      </c>
      <c r="O19" s="72">
        <f>IF(RES_hh_emi_in!O19=0,0,1000000*RES_hh_emi_in!O19/RES_hh_num_in!O19)</f>
        <v>293.79750706352041</v>
      </c>
      <c r="P19" s="72">
        <f>IF(RES_hh_emi_in!P19=0,0,1000000*RES_hh_emi_in!P19/RES_hh_num_in!P19)</f>
        <v>291.83032851578844</v>
      </c>
      <c r="Q19" s="72">
        <f>IF(RES_hh_emi_in!Q19=0,0,1000000*RES_hh_emi_in!Q19/RES_hh_num_in!Q19)</f>
        <v>280.46447389270247</v>
      </c>
      <c r="R19" s="72">
        <f>IF(RES_hh_emi_in!R19=0,0,1000000*RES_hh_emi_in!R19/RES_hh_num_in!R19)</f>
        <v>285.58362070229708</v>
      </c>
      <c r="S19" s="72">
        <f>IF(RES_hh_emi_in!S19=0,0,1000000*RES_hh_emi_in!S19/RES_hh_num_in!S19)</f>
        <v>284.50413130817373</v>
      </c>
      <c r="T19" s="72">
        <f>IF(RES_hh_emi_in!T19=0,0,1000000*RES_hh_emi_in!T19/RES_hh_num_in!T19)</f>
        <v>310.34913057369431</v>
      </c>
      <c r="U19" s="72">
        <f>IF(RES_hh_emi_in!U19=0,0,1000000*RES_hh_emi_in!U19/RES_hh_num_in!U19)</f>
        <v>280.95123658203124</v>
      </c>
      <c r="V19" s="72">
        <f>IF(RES_hh_emi_in!V19=0,0,1000000*RES_hh_emi_in!V19/RES_hh_num_in!V19)</f>
        <v>273.58372086046415</v>
      </c>
      <c r="W19" s="72">
        <f>IF(RES_hh_emi_in!W19=0,0,1000000*RES_hh_emi_in!W19/RES_hh_num_in!W19)</f>
        <v>263.90075800536709</v>
      </c>
      <c r="X19" s="72">
        <f>IF(RES_hh_emi_in!X19=0,0,1000000*RES_hh_emi_in!X19/RES_hh_num_in!X19)</f>
        <v>249.71376114020663</v>
      </c>
      <c r="Y19" s="72">
        <f>IF(RES_hh_emi_in!Y19=0,0,1000000*RES_hh_emi_in!Y19/RES_hh_num_in!Y19)</f>
        <v>227.61267540985696</v>
      </c>
      <c r="DA19" s="89" t="s">
        <v>861</v>
      </c>
    </row>
    <row r="20" spans="1:105" ht="12" customHeight="1" x14ac:dyDescent="0.25">
      <c r="A20" s="28" t="s">
        <v>201</v>
      </c>
      <c r="B20" s="72"/>
      <c r="C20" s="72">
        <f>IF(RES_hh_emi_in!C20=0,0,1000000*RES_hh_emi_in!C20/RES_hh_num_in!C20)</f>
        <v>667.28645718937128</v>
      </c>
      <c r="D20" s="72">
        <f>IF(RES_hh_emi_in!D20=0,0,1000000*RES_hh_emi_in!D20/RES_hh_num_in!D20)</f>
        <v>652.99365256944714</v>
      </c>
      <c r="E20" s="72">
        <f>IF(RES_hh_emi_in!E20=0,0,1000000*RES_hh_emi_in!E20/RES_hh_num_in!E20)</f>
        <v>637.56922925189326</v>
      </c>
      <c r="F20" s="72">
        <f>IF(RES_hh_emi_in!F20=0,0,1000000*RES_hh_emi_in!F20/RES_hh_num_in!F20)</f>
        <v>636.90621543015538</v>
      </c>
      <c r="G20" s="72">
        <f>IF(RES_hh_emi_in!G20=0,0,1000000*RES_hh_emi_in!G20/RES_hh_num_in!G20)</f>
        <v>658.76281984258571</v>
      </c>
      <c r="H20" s="72">
        <f>IF(RES_hh_emi_in!H20=0,0,1000000*RES_hh_emi_in!H20/RES_hh_num_in!H20)</f>
        <v>694.60886010333843</v>
      </c>
      <c r="I20" s="72">
        <f>IF(RES_hh_emi_in!I20=0,0,1000000*RES_hh_emi_in!I20/RES_hh_num_in!I20)</f>
        <v>541.43703589099323</v>
      </c>
      <c r="J20" s="72">
        <f>IF(RES_hh_emi_in!J20=0,0,1000000*RES_hh_emi_in!J20/RES_hh_num_in!J20)</f>
        <v>637.30953485251882</v>
      </c>
      <c r="K20" s="72">
        <f>IF(RES_hh_emi_in!K20=0,0,1000000*RES_hh_emi_in!K20/RES_hh_num_in!K20)</f>
        <v>616.03000175386126</v>
      </c>
      <c r="L20" s="72">
        <f>IF(RES_hh_emi_in!L20=0,0,1000000*RES_hh_emi_in!L20/RES_hh_num_in!L20)</f>
        <v>627.78947317374627</v>
      </c>
      <c r="M20" s="72">
        <f>IF(RES_hh_emi_in!M20=0,0,1000000*RES_hh_emi_in!M20/RES_hh_num_in!M20)</f>
        <v>620.60486858619424</v>
      </c>
      <c r="N20" s="72">
        <f>IF(RES_hh_emi_in!N20=0,0,1000000*RES_hh_emi_in!N20/RES_hh_num_in!N20)</f>
        <v>599.17497289443929</v>
      </c>
      <c r="O20" s="72">
        <f>IF(RES_hh_emi_in!O20=0,0,1000000*RES_hh_emi_in!O20/RES_hh_num_in!O20)</f>
        <v>501.85510402043337</v>
      </c>
      <c r="P20" s="72">
        <f>IF(RES_hh_emi_in!P20=0,0,1000000*RES_hh_emi_in!P20/RES_hh_num_in!P20)</f>
        <v>545.98586217317165</v>
      </c>
      <c r="Q20" s="72">
        <f>IF(RES_hh_emi_in!Q20=0,0,1000000*RES_hh_emi_in!Q20/RES_hh_num_in!Q20)</f>
        <v>507.60008353715995</v>
      </c>
      <c r="R20" s="72">
        <f>IF(RES_hh_emi_in!R20=0,0,1000000*RES_hh_emi_in!R20/RES_hh_num_in!R20)</f>
        <v>525.50187956802415</v>
      </c>
      <c r="S20" s="72">
        <f>IF(RES_hh_emi_in!S20=0,0,1000000*RES_hh_emi_in!S20/RES_hh_num_in!S20)</f>
        <v>542.92597085929606</v>
      </c>
      <c r="T20" s="72">
        <f>IF(RES_hh_emi_in!T20=0,0,1000000*RES_hh_emi_in!T20/RES_hh_num_in!T20)</f>
        <v>510.21147689321236</v>
      </c>
      <c r="U20" s="72">
        <f>IF(RES_hh_emi_in!U20=0,0,1000000*RES_hh_emi_in!U20/RES_hh_num_in!U20)</f>
        <v>555.75643316021808</v>
      </c>
      <c r="V20" s="72">
        <f>IF(RES_hh_emi_in!V20=0,0,1000000*RES_hh_emi_in!V20/RES_hh_num_in!V20)</f>
        <v>555.84843170284876</v>
      </c>
      <c r="W20" s="72">
        <f>IF(RES_hh_emi_in!W20=0,0,1000000*RES_hh_emi_in!W20/RES_hh_num_in!W20)</f>
        <v>451.66771318505829</v>
      </c>
      <c r="X20" s="72">
        <f>IF(RES_hh_emi_in!X20=0,0,1000000*RES_hh_emi_in!X20/RES_hh_num_in!X20)</f>
        <v>529.23308315353688</v>
      </c>
      <c r="Y20" s="72">
        <f>IF(RES_hh_emi_in!Y20=0,0,1000000*RES_hh_emi_in!Y20/RES_hh_num_in!Y20)</f>
        <v>495.54958767942031</v>
      </c>
      <c r="DA20" s="89" t="s">
        <v>862</v>
      </c>
    </row>
    <row r="21" spans="1:105" ht="12" customHeight="1" x14ac:dyDescent="0.25">
      <c r="A21" s="28" t="s">
        <v>190</v>
      </c>
      <c r="B21" s="72"/>
      <c r="C21" s="72">
        <f>IF(RES_hh_emi_in!C21=0,0,1000000*RES_hh_emi_in!C21/RES_hh_num_in!C21)</f>
        <v>363.38437105004255</v>
      </c>
      <c r="D21" s="72">
        <f>IF(RES_hh_emi_in!D21=0,0,1000000*RES_hh_emi_in!D21/RES_hh_num_in!D21)</f>
        <v>372.52549342916865</v>
      </c>
      <c r="E21" s="72">
        <f>IF(RES_hh_emi_in!E21=0,0,1000000*RES_hh_emi_in!E21/RES_hh_num_in!E21)</f>
        <v>374.32551974646378</v>
      </c>
      <c r="F21" s="72">
        <f>IF(RES_hh_emi_in!F21=0,0,1000000*RES_hh_emi_in!F21/RES_hh_num_in!F21)</f>
        <v>360.68332560993917</v>
      </c>
      <c r="G21" s="72">
        <f>IF(RES_hh_emi_in!G21=0,0,1000000*RES_hh_emi_in!G21/RES_hh_num_in!G21)</f>
        <v>370.20733396214496</v>
      </c>
      <c r="H21" s="72">
        <f>IF(RES_hh_emi_in!H21=0,0,1000000*RES_hh_emi_in!H21/RES_hh_num_in!H21)</f>
        <v>351.89543804476602</v>
      </c>
      <c r="I21" s="72">
        <f>IF(RES_hh_emi_in!I21=0,0,1000000*RES_hh_emi_in!I21/RES_hh_num_in!I21)</f>
        <v>354.91030756349602</v>
      </c>
      <c r="J21" s="72">
        <f>IF(RES_hh_emi_in!J21=0,0,1000000*RES_hh_emi_in!J21/RES_hh_num_in!J21)</f>
        <v>338.58980689493296</v>
      </c>
      <c r="K21" s="72">
        <f>IF(RES_hh_emi_in!K21=0,0,1000000*RES_hh_emi_in!K21/RES_hh_num_in!K21)</f>
        <v>336.12948705900538</v>
      </c>
      <c r="L21" s="72">
        <f>IF(RES_hh_emi_in!L21=0,0,1000000*RES_hh_emi_in!L21/RES_hh_num_in!L21)</f>
        <v>360.81254348811359</v>
      </c>
      <c r="M21" s="72">
        <f>IF(RES_hh_emi_in!M21=0,0,1000000*RES_hh_emi_in!M21/RES_hh_num_in!M21)</f>
        <v>338.67550244988962</v>
      </c>
      <c r="N21" s="72">
        <f>IF(RES_hh_emi_in!N21=0,0,1000000*RES_hh_emi_in!N21/RES_hh_num_in!N21)</f>
        <v>343.09780412381559</v>
      </c>
      <c r="O21" s="72">
        <f>IF(RES_hh_emi_in!O21=0,0,1000000*RES_hh_emi_in!O21/RES_hh_num_in!O21)</f>
        <v>317.98148494434702</v>
      </c>
      <c r="P21" s="72">
        <f>IF(RES_hh_emi_in!P21=0,0,1000000*RES_hh_emi_in!P21/RES_hh_num_in!P21)</f>
        <v>299.44659221730421</v>
      </c>
      <c r="Q21" s="72">
        <f>IF(RES_hh_emi_in!Q21=0,0,1000000*RES_hh_emi_in!Q21/RES_hh_num_in!Q21)</f>
        <v>308.37972898580887</v>
      </c>
      <c r="R21" s="72">
        <f>IF(RES_hh_emi_in!R21=0,0,1000000*RES_hh_emi_in!R21/RES_hh_num_in!R21)</f>
        <v>304.43257683619538</v>
      </c>
      <c r="S21" s="72">
        <f>IF(RES_hh_emi_in!S21=0,0,1000000*RES_hh_emi_in!S21/RES_hh_num_in!S21)</f>
        <v>303.62106750177804</v>
      </c>
      <c r="T21" s="72">
        <f>IF(RES_hh_emi_in!T21=0,0,1000000*RES_hh_emi_in!T21/RES_hh_num_in!T21)</f>
        <v>305.34609700506962</v>
      </c>
      <c r="U21" s="72">
        <f>IF(RES_hh_emi_in!U21=0,0,1000000*RES_hh_emi_in!U21/RES_hh_num_in!U21)</f>
        <v>287.51882329315464</v>
      </c>
      <c r="V21" s="72">
        <f>IF(RES_hh_emi_in!V21=0,0,1000000*RES_hh_emi_in!V21/RES_hh_num_in!V21)</f>
        <v>279.36180734170819</v>
      </c>
      <c r="W21" s="72">
        <f>IF(RES_hh_emi_in!W21=0,0,1000000*RES_hh_emi_in!W21/RES_hh_num_in!W21)</f>
        <v>298.43488675225188</v>
      </c>
      <c r="X21" s="72">
        <f>IF(RES_hh_emi_in!X21=0,0,1000000*RES_hh_emi_in!X21/RES_hh_num_in!X21)</f>
        <v>227.99145414049073</v>
      </c>
      <c r="Y21" s="72">
        <f>IF(RES_hh_emi_in!Y21=0,0,1000000*RES_hh_emi_in!Y21/RES_hh_num_in!Y21)</f>
        <v>192.57937212870237</v>
      </c>
      <c r="DA21" s="89" t="s">
        <v>863</v>
      </c>
    </row>
    <row r="22" spans="1:105" ht="12" customHeight="1" x14ac:dyDescent="0.25">
      <c r="A22" s="28" t="s">
        <v>203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X22" s="72">
        <f>IF(RES_hh_emi_in!X22=0,0,1000000*RES_hh_emi_in!X22/RES_hh_num_in!X22)</f>
        <v>0</v>
      </c>
      <c r="Y22" s="72">
        <f>IF(RES_hh_emi_in!Y22=0,0,1000000*RES_hh_emi_in!Y22/RES_hh_num_in!Y22)</f>
        <v>0</v>
      </c>
      <c r="DA22" s="89" t="s">
        <v>864</v>
      </c>
    </row>
    <row r="23" spans="1:105" ht="12" customHeight="1" x14ac:dyDescent="0.25">
      <c r="A23" s="28" t="s">
        <v>198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X23" s="72">
        <f>IF(RES_hh_emi_in!X23=0,0,1000000*RES_hh_emi_in!X23/RES_hh_num_in!X23)</f>
        <v>0</v>
      </c>
      <c r="Y23" s="72">
        <f>IF(RES_hh_emi_in!Y23=0,0,1000000*RES_hh_emi_in!Y23/RES_hh_num_in!Y23)</f>
        <v>0</v>
      </c>
      <c r="DA23" s="89" t="s">
        <v>865</v>
      </c>
    </row>
    <row r="24" spans="1:105" ht="12" customHeight="1" x14ac:dyDescent="0.25">
      <c r="A24" s="28" t="s">
        <v>199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X24" s="72">
        <f>IF(RES_hh_emi_in!X24=0,0,1000000*RES_hh_emi_in!X24/RES_hh_num_in!X24)</f>
        <v>0</v>
      </c>
      <c r="Y24" s="72">
        <f>IF(RES_hh_emi_in!Y24=0,0,1000000*RES_hh_emi_in!Y24/RES_hh_num_in!Y24)</f>
        <v>0</v>
      </c>
      <c r="DA24" s="89" t="s">
        <v>866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X25" s="74">
        <f>IF(RES_hh_emi_in!X25=0,0,1000000*RES_hh_emi_in!X25/RES_hh_num_in!X25)</f>
        <v>0</v>
      </c>
      <c r="Y25" s="74">
        <f>IF(RES_hh_emi_in!Y25=0,0,1000000*RES_hh_emi_in!Y25/RES_hh_num_in!Y25)</f>
        <v>0</v>
      </c>
      <c r="DA25" s="90" t="s">
        <v>867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X26" s="77">
        <f>IF(RES_hh_emi_in!X26=0,0,1000000*RES_hh_emi_in!X26/RES_hh_num_in!X26)</f>
        <v>0</v>
      </c>
      <c r="Y26" s="77">
        <f>IF(RES_hh_emi_in!Y26=0,0,1000000*RES_hh_emi_in!Y26/RES_hh_num_in!Y26)</f>
        <v>0</v>
      </c>
      <c r="DA26" s="92" t="s">
        <v>868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71.736969015420641</v>
      </c>
      <c r="D27" s="69">
        <f>IF(RES_hh_emi_in!D27=0,0,1000000*RES_hh_emi_in!D27/RES_hh_num_in!D27)</f>
        <v>74.280859749337324</v>
      </c>
      <c r="E27" s="69">
        <f>IF(RES_hh_emi_in!E27=0,0,1000000*RES_hh_emi_in!E27/RES_hh_num_in!E27)</f>
        <v>74.172571243546258</v>
      </c>
      <c r="F27" s="69">
        <f>IF(RES_hh_emi_in!F27=0,0,1000000*RES_hh_emi_in!F27/RES_hh_num_in!F27)</f>
        <v>73.761519104837504</v>
      </c>
      <c r="G27" s="69">
        <f>IF(RES_hh_emi_in!G27=0,0,1000000*RES_hh_emi_in!G27/RES_hh_num_in!G27)</f>
        <v>77.688649408047311</v>
      </c>
      <c r="H27" s="69">
        <f>IF(RES_hh_emi_in!H27=0,0,1000000*RES_hh_emi_in!H27/RES_hh_num_in!H27)</f>
        <v>66.86933129795969</v>
      </c>
      <c r="I27" s="69">
        <f>IF(RES_hh_emi_in!I27=0,0,1000000*RES_hh_emi_in!I27/RES_hh_num_in!I27)</f>
        <v>64.80531329568349</v>
      </c>
      <c r="J27" s="69">
        <f>IF(RES_hh_emi_in!J27=0,0,1000000*RES_hh_emi_in!J27/RES_hh_num_in!J27)</f>
        <v>61.219669469919928</v>
      </c>
      <c r="K27" s="69">
        <f>IF(RES_hh_emi_in!K27=0,0,1000000*RES_hh_emi_in!K27/RES_hh_num_in!K27)</f>
        <v>69.144082424629957</v>
      </c>
      <c r="L27" s="69">
        <f>IF(RES_hh_emi_in!L27=0,0,1000000*RES_hh_emi_in!L27/RES_hh_num_in!L27)</f>
        <v>66.156487200995159</v>
      </c>
      <c r="M27" s="69">
        <f>IF(RES_hh_emi_in!M27=0,0,1000000*RES_hh_emi_in!M27/RES_hh_num_in!M27)</f>
        <v>72.145749573864606</v>
      </c>
      <c r="N27" s="69">
        <f>IF(RES_hh_emi_in!N27=0,0,1000000*RES_hh_emi_in!N27/RES_hh_num_in!N27)</f>
        <v>63.774151412852426</v>
      </c>
      <c r="O27" s="69">
        <f>IF(RES_hh_emi_in!O27=0,0,1000000*RES_hh_emi_in!O27/RES_hh_num_in!O27)</f>
        <v>60.3776448682096</v>
      </c>
      <c r="P27" s="69">
        <f>IF(RES_hh_emi_in!P27=0,0,1000000*RES_hh_emi_in!P27/RES_hh_num_in!P27)</f>
        <v>60.033390601095078</v>
      </c>
      <c r="Q27" s="69">
        <f>IF(RES_hh_emi_in!Q27=0,0,1000000*RES_hh_emi_in!Q27/RES_hh_num_in!Q27)</f>
        <v>54.123229804826906</v>
      </c>
      <c r="R27" s="69">
        <f>IF(RES_hh_emi_in!R27=0,0,1000000*RES_hh_emi_in!R27/RES_hh_num_in!R27)</f>
        <v>59.152367765758989</v>
      </c>
      <c r="S27" s="69">
        <f>IF(RES_hh_emi_in!S27=0,0,1000000*RES_hh_emi_in!S27/RES_hh_num_in!S27)</f>
        <v>58.962623001883813</v>
      </c>
      <c r="T27" s="69">
        <f>IF(RES_hh_emi_in!T27=0,0,1000000*RES_hh_emi_in!T27/RES_hh_num_in!T27)</f>
        <v>59.161328786222469</v>
      </c>
      <c r="U27" s="69">
        <f>IF(RES_hh_emi_in!U27=0,0,1000000*RES_hh_emi_in!U27/RES_hh_num_in!U27)</f>
        <v>62.709271545327603</v>
      </c>
      <c r="V27" s="69">
        <f>IF(RES_hh_emi_in!V27=0,0,1000000*RES_hh_emi_in!V27/RES_hh_num_in!V27)</f>
        <v>62.87384209436118</v>
      </c>
      <c r="W27" s="69">
        <f>IF(RES_hh_emi_in!W27=0,0,1000000*RES_hh_emi_in!W27/RES_hh_num_in!W27)</f>
        <v>54.278662732273666</v>
      </c>
      <c r="X27" s="69">
        <f>IF(RES_hh_emi_in!X27=0,0,1000000*RES_hh_emi_in!X27/RES_hh_num_in!X27)</f>
        <v>51.465712184645334</v>
      </c>
      <c r="Y27" s="69">
        <f>IF(RES_hh_emi_in!Y27=0,0,1000000*RES_hh_emi_in!Y27/RES_hh_num_in!Y27)</f>
        <v>52.377543496294955</v>
      </c>
      <c r="DA27" s="88" t="s">
        <v>869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206.91260011214101</v>
      </c>
      <c r="D28" s="72">
        <f>IF(RES_hh_emi_in!D28=0,0,1000000*RES_hh_emi_in!D28/RES_hh_num_in!D28)</f>
        <v>253.69792618697934</v>
      </c>
      <c r="E28" s="72">
        <f>IF(RES_hh_emi_in!E28=0,0,1000000*RES_hh_emi_in!E28/RES_hh_num_in!E28)</f>
        <v>299.88273149403926</v>
      </c>
      <c r="F28" s="72">
        <f>IF(RES_hh_emi_in!F28=0,0,1000000*RES_hh_emi_in!F28/RES_hh_num_in!F28)</f>
        <v>299.74391445170789</v>
      </c>
      <c r="G28" s="72">
        <f>IF(RES_hh_emi_in!G28=0,0,1000000*RES_hh_emi_in!G28/RES_hh_num_in!G28)</f>
        <v>302.85297293492204</v>
      </c>
      <c r="H28" s="72">
        <f>IF(RES_hh_emi_in!H28=0,0,1000000*RES_hh_emi_in!H28/RES_hh_num_in!H28)</f>
        <v>318.99329211517261</v>
      </c>
      <c r="I28" s="72">
        <f>IF(RES_hh_emi_in!I28=0,0,1000000*RES_hh_emi_in!I28/RES_hh_num_in!I28)</f>
        <v>288.47532392333926</v>
      </c>
      <c r="J28" s="72">
        <f>IF(RES_hh_emi_in!J28=0,0,1000000*RES_hh_emi_in!J28/RES_hh_num_in!J28)</f>
        <v>309.65968631375989</v>
      </c>
      <c r="K28" s="72">
        <f>IF(RES_hh_emi_in!K28=0,0,1000000*RES_hh_emi_in!K28/RES_hh_num_in!K28)</f>
        <v>324.98777185238367</v>
      </c>
      <c r="L28" s="72">
        <f>IF(RES_hh_emi_in!L28=0,0,1000000*RES_hh_emi_in!L28/RES_hh_num_in!L28)</f>
        <v>334.44751760679867</v>
      </c>
      <c r="M28" s="72">
        <f>IF(RES_hh_emi_in!M28=0,0,1000000*RES_hh_emi_in!M28/RES_hh_num_in!M28)</f>
        <v>318.49283907127756</v>
      </c>
      <c r="N28" s="72">
        <f>IF(RES_hh_emi_in!N28=0,0,1000000*RES_hh_emi_in!N28/RES_hh_num_in!N28)</f>
        <v>309.98997479680111</v>
      </c>
      <c r="O28" s="72">
        <f>IF(RES_hh_emi_in!O28=0,0,1000000*RES_hh_emi_in!O28/RES_hh_num_in!O28)</f>
        <v>268.12607719208683</v>
      </c>
      <c r="P28" s="72">
        <f>IF(RES_hh_emi_in!P28=0,0,1000000*RES_hh_emi_in!P28/RES_hh_num_in!P28)</f>
        <v>277.48502313152221</v>
      </c>
      <c r="Q28" s="72">
        <f>IF(RES_hh_emi_in!Q28=0,0,1000000*RES_hh_emi_in!Q28/RES_hh_num_in!Q28)</f>
        <v>301.93934481079998</v>
      </c>
      <c r="R28" s="72">
        <f>IF(RES_hh_emi_in!R28=0,0,1000000*RES_hh_emi_in!R28/RES_hh_num_in!R28)</f>
        <v>288.98977039677709</v>
      </c>
      <c r="S28" s="72">
        <f>IF(RES_hh_emi_in!S28=0,0,1000000*RES_hh_emi_in!S28/RES_hh_num_in!S28)</f>
        <v>304.16754595109722</v>
      </c>
      <c r="T28" s="72">
        <f>IF(RES_hh_emi_in!T28=0,0,1000000*RES_hh_emi_in!T28/RES_hh_num_in!T28)</f>
        <v>248.12353050056961</v>
      </c>
      <c r="U28" s="72">
        <f>IF(RES_hh_emi_in!U28=0,0,1000000*RES_hh_emi_in!U28/RES_hh_num_in!U28)</f>
        <v>274.47311326503723</v>
      </c>
      <c r="V28" s="72">
        <f>IF(RES_hh_emi_in!V28=0,0,1000000*RES_hh_emi_in!V28/RES_hh_num_in!V28)</f>
        <v>308.56307355326584</v>
      </c>
      <c r="W28" s="72">
        <f>IF(RES_hh_emi_in!W28=0,0,1000000*RES_hh_emi_in!W28/RES_hh_num_in!W28)</f>
        <v>223.70990179280884</v>
      </c>
      <c r="X28" s="72">
        <f>IF(RES_hh_emi_in!X28=0,0,1000000*RES_hh_emi_in!X28/RES_hh_num_in!X28)</f>
        <v>231.45936765517212</v>
      </c>
      <c r="Y28" s="72">
        <f>IF(RES_hh_emi_in!Y28=0,0,1000000*RES_hh_emi_in!Y28/RES_hh_num_in!Y28)</f>
        <v>230.18678648258765</v>
      </c>
      <c r="DA28" s="89" t="s">
        <v>870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197.59442832632607</v>
      </c>
      <c r="D29" s="72">
        <f>IF(RES_hh_emi_in!D29=0,0,1000000*RES_hh_emi_in!D29/RES_hh_num_in!D29)</f>
        <v>207.90584182068187</v>
      </c>
      <c r="E29" s="72">
        <f>IF(RES_hh_emi_in!E29=0,0,1000000*RES_hh_emi_in!E29/RES_hh_num_in!E29)</f>
        <v>226.01910313148593</v>
      </c>
      <c r="F29" s="72">
        <f>IF(RES_hh_emi_in!F29=0,0,1000000*RES_hh_emi_in!F29/RES_hh_num_in!F29)</f>
        <v>207.14081177557341</v>
      </c>
      <c r="G29" s="72">
        <f>IF(RES_hh_emi_in!G29=0,0,1000000*RES_hh_emi_in!G29/RES_hh_num_in!G29)</f>
        <v>222.78682283475555</v>
      </c>
      <c r="H29" s="72">
        <f>IF(RES_hh_emi_in!H29=0,0,1000000*RES_hh_emi_in!H29/RES_hh_num_in!H29)</f>
        <v>207.63526020713559</v>
      </c>
      <c r="I29" s="72">
        <f>IF(RES_hh_emi_in!I29=0,0,1000000*RES_hh_emi_in!I29/RES_hh_num_in!I29)</f>
        <v>209.98563478132505</v>
      </c>
      <c r="J29" s="72">
        <f>IF(RES_hh_emi_in!J29=0,0,1000000*RES_hh_emi_in!J29/RES_hh_num_in!J29)</f>
        <v>191.9086789466829</v>
      </c>
      <c r="K29" s="72">
        <f>IF(RES_hh_emi_in!K29=0,0,1000000*RES_hh_emi_in!K29/RES_hh_num_in!K29)</f>
        <v>203.41155959285294</v>
      </c>
      <c r="L29" s="72">
        <f>IF(RES_hh_emi_in!L29=0,0,1000000*RES_hh_emi_in!L29/RES_hh_num_in!L29)</f>
        <v>203.33829334775911</v>
      </c>
      <c r="M29" s="72">
        <f>IF(RES_hh_emi_in!M29=0,0,1000000*RES_hh_emi_in!M29/RES_hh_num_in!M29)</f>
        <v>211.51249102446596</v>
      </c>
      <c r="N29" s="72">
        <f>IF(RES_hh_emi_in!N29=0,0,1000000*RES_hh_emi_in!N29/RES_hh_num_in!N29)</f>
        <v>198.70147232297066</v>
      </c>
      <c r="O29" s="72">
        <f>IF(RES_hh_emi_in!O29=0,0,1000000*RES_hh_emi_in!O29/RES_hh_num_in!O29)</f>
        <v>187.19607894491406</v>
      </c>
      <c r="P29" s="72">
        <f>IF(RES_hh_emi_in!P29=0,0,1000000*RES_hh_emi_in!P29/RES_hh_num_in!P29)</f>
        <v>190.52990183667112</v>
      </c>
      <c r="Q29" s="72">
        <f>IF(RES_hh_emi_in!Q29=0,0,1000000*RES_hh_emi_in!Q29/RES_hh_num_in!Q29)</f>
        <v>190.69941963336132</v>
      </c>
      <c r="R29" s="72">
        <f>IF(RES_hh_emi_in!R29=0,0,1000000*RES_hh_emi_in!R29/RES_hh_num_in!R29)</f>
        <v>183.07334438526098</v>
      </c>
      <c r="S29" s="72">
        <f>IF(RES_hh_emi_in!S29=0,0,1000000*RES_hh_emi_in!S29/RES_hh_num_in!S29)</f>
        <v>199.76115421082298</v>
      </c>
      <c r="T29" s="72">
        <f>IF(RES_hh_emi_in!T29=0,0,1000000*RES_hh_emi_in!T29/RES_hh_num_in!T29)</f>
        <v>202.81570074711863</v>
      </c>
      <c r="U29" s="72">
        <f>IF(RES_hh_emi_in!U29=0,0,1000000*RES_hh_emi_in!U29/RES_hh_num_in!U29)</f>
        <v>208.28582710132628</v>
      </c>
      <c r="V29" s="72">
        <f>IF(RES_hh_emi_in!V29=0,0,1000000*RES_hh_emi_in!V29/RES_hh_num_in!V29)</f>
        <v>202.35455012916566</v>
      </c>
      <c r="W29" s="72">
        <f>IF(RES_hh_emi_in!W29=0,0,1000000*RES_hh_emi_in!W29/RES_hh_num_in!W29)</f>
        <v>187.22643482589129</v>
      </c>
      <c r="X29" s="72">
        <f>IF(RES_hh_emi_in!X29=0,0,1000000*RES_hh_emi_in!X29/RES_hh_num_in!X29)</f>
        <v>169.01959935614826</v>
      </c>
      <c r="Y29" s="72">
        <f>IF(RES_hh_emi_in!Y29=0,0,1000000*RES_hh_emi_in!Y29/RES_hh_num_in!Y29)</f>
        <v>154.77680360401362</v>
      </c>
      <c r="DA29" s="89" t="s">
        <v>871</v>
      </c>
    </row>
    <row r="30" spans="1:105" ht="12" customHeight="1" x14ac:dyDescent="0.25">
      <c r="A30" s="28" t="s">
        <v>190</v>
      </c>
      <c r="B30" s="72"/>
      <c r="C30" s="72">
        <f>IF(RES_hh_emi_in!C30=0,0,1000000*RES_hh_emi_in!C30/RES_hh_num_in!C30)</f>
        <v>165.03658725356755</v>
      </c>
      <c r="D30" s="72">
        <f>IF(RES_hh_emi_in!D30=0,0,1000000*RES_hh_emi_in!D30/RES_hh_num_in!D30)</f>
        <v>169.61768760520818</v>
      </c>
      <c r="E30" s="72">
        <f>IF(RES_hh_emi_in!E30=0,0,1000000*RES_hh_emi_in!E30/RES_hh_num_in!E30)</f>
        <v>173.30626548057742</v>
      </c>
      <c r="F30" s="72">
        <f>IF(RES_hh_emi_in!F30=0,0,1000000*RES_hh_emi_in!F30/RES_hh_num_in!F30)</f>
        <v>168.03846132653132</v>
      </c>
      <c r="G30" s="72">
        <f>IF(RES_hh_emi_in!G30=0,0,1000000*RES_hh_emi_in!G30/RES_hh_num_in!G30)</f>
        <v>173.61414031355315</v>
      </c>
      <c r="H30" s="72">
        <f>IF(RES_hh_emi_in!H30=0,0,1000000*RES_hh_emi_in!H30/RES_hh_num_in!H30)</f>
        <v>170.32275384702672</v>
      </c>
      <c r="I30" s="72">
        <f>IF(RES_hh_emi_in!I30=0,0,1000000*RES_hh_emi_in!I30/RES_hh_num_in!I30)</f>
        <v>158.78537775091061</v>
      </c>
      <c r="J30" s="72">
        <f>IF(RES_hh_emi_in!J30=0,0,1000000*RES_hh_emi_in!J30/RES_hh_num_in!J30)</f>
        <v>156.08681594051919</v>
      </c>
      <c r="K30" s="72">
        <f>IF(RES_hh_emi_in!K30=0,0,1000000*RES_hh_emi_in!K30/RES_hh_num_in!K30)</f>
        <v>150.54168508599432</v>
      </c>
      <c r="L30" s="72">
        <f>IF(RES_hh_emi_in!L30=0,0,1000000*RES_hh_emi_in!L30/RES_hh_num_in!L30)</f>
        <v>160.69480420275443</v>
      </c>
      <c r="M30" s="72">
        <f>IF(RES_hh_emi_in!M30=0,0,1000000*RES_hh_emi_in!M30/RES_hh_num_in!M30)</f>
        <v>156.98972081922852</v>
      </c>
      <c r="N30" s="72">
        <f>IF(RES_hh_emi_in!N30=0,0,1000000*RES_hh_emi_in!N30/RES_hh_num_in!N30)</f>
        <v>143.30057574662854</v>
      </c>
      <c r="O30" s="72">
        <f>IF(RES_hh_emi_in!O30=0,0,1000000*RES_hh_emi_in!O30/RES_hh_num_in!O30)</f>
        <v>140.31628195435397</v>
      </c>
      <c r="P30" s="72">
        <f>IF(RES_hh_emi_in!P30=0,0,1000000*RES_hh_emi_in!P30/RES_hh_num_in!P30)</f>
        <v>139.22503585243743</v>
      </c>
      <c r="Q30" s="72">
        <f>IF(RES_hh_emi_in!Q30=0,0,1000000*RES_hh_emi_in!Q30/RES_hh_num_in!Q30)</f>
        <v>144.28318223676311</v>
      </c>
      <c r="R30" s="72">
        <f>IF(RES_hh_emi_in!R30=0,0,1000000*RES_hh_emi_in!R30/RES_hh_num_in!R30)</f>
        <v>146.04581971161682</v>
      </c>
      <c r="S30" s="72">
        <f>IF(RES_hh_emi_in!S30=0,0,1000000*RES_hh_emi_in!S30/RES_hh_num_in!S30)</f>
        <v>153.1665771422083</v>
      </c>
      <c r="T30" s="72">
        <f>IF(RES_hh_emi_in!T30=0,0,1000000*RES_hh_emi_in!T30/RES_hh_num_in!T30)</f>
        <v>153.0164062119901</v>
      </c>
      <c r="U30" s="72">
        <f>IF(RES_hh_emi_in!U30=0,0,1000000*RES_hh_emi_in!U30/RES_hh_num_in!U30)</f>
        <v>153.46340944654861</v>
      </c>
      <c r="V30" s="72">
        <f>IF(RES_hh_emi_in!V30=0,0,1000000*RES_hh_emi_in!V30/RES_hh_num_in!V30)</f>
        <v>156.73251951141521</v>
      </c>
      <c r="W30" s="72">
        <f>IF(RES_hh_emi_in!W30=0,0,1000000*RES_hh_emi_in!W30/RES_hh_num_in!W30)</f>
        <v>159.45860104139064</v>
      </c>
      <c r="X30" s="72">
        <f>IF(RES_hh_emi_in!X30=0,0,1000000*RES_hh_emi_in!X30/RES_hh_num_in!X30)</f>
        <v>134.17353370329278</v>
      </c>
      <c r="Y30" s="72">
        <f>IF(RES_hh_emi_in!Y30=0,0,1000000*RES_hh_emi_in!Y30/RES_hh_num_in!Y30)</f>
        <v>127.21755120954283</v>
      </c>
      <c r="DA30" s="89" t="s">
        <v>872</v>
      </c>
    </row>
    <row r="31" spans="1:105" ht="12" customHeight="1" x14ac:dyDescent="0.25">
      <c r="A31" s="28" t="s">
        <v>203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X31" s="72">
        <f>IF(RES_hh_emi_in!X31=0,0,1000000*RES_hh_emi_in!X31/RES_hh_num_in!X31)</f>
        <v>0</v>
      </c>
      <c r="Y31" s="72">
        <f>IF(RES_hh_emi_in!Y31=0,0,1000000*RES_hh_emi_in!Y31/RES_hh_num_in!Y31)</f>
        <v>0</v>
      </c>
      <c r="DA31" s="89" t="s">
        <v>873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X32" s="77">
        <f>IF(RES_hh_emi_in!X32=0,0,1000000*RES_hh_emi_in!X32/RES_hh_num_in!X32)</f>
        <v>0</v>
      </c>
      <c r="Y32" s="77">
        <f>IF(RES_hh_emi_in!Y32=0,0,1000000*RES_hh_emi_in!Y32/RES_hh_num_in!Y32)</f>
        <v>0</v>
      </c>
      <c r="DA32" s="92" t="s">
        <v>874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159.02576751345822</v>
      </c>
      <c r="D3" s="65">
        <f>IF(RES_hh_fech_in!D3=0,0,RES_hh_fech_in!D3/RES_summary!D$21)</f>
        <v>152.51695290263166</v>
      </c>
      <c r="E3" s="65">
        <f>IF(RES_hh_fech_in!E3=0,0,RES_hh_fech_in!E3/RES_summary!E$21)</f>
        <v>152.83968251010282</v>
      </c>
      <c r="F3" s="65">
        <f>IF(RES_hh_fech_in!F3=0,0,RES_hh_fech_in!F3/RES_summary!F$21)</f>
        <v>146.15098792219729</v>
      </c>
      <c r="G3" s="65">
        <f>IF(RES_hh_fech_in!G3=0,0,RES_hh_fech_in!G3/RES_summary!G$21)</f>
        <v>144.36207741992035</v>
      </c>
      <c r="H3" s="65">
        <f>IF(RES_hh_fech_in!H3=0,0,RES_hh_fech_in!H3/RES_summary!H$21)</f>
        <v>137.2511603395325</v>
      </c>
      <c r="I3" s="65">
        <f>IF(RES_hh_fech_in!I3=0,0,RES_hh_fech_in!I3/RES_summary!I$21)</f>
        <v>124.89183431740111</v>
      </c>
      <c r="J3" s="65">
        <f>IF(RES_hh_fech_in!J3=0,0,RES_hh_fech_in!J3/RES_summary!J$21)</f>
        <v>129.08224101319368</v>
      </c>
      <c r="K3" s="65">
        <f>IF(RES_hh_fech_in!K3=0,0,RES_hh_fech_in!K3/RES_summary!K$21)</f>
        <v>122.52306062328164</v>
      </c>
      <c r="L3" s="65">
        <f>IF(RES_hh_fech_in!L3=0,0,RES_hh_fech_in!L3/RES_summary!L$21)</f>
        <v>129.62844880366362</v>
      </c>
      <c r="M3" s="65">
        <f>IF(RES_hh_fech_in!M3=0,0,RES_hh_fech_in!M3/RES_summary!M$21)</f>
        <v>112.52947591518345</v>
      </c>
      <c r="N3" s="65">
        <f>IF(RES_hh_fech_in!N3=0,0,RES_hh_fech_in!N3/RES_summary!N$21)</f>
        <v>114.66755926048434</v>
      </c>
      <c r="O3" s="65">
        <f>IF(RES_hh_fech_in!O3=0,0,RES_hh_fech_in!O3/RES_summary!O$21)</f>
        <v>111.09276462192882</v>
      </c>
      <c r="P3" s="65">
        <f>IF(RES_hh_fech_in!P3=0,0,RES_hh_fech_in!P3/RES_summary!P$21)</f>
        <v>85.983512167364509</v>
      </c>
      <c r="Q3" s="65">
        <f>IF(RES_hh_fech_in!Q3=0,0,RES_hh_fech_in!Q3/RES_summary!Q$21)</f>
        <v>87.517864047589427</v>
      </c>
      <c r="R3" s="65">
        <f>IF(RES_hh_fech_in!R3=0,0,RES_hh_fech_in!R3/RES_summary!R$21)</f>
        <v>89.270023055100737</v>
      </c>
      <c r="S3" s="65">
        <f>IF(RES_hh_fech_in!S3=0,0,RES_hh_fech_in!S3/RES_summary!S$21)</f>
        <v>87.101093855349035</v>
      </c>
      <c r="T3" s="65">
        <f>IF(RES_hh_fech_in!T3=0,0,RES_hh_fech_in!T3/RES_summary!T$21)</f>
        <v>83.863164731413448</v>
      </c>
      <c r="U3" s="65">
        <f>IF(RES_hh_fech_in!U3=0,0,RES_hh_fech_in!U3/RES_summary!U$21)</f>
        <v>75.899762583125565</v>
      </c>
      <c r="V3" s="65">
        <f>IF(RES_hh_fech_in!V3=0,0,RES_hh_fech_in!V3/RES_summary!V$21)</f>
        <v>68.504081090320923</v>
      </c>
      <c r="W3" s="65">
        <f>IF(RES_hh_fech_in!W3=0,0,RES_hh_fech_in!W3/RES_summary!W$21)</f>
        <v>68.509860407504306</v>
      </c>
      <c r="X3" s="65">
        <f>IF(RES_hh_fech_in!X3=0,0,RES_hh_fech_in!X3/RES_summary!X$21)</f>
        <v>54.948608989322558</v>
      </c>
      <c r="Y3" s="65">
        <f>IF(RES_hh_fech_in!Y3=0,0,RES_hh_fech_in!Y3/RES_summary!Y$21)</f>
        <v>48.157869234866965</v>
      </c>
      <c r="DA3" s="87" t="s">
        <v>876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133.49188703600143</v>
      </c>
      <c r="D4" s="69">
        <f>IF(RES_hh_fech_in!D4=0,0,RES_hh_fech_in!D4/RES_summary!D$21)</f>
        <v>126.06381030943945</v>
      </c>
      <c r="E4" s="69">
        <f>IF(RES_hh_fech_in!E4=0,0,RES_hh_fech_in!E4/RES_summary!E$21)</f>
        <v>125.81973691857608</v>
      </c>
      <c r="F4" s="69">
        <f>IF(RES_hh_fech_in!F4=0,0,RES_hh_fech_in!F4/RES_summary!F$21)</f>
        <v>120.28521635867463</v>
      </c>
      <c r="G4" s="69">
        <f>IF(RES_hh_fech_in!G4=0,0,RES_hh_fech_in!G4/RES_summary!G$21)</f>
        <v>117.76379492434211</v>
      </c>
      <c r="H4" s="69">
        <f>IF(RES_hh_fech_in!H4=0,0,RES_hh_fech_in!H4/RES_summary!H$21)</f>
        <v>110.49274253315032</v>
      </c>
      <c r="I4" s="69">
        <f>IF(RES_hh_fech_in!I4=0,0,RES_hh_fech_in!I4/RES_summary!I$21)</f>
        <v>99.321619084619272</v>
      </c>
      <c r="J4" s="69">
        <f>IF(RES_hh_fech_in!J4=0,0,RES_hh_fech_in!J4/RES_summary!J$21)</f>
        <v>103.78743867721464</v>
      </c>
      <c r="K4" s="69">
        <f>IF(RES_hh_fech_in!K4=0,0,RES_hh_fech_in!K4/RES_summary!K$21)</f>
        <v>98.902131337787893</v>
      </c>
      <c r="L4" s="69">
        <f>IF(RES_hh_fech_in!L4=0,0,RES_hh_fech_in!L4/RES_summary!L$21)</f>
        <v>105.69935660568656</v>
      </c>
      <c r="M4" s="69">
        <f>IF(RES_hh_fech_in!M4=0,0,RES_hh_fech_in!M4/RES_summary!M$21)</f>
        <v>89.672505162202981</v>
      </c>
      <c r="N4" s="69">
        <f>IF(RES_hh_fech_in!N4=0,0,RES_hh_fech_in!N4/RES_summary!N$21)</f>
        <v>91.922003811046892</v>
      </c>
      <c r="O4" s="69">
        <f>IF(RES_hh_fech_in!O4=0,0,RES_hh_fech_in!O4/RES_summary!O$21)</f>
        <v>90.108397604964523</v>
      </c>
      <c r="P4" s="69">
        <f>IF(RES_hh_fech_in!P4=0,0,RES_hh_fech_in!P4/RES_summary!P$21)</f>
        <v>66.199868713579534</v>
      </c>
      <c r="Q4" s="69">
        <f>IF(RES_hh_fech_in!Q4=0,0,RES_hh_fech_in!Q4/RES_summary!Q$21)</f>
        <v>67.459553860858463</v>
      </c>
      <c r="R4" s="69">
        <f>IF(RES_hh_fech_in!R4=0,0,RES_hh_fech_in!R4/RES_summary!R$21)</f>
        <v>67.838669184887848</v>
      </c>
      <c r="S4" s="69">
        <f>IF(RES_hh_fech_in!S4=0,0,RES_hh_fech_in!S4/RES_summary!S$21)</f>
        <v>64.730446256892932</v>
      </c>
      <c r="T4" s="69">
        <f>IF(RES_hh_fech_in!T4=0,0,RES_hh_fech_in!T4/RES_summary!T$21)</f>
        <v>61.733866076485562</v>
      </c>
      <c r="U4" s="69">
        <f>IF(RES_hh_fech_in!U4=0,0,RES_hh_fech_in!U4/RES_summary!U$21)</f>
        <v>55.089276034035095</v>
      </c>
      <c r="V4" s="69">
        <f>IF(RES_hh_fech_in!V4=0,0,RES_hh_fech_in!V4/RES_summary!V$21)</f>
        <v>49.019654858789117</v>
      </c>
      <c r="W4" s="69">
        <f>IF(RES_hh_fech_in!W4=0,0,RES_hh_fech_in!W4/RES_summary!W$21)</f>
        <v>47.607330616495631</v>
      </c>
      <c r="X4" s="69">
        <f>IF(RES_hh_fech_in!X4=0,0,RES_hh_fech_in!X4/RES_summary!X$21)</f>
        <v>36.337054320137874</v>
      </c>
      <c r="Y4" s="69">
        <f>IF(RES_hh_fech_in!Y4=0,0,RES_hh_fech_in!Y4/RES_summary!Y$21)</f>
        <v>30.766595447977764</v>
      </c>
      <c r="DA4" s="88" t="s">
        <v>877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121.80555971483324</v>
      </c>
      <c r="D5" s="72">
        <f>IF(RES_hh_fech_in!D5=0,0,RES_hh_fech_in!D5/RES_summary!D$21)</f>
        <v>126.72565717033723</v>
      </c>
      <c r="E5" s="72">
        <f>IF(RES_hh_fech_in!E5=0,0,RES_hh_fech_in!E5/RES_summary!E$21)</f>
        <v>117.01350786581868</v>
      </c>
      <c r="F5" s="72">
        <f>IF(RES_hh_fech_in!F5=0,0,RES_hh_fech_in!F5/RES_summary!F$21)</f>
        <v>111.56480061227424</v>
      </c>
      <c r="G5" s="72">
        <f>IF(RES_hh_fech_in!G5=0,0,RES_hh_fech_in!G5/RES_summary!G$21)</f>
        <v>116.33525278652543</v>
      </c>
      <c r="H5" s="72">
        <f>IF(RES_hh_fech_in!H5=0,0,RES_hh_fech_in!H5/RES_summary!H$21)</f>
        <v>126.11894662002034</v>
      </c>
      <c r="I5" s="72">
        <f>IF(RES_hh_fech_in!I5=0,0,RES_hh_fech_in!I5/RES_summary!I$21)</f>
        <v>113.20155414730117</v>
      </c>
      <c r="J5" s="72">
        <f>IF(RES_hh_fech_in!J5=0,0,RES_hh_fech_in!J5/RES_summary!J$21)</f>
        <v>114.98324920511379</v>
      </c>
      <c r="K5" s="72">
        <f>IF(RES_hh_fech_in!K5=0,0,RES_hh_fech_in!K5/RES_summary!K$21)</f>
        <v>111.50775775769586</v>
      </c>
      <c r="L5" s="72">
        <f>IF(RES_hh_fech_in!L5=0,0,RES_hh_fech_in!L5/RES_summary!L$21)</f>
        <v>122.90776037551866</v>
      </c>
      <c r="M5" s="72">
        <f>IF(RES_hh_fech_in!M5=0,0,RES_hh_fech_in!M5/RES_summary!M$21)</f>
        <v>103.09308688760291</v>
      </c>
      <c r="N5" s="72">
        <f>IF(RES_hh_fech_in!N5=0,0,RES_hh_fech_in!N5/RES_summary!N$21)</f>
        <v>102.27218286932248</v>
      </c>
      <c r="O5" s="72">
        <f>IF(RES_hh_fech_in!O5=0,0,RES_hh_fech_in!O5/RES_summary!O$21)</f>
        <v>97.57369432523754</v>
      </c>
      <c r="P5" s="72">
        <f>IF(RES_hh_fech_in!P5=0,0,RES_hh_fech_in!P5/RES_summary!P$21)</f>
        <v>85.235224281834036</v>
      </c>
      <c r="Q5" s="72">
        <f>IF(RES_hh_fech_in!Q5=0,0,RES_hh_fech_in!Q5/RES_summary!Q$21)</f>
        <v>76.860700342565835</v>
      </c>
      <c r="R5" s="72">
        <f>IF(RES_hh_fech_in!R5=0,0,RES_hh_fech_in!R5/RES_summary!R$21)</f>
        <v>77.528496304671535</v>
      </c>
      <c r="S5" s="72">
        <f>IF(RES_hh_fech_in!S5=0,0,RES_hh_fech_in!S5/RES_summary!S$21)</f>
        <v>77.590254935626675</v>
      </c>
      <c r="T5" s="72">
        <f>IF(RES_hh_fech_in!T5=0,0,RES_hh_fech_in!T5/RES_summary!T$21)</f>
        <v>63.267148597233373</v>
      </c>
      <c r="U5" s="72">
        <f>IF(RES_hh_fech_in!U5=0,0,RES_hh_fech_in!U5/RES_summary!U$21)</f>
        <v>63.674061160112323</v>
      </c>
      <c r="V5" s="72">
        <f>IF(RES_hh_fech_in!V5=0,0,RES_hh_fech_in!V5/RES_summary!V$21)</f>
        <v>62.518785730350622</v>
      </c>
      <c r="W5" s="72">
        <f>IF(RES_hh_fech_in!W5=0,0,RES_hh_fech_in!W5/RES_summary!W$21)</f>
        <v>55.200281074573525</v>
      </c>
      <c r="X5" s="72">
        <f>IF(RES_hh_fech_in!X5=0,0,RES_hh_fech_in!X5/RES_summary!X$21)</f>
        <v>42.898605417959864</v>
      </c>
      <c r="Y5" s="72">
        <f>IF(RES_hh_fech_in!Y5=0,0,RES_hh_fech_in!Y5/RES_summary!Y$21)</f>
        <v>38.058593512991962</v>
      </c>
      <c r="DA5" s="89" t="s">
        <v>878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126.54312559338626</v>
      </c>
      <c r="D6" s="72">
        <f>IF(RES_hh_fech_in!D6=0,0,RES_hh_fech_in!D6/RES_summary!D$21)</f>
        <v>97.996539246444513</v>
      </c>
      <c r="E6" s="72">
        <f>IF(RES_hh_fech_in!E6=0,0,RES_hh_fech_in!E6/RES_summary!E$21)</f>
        <v>92.992675418361273</v>
      </c>
      <c r="F6" s="72">
        <f>IF(RES_hh_fech_in!F6=0,0,RES_hh_fech_in!F6/RES_summary!F$21)</f>
        <v>101.8892518402382</v>
      </c>
      <c r="G6" s="72">
        <f>IF(RES_hh_fech_in!G6=0,0,RES_hh_fech_in!G6/RES_summary!G$21)</f>
        <v>112.81817850395529</v>
      </c>
      <c r="H6" s="72">
        <f>IF(RES_hh_fech_in!H6=0,0,RES_hh_fech_in!H6/RES_summary!H$21)</f>
        <v>105.76522087886691</v>
      </c>
      <c r="I6" s="72">
        <f>IF(RES_hh_fech_in!I6=0,0,RES_hh_fech_in!I6/RES_summary!I$21)</f>
        <v>90.612168060050735</v>
      </c>
      <c r="J6" s="72">
        <f>IF(RES_hh_fech_in!J6=0,0,RES_hh_fech_in!J6/RES_summary!J$21)</f>
        <v>95.196703763470197</v>
      </c>
      <c r="K6" s="72">
        <f>IF(RES_hh_fech_in!K6=0,0,RES_hh_fech_in!K6/RES_summary!K$21)</f>
        <v>94.564864068540075</v>
      </c>
      <c r="L6" s="72">
        <f>IF(RES_hh_fech_in!L6=0,0,RES_hh_fech_in!L6/RES_summary!L$21)</f>
        <v>100.33896735279858</v>
      </c>
      <c r="M6" s="72">
        <f>IF(RES_hh_fech_in!M6=0,0,RES_hh_fech_in!M6/RES_summary!M$21)</f>
        <v>79.127346671152253</v>
      </c>
      <c r="N6" s="72">
        <f>IF(RES_hh_fech_in!N6=0,0,RES_hh_fech_in!N6/RES_summary!N$21)</f>
        <v>74.552660317442815</v>
      </c>
      <c r="O6" s="72">
        <f>IF(RES_hh_fech_in!O6=0,0,RES_hh_fech_in!O6/RES_summary!O$21)</f>
        <v>77.685844658533227</v>
      </c>
      <c r="P6" s="72">
        <f>IF(RES_hh_fech_in!P6=0,0,RES_hh_fech_in!P6/RES_summary!P$21)</f>
        <v>78.229711775674659</v>
      </c>
      <c r="Q6" s="72">
        <f>IF(RES_hh_fech_in!Q6=0,0,RES_hh_fech_in!Q6/RES_summary!Q$21)</f>
        <v>62.829543176485508</v>
      </c>
      <c r="R6" s="72">
        <f>IF(RES_hh_fech_in!R6=0,0,RES_hh_fech_in!R6/RES_summary!R$21)</f>
        <v>72.499506289002511</v>
      </c>
      <c r="S6" s="72">
        <f>IF(RES_hh_fech_in!S6=0,0,RES_hh_fech_in!S6/RES_summary!S$21)</f>
        <v>57.500860969398964</v>
      </c>
      <c r="T6" s="72">
        <f>IF(RES_hh_fech_in!T6=0,0,RES_hh_fech_in!T6/RES_summary!T$21)</f>
        <v>63.972811816150163</v>
      </c>
      <c r="U6" s="72">
        <f>IF(RES_hh_fech_in!U6=0,0,RES_hh_fech_in!U6/RES_summary!U$21)</f>
        <v>59.215674781582919</v>
      </c>
      <c r="V6" s="72">
        <f>IF(RES_hh_fech_in!V6=0,0,RES_hh_fech_in!V6/RES_summary!V$21)</f>
        <v>50.8595541548029</v>
      </c>
      <c r="W6" s="72">
        <f>IF(RES_hh_fech_in!W6=0,0,RES_hh_fech_in!W6/RES_summary!W$21)</f>
        <v>51.243358658309056</v>
      </c>
      <c r="X6" s="72">
        <f>IF(RES_hh_fech_in!X6=0,0,RES_hh_fech_in!X6/RES_summary!X$21)</f>
        <v>44.294170882631207</v>
      </c>
      <c r="Y6" s="72">
        <f>IF(RES_hh_fech_in!Y6=0,0,RES_hh_fech_in!Y6/RES_summary!Y$21)</f>
        <v>36.763696638333585</v>
      </c>
      <c r="DA6" s="89" t="s">
        <v>879</v>
      </c>
    </row>
    <row r="7" spans="1:105" ht="12" customHeight="1" x14ac:dyDescent="0.25">
      <c r="A7" s="28" t="s">
        <v>201</v>
      </c>
      <c r="B7" s="72"/>
      <c r="C7" s="72">
        <f>IF(RES_hh_fech_in!C7=0,0,RES_hh_fech_in!C7/RES_summary!C$21)</f>
        <v>167.70472219042912</v>
      </c>
      <c r="D7" s="72">
        <f>IF(RES_hh_fech_in!D7=0,0,RES_hh_fech_in!D7/RES_summary!D$21)</f>
        <v>147.58219354436852</v>
      </c>
      <c r="E7" s="72">
        <f>IF(RES_hh_fech_in!E7=0,0,RES_hh_fech_in!E7/RES_summary!E$21)</f>
        <v>149.57330946970052</v>
      </c>
      <c r="F7" s="72">
        <f>IF(RES_hh_fech_in!F7=0,0,RES_hh_fech_in!F7/RES_summary!F$21)</f>
        <v>141.12106196316944</v>
      </c>
      <c r="G7" s="72">
        <f>IF(RES_hh_fech_in!G7=0,0,RES_hh_fech_in!G7/RES_summary!G$21)</f>
        <v>152.08644339366953</v>
      </c>
      <c r="H7" s="72">
        <f>IF(RES_hh_fech_in!H7=0,0,RES_hh_fech_in!H7/RES_summary!H$21)</f>
        <v>149.1826711358365</v>
      </c>
      <c r="I7" s="72">
        <f>IF(RES_hh_fech_in!I7=0,0,RES_hh_fech_in!I7/RES_summary!I$21)</f>
        <v>114.98758871108556</v>
      </c>
      <c r="J7" s="72">
        <f>IF(RES_hh_fech_in!J7=0,0,RES_hh_fech_in!J7/RES_summary!J$21)</f>
        <v>129.11273172853336</v>
      </c>
      <c r="K7" s="72">
        <f>IF(RES_hh_fech_in!K7=0,0,RES_hh_fech_in!K7/RES_summary!K$21)</f>
        <v>120.28815125945322</v>
      </c>
      <c r="L7" s="72">
        <f>IF(RES_hh_fech_in!L7=0,0,RES_hh_fech_in!L7/RES_summary!L$21)</f>
        <v>121.9851726177216</v>
      </c>
      <c r="M7" s="72">
        <f>IF(RES_hh_fech_in!M7=0,0,RES_hh_fech_in!M7/RES_summary!M$21)</f>
        <v>103.97740522711327</v>
      </c>
      <c r="N7" s="72">
        <f>IF(RES_hh_fech_in!N7=0,0,RES_hh_fech_in!N7/RES_summary!N$21)</f>
        <v>103.70555720443815</v>
      </c>
      <c r="O7" s="72">
        <f>IF(RES_hh_fech_in!O7=0,0,RES_hh_fech_in!O7/RES_summary!O$21)</f>
        <v>99.112981184204344</v>
      </c>
      <c r="P7" s="72">
        <f>IF(RES_hh_fech_in!P7=0,0,RES_hh_fech_in!P7/RES_summary!P$21)</f>
        <v>73.420321162672636</v>
      </c>
      <c r="Q7" s="72">
        <f>IF(RES_hh_fech_in!Q7=0,0,RES_hh_fech_in!Q7/RES_summary!Q$21)</f>
        <v>67.701837263458359</v>
      </c>
      <c r="R7" s="72">
        <f>IF(RES_hh_fech_in!R7=0,0,RES_hh_fech_in!R7/RES_summary!R$21)</f>
        <v>70.23205415497624</v>
      </c>
      <c r="S7" s="72">
        <f>IF(RES_hh_fech_in!S7=0,0,RES_hh_fech_in!S7/RES_summary!S$21)</f>
        <v>71.890575485746581</v>
      </c>
      <c r="T7" s="72">
        <f>IF(RES_hh_fech_in!T7=0,0,RES_hh_fech_in!T7/RES_summary!T$21)</f>
        <v>66.425890679214362</v>
      </c>
      <c r="U7" s="72">
        <f>IF(RES_hh_fech_in!U7=0,0,RES_hh_fech_in!U7/RES_summary!U$21)</f>
        <v>65.515386053213717</v>
      </c>
      <c r="V7" s="72">
        <f>IF(RES_hh_fech_in!V7=0,0,RES_hh_fech_in!V7/RES_summary!V$21)</f>
        <v>64.015436638396736</v>
      </c>
      <c r="W7" s="72">
        <f>IF(RES_hh_fech_in!W7=0,0,RES_hh_fech_in!W7/RES_summary!W$21)</f>
        <v>51.877130948605682</v>
      </c>
      <c r="X7" s="72">
        <f>IF(RES_hh_fech_in!X7=0,0,RES_hh_fech_in!X7/RES_summary!X$21)</f>
        <v>42.673848593754911</v>
      </c>
      <c r="Y7" s="72">
        <f>IF(RES_hh_fech_in!Y7=0,0,RES_hh_fech_in!Y7/RES_summary!Y$21)</f>
        <v>31.559166861039913</v>
      </c>
      <c r="DA7" s="89" t="s">
        <v>880</v>
      </c>
    </row>
    <row r="8" spans="1:105" ht="12" customHeight="1" x14ac:dyDescent="0.25">
      <c r="A8" s="28" t="s">
        <v>190</v>
      </c>
      <c r="B8" s="72"/>
      <c r="C8" s="72">
        <f>IF(RES_hh_fech_in!C8=0,0,RES_hh_fech_in!C8/RES_summary!C$21)</f>
        <v>141.72932125955364</v>
      </c>
      <c r="D8" s="72">
        <f>IF(RES_hh_fech_in!D8=0,0,RES_hh_fech_in!D8/RES_summary!D$21)</f>
        <v>133.50112430612546</v>
      </c>
      <c r="E8" s="72">
        <f>IF(RES_hh_fech_in!E8=0,0,RES_hh_fech_in!E8/RES_summary!E$21)</f>
        <v>130.4419010082527</v>
      </c>
      <c r="F8" s="72">
        <f>IF(RES_hh_fech_in!F8=0,0,RES_hh_fech_in!F8/RES_summary!F$21)</f>
        <v>130.00744422034123</v>
      </c>
      <c r="G8" s="72">
        <f>IF(RES_hh_fech_in!G8=0,0,RES_hh_fech_in!G8/RES_summary!G$21)</f>
        <v>128.50805885117703</v>
      </c>
      <c r="H8" s="72">
        <f>IF(RES_hh_fech_in!H8=0,0,RES_hh_fech_in!H8/RES_summary!H$21)</f>
        <v>120.1469123574625</v>
      </c>
      <c r="I8" s="72">
        <f>IF(RES_hh_fech_in!I8=0,0,RES_hh_fech_in!I8/RES_summary!I$21)</f>
        <v>105.86414918676135</v>
      </c>
      <c r="J8" s="72">
        <f>IF(RES_hh_fech_in!J8=0,0,RES_hh_fech_in!J8/RES_summary!J$21)</f>
        <v>107.19806071281592</v>
      </c>
      <c r="K8" s="72">
        <f>IF(RES_hh_fech_in!K8=0,0,RES_hh_fech_in!K8/RES_summary!K$21)</f>
        <v>107.65687912625198</v>
      </c>
      <c r="L8" s="72">
        <f>IF(RES_hh_fech_in!L8=0,0,RES_hh_fech_in!L8/RES_summary!L$21)</f>
        <v>114.11368780903753</v>
      </c>
      <c r="M8" s="72">
        <f>IF(RES_hh_fech_in!M8=0,0,RES_hh_fech_in!M8/RES_summary!M$21)</f>
        <v>95.932569486641512</v>
      </c>
      <c r="N8" s="72">
        <f>IF(RES_hh_fech_in!N8=0,0,RES_hh_fech_in!N8/RES_summary!N$21)</f>
        <v>99.706836058860745</v>
      </c>
      <c r="O8" s="72">
        <f>IF(RES_hh_fech_in!O8=0,0,RES_hh_fech_in!O8/RES_summary!O$21)</f>
        <v>96.247399211974965</v>
      </c>
      <c r="P8" s="72">
        <f>IF(RES_hh_fech_in!P8=0,0,RES_hh_fech_in!P8/RES_summary!P$21)</f>
        <v>70.23950975354586</v>
      </c>
      <c r="Q8" s="72">
        <f>IF(RES_hh_fech_in!Q8=0,0,RES_hh_fech_in!Q8/RES_summary!Q$21)</f>
        <v>72.645386732150584</v>
      </c>
      <c r="R8" s="72">
        <f>IF(RES_hh_fech_in!R8=0,0,RES_hh_fech_in!R8/RES_summary!R$21)</f>
        <v>69.251187654494387</v>
      </c>
      <c r="S8" s="72">
        <f>IF(RES_hh_fech_in!S8=0,0,RES_hh_fech_in!S8/RES_summary!S$21)</f>
        <v>64.621670654798578</v>
      </c>
      <c r="T8" s="72">
        <f>IF(RES_hh_fech_in!T8=0,0,RES_hh_fech_in!T8/RES_summary!T$21)</f>
        <v>59.965792954605838</v>
      </c>
      <c r="U8" s="72">
        <f>IF(RES_hh_fech_in!U8=0,0,RES_hh_fech_in!U8/RES_summary!U$21)</f>
        <v>56.168004221378922</v>
      </c>
      <c r="V8" s="72">
        <f>IF(RES_hh_fech_in!V8=0,0,RES_hh_fech_in!V8/RES_summary!V$21)</f>
        <v>53.346060764529184</v>
      </c>
      <c r="W8" s="72">
        <f>IF(RES_hh_fech_in!W8=0,0,RES_hh_fech_in!W8/RES_summary!W$21)</f>
        <v>55.438312853042362</v>
      </c>
      <c r="X8" s="72">
        <f>IF(RES_hh_fech_in!X8=0,0,RES_hh_fech_in!X8/RES_summary!X$21)</f>
        <v>40.926197984185215</v>
      </c>
      <c r="Y8" s="72">
        <f>IF(RES_hh_fech_in!Y8=0,0,RES_hh_fech_in!Y8/RES_summary!Y$21)</f>
        <v>33.032924959941234</v>
      </c>
      <c r="DA8" s="89" t="s">
        <v>881</v>
      </c>
    </row>
    <row r="9" spans="1:105" ht="12" customHeight="1" x14ac:dyDescent="0.25">
      <c r="A9" s="28" t="s">
        <v>203</v>
      </c>
      <c r="B9" s="72"/>
      <c r="C9" s="72">
        <f>IF(RES_hh_fech_in!C9=0,0,RES_hh_fech_in!C9/RES_summary!C$21)</f>
        <v>116.2659073270033</v>
      </c>
      <c r="D9" s="72">
        <f>IF(RES_hh_fech_in!D9=0,0,RES_hh_fech_in!D9/RES_summary!D$21)</f>
        <v>117.40058675233412</v>
      </c>
      <c r="E9" s="72">
        <f>IF(RES_hh_fech_in!E9=0,0,RES_hh_fech_in!E9/RES_summary!E$21)</f>
        <v>127.08653531883404</v>
      </c>
      <c r="F9" s="72">
        <f>IF(RES_hh_fech_in!F9=0,0,RES_hh_fech_in!F9/RES_summary!F$21)</f>
        <v>114.22561486920547</v>
      </c>
      <c r="G9" s="72">
        <f>IF(RES_hh_fech_in!G9=0,0,RES_hh_fech_in!G9/RES_summary!G$21)</f>
        <v>111.61881732832632</v>
      </c>
      <c r="H9" s="72">
        <f>IF(RES_hh_fech_in!H9=0,0,RES_hh_fech_in!H9/RES_summary!H$21)</f>
        <v>102.61663620043723</v>
      </c>
      <c r="I9" s="72">
        <f>IF(RES_hh_fech_in!I9=0,0,RES_hh_fech_in!I9/RES_summary!I$21)</f>
        <v>100.9841387065777</v>
      </c>
      <c r="J9" s="72">
        <f>IF(RES_hh_fech_in!J9=0,0,RES_hh_fech_in!J9/RES_summary!J$21)</f>
        <v>101.54316235483539</v>
      </c>
      <c r="K9" s="72">
        <f>IF(RES_hh_fech_in!K9=0,0,RES_hh_fech_in!K9/RES_summary!K$21)</f>
        <v>94.481395687401545</v>
      </c>
      <c r="L9" s="72">
        <f>IF(RES_hh_fech_in!L9=0,0,RES_hh_fech_in!L9/RES_summary!L$21)</f>
        <v>102.81081364316766</v>
      </c>
      <c r="M9" s="72">
        <f>IF(RES_hh_fech_in!M9=0,0,RES_hh_fech_in!M9/RES_summary!M$21)</f>
        <v>83.964457343100989</v>
      </c>
      <c r="N9" s="72">
        <f>IF(RES_hh_fech_in!N9=0,0,RES_hh_fech_in!N9/RES_summary!N$21)</f>
        <v>85.621916809412284</v>
      </c>
      <c r="O9" s="72">
        <f>IF(RES_hh_fech_in!O9=0,0,RES_hh_fech_in!O9/RES_summary!O$21)</f>
        <v>85.636551581418033</v>
      </c>
      <c r="P9" s="72">
        <f>IF(RES_hh_fech_in!P9=0,0,RES_hh_fech_in!P9/RES_summary!P$21)</f>
        <v>72.960896375517507</v>
      </c>
      <c r="Q9" s="72">
        <f>IF(RES_hh_fech_in!Q9=0,0,RES_hh_fech_in!Q9/RES_summary!Q$21)</f>
        <v>71.52459117059152</v>
      </c>
      <c r="R9" s="72">
        <f>IF(RES_hh_fech_in!R9=0,0,RES_hh_fech_in!R9/RES_summary!R$21)</f>
        <v>77.071961622035928</v>
      </c>
      <c r="S9" s="72">
        <f>IF(RES_hh_fech_in!S9=0,0,RES_hh_fech_in!S9/RES_summary!S$21)</f>
        <v>70.894307847918185</v>
      </c>
      <c r="T9" s="72">
        <f>IF(RES_hh_fech_in!T9=0,0,RES_hh_fech_in!T9/RES_summary!T$21)</f>
        <v>75.902631400780024</v>
      </c>
      <c r="U9" s="72">
        <f>IF(RES_hh_fech_in!U9=0,0,RES_hh_fech_in!U9/RES_summary!U$21)</f>
        <v>63.944026286432639</v>
      </c>
      <c r="V9" s="72">
        <f>IF(RES_hh_fech_in!V9=0,0,RES_hh_fech_in!V9/RES_summary!V$21)</f>
        <v>55.233130691912038</v>
      </c>
      <c r="W9" s="72">
        <f>IF(RES_hh_fech_in!W9=0,0,RES_hh_fech_in!W9/RES_summary!W$21)</f>
        <v>55.363176394572747</v>
      </c>
      <c r="X9" s="72">
        <f>IF(RES_hh_fech_in!X9=0,0,RES_hh_fech_in!X9/RES_summary!X$21)</f>
        <v>45.106555958657893</v>
      </c>
      <c r="Y9" s="72">
        <f>IF(RES_hh_fech_in!Y9=0,0,RES_hh_fech_in!Y9/RES_summary!Y$21)</f>
        <v>37.491084670517239</v>
      </c>
      <c r="DA9" s="89" t="s">
        <v>882</v>
      </c>
    </row>
    <row r="10" spans="1:105" ht="12" customHeight="1" x14ac:dyDescent="0.25">
      <c r="A10" s="28" t="s">
        <v>198</v>
      </c>
      <c r="B10" s="72"/>
      <c r="C10" s="72">
        <f>IF(RES_hh_fech_in!C10=0,0,RES_hh_fech_in!C10/RES_summary!C$21)</f>
        <v>58.801670844286519</v>
      </c>
      <c r="D10" s="72">
        <f>IF(RES_hh_fech_in!D10=0,0,RES_hh_fech_in!D10/RES_summary!D$21)</f>
        <v>106.38768302305409</v>
      </c>
      <c r="E10" s="72">
        <f>IF(RES_hh_fech_in!E10=0,0,RES_hh_fech_in!E10/RES_summary!E$21)</f>
        <v>95.784355503593659</v>
      </c>
      <c r="F10" s="72">
        <f>IF(RES_hh_fech_in!F10=0,0,RES_hh_fech_in!F10/RES_summary!F$21)</f>
        <v>104.23047043649126</v>
      </c>
      <c r="G10" s="72">
        <f>IF(RES_hh_fech_in!G10=0,0,RES_hh_fech_in!G10/RES_summary!G$21)</f>
        <v>104.29682244694432</v>
      </c>
      <c r="H10" s="72">
        <f>IF(RES_hh_fech_in!H10=0,0,RES_hh_fech_in!H10/RES_summary!H$21)</f>
        <v>91.066611568175915</v>
      </c>
      <c r="I10" s="72">
        <f>IF(RES_hh_fech_in!I10=0,0,RES_hh_fech_in!I10/RES_summary!I$21)</f>
        <v>74.281486106936811</v>
      </c>
      <c r="J10" s="72">
        <f>IF(RES_hh_fech_in!J10=0,0,RES_hh_fech_in!J10/RES_summary!J$21)</f>
        <v>76.788357249552476</v>
      </c>
      <c r="K10" s="72">
        <f>IF(RES_hh_fech_in!K10=0,0,RES_hh_fech_in!K10/RES_summary!K$21)</f>
        <v>82.28558109050897</v>
      </c>
      <c r="L10" s="72">
        <f>IF(RES_hh_fech_in!L10=0,0,RES_hh_fech_in!L10/RES_summary!L$21)</f>
        <v>98.811878567510945</v>
      </c>
      <c r="M10" s="72">
        <f>IF(RES_hh_fech_in!M10=0,0,RES_hh_fech_in!M10/RES_summary!M$21)</f>
        <v>86.64803105503637</v>
      </c>
      <c r="N10" s="72">
        <f>IF(RES_hh_fech_in!N10=0,0,RES_hh_fech_in!N10/RES_summary!N$21)</f>
        <v>92.809841505290549</v>
      </c>
      <c r="O10" s="72">
        <f>IF(RES_hh_fech_in!O10=0,0,RES_hh_fech_in!O10/RES_summary!O$21)</f>
        <v>85.693624467058413</v>
      </c>
      <c r="P10" s="72">
        <f>IF(RES_hh_fech_in!P10=0,0,RES_hh_fech_in!P10/RES_summary!P$21)</f>
        <v>74.566113062546322</v>
      </c>
      <c r="Q10" s="72">
        <f>IF(RES_hh_fech_in!Q10=0,0,RES_hh_fech_in!Q10/RES_summary!Q$21)</f>
        <v>73.177399236927684</v>
      </c>
      <c r="R10" s="72">
        <f>IF(RES_hh_fech_in!R10=0,0,RES_hh_fech_in!R10/RES_summary!R$21)</f>
        <v>72.303700364036544</v>
      </c>
      <c r="S10" s="72">
        <f>IF(RES_hh_fech_in!S10=0,0,RES_hh_fech_in!S10/RES_summary!S$21)</f>
        <v>67.429092222434264</v>
      </c>
      <c r="T10" s="72">
        <f>IF(RES_hh_fech_in!T10=0,0,RES_hh_fech_in!T10/RES_summary!T$21)</f>
        <v>58.889534172768258</v>
      </c>
      <c r="U10" s="72">
        <f>IF(RES_hh_fech_in!U10=0,0,RES_hh_fech_in!U10/RES_summary!U$21)</f>
        <v>59.655846842055766</v>
      </c>
      <c r="V10" s="72">
        <f>IF(RES_hh_fech_in!V10=0,0,RES_hh_fech_in!V10/RES_summary!V$21)</f>
        <v>53.254181125242695</v>
      </c>
      <c r="W10" s="72">
        <f>IF(RES_hh_fech_in!W10=0,0,RES_hh_fech_in!W10/RES_summary!W$21)</f>
        <v>48.653541261354313</v>
      </c>
      <c r="X10" s="72">
        <f>IF(RES_hh_fech_in!X10=0,0,RES_hh_fech_in!X10/RES_summary!X$21)</f>
        <v>39.025348381246289</v>
      </c>
      <c r="Y10" s="72">
        <f>IF(RES_hh_fech_in!Y10=0,0,RES_hh_fech_in!Y10/RES_summary!Y$21)</f>
        <v>32.149655680724884</v>
      </c>
      <c r="DA10" s="89" t="s">
        <v>883</v>
      </c>
    </row>
    <row r="11" spans="1:105" ht="12" customHeight="1" x14ac:dyDescent="0.25">
      <c r="A11" s="28" t="s">
        <v>199</v>
      </c>
      <c r="B11" s="72"/>
      <c r="C11" s="72">
        <f>IF(RES_hh_fech_in!C11=0,0,RES_hh_fech_in!C11/RES_summary!C$21)</f>
        <v>117.28251907737733</v>
      </c>
      <c r="D11" s="72">
        <f>IF(RES_hh_fech_in!D11=0,0,RES_hh_fech_in!D11/RES_summary!D$21)</f>
        <v>123.85103558534571</v>
      </c>
      <c r="E11" s="72">
        <f>IF(RES_hh_fech_in!E11=0,0,RES_hh_fech_in!E11/RES_summary!E$21)</f>
        <v>118.14115797270746</v>
      </c>
      <c r="F11" s="72">
        <f>IF(RES_hh_fech_in!F11=0,0,RES_hh_fech_in!F11/RES_summary!F$21)</f>
        <v>114.87296978059422</v>
      </c>
      <c r="G11" s="72">
        <f>IF(RES_hh_fech_in!G11=0,0,RES_hh_fech_in!G11/RES_summary!G$21)</f>
        <v>109.46687053128373</v>
      </c>
      <c r="H11" s="72">
        <f>IF(RES_hh_fech_in!H11=0,0,RES_hh_fech_in!H11/RES_summary!H$21)</f>
        <v>106.91015924132608</v>
      </c>
      <c r="I11" s="72">
        <f>IF(RES_hh_fech_in!I11=0,0,RES_hh_fech_in!I11/RES_summary!I$21)</f>
        <v>99.852841284199854</v>
      </c>
      <c r="J11" s="72">
        <f>IF(RES_hh_fech_in!J11=0,0,RES_hh_fech_in!J11/RES_summary!J$21)</f>
        <v>108.45939926427502</v>
      </c>
      <c r="K11" s="72">
        <f>IF(RES_hh_fech_in!K11=0,0,RES_hh_fech_in!K11/RES_summary!K$21)</f>
        <v>98.388715800600906</v>
      </c>
      <c r="L11" s="72">
        <f>IF(RES_hh_fech_in!L11=0,0,RES_hh_fech_in!L11/RES_summary!L$21)</f>
        <v>100.99304332303105</v>
      </c>
      <c r="M11" s="72">
        <f>IF(RES_hh_fech_in!M11=0,0,RES_hh_fech_in!M11/RES_summary!M$21)</f>
        <v>89.837596698923747</v>
      </c>
      <c r="N11" s="72">
        <f>IF(RES_hh_fech_in!N11=0,0,RES_hh_fech_in!N11/RES_summary!N$21)</f>
        <v>88.891735243748059</v>
      </c>
      <c r="O11" s="72">
        <f>IF(RES_hh_fech_in!O11=0,0,RES_hh_fech_in!O11/RES_summary!O$21)</f>
        <v>92.375874874779498</v>
      </c>
      <c r="P11" s="72">
        <f>IF(RES_hh_fech_in!P11=0,0,RES_hh_fech_in!P11/RES_summary!P$21)</f>
        <v>76.32044770560762</v>
      </c>
      <c r="Q11" s="72">
        <f>IF(RES_hh_fech_in!Q11=0,0,RES_hh_fech_in!Q11/RES_summary!Q$21)</f>
        <v>76.072235713078868</v>
      </c>
      <c r="R11" s="72">
        <f>IF(RES_hh_fech_in!R11=0,0,RES_hh_fech_in!R11/RES_summary!R$21)</f>
        <v>78.262309462033116</v>
      </c>
      <c r="S11" s="72">
        <f>IF(RES_hh_fech_in!S11=0,0,RES_hh_fech_in!S11/RES_summary!S$21)</f>
        <v>79.052820853366555</v>
      </c>
      <c r="T11" s="72">
        <f>IF(RES_hh_fech_in!T11=0,0,RES_hh_fech_in!T11/RES_summary!T$21)</f>
        <v>79.370190973451429</v>
      </c>
      <c r="U11" s="72">
        <f>IF(RES_hh_fech_in!U11=0,0,RES_hh_fech_in!U11/RES_summary!U$21)</f>
        <v>68.666374293331771</v>
      </c>
      <c r="V11" s="72">
        <f>IF(RES_hh_fech_in!V11=0,0,RES_hh_fech_in!V11/RES_summary!V$21)</f>
        <v>62.422221976120284</v>
      </c>
      <c r="W11" s="72">
        <f>IF(RES_hh_fech_in!W11=0,0,RES_hh_fech_in!W11/RES_summary!W$21)</f>
        <v>63.456742339315589</v>
      </c>
      <c r="X11" s="72">
        <f>IF(RES_hh_fech_in!X11=0,0,RES_hh_fech_in!X11/RES_summary!X$21)</f>
        <v>48.739982016831917</v>
      </c>
      <c r="Y11" s="72">
        <f>IF(RES_hh_fech_in!Y11=0,0,RES_hh_fech_in!Y11/RES_summary!Y$21)</f>
        <v>37.403139557468982</v>
      </c>
      <c r="DA11" s="89" t="s">
        <v>884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52.251146244471556</v>
      </c>
      <c r="D12" s="72">
        <f>IF(RES_hh_fech_in!D12=0,0,RES_hh_fech_in!D12/RES_summary!D$21)</f>
        <v>45.851956257476253</v>
      </c>
      <c r="E12" s="72">
        <f>IF(RES_hh_fech_in!E12=0,0,RES_hh_fech_in!E12/RES_summary!E$21)</f>
        <v>44.566409115640134</v>
      </c>
      <c r="F12" s="72">
        <f>IF(RES_hh_fech_in!F12=0,0,RES_hh_fech_in!F12/RES_summary!F$21)</f>
        <v>40.234671125326805</v>
      </c>
      <c r="G12" s="72">
        <f>IF(RES_hh_fech_in!G12=0,0,RES_hh_fech_in!G12/RES_summary!G$21)</f>
        <v>39.104081348614919</v>
      </c>
      <c r="H12" s="72">
        <f>IF(RES_hh_fech_in!H12=0,0,RES_hh_fech_in!H12/RES_summary!H$21)</f>
        <v>36.429214546638356</v>
      </c>
      <c r="I12" s="72">
        <f>IF(RES_hh_fech_in!I12=0,0,RES_hh_fech_in!I12/RES_summary!I$21)</f>
        <v>32.873928989266233</v>
      </c>
      <c r="J12" s="72">
        <f>IF(RES_hh_fech_in!J12=0,0,RES_hh_fech_in!J12/RES_summary!J$21)</f>
        <v>33.772486027502651</v>
      </c>
      <c r="K12" s="72">
        <f>IF(RES_hh_fech_in!K12=0,0,RES_hh_fech_in!K12/RES_summary!K$21)</f>
        <v>30.159098308318814</v>
      </c>
      <c r="L12" s="72">
        <f>IF(RES_hh_fech_in!L12=0,0,RES_hh_fech_in!L12/RES_summary!L$21)</f>
        <v>30.845855588993416</v>
      </c>
      <c r="M12" s="72">
        <f>IF(RES_hh_fech_in!M12=0,0,RES_hh_fech_in!M12/RES_summary!M$21)</f>
        <v>24.052134780182456</v>
      </c>
      <c r="N12" s="72">
        <f>IF(RES_hh_fech_in!N12=0,0,RES_hh_fech_in!N12/RES_summary!N$21)</f>
        <v>23.708681694726486</v>
      </c>
      <c r="O12" s="72">
        <f>IF(RES_hh_fech_in!O12=0,0,RES_hh_fech_in!O12/RES_summary!O$21)</f>
        <v>23.382547090499713</v>
      </c>
      <c r="P12" s="72">
        <f>IF(RES_hh_fech_in!P12=0,0,RES_hh_fech_in!P12/RES_summary!P$21)</f>
        <v>18.125824254086393</v>
      </c>
      <c r="Q12" s="72">
        <f>IF(RES_hh_fech_in!Q12=0,0,RES_hh_fech_in!Q12/RES_summary!Q$21)</f>
        <v>17.397449328996064</v>
      </c>
      <c r="R12" s="72">
        <f>IF(RES_hh_fech_in!R12=0,0,RES_hh_fech_in!R12/RES_summary!R$21)</f>
        <v>18.224262225000572</v>
      </c>
      <c r="S12" s="72">
        <f>IF(RES_hh_fech_in!S12=0,0,RES_hh_fech_in!S12/RES_summary!S$21)</f>
        <v>17.1505035412872</v>
      </c>
      <c r="T12" s="72">
        <f>IF(RES_hh_fech_in!T12=0,0,RES_hh_fech_in!T12/RES_summary!T$21)</f>
        <v>16.814984186298322</v>
      </c>
      <c r="U12" s="72">
        <f>IF(RES_hh_fech_in!U12=0,0,RES_hh_fech_in!U12/RES_summary!U$21)</f>
        <v>15.033452255650202</v>
      </c>
      <c r="V12" s="72">
        <f>IF(RES_hh_fech_in!V12=0,0,RES_hh_fech_in!V12/RES_summary!V$21)</f>
        <v>13.175044789717484</v>
      </c>
      <c r="W12" s="72">
        <f>IF(RES_hh_fech_in!W12=0,0,RES_hh_fech_in!W12/RES_summary!W$21)</f>
        <v>14.17098497699706</v>
      </c>
      <c r="X12" s="72">
        <f>IF(RES_hh_fech_in!X12=0,0,RES_hh_fech_in!X12/RES_summary!X$21)</f>
        <v>11.741616712119287</v>
      </c>
      <c r="Y12" s="72">
        <f>IF(RES_hh_fech_in!Y12=0,0,RES_hh_fech_in!Y12/RES_summary!Y$21)</f>
        <v>9.7309304269118311</v>
      </c>
      <c r="DA12" s="89" t="s">
        <v>885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95.236226314763641</v>
      </c>
      <c r="D13" s="74">
        <f>IF(RES_hh_fech_in!D13=0,0,RES_hh_fech_in!D13/RES_summary!D$21)</f>
        <v>101.18551264744752</v>
      </c>
      <c r="E13" s="74">
        <f>IF(RES_hh_fech_in!E13=0,0,RES_hh_fech_in!E13/RES_summary!E$21)</f>
        <v>97.245477754386215</v>
      </c>
      <c r="F13" s="74">
        <f>IF(RES_hh_fech_in!F13=0,0,RES_hh_fech_in!F13/RES_summary!F$21)</f>
        <v>93.090385599194718</v>
      </c>
      <c r="G13" s="74">
        <f>IF(RES_hh_fech_in!G13=0,0,RES_hh_fech_in!G13/RES_summary!G$21)</f>
        <v>81.052657761268335</v>
      </c>
      <c r="H13" s="74">
        <f>IF(RES_hh_fech_in!H13=0,0,RES_hh_fech_in!H13/RES_summary!H$21)</f>
        <v>86.275260605369212</v>
      </c>
      <c r="I13" s="74">
        <f>IF(RES_hh_fech_in!I13=0,0,RES_hh_fech_in!I13/RES_summary!I$21)</f>
        <v>83.932072822947674</v>
      </c>
      <c r="J13" s="74">
        <f>IF(RES_hh_fech_in!J13=0,0,RES_hh_fech_in!J13/RES_summary!J$21)</f>
        <v>94.018491701542132</v>
      </c>
      <c r="K13" s="74">
        <f>IF(RES_hh_fech_in!K13=0,0,RES_hh_fech_in!K13/RES_summary!K$21)</f>
        <v>84.879167327533082</v>
      </c>
      <c r="L13" s="74">
        <f>IF(RES_hh_fech_in!L13=0,0,RES_hh_fech_in!L13/RES_summary!L$21)</f>
        <v>91.439919945356763</v>
      </c>
      <c r="M13" s="74">
        <f>IF(RES_hh_fech_in!M13=0,0,RES_hh_fech_in!M13/RES_summary!M$21)</f>
        <v>82.600585242393549</v>
      </c>
      <c r="N13" s="74">
        <f>IF(RES_hh_fech_in!N13=0,0,RES_hh_fech_in!N13/RES_summary!N$21)</f>
        <v>91.757949061063343</v>
      </c>
      <c r="O13" s="74">
        <f>IF(RES_hh_fech_in!O13=0,0,RES_hh_fech_in!O13/RES_summary!O$21)</f>
        <v>106.66041678772277</v>
      </c>
      <c r="P13" s="74">
        <f>IF(RES_hh_fech_in!P13=0,0,RES_hh_fech_in!P13/RES_summary!P$21)</f>
        <v>76.592357308184816</v>
      </c>
      <c r="Q13" s="74">
        <f>IF(RES_hh_fech_in!Q13=0,0,RES_hh_fech_in!Q13/RES_summary!Q$21)</f>
        <v>82.726281622734049</v>
      </c>
      <c r="R13" s="74">
        <f>IF(RES_hh_fech_in!R13=0,0,RES_hh_fech_in!R13/RES_summary!R$21)</f>
        <v>78.478950324749789</v>
      </c>
      <c r="S13" s="74">
        <f>IF(RES_hh_fech_in!S13=0,0,RES_hh_fech_in!S13/RES_summary!S$21)</f>
        <v>71.25324081325283</v>
      </c>
      <c r="T13" s="74">
        <f>IF(RES_hh_fech_in!T13=0,0,RES_hh_fech_in!T13/RES_summary!T$21)</f>
        <v>64.464450174391985</v>
      </c>
      <c r="U13" s="74">
        <f>IF(RES_hh_fech_in!U13=0,0,RES_hh_fech_in!U13/RES_summary!U$21)</f>
        <v>52.979013251745059</v>
      </c>
      <c r="V13" s="74">
        <f>IF(RES_hh_fech_in!V13=0,0,RES_hh_fech_in!V13/RES_summary!V$21)</f>
        <v>44.142409058085761</v>
      </c>
      <c r="W13" s="74">
        <f>IF(RES_hh_fech_in!W13=0,0,RES_hh_fech_in!W13/RES_summary!W$21)</f>
        <v>47.646198221021812</v>
      </c>
      <c r="X13" s="74">
        <f>IF(RES_hh_fech_in!X13=0,0,RES_hh_fech_in!X13/RES_summary!X$21)</f>
        <v>39.279029289664216</v>
      </c>
      <c r="Y13" s="74">
        <f>IF(RES_hh_fech_in!Y13=0,0,RES_hh_fech_in!Y13/RES_summary!Y$21)</f>
        <v>32.091171265740165</v>
      </c>
      <c r="DA13" s="90" t="s">
        <v>886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1.4387634481051765</v>
      </c>
      <c r="D14" s="76">
        <f>IF(RES_hh_fech_in!D14=0,0,RES_hh_fech_in!D14/RES_summary!D$21)</f>
        <v>1.3019690068601242</v>
      </c>
      <c r="E14" s="76">
        <f>IF(RES_hh_fech_in!E14=0,0,RES_hh_fech_in!E14/RES_summary!E$21)</f>
        <v>1.2598816371358299</v>
      </c>
      <c r="F14" s="76">
        <f>IF(RES_hh_fech_in!F14=0,0,RES_hh_fech_in!F14/RES_summary!F$21)</f>
        <v>1.1862136824908054</v>
      </c>
      <c r="G14" s="76">
        <f>IF(RES_hh_fech_in!G14=0,0,RES_hh_fech_in!G14/RES_summary!G$21)</f>
        <v>1.1223087433988281</v>
      </c>
      <c r="H14" s="76">
        <f>IF(RES_hh_fech_in!H14=0,0,RES_hh_fech_in!H14/RES_summary!H$21)</f>
        <v>1.0600458876742214</v>
      </c>
      <c r="I14" s="76">
        <f>IF(RES_hh_fech_in!I14=0,0,RES_hh_fech_in!I14/RES_summary!I$21)</f>
        <v>0.87838510954351801</v>
      </c>
      <c r="J14" s="76">
        <f>IF(RES_hh_fech_in!J14=0,0,RES_hh_fech_in!J14/RES_summary!J$21)</f>
        <v>0.9986990812460701</v>
      </c>
      <c r="K14" s="76">
        <f>IF(RES_hh_fech_in!K14=0,0,RES_hh_fech_in!K14/RES_summary!K$21)</f>
        <v>0.93946210721129775</v>
      </c>
      <c r="L14" s="76">
        <f>IF(RES_hh_fech_in!L14=0,0,RES_hh_fech_in!L14/RES_summary!L$21)</f>
        <v>1.0232918936497071</v>
      </c>
      <c r="M14" s="76">
        <f>IF(RES_hh_fech_in!M14=0,0,RES_hh_fech_in!M14/RES_summary!M$21)</f>
        <v>0.82029485837962801</v>
      </c>
      <c r="N14" s="76">
        <f>IF(RES_hh_fech_in!N14=0,0,RES_hh_fech_in!N14/RES_summary!N$21)</f>
        <v>0.86083843582242825</v>
      </c>
      <c r="O14" s="76">
        <f>IF(RES_hh_fech_in!O14=0,0,RES_hh_fech_in!O14/RES_summary!O$21)</f>
        <v>0.88707170509609978</v>
      </c>
      <c r="P14" s="76">
        <f>IF(RES_hh_fech_in!P14=0,0,RES_hh_fech_in!P14/RES_summary!P$21)</f>
        <v>0.68956730356312279</v>
      </c>
      <c r="Q14" s="76">
        <f>IF(RES_hh_fech_in!Q14=0,0,RES_hh_fech_in!Q14/RES_summary!Q$21)</f>
        <v>0.76237673411673856</v>
      </c>
      <c r="R14" s="76">
        <f>IF(RES_hh_fech_in!R14=0,0,RES_hh_fech_in!R14/RES_summary!R$21)</f>
        <v>0.77666626441079256</v>
      </c>
      <c r="S14" s="76">
        <f>IF(RES_hh_fech_in!S14=0,0,RES_hh_fech_in!S14/RES_summary!S$21)</f>
        <v>0.71516107144969177</v>
      </c>
      <c r="T14" s="76">
        <f>IF(RES_hh_fech_in!T14=0,0,RES_hh_fech_in!T14/RES_summary!T$21)</f>
        <v>0.68584009374564547</v>
      </c>
      <c r="U14" s="76">
        <f>IF(RES_hh_fech_in!U14=0,0,RES_hh_fech_in!U14/RES_summary!U$21)</f>
        <v>0.6226281340275609</v>
      </c>
      <c r="V14" s="76">
        <f>IF(RES_hh_fech_in!V14=0,0,RES_hh_fech_in!V14/RES_summary!V$21)</f>
        <v>0.5686018535992764</v>
      </c>
      <c r="W14" s="76">
        <f>IF(RES_hh_fech_in!W14=0,0,RES_hh_fech_in!W14/RES_summary!W$21)</f>
        <v>0.53717020985524588</v>
      </c>
      <c r="X14" s="76">
        <f>IF(RES_hh_fech_in!X14=0,0,RES_hh_fech_in!X14/RES_summary!X$21)</f>
        <v>0.43108034404305118</v>
      </c>
      <c r="Y14" s="76">
        <f>IF(RES_hh_fech_in!Y14=0,0,RES_hh_fech_in!Y14/RES_summary!Y$21)</f>
        <v>0.30684051365789367</v>
      </c>
      <c r="DA14" s="91" t="s">
        <v>887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0.34475979373930971</v>
      </c>
      <c r="D15" s="69">
        <f>IF(RES_hh_fech_in!D15=0,0,RES_hh_fech_in!D15/RES_summary!D$21)</f>
        <v>0.41237345740763615</v>
      </c>
      <c r="E15" s="69">
        <f>IF(RES_hh_fech_in!E15=0,0,RES_hh_fech_in!E15/RES_summary!E$21)</f>
        <v>1.0850873261160132</v>
      </c>
      <c r="F15" s="69">
        <f>IF(RES_hh_fech_in!F15=0,0,RES_hh_fech_in!F15/RES_summary!F$21)</f>
        <v>0.51986346770246417</v>
      </c>
      <c r="G15" s="69">
        <f>IF(RES_hh_fech_in!G15=0,0,RES_hh_fech_in!G15/RES_summary!G$21)</f>
        <v>0.61377408747129536</v>
      </c>
      <c r="H15" s="69">
        <f>IF(RES_hh_fech_in!H15=0,0,RES_hh_fech_in!H15/RES_summary!H$21)</f>
        <v>0.69479804751612084</v>
      </c>
      <c r="I15" s="69">
        <f>IF(RES_hh_fech_in!I15=0,0,RES_hh_fech_in!I15/RES_summary!I$21)</f>
        <v>0.62563777307849378</v>
      </c>
      <c r="J15" s="69">
        <f>IF(RES_hh_fech_in!J15=0,0,RES_hh_fech_in!J15/RES_summary!J$21)</f>
        <v>0.56319861882711575</v>
      </c>
      <c r="K15" s="69">
        <f>IF(RES_hh_fech_in!K15=0,0,RES_hh_fech_in!K15/RES_summary!K$21)</f>
        <v>0.62978706992533662</v>
      </c>
      <c r="L15" s="69">
        <f>IF(RES_hh_fech_in!L15=0,0,RES_hh_fech_in!L15/RES_summary!L$21)</f>
        <v>0.53213805749957621</v>
      </c>
      <c r="M15" s="69">
        <f>IF(RES_hh_fech_in!M15=0,0,RES_hh_fech_in!M15/RES_summary!M$21)</f>
        <v>0.47443077790459948</v>
      </c>
      <c r="N15" s="69">
        <f>IF(RES_hh_fech_in!N15=0,0,RES_hh_fech_in!N15/RES_summary!N$21)</f>
        <v>0.69586945800007882</v>
      </c>
      <c r="O15" s="69">
        <f>IF(RES_hh_fech_in!O15=0,0,RES_hh_fech_in!O15/RES_summary!O$21)</f>
        <v>0.416378781614336</v>
      </c>
      <c r="P15" s="69">
        <f>IF(RES_hh_fech_in!P15=0,0,RES_hh_fech_in!P15/RES_summary!P$21)</f>
        <v>0.26342816728277729</v>
      </c>
      <c r="Q15" s="69">
        <f>IF(RES_hh_fech_in!Q15=0,0,RES_hh_fech_in!Q15/RES_summary!Q$21)</f>
        <v>0.31382137233557178</v>
      </c>
      <c r="R15" s="69">
        <f>IF(RES_hh_fech_in!R15=0,0,RES_hh_fech_in!R15/RES_summary!R$21)</f>
        <v>0.48554800514328089</v>
      </c>
      <c r="S15" s="69">
        <f>IF(RES_hh_fech_in!S15=0,0,RES_hh_fech_in!S15/RES_summary!S$21)</f>
        <v>0.56680825446934702</v>
      </c>
      <c r="T15" s="69">
        <f>IF(RES_hh_fech_in!T15=0,0,RES_hh_fech_in!T15/RES_summary!T$21)</f>
        <v>0.60141501972458666</v>
      </c>
      <c r="U15" s="69">
        <f>IF(RES_hh_fech_in!U15=0,0,RES_hh_fech_in!U15/RES_summary!U$21)</f>
        <v>0.60332702701837826</v>
      </c>
      <c r="V15" s="69">
        <f>IF(RES_hh_fech_in!V15=0,0,RES_hh_fech_in!V15/RES_summary!V$21)</f>
        <v>0.51878713728694514</v>
      </c>
      <c r="W15" s="69">
        <f>IF(RES_hh_fech_in!W15=0,0,RES_hh_fech_in!W15/RES_summary!W$21)</f>
        <v>0.63449026427414712</v>
      </c>
      <c r="X15" s="69">
        <f>IF(RES_hh_fech_in!X15=0,0,RES_hh_fech_in!X15/RES_summary!X$21)</f>
        <v>0.49098325438785284</v>
      </c>
      <c r="Y15" s="69">
        <f>IF(RES_hh_fech_in!Y15=0,0,RES_hh_fech_in!Y15/RES_summary!Y$21)</f>
        <v>0.42103027178208952</v>
      </c>
      <c r="DA15" s="88" t="s">
        <v>888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0.34475979373930971</v>
      </c>
      <c r="D16" s="72">
        <f>IF(RES_hh_fech_in!D16=0,0,RES_hh_fech_in!D16/RES_summary!D$21)</f>
        <v>0.41237345740763615</v>
      </c>
      <c r="E16" s="72">
        <f>IF(RES_hh_fech_in!E16=0,0,RES_hh_fech_in!E16/RES_summary!E$21)</f>
        <v>1.0850873261160132</v>
      </c>
      <c r="F16" s="72">
        <f>IF(RES_hh_fech_in!F16=0,0,RES_hh_fech_in!F16/RES_summary!F$21)</f>
        <v>0.51986346770246417</v>
      </c>
      <c r="G16" s="72">
        <f>IF(RES_hh_fech_in!G16=0,0,RES_hh_fech_in!G16/RES_summary!G$21)</f>
        <v>0.61377408747129536</v>
      </c>
      <c r="H16" s="72">
        <f>IF(RES_hh_fech_in!H16=0,0,RES_hh_fech_in!H16/RES_summary!H$21)</f>
        <v>0.69479804751612084</v>
      </c>
      <c r="I16" s="72">
        <f>IF(RES_hh_fech_in!I16=0,0,RES_hh_fech_in!I16/RES_summary!I$21)</f>
        <v>0.62563777307849378</v>
      </c>
      <c r="J16" s="72">
        <f>IF(RES_hh_fech_in!J16=0,0,RES_hh_fech_in!J16/RES_summary!J$21)</f>
        <v>0.56319861882711575</v>
      </c>
      <c r="K16" s="72">
        <f>IF(RES_hh_fech_in!K16=0,0,RES_hh_fech_in!K16/RES_summary!K$21)</f>
        <v>0.62978706992533662</v>
      </c>
      <c r="L16" s="72">
        <f>IF(RES_hh_fech_in!L16=0,0,RES_hh_fech_in!L16/RES_summary!L$21)</f>
        <v>0.53213805749957621</v>
      </c>
      <c r="M16" s="72">
        <f>IF(RES_hh_fech_in!M16=0,0,RES_hh_fech_in!M16/RES_summary!M$21)</f>
        <v>0.47443077790459948</v>
      </c>
      <c r="N16" s="72">
        <f>IF(RES_hh_fech_in!N16=0,0,RES_hh_fech_in!N16/RES_summary!N$21)</f>
        <v>0.69586945800007882</v>
      </c>
      <c r="O16" s="72">
        <f>IF(RES_hh_fech_in!O16=0,0,RES_hh_fech_in!O16/RES_summary!O$21)</f>
        <v>0.416378781614336</v>
      </c>
      <c r="P16" s="72">
        <f>IF(RES_hh_fech_in!P16=0,0,RES_hh_fech_in!P16/RES_summary!P$21)</f>
        <v>0.26342816728277729</v>
      </c>
      <c r="Q16" s="72">
        <f>IF(RES_hh_fech_in!Q16=0,0,RES_hh_fech_in!Q16/RES_summary!Q$21)</f>
        <v>0.31382137233557178</v>
      </c>
      <c r="R16" s="72">
        <f>IF(RES_hh_fech_in!R16=0,0,RES_hh_fech_in!R16/RES_summary!R$21)</f>
        <v>0.48554800514328089</v>
      </c>
      <c r="S16" s="72">
        <f>IF(RES_hh_fech_in!S16=0,0,RES_hh_fech_in!S16/RES_summary!S$21)</f>
        <v>0.56680825446934702</v>
      </c>
      <c r="T16" s="72">
        <f>IF(RES_hh_fech_in!T16=0,0,RES_hh_fech_in!T16/RES_summary!T$21)</f>
        <v>0.60141501972458666</v>
      </c>
      <c r="U16" s="72">
        <f>IF(RES_hh_fech_in!U16=0,0,RES_hh_fech_in!U16/RES_summary!U$21)</f>
        <v>0.60332702701837826</v>
      </c>
      <c r="V16" s="72">
        <f>IF(RES_hh_fech_in!V16=0,0,RES_hh_fech_in!V16/RES_summary!V$21)</f>
        <v>0.51878713728694514</v>
      </c>
      <c r="W16" s="72">
        <f>IF(RES_hh_fech_in!W16=0,0,RES_hh_fech_in!W16/RES_summary!W$21)</f>
        <v>0.63449026427414712</v>
      </c>
      <c r="X16" s="72">
        <f>IF(RES_hh_fech_in!X16=0,0,RES_hh_fech_in!X16/RES_summary!X$21)</f>
        <v>0.49098325438785284</v>
      </c>
      <c r="Y16" s="72">
        <f>IF(RES_hh_fech_in!Y16=0,0,RES_hh_fech_in!Y16/RES_summary!Y$21)</f>
        <v>0.42103027178208952</v>
      </c>
      <c r="DA16" s="89" t="s">
        <v>889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17.384758788609862</v>
      </c>
      <c r="D17" s="69">
        <f>IF(RES_hh_fech_in!D17=0,0,RES_hh_fech_in!D17/RES_summary!D$21)</f>
        <v>17.995543415743196</v>
      </c>
      <c r="E17" s="69">
        <f>IF(RES_hh_fech_in!E17=0,0,RES_hh_fech_in!E17/RES_summary!E$21)</f>
        <v>17.732075866880834</v>
      </c>
      <c r="F17" s="69">
        <f>IF(RES_hh_fech_in!F17=0,0,RES_hh_fech_in!F17/RES_summary!F$21)</f>
        <v>17.2977079857028</v>
      </c>
      <c r="G17" s="69">
        <f>IF(RES_hh_fech_in!G17=0,0,RES_hh_fech_in!G17/RES_summary!G$21)</f>
        <v>17.708649368558831</v>
      </c>
      <c r="H17" s="69">
        <f>IF(RES_hh_fech_in!H17=0,0,RES_hh_fech_in!H17/RES_summary!H$21)</f>
        <v>17.655892361801449</v>
      </c>
      <c r="I17" s="69">
        <f>IF(RES_hh_fech_in!I17=0,0,RES_hh_fech_in!I17/RES_summary!I$21)</f>
        <v>16.973551866900149</v>
      </c>
      <c r="J17" s="69">
        <f>IF(RES_hh_fech_in!J17=0,0,RES_hh_fech_in!J17/RES_summary!J$21)</f>
        <v>16.99172705174826</v>
      </c>
      <c r="K17" s="69">
        <f>IF(RES_hh_fech_in!K17=0,0,RES_hh_fech_in!K17/RES_summary!K$21)</f>
        <v>15.868570410907919</v>
      </c>
      <c r="L17" s="69">
        <f>IF(RES_hh_fech_in!L17=0,0,RES_hh_fech_in!L17/RES_summary!L$21)</f>
        <v>16.125388910557859</v>
      </c>
      <c r="M17" s="69">
        <f>IF(RES_hh_fech_in!M17=0,0,RES_hh_fech_in!M17/RES_summary!M$21)</f>
        <v>15.484652806959696</v>
      </c>
      <c r="N17" s="69">
        <f>IF(RES_hh_fech_in!N17=0,0,RES_hh_fech_in!N17/RES_summary!N$21)</f>
        <v>15.317770939863253</v>
      </c>
      <c r="O17" s="69">
        <f>IF(RES_hh_fech_in!O17=0,0,RES_hh_fech_in!O17/RES_summary!O$21)</f>
        <v>14.285141039460866</v>
      </c>
      <c r="P17" s="69">
        <f>IF(RES_hh_fech_in!P17=0,0,RES_hh_fech_in!P17/RES_summary!P$21)</f>
        <v>13.436012955392929</v>
      </c>
      <c r="Q17" s="69">
        <f>IF(RES_hh_fech_in!Q17=0,0,RES_hh_fech_in!Q17/RES_summary!Q$21)</f>
        <v>13.657960332855373</v>
      </c>
      <c r="R17" s="69">
        <f>IF(RES_hh_fech_in!R17=0,0,RES_hh_fech_in!R17/RES_summary!R$21)</f>
        <v>14.55310431148013</v>
      </c>
      <c r="S17" s="69">
        <f>IF(RES_hh_fech_in!S17=0,0,RES_hh_fech_in!S17/RES_summary!S$21)</f>
        <v>15.046431315197044</v>
      </c>
      <c r="T17" s="69">
        <f>IF(RES_hh_fech_in!T17=0,0,RES_hh_fech_in!T17/RES_summary!T$21)</f>
        <v>14.9580621519401</v>
      </c>
      <c r="U17" s="69">
        <f>IF(RES_hh_fech_in!U17=0,0,RES_hh_fech_in!U17/RES_summary!U$21)</f>
        <v>13.906239713120589</v>
      </c>
      <c r="V17" s="69">
        <f>IF(RES_hh_fech_in!V17=0,0,RES_hh_fech_in!V17/RES_summary!V$21)</f>
        <v>12.916651237351212</v>
      </c>
      <c r="W17" s="69">
        <f>IF(RES_hh_fech_in!W17=0,0,RES_hh_fech_in!W17/RES_summary!W$21)</f>
        <v>13.913898119405758</v>
      </c>
      <c r="X17" s="69">
        <f>IF(RES_hh_fech_in!X17=0,0,RES_hh_fech_in!X17/RES_summary!X$21)</f>
        <v>11.98354191906988</v>
      </c>
      <c r="Y17" s="69">
        <f>IF(RES_hh_fech_in!Y17=0,0,RES_hh_fech_in!Y17/RES_summary!Y$21)</f>
        <v>11.123122968463635</v>
      </c>
      <c r="DA17" s="88" t="s">
        <v>890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11.638933355133144</v>
      </c>
      <c r="D18" s="72">
        <f>IF(RES_hh_fech_in!D18=0,0,RES_hh_fech_in!D18/RES_summary!D$21)</f>
        <v>12.840746325952665</v>
      </c>
      <c r="E18" s="72">
        <f>IF(RES_hh_fech_in!E18=0,0,RES_hh_fech_in!E18/RES_summary!E$21)</f>
        <v>12.785826423386982</v>
      </c>
      <c r="F18" s="72">
        <f>IF(RES_hh_fech_in!F18=0,0,RES_hh_fech_in!F18/RES_summary!F$21)</f>
        <v>13.249934347117165</v>
      </c>
      <c r="G18" s="72">
        <f>IF(RES_hh_fech_in!G18=0,0,RES_hh_fech_in!G18/RES_summary!G$21)</f>
        <v>13.525409680469023</v>
      </c>
      <c r="H18" s="72">
        <f>IF(RES_hh_fech_in!H18=0,0,RES_hh_fech_in!H18/RES_summary!H$21)</f>
        <v>14.289755686138076</v>
      </c>
      <c r="I18" s="72">
        <f>IF(RES_hh_fech_in!I18=0,0,RES_hh_fech_in!I18/RES_summary!I$21)</f>
        <v>14.119406684814017</v>
      </c>
      <c r="J18" s="72">
        <f>IF(RES_hh_fech_in!J18=0,0,RES_hh_fech_in!J18/RES_summary!J$21)</f>
        <v>15.672949852826731</v>
      </c>
      <c r="K18" s="72">
        <f>IF(RES_hh_fech_in!K18=0,0,RES_hh_fech_in!K18/RES_summary!K$21)</f>
        <v>15.581300990818761</v>
      </c>
      <c r="L18" s="72">
        <f>IF(RES_hh_fech_in!L18=0,0,RES_hh_fech_in!L18/RES_summary!L$21)</f>
        <v>15.010941998336024</v>
      </c>
      <c r="M18" s="72">
        <f>IF(RES_hh_fech_in!M18=0,0,RES_hh_fech_in!M18/RES_summary!M$21)</f>
        <v>14.304438149277573</v>
      </c>
      <c r="N18" s="72">
        <f>IF(RES_hh_fech_in!N18=0,0,RES_hh_fech_in!N18/RES_summary!N$21)</f>
        <v>14.014604161225471</v>
      </c>
      <c r="O18" s="72">
        <f>IF(RES_hh_fech_in!O18=0,0,RES_hh_fech_in!O18/RES_summary!O$21)</f>
        <v>13.647454503810913</v>
      </c>
      <c r="P18" s="72">
        <f>IF(RES_hh_fech_in!P18=0,0,RES_hh_fech_in!P18/RES_summary!P$21)</f>
        <v>13.558545500865646</v>
      </c>
      <c r="Q18" s="72">
        <f>IF(RES_hh_fech_in!Q18=0,0,RES_hh_fech_in!Q18/RES_summary!Q$21)</f>
        <v>13.263336134120015</v>
      </c>
      <c r="R18" s="72">
        <f>IF(RES_hh_fech_in!R18=0,0,RES_hh_fech_in!R18/RES_summary!R$21)</f>
        <v>14.026306391678636</v>
      </c>
      <c r="S18" s="72">
        <f>IF(RES_hh_fech_in!S18=0,0,RES_hh_fech_in!S18/RES_summary!S$21)</f>
        <v>14.560787371078545</v>
      </c>
      <c r="T18" s="72">
        <f>IF(RES_hh_fech_in!T18=0,0,RES_hh_fech_in!T18/RES_summary!T$21)</f>
        <v>12.837507853363363</v>
      </c>
      <c r="U18" s="72">
        <f>IF(RES_hh_fech_in!U18=0,0,RES_hh_fech_in!U18/RES_summary!U$21)</f>
        <v>11.93431279508186</v>
      </c>
      <c r="V18" s="72">
        <f>IF(RES_hh_fech_in!V18=0,0,RES_hh_fech_in!V18/RES_summary!V$21)</f>
        <v>12.233045984967616</v>
      </c>
      <c r="W18" s="72">
        <f>IF(RES_hh_fech_in!W18=0,0,RES_hh_fech_in!W18/RES_summary!W$21)</f>
        <v>17.015386773424776</v>
      </c>
      <c r="X18" s="72">
        <f>IF(RES_hh_fech_in!X18=0,0,RES_hh_fech_in!X18/RES_summary!X$21)</f>
        <v>16.096618562854779</v>
      </c>
      <c r="Y18" s="72">
        <f>IF(RES_hh_fech_in!Y18=0,0,RES_hh_fech_in!Y18/RES_summary!Y$21)</f>
        <v>9.8870116784782276</v>
      </c>
      <c r="DA18" s="89" t="s">
        <v>891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15.791263127229747</v>
      </c>
      <c r="D19" s="72">
        <f>IF(RES_hh_fech_in!D19=0,0,RES_hh_fech_in!D19/RES_summary!D$21)</f>
        <v>16.008372985741723</v>
      </c>
      <c r="E19" s="72">
        <f>IF(RES_hh_fech_in!E19=0,0,RES_hh_fech_in!E19/RES_summary!E$21)</f>
        <v>15.270209939605706</v>
      </c>
      <c r="F19" s="72">
        <f>IF(RES_hh_fech_in!F19=0,0,RES_hh_fech_in!F19/RES_summary!F$21)</f>
        <v>15.468860654352889</v>
      </c>
      <c r="G19" s="72">
        <f>IF(RES_hh_fech_in!G19=0,0,RES_hh_fech_in!G19/RES_summary!G$21)</f>
        <v>17.13051300658363</v>
      </c>
      <c r="H19" s="72">
        <f>IF(RES_hh_fech_in!H19=0,0,RES_hh_fech_in!H19/RES_summary!H$21)</f>
        <v>15.537722706324482</v>
      </c>
      <c r="I19" s="72">
        <f>IF(RES_hh_fech_in!I19=0,0,RES_hh_fech_in!I19/RES_summary!I$21)</f>
        <v>15.059029318766482</v>
      </c>
      <c r="J19" s="72">
        <f>IF(RES_hh_fech_in!J19=0,0,RES_hh_fech_in!J19/RES_summary!J$21)</f>
        <v>14.7481811132175</v>
      </c>
      <c r="K19" s="72">
        <f>IF(RES_hh_fech_in!K19=0,0,RES_hh_fech_in!K19/RES_summary!K$21)</f>
        <v>13.960376586499542</v>
      </c>
      <c r="L19" s="72">
        <f>IF(RES_hh_fech_in!L19=0,0,RES_hh_fech_in!L19/RES_summary!L$21)</f>
        <v>14.103038968372299</v>
      </c>
      <c r="M19" s="72">
        <f>IF(RES_hh_fech_in!M19=0,0,RES_hh_fech_in!M19/RES_summary!M$21)</f>
        <v>13.314807904312559</v>
      </c>
      <c r="N19" s="72">
        <f>IF(RES_hh_fech_in!N19=0,0,RES_hh_fech_in!N19/RES_summary!N$21)</f>
        <v>12.473995949909217</v>
      </c>
      <c r="O19" s="72">
        <f>IF(RES_hh_fech_in!O19=0,0,RES_hh_fech_in!O19/RES_summary!O$21)</f>
        <v>12.035647374174369</v>
      </c>
      <c r="P19" s="72">
        <f>IF(RES_hh_fech_in!P19=0,0,RES_hh_fech_in!P19/RES_summary!P$21)</f>
        <v>11.792797798531311</v>
      </c>
      <c r="Q19" s="72">
        <f>IF(RES_hh_fech_in!Q19=0,0,RES_hh_fech_in!Q19/RES_summary!Q$21)</f>
        <v>11.378180745778549</v>
      </c>
      <c r="R19" s="72">
        <f>IF(RES_hh_fech_in!R19=0,0,RES_hh_fech_in!R19/RES_summary!R$21)</f>
        <v>12.308569864367483</v>
      </c>
      <c r="S19" s="72">
        <f>IF(RES_hh_fech_in!S19=0,0,RES_hh_fech_in!S19/RES_summary!S$21)</f>
        <v>12.458937574709063</v>
      </c>
      <c r="T19" s="72">
        <f>IF(RES_hh_fech_in!T19=0,0,RES_hh_fech_in!T19/RES_summary!T$21)</f>
        <v>13.305556467581855</v>
      </c>
      <c r="U19" s="72">
        <f>IF(RES_hh_fech_in!U19=0,0,RES_hh_fech_in!U19/RES_summary!U$21)</f>
        <v>11.703962788481595</v>
      </c>
      <c r="V19" s="72">
        <f>IF(RES_hh_fech_in!V19=0,0,RES_hh_fech_in!V19/RES_summary!V$21)</f>
        <v>10.866447518541895</v>
      </c>
      <c r="W19" s="72">
        <f>IF(RES_hh_fech_in!W19=0,0,RES_hh_fech_in!W19/RES_summary!W$21)</f>
        <v>11.208897169994602</v>
      </c>
      <c r="X19" s="72">
        <f>IF(RES_hh_fech_in!X19=0,0,RES_hh_fech_in!X19/RES_summary!X$21)</f>
        <v>10.674315023829857</v>
      </c>
      <c r="Y19" s="72">
        <f>IF(RES_hh_fech_in!Y19=0,0,RES_hh_fech_in!Y19/RES_summary!Y$21)</f>
        <v>9.7678073001916221</v>
      </c>
      <c r="DA19" s="89" t="s">
        <v>892</v>
      </c>
    </row>
    <row r="20" spans="1:105" ht="12" customHeight="1" x14ac:dyDescent="0.25">
      <c r="A20" s="28" t="s">
        <v>201</v>
      </c>
      <c r="B20" s="72"/>
      <c r="C20" s="72">
        <f>IF(RES_hh_fech_in!C20=0,0,RES_hh_fech_in!C20/RES_summary!C$21)</f>
        <v>26.349282167567765</v>
      </c>
      <c r="D20" s="72">
        <f>IF(RES_hh_fech_in!D20=0,0,RES_hh_fech_in!D20/RES_summary!D$21)</f>
        <v>26.114228832376128</v>
      </c>
      <c r="E20" s="72">
        <f>IF(RES_hh_fech_in!E20=0,0,RES_hh_fech_in!E20/RES_summary!E$21)</f>
        <v>25.124668341952741</v>
      </c>
      <c r="F20" s="72">
        <f>IF(RES_hh_fech_in!F20=0,0,RES_hh_fech_in!F20/RES_summary!F$21)</f>
        <v>24.897832980785132</v>
      </c>
      <c r="G20" s="72">
        <f>IF(RES_hh_fech_in!G20=0,0,RES_hh_fech_in!G20/RES_summary!G$21)</f>
        <v>25.745578119905407</v>
      </c>
      <c r="H20" s="72">
        <f>IF(RES_hh_fech_in!H20=0,0,RES_hh_fech_in!H20/RES_summary!H$21)</f>
        <v>27.52124397924192</v>
      </c>
      <c r="I20" s="72">
        <f>IF(RES_hh_fech_in!I20=0,0,RES_hh_fech_in!I20/RES_summary!I$21)</f>
        <v>21.248971232629405</v>
      </c>
      <c r="J20" s="72">
        <f>IF(RES_hh_fech_in!J20=0,0,RES_hh_fech_in!J20/RES_summary!J$21)</f>
        <v>25.4420536605978</v>
      </c>
      <c r="K20" s="72">
        <f>IF(RES_hh_fech_in!K20=0,0,RES_hh_fech_in!K20/RES_summary!K$21)</f>
        <v>23.372269202069631</v>
      </c>
      <c r="L20" s="72">
        <f>IF(RES_hh_fech_in!L20=0,0,RES_hh_fech_in!L20/RES_summary!L$21)</f>
        <v>23.052566227031765</v>
      </c>
      <c r="M20" s="72">
        <f>IF(RES_hh_fech_in!M20=0,0,RES_hh_fech_in!M20/RES_summary!M$21)</f>
        <v>22.144411425013143</v>
      </c>
      <c r="N20" s="72">
        <f>IF(RES_hh_fech_in!N20=0,0,RES_hh_fech_in!N20/RES_summary!N$21)</f>
        <v>21.42094419908419</v>
      </c>
      <c r="O20" s="72">
        <f>IF(RES_hh_fech_in!O20=0,0,RES_hh_fech_in!O20/RES_summary!O$21)</f>
        <v>17.55606714924652</v>
      </c>
      <c r="P20" s="72">
        <f>IF(RES_hh_fech_in!P20=0,0,RES_hh_fech_in!P20/RES_summary!P$21)</f>
        <v>18.865417919616291</v>
      </c>
      <c r="Q20" s="72">
        <f>IF(RES_hh_fech_in!Q20=0,0,RES_hh_fech_in!Q20/RES_summary!Q$21)</f>
        <v>17.63406212552119</v>
      </c>
      <c r="R20" s="72">
        <f>IF(RES_hh_fech_in!R20=0,0,RES_hh_fech_in!R20/RES_summary!R$21)</f>
        <v>19.390664097478975</v>
      </c>
      <c r="S20" s="72">
        <f>IF(RES_hh_fech_in!S20=0,0,RES_hh_fech_in!S20/RES_summary!S$21)</f>
        <v>20.314179293105457</v>
      </c>
      <c r="T20" s="72">
        <f>IF(RES_hh_fech_in!T20=0,0,RES_hh_fech_in!T20/RES_summary!T$21)</f>
        <v>18.685974562691111</v>
      </c>
      <c r="U20" s="72">
        <f>IF(RES_hh_fech_in!U20=0,0,RES_hh_fech_in!U20/RES_summary!U$21)</f>
        <v>19.781567721216366</v>
      </c>
      <c r="V20" s="72">
        <f>IF(RES_hh_fech_in!V20=0,0,RES_hh_fech_in!V20/RES_summary!V$21)</f>
        <v>18.92000876284316</v>
      </c>
      <c r="W20" s="72">
        <f>IF(RES_hh_fech_in!W20=0,0,RES_hh_fech_in!W20/RES_summary!W$21)</f>
        <v>16.403381571467431</v>
      </c>
      <c r="X20" s="72">
        <f>IF(RES_hh_fech_in!X20=0,0,RES_hh_fech_in!X20/RES_summary!X$21)</f>
        <v>19.30466057698769</v>
      </c>
      <c r="Y20" s="72">
        <f>IF(RES_hh_fech_in!Y20=0,0,RES_hh_fech_in!Y20/RES_summary!Y$21)</f>
        <v>18.159423896822926</v>
      </c>
      <c r="DA20" s="89" t="s">
        <v>893</v>
      </c>
    </row>
    <row r="21" spans="1:105" ht="12" customHeight="1" x14ac:dyDescent="0.25">
      <c r="A21" s="28" t="s">
        <v>190</v>
      </c>
      <c r="B21" s="72"/>
      <c r="C21" s="72">
        <f>IF(RES_hh_fech_in!C21=0,0,RES_hh_fech_in!C21/RES_summary!C$21)</f>
        <v>18.969885881274728</v>
      </c>
      <c r="D21" s="72">
        <f>IF(RES_hh_fech_in!D21=0,0,RES_hh_fech_in!D21/RES_summary!D$21)</f>
        <v>19.677646572766569</v>
      </c>
      <c r="E21" s="72">
        <f>IF(RES_hh_fech_in!E21=0,0,RES_hh_fech_in!E21/RES_summary!E$21)</f>
        <v>19.487597563274573</v>
      </c>
      <c r="F21" s="72">
        <f>IF(RES_hh_fech_in!F21=0,0,RES_hh_fech_in!F21/RES_summary!F$21)</f>
        <v>18.61128826976389</v>
      </c>
      <c r="G21" s="72">
        <f>IF(RES_hh_fech_in!G21=0,0,RES_hh_fech_in!G21/RES_summary!G$21)</f>
        <v>19.095613432085301</v>
      </c>
      <c r="H21" s="72">
        <f>IF(RES_hh_fech_in!H21=0,0,RES_hh_fech_in!H21/RES_summary!H$21)</f>
        <v>18.40944290502809</v>
      </c>
      <c r="I21" s="72">
        <f>IF(RES_hh_fech_in!I21=0,0,RES_hh_fech_in!I21/RES_summary!I$21)</f>
        <v>18.389923259651869</v>
      </c>
      <c r="J21" s="72">
        <f>IF(RES_hh_fech_in!J21=0,0,RES_hh_fech_in!J21/RES_summary!J$21)</f>
        <v>17.880618959413148</v>
      </c>
      <c r="K21" s="72">
        <f>IF(RES_hh_fech_in!K21=0,0,RES_hh_fech_in!K21/RES_summary!K$21)</f>
        <v>16.8417851393197</v>
      </c>
      <c r="L21" s="72">
        <f>IF(RES_hh_fech_in!L21=0,0,RES_hh_fech_in!L21/RES_summary!L$21)</f>
        <v>17.490468347784674</v>
      </c>
      <c r="M21" s="72">
        <f>IF(RES_hh_fech_in!M21=0,0,RES_hh_fech_in!M21/RES_summary!M$21)</f>
        <v>15.962545855848553</v>
      </c>
      <c r="N21" s="72">
        <f>IF(RES_hh_fech_in!N21=0,0,RES_hh_fech_in!N21/RES_summary!N$21)</f>
        <v>16.217471744405216</v>
      </c>
      <c r="O21" s="72">
        <f>IF(RES_hh_fech_in!O21=0,0,RES_hh_fech_in!O21/RES_summary!O$21)</f>
        <v>14.69076459117562</v>
      </c>
      <c r="P21" s="72">
        <f>IF(RES_hh_fech_in!P21=0,0,RES_hh_fech_in!P21/RES_summary!P$21)</f>
        <v>13.682406757034276</v>
      </c>
      <c r="Q21" s="72">
        <f>IF(RES_hh_fech_in!Q21=0,0,RES_hh_fech_in!Q21/RES_summary!Q$21)</f>
        <v>14.173878286829989</v>
      </c>
      <c r="R21" s="72">
        <f>IF(RES_hh_fech_in!R21=0,0,RES_hh_fech_in!R21/RES_summary!R$21)</f>
        <v>14.848118872205209</v>
      </c>
      <c r="S21" s="72">
        <f>IF(RES_hh_fech_in!S21=0,0,RES_hh_fech_in!S21/RES_summary!S$21)</f>
        <v>15.053963633734893</v>
      </c>
      <c r="T21" s="72">
        <f>IF(RES_hh_fech_in!T21=0,0,RES_hh_fech_in!T21/RES_summary!T$21)</f>
        <v>14.812510187877557</v>
      </c>
      <c r="U21" s="72">
        <f>IF(RES_hh_fech_in!U21=0,0,RES_hh_fech_in!U21/RES_summary!U$21)</f>
        <v>13.544366915842591</v>
      </c>
      <c r="V21" s="72">
        <f>IF(RES_hh_fech_in!V21=0,0,RES_hh_fech_in!V21/RES_summary!V$21)</f>
        <v>12.55487858342595</v>
      </c>
      <c r="W21" s="72">
        <f>IF(RES_hh_fech_in!W21=0,0,RES_hh_fech_in!W21/RES_summary!W$21)</f>
        <v>14.400163234655729</v>
      </c>
      <c r="X21" s="72">
        <f>IF(RES_hh_fech_in!X21=0,0,RES_hh_fech_in!X21/RES_summary!X$21)</f>
        <v>11.084670928914013</v>
      </c>
      <c r="Y21" s="72">
        <f>IF(RES_hh_fech_in!Y21=0,0,RES_hh_fech_in!Y21/RES_summary!Y$21)</f>
        <v>9.4033174671467741</v>
      </c>
      <c r="DA21" s="89" t="s">
        <v>894</v>
      </c>
    </row>
    <row r="22" spans="1:105" ht="12" customHeight="1" x14ac:dyDescent="0.25">
      <c r="A22" s="28" t="s">
        <v>203</v>
      </c>
      <c r="B22" s="72"/>
      <c r="C22" s="72">
        <f>IF(RES_hh_fech_in!C22=0,0,RES_hh_fech_in!C22/RES_summary!C$21)</f>
        <v>16.514221820581309</v>
      </c>
      <c r="D22" s="72">
        <f>IF(RES_hh_fech_in!D22=0,0,RES_hh_fech_in!D22/RES_summary!D$21)</f>
        <v>16.784670633556214</v>
      </c>
      <c r="E22" s="72">
        <f>IF(RES_hh_fech_in!E22=0,0,RES_hh_fech_in!E22/RES_summary!E$21)</f>
        <v>17.211241811107048</v>
      </c>
      <c r="F22" s="72">
        <f>IF(RES_hh_fech_in!F22=0,0,RES_hh_fech_in!F22/RES_summary!F$21)</f>
        <v>15.565434953012877</v>
      </c>
      <c r="G22" s="72">
        <f>IF(RES_hh_fech_in!G22=0,0,RES_hh_fech_in!G22/RES_summary!G$21)</f>
        <v>17.342284478276245</v>
      </c>
      <c r="H22" s="72">
        <f>IF(RES_hh_fech_in!H22=0,0,RES_hh_fech_in!H22/RES_summary!H$21)</f>
        <v>17.746686107173872</v>
      </c>
      <c r="I22" s="72">
        <f>IF(RES_hh_fech_in!I22=0,0,RES_hh_fech_in!I22/RES_summary!I$21)</f>
        <v>18.718484741865815</v>
      </c>
      <c r="J22" s="72">
        <f>IF(RES_hh_fech_in!J22=0,0,RES_hh_fech_in!J22/RES_summary!J$21)</f>
        <v>17.877048294858241</v>
      </c>
      <c r="K22" s="72">
        <f>IF(RES_hh_fech_in!K22=0,0,RES_hh_fech_in!K22/RES_summary!K$21)</f>
        <v>15.594741549735366</v>
      </c>
      <c r="L22" s="72">
        <f>IF(RES_hh_fech_in!L22=0,0,RES_hh_fech_in!L22/RES_summary!L$21)</f>
        <v>15.519249330882481</v>
      </c>
      <c r="M22" s="72">
        <f>IF(RES_hh_fech_in!M22=0,0,RES_hh_fech_in!M22/RES_summary!M$21)</f>
        <v>15.707478013845437</v>
      </c>
      <c r="N22" s="72">
        <f>IF(RES_hh_fech_in!N22=0,0,RES_hh_fech_in!N22/RES_summary!N$21)</f>
        <v>15.100961371200258</v>
      </c>
      <c r="O22" s="72">
        <f>IF(RES_hh_fech_in!O22=0,0,RES_hh_fech_in!O22/RES_summary!O$21)</f>
        <v>14.674230406125274</v>
      </c>
      <c r="P22" s="72">
        <f>IF(RES_hh_fech_in!P22=0,0,RES_hh_fech_in!P22/RES_summary!P$21)</f>
        <v>12.995515001161287</v>
      </c>
      <c r="Q22" s="72">
        <f>IF(RES_hh_fech_in!Q22=0,0,RES_hh_fech_in!Q22/RES_summary!Q$21)</f>
        <v>12.992033060972469</v>
      </c>
      <c r="R22" s="72">
        <f>IF(RES_hh_fech_in!R22=0,0,RES_hh_fech_in!R22/RES_summary!R$21)</f>
        <v>13.575239334822454</v>
      </c>
      <c r="S22" s="72">
        <f>IF(RES_hh_fech_in!S22=0,0,RES_hh_fech_in!S22/RES_summary!S$21)</f>
        <v>13.416486796799072</v>
      </c>
      <c r="T22" s="72">
        <f>IF(RES_hh_fech_in!T22=0,0,RES_hh_fech_in!T22/RES_summary!T$21)</f>
        <v>16.180562956642106</v>
      </c>
      <c r="U22" s="72">
        <f>IF(RES_hh_fech_in!U22=0,0,RES_hh_fech_in!U22/RES_summary!U$21)</f>
        <v>14.088485731818086</v>
      </c>
      <c r="V22" s="72">
        <f>IF(RES_hh_fech_in!V22=0,0,RES_hh_fech_in!V22/RES_summary!V$21)</f>
        <v>13.070391631556337</v>
      </c>
      <c r="W22" s="72">
        <f>IF(RES_hh_fech_in!W22=0,0,RES_hh_fech_in!W22/RES_summary!W$21)</f>
        <v>14.276732346264325</v>
      </c>
      <c r="X22" s="72">
        <f>IF(RES_hh_fech_in!X22=0,0,RES_hh_fech_in!X22/RES_summary!X$21)</f>
        <v>12.587802235292878</v>
      </c>
      <c r="Y22" s="72">
        <f>IF(RES_hh_fech_in!Y22=0,0,RES_hh_fech_in!Y22/RES_summary!Y$21)</f>
        <v>11.08471583792241</v>
      </c>
      <c r="DA22" s="89" t="s">
        <v>895</v>
      </c>
    </row>
    <row r="23" spans="1:105" ht="12" customHeight="1" x14ac:dyDescent="0.25">
      <c r="A23" s="28" t="s">
        <v>198</v>
      </c>
      <c r="B23" s="72"/>
      <c r="C23" s="72">
        <f>IF(RES_hh_fech_in!C23=0,0,RES_hh_fech_in!C23/RES_summary!C$21)</f>
        <v>6.1290017253585445</v>
      </c>
      <c r="D23" s="72">
        <f>IF(RES_hh_fech_in!D23=0,0,RES_hh_fech_in!D23/RES_summary!D$21)</f>
        <v>11.629877185133513</v>
      </c>
      <c r="E23" s="72">
        <f>IF(RES_hh_fech_in!E23=0,0,RES_hh_fech_in!E23/RES_summary!E$21)</f>
        <v>12.298714061647745</v>
      </c>
      <c r="F23" s="72">
        <f>IF(RES_hh_fech_in!F23=0,0,RES_hh_fech_in!F23/RES_summary!F$21)</f>
        <v>12.310517665852974</v>
      </c>
      <c r="G23" s="72">
        <f>IF(RES_hh_fech_in!G23=0,0,RES_hh_fech_in!G23/RES_summary!G$21)</f>
        <v>12.746276612403447</v>
      </c>
      <c r="H23" s="72">
        <f>IF(RES_hh_fech_in!H23=0,0,RES_hh_fech_in!H23/RES_summary!H$21)</f>
        <v>11.637613742695885</v>
      </c>
      <c r="I23" s="72">
        <f>IF(RES_hh_fech_in!I23=0,0,RES_hh_fech_in!I23/RES_summary!I$21)</f>
        <v>11.715421381002958</v>
      </c>
      <c r="J23" s="72">
        <f>IF(RES_hh_fech_in!J23=0,0,RES_hh_fech_in!J23/RES_summary!J$21)</f>
        <v>10.622692071063165</v>
      </c>
      <c r="K23" s="72">
        <f>IF(RES_hh_fech_in!K23=0,0,RES_hh_fech_in!K23/RES_summary!K$21)</f>
        <v>11.402829226100812</v>
      </c>
      <c r="L23" s="72">
        <f>IF(RES_hh_fech_in!L23=0,0,RES_hh_fech_in!L23/RES_summary!L$21)</f>
        <v>13.317390029433319</v>
      </c>
      <c r="M23" s="72">
        <f>IF(RES_hh_fech_in!M23=0,0,RES_hh_fech_in!M23/RES_summary!M$21)</f>
        <v>14.680397218198129</v>
      </c>
      <c r="N23" s="72">
        <f>IF(RES_hh_fech_in!N23=0,0,RES_hh_fech_in!N23/RES_summary!N$21)</f>
        <v>14.706395021164068</v>
      </c>
      <c r="O23" s="72">
        <f>IF(RES_hh_fech_in!O23=0,0,RES_hh_fech_in!O23/RES_summary!O$21)</f>
        <v>12.10764061441205</v>
      </c>
      <c r="P23" s="72">
        <f>IF(RES_hh_fech_in!P23=0,0,RES_hh_fech_in!P23/RES_summary!P$21)</f>
        <v>12.254524299091534</v>
      </c>
      <c r="Q23" s="72">
        <f>IF(RES_hh_fech_in!Q23=0,0,RES_hh_fech_in!Q23/RES_summary!Q$21)</f>
        <v>12.506092001096327</v>
      </c>
      <c r="R23" s="72">
        <f>IF(RES_hh_fech_in!R23=0,0,RES_hh_fech_in!R23/RES_summary!R$21)</f>
        <v>12.86675841684615</v>
      </c>
      <c r="S23" s="72">
        <f>IF(RES_hh_fech_in!S23=0,0,RES_hh_fech_in!S23/RES_summary!S$21)</f>
        <v>12.545298223060021</v>
      </c>
      <c r="T23" s="72">
        <f>IF(RES_hh_fech_in!T23=0,0,RES_hh_fech_in!T23/RES_summary!T$21)</f>
        <v>12.362021818663134</v>
      </c>
      <c r="U23" s="72">
        <f>IF(RES_hh_fech_in!U23=0,0,RES_hh_fech_in!U23/RES_summary!U$21)</f>
        <v>12.821675287771395</v>
      </c>
      <c r="V23" s="72">
        <f>IF(RES_hh_fech_in!V23=0,0,RES_hh_fech_in!V23/RES_summary!V$21)</f>
        <v>11.627688625137726</v>
      </c>
      <c r="W23" s="72">
        <f>IF(RES_hh_fech_in!W23=0,0,RES_hh_fech_in!W23/RES_summary!W$21)</f>
        <v>14.294526379008266</v>
      </c>
      <c r="X23" s="72">
        <f>IF(RES_hh_fech_in!X23=0,0,RES_hh_fech_in!X23/RES_summary!X$21)</f>
        <v>12.721849076620908</v>
      </c>
      <c r="Y23" s="72">
        <f>IF(RES_hh_fech_in!Y23=0,0,RES_hh_fech_in!Y23/RES_summary!Y$21)</f>
        <v>10.824935879024736</v>
      </c>
      <c r="DA23" s="89" t="s">
        <v>896</v>
      </c>
    </row>
    <row r="24" spans="1:105" ht="12" customHeight="1" x14ac:dyDescent="0.25">
      <c r="A24" s="28" t="s">
        <v>199</v>
      </c>
      <c r="B24" s="72"/>
      <c r="C24" s="72">
        <f>IF(RES_hh_fech_in!C24=0,0,RES_hh_fech_in!C24/RES_summary!C$21)</f>
        <v>11.352917221238458</v>
      </c>
      <c r="D24" s="72">
        <f>IF(RES_hh_fech_in!D24=0,0,RES_hh_fech_in!D24/RES_summary!D$21)</f>
        <v>12.403571834120365</v>
      </c>
      <c r="E24" s="72">
        <f>IF(RES_hh_fech_in!E24=0,0,RES_hh_fech_in!E24/RES_summary!E$21)</f>
        <v>12.320621313642597</v>
      </c>
      <c r="F24" s="72">
        <f>IF(RES_hh_fech_in!F24=0,0,RES_hh_fech_in!F24/RES_summary!F$21)</f>
        <v>13.753494775044311</v>
      </c>
      <c r="G24" s="72">
        <f>IF(RES_hh_fech_in!G24=0,0,RES_hh_fech_in!G24/RES_summary!G$21)</f>
        <v>12.322457621995769</v>
      </c>
      <c r="H24" s="72">
        <f>IF(RES_hh_fech_in!H24=0,0,RES_hh_fech_in!H24/RES_summary!H$21)</f>
        <v>12.915399169844443</v>
      </c>
      <c r="I24" s="72">
        <f>IF(RES_hh_fech_in!I24=0,0,RES_hh_fech_in!I24/RES_summary!I$21)</f>
        <v>13.495086553536245</v>
      </c>
      <c r="J24" s="72">
        <f>IF(RES_hh_fech_in!J24=0,0,RES_hh_fech_in!J24/RES_summary!J$21)</f>
        <v>12.815482801282631</v>
      </c>
      <c r="K24" s="72">
        <f>IF(RES_hh_fech_in!K24=0,0,RES_hh_fech_in!K24/RES_summary!K$21)</f>
        <v>12.514180959252647</v>
      </c>
      <c r="L24" s="72">
        <f>IF(RES_hh_fech_in!L24=0,0,RES_hh_fech_in!L24/RES_summary!L$21)</f>
        <v>12.415745998744629</v>
      </c>
      <c r="M24" s="72">
        <f>IF(RES_hh_fech_in!M24=0,0,RES_hh_fech_in!M24/RES_summary!M$21)</f>
        <v>12.938285968805259</v>
      </c>
      <c r="N24" s="72">
        <f>IF(RES_hh_fech_in!N24=0,0,RES_hh_fech_in!N24/RES_summary!N$21)</f>
        <v>12.017954205493952</v>
      </c>
      <c r="O24" s="72">
        <f>IF(RES_hh_fech_in!O24=0,0,RES_hh_fech_in!O24/RES_summary!O$21)</f>
        <v>11.680042468360847</v>
      </c>
      <c r="P24" s="72">
        <f>IF(RES_hh_fech_in!P24=0,0,RES_hh_fech_in!P24/RES_summary!P$21)</f>
        <v>11.739347612531379</v>
      </c>
      <c r="Q24" s="72">
        <f>IF(RES_hh_fech_in!Q24=0,0,RES_hh_fech_in!Q24/RES_summary!Q$21)</f>
        <v>11.720726272767907</v>
      </c>
      <c r="R24" s="72">
        <f>IF(RES_hh_fech_in!R24=0,0,RES_hh_fech_in!R24/RES_summary!R$21)</f>
        <v>12.503498963955792</v>
      </c>
      <c r="S24" s="72">
        <f>IF(RES_hh_fech_in!S24=0,0,RES_hh_fech_in!S24/RES_summary!S$21)</f>
        <v>12.798913579333339</v>
      </c>
      <c r="T24" s="72">
        <f>IF(RES_hh_fech_in!T24=0,0,RES_hh_fech_in!T24/RES_summary!T$21)</f>
        <v>12.300439740800813</v>
      </c>
      <c r="U24" s="72">
        <f>IF(RES_hh_fech_in!U24=0,0,RES_hh_fech_in!U24/RES_summary!U$21)</f>
        <v>11.935008023397234</v>
      </c>
      <c r="V24" s="72">
        <f>IF(RES_hh_fech_in!V24=0,0,RES_hh_fech_in!V24/RES_summary!V$21)</f>
        <v>11.355925293173776</v>
      </c>
      <c r="W24" s="72">
        <f>IF(RES_hh_fech_in!W24=0,0,RES_hh_fech_in!W24/RES_summary!W$21)</f>
        <v>12.764859779031413</v>
      </c>
      <c r="X24" s="72">
        <f>IF(RES_hh_fech_in!X24=0,0,RES_hh_fech_in!X24/RES_summary!X$21)</f>
        <v>10.479033745040827</v>
      </c>
      <c r="Y24" s="72">
        <f>IF(RES_hh_fech_in!Y24=0,0,RES_hh_fech_in!Y24/RES_summary!Y$21)</f>
        <v>9.8566601131521558</v>
      </c>
      <c r="DA24" s="89" t="s">
        <v>897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15.221487891706305</v>
      </c>
      <c r="D25" s="74">
        <f>IF(RES_hh_fech_in!D25=0,0,RES_hh_fech_in!D25/RES_summary!D$21)</f>
        <v>15.858927586161228</v>
      </c>
      <c r="E25" s="74">
        <f>IF(RES_hh_fech_in!E25=0,0,RES_hh_fech_in!E25/RES_summary!E$21)</f>
        <v>14.997822331385297</v>
      </c>
      <c r="F25" s="74">
        <f>IF(RES_hh_fech_in!F25=0,0,RES_hh_fech_in!F25/RES_summary!F$21)</f>
        <v>15.692186420923674</v>
      </c>
      <c r="G25" s="74">
        <f>IF(RES_hh_fech_in!G25=0,0,RES_hh_fech_in!G25/RES_summary!G$21)</f>
        <v>15.120252566286126</v>
      </c>
      <c r="H25" s="74">
        <f>IF(RES_hh_fech_in!H25=0,0,RES_hh_fech_in!H25/RES_summary!H$21)</f>
        <v>15.208889118499156</v>
      </c>
      <c r="I25" s="74">
        <f>IF(RES_hh_fech_in!I25=0,0,RES_hh_fech_in!I25/RES_summary!I$21)</f>
        <v>13.62549497008602</v>
      </c>
      <c r="J25" s="74">
        <f>IF(RES_hh_fech_in!J25=0,0,RES_hh_fech_in!J25/RES_summary!J$21)</f>
        <v>12.757100960944625</v>
      </c>
      <c r="K25" s="74">
        <f>IF(RES_hh_fech_in!K25=0,0,RES_hh_fech_in!K25/RES_summary!K$21)</f>
        <v>11.562552573015912</v>
      </c>
      <c r="L25" s="74">
        <f>IF(RES_hh_fech_in!L25=0,0,RES_hh_fech_in!L25/RES_summary!L$21)</f>
        <v>12.337336196427538</v>
      </c>
      <c r="M25" s="74">
        <f>IF(RES_hh_fech_in!M25=0,0,RES_hh_fech_in!M25/RES_summary!M$21)</f>
        <v>12.42243491822288</v>
      </c>
      <c r="N25" s="74">
        <f>IF(RES_hh_fech_in!N25=0,0,RES_hh_fech_in!N25/RES_summary!N$21)</f>
        <v>12.461827133873848</v>
      </c>
      <c r="O25" s="74">
        <f>IF(RES_hh_fech_in!O25=0,0,RES_hh_fech_in!O25/RES_summary!O$21)</f>
        <v>11.626784788330855</v>
      </c>
      <c r="P25" s="74">
        <f>IF(RES_hh_fech_in!P25=0,0,RES_hh_fech_in!P25/RES_summary!P$21)</f>
        <v>10.076162415117825</v>
      </c>
      <c r="Q25" s="74">
        <f>IF(RES_hh_fech_in!Q25=0,0,RES_hh_fech_in!Q25/RES_summary!Q$21)</f>
        <v>10.294689298176337</v>
      </c>
      <c r="R25" s="74">
        <f>IF(RES_hh_fech_in!R25=0,0,RES_hh_fech_in!R25/RES_summary!R$21)</f>
        <v>11.049454821414901</v>
      </c>
      <c r="S25" s="74">
        <f>IF(RES_hh_fech_in!S25=0,0,RES_hh_fech_in!S25/RES_summary!S$21)</f>
        <v>11.717556741449989</v>
      </c>
      <c r="T25" s="74">
        <f>IF(RES_hh_fech_in!T25=0,0,RES_hh_fech_in!T25/RES_summary!T$21)</f>
        <v>11.197429070909065</v>
      </c>
      <c r="U25" s="74">
        <f>IF(RES_hh_fech_in!U25=0,0,RES_hh_fech_in!U25/RES_summary!U$21)</f>
        <v>10.737841872268984</v>
      </c>
      <c r="V25" s="74">
        <f>IF(RES_hh_fech_in!V25=0,0,RES_hh_fech_in!V25/RES_summary!V$21)</f>
        <v>10.253427562351101</v>
      </c>
      <c r="W25" s="74">
        <f>IF(RES_hh_fech_in!W25=0,0,RES_hh_fech_in!W25/RES_summary!W$21)</f>
        <v>10.027075271751048</v>
      </c>
      <c r="X25" s="74">
        <f>IF(RES_hh_fech_in!X25=0,0,RES_hh_fech_in!X25/RES_summary!X$21)</f>
        <v>8.0880692622574575</v>
      </c>
      <c r="Y25" s="74">
        <f>IF(RES_hh_fech_in!Y25=0,0,RES_hh_fech_in!Y25/RES_summary!Y$21)</f>
        <v>7.9723412363878658</v>
      </c>
      <c r="DA25" s="90" t="s">
        <v>898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9.0568835157866552</v>
      </c>
      <c r="D26" s="77">
        <f>IF(RES_hh_fech_in!D26=0,0,RES_hh_fech_in!D26/RES_summary!D$21)</f>
        <v>9.4207112439110219</v>
      </c>
      <c r="E26" s="77">
        <f>IF(RES_hh_fech_in!E26=0,0,RES_hh_fech_in!E26/RES_summary!E$21)</f>
        <v>9.3743917990494374</v>
      </c>
      <c r="F26" s="77">
        <f>IF(RES_hh_fech_in!F26=0,0,RES_hh_fech_in!F26/RES_summary!F$21)</f>
        <v>8.9954485186956976</v>
      </c>
      <c r="G26" s="77">
        <f>IF(RES_hh_fech_in!G26=0,0,RES_hh_fech_in!G26/RES_summary!G$21)</f>
        <v>9.2993411573142488</v>
      </c>
      <c r="H26" s="77">
        <f>IF(RES_hh_fech_in!H26=0,0,RES_hh_fech_in!H26/RES_summary!H$21)</f>
        <v>9.460578615548636</v>
      </c>
      <c r="I26" s="77">
        <f>IF(RES_hh_fech_in!I26=0,0,RES_hh_fech_in!I26/RES_summary!I$21)</f>
        <v>8.6481787279331446</v>
      </c>
      <c r="J26" s="77">
        <f>IF(RES_hh_fech_in!J26=0,0,RES_hh_fech_in!J26/RES_summary!J$21)</f>
        <v>8.8209244435946168</v>
      </c>
      <c r="K26" s="77">
        <f>IF(RES_hh_fech_in!K26=0,0,RES_hh_fech_in!K26/RES_summary!K$21)</f>
        <v>8.5223336460141468</v>
      </c>
      <c r="L26" s="77">
        <f>IF(RES_hh_fech_in!L26=0,0,RES_hh_fech_in!L26/RES_summary!L$21)</f>
        <v>7.8202844271662357</v>
      </c>
      <c r="M26" s="77">
        <f>IF(RES_hh_fech_in!M26=0,0,RES_hh_fech_in!M26/RES_summary!M$21)</f>
        <v>8.666607383933842</v>
      </c>
      <c r="N26" s="77">
        <f>IF(RES_hh_fech_in!N26=0,0,RES_hh_fech_in!N26/RES_summary!N$21)</f>
        <v>8.3889639872530744</v>
      </c>
      <c r="O26" s="77">
        <f>IF(RES_hh_fech_in!O26=0,0,RES_hh_fech_in!O26/RES_summary!O$21)</f>
        <v>7.8919569495221733</v>
      </c>
      <c r="P26" s="77">
        <f>IF(RES_hh_fech_in!P26=0,0,RES_hh_fech_in!P26/RES_summary!P$21)</f>
        <v>7.6679651714929156</v>
      </c>
      <c r="Q26" s="77">
        <f>IF(RES_hh_fech_in!Q26=0,0,RES_hh_fech_in!Q26/RES_summary!Q$21)</f>
        <v>7.9370520032061824</v>
      </c>
      <c r="R26" s="77">
        <f>IF(RES_hh_fech_in!R26=0,0,RES_hh_fech_in!R26/RES_summary!R$21)</f>
        <v>8.6382666526469816</v>
      </c>
      <c r="S26" s="77">
        <f>IF(RES_hh_fech_in!S26=0,0,RES_hh_fech_in!S26/RES_summary!S$21)</f>
        <v>8.976999663424154</v>
      </c>
      <c r="T26" s="77">
        <f>IF(RES_hh_fech_in!T26=0,0,RES_hh_fech_in!T26/RES_summary!T$21)</f>
        <v>8.7838106977966852</v>
      </c>
      <c r="U26" s="77">
        <f>IF(RES_hh_fech_in!U26=0,0,RES_hh_fech_in!U26/RES_summary!U$21)</f>
        <v>8.4317923863442896</v>
      </c>
      <c r="V26" s="77">
        <f>IF(RES_hh_fech_in!V26=0,0,RES_hh_fech_in!V26/RES_summary!V$21)</f>
        <v>8.1998897932004713</v>
      </c>
      <c r="W26" s="77">
        <f>IF(RES_hh_fech_in!W26=0,0,RES_hh_fech_in!W26/RES_summary!W$21)</f>
        <v>8.3960101720520459</v>
      </c>
      <c r="X26" s="77">
        <f>IF(RES_hh_fech_in!X26=0,0,RES_hh_fech_in!X26/RES_summary!X$21)</f>
        <v>7.6997970150412787</v>
      </c>
      <c r="Y26" s="77">
        <f>IF(RES_hh_fech_in!Y26=0,0,RES_hh_fech_in!Y26/RES_summary!Y$21)</f>
        <v>7.3423912500817563</v>
      </c>
      <c r="DA26" s="92" t="s">
        <v>899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7.804361895107629</v>
      </c>
      <c r="D27" s="69">
        <f>IF(RES_hh_fech_in!D27=0,0,RES_hh_fech_in!D27/RES_summary!D$21)</f>
        <v>8.0452257200413975</v>
      </c>
      <c r="E27" s="69">
        <f>IF(RES_hh_fech_in!E27=0,0,RES_hh_fech_in!E27/RES_summary!E$21)</f>
        <v>8.2027823985298944</v>
      </c>
      <c r="F27" s="69">
        <f>IF(RES_hh_fech_in!F27=0,0,RES_hh_fech_in!F27/RES_summary!F$21)</f>
        <v>8.0482001101173761</v>
      </c>
      <c r="G27" s="69">
        <f>IF(RES_hh_fech_in!G27=0,0,RES_hh_fech_in!G27/RES_summary!G$21)</f>
        <v>8.2758590395481502</v>
      </c>
      <c r="H27" s="69">
        <f>IF(RES_hh_fech_in!H27=0,0,RES_hh_fech_in!H27/RES_summary!H$21)</f>
        <v>8.4077273970646331</v>
      </c>
      <c r="I27" s="69">
        <f>IF(RES_hh_fech_in!I27=0,0,RES_hh_fech_in!I27/RES_summary!I$21)</f>
        <v>7.971025592803203</v>
      </c>
      <c r="J27" s="69">
        <f>IF(RES_hh_fech_in!J27=0,0,RES_hh_fech_in!J27/RES_summary!J$21)</f>
        <v>7.7398766654036715</v>
      </c>
      <c r="K27" s="69">
        <f>IF(RES_hh_fech_in!K27=0,0,RES_hh_fech_in!K27/RES_summary!K$21)</f>
        <v>7.1225718046604793</v>
      </c>
      <c r="L27" s="69">
        <f>IF(RES_hh_fech_in!L27=0,0,RES_hh_fech_in!L27/RES_summary!L$21)</f>
        <v>7.2715652299196378</v>
      </c>
      <c r="M27" s="69">
        <f>IF(RES_hh_fech_in!M27=0,0,RES_hh_fech_in!M27/RES_summary!M$21)</f>
        <v>6.8978871681161902</v>
      </c>
      <c r="N27" s="69">
        <f>IF(RES_hh_fech_in!N27=0,0,RES_hh_fech_in!N27/RES_summary!N$21)</f>
        <v>6.7319150515741182</v>
      </c>
      <c r="O27" s="69">
        <f>IF(RES_hh_fech_in!O27=0,0,RES_hh_fech_in!O27/RES_summary!O$21)</f>
        <v>6.2828471958891257</v>
      </c>
      <c r="P27" s="69">
        <f>IF(RES_hh_fech_in!P27=0,0,RES_hh_fech_in!P27/RES_summary!P$21)</f>
        <v>6.0842023311092817</v>
      </c>
      <c r="Q27" s="69">
        <f>IF(RES_hh_fech_in!Q27=0,0,RES_hh_fech_in!Q27/RES_summary!Q$21)</f>
        <v>6.0865284815399994</v>
      </c>
      <c r="R27" s="69">
        <f>IF(RES_hh_fech_in!R27=0,0,RES_hh_fech_in!R27/RES_summary!R$21)</f>
        <v>6.392701553589478</v>
      </c>
      <c r="S27" s="69">
        <f>IF(RES_hh_fech_in!S27=0,0,RES_hh_fech_in!S27/RES_summary!S$21)</f>
        <v>6.7574080287897083</v>
      </c>
      <c r="T27" s="69">
        <f>IF(RES_hh_fech_in!T27=0,0,RES_hh_fech_in!T27/RES_summary!T$21)</f>
        <v>6.5698214832632038</v>
      </c>
      <c r="U27" s="69">
        <f>IF(RES_hh_fech_in!U27=0,0,RES_hh_fech_in!U27/RES_summary!U$21)</f>
        <v>6.3009198089514928</v>
      </c>
      <c r="V27" s="69">
        <f>IF(RES_hh_fech_in!V27=0,0,RES_hh_fech_in!V27/RES_summary!V$21)</f>
        <v>6.0489878568936382</v>
      </c>
      <c r="W27" s="69">
        <f>IF(RES_hh_fech_in!W27=0,0,RES_hh_fech_in!W27/RES_summary!W$21)</f>
        <v>6.354141407328763</v>
      </c>
      <c r="X27" s="69">
        <f>IF(RES_hh_fech_in!X27=0,0,RES_hh_fech_in!X27/RES_summary!X$21)</f>
        <v>6.137029495726952</v>
      </c>
      <c r="Y27" s="69">
        <f>IF(RES_hh_fech_in!Y27=0,0,RES_hh_fech_in!Y27/RES_summary!Y$21)</f>
        <v>5.8471205466434908</v>
      </c>
      <c r="DA27" s="88" t="s">
        <v>900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6.2924652501731266</v>
      </c>
      <c r="D28" s="72">
        <f>IF(RES_hh_fech_in!D28=0,0,RES_hh_fech_in!D28/RES_summary!D$21)</f>
        <v>7.7865427607922921</v>
      </c>
      <c r="E28" s="72">
        <f>IF(RES_hh_fech_in!E28=0,0,RES_hh_fech_in!E28/RES_summary!E$21)</f>
        <v>9.1049469140716042</v>
      </c>
      <c r="F28" s="72">
        <f>IF(RES_hh_fech_in!F28=0,0,RES_hh_fech_in!F28/RES_summary!F$21)</f>
        <v>9.0109883575860952</v>
      </c>
      <c r="G28" s="72">
        <f>IF(RES_hh_fech_in!G28=0,0,RES_hh_fech_in!G28/RES_summary!G$21)</f>
        <v>9.1636704681157539</v>
      </c>
      <c r="H28" s="72">
        <f>IF(RES_hh_fech_in!H28=0,0,RES_hh_fech_in!H28/RES_summary!H$21)</f>
        <v>9.7896223484321432</v>
      </c>
      <c r="I28" s="72">
        <f>IF(RES_hh_fech_in!I28=0,0,RES_hh_fech_in!I28/RES_summary!I$21)</f>
        <v>8.7436909845545632</v>
      </c>
      <c r="J28" s="72">
        <f>IF(RES_hh_fech_in!J28=0,0,RES_hh_fech_in!J28/RES_summary!J$21)</f>
        <v>9.5716653178281792</v>
      </c>
      <c r="K28" s="72">
        <f>IF(RES_hh_fech_in!K28=0,0,RES_hh_fech_in!K28/RES_summary!K$21)</f>
        <v>9.4823074654776232</v>
      </c>
      <c r="L28" s="72">
        <f>IF(RES_hh_fech_in!L28=0,0,RES_hh_fech_in!L28/RES_summary!L$21)</f>
        <v>9.4536857903744167</v>
      </c>
      <c r="M28" s="72">
        <f>IF(RES_hh_fech_in!M28=0,0,RES_hh_fech_in!M28/RES_summary!M$21)</f>
        <v>8.7007402358333312</v>
      </c>
      <c r="N28" s="72">
        <f>IF(RES_hh_fech_in!N28=0,0,RES_hh_fech_in!N28/RES_summary!N$21)</f>
        <v>8.5195322910477778</v>
      </c>
      <c r="O28" s="72">
        <f>IF(RES_hh_fech_in!O28=0,0,RES_hh_fech_in!O28/RES_summary!O$21)</f>
        <v>7.2359499970205956</v>
      </c>
      <c r="P28" s="72">
        <f>IF(RES_hh_fech_in!P28=0,0,RES_hh_fech_in!P28/RES_summary!P$21)</f>
        <v>7.4035673866947684</v>
      </c>
      <c r="Q28" s="72">
        <f>IF(RES_hh_fech_in!Q28=0,0,RES_hh_fech_in!Q28/RES_summary!Q$21)</f>
        <v>8.0972370002668281</v>
      </c>
      <c r="R28" s="72">
        <f>IF(RES_hh_fech_in!R28=0,0,RES_hh_fech_in!R28/RES_summary!R$21)</f>
        <v>8.203692512976783</v>
      </c>
      <c r="S28" s="72">
        <f>IF(RES_hh_fech_in!S28=0,0,RES_hh_fech_in!S28/RES_summary!S$21)</f>
        <v>8.6152640836347363</v>
      </c>
      <c r="T28" s="72">
        <f>IF(RES_hh_fech_in!T28=0,0,RES_hh_fech_in!T28/RES_summary!T$21)</f>
        <v>6.5720717080942359</v>
      </c>
      <c r="U28" s="72">
        <f>IF(RES_hh_fech_in!U28=0,0,RES_hh_fech_in!U28/RES_summary!U$21)</f>
        <v>7.5350345595234911</v>
      </c>
      <c r="V28" s="72">
        <f>IF(RES_hh_fech_in!V28=0,0,RES_hh_fech_in!V28/RES_summary!V$21)</f>
        <v>8.1399516767398712</v>
      </c>
      <c r="W28" s="72">
        <f>IF(RES_hh_fech_in!W28=0,0,RES_hh_fech_in!W28/RES_summary!W$21)</f>
        <v>6.2390587537448283</v>
      </c>
      <c r="X28" s="72">
        <f>IF(RES_hh_fech_in!X28=0,0,RES_hh_fech_in!X28/RES_summary!X$21)</f>
        <v>6.4681089111387751</v>
      </c>
      <c r="Y28" s="72">
        <f>IF(RES_hh_fech_in!Y28=0,0,RES_hh_fech_in!Y28/RES_summary!Y$21)</f>
        <v>6.5570465950199148</v>
      </c>
      <c r="DA28" s="89" t="s">
        <v>901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9.1685407783619759</v>
      </c>
      <c r="D29" s="72">
        <f>IF(RES_hh_fech_in!D29=0,0,RES_hh_fech_in!D29/RES_summary!D$21)</f>
        <v>9.7617266565001248</v>
      </c>
      <c r="E29" s="72">
        <f>IF(RES_hh_fech_in!E29=0,0,RES_hh_fech_in!E29/RES_summary!E$21)</f>
        <v>10.459005765547555</v>
      </c>
      <c r="F29" s="72">
        <f>IF(RES_hh_fech_in!F29=0,0,RES_hh_fech_in!F29/RES_summary!F$21)</f>
        <v>9.5004118031217768</v>
      </c>
      <c r="G29" s="72">
        <f>IF(RES_hh_fech_in!G29=0,0,RES_hh_fech_in!G29/RES_summary!G$21)</f>
        <v>10.213567230041219</v>
      </c>
      <c r="H29" s="72">
        <f>IF(RES_hh_fech_in!H29=0,0,RES_hh_fech_in!H29/RES_summary!H$21)</f>
        <v>9.6516693464334065</v>
      </c>
      <c r="I29" s="72">
        <f>IF(RES_hh_fech_in!I29=0,0,RES_hh_fech_in!I29/RES_summary!I$21)</f>
        <v>9.6590781878697882</v>
      </c>
      <c r="J29" s="72">
        <f>IF(RES_hh_fech_in!J29=0,0,RES_hh_fech_in!J29/RES_summary!J$21)</f>
        <v>8.9848383183943596</v>
      </c>
      <c r="K29" s="72">
        <f>IF(RES_hh_fech_in!K29=0,0,RES_hh_fech_in!K29/RES_summary!K$21)</f>
        <v>9.0385234791820999</v>
      </c>
      <c r="L29" s="72">
        <f>IF(RES_hh_fech_in!L29=0,0,RES_hh_fech_in!L29/RES_summary!L$21)</f>
        <v>8.7472326503204325</v>
      </c>
      <c r="M29" s="72">
        <f>IF(RES_hh_fech_in!M29=0,0,RES_hh_fech_in!M29/RES_summary!M$21)</f>
        <v>8.8454325543923407</v>
      </c>
      <c r="N29" s="72">
        <f>IF(RES_hh_fech_in!N29=0,0,RES_hh_fech_in!N29/RES_summary!N$21)</f>
        <v>8.3260784409883151</v>
      </c>
      <c r="O29" s="72">
        <f>IF(RES_hh_fech_in!O29=0,0,RES_hh_fech_in!O29/RES_summary!O$21)</f>
        <v>7.6686355120160323</v>
      </c>
      <c r="P29" s="72">
        <f>IF(RES_hh_fech_in!P29=0,0,RES_hh_fech_in!P29/RES_summary!P$21)</f>
        <v>7.6992703889319154</v>
      </c>
      <c r="Q29" s="72">
        <f>IF(RES_hh_fech_in!Q29=0,0,RES_hh_fech_in!Q29/RES_summary!Q$21)</f>
        <v>7.7364966570902034</v>
      </c>
      <c r="R29" s="72">
        <f>IF(RES_hh_fech_in!R29=0,0,RES_hh_fech_in!R29/RES_summary!R$21)</f>
        <v>7.8904071743609938</v>
      </c>
      <c r="S29" s="72">
        <f>IF(RES_hh_fech_in!S29=0,0,RES_hh_fech_in!S29/RES_summary!S$21)</f>
        <v>8.7478931807447253</v>
      </c>
      <c r="T29" s="72">
        <f>IF(RES_hh_fech_in!T29=0,0,RES_hh_fech_in!T29/RES_summary!T$21)</f>
        <v>8.6952902165845671</v>
      </c>
      <c r="U29" s="72">
        <f>IF(RES_hh_fech_in!U29=0,0,RES_hh_fech_in!U29/RES_summary!U$21)</f>
        <v>8.6768422855838274</v>
      </c>
      <c r="V29" s="72">
        <f>IF(RES_hh_fech_in!V29=0,0,RES_hh_fech_in!V29/RES_summary!V$21)</f>
        <v>8.0373024103953377</v>
      </c>
      <c r="W29" s="72">
        <f>IF(RES_hh_fech_in!W29=0,0,RES_hh_fech_in!W29/RES_summary!W$21)</f>
        <v>7.9522388314831298</v>
      </c>
      <c r="X29" s="72">
        <f>IF(RES_hh_fech_in!X29=0,0,RES_hh_fech_in!X29/RES_summary!X$21)</f>
        <v>7.2249460361780047</v>
      </c>
      <c r="Y29" s="72">
        <f>IF(RES_hh_fech_in!Y29=0,0,RES_hh_fech_in!Y29/RES_summary!Y$21)</f>
        <v>6.6421168742966179</v>
      </c>
      <c r="DA29" s="89" t="s">
        <v>902</v>
      </c>
    </row>
    <row r="30" spans="1:105" ht="12" customHeight="1" x14ac:dyDescent="0.25">
      <c r="A30" s="28" t="s">
        <v>190</v>
      </c>
      <c r="B30" s="72"/>
      <c r="C30" s="72">
        <f>IF(RES_hh_fech_in!C30=0,0,RES_hh_fech_in!C30/RES_summary!C$21)</f>
        <v>8.6169553099490255</v>
      </c>
      <c r="D30" s="72">
        <f>IF(RES_hh_fech_in!D30=0,0,RES_hh_fech_in!D30/RES_summary!D$21)</f>
        <v>8.9599543742308896</v>
      </c>
      <c r="E30" s="72">
        <f>IF(RES_hh_fech_in!E30=0,0,RES_hh_fech_in!E30/RES_summary!E$21)</f>
        <v>9.0227017569477912</v>
      </c>
      <c r="F30" s="72">
        <f>IF(RES_hh_fech_in!F30=0,0,RES_hh_fech_in!F30/RES_summary!F$21)</f>
        <v>8.6704620407154511</v>
      </c>
      <c r="G30" s="72">
        <f>IF(RES_hh_fech_in!G30=0,0,RES_hh_fech_in!G30/RES_summary!G$21)</f>
        <v>8.95452024977868</v>
      </c>
      <c r="H30" s="72">
        <f>IF(RES_hh_fech_in!H30=0,0,RES_hh_fech_in!H30/RES_summary!H$21)</f>
        <v>8.9080725312651161</v>
      </c>
      <c r="I30" s="72">
        <f>IF(RES_hh_fech_in!I30=0,0,RES_hh_fech_in!I30/RES_summary!I$21)</f>
        <v>8.2184106299089112</v>
      </c>
      <c r="J30" s="72">
        <f>IF(RES_hh_fech_in!J30=0,0,RES_hh_fech_in!J30/RES_summary!J$21)</f>
        <v>8.2301050022460984</v>
      </c>
      <c r="K30" s="72">
        <f>IF(RES_hh_fech_in!K30=0,0,RES_hh_fech_in!K30/RES_summary!K$21)</f>
        <v>7.5305501945008775</v>
      </c>
      <c r="L30" s="72">
        <f>IF(RES_hh_fech_in!L30=0,0,RES_hh_fech_in!L30/RES_summary!L$21)</f>
        <v>7.7767302514445493</v>
      </c>
      <c r="M30" s="72">
        <f>IF(RES_hh_fech_in!M30=0,0,RES_hh_fech_in!M30/RES_summary!M$21)</f>
        <v>7.3853939286569066</v>
      </c>
      <c r="N30" s="72">
        <f>IF(RES_hh_fech_in!N30=0,0,RES_hh_fech_in!N30/RES_summary!N$21)</f>
        <v>6.7553582161950745</v>
      </c>
      <c r="O30" s="72">
        <f>IF(RES_hh_fech_in!O30=0,0,RES_hh_fech_in!O30/RES_summary!O$21)</f>
        <v>6.4670354296450023</v>
      </c>
      <c r="P30" s="72">
        <f>IF(RES_hh_fech_in!P30=0,0,RES_hh_fech_in!P30/RES_summary!P$21)</f>
        <v>6.3309312483086408</v>
      </c>
      <c r="Q30" s="72">
        <f>IF(RES_hh_fech_in!Q30=0,0,RES_hh_fech_in!Q30/RES_summary!Q$21)</f>
        <v>6.5868609757051111</v>
      </c>
      <c r="R30" s="72">
        <f>IF(RES_hh_fech_in!R30=0,0,RES_hh_fech_in!R30/RES_summary!R$21)</f>
        <v>7.083250655210735</v>
      </c>
      <c r="S30" s="72">
        <f>IF(RES_hh_fech_in!S30=0,0,RES_hh_fech_in!S30/RES_summary!S$21)</f>
        <v>7.5502951589566445</v>
      </c>
      <c r="T30" s="72">
        <f>IF(RES_hh_fech_in!T30=0,0,RES_hh_fech_in!T30/RES_summary!T$21)</f>
        <v>7.3861810908303598</v>
      </c>
      <c r="U30" s="72">
        <f>IF(RES_hh_fech_in!U30=0,0,RES_hh_fech_in!U30/RES_summary!U$21)</f>
        <v>7.1999653057903776</v>
      </c>
      <c r="V30" s="72">
        <f>IF(RES_hh_fech_in!V30=0,0,RES_hh_fech_in!V30/RES_summary!V$21)</f>
        <v>7.0159702678202169</v>
      </c>
      <c r="W30" s="72">
        <f>IF(RES_hh_fech_in!W30=0,0,RES_hh_fech_in!W30/RES_summary!W$21)</f>
        <v>7.6425045761304382</v>
      </c>
      <c r="X30" s="72">
        <f>IF(RES_hh_fech_in!X30=0,0,RES_hh_fech_in!X30/RES_summary!X$21)</f>
        <v>6.4814586172063109</v>
      </c>
      <c r="Y30" s="72">
        <f>IF(RES_hh_fech_in!Y30=0,0,RES_hh_fech_in!Y30/RES_summary!Y$21)</f>
        <v>6.1949709327287801</v>
      </c>
      <c r="DA30" s="89" t="s">
        <v>903</v>
      </c>
    </row>
    <row r="31" spans="1:105" ht="12" customHeight="1" x14ac:dyDescent="0.25">
      <c r="A31" s="28" t="s">
        <v>203</v>
      </c>
      <c r="B31" s="72"/>
      <c r="C31" s="72">
        <f>IF(RES_hh_fech_in!C31=0,0,RES_hh_fech_in!C31/RES_summary!C$21)</f>
        <v>12.450363869210399</v>
      </c>
      <c r="D31" s="72">
        <f>IF(RES_hh_fech_in!D31=0,0,RES_hh_fech_in!D31/RES_summary!D$21)</f>
        <v>11.786520958377643</v>
      </c>
      <c r="E31" s="72">
        <f>IF(RES_hh_fech_in!E31=0,0,RES_hh_fech_in!E31/RES_summary!E$21)</f>
        <v>11.25016688709978</v>
      </c>
      <c r="F31" s="72">
        <f>IF(RES_hh_fech_in!F31=0,0,RES_hh_fech_in!F31/RES_summary!F$21)</f>
        <v>9.8660958562374681</v>
      </c>
      <c r="G31" s="72">
        <f>IF(RES_hh_fech_in!G31=0,0,RES_hh_fech_in!G31/RES_summary!G$21)</f>
        <v>11.990330266769002</v>
      </c>
      <c r="H31" s="72">
        <f>IF(RES_hh_fech_in!H31=0,0,RES_hh_fech_in!H31/RES_summary!H$21)</f>
        <v>12.013793722488241</v>
      </c>
      <c r="I31" s="72">
        <f>IF(RES_hh_fech_in!I31=0,0,RES_hh_fech_in!I31/RES_summary!I$21)</f>
        <v>13.592389337503981</v>
      </c>
      <c r="J31" s="72">
        <f>IF(RES_hh_fech_in!J31=0,0,RES_hh_fech_in!J31/RES_summary!J$21)</f>
        <v>12.286420092543377</v>
      </c>
      <c r="K31" s="72">
        <f>IF(RES_hh_fech_in!K31=0,0,RES_hh_fech_in!K31/RES_summary!K$21)</f>
        <v>11.612103624134559</v>
      </c>
      <c r="L31" s="72">
        <f>IF(RES_hh_fech_in!L31=0,0,RES_hh_fech_in!L31/RES_summary!L$21)</f>
        <v>9.4000744288827303</v>
      </c>
      <c r="M31" s="72">
        <f>IF(RES_hh_fech_in!M31=0,0,RES_hh_fech_in!M31/RES_summary!M$21)</f>
        <v>12.083243883785617</v>
      </c>
      <c r="N31" s="72">
        <f>IF(RES_hh_fech_in!N31=0,0,RES_hh_fech_in!N31/RES_summary!N$21)</f>
        <v>11.904739191321244</v>
      </c>
      <c r="O31" s="72">
        <f>IF(RES_hh_fech_in!O31=0,0,RES_hh_fech_in!O31/RES_summary!O$21)</f>
        <v>10.475800434540956</v>
      </c>
      <c r="P31" s="72">
        <f>IF(RES_hh_fech_in!P31=0,0,RES_hh_fech_in!P31/RES_summary!P$21)</f>
        <v>9.0987785123650422</v>
      </c>
      <c r="Q31" s="72">
        <f>IF(RES_hh_fech_in!Q31=0,0,RES_hh_fech_in!Q31/RES_summary!Q$21)</f>
        <v>10.090726881051934</v>
      </c>
      <c r="R31" s="72">
        <f>IF(RES_hh_fech_in!R31=0,0,RES_hh_fech_in!R31/RES_summary!R$21)</f>
        <v>9.6559752509682699</v>
      </c>
      <c r="S31" s="72">
        <f>IF(RES_hh_fech_in!S31=0,0,RES_hh_fech_in!S31/RES_summary!S$21)</f>
        <v>10.037248554387181</v>
      </c>
      <c r="T31" s="72">
        <f>IF(RES_hh_fech_in!T31=0,0,RES_hh_fech_in!T31/RES_summary!T$21)</f>
        <v>10.944242184718892</v>
      </c>
      <c r="U31" s="72">
        <f>IF(RES_hh_fech_in!U31=0,0,RES_hh_fech_in!U31/RES_summary!U$21)</f>
        <v>10.220736820895855</v>
      </c>
      <c r="V31" s="72">
        <f>IF(RES_hh_fech_in!V31=0,0,RES_hh_fech_in!V31/RES_summary!V$21)</f>
        <v>9.5950545478494895</v>
      </c>
      <c r="W31" s="72">
        <f>IF(RES_hh_fech_in!W31=0,0,RES_hh_fech_in!W31/RES_summary!W$21)</f>
        <v>11.095613927891636</v>
      </c>
      <c r="X31" s="72">
        <f>IF(RES_hh_fech_in!X31=0,0,RES_hh_fech_in!X31/RES_summary!X$21)</f>
        <v>9.8817040953256186</v>
      </c>
      <c r="Y31" s="72">
        <f>IF(RES_hh_fech_in!Y31=0,0,RES_hh_fech_in!Y31/RES_summary!Y$21)</f>
        <v>9.0538181053206159</v>
      </c>
      <c r="DA31" s="89" t="s">
        <v>904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7.0621218912802952</v>
      </c>
      <c r="D32" s="77">
        <f>IF(RES_hh_fech_in!D32=0,0,RES_hh_fech_in!D32/RES_summary!D$21)</f>
        <v>7.1633391665572237</v>
      </c>
      <c r="E32" s="77">
        <f>IF(RES_hh_fech_in!E32=0,0,RES_hh_fech_in!E32/RES_summary!E$21)</f>
        <v>7.2771357393623717</v>
      </c>
      <c r="F32" s="77">
        <f>IF(RES_hh_fech_in!F32=0,0,RES_hh_fech_in!F32/RES_summary!F$21)</f>
        <v>7.3506902562045937</v>
      </c>
      <c r="G32" s="77">
        <f>IF(RES_hh_fech_in!G32=0,0,RES_hh_fech_in!G32/RES_summary!G$21)</f>
        <v>7.3376966326112925</v>
      </c>
      <c r="H32" s="77">
        <f>IF(RES_hh_fech_in!H32=0,0,RES_hh_fech_in!H32/RES_summary!H$21)</f>
        <v>7.8347516293945736</v>
      </c>
      <c r="I32" s="77">
        <f>IF(RES_hh_fech_in!I32=0,0,RES_hh_fech_in!I32/RES_summary!I$21)</f>
        <v>7.2775627178504081</v>
      </c>
      <c r="J32" s="77">
        <f>IF(RES_hh_fech_in!J32=0,0,RES_hh_fech_in!J32/RES_summary!J$21)</f>
        <v>7.1218001949801772</v>
      </c>
      <c r="K32" s="77">
        <f>IF(RES_hh_fech_in!K32=0,0,RES_hh_fech_in!K32/RES_summary!K$21)</f>
        <v>6.3017236627168876</v>
      </c>
      <c r="L32" s="77">
        <f>IF(RES_hh_fech_in!L32=0,0,RES_hh_fech_in!L32/RES_summary!L$21)</f>
        <v>6.6719641425034295</v>
      </c>
      <c r="M32" s="77">
        <f>IF(RES_hh_fech_in!M32=0,0,RES_hh_fech_in!M32/RES_summary!M$21)</f>
        <v>5.984045459824789</v>
      </c>
      <c r="N32" s="77">
        <f>IF(RES_hh_fech_in!N32=0,0,RES_hh_fech_in!N32/RES_summary!N$21)</f>
        <v>6.1009254864084896</v>
      </c>
      <c r="O32" s="77">
        <f>IF(RES_hh_fech_in!O32=0,0,RES_hh_fech_in!O32/RES_summary!O$21)</f>
        <v>5.7176959496466857</v>
      </c>
      <c r="P32" s="77">
        <f>IF(RES_hh_fech_in!P32=0,0,RES_hh_fech_in!P32/RES_summary!P$21)</f>
        <v>5.479217523703853</v>
      </c>
      <c r="Q32" s="77">
        <f>IF(RES_hh_fech_in!Q32=0,0,RES_hh_fech_in!Q32/RES_summary!Q$21)</f>
        <v>5.5213447504096553</v>
      </c>
      <c r="R32" s="77">
        <f>IF(RES_hh_fech_in!R32=0,0,RES_hh_fech_in!R32/RES_summary!R$21)</f>
        <v>5.7300384760830347</v>
      </c>
      <c r="S32" s="77">
        <f>IF(RES_hh_fech_in!S32=0,0,RES_hh_fech_in!S32/RES_summary!S$21)</f>
        <v>6.0004252200296433</v>
      </c>
      <c r="T32" s="77">
        <f>IF(RES_hh_fech_in!T32=0,0,RES_hh_fech_in!T32/RES_summary!T$21)</f>
        <v>5.675932091275028</v>
      </c>
      <c r="U32" s="77">
        <f>IF(RES_hh_fech_in!U32=0,0,RES_hh_fech_in!U32/RES_summary!U$21)</f>
        <v>5.3501486947970713</v>
      </c>
      <c r="V32" s="77">
        <f>IF(RES_hh_fech_in!V32=0,0,RES_hh_fech_in!V32/RES_summary!V$21)</f>
        <v>5.1467817244277931</v>
      </c>
      <c r="W32" s="77">
        <f>IF(RES_hh_fech_in!W32=0,0,RES_hh_fech_in!W32/RES_summary!W$21)</f>
        <v>5.5603663104881074</v>
      </c>
      <c r="X32" s="77">
        <f>IF(RES_hh_fech_in!X32=0,0,RES_hh_fech_in!X32/RES_summary!X$21)</f>
        <v>5.6731817978920285</v>
      </c>
      <c r="Y32" s="77">
        <f>IF(RES_hh_fech_in!Y32=0,0,RES_hh_fech_in!Y32/RES_summary!Y$21)</f>
        <v>5.4173145153761597</v>
      </c>
      <c r="DA32" s="92" t="s">
        <v>905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100.6464464249682</v>
      </c>
      <c r="D3" s="65">
        <f>IF(RES_hh_tesh_in!D3=0,0,RES_hh_tesh_in!D3/RES_summary!D$21)</f>
        <v>97.492583669584505</v>
      </c>
      <c r="E3" s="65">
        <f>IF(RES_hh_tesh_in!E3=0,0,RES_hh_tesh_in!E3/RES_summary!E$21)</f>
        <v>99.162690797272347</v>
      </c>
      <c r="F3" s="65">
        <f>IF(RES_hh_tesh_in!F3=0,0,RES_hh_tesh_in!F3/RES_summary!F$21)</f>
        <v>95.069188724253166</v>
      </c>
      <c r="G3" s="65">
        <f>IF(RES_hh_tesh_in!G3=0,0,RES_hh_tesh_in!G3/RES_summary!G$21)</f>
        <v>94.929268212287568</v>
      </c>
      <c r="H3" s="65">
        <f>IF(RES_hh_tesh_in!H3=0,0,RES_hh_tesh_in!H3/RES_summary!H$21)</f>
        <v>92.668693633431005</v>
      </c>
      <c r="I3" s="65">
        <f>IF(RES_hh_tesh_in!I3=0,0,RES_hh_tesh_in!I3/RES_summary!I$21)</f>
        <v>86.42933250202141</v>
      </c>
      <c r="J3" s="65">
        <f>IF(RES_hh_tesh_in!J3=0,0,RES_hh_tesh_in!J3/RES_summary!J$21)</f>
        <v>89.49421046365886</v>
      </c>
      <c r="K3" s="65">
        <f>IF(RES_hh_tesh_in!K3=0,0,RES_hh_tesh_in!K3/RES_summary!K$21)</f>
        <v>86.265175004305831</v>
      </c>
      <c r="L3" s="65">
        <f>IF(RES_hh_tesh_in!L3=0,0,RES_hh_tesh_in!L3/RES_summary!L$21)</f>
        <v>91.840339349591247</v>
      </c>
      <c r="M3" s="65">
        <f>IF(RES_hh_tesh_in!M3=0,0,RES_hh_tesh_in!M3/RES_summary!M$21)</f>
        <v>80.088805108051318</v>
      </c>
      <c r="N3" s="65">
        <f>IF(RES_hh_tesh_in!N3=0,0,RES_hh_tesh_in!N3/RES_summary!N$21)</f>
        <v>84.064822232877916</v>
      </c>
      <c r="O3" s="65">
        <f>IF(RES_hh_tesh_in!O3=0,0,RES_hh_tesh_in!O3/RES_summary!O$21)</f>
        <v>84.164250072187798</v>
      </c>
      <c r="P3" s="65">
        <f>IF(RES_hh_tesh_in!P3=0,0,RES_hh_tesh_in!P3/RES_summary!P$21)</f>
        <v>70.671493504871762</v>
      </c>
      <c r="Q3" s="65">
        <f>IF(RES_hh_tesh_in!Q3=0,0,RES_hh_tesh_in!Q3/RES_summary!Q$21)</f>
        <v>73.326242264606037</v>
      </c>
      <c r="R3" s="65">
        <f>IF(RES_hh_tesh_in!R3=0,0,RES_hh_tesh_in!R3/RES_summary!R$21)</f>
        <v>75.643249027969702</v>
      </c>
      <c r="S3" s="65">
        <f>IF(RES_hh_tesh_in!S3=0,0,RES_hh_tesh_in!S3/RES_summary!S$21)</f>
        <v>74.286047798914609</v>
      </c>
      <c r="T3" s="65">
        <f>IF(RES_hh_tesh_in!T3=0,0,RES_hh_tesh_in!T3/RES_summary!T$21)</f>
        <v>73.153547117803797</v>
      </c>
      <c r="U3" s="65">
        <f>IF(RES_hh_tesh_in!U3=0,0,RES_hh_tesh_in!U3/RES_summary!U$21)</f>
        <v>67.677520273408987</v>
      </c>
      <c r="V3" s="65">
        <f>IF(RES_hh_tesh_in!V3=0,0,RES_hh_tesh_in!V3/RES_summary!V$21)</f>
        <v>62.494085105367297</v>
      </c>
      <c r="W3" s="65">
        <f>IF(RES_hh_tesh_in!W3=0,0,RES_hh_tesh_in!W3/RES_summary!W$21)</f>
        <v>65.814122547772783</v>
      </c>
      <c r="X3" s="65">
        <f>IF(RES_hh_tesh_in!X3=0,0,RES_hh_tesh_in!X3/RES_summary!X$21)</f>
        <v>54.331999519806985</v>
      </c>
      <c r="Y3" s="65">
        <f>IF(RES_hh_tesh_in!Y3=0,0,RES_hh_tesh_in!Y3/RES_summary!Y$21)</f>
        <v>45.998980912583029</v>
      </c>
      <c r="DA3" s="87" t="s">
        <v>907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82.938555203208281</v>
      </c>
      <c r="D4" s="69">
        <f>IF(RES_hh_tesh_in!D4=0,0,RES_hh_tesh_in!D4/RES_summary!D$21)</f>
        <v>79.04168649610709</v>
      </c>
      <c r="E4" s="69">
        <f>IF(RES_hh_tesh_in!E4=0,0,RES_hh_tesh_in!E4/RES_summary!E$21)</f>
        <v>79.000899322753526</v>
      </c>
      <c r="F4" s="69">
        <f>IF(RES_hh_tesh_in!F4=0,0,RES_hh_tesh_in!F4/RES_summary!F$21)</f>
        <v>76.538545441663445</v>
      </c>
      <c r="G4" s="69">
        <f>IF(RES_hh_tesh_in!G4=0,0,RES_hh_tesh_in!G4/RES_summary!G$21)</f>
        <v>75.696411691861499</v>
      </c>
      <c r="H4" s="69">
        <f>IF(RES_hh_tesh_in!H4=0,0,RES_hh_tesh_in!H4/RES_summary!H$21)</f>
        <v>72.78659585352726</v>
      </c>
      <c r="I4" s="69">
        <f>IF(RES_hh_tesh_in!I4=0,0,RES_hh_tesh_in!I4/RES_summary!I$21)</f>
        <v>67.218021438287337</v>
      </c>
      <c r="J4" s="69">
        <f>IF(RES_hh_tesh_in!J4=0,0,RES_hh_tesh_in!J4/RES_summary!J$21)</f>
        <v>70.507097398650686</v>
      </c>
      <c r="K4" s="69">
        <f>IF(RES_hh_tesh_in!K4=0,0,RES_hh_tesh_in!K4/RES_summary!K$21)</f>
        <v>68.247610092979883</v>
      </c>
      <c r="L4" s="69">
        <f>IF(RES_hh_tesh_in!L4=0,0,RES_hh_tesh_in!L4/RES_summary!L$21)</f>
        <v>73.588849392453994</v>
      </c>
      <c r="M4" s="69">
        <f>IF(RES_hh_tesh_in!M4=0,0,RES_hh_tesh_in!M4/RES_summary!M$21)</f>
        <v>62.639059812517068</v>
      </c>
      <c r="N4" s="69">
        <f>IF(RES_hh_tesh_in!N4=0,0,RES_hh_tesh_in!N4/RES_summary!N$21)</f>
        <v>65.752564543357465</v>
      </c>
      <c r="O4" s="69">
        <f>IF(RES_hh_tesh_in!O4=0,0,RES_hh_tesh_in!O4/RES_summary!O$21)</f>
        <v>67.428566471080828</v>
      </c>
      <c r="P4" s="69">
        <f>IF(RES_hh_tesh_in!P4=0,0,RES_hh_tesh_in!P4/RES_summary!P$21)</f>
        <v>54.799321185013206</v>
      </c>
      <c r="Q4" s="69">
        <f>IF(RES_hh_tesh_in!Q4=0,0,RES_hh_tesh_in!Q4/RES_summary!Q$21)</f>
        <v>56.718161627495924</v>
      </c>
      <c r="R4" s="69">
        <f>IF(RES_hh_tesh_in!R4=0,0,RES_hh_tesh_in!R4/RES_summary!R$21)</f>
        <v>57.30966230868966</v>
      </c>
      <c r="S4" s="69">
        <f>IF(RES_hh_tesh_in!S4=0,0,RES_hh_tesh_in!S4/RES_summary!S$21)</f>
        <v>54.738758545148535</v>
      </c>
      <c r="T4" s="69">
        <f>IF(RES_hh_tesh_in!T4=0,0,RES_hh_tesh_in!T4/RES_summary!T$21)</f>
        <v>53.514942109376548</v>
      </c>
      <c r="U4" s="69">
        <f>IF(RES_hh_tesh_in!U4=0,0,RES_hh_tesh_in!U4/RES_summary!U$21)</f>
        <v>48.978957011923555</v>
      </c>
      <c r="V4" s="69">
        <f>IF(RES_hh_tesh_in!V4=0,0,RES_hh_tesh_in!V4/RES_summary!V$21)</f>
        <v>44.962371450558095</v>
      </c>
      <c r="W4" s="69">
        <f>IF(RES_hh_tesh_in!W4=0,0,RES_hh_tesh_in!W4/RES_summary!W$21)</f>
        <v>46.415732112627033</v>
      </c>
      <c r="X4" s="69">
        <f>IF(RES_hh_tesh_in!X4=0,0,RES_hh_tesh_in!X4/RES_summary!X$21)</f>
        <v>37.145255761575037</v>
      </c>
      <c r="Y4" s="69">
        <f>IF(RES_hh_tesh_in!Y4=0,0,RES_hh_tesh_in!Y4/RES_summary!Y$21)</f>
        <v>30.126822011259975</v>
      </c>
      <c r="DA4" s="88" t="s">
        <v>908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76.443384199213639</v>
      </c>
      <c r="D5" s="72">
        <f>IF(RES_hh_tesh_in!D5=0,0,RES_hh_tesh_in!D5/RES_summary!D$21)</f>
        <v>79.423295039260836</v>
      </c>
      <c r="E5" s="72">
        <f>IF(RES_hh_tesh_in!E5=0,0,RES_hh_tesh_in!E5/RES_summary!E$21)</f>
        <v>74.277682291153553</v>
      </c>
      <c r="F5" s="72">
        <f>IF(RES_hh_tesh_in!F5=0,0,RES_hh_tesh_in!F5/RES_summary!F$21)</f>
        <v>71.336493933922</v>
      </c>
      <c r="G5" s="72">
        <f>IF(RES_hh_tesh_in!G5=0,0,RES_hh_tesh_in!G5/RES_summary!G$21)</f>
        <v>75.331941039156845</v>
      </c>
      <c r="H5" s="72">
        <f>IF(RES_hh_tesh_in!H5=0,0,RES_hh_tesh_in!H5/RES_summary!H$21)</f>
        <v>82.90702223056212</v>
      </c>
      <c r="I5" s="72">
        <f>IF(RES_hh_tesh_in!I5=0,0,RES_hh_tesh_in!I5/RES_summary!I$21)</f>
        <v>76.110232954750387</v>
      </c>
      <c r="J5" s="72">
        <f>IF(RES_hh_tesh_in!J5=0,0,RES_hh_tesh_in!J5/RES_summary!J$21)</f>
        <v>76.942840114331815</v>
      </c>
      <c r="K5" s="72">
        <f>IF(RES_hh_tesh_in!K5=0,0,RES_hh_tesh_in!K5/RES_summary!K$21)</f>
        <v>75.444916532611103</v>
      </c>
      <c r="L5" s="72">
        <f>IF(RES_hh_tesh_in!L5=0,0,RES_hh_tesh_in!L5/RES_summary!L$21)</f>
        <v>83.570182013866614</v>
      </c>
      <c r="M5" s="72">
        <f>IF(RES_hh_tesh_in!M5=0,0,RES_hh_tesh_in!M5/RES_summary!M$21)</f>
        <v>70.310197816912407</v>
      </c>
      <c r="N5" s="72">
        <f>IF(RES_hh_tesh_in!N5=0,0,RES_hh_tesh_in!N5/RES_summary!N$21)</f>
        <v>69.559113207492004</v>
      </c>
      <c r="O5" s="72">
        <f>IF(RES_hh_tesh_in!O5=0,0,RES_hh_tesh_in!O5/RES_summary!O$21)</f>
        <v>66.410107200670538</v>
      </c>
      <c r="P5" s="72">
        <f>IF(RES_hh_tesh_in!P5=0,0,RES_hh_tesh_in!P5/RES_summary!P$21)</f>
        <v>58.659706443888311</v>
      </c>
      <c r="Q5" s="72">
        <f>IF(RES_hh_tesh_in!Q5=0,0,RES_hh_tesh_in!Q5/RES_summary!Q$21)</f>
        <v>53.553401937434764</v>
      </c>
      <c r="R5" s="72">
        <f>IF(RES_hh_tesh_in!R5=0,0,RES_hh_tesh_in!R5/RES_summary!R$21)</f>
        <v>54.927864833843664</v>
      </c>
      <c r="S5" s="72">
        <f>IF(RES_hh_tesh_in!S5=0,0,RES_hh_tesh_in!S5/RES_summary!S$21)</f>
        <v>56.34356384429924</v>
      </c>
      <c r="T5" s="72">
        <f>IF(RES_hh_tesh_in!T5=0,0,RES_hh_tesh_in!T5/RES_summary!T$21)</f>
        <v>46.591058910911606</v>
      </c>
      <c r="U5" s="72">
        <f>IF(RES_hh_tesh_in!U5=0,0,RES_hh_tesh_in!U5/RES_summary!U$21)</f>
        <v>49.297230869654186</v>
      </c>
      <c r="V5" s="72">
        <f>IF(RES_hh_tesh_in!V5=0,0,RES_hh_tesh_in!V5/RES_summary!V$21)</f>
        <v>49.247800131056707</v>
      </c>
      <c r="W5" s="72">
        <f>IF(RES_hh_tesh_in!W5=0,0,RES_hh_tesh_in!W5/RES_summary!W$21)</f>
        <v>45.023905718483448</v>
      </c>
      <c r="X5" s="72">
        <f>IF(RES_hh_tesh_in!X5=0,0,RES_hh_tesh_in!X5/RES_summary!X$21)</f>
        <v>35.564034746237091</v>
      </c>
      <c r="Y5" s="72">
        <f>IF(RES_hh_tesh_in!Y5=0,0,RES_hh_tesh_in!Y5/RES_summary!Y$21)</f>
        <v>31.071530607309171</v>
      </c>
      <c r="DA5" s="89" t="s">
        <v>909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70.55547816725003</v>
      </c>
      <c r="D6" s="72">
        <f>IF(RES_hh_tesh_in!D6=0,0,RES_hh_tesh_in!D6/RES_summary!D$21)</f>
        <v>53.782626856981253</v>
      </c>
      <c r="E6" s="72">
        <f>IF(RES_hh_tesh_in!E6=0,0,RES_hh_tesh_in!E6/RES_summary!E$21)</f>
        <v>50.922508539578644</v>
      </c>
      <c r="F6" s="72">
        <f>IF(RES_hh_tesh_in!F6=0,0,RES_hh_tesh_in!F6/RES_summary!F$21)</f>
        <v>56.46370852772074</v>
      </c>
      <c r="G6" s="72">
        <f>IF(RES_hh_tesh_in!G6=0,0,RES_hh_tesh_in!G6/RES_summary!G$21)</f>
        <v>62.938248689368585</v>
      </c>
      <c r="H6" s="72">
        <f>IF(RES_hh_tesh_in!H6=0,0,RES_hh_tesh_in!H6/RES_summary!H$21)</f>
        <v>59.619834986138976</v>
      </c>
      <c r="I6" s="72">
        <f>IF(RES_hh_tesh_in!I6=0,0,RES_hh_tesh_in!I6/RES_summary!I$21)</f>
        <v>50.675938102399336</v>
      </c>
      <c r="J6" s="72">
        <f>IF(RES_hh_tesh_in!J6=0,0,RES_hh_tesh_in!J6/RES_summary!J$21)</f>
        <v>53.882817335730493</v>
      </c>
      <c r="K6" s="72">
        <f>IF(RES_hh_tesh_in!K6=0,0,RES_hh_tesh_in!K6/RES_summary!K$21)</f>
        <v>54.852619555987879</v>
      </c>
      <c r="L6" s="72">
        <f>IF(RES_hh_tesh_in!L6=0,0,RES_hh_tesh_in!L6/RES_summary!L$21)</f>
        <v>59.662966147872545</v>
      </c>
      <c r="M6" s="72">
        <f>IF(RES_hh_tesh_in!M6=0,0,RES_hh_tesh_in!M6/RES_summary!M$21)</f>
        <v>47.666568063474145</v>
      </c>
      <c r="N6" s="72">
        <f>IF(RES_hh_tesh_in!N6=0,0,RES_hh_tesh_in!N6/RES_summary!N$21)</f>
        <v>46.024846026878627</v>
      </c>
      <c r="O6" s="72">
        <f>IF(RES_hh_tesh_in!O6=0,0,RES_hh_tesh_in!O6/RES_summary!O$21)</f>
        <v>50.611000855004718</v>
      </c>
      <c r="P6" s="72">
        <f>IF(RES_hh_tesh_in!P6=0,0,RES_hh_tesh_in!P6/RES_summary!P$21)</f>
        <v>54.368666464288459</v>
      </c>
      <c r="Q6" s="72">
        <f>IF(RES_hh_tesh_in!Q6=0,0,RES_hh_tesh_in!Q6/RES_summary!Q$21)</f>
        <v>45.249117639714058</v>
      </c>
      <c r="R6" s="72">
        <f>IF(RES_hh_tesh_in!R6=0,0,RES_hh_tesh_in!R6/RES_summary!R$21)</f>
        <v>53.092155794774804</v>
      </c>
      <c r="S6" s="72">
        <f>IF(RES_hh_tesh_in!S6=0,0,RES_hh_tesh_in!S6/RES_summary!S$21)</f>
        <v>42.053490173922576</v>
      </c>
      <c r="T6" s="72">
        <f>IF(RES_hh_tesh_in!T6=0,0,RES_hh_tesh_in!T6/RES_summary!T$21)</f>
        <v>47.284987280788044</v>
      </c>
      <c r="U6" s="72">
        <f>IF(RES_hh_tesh_in!U6=0,0,RES_hh_tesh_in!U6/RES_summary!U$21)</f>
        <v>43.830916366742798</v>
      </c>
      <c r="V6" s="72">
        <f>IF(RES_hh_tesh_in!V6=0,0,RES_hh_tesh_in!V6/RES_summary!V$21)</f>
        <v>37.478198271725105</v>
      </c>
      <c r="W6" s="72">
        <f>IF(RES_hh_tesh_in!W6=0,0,RES_hh_tesh_in!W6/RES_summary!W$21)</f>
        <v>37.282230235940347</v>
      </c>
      <c r="X6" s="72">
        <f>IF(RES_hh_tesh_in!X6=0,0,RES_hh_tesh_in!X6/RES_summary!X$21)</f>
        <v>32.236248952066234</v>
      </c>
      <c r="Y6" s="72">
        <f>IF(RES_hh_tesh_in!Y6=0,0,RES_hh_tesh_in!Y6/RES_summary!Y$21)</f>
        <v>26.685508744989477</v>
      </c>
      <c r="DA6" s="89" t="s">
        <v>910</v>
      </c>
    </row>
    <row r="7" spans="1:105" ht="12" customHeight="1" x14ac:dyDescent="0.25">
      <c r="A7" s="28" t="s">
        <v>201</v>
      </c>
      <c r="B7" s="72"/>
      <c r="C7" s="72">
        <f>IF(RES_hh_tesh_in!C7=0,0,RES_hh_tesh_in!C7/RES_summary!C$21)</f>
        <v>89.752773689089778</v>
      </c>
      <c r="D7" s="72">
        <f>IF(RES_hh_tesh_in!D7=0,0,RES_hh_tesh_in!D7/RES_summary!D$21)</f>
        <v>78.636746739837307</v>
      </c>
      <c r="E7" s="72">
        <f>IF(RES_hh_tesh_in!E7=0,0,RES_hh_tesh_in!E7/RES_summary!E$21)</f>
        <v>79.850935870023079</v>
      </c>
      <c r="F7" s="72">
        <f>IF(RES_hh_tesh_in!F7=0,0,RES_hh_tesh_in!F7/RES_summary!F$21)</f>
        <v>74.985321046800891</v>
      </c>
      <c r="G7" s="72">
        <f>IF(RES_hh_tesh_in!G7=0,0,RES_hh_tesh_in!G7/RES_summary!G$21)</f>
        <v>83.448089479857373</v>
      </c>
      <c r="H7" s="72">
        <f>IF(RES_hh_tesh_in!H7=0,0,RES_hh_tesh_in!H7/RES_summary!H$21)</f>
        <v>84.234047452957554</v>
      </c>
      <c r="I7" s="72">
        <f>IF(RES_hh_tesh_in!I7=0,0,RES_hh_tesh_in!I7/RES_summary!I$21)</f>
        <v>63.658339160111254</v>
      </c>
      <c r="J7" s="72">
        <f>IF(RES_hh_tesh_in!J7=0,0,RES_hh_tesh_in!J7/RES_summary!J$21)</f>
        <v>72.825447768870745</v>
      </c>
      <c r="K7" s="72">
        <f>IF(RES_hh_tesh_in!K7=0,0,RES_hh_tesh_in!K7/RES_summary!K$21)</f>
        <v>68.117328901102866</v>
      </c>
      <c r="L7" s="72">
        <f>IF(RES_hh_tesh_in!L7=0,0,RES_hh_tesh_in!L7/RES_summary!L$21)</f>
        <v>71.018234967089015</v>
      </c>
      <c r="M7" s="72">
        <f>IF(RES_hh_tesh_in!M7=0,0,RES_hh_tesh_in!M7/RES_summary!M$21)</f>
        <v>61.632346153656115</v>
      </c>
      <c r="N7" s="72">
        <f>IF(RES_hh_tesh_in!N7=0,0,RES_hh_tesh_in!N7/RES_summary!N$21)</f>
        <v>64.08530081896852</v>
      </c>
      <c r="O7" s="72">
        <f>IF(RES_hh_tesh_in!O7=0,0,RES_hh_tesh_in!O7/RES_summary!O$21)</f>
        <v>64.012067806077212</v>
      </c>
      <c r="P7" s="72">
        <f>IF(RES_hh_tesh_in!P7=0,0,RES_hh_tesh_in!P7/RES_summary!P$21)</f>
        <v>50.009989179492209</v>
      </c>
      <c r="Q7" s="72">
        <f>IF(RES_hh_tesh_in!Q7=0,0,RES_hh_tesh_in!Q7/RES_summary!Q$21)</f>
        <v>47.125521278099427</v>
      </c>
      <c r="R7" s="72">
        <f>IF(RES_hh_tesh_in!R7=0,0,RES_hh_tesh_in!R7/RES_summary!R$21)</f>
        <v>49.348443046371564</v>
      </c>
      <c r="S7" s="72">
        <f>IF(RES_hh_tesh_in!S7=0,0,RES_hh_tesh_in!S7/RES_summary!S$21)</f>
        <v>51.407660427167997</v>
      </c>
      <c r="T7" s="72">
        <f>IF(RES_hh_tesh_in!T7=0,0,RES_hh_tesh_in!T7/RES_summary!T$21)</f>
        <v>47.767626502039704</v>
      </c>
      <c r="U7" s="72">
        <f>IF(RES_hh_tesh_in!U7=0,0,RES_hh_tesh_in!U7/RES_summary!U$21)</f>
        <v>47.143708085899256</v>
      </c>
      <c r="V7" s="72">
        <f>IF(RES_hh_tesh_in!V7=0,0,RES_hh_tesh_in!V7/RES_summary!V$21)</f>
        <v>45.667686311900098</v>
      </c>
      <c r="W7" s="72">
        <f>IF(RES_hh_tesh_in!W7=0,0,RES_hh_tesh_in!W7/RES_summary!W$21)</f>
        <v>36.794278400844611</v>
      </c>
      <c r="X7" s="72">
        <f>IF(RES_hh_tesh_in!X7=0,0,RES_hh_tesh_in!X7/RES_summary!X$21)</f>
        <v>30.878752108895274</v>
      </c>
      <c r="Y7" s="72">
        <f>IF(RES_hh_tesh_in!Y7=0,0,RES_hh_tesh_in!Y7/RES_summary!Y$21)</f>
        <v>22.88022496990644</v>
      </c>
      <c r="DA7" s="89" t="s">
        <v>911</v>
      </c>
    </row>
    <row r="8" spans="1:105" ht="12" customHeight="1" x14ac:dyDescent="0.25">
      <c r="A8" s="28" t="s">
        <v>190</v>
      </c>
      <c r="B8" s="72"/>
      <c r="C8" s="72">
        <f>IF(RES_hh_tesh_in!C8=0,0,RES_hh_tesh_in!C8/RES_summary!C$21)</f>
        <v>81.170629142765634</v>
      </c>
      <c r="D8" s="72">
        <f>IF(RES_hh_tesh_in!D8=0,0,RES_hh_tesh_in!D8/RES_summary!D$21)</f>
        <v>76.668509577919068</v>
      </c>
      <c r="E8" s="72">
        <f>IF(RES_hh_tesh_in!E8=0,0,RES_hh_tesh_in!E8/RES_summary!E$21)</f>
        <v>75.119133347146843</v>
      </c>
      <c r="F8" s="72">
        <f>IF(RES_hh_tesh_in!F8=0,0,RES_hh_tesh_in!F8/RES_summary!F$21)</f>
        <v>75.328198377672791</v>
      </c>
      <c r="G8" s="72">
        <f>IF(RES_hh_tesh_in!G8=0,0,RES_hh_tesh_in!G8/RES_summary!G$21)</f>
        <v>75.28652990316948</v>
      </c>
      <c r="H8" s="72">
        <f>IF(RES_hh_tesh_in!H8=0,0,RES_hh_tesh_in!H8/RES_summary!H$21)</f>
        <v>71.169848402233058</v>
      </c>
      <c r="I8" s="72">
        <f>IF(RES_hh_tesh_in!I8=0,0,RES_hh_tesh_in!I8/RES_summary!I$21)</f>
        <v>63.354232979301656</v>
      </c>
      <c r="J8" s="72">
        <f>IF(RES_hh_tesh_in!J8=0,0,RES_hh_tesh_in!J8/RES_summary!J$21)</f>
        <v>64.620837978521308</v>
      </c>
      <c r="K8" s="72">
        <f>IF(RES_hh_tesh_in!K8=0,0,RES_hh_tesh_in!K8/RES_summary!K$21)</f>
        <v>65.649176556967802</v>
      </c>
      <c r="L8" s="72">
        <f>IF(RES_hh_tesh_in!L8=0,0,RES_hh_tesh_in!L8/RES_summary!L$21)</f>
        <v>70.975864350553337</v>
      </c>
      <c r="M8" s="72">
        <f>IF(RES_hh_tesh_in!M8=0,0,RES_hh_tesh_in!M8/RES_summary!M$21)</f>
        <v>60.157479588178653</v>
      </c>
      <c r="N8" s="72">
        <f>IF(RES_hh_tesh_in!N8=0,0,RES_hh_tesh_in!N8/RES_summary!N$21)</f>
        <v>65.497149457193871</v>
      </c>
      <c r="O8" s="72">
        <f>IF(RES_hh_tesh_in!O8=0,0,RES_hh_tesh_in!O8/RES_summary!O$21)</f>
        <v>66.245802205210225</v>
      </c>
      <c r="P8" s="72">
        <f>IF(RES_hh_tesh_in!P8=0,0,RES_hh_tesh_in!P8/RES_summary!P$21)</f>
        <v>51.370111137139965</v>
      </c>
      <c r="Q8" s="72">
        <f>IF(RES_hh_tesh_in!Q8=0,0,RES_hh_tesh_in!Q8/RES_summary!Q$21)</f>
        <v>55.972561788550017</v>
      </c>
      <c r="R8" s="72">
        <f>IF(RES_hh_tesh_in!R8=0,0,RES_hh_tesh_in!R8/RES_summary!R$21)</f>
        <v>54.125267624160344</v>
      </c>
      <c r="S8" s="72">
        <f>IF(RES_hh_tesh_in!S8=0,0,RES_hh_tesh_in!S8/RES_summary!S$21)</f>
        <v>51.1675176727042</v>
      </c>
      <c r="T8" s="72">
        <f>IF(RES_hh_tesh_in!T8=0,0,RES_hh_tesh_in!T8/RES_summary!T$21)</f>
        <v>48.086970307736799</v>
      </c>
      <c r="U8" s="72">
        <f>IF(RES_hh_tesh_in!U8=0,0,RES_hh_tesh_in!U8/RES_summary!U$21)</f>
        <v>45.477202047540729</v>
      </c>
      <c r="V8" s="72">
        <f>IF(RES_hh_tesh_in!V8=0,0,RES_hh_tesh_in!V8/RES_summary!V$21)</f>
        <v>43.746251461504023</v>
      </c>
      <c r="W8" s="72">
        <f>IF(RES_hh_tesh_in!W8=0,0,RES_hh_tesh_in!W8/RES_summary!W$21)</f>
        <v>45.525420426138453</v>
      </c>
      <c r="X8" s="72">
        <f>IF(RES_hh_tesh_in!X8=0,0,RES_hh_tesh_in!X8/RES_summary!X$21)</f>
        <v>33.741594784810779</v>
      </c>
      <c r="Y8" s="72">
        <f>IF(RES_hh_tesh_in!Y8=0,0,RES_hh_tesh_in!Y8/RES_summary!Y$21)</f>
        <v>27.242622254102812</v>
      </c>
      <c r="DA8" s="89" t="s">
        <v>912</v>
      </c>
    </row>
    <row r="9" spans="1:105" ht="12" customHeight="1" x14ac:dyDescent="0.25">
      <c r="A9" s="28" t="s">
        <v>203</v>
      </c>
      <c r="B9" s="72"/>
      <c r="C9" s="72">
        <f>IF(RES_hh_tesh_in!C9=0,0,RES_hh_tesh_in!C9/RES_summary!C$21)</f>
        <v>67.493668229433439</v>
      </c>
      <c r="D9" s="72">
        <f>IF(RES_hh_tesh_in!D9=0,0,RES_hh_tesh_in!D9/RES_summary!D$21)</f>
        <v>69.453437649744927</v>
      </c>
      <c r="E9" s="72">
        <f>IF(RES_hh_tesh_in!E9=0,0,RES_hh_tesh_in!E9/RES_summary!E$21)</f>
        <v>76.318407063292582</v>
      </c>
      <c r="F9" s="72">
        <f>IF(RES_hh_tesh_in!F9=0,0,RES_hh_tesh_in!F9/RES_summary!F$21)</f>
        <v>69.300847690278758</v>
      </c>
      <c r="G9" s="72">
        <f>IF(RES_hh_tesh_in!G9=0,0,RES_hh_tesh_in!G9/RES_summary!G$21)</f>
        <v>68.468235902821888</v>
      </c>
      <c r="H9" s="72">
        <f>IF(RES_hh_tesh_in!H9=0,0,RES_hh_tesh_in!H9/RES_summary!H$21)</f>
        <v>65.01677588023513</v>
      </c>
      <c r="I9" s="72">
        <f>IF(RES_hh_tesh_in!I9=0,0,RES_hh_tesh_in!I9/RES_summary!I$21)</f>
        <v>64.859551402001998</v>
      </c>
      <c r="J9" s="72">
        <f>IF(RES_hh_tesh_in!J9=0,0,RES_hh_tesh_in!J9/RES_summary!J$21)</f>
        <v>66.292648458146431</v>
      </c>
      <c r="K9" s="72">
        <f>IF(RES_hh_tesh_in!K9=0,0,RES_hh_tesh_in!K9/RES_summary!K$21)</f>
        <v>62.108817346815719</v>
      </c>
      <c r="L9" s="72">
        <f>IF(RES_hh_tesh_in!L9=0,0,RES_hh_tesh_in!L9/RES_summary!L$21)</f>
        <v>69.555993373605475</v>
      </c>
      <c r="M9" s="72">
        <f>IF(RES_hh_tesh_in!M9=0,0,RES_hh_tesh_in!M9/RES_summary!M$21)</f>
        <v>57.057433976959182</v>
      </c>
      <c r="N9" s="72">
        <f>IF(RES_hh_tesh_in!N9=0,0,RES_hh_tesh_in!N9/RES_summary!N$21)</f>
        <v>59.322783296761088</v>
      </c>
      <c r="O9" s="72">
        <f>IF(RES_hh_tesh_in!O9=0,0,RES_hh_tesh_in!O9/RES_summary!O$21)</f>
        <v>60.158434523905164</v>
      </c>
      <c r="P9" s="72">
        <f>IF(RES_hh_tesh_in!P9=0,0,RES_hh_tesh_in!P9/RES_summary!P$21)</f>
        <v>51.058725460556104</v>
      </c>
      <c r="Q9" s="72">
        <f>IF(RES_hh_tesh_in!Q9=0,0,RES_hh_tesh_in!Q9/RES_summary!Q$21)</f>
        <v>50.460208769119994</v>
      </c>
      <c r="R9" s="72">
        <f>IF(RES_hh_tesh_in!R9=0,0,RES_hh_tesh_in!R9/RES_summary!R$21)</f>
        <v>55.886176408545872</v>
      </c>
      <c r="S9" s="72">
        <f>IF(RES_hh_tesh_in!S9=0,0,RES_hh_tesh_in!S9/RES_summary!S$21)</f>
        <v>52.925999291646647</v>
      </c>
      <c r="T9" s="72">
        <f>IF(RES_hh_tesh_in!T9=0,0,RES_hh_tesh_in!T9/RES_summary!T$21)</f>
        <v>57.226394555815666</v>
      </c>
      <c r="U9" s="72">
        <f>IF(RES_hh_tesh_in!U9=0,0,RES_hh_tesh_in!U9/RES_summary!U$21)</f>
        <v>49.348128035192474</v>
      </c>
      <c r="V9" s="72">
        <f>IF(RES_hh_tesh_in!V9=0,0,RES_hh_tesh_in!V9/RES_summary!V$21)</f>
        <v>43.144071158896217</v>
      </c>
      <c r="W9" s="72">
        <f>IF(RES_hh_tesh_in!W9=0,0,RES_hh_tesh_in!W9/RES_summary!W$21)</f>
        <v>43.554855613839273</v>
      </c>
      <c r="X9" s="72">
        <f>IF(RES_hh_tesh_in!X9=0,0,RES_hh_tesh_in!X9/RES_summary!X$21)</f>
        <v>35.651183056543317</v>
      </c>
      <c r="Y9" s="72">
        <f>IF(RES_hh_tesh_in!Y9=0,0,RES_hh_tesh_in!Y9/RES_summary!Y$21)</f>
        <v>29.497488874746725</v>
      </c>
      <c r="DA9" s="89" t="s">
        <v>913</v>
      </c>
    </row>
    <row r="10" spans="1:105" ht="12" customHeight="1" x14ac:dyDescent="0.25">
      <c r="A10" s="28" t="s">
        <v>198</v>
      </c>
      <c r="B10" s="72"/>
      <c r="C10" s="72">
        <f>IF(RES_hh_tesh_in!C10=0,0,RES_hh_tesh_in!C10/RES_summary!C$21)</f>
        <v>42.009252139352348</v>
      </c>
      <c r="D10" s="72">
        <f>IF(RES_hh_tesh_in!D10=0,0,RES_hh_tesh_in!D10/RES_summary!D$21)</f>
        <v>76.622753711683245</v>
      </c>
      <c r="E10" s="72">
        <f>IF(RES_hh_tesh_in!E10=0,0,RES_hh_tesh_in!E10/RES_summary!E$21)</f>
        <v>74.68884040035158</v>
      </c>
      <c r="F10" s="72">
        <f>IF(RES_hh_tesh_in!F10=0,0,RES_hh_tesh_in!F10/RES_summary!F$21)</f>
        <v>83.275768240493491</v>
      </c>
      <c r="G10" s="72">
        <f>IF(RES_hh_tesh_in!G10=0,0,RES_hh_tesh_in!G10/RES_summary!G$21)</f>
        <v>82.734769444359841</v>
      </c>
      <c r="H10" s="72">
        <f>IF(RES_hh_tesh_in!H10=0,0,RES_hh_tesh_in!H10/RES_summary!H$21)</f>
        <v>70.7882828472261</v>
      </c>
      <c r="I10" s="72">
        <f>IF(RES_hh_tesh_in!I10=0,0,RES_hh_tesh_in!I10/RES_summary!I$21)</f>
        <v>57.326980020962466</v>
      </c>
      <c r="J10" s="72">
        <f>IF(RES_hh_tesh_in!J10=0,0,RES_hh_tesh_in!J10/RES_summary!J$21)</f>
        <v>60.457879407875616</v>
      </c>
      <c r="K10" s="72">
        <f>IF(RES_hh_tesh_in!K10=0,0,RES_hh_tesh_in!K10/RES_summary!K$21)</f>
        <v>65.737999097696573</v>
      </c>
      <c r="L10" s="72">
        <f>IF(RES_hh_tesh_in!L10=0,0,RES_hh_tesh_in!L10/RES_summary!L$21)</f>
        <v>81.309037205101376</v>
      </c>
      <c r="M10" s="72">
        <f>IF(RES_hh_tesh_in!M10=0,0,RES_hh_tesh_in!M10/RES_summary!M$21)</f>
        <v>74.730714780534385</v>
      </c>
      <c r="N10" s="72">
        <f>IF(RES_hh_tesh_in!N10=0,0,RES_hh_tesh_in!N10/RES_summary!N$21)</f>
        <v>80.112133968717814</v>
      </c>
      <c r="O10" s="72">
        <f>IF(RES_hh_tesh_in!O10=0,0,RES_hh_tesh_in!O10/RES_summary!O$21)</f>
        <v>73.303432723120409</v>
      </c>
      <c r="P10" s="72">
        <f>IF(RES_hh_tesh_in!P10=0,0,RES_hh_tesh_in!P10/RES_summary!P$21)</f>
        <v>64.613492045384632</v>
      </c>
      <c r="Q10" s="72">
        <f>IF(RES_hh_tesh_in!Q10=0,0,RES_hh_tesh_in!Q10/RES_summary!Q$21)</f>
        <v>64.17260904957898</v>
      </c>
      <c r="R10" s="72">
        <f>IF(RES_hh_tesh_in!R10=0,0,RES_hh_tesh_in!R10/RES_summary!R$21)</f>
        <v>63.599194015521256</v>
      </c>
      <c r="S10" s="72">
        <f>IF(RES_hh_tesh_in!S10=0,0,RES_hh_tesh_in!S10/RES_summary!S$21)</f>
        <v>58.178069125974098</v>
      </c>
      <c r="T10" s="72">
        <f>IF(RES_hh_tesh_in!T10=0,0,RES_hh_tesh_in!T10/RES_summary!T$21)</f>
        <v>51.568909647595618</v>
      </c>
      <c r="U10" s="72">
        <f>IF(RES_hh_tesh_in!U10=0,0,RES_hh_tesh_in!U10/RES_summary!U$21)</f>
        <v>52.703072991444536</v>
      </c>
      <c r="V10" s="72">
        <f>IF(RES_hh_tesh_in!V10=0,0,RES_hh_tesh_in!V10/RES_summary!V$21)</f>
        <v>47.498261026107677</v>
      </c>
      <c r="W10" s="72">
        <f>IF(RES_hh_tesh_in!W10=0,0,RES_hh_tesh_in!W10/RES_summary!W$21)</f>
        <v>43.602248323875045</v>
      </c>
      <c r="X10" s="72">
        <f>IF(RES_hh_tesh_in!X10=0,0,RES_hh_tesh_in!X10/RES_summary!X$21)</f>
        <v>34.7492798370752</v>
      </c>
      <c r="Y10" s="72">
        <f>IF(RES_hh_tesh_in!Y10=0,0,RES_hh_tesh_in!Y10/RES_summary!Y$21)</f>
        <v>28.540472958277999</v>
      </c>
      <c r="DA10" s="89" t="s">
        <v>914</v>
      </c>
    </row>
    <row r="11" spans="1:105" ht="12" customHeight="1" x14ac:dyDescent="0.25">
      <c r="A11" s="28" t="s">
        <v>199</v>
      </c>
      <c r="B11" s="72"/>
      <c r="C11" s="72">
        <f>IF(RES_hh_tesh_in!C11=0,0,RES_hh_tesh_in!C11/RES_summary!C$21)</f>
        <v>93.835550243465178</v>
      </c>
      <c r="D11" s="72">
        <f>IF(RES_hh_tesh_in!D11=0,0,RES_hh_tesh_in!D11/RES_summary!D$21)</f>
        <v>101.63308267160208</v>
      </c>
      <c r="E11" s="72">
        <f>IF(RES_hh_tesh_in!E11=0,0,RES_hh_tesh_in!E11/RES_summary!E$21)</f>
        <v>96.268703960582897</v>
      </c>
      <c r="F11" s="72">
        <f>IF(RES_hh_tesh_in!F11=0,0,RES_hh_tesh_in!F11/RES_summary!F$21)</f>
        <v>94.403914202776804</v>
      </c>
      <c r="G11" s="72">
        <f>IF(RES_hh_tesh_in!G11=0,0,RES_hh_tesh_in!G11/RES_summary!G$21)</f>
        <v>89.840274671233502</v>
      </c>
      <c r="H11" s="72">
        <f>IF(RES_hh_tesh_in!H11=0,0,RES_hh_tesh_in!H11/RES_summary!H$21)</f>
        <v>87.090615562398881</v>
      </c>
      <c r="I11" s="72">
        <f>IF(RES_hh_tesh_in!I11=0,0,RES_hh_tesh_in!I11/RES_summary!I$21)</f>
        <v>80.921841438816386</v>
      </c>
      <c r="J11" s="72">
        <f>IF(RES_hh_tesh_in!J11=0,0,RES_hh_tesh_in!J11/RES_summary!J$21)</f>
        <v>86.930527821401839</v>
      </c>
      <c r="K11" s="72">
        <f>IF(RES_hh_tesh_in!K11=0,0,RES_hh_tesh_in!K11/RES_summary!K$21)</f>
        <v>79.728625748672059</v>
      </c>
      <c r="L11" s="72">
        <f>IF(RES_hh_tesh_in!L11=0,0,RES_hh_tesh_in!L11/RES_summary!L$21)</f>
        <v>83.089125677198993</v>
      </c>
      <c r="M11" s="72">
        <f>IF(RES_hh_tesh_in!M11=0,0,RES_hh_tesh_in!M11/RES_summary!M$21)</f>
        <v>73.426189256736862</v>
      </c>
      <c r="N11" s="72">
        <f>IF(RES_hh_tesh_in!N11=0,0,RES_hh_tesh_in!N11/RES_summary!N$21)</f>
        <v>72.90129336936873</v>
      </c>
      <c r="O11" s="72">
        <f>IF(RES_hh_tesh_in!O11=0,0,RES_hh_tesh_in!O11/RES_summary!O$21)</f>
        <v>76.570067734897847</v>
      </c>
      <c r="P11" s="72">
        <f>IF(RES_hh_tesh_in!P11=0,0,RES_hh_tesh_in!P11/RES_summary!P$21)</f>
        <v>65.419596340404979</v>
      </c>
      <c r="Q11" s="72">
        <f>IF(RES_hh_tesh_in!Q11=0,0,RES_hh_tesh_in!Q11/RES_summary!Q$21)</f>
        <v>66.31659560187903</v>
      </c>
      <c r="R11" s="72">
        <f>IF(RES_hh_tesh_in!R11=0,0,RES_hh_tesh_in!R11/RES_summary!R$21)</f>
        <v>67.402993586100422</v>
      </c>
      <c r="S11" s="72">
        <f>IF(RES_hh_tesh_in!S11=0,0,RES_hh_tesh_in!S11/RES_summary!S$21)</f>
        <v>68.056416623501718</v>
      </c>
      <c r="T11" s="72">
        <f>IF(RES_hh_tesh_in!T11=0,0,RES_hh_tesh_in!T11/RES_summary!T$21)</f>
        <v>67.634126662853262</v>
      </c>
      <c r="U11" s="72">
        <f>IF(RES_hh_tesh_in!U11=0,0,RES_hh_tesh_in!U11/RES_summary!U$21)</f>
        <v>58.973831523175349</v>
      </c>
      <c r="V11" s="72">
        <f>IF(RES_hh_tesh_in!V11=0,0,RES_hh_tesh_in!V11/RES_summary!V$21)</f>
        <v>53.543027833972324</v>
      </c>
      <c r="W11" s="72">
        <f>IF(RES_hh_tesh_in!W11=0,0,RES_hh_tesh_in!W11/RES_summary!W$21)</f>
        <v>54.537506624845548</v>
      </c>
      <c r="X11" s="72">
        <f>IF(RES_hh_tesh_in!X11=0,0,RES_hh_tesh_in!X11/RES_summary!X$21)</f>
        <v>41.913198250528453</v>
      </c>
      <c r="Y11" s="72">
        <f>IF(RES_hh_tesh_in!Y11=0,0,RES_hh_tesh_in!Y11/RES_summary!Y$21)</f>
        <v>32.454535033016064</v>
      </c>
      <c r="DA11" s="89" t="s">
        <v>915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90.101593575189312</v>
      </c>
      <c r="D12" s="72">
        <f>IF(RES_hh_tesh_in!D12=0,0,RES_hh_tesh_in!D12/RES_summary!D$21)</f>
        <v>83.080607191547628</v>
      </c>
      <c r="E12" s="72">
        <f>IF(RES_hh_tesh_in!E12=0,0,RES_hh_tesh_in!E12/RES_summary!E$21)</f>
        <v>84.492063215518485</v>
      </c>
      <c r="F12" s="72">
        <f>IF(RES_hh_tesh_in!F12=0,0,RES_hh_tesh_in!F12/RES_summary!F$21)</f>
        <v>79.170968999527702</v>
      </c>
      <c r="G12" s="72">
        <f>IF(RES_hh_tesh_in!G12=0,0,RES_hh_tesh_in!G12/RES_summary!G$21)</f>
        <v>81.398760863712127</v>
      </c>
      <c r="H12" s="72">
        <f>IF(RES_hh_tesh_in!H12=0,0,RES_hh_tesh_in!H12/RES_summary!H$21)</f>
        <v>79.958168686428834</v>
      </c>
      <c r="I12" s="72">
        <f>IF(RES_hh_tesh_in!I12=0,0,RES_hh_tesh_in!I12/RES_summary!I$21)</f>
        <v>75.960727127316673</v>
      </c>
      <c r="J12" s="72">
        <f>IF(RES_hh_tesh_in!J12=0,0,RES_hh_tesh_in!J12/RES_summary!J$21)</f>
        <v>80.443985219100398</v>
      </c>
      <c r="K12" s="72">
        <f>IF(RES_hh_tesh_in!K12=0,0,RES_hh_tesh_in!K12/RES_summary!K$21)</f>
        <v>75.425268382271639</v>
      </c>
      <c r="L12" s="72">
        <f>IF(RES_hh_tesh_in!L12=0,0,RES_hh_tesh_in!L12/RES_summary!L$21)</f>
        <v>80.518221796780537</v>
      </c>
      <c r="M12" s="72">
        <f>IF(RES_hh_tesh_in!M12=0,0,RES_hh_tesh_in!M12/RES_summary!M$21)</f>
        <v>66.076803596136898</v>
      </c>
      <c r="N12" s="72">
        <f>IF(RES_hh_tesh_in!N12=0,0,RES_hh_tesh_in!N12/RES_summary!N$21)</f>
        <v>68.388695213849743</v>
      </c>
      <c r="O12" s="72">
        <f>IF(RES_hh_tesh_in!O12=0,0,RES_hh_tesh_in!O12/RES_summary!O$21)</f>
        <v>71.464300539222421</v>
      </c>
      <c r="P12" s="72">
        <f>IF(RES_hh_tesh_in!P12=0,0,RES_hh_tesh_in!P12/RES_summary!P$21)</f>
        <v>59.330967214353919</v>
      </c>
      <c r="Q12" s="72">
        <f>IF(RES_hh_tesh_in!Q12=0,0,RES_hh_tesh_in!Q12/RES_summary!Q$21)</f>
        <v>59.455735685355833</v>
      </c>
      <c r="R12" s="72">
        <f>IF(RES_hh_tesh_in!R12=0,0,RES_hh_tesh_in!R12/RES_summary!R$21)</f>
        <v>62.442814588114146</v>
      </c>
      <c r="S12" s="72">
        <f>IF(RES_hh_tesh_in!S12=0,0,RES_hh_tesh_in!S12/RES_summary!S$21)</f>
        <v>58.793977312061266</v>
      </c>
      <c r="T12" s="72">
        <f>IF(RES_hh_tesh_in!T12=0,0,RES_hh_tesh_in!T12/RES_summary!T$21)</f>
        <v>57.745295708066472</v>
      </c>
      <c r="U12" s="72">
        <f>IF(RES_hh_tesh_in!U12=0,0,RES_hh_tesh_in!U12/RES_summary!U$21)</f>
        <v>51.670392786926463</v>
      </c>
      <c r="V12" s="72">
        <f>IF(RES_hh_tesh_in!V12=0,0,RES_hh_tesh_in!V12/RES_summary!V$21)</f>
        <v>45.598249917818237</v>
      </c>
      <c r="W12" s="72">
        <f>IF(RES_hh_tesh_in!W12=0,0,RES_hh_tesh_in!W12/RES_summary!W$21)</f>
        <v>50.132149147502226</v>
      </c>
      <c r="X12" s="72">
        <f>IF(RES_hh_tesh_in!X12=0,0,RES_hh_tesh_in!X12/RES_summary!X$21)</f>
        <v>42.123795121591918</v>
      </c>
      <c r="Y12" s="72">
        <f>IF(RES_hh_tesh_in!Y12=0,0,RES_hh_tesh_in!Y12/RES_summary!Y$21)</f>
        <v>35.656920694546692</v>
      </c>
      <c r="DA12" s="89" t="s">
        <v>916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70.214516566277041</v>
      </c>
      <c r="D13" s="74">
        <f>IF(RES_hh_tesh_in!D13=0,0,RES_hh_tesh_in!D13/RES_summary!D$21)</f>
        <v>75.721155640993942</v>
      </c>
      <c r="E13" s="74">
        <f>IF(RES_hh_tesh_in!E13=0,0,RES_hh_tesh_in!E13/RES_summary!E$21)</f>
        <v>73.036851228654456</v>
      </c>
      <c r="F13" s="74">
        <f>IF(RES_hh_tesh_in!F13=0,0,RES_hh_tesh_in!F13/RES_summary!F$21)</f>
        <v>69.553750103943912</v>
      </c>
      <c r="G13" s="74">
        <f>IF(RES_hh_tesh_in!G13=0,0,RES_hh_tesh_in!G13/RES_summary!G$21)</f>
        <v>59.907819917607341</v>
      </c>
      <c r="H13" s="74">
        <f>IF(RES_hh_tesh_in!H13=0,0,RES_hh_tesh_in!H13/RES_summary!H$21)</f>
        <v>64.174429311649732</v>
      </c>
      <c r="I13" s="74">
        <f>IF(RES_hh_tesh_in!I13=0,0,RES_hh_tesh_in!I13/RES_summary!I$21)</f>
        <v>63.01590212968884</v>
      </c>
      <c r="J13" s="74">
        <f>IF(RES_hh_tesh_in!J13=0,0,RES_hh_tesh_in!J13/RES_summary!J$21)</f>
        <v>71.258426742897186</v>
      </c>
      <c r="K13" s="74">
        <f>IF(RES_hh_tesh_in!K13=0,0,RES_hh_tesh_in!K13/RES_summary!K$21)</f>
        <v>64.118976407685011</v>
      </c>
      <c r="L13" s="74">
        <f>IF(RES_hh_tesh_in!L13=0,0,RES_hh_tesh_in!L13/RES_summary!L$21)</f>
        <v>69.990158049936355</v>
      </c>
      <c r="M13" s="74">
        <f>IF(RES_hh_tesh_in!M13=0,0,RES_hh_tesh_in!M13/RES_summary!M$21)</f>
        <v>63.220227728081241</v>
      </c>
      <c r="N13" s="74">
        <f>IF(RES_hh_tesh_in!N13=0,0,RES_hh_tesh_in!N13/RES_summary!N$21)</f>
        <v>70.888316086691759</v>
      </c>
      <c r="O13" s="74">
        <f>IF(RES_hh_tesh_in!O13=0,0,RES_hh_tesh_in!O13/RES_summary!O$21)</f>
        <v>83.222872176450679</v>
      </c>
      <c r="P13" s="74">
        <f>IF(RES_hh_tesh_in!P13=0,0,RES_hh_tesh_in!P13/RES_summary!P$21)</f>
        <v>59.989879438258946</v>
      </c>
      <c r="Q13" s="74">
        <f>IF(RES_hh_tesh_in!Q13=0,0,RES_hh_tesh_in!Q13/RES_summary!Q$21)</f>
        <v>65.649004053703422</v>
      </c>
      <c r="R13" s="74">
        <f>IF(RES_hh_tesh_in!R13=0,0,RES_hh_tesh_in!R13/RES_summary!R$21)</f>
        <v>63.549081308351873</v>
      </c>
      <c r="S13" s="74">
        <f>IF(RES_hh_tesh_in!S13=0,0,RES_hh_tesh_in!S13/RES_summary!S$21)</f>
        <v>59.104052535763635</v>
      </c>
      <c r="T13" s="74">
        <f>IF(RES_hh_tesh_in!T13=0,0,RES_hh_tesh_in!T13/RES_summary!T$21)</f>
        <v>54.473054141423731</v>
      </c>
      <c r="U13" s="74">
        <f>IF(RES_hh_tesh_in!U13=0,0,RES_hh_tesh_in!U13/RES_summary!U$21)</f>
        <v>45.867634696666336</v>
      </c>
      <c r="V13" s="74">
        <f>IF(RES_hh_tesh_in!V13=0,0,RES_hh_tesh_in!V13/RES_summary!V$21)</f>
        <v>39.159202532068477</v>
      </c>
      <c r="W13" s="74">
        <f>IF(RES_hh_tesh_in!W13=0,0,RES_hh_tesh_in!W13/RES_summary!W$21)</f>
        <v>43.709072201435283</v>
      </c>
      <c r="X13" s="74">
        <f>IF(RES_hh_tesh_in!X13=0,0,RES_hh_tesh_in!X13/RES_summary!X$21)</f>
        <v>36.138120825681234</v>
      </c>
      <c r="Y13" s="74">
        <f>IF(RES_hh_tesh_in!Y13=0,0,RES_hh_tesh_in!Y13/RES_summary!Y$21)</f>
        <v>29.322548794006298</v>
      </c>
      <c r="DA13" s="90" t="s">
        <v>917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1.4387634481051765</v>
      </c>
      <c r="D14" s="76">
        <f>IF(RES_hh_tesh_in!D14=0,0,RES_hh_tesh_in!D14/RES_summary!D$21)</f>
        <v>1.3019690068601242</v>
      </c>
      <c r="E14" s="76">
        <f>IF(RES_hh_tesh_in!E14=0,0,RES_hh_tesh_in!E14/RES_summary!E$21)</f>
        <v>1.2598816371358299</v>
      </c>
      <c r="F14" s="76">
        <f>IF(RES_hh_tesh_in!F14=0,0,RES_hh_tesh_in!F14/RES_summary!F$21)</f>
        <v>1.1862136824908054</v>
      </c>
      <c r="G14" s="76">
        <f>IF(RES_hh_tesh_in!G14=0,0,RES_hh_tesh_in!G14/RES_summary!G$21)</f>
        <v>1.1223087433988281</v>
      </c>
      <c r="H14" s="76">
        <f>IF(RES_hh_tesh_in!H14=0,0,RES_hh_tesh_in!H14/RES_summary!H$21)</f>
        <v>1.0600458876742214</v>
      </c>
      <c r="I14" s="76">
        <f>IF(RES_hh_tesh_in!I14=0,0,RES_hh_tesh_in!I14/RES_summary!I$21)</f>
        <v>0.87838510954351801</v>
      </c>
      <c r="J14" s="76">
        <f>IF(RES_hh_tesh_in!J14=0,0,RES_hh_tesh_in!J14/RES_summary!J$21)</f>
        <v>0.9986990812460701</v>
      </c>
      <c r="K14" s="76">
        <f>IF(RES_hh_tesh_in!K14=0,0,RES_hh_tesh_in!K14/RES_summary!K$21)</f>
        <v>0.93946210721129775</v>
      </c>
      <c r="L14" s="76">
        <f>IF(RES_hh_tesh_in!L14=0,0,RES_hh_tesh_in!L14/RES_summary!L$21)</f>
        <v>1.0232918936497071</v>
      </c>
      <c r="M14" s="76">
        <f>IF(RES_hh_tesh_in!M14=0,0,RES_hh_tesh_in!M14/RES_summary!M$21)</f>
        <v>0.82029485837962801</v>
      </c>
      <c r="N14" s="76">
        <f>IF(RES_hh_tesh_in!N14=0,0,RES_hh_tesh_in!N14/RES_summary!N$21)</f>
        <v>0.86083843582242825</v>
      </c>
      <c r="O14" s="76">
        <f>IF(RES_hh_tesh_in!O14=0,0,RES_hh_tesh_in!O14/RES_summary!O$21)</f>
        <v>0.88707170509609978</v>
      </c>
      <c r="P14" s="76">
        <f>IF(RES_hh_tesh_in!P14=0,0,RES_hh_tesh_in!P14/RES_summary!P$21)</f>
        <v>0.68956730356312279</v>
      </c>
      <c r="Q14" s="76">
        <f>IF(RES_hh_tesh_in!Q14=0,0,RES_hh_tesh_in!Q14/RES_summary!Q$21)</f>
        <v>0.76237673411673856</v>
      </c>
      <c r="R14" s="76">
        <f>IF(RES_hh_tesh_in!R14=0,0,RES_hh_tesh_in!R14/RES_summary!R$21)</f>
        <v>0.77666626441079256</v>
      </c>
      <c r="S14" s="76">
        <f>IF(RES_hh_tesh_in!S14=0,0,RES_hh_tesh_in!S14/RES_summary!S$21)</f>
        <v>0.71516107144969177</v>
      </c>
      <c r="T14" s="76">
        <f>IF(RES_hh_tesh_in!T14=0,0,RES_hh_tesh_in!T14/RES_summary!T$21)</f>
        <v>0.68584009374564547</v>
      </c>
      <c r="U14" s="76">
        <f>IF(RES_hh_tesh_in!U14=0,0,RES_hh_tesh_in!U14/RES_summary!U$21)</f>
        <v>0.6226281340275609</v>
      </c>
      <c r="V14" s="76">
        <f>IF(RES_hh_tesh_in!V14=0,0,RES_hh_tesh_in!V14/RES_summary!V$21)</f>
        <v>0.5686018535992764</v>
      </c>
      <c r="W14" s="76">
        <f>IF(RES_hh_tesh_in!W14=0,0,RES_hh_tesh_in!W14/RES_summary!W$21)</f>
        <v>0.53717020985524588</v>
      </c>
      <c r="X14" s="76">
        <f>IF(RES_hh_tesh_in!X14=0,0,RES_hh_tesh_in!X14/RES_summary!X$21)</f>
        <v>0.43108034404305118</v>
      </c>
      <c r="Y14" s="76">
        <f>IF(RES_hh_tesh_in!Y14=0,0,RES_hh_tesh_in!Y14/RES_summary!Y$21)</f>
        <v>0.30684051365789367</v>
      </c>
      <c r="DA14" s="91" t="s">
        <v>918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0.7746142832870071</v>
      </c>
      <c r="D15" s="69">
        <f>IF(RES_hh_tesh_in!D15=0,0,RES_hh_tesh_in!D15/RES_summary!D$21)</f>
        <v>0.97413214604751686</v>
      </c>
      <c r="E15" s="69">
        <f>IF(RES_hh_tesh_in!E15=0,0,RES_hh_tesh_in!E15/RES_summary!E$21)</f>
        <v>2.683033401666548</v>
      </c>
      <c r="F15" s="69">
        <f>IF(RES_hh_tesh_in!F15=0,0,RES_hh_tesh_in!F15/RES_summary!F$21)</f>
        <v>1.3320347916269826</v>
      </c>
      <c r="G15" s="69">
        <f>IF(RES_hh_tesh_in!G15=0,0,RES_hh_tesh_in!G15/RES_summary!G$21)</f>
        <v>1.6324217136064152</v>
      </c>
      <c r="H15" s="69">
        <f>IF(RES_hh_tesh_in!H15=0,0,RES_hh_tesh_in!H15/RES_summary!H$21)</f>
        <v>1.9415039411967931</v>
      </c>
      <c r="I15" s="69">
        <f>IF(RES_hh_tesh_in!I15=0,0,RES_hh_tesh_in!I15/RES_summary!I$21)</f>
        <v>1.8028110907411703</v>
      </c>
      <c r="J15" s="69">
        <f>IF(RES_hh_tesh_in!J15=0,0,RES_hh_tesh_in!J15/RES_summary!J$21)</f>
        <v>1.6989439479730792</v>
      </c>
      <c r="K15" s="69">
        <f>IF(RES_hh_tesh_in!K15=0,0,RES_hh_tesh_in!K15/RES_summary!K$21)</f>
        <v>1.9463158876192912</v>
      </c>
      <c r="L15" s="69">
        <f>IF(RES_hh_tesh_in!L15=0,0,RES_hh_tesh_in!L15/RES_summary!L$21)</f>
        <v>1.7025075633062485</v>
      </c>
      <c r="M15" s="69">
        <f>IF(RES_hh_tesh_in!M15=0,0,RES_hh_tesh_in!M15/RES_summary!M$21)</f>
        <v>1.5868497695479127</v>
      </c>
      <c r="N15" s="69">
        <f>IF(RES_hh_tesh_in!N15=0,0,RES_hh_tesh_in!N15/RES_summary!N$21)</f>
        <v>2.3973933861628733</v>
      </c>
      <c r="O15" s="69">
        <f>IF(RES_hh_tesh_in!O15=0,0,RES_hh_tesh_in!O15/RES_summary!O$21)</f>
        <v>1.5343190439173928</v>
      </c>
      <c r="P15" s="69">
        <f>IF(RES_hh_tesh_in!P15=0,0,RES_hh_tesh_in!P15/RES_summary!P$21)</f>
        <v>1.0121137520200405</v>
      </c>
      <c r="Q15" s="69">
        <f>IF(RES_hh_tesh_in!Q15=0,0,RES_hh_tesh_in!Q15/RES_summary!Q$21)</f>
        <v>1.2329678011421348</v>
      </c>
      <c r="R15" s="69">
        <f>IF(RES_hh_tesh_in!R15=0,0,RES_hh_tesh_in!R15/RES_summary!R$21)</f>
        <v>1.9212616311152282</v>
      </c>
      <c r="S15" s="69">
        <f>IF(RES_hh_tesh_in!S15=0,0,RES_hh_tesh_in!S15/RES_summary!S$21)</f>
        <v>2.2398572915489492</v>
      </c>
      <c r="T15" s="69">
        <f>IF(RES_hh_tesh_in!T15=0,0,RES_hh_tesh_in!T15/RES_summary!T$21)</f>
        <v>2.3890618283465765</v>
      </c>
      <c r="U15" s="69">
        <f>IF(RES_hh_tesh_in!U15=0,0,RES_hh_tesh_in!U15/RES_summary!U$21)</f>
        <v>2.4183242216858174</v>
      </c>
      <c r="V15" s="69">
        <f>IF(RES_hh_tesh_in!V15=0,0,RES_hh_tesh_in!V15/RES_summary!V$21)</f>
        <v>2.1018602342898034</v>
      </c>
      <c r="W15" s="69">
        <f>IF(RES_hh_tesh_in!W15=0,0,RES_hh_tesh_in!W15/RES_summary!W$21)</f>
        <v>2.5761895207287351</v>
      </c>
      <c r="X15" s="69">
        <f>IF(RES_hh_tesh_in!X15=0,0,RES_hh_tesh_in!X15/RES_summary!X$21)</f>
        <v>2.0156344230672656</v>
      </c>
      <c r="Y15" s="69">
        <f>IF(RES_hh_tesh_in!Y15=0,0,RES_hh_tesh_in!Y15/RES_summary!Y$21)</f>
        <v>1.7514816275571856</v>
      </c>
      <c r="DA15" s="88" t="s">
        <v>919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0.7746142832870071</v>
      </c>
      <c r="D16" s="72">
        <f>IF(RES_hh_tesh_in!D16=0,0,RES_hh_tesh_in!D16/RES_summary!D$21)</f>
        <v>0.97413214604751686</v>
      </c>
      <c r="E16" s="72">
        <f>IF(RES_hh_tesh_in!E16=0,0,RES_hh_tesh_in!E16/RES_summary!E$21)</f>
        <v>2.683033401666548</v>
      </c>
      <c r="F16" s="72">
        <f>IF(RES_hh_tesh_in!F16=0,0,RES_hh_tesh_in!F16/RES_summary!F$21)</f>
        <v>1.3320347916269826</v>
      </c>
      <c r="G16" s="72">
        <f>IF(RES_hh_tesh_in!G16=0,0,RES_hh_tesh_in!G16/RES_summary!G$21)</f>
        <v>1.6324217136064152</v>
      </c>
      <c r="H16" s="72">
        <f>IF(RES_hh_tesh_in!H16=0,0,RES_hh_tesh_in!H16/RES_summary!H$21)</f>
        <v>1.9415039411967931</v>
      </c>
      <c r="I16" s="72">
        <f>IF(RES_hh_tesh_in!I16=0,0,RES_hh_tesh_in!I16/RES_summary!I$21)</f>
        <v>1.8028110907411703</v>
      </c>
      <c r="J16" s="72">
        <f>IF(RES_hh_tesh_in!J16=0,0,RES_hh_tesh_in!J16/RES_summary!J$21)</f>
        <v>1.6989439479730792</v>
      </c>
      <c r="K16" s="72">
        <f>IF(RES_hh_tesh_in!K16=0,0,RES_hh_tesh_in!K16/RES_summary!K$21)</f>
        <v>1.9463158876192912</v>
      </c>
      <c r="L16" s="72">
        <f>IF(RES_hh_tesh_in!L16=0,0,RES_hh_tesh_in!L16/RES_summary!L$21)</f>
        <v>1.7025075633062485</v>
      </c>
      <c r="M16" s="72">
        <f>IF(RES_hh_tesh_in!M16=0,0,RES_hh_tesh_in!M16/RES_summary!M$21)</f>
        <v>1.5868497695479127</v>
      </c>
      <c r="N16" s="72">
        <f>IF(RES_hh_tesh_in!N16=0,0,RES_hh_tesh_in!N16/RES_summary!N$21)</f>
        <v>2.3973933861628733</v>
      </c>
      <c r="O16" s="72">
        <f>IF(RES_hh_tesh_in!O16=0,0,RES_hh_tesh_in!O16/RES_summary!O$21)</f>
        <v>1.5343190439173928</v>
      </c>
      <c r="P16" s="72">
        <f>IF(RES_hh_tesh_in!P16=0,0,RES_hh_tesh_in!P16/RES_summary!P$21)</f>
        <v>1.0121137520200405</v>
      </c>
      <c r="Q16" s="72">
        <f>IF(RES_hh_tesh_in!Q16=0,0,RES_hh_tesh_in!Q16/RES_summary!Q$21)</f>
        <v>1.2329678011421348</v>
      </c>
      <c r="R16" s="72">
        <f>IF(RES_hh_tesh_in!R16=0,0,RES_hh_tesh_in!R16/RES_summary!R$21)</f>
        <v>1.9212616311152282</v>
      </c>
      <c r="S16" s="72">
        <f>IF(RES_hh_tesh_in!S16=0,0,RES_hh_tesh_in!S16/RES_summary!S$21)</f>
        <v>2.2398572915489492</v>
      </c>
      <c r="T16" s="72">
        <f>IF(RES_hh_tesh_in!T16=0,0,RES_hh_tesh_in!T16/RES_summary!T$21)</f>
        <v>2.3890618283465765</v>
      </c>
      <c r="U16" s="72">
        <f>IF(RES_hh_tesh_in!U16=0,0,RES_hh_tesh_in!U16/RES_summary!U$21)</f>
        <v>2.4183242216858174</v>
      </c>
      <c r="V16" s="72">
        <f>IF(RES_hh_tesh_in!V16=0,0,RES_hh_tesh_in!V16/RES_summary!V$21)</f>
        <v>2.1018602342898034</v>
      </c>
      <c r="W16" s="72">
        <f>IF(RES_hh_tesh_in!W16=0,0,RES_hh_tesh_in!W16/RES_summary!W$21)</f>
        <v>2.5761895207287351</v>
      </c>
      <c r="X16" s="72">
        <f>IF(RES_hh_tesh_in!X16=0,0,RES_hh_tesh_in!X16/RES_summary!X$21)</f>
        <v>2.0156344230672656</v>
      </c>
      <c r="Y16" s="72">
        <f>IF(RES_hh_tesh_in!Y16=0,0,RES_hh_tesh_in!Y16/RES_summary!Y$21)</f>
        <v>1.7514816275571856</v>
      </c>
      <c r="DA16" s="89" t="s">
        <v>920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11.573731963850243</v>
      </c>
      <c r="D17" s="69">
        <f>IF(RES_hh_tesh_in!D17=0,0,RES_hh_tesh_in!D17/RES_summary!D$21)</f>
        <v>11.960749543603137</v>
      </c>
      <c r="E17" s="69">
        <f>IF(RES_hh_tesh_in!E17=0,0,RES_hh_tesh_in!E17/RES_summary!E$21)</f>
        <v>11.838129890725293</v>
      </c>
      <c r="F17" s="69">
        <f>IF(RES_hh_tesh_in!F17=0,0,RES_hh_tesh_in!F17/RES_summary!F$21)</f>
        <v>11.653283560413362</v>
      </c>
      <c r="G17" s="69">
        <f>IF(RES_hh_tesh_in!G17=0,0,RES_hh_tesh_in!G17/RES_summary!G$21)</f>
        <v>11.91356853450247</v>
      </c>
      <c r="H17" s="69">
        <f>IF(RES_hh_tesh_in!H17=0,0,RES_hh_tesh_in!H17/RES_summary!H$21)</f>
        <v>12.068746714499762</v>
      </c>
      <c r="I17" s="69">
        <f>IF(RES_hh_tesh_in!I17=0,0,RES_hh_tesh_in!I17/RES_summary!I$21)</f>
        <v>11.848839517130342</v>
      </c>
      <c r="J17" s="69">
        <f>IF(RES_hh_tesh_in!J17=0,0,RES_hh_tesh_in!J17/RES_summary!J$21)</f>
        <v>11.881950824460525</v>
      </c>
      <c r="K17" s="69">
        <f>IF(RES_hh_tesh_in!K17=0,0,RES_hh_tesh_in!K17/RES_summary!K$21)</f>
        <v>11.16162099597876</v>
      </c>
      <c r="L17" s="69">
        <f>IF(RES_hh_tesh_in!L17=0,0,RES_hh_tesh_in!L17/RES_summary!L$21)</f>
        <v>11.458234714953408</v>
      </c>
      <c r="M17" s="69">
        <f>IF(RES_hh_tesh_in!M17=0,0,RES_hh_tesh_in!M17/RES_summary!M$21)</f>
        <v>11.106962455027821</v>
      </c>
      <c r="N17" s="69">
        <f>IF(RES_hh_tesh_in!N17=0,0,RES_hh_tesh_in!N17/RES_summary!N$21)</f>
        <v>11.212107672080739</v>
      </c>
      <c r="O17" s="69">
        <f>IF(RES_hh_tesh_in!O17=0,0,RES_hh_tesh_in!O17/RES_summary!O$21)</f>
        <v>10.776534710928393</v>
      </c>
      <c r="P17" s="69">
        <f>IF(RES_hh_tesh_in!P17=0,0,RES_hh_tesh_in!P17/RES_summary!P$21)</f>
        <v>10.547072563589854</v>
      </c>
      <c r="Q17" s="69">
        <f>IF(RES_hh_tesh_in!Q17=0,0,RES_hh_tesh_in!Q17/RES_summary!Q$21)</f>
        <v>10.985265366987825</v>
      </c>
      <c r="R17" s="69">
        <f>IF(RES_hh_tesh_in!R17=0,0,RES_hh_tesh_in!R17/RES_summary!R$21)</f>
        <v>11.811079615043679</v>
      </c>
      <c r="S17" s="69">
        <f>IF(RES_hh_tesh_in!S17=0,0,RES_hh_tesh_in!S17/RES_summary!S$21)</f>
        <v>12.35454746222859</v>
      </c>
      <c r="T17" s="69">
        <f>IF(RES_hh_tesh_in!T17=0,0,RES_hh_tesh_in!T17/RES_summary!T$21)</f>
        <v>12.400432642539402</v>
      </c>
      <c r="U17" s="69">
        <f>IF(RES_hh_tesh_in!U17=0,0,RES_hh_tesh_in!U17/RES_summary!U$21)</f>
        <v>11.58780055263937</v>
      </c>
      <c r="V17" s="69">
        <f>IF(RES_hh_tesh_in!V17=0,0,RES_hh_tesh_in!V17/RES_summary!V$21)</f>
        <v>10.873769062048106</v>
      </c>
      <c r="W17" s="69">
        <f>IF(RES_hh_tesh_in!W17=0,0,RES_hh_tesh_in!W17/RES_summary!W$21)</f>
        <v>11.908157110688608</v>
      </c>
      <c r="X17" s="69">
        <f>IF(RES_hh_tesh_in!X17=0,0,RES_hh_tesh_in!X17/RES_summary!X$21)</f>
        <v>10.374634363439244</v>
      </c>
      <c r="Y17" s="69">
        <f>IF(RES_hh_tesh_in!Y17=0,0,RES_hh_tesh_in!Y17/RES_summary!Y$21)</f>
        <v>9.5700044716259747</v>
      </c>
      <c r="DA17" s="88" t="s">
        <v>921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7.4687150180610899</v>
      </c>
      <c r="D18" s="72">
        <f>IF(RES_hh_tesh_in!D18=0,0,RES_hh_tesh_in!D18/RES_summary!D$21)</f>
        <v>8.2894212644297252</v>
      </c>
      <c r="E18" s="72">
        <f>IF(RES_hh_tesh_in!E18=0,0,RES_hh_tesh_in!E18/RES_summary!E$21)</f>
        <v>8.3115962586058458</v>
      </c>
      <c r="F18" s="72">
        <f>IF(RES_hh_tesh_in!F18=0,0,RES_hh_tesh_in!F18/RES_summary!F$21)</f>
        <v>8.6733475818531165</v>
      </c>
      <c r="G18" s="72">
        <f>IF(RES_hh_tesh_in!G18=0,0,RES_hh_tesh_in!G18/RES_summary!G$21)</f>
        <v>8.9315638520699707</v>
      </c>
      <c r="H18" s="72">
        <f>IF(RES_hh_tesh_in!H18=0,0,RES_hh_tesh_in!H18/RES_summary!H$21)</f>
        <v>9.5055176592825958</v>
      </c>
      <c r="I18" s="72">
        <f>IF(RES_hh_tesh_in!I18=0,0,RES_hh_tesh_in!I18/RES_summary!I$21)</f>
        <v>9.4953054720262706</v>
      </c>
      <c r="J18" s="72">
        <f>IF(RES_hh_tesh_in!J18=0,0,RES_hh_tesh_in!J18/RES_summary!J$21)</f>
        <v>10.555639051344283</v>
      </c>
      <c r="K18" s="72">
        <f>IF(RES_hh_tesh_in!K18=0,0,RES_hh_tesh_in!K18/RES_summary!K$21)</f>
        <v>10.611833727324838</v>
      </c>
      <c r="L18" s="72">
        <f>IF(RES_hh_tesh_in!L18=0,0,RES_hh_tesh_in!L18/RES_summary!L$21)</f>
        <v>10.297575238280693</v>
      </c>
      <c r="M18" s="72">
        <f>IF(RES_hh_tesh_in!M18=0,0,RES_hh_tesh_in!M18/RES_summary!M$21)</f>
        <v>9.8588688172740593</v>
      </c>
      <c r="N18" s="72">
        <f>IF(RES_hh_tesh_in!N18=0,0,RES_hh_tesh_in!N18/RES_summary!N$21)</f>
        <v>9.7516726915701675</v>
      </c>
      <c r="O18" s="72">
        <f>IF(RES_hh_tesh_in!O18=0,0,RES_hh_tesh_in!O18/RES_summary!O$21)</f>
        <v>9.5678640674234998</v>
      </c>
      <c r="P18" s="72">
        <f>IF(RES_hh_tesh_in!P18=0,0,RES_hh_tesh_in!P18/RES_summary!P$21)</f>
        <v>9.4959591307726132</v>
      </c>
      <c r="Q18" s="72">
        <f>IF(RES_hh_tesh_in!Q18=0,0,RES_hh_tesh_in!Q18/RES_summary!Q$21)</f>
        <v>9.4379383532189518</v>
      </c>
      <c r="R18" s="72">
        <f>IF(RES_hh_tesh_in!R18=0,0,RES_hh_tesh_in!R18/RES_summary!R$21)</f>
        <v>10.185596293258259</v>
      </c>
      <c r="S18" s="72">
        <f>IF(RES_hh_tesh_in!S18=0,0,RES_hh_tesh_in!S18/RES_summary!S$21)</f>
        <v>10.838842975573428</v>
      </c>
      <c r="T18" s="72">
        <f>IF(RES_hh_tesh_in!T18=0,0,RES_hh_tesh_in!T18/RES_summary!T$21)</f>
        <v>9.3011366321247326</v>
      </c>
      <c r="U18" s="72">
        <f>IF(RES_hh_tesh_in!U18=0,0,RES_hh_tesh_in!U18/RES_summary!U$21)</f>
        <v>9.3652428570970887</v>
      </c>
      <c r="V18" s="72">
        <f>IF(RES_hh_tesh_in!V18=0,0,RES_hh_tesh_in!V18/RES_summary!V$21)</f>
        <v>9.7649900670911318</v>
      </c>
      <c r="W18" s="72">
        <f>IF(RES_hh_tesh_in!W18=0,0,RES_hh_tesh_in!W18/RES_summary!W$21)</f>
        <v>14.007560888020816</v>
      </c>
      <c r="X18" s="72">
        <f>IF(RES_hh_tesh_in!X18=0,0,RES_hh_tesh_in!X18/RES_summary!X$21)</f>
        <v>13.307921936662984</v>
      </c>
      <c r="Y18" s="72">
        <f>IF(RES_hh_tesh_in!Y18=0,0,RES_hh_tesh_in!Y18/RES_summary!Y$21)</f>
        <v>8.1519208626650368</v>
      </c>
      <c r="DA18" s="89" t="s">
        <v>922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9.2597482373543603</v>
      </c>
      <c r="D19" s="72">
        <f>IF(RES_hh_tesh_in!D19=0,0,RES_hh_tesh_in!D19/RES_summary!D$21)</f>
        <v>9.3462393967844282</v>
      </c>
      <c r="E19" s="72">
        <f>IF(RES_hh_tesh_in!E19=0,0,RES_hh_tesh_in!E19/RES_summary!E$21)</f>
        <v>8.911987660241051</v>
      </c>
      <c r="F19" s="72">
        <f>IF(RES_hh_tesh_in!F19=0,0,RES_hh_tesh_in!F19/RES_summary!F$21)</f>
        <v>9.1449188459357522</v>
      </c>
      <c r="G19" s="72">
        <f>IF(RES_hh_tesh_in!G19=0,0,RES_hh_tesh_in!G19/RES_summary!G$21)</f>
        <v>9.9757763691973054</v>
      </c>
      <c r="H19" s="72">
        <f>IF(RES_hh_tesh_in!H19=0,0,RES_hh_tesh_in!H19/RES_summary!H$21)</f>
        <v>9.2984910879173537</v>
      </c>
      <c r="I19" s="72">
        <f>IF(RES_hh_tesh_in!I19=0,0,RES_hh_tesh_in!I19/RES_summary!I$21)</f>
        <v>9.0130122807523314</v>
      </c>
      <c r="J19" s="72">
        <f>IF(RES_hh_tesh_in!J19=0,0,RES_hh_tesh_in!J19/RES_summary!J$21)</f>
        <v>8.879436998577674</v>
      </c>
      <c r="K19" s="72">
        <f>IF(RES_hh_tesh_in!K19=0,0,RES_hh_tesh_in!K19/RES_summary!K$21)</f>
        <v>8.4623741702202775</v>
      </c>
      <c r="L19" s="72">
        <f>IF(RES_hh_tesh_in!L19=0,0,RES_hh_tesh_in!L19/RES_summary!L$21)</f>
        <v>8.632862226574753</v>
      </c>
      <c r="M19" s="72">
        <f>IF(RES_hh_tesh_in!M19=0,0,RES_hh_tesh_in!M19/RES_summary!M$21)</f>
        <v>8.2434639601656219</v>
      </c>
      <c r="N19" s="72">
        <f>IF(RES_hh_tesh_in!N19=0,0,RES_hh_tesh_in!N19/RES_summary!N$21)</f>
        <v>7.9004145521866533</v>
      </c>
      <c r="O19" s="72">
        <f>IF(RES_hh_tesh_in!O19=0,0,RES_hh_tesh_in!O19/RES_summary!O$21)</f>
        <v>7.9157217814748151</v>
      </c>
      <c r="P19" s="72">
        <f>IF(RES_hh_tesh_in!P19=0,0,RES_hh_tesh_in!P19/RES_summary!P$21)</f>
        <v>8.2630044718245852</v>
      </c>
      <c r="Q19" s="72">
        <f>IF(RES_hh_tesh_in!Q19=0,0,RES_hh_tesh_in!Q19/RES_summary!Q$21)</f>
        <v>8.282260204759524</v>
      </c>
      <c r="R19" s="72">
        <f>IF(RES_hh_tesh_in!R19=0,0,RES_hh_tesh_in!R19/RES_summary!R$21)</f>
        <v>9.1022751983507941</v>
      </c>
      <c r="S19" s="72">
        <f>IF(RES_hh_tesh_in!S19=0,0,RES_hh_tesh_in!S19/RES_summary!S$21)</f>
        <v>9.418966461404759</v>
      </c>
      <c r="T19" s="72">
        <f>IF(RES_hh_tesh_in!T19=0,0,RES_hh_tesh_in!T19/RES_summary!T$21)</f>
        <v>10.402145628168357</v>
      </c>
      <c r="U19" s="72">
        <f>IF(RES_hh_tesh_in!U19=0,0,RES_hh_tesh_in!U19/RES_summary!U$21)</f>
        <v>9.1990992510508374</v>
      </c>
      <c r="V19" s="72">
        <f>IF(RES_hh_tesh_in!V19=0,0,RES_hh_tesh_in!V19/RES_summary!V$21)</f>
        <v>8.6136693246238707</v>
      </c>
      <c r="W19" s="72">
        <f>IF(RES_hh_tesh_in!W19=0,0,RES_hh_tesh_in!W19/RES_summary!W$21)</f>
        <v>8.9285885597780315</v>
      </c>
      <c r="X19" s="72">
        <f>IF(RES_hh_tesh_in!X19=0,0,RES_hh_tesh_in!X19/RES_summary!X$21)</f>
        <v>8.5199662953695956</v>
      </c>
      <c r="Y19" s="72">
        <f>IF(RES_hh_tesh_in!Y19=0,0,RES_hh_tesh_in!Y19/RES_summary!Y$21)</f>
        <v>7.791652894412274</v>
      </c>
      <c r="DA19" s="89" t="s">
        <v>923</v>
      </c>
    </row>
    <row r="20" spans="1:105" ht="12" customHeight="1" x14ac:dyDescent="0.25">
      <c r="A20" s="28" t="s">
        <v>201</v>
      </c>
      <c r="B20" s="72"/>
      <c r="C20" s="72">
        <f>IF(RES_hh_tesh_in!C20=0,0,RES_hh_tesh_in!C20/RES_summary!C$21)</f>
        <v>15.913555456836889</v>
      </c>
      <c r="D20" s="72">
        <f>IF(RES_hh_tesh_in!D20=0,0,RES_hh_tesh_in!D20/RES_summary!D$21)</f>
        <v>15.683076320040998</v>
      </c>
      <c r="E20" s="72">
        <f>IF(RES_hh_tesh_in!E20=0,0,RES_hh_tesh_in!E20/RES_summary!E$21)</f>
        <v>15.125397341653709</v>
      </c>
      <c r="F20" s="72">
        <f>IF(RES_hh_tesh_in!F20=0,0,RES_hh_tesh_in!F20/RES_summary!F$21)</f>
        <v>15.158734187040517</v>
      </c>
      <c r="G20" s="72">
        <f>IF(RES_hh_tesh_in!G20=0,0,RES_hh_tesh_in!G20/RES_summary!G$21)</f>
        <v>15.686614655444211</v>
      </c>
      <c r="H20" s="72">
        <f>IF(RES_hh_tesh_in!H20=0,0,RES_hh_tesh_in!H20/RES_summary!H$21)</f>
        <v>17.144701264204187</v>
      </c>
      <c r="I20" s="72">
        <f>IF(RES_hh_tesh_in!I20=0,0,RES_hh_tesh_in!I20/RES_summary!I$21)</f>
        <v>12.835471277605285</v>
      </c>
      <c r="J20" s="72">
        <f>IF(RES_hh_tesh_in!J20=0,0,RES_hh_tesh_in!J20/RES_summary!J$21)</f>
        <v>15.56567614556235</v>
      </c>
      <c r="K20" s="72">
        <f>IF(RES_hh_tesh_in!K20=0,0,RES_hh_tesh_in!K20/RES_summary!K$21)</f>
        <v>14.192809862548623</v>
      </c>
      <c r="L20" s="72">
        <f>IF(RES_hh_tesh_in!L20=0,0,RES_hh_tesh_in!L20/RES_summary!L$21)</f>
        <v>14.383190971956303</v>
      </c>
      <c r="M20" s="72">
        <f>IF(RES_hh_tesh_in!M20=0,0,RES_hh_tesh_in!M20/RES_summary!M$21)</f>
        <v>13.913524942460128</v>
      </c>
      <c r="N20" s="72">
        <f>IF(RES_hh_tesh_in!N20=0,0,RES_hh_tesh_in!N20/RES_summary!N$21)</f>
        <v>13.885148198692603</v>
      </c>
      <c r="O20" s="72">
        <f>IF(RES_hh_tesh_in!O20=0,0,RES_hh_tesh_in!O20/RES_summary!O$21)</f>
        <v>11.429290144816216</v>
      </c>
      <c r="P20" s="72">
        <f>IF(RES_hh_tesh_in!P20=0,0,RES_hh_tesh_in!P20/RES_summary!P$21)</f>
        <v>13.154376087848608</v>
      </c>
      <c r="Q20" s="72">
        <f>IF(RES_hh_tesh_in!Q20=0,0,RES_hh_tesh_in!Q20/RES_summary!Q$21)</f>
        <v>12.63897247324236</v>
      </c>
      <c r="R20" s="72">
        <f>IF(RES_hh_tesh_in!R20=0,0,RES_hh_tesh_in!R20/RES_summary!R$21)</f>
        <v>14.316858226329302</v>
      </c>
      <c r="S20" s="72">
        <f>IF(RES_hh_tesh_in!S20=0,0,RES_hh_tesh_in!S20/RES_summary!S$21)</f>
        <v>15.64323127766014</v>
      </c>
      <c r="T20" s="72">
        <f>IF(RES_hh_tesh_in!T20=0,0,RES_hh_tesh_in!T20/RES_summary!T$21)</f>
        <v>14.712001354824425</v>
      </c>
      <c r="U20" s="72">
        <f>IF(RES_hh_tesh_in!U20=0,0,RES_hh_tesh_in!U20/RES_summary!U$21)</f>
        <v>15.8577951290039</v>
      </c>
      <c r="V20" s="72">
        <f>IF(RES_hh_tesh_in!V20=0,0,RES_hh_tesh_in!V20/RES_summary!V$21)</f>
        <v>14.94558001502431</v>
      </c>
      <c r="W20" s="72">
        <f>IF(RES_hh_tesh_in!W20=0,0,RES_hh_tesh_in!W20/RES_summary!W$21)</f>
        <v>13.188340539013243</v>
      </c>
      <c r="X20" s="72">
        <f>IF(RES_hh_tesh_in!X20=0,0,RES_hh_tesh_in!X20/RES_summary!X$21)</f>
        <v>15.935353599965081</v>
      </c>
      <c r="Y20" s="72">
        <f>IF(RES_hh_tesh_in!Y20=0,0,RES_hh_tesh_in!Y20/RES_summary!Y$21)</f>
        <v>15.013694330510161</v>
      </c>
      <c r="DA20" s="89" t="s">
        <v>924</v>
      </c>
    </row>
    <row r="21" spans="1:105" ht="12" customHeight="1" x14ac:dyDescent="0.25">
      <c r="A21" s="28" t="s">
        <v>190</v>
      </c>
      <c r="B21" s="72"/>
      <c r="C21" s="72">
        <f>IF(RES_hh_tesh_in!C21=0,0,RES_hh_tesh_in!C21/RES_summary!C$21)</f>
        <v>11.803528111071591</v>
      </c>
      <c r="D21" s="72">
        <f>IF(RES_hh_tesh_in!D21=0,0,RES_hh_tesh_in!D21/RES_summary!D$21)</f>
        <v>12.458811199517307</v>
      </c>
      <c r="E21" s="72">
        <f>IF(RES_hh_tesh_in!E21=0,0,RES_hh_tesh_in!E21/RES_summary!E$21)</f>
        <v>12.400391172801031</v>
      </c>
      <c r="F21" s="72">
        <f>IF(RES_hh_tesh_in!F21=0,0,RES_hh_tesh_in!F21/RES_summary!F$21)</f>
        <v>11.970921961199338</v>
      </c>
      <c r="G21" s="72">
        <f>IF(RES_hh_tesh_in!G21=0,0,RES_hh_tesh_in!G21/RES_summary!G$21)</f>
        <v>12.287826459879742</v>
      </c>
      <c r="H21" s="72">
        <f>IF(RES_hh_tesh_in!H21=0,0,RES_hh_tesh_in!H21/RES_summary!H$21)</f>
        <v>12.044817163088201</v>
      </c>
      <c r="I21" s="72">
        <f>IF(RES_hh_tesh_in!I21=0,0,RES_hh_tesh_in!I21/RES_summary!I$21)</f>
        <v>12.195141834061701</v>
      </c>
      <c r="J21" s="72">
        <f>IF(RES_hh_tesh_in!J21=0,0,RES_hh_tesh_in!J21/RES_summary!J$21)</f>
        <v>11.8943880941177</v>
      </c>
      <c r="K21" s="72">
        <f>IF(RES_hh_tesh_in!K21=0,0,RES_hh_tesh_in!K21/RES_summary!K$21)</f>
        <v>11.251285320162269</v>
      </c>
      <c r="L21" s="72">
        <f>IF(RES_hh_tesh_in!L21=0,0,RES_hh_tesh_in!L21/RES_summary!L$21)</f>
        <v>11.907989867048318</v>
      </c>
      <c r="M21" s="72">
        <f>IF(RES_hh_tesh_in!M21=0,0,RES_hh_tesh_in!M21/RES_summary!M$21)</f>
        <v>10.960686761072189</v>
      </c>
      <c r="N21" s="72">
        <f>IF(RES_hh_tesh_in!N21=0,0,RES_hh_tesh_in!N21/RES_summary!N$21)</f>
        <v>11.535289531383873</v>
      </c>
      <c r="O21" s="72">
        <f>IF(RES_hh_tesh_in!O21=0,0,RES_hh_tesh_in!O21/RES_summary!O$21)</f>
        <v>10.769173907632199</v>
      </c>
      <c r="P21" s="72">
        <f>IF(RES_hh_tesh_in!P21=0,0,RES_hh_tesh_in!P21/RES_summary!P$21)</f>
        <v>10.535055884391184</v>
      </c>
      <c r="Q21" s="72">
        <f>IF(RES_hh_tesh_in!Q21=0,0,RES_hh_tesh_in!Q21/RES_summary!Q$21)</f>
        <v>11.484511882036424</v>
      </c>
      <c r="R21" s="72">
        <f>IF(RES_hh_tesh_in!R21=0,0,RES_hh_tesh_in!R21/RES_summary!R$21)</f>
        <v>12.15909365776135</v>
      </c>
      <c r="S21" s="72">
        <f>IF(RES_hh_tesh_in!S21=0,0,RES_hh_tesh_in!S21/RES_summary!S$21)</f>
        <v>12.51786185180217</v>
      </c>
      <c r="T21" s="72">
        <f>IF(RES_hh_tesh_in!T21=0,0,RES_hh_tesh_in!T21/RES_summary!T$21)</f>
        <v>12.465636572049595</v>
      </c>
      <c r="U21" s="72">
        <f>IF(RES_hh_tesh_in!U21=0,0,RES_hh_tesh_in!U21/RES_summary!U$21)</f>
        <v>11.431695686160403</v>
      </c>
      <c r="V21" s="72">
        <f>IF(RES_hh_tesh_in!V21=0,0,RES_hh_tesh_in!V21/RES_summary!V$21)</f>
        <v>10.689484933393386</v>
      </c>
      <c r="W21" s="72">
        <f>IF(RES_hh_tesh_in!W21=0,0,RES_hh_tesh_in!W21/RES_summary!W$21)</f>
        <v>12.473024777463918</v>
      </c>
      <c r="X21" s="72">
        <f>IF(RES_hh_tesh_in!X21=0,0,RES_hh_tesh_in!X21/RES_summary!X$21)</f>
        <v>9.5666570201055574</v>
      </c>
      <c r="Y21" s="72">
        <f>IF(RES_hh_tesh_in!Y21=0,0,RES_hh_tesh_in!Y21/RES_summary!Y$21)</f>
        <v>8.0260478686409815</v>
      </c>
      <c r="DA21" s="89" t="s">
        <v>925</v>
      </c>
    </row>
    <row r="22" spans="1:105" ht="12" customHeight="1" x14ac:dyDescent="0.25">
      <c r="A22" s="28" t="s">
        <v>203</v>
      </c>
      <c r="B22" s="72"/>
      <c r="C22" s="72">
        <f>IF(RES_hh_tesh_in!C22=0,0,RES_hh_tesh_in!C22/RES_summary!C$21)</f>
        <v>9.61780111921456</v>
      </c>
      <c r="D22" s="72">
        <f>IF(RES_hh_tesh_in!D22=0,0,RES_hh_tesh_in!D22/RES_summary!D$21)</f>
        <v>9.9194731381105878</v>
      </c>
      <c r="E22" s="72">
        <f>IF(RES_hh_tesh_in!E22=0,0,RES_hh_tesh_in!E22/RES_summary!E$21)</f>
        <v>10.378462261414851</v>
      </c>
      <c r="F22" s="72">
        <f>IF(RES_hh_tesh_in!F22=0,0,RES_hh_tesh_in!F22/RES_summary!F$21)</f>
        <v>9.5460093002882065</v>
      </c>
      <c r="G22" s="72">
        <f>IF(RES_hh_tesh_in!G22=0,0,RES_hh_tesh_in!G22/RES_summary!G$21)</f>
        <v>11.052267944585481</v>
      </c>
      <c r="H22" s="72">
        <f>IF(RES_hh_tesh_in!H22=0,0,RES_hh_tesh_in!H22/RES_summary!H$21)</f>
        <v>11.777294465584346</v>
      </c>
      <c r="I22" s="72">
        <f>IF(RES_hh_tesh_in!I22=0,0,RES_hh_tesh_in!I22/RES_summary!I$21)</f>
        <v>12.836860073903548</v>
      </c>
      <c r="J22" s="72">
        <f>IF(RES_hh_tesh_in!J22=0,0,RES_hh_tesh_in!J22/RES_summary!J$21)</f>
        <v>12.533085173332822</v>
      </c>
      <c r="K22" s="72">
        <f>IF(RES_hh_tesh_in!K22=0,0,RES_hh_tesh_in!K22/RES_summary!K$21)</f>
        <v>10.877983234728276</v>
      </c>
      <c r="L22" s="72">
        <f>IF(RES_hh_tesh_in!L22=0,0,RES_hh_tesh_in!L22/RES_summary!L$21)</f>
        <v>11.219729307849613</v>
      </c>
      <c r="M22" s="72">
        <f>IF(RES_hh_tesh_in!M22=0,0,RES_hh_tesh_in!M22/RES_summary!M$21)</f>
        <v>11.613521393676278</v>
      </c>
      <c r="N22" s="72">
        <f>IF(RES_hh_tesh_in!N22=0,0,RES_hh_tesh_in!N22/RES_summary!N$21)</f>
        <v>11.316126606693956</v>
      </c>
      <c r="O22" s="72">
        <f>IF(RES_hh_tesh_in!O22=0,0,RES_hh_tesh_in!O22/RES_summary!O$21)</f>
        <v>11.197400372997901</v>
      </c>
      <c r="P22" s="72">
        <f>IF(RES_hh_tesh_in!P22=0,0,RES_hh_tesh_in!P22/RES_summary!P$21)</f>
        <v>9.4373574709655212</v>
      </c>
      <c r="Q22" s="72">
        <f>IF(RES_hh_tesh_in!Q22=0,0,RES_hh_tesh_in!Q22/RES_summary!Q$21)</f>
        <v>9.7760026219145502</v>
      </c>
      <c r="R22" s="72">
        <f>IF(RES_hh_tesh_in!R22=0,0,RES_hh_tesh_in!R22/RES_summary!R$21)</f>
        <v>10.516209872828075</v>
      </c>
      <c r="S22" s="72">
        <f>IF(RES_hh_tesh_in!S22=0,0,RES_hh_tesh_in!S22/RES_summary!S$21)</f>
        <v>10.623862839543827</v>
      </c>
      <c r="T22" s="72">
        <f>IF(RES_hh_tesh_in!T22=0,0,RES_hh_tesh_in!T22/RES_summary!T$21)</f>
        <v>13.034690481111628</v>
      </c>
      <c r="U22" s="72">
        <f>IF(RES_hh_tesh_in!U22=0,0,RES_hh_tesh_in!U22/RES_summary!U$21)</f>
        <v>11.576277277420004</v>
      </c>
      <c r="V22" s="72">
        <f>IF(RES_hh_tesh_in!V22=0,0,RES_hh_tesh_in!V22/RES_summary!V$21)</f>
        <v>10.934993396725099</v>
      </c>
      <c r="W22" s="72">
        <f>IF(RES_hh_tesh_in!W22=0,0,RES_hh_tesh_in!W22/RES_summary!W$21)</f>
        <v>12.045221298576207</v>
      </c>
      <c r="X22" s="72">
        <f>IF(RES_hh_tesh_in!X22=0,0,RES_hh_tesh_in!X22/RES_summary!X$21)</f>
        <v>10.70579822445085</v>
      </c>
      <c r="Y22" s="72">
        <f>IF(RES_hh_tesh_in!Y22=0,0,RES_hh_tesh_in!Y22/RES_summary!Y$21)</f>
        <v>9.4387585235196365</v>
      </c>
      <c r="DA22" s="89" t="s">
        <v>926</v>
      </c>
    </row>
    <row r="23" spans="1:105" ht="12" customHeight="1" x14ac:dyDescent="0.25">
      <c r="A23" s="28" t="s">
        <v>198</v>
      </c>
      <c r="B23" s="72"/>
      <c r="C23" s="72">
        <f>IF(RES_hh_tesh_in!C23=0,0,RES_hh_tesh_in!C23/RES_summary!C$21)</f>
        <v>5.0369394069744171</v>
      </c>
      <c r="D23" s="72">
        <f>IF(RES_hh_tesh_in!D23=0,0,RES_hh_tesh_in!D23/RES_summary!D$21)</f>
        <v>9.6177974240252748</v>
      </c>
      <c r="E23" s="72">
        <f>IF(RES_hh_tesh_in!E23=0,0,RES_hh_tesh_in!E23/RES_summary!E$21)</f>
        <v>10.228691359250723</v>
      </c>
      <c r="F23" s="72">
        <f>IF(RES_hh_tesh_in!F23=0,0,RES_hh_tesh_in!F23/RES_summary!F$21)</f>
        <v>10.287844087578055</v>
      </c>
      <c r="G23" s="72">
        <f>IF(RES_hh_tesh_in!G23=0,0,RES_hh_tesh_in!G23/RES_summary!G$21)</f>
        <v>10.71385414920608</v>
      </c>
      <c r="H23" s="72">
        <f>IF(RES_hh_tesh_in!H23=0,0,RES_hh_tesh_in!H23/RES_summary!H$21)</f>
        <v>9.8318315534437239</v>
      </c>
      <c r="I23" s="72">
        <f>IF(RES_hh_tesh_in!I23=0,0,RES_hh_tesh_in!I23/RES_summary!I$21)</f>
        <v>9.9020582299126865</v>
      </c>
      <c r="J23" s="72">
        <f>IF(RES_hh_tesh_in!J23=0,0,RES_hh_tesh_in!J23/RES_summary!J$21)</f>
        <v>9.0535870093975603</v>
      </c>
      <c r="K23" s="72">
        <f>IF(RES_hh_tesh_in!K23=0,0,RES_hh_tesh_in!K23/RES_summary!K$21)</f>
        <v>9.812495087554943</v>
      </c>
      <c r="L23" s="72">
        <f>IF(RES_hh_tesh_in!L23=0,0,RES_hh_tesh_in!L23/RES_summary!L$21)</f>
        <v>11.533700428399433</v>
      </c>
      <c r="M23" s="72">
        <f>IF(RES_hh_tesh_in!M23=0,0,RES_hh_tesh_in!M23/RES_summary!M$21)</f>
        <v>12.755122200937269</v>
      </c>
      <c r="N23" s="72">
        <f>IF(RES_hh_tesh_in!N23=0,0,RES_hh_tesh_in!N23/RES_summary!N$21)</f>
        <v>12.835788027508787</v>
      </c>
      <c r="O23" s="72">
        <f>IF(RES_hh_tesh_in!O23=0,0,RES_hh_tesh_in!O23/RES_summary!O$21)</f>
        <v>10.624031688622292</v>
      </c>
      <c r="P23" s="72">
        <f>IF(RES_hh_tesh_in!P23=0,0,RES_hh_tesh_in!P23/RES_summary!P$21)</f>
        <v>10.845219669133508</v>
      </c>
      <c r="Q23" s="72">
        <f>IF(RES_hh_tesh_in!Q23=0,0,RES_hh_tesh_in!Q23/RES_summary!Q$21)</f>
        <v>11.123758392850979</v>
      </c>
      <c r="R23" s="72">
        <f>IF(RES_hh_tesh_in!R23=0,0,RES_hh_tesh_in!R23/RES_summary!R$21)</f>
        <v>11.473884587645628</v>
      </c>
      <c r="S23" s="72">
        <f>IF(RES_hh_tesh_in!S23=0,0,RES_hh_tesh_in!S23/RES_summary!S$21)</f>
        <v>11.228776008244637</v>
      </c>
      <c r="T23" s="72">
        <f>IF(RES_hh_tesh_in!T23=0,0,RES_hh_tesh_in!T23/RES_summary!T$21)</f>
        <v>11.091255746678318</v>
      </c>
      <c r="U23" s="72">
        <f>IF(RES_hh_tesh_in!U23=0,0,RES_hh_tesh_in!U23/RES_summary!U$21)</f>
        <v>11.555041408429094</v>
      </c>
      <c r="V23" s="72">
        <f>IF(RES_hh_tesh_in!V23=0,0,RES_hh_tesh_in!V23/RES_summary!V$21)</f>
        <v>10.517351997165173</v>
      </c>
      <c r="W23" s="72">
        <f>IF(RES_hh_tesh_in!W23=0,0,RES_hh_tesh_in!W23/RES_summary!W$21)</f>
        <v>12.996075401553449</v>
      </c>
      <c r="X23" s="72">
        <f>IF(RES_hh_tesh_in!X23=0,0,RES_hh_tesh_in!X23/RES_summary!X$21)</f>
        <v>11.602210467995436</v>
      </c>
      <c r="Y23" s="72">
        <f>IF(RES_hh_tesh_in!Y23=0,0,RES_hh_tesh_in!Y23/RES_summary!Y$21)</f>
        <v>9.895910953835255</v>
      </c>
      <c r="DA23" s="89" t="s">
        <v>927</v>
      </c>
    </row>
    <row r="24" spans="1:105" ht="12" customHeight="1" x14ac:dyDescent="0.25">
      <c r="A24" s="28" t="s">
        <v>199</v>
      </c>
      <c r="B24" s="72"/>
      <c r="C24" s="72">
        <f>IF(RES_hh_tesh_in!C24=0,0,RES_hh_tesh_in!C24/RES_summary!C$21)</f>
        <v>9.1747915972570731</v>
      </c>
      <c r="D24" s="72">
        <f>IF(RES_hh_tesh_in!D24=0,0,RES_hh_tesh_in!D24/RES_summary!D$21)</f>
        <v>10.312264680871161</v>
      </c>
      <c r="E24" s="72">
        <f>IF(RES_hh_tesh_in!E24=0,0,RES_hh_tesh_in!E24/RES_summary!E$21)</f>
        <v>10.22583192731266</v>
      </c>
      <c r="F24" s="72">
        <f>IF(RES_hh_tesh_in!F24=0,0,RES_hh_tesh_in!F24/RES_summary!F$21)</f>
        <v>11.375087490364455</v>
      </c>
      <c r="G24" s="72">
        <f>IF(RES_hh_tesh_in!G24=0,0,RES_hh_tesh_in!G24/RES_summary!G$21)</f>
        <v>10.127428824185904</v>
      </c>
      <c r="H24" s="72">
        <f>IF(RES_hh_tesh_in!H24=0,0,RES_hh_tesh_in!H24/RES_summary!H$21)</f>
        <v>10.639693382472379</v>
      </c>
      <c r="I24" s="72">
        <f>IF(RES_hh_tesh_in!I24=0,0,RES_hh_tesh_in!I24/RES_summary!I$21)</f>
        <v>11.259129069011504</v>
      </c>
      <c r="J24" s="72">
        <f>IF(RES_hh_tesh_in!J24=0,0,RES_hh_tesh_in!J24/RES_summary!J$21)</f>
        <v>10.747215850868605</v>
      </c>
      <c r="K24" s="72">
        <f>IF(RES_hh_tesh_in!K24=0,0,RES_hh_tesh_in!K24/RES_summary!K$21)</f>
        <v>10.50272137929548</v>
      </c>
      <c r="L24" s="72">
        <f>IF(RES_hh_tesh_in!L24=0,0,RES_hh_tesh_in!L24/RES_summary!L$21)</f>
        <v>10.506007799070453</v>
      </c>
      <c r="M24" s="72">
        <f>IF(RES_hh_tesh_in!M24=0,0,RES_hh_tesh_in!M24/RES_summary!M$21)</f>
        <v>10.925943646856796</v>
      </c>
      <c r="N24" s="72">
        <f>IF(RES_hh_tesh_in!N24=0,0,RES_hh_tesh_in!N24/RES_summary!N$21)</f>
        <v>10.184678425381762</v>
      </c>
      <c r="O24" s="72">
        <f>IF(RES_hh_tesh_in!O24=0,0,RES_hh_tesh_in!O24/RES_summary!O$21)</f>
        <v>9.9934954171425705</v>
      </c>
      <c r="P24" s="72">
        <f>IF(RES_hh_tesh_in!P24=0,0,RES_hh_tesh_in!P24/RES_summary!P$21)</f>
        <v>10.191569978436487</v>
      </c>
      <c r="Q24" s="72">
        <f>IF(RES_hh_tesh_in!Q24=0,0,RES_hh_tesh_in!Q24/RES_summary!Q$21)</f>
        <v>10.303318483656327</v>
      </c>
      <c r="R24" s="72">
        <f>IF(RES_hh_tesh_in!R24=0,0,RES_hh_tesh_in!R24/RES_summary!R$21)</f>
        <v>11.106768753309959</v>
      </c>
      <c r="S24" s="72">
        <f>IF(RES_hh_tesh_in!S24=0,0,RES_hh_tesh_in!S24/RES_summary!S$21)</f>
        <v>11.409372284517755</v>
      </c>
      <c r="T24" s="72">
        <f>IF(RES_hh_tesh_in!T24=0,0,RES_hh_tesh_in!T24/RES_summary!T$21)</f>
        <v>10.985292484114927</v>
      </c>
      <c r="U24" s="72">
        <f>IF(RES_hh_tesh_in!U24=0,0,RES_hh_tesh_in!U24/RES_summary!U$21)</f>
        <v>10.687182416266701</v>
      </c>
      <c r="V24" s="72">
        <f>IF(RES_hh_tesh_in!V24=0,0,RES_hh_tesh_in!V24/RES_summary!V$21)</f>
        <v>10.17265748974922</v>
      </c>
      <c r="W24" s="72">
        <f>IF(RES_hh_tesh_in!W24=0,0,RES_hh_tesh_in!W24/RES_summary!W$21)</f>
        <v>11.539650774920615</v>
      </c>
      <c r="X24" s="72">
        <f>IF(RES_hh_tesh_in!X24=0,0,RES_hh_tesh_in!X24/RES_summary!X$21)</f>
        <v>9.4579426009459393</v>
      </c>
      <c r="Y24" s="72">
        <f>IF(RES_hh_tesh_in!Y24=0,0,RES_hh_tesh_in!Y24/RES_summary!Y$21)</f>
        <v>8.9392941383060407</v>
      </c>
      <c r="DA24" s="89" t="s">
        <v>928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10.455797763509036</v>
      </c>
      <c r="D25" s="74">
        <f>IF(RES_hh_tesh_in!D25=0,0,RES_hh_tesh_in!D25/RES_summary!D$21)</f>
        <v>10.83728585901353</v>
      </c>
      <c r="E25" s="74">
        <f>IF(RES_hh_tesh_in!E25=0,0,RES_hh_tesh_in!E25/RES_summary!E$21)</f>
        <v>10.170781053930721</v>
      </c>
      <c r="F25" s="74">
        <f>IF(RES_hh_tesh_in!F25=0,0,RES_hh_tesh_in!F25/RES_summary!F$21)</f>
        <v>10.736800157172661</v>
      </c>
      <c r="G25" s="74">
        <f>IF(RES_hh_tesh_in!G25=0,0,RES_hh_tesh_in!G25/RES_summary!G$21)</f>
        <v>10.395586926439782</v>
      </c>
      <c r="H25" s="74">
        <f>IF(RES_hh_tesh_in!H25=0,0,RES_hh_tesh_in!H25/RES_summary!H$21)</f>
        <v>10.506994207608642</v>
      </c>
      <c r="I25" s="74">
        <f>IF(RES_hh_tesh_in!I25=0,0,RES_hh_tesh_in!I25/RES_summary!I$21)</f>
        <v>9.4038713510164147</v>
      </c>
      <c r="J25" s="74">
        <f>IF(RES_hh_tesh_in!J25=0,0,RES_hh_tesh_in!J25/RES_summary!J$21)</f>
        <v>8.861226686222313</v>
      </c>
      <c r="K25" s="74">
        <f>IF(RES_hh_tesh_in!K25=0,0,RES_hh_tesh_in!K25/RES_summary!K$21)</f>
        <v>7.9522805108418781</v>
      </c>
      <c r="L25" s="74">
        <f>IF(RES_hh_tesh_in!L25=0,0,RES_hh_tesh_in!L25/RES_summary!L$21)</f>
        <v>8.6732678032465156</v>
      </c>
      <c r="M25" s="74">
        <f>IF(RES_hh_tesh_in!M25=0,0,RES_hh_tesh_in!M25/RES_summary!M$21)</f>
        <v>8.6392654054191897</v>
      </c>
      <c r="N25" s="74">
        <f>IF(RES_hh_tesh_in!N25=0,0,RES_hh_tesh_in!N25/RES_summary!N$21)</f>
        <v>8.8577595096648789</v>
      </c>
      <c r="O25" s="74">
        <f>IF(RES_hh_tesh_in!O25=0,0,RES_hh_tesh_in!O25/RES_summary!O$21)</f>
        <v>8.4008743577838736</v>
      </c>
      <c r="P25" s="74">
        <f>IF(RES_hh_tesh_in!P25=0,0,RES_hh_tesh_in!P25/RES_summary!P$21)</f>
        <v>7.4063779441713891</v>
      </c>
      <c r="Q25" s="74">
        <f>IF(RES_hh_tesh_in!Q25=0,0,RES_hh_tesh_in!Q25/RES_summary!Q$21)</f>
        <v>7.6636940981232877</v>
      </c>
      <c r="R25" s="74">
        <f>IF(RES_hh_tesh_in!R25=0,0,RES_hh_tesh_in!R25/RES_summary!R$21)</f>
        <v>8.3404740094097303</v>
      </c>
      <c r="S25" s="74">
        <f>IF(RES_hh_tesh_in!S25=0,0,RES_hh_tesh_in!S25/RES_summary!S$21)</f>
        <v>9.0271142028338076</v>
      </c>
      <c r="T25" s="74">
        <f>IF(RES_hh_tesh_in!T25=0,0,RES_hh_tesh_in!T25/RES_summary!T$21)</f>
        <v>8.6921850072625357</v>
      </c>
      <c r="U25" s="74">
        <f>IF(RES_hh_tesh_in!U25=0,0,RES_hh_tesh_in!U25/RES_summary!U$21)</f>
        <v>8.3766026437841976</v>
      </c>
      <c r="V25" s="74">
        <f>IF(RES_hh_tesh_in!V25=0,0,RES_hh_tesh_in!V25/RES_summary!V$21)</f>
        <v>8.1438951114079909</v>
      </c>
      <c r="W25" s="74">
        <f>IF(RES_hh_tesh_in!W25=0,0,RES_hh_tesh_in!W25/RES_summary!W$21)</f>
        <v>7.9942464545548972</v>
      </c>
      <c r="X25" s="74">
        <f>IF(RES_hh_tesh_in!X25=0,0,RES_hh_tesh_in!X25/RES_summary!X$21)</f>
        <v>6.6277005782430827</v>
      </c>
      <c r="Y25" s="74">
        <f>IF(RES_hh_tesh_in!Y25=0,0,RES_hh_tesh_in!Y25/RES_summary!Y$21)</f>
        <v>6.5465189373457671</v>
      </c>
      <c r="DA25" s="90" t="s">
        <v>929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9.0568835157866552</v>
      </c>
      <c r="D26" s="77">
        <f>IF(RES_hh_tesh_in!D26=0,0,RES_hh_tesh_in!D26/RES_summary!D$21)</f>
        <v>9.4207112439110219</v>
      </c>
      <c r="E26" s="77">
        <f>IF(RES_hh_tesh_in!E26=0,0,RES_hh_tesh_in!E26/RES_summary!E$21)</f>
        <v>9.3743917990494374</v>
      </c>
      <c r="F26" s="77">
        <f>IF(RES_hh_tesh_in!F26=0,0,RES_hh_tesh_in!F26/RES_summary!F$21)</f>
        <v>8.9954485186956976</v>
      </c>
      <c r="G26" s="77">
        <f>IF(RES_hh_tesh_in!G26=0,0,RES_hh_tesh_in!G26/RES_summary!G$21)</f>
        <v>9.2993411573142488</v>
      </c>
      <c r="H26" s="77">
        <f>IF(RES_hh_tesh_in!H26=0,0,RES_hh_tesh_in!H26/RES_summary!H$21)</f>
        <v>9.460578615548636</v>
      </c>
      <c r="I26" s="77">
        <f>IF(RES_hh_tesh_in!I26=0,0,RES_hh_tesh_in!I26/RES_summary!I$21)</f>
        <v>8.6481787279331446</v>
      </c>
      <c r="J26" s="77">
        <f>IF(RES_hh_tesh_in!J26=0,0,RES_hh_tesh_in!J26/RES_summary!J$21)</f>
        <v>8.8209244435946168</v>
      </c>
      <c r="K26" s="77">
        <f>IF(RES_hh_tesh_in!K26=0,0,RES_hh_tesh_in!K26/RES_summary!K$21)</f>
        <v>8.5223336460141468</v>
      </c>
      <c r="L26" s="77">
        <f>IF(RES_hh_tesh_in!L26=0,0,RES_hh_tesh_in!L26/RES_summary!L$21)</f>
        <v>7.8202844271662357</v>
      </c>
      <c r="M26" s="77">
        <f>IF(RES_hh_tesh_in!M26=0,0,RES_hh_tesh_in!M26/RES_summary!M$21)</f>
        <v>8.666607383933842</v>
      </c>
      <c r="N26" s="77">
        <f>IF(RES_hh_tesh_in!N26=0,0,RES_hh_tesh_in!N26/RES_summary!N$21)</f>
        <v>8.3889639872530744</v>
      </c>
      <c r="O26" s="77">
        <f>IF(RES_hh_tesh_in!O26=0,0,RES_hh_tesh_in!O26/RES_summary!O$21)</f>
        <v>7.8919569495221733</v>
      </c>
      <c r="P26" s="77">
        <f>IF(RES_hh_tesh_in!P26=0,0,RES_hh_tesh_in!P26/RES_summary!P$21)</f>
        <v>7.6679651714929156</v>
      </c>
      <c r="Q26" s="77">
        <f>IF(RES_hh_tesh_in!Q26=0,0,RES_hh_tesh_in!Q26/RES_summary!Q$21)</f>
        <v>7.9370520032061824</v>
      </c>
      <c r="R26" s="77">
        <f>IF(RES_hh_tesh_in!R26=0,0,RES_hh_tesh_in!R26/RES_summary!R$21)</f>
        <v>8.6382666526469816</v>
      </c>
      <c r="S26" s="77">
        <f>IF(RES_hh_tesh_in!S26=0,0,RES_hh_tesh_in!S26/RES_summary!S$21)</f>
        <v>8.976999663424154</v>
      </c>
      <c r="T26" s="77">
        <f>IF(RES_hh_tesh_in!T26=0,0,RES_hh_tesh_in!T26/RES_summary!T$21)</f>
        <v>8.7838106977966852</v>
      </c>
      <c r="U26" s="77">
        <f>IF(RES_hh_tesh_in!U26=0,0,RES_hh_tesh_in!U26/RES_summary!U$21)</f>
        <v>8.4317923863442896</v>
      </c>
      <c r="V26" s="77">
        <f>IF(RES_hh_tesh_in!V26=0,0,RES_hh_tesh_in!V26/RES_summary!V$21)</f>
        <v>8.1998897932004713</v>
      </c>
      <c r="W26" s="77">
        <f>IF(RES_hh_tesh_in!W26=0,0,RES_hh_tesh_in!W26/RES_summary!W$21)</f>
        <v>8.3960101720520459</v>
      </c>
      <c r="X26" s="77">
        <f>IF(RES_hh_tesh_in!X26=0,0,RES_hh_tesh_in!X26/RES_summary!X$21)</f>
        <v>7.6997970150412787</v>
      </c>
      <c r="Y26" s="77">
        <f>IF(RES_hh_tesh_in!Y26=0,0,RES_hh_tesh_in!Y26/RES_summary!Y$21)</f>
        <v>7.3423912500817563</v>
      </c>
      <c r="DA26" s="92" t="s">
        <v>930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5.3595449746226604</v>
      </c>
      <c r="D27" s="69">
        <f>IF(RES_hh_tesh_in!D27=0,0,RES_hh_tesh_in!D27/RES_summary!D$21)</f>
        <v>5.5160154838267648</v>
      </c>
      <c r="E27" s="69">
        <f>IF(RES_hh_tesh_in!E27=0,0,RES_hh_tesh_in!E27/RES_summary!E$21)</f>
        <v>5.6406281821269584</v>
      </c>
      <c r="F27" s="69">
        <f>IF(RES_hh_tesh_in!F27=0,0,RES_hh_tesh_in!F27/RES_summary!F$21)</f>
        <v>5.5453249305493815</v>
      </c>
      <c r="G27" s="69">
        <f>IF(RES_hh_tesh_in!G27=0,0,RES_hh_tesh_in!G27/RES_summary!G$21)</f>
        <v>5.6868662723171814</v>
      </c>
      <c r="H27" s="69">
        <f>IF(RES_hh_tesh_in!H27=0,0,RES_hh_tesh_in!H27/RES_summary!H$21)</f>
        <v>5.8718471242071884</v>
      </c>
      <c r="I27" s="69">
        <f>IF(RES_hh_tesh_in!I27=0,0,RES_hh_tesh_in!I27/RES_summary!I$21)</f>
        <v>5.5596604558625708</v>
      </c>
      <c r="J27" s="69">
        <f>IF(RES_hh_tesh_in!J27=0,0,RES_hh_tesh_in!J27/RES_summary!J$21)</f>
        <v>5.4062182925745841</v>
      </c>
      <c r="K27" s="69">
        <f>IF(RES_hh_tesh_in!K27=0,0,RES_hh_tesh_in!K27/RES_summary!K$21)</f>
        <v>4.9096280277278916</v>
      </c>
      <c r="L27" s="69">
        <f>IF(RES_hh_tesh_in!L27=0,0,RES_hh_tesh_in!L27/RES_summary!L$21)</f>
        <v>5.0907476788776034</v>
      </c>
      <c r="M27" s="69">
        <f>IF(RES_hh_tesh_in!M27=0,0,RES_hh_tesh_in!M27/RES_summary!M$21)</f>
        <v>4.7559330709585304</v>
      </c>
      <c r="N27" s="69">
        <f>IF(RES_hh_tesh_in!N27=0,0,RES_hh_tesh_in!N27/RES_summary!N$21)</f>
        <v>4.7027566312768458</v>
      </c>
      <c r="O27" s="69">
        <f>IF(RES_hh_tesh_in!O27=0,0,RES_hh_tesh_in!O27/RES_summary!O$21)</f>
        <v>4.4248298462611722</v>
      </c>
      <c r="P27" s="69">
        <f>IF(RES_hh_tesh_in!P27=0,0,RES_hh_tesh_in!P27/RES_summary!P$21)</f>
        <v>4.3129860042486543</v>
      </c>
      <c r="Q27" s="69">
        <f>IF(RES_hh_tesh_in!Q27=0,0,RES_hh_tesh_in!Q27/RES_summary!Q$21)</f>
        <v>4.3898474689801468</v>
      </c>
      <c r="R27" s="69">
        <f>IF(RES_hh_tesh_in!R27=0,0,RES_hh_tesh_in!R27/RES_summary!R$21)</f>
        <v>4.6012454731211427</v>
      </c>
      <c r="S27" s="69">
        <f>IF(RES_hh_tesh_in!S27=0,0,RES_hh_tesh_in!S27/RES_summary!S$21)</f>
        <v>4.9528844999885315</v>
      </c>
      <c r="T27" s="69">
        <f>IF(RES_hh_tesh_in!T27=0,0,RES_hh_tesh_in!T27/RES_summary!T$21)</f>
        <v>4.8491105375412715</v>
      </c>
      <c r="U27" s="69">
        <f>IF(RES_hh_tesh_in!U27=0,0,RES_hh_tesh_in!U27/RES_summary!U$21)</f>
        <v>4.6924384871602527</v>
      </c>
      <c r="V27" s="69">
        <f>IF(RES_hh_tesh_in!V27=0,0,RES_hh_tesh_in!V27/RES_summary!V$21)</f>
        <v>4.5560843584712947</v>
      </c>
      <c r="W27" s="69">
        <f>IF(RES_hh_tesh_in!W27=0,0,RES_hh_tesh_in!W27/RES_summary!W$21)</f>
        <v>4.9140438037284131</v>
      </c>
      <c r="X27" s="69">
        <f>IF(RES_hh_tesh_in!X27=0,0,RES_hh_tesh_in!X27/RES_summary!X$21)</f>
        <v>4.7964749717254351</v>
      </c>
      <c r="Y27" s="69">
        <f>IF(RES_hh_tesh_in!Y27=0,0,RES_hh_tesh_in!Y27/RES_summary!Y$21)</f>
        <v>4.5506728021399017</v>
      </c>
      <c r="DA27" s="88" t="s">
        <v>931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3.6954505127026316</v>
      </c>
      <c r="D28" s="72">
        <f>IF(RES_hh_tesh_in!D28=0,0,RES_hh_tesh_in!D28/RES_summary!D$21)</f>
        <v>4.5602043252834026</v>
      </c>
      <c r="E28" s="72">
        <f>IF(RES_hh_tesh_in!E28=0,0,RES_hh_tesh_in!E28/RES_summary!E$21)</f>
        <v>5.3377290397014923</v>
      </c>
      <c r="F28" s="72">
        <f>IF(RES_hh_tesh_in!F28=0,0,RES_hh_tesh_in!F28/RES_summary!F$21)</f>
        <v>5.2896375460777376</v>
      </c>
      <c r="G28" s="72">
        <f>IF(RES_hh_tesh_in!G28=0,0,RES_hh_tesh_in!G28/RES_summary!G$21)</f>
        <v>5.3927646253274801</v>
      </c>
      <c r="H28" s="72">
        <f>IF(RES_hh_tesh_in!H28=0,0,RES_hh_tesh_in!H28/RES_summary!H$21)</f>
        <v>5.7638195085911761</v>
      </c>
      <c r="I28" s="72">
        <f>IF(RES_hh_tesh_in!I28=0,0,RES_hh_tesh_in!I28/RES_summary!I$21)</f>
        <v>5.1478450148222681</v>
      </c>
      <c r="J28" s="72">
        <f>IF(RES_hh_tesh_in!J28=0,0,RES_hh_tesh_in!J28/RES_summary!J$21)</f>
        <v>5.6200420979489385</v>
      </c>
      <c r="K28" s="72">
        <f>IF(RES_hh_tesh_in!K28=0,0,RES_hh_tesh_in!K28/RES_summary!K$21)</f>
        <v>5.5661294261504048</v>
      </c>
      <c r="L28" s="72">
        <f>IF(RES_hh_tesh_in!L28=0,0,RES_hh_tesh_in!L28/RES_summary!L$21)</f>
        <v>5.5500880650132816</v>
      </c>
      <c r="M28" s="72">
        <f>IF(RES_hh_tesh_in!M28=0,0,RES_hh_tesh_in!M28/RES_summary!M$21)</f>
        <v>5.1019506692361318</v>
      </c>
      <c r="N28" s="72">
        <f>IF(RES_hh_tesh_in!N28=0,0,RES_hh_tesh_in!N28/RES_summary!N$21)</f>
        <v>5.0112567092038356</v>
      </c>
      <c r="O28" s="72">
        <f>IF(RES_hh_tesh_in!O28=0,0,RES_hh_tesh_in!O28/RES_summary!O$21)</f>
        <v>4.2682573906528667</v>
      </c>
      <c r="P28" s="72">
        <f>IF(RES_hh_tesh_in!P28=0,0,RES_hh_tesh_in!P28/RES_summary!P$21)</f>
        <v>4.3614120245461585</v>
      </c>
      <c r="Q28" s="72">
        <f>IF(RES_hh_tesh_in!Q28=0,0,RES_hh_tesh_in!Q28/RES_summary!Q$21)</f>
        <v>4.7811653913410348</v>
      </c>
      <c r="R28" s="72">
        <f>IF(RES_hh_tesh_in!R28=0,0,RES_hh_tesh_in!R28/RES_summary!R$21)</f>
        <v>4.8499554130203251</v>
      </c>
      <c r="S28" s="72">
        <f>IF(RES_hh_tesh_in!S28=0,0,RES_hh_tesh_in!S28/RES_summary!S$21)</f>
        <v>5.0953429257970306</v>
      </c>
      <c r="T28" s="72">
        <f>IF(RES_hh_tesh_in!T28=0,0,RES_hh_tesh_in!T28/RES_summary!T$21)</f>
        <v>3.8840558721396348</v>
      </c>
      <c r="U28" s="72">
        <f>IF(RES_hh_tesh_in!U28=0,0,RES_hh_tesh_in!U28/RES_summary!U$21)</f>
        <v>4.4893686782413331</v>
      </c>
      <c r="V28" s="72">
        <f>IF(RES_hh_tesh_in!V28=0,0,RES_hh_tesh_in!V28/RES_summary!V$21)</f>
        <v>4.8582467979348927</v>
      </c>
      <c r="W28" s="72">
        <f>IF(RES_hh_tesh_in!W28=0,0,RES_hh_tesh_in!W28/RES_summary!W$21)</f>
        <v>3.7326534638029911</v>
      </c>
      <c r="X28" s="72">
        <f>IF(RES_hh_tesh_in!X28=0,0,RES_hh_tesh_in!X28/RES_summary!X$21)</f>
        <v>3.8718232313570042</v>
      </c>
      <c r="Y28" s="72">
        <f>IF(RES_hh_tesh_in!Y28=0,0,RES_hh_tesh_in!Y28/RES_summary!Y$21)</f>
        <v>3.9181865373756</v>
      </c>
      <c r="DA28" s="89" t="s">
        <v>932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5.3954385946400043</v>
      </c>
      <c r="D29" s="72">
        <f>IF(RES_hh_tesh_in!D29=0,0,RES_hh_tesh_in!D29/RES_summary!D$21)</f>
        <v>5.7721394057020836</v>
      </c>
      <c r="E29" s="72">
        <f>IF(RES_hh_tesh_in!E29=0,0,RES_hh_tesh_in!E29/RES_summary!E$21)</f>
        <v>6.1619204035999724</v>
      </c>
      <c r="F29" s="72">
        <f>IF(RES_hh_tesh_in!F29=0,0,RES_hh_tesh_in!F29/RES_summary!F$21)</f>
        <v>5.6097759260132065</v>
      </c>
      <c r="G29" s="72">
        <f>IF(RES_hh_tesh_in!G29=0,0,RES_hh_tesh_in!G29/RES_summary!G$21)</f>
        <v>6.0272541831529827</v>
      </c>
      <c r="H29" s="72">
        <f>IF(RES_hh_tesh_in!H29=0,0,RES_hh_tesh_in!H29/RES_summary!H$21)</f>
        <v>5.7424907114880703</v>
      </c>
      <c r="I29" s="72">
        <f>IF(RES_hh_tesh_in!I29=0,0,RES_hh_tesh_in!I29/RES_summary!I$21)</f>
        <v>5.7414647781974502</v>
      </c>
      <c r="J29" s="72">
        <f>IF(RES_hh_tesh_in!J29=0,0,RES_hh_tesh_in!J29/RES_summary!J$21)</f>
        <v>5.3520195629364853</v>
      </c>
      <c r="K29" s="72">
        <f>IF(RES_hh_tesh_in!K29=0,0,RES_hh_tesh_in!K29/RES_summary!K$21)</f>
        <v>5.3442322496908341</v>
      </c>
      <c r="L29" s="72">
        <f>IF(RES_hh_tesh_in!L29=0,0,RES_hh_tesh_in!L29/RES_summary!L$21)</f>
        <v>5.1969751467765297</v>
      </c>
      <c r="M29" s="72">
        <f>IF(RES_hh_tesh_in!M29=0,0,RES_hh_tesh_in!M29/RES_summary!M$21)</f>
        <v>5.2240522169943189</v>
      </c>
      <c r="N29" s="72">
        <f>IF(RES_hh_tesh_in!N29=0,0,RES_hh_tesh_in!N29/RES_summary!N$21)</f>
        <v>4.9374953113105722</v>
      </c>
      <c r="O29" s="72">
        <f>IF(RES_hh_tesh_in!O29=0,0,RES_hh_tesh_in!O29/RES_summary!O$21)</f>
        <v>4.564408070990182</v>
      </c>
      <c r="P29" s="72">
        <f>IF(RES_hh_tesh_in!P29=0,0,RES_hh_tesh_in!P29/RES_summary!P$21)</f>
        <v>4.6118896084476235</v>
      </c>
      <c r="Q29" s="72">
        <f>IF(RES_hh_tesh_in!Q29=0,0,RES_hh_tesh_in!Q29/RES_summary!Q$21)</f>
        <v>4.6251012601115598</v>
      </c>
      <c r="R29" s="72">
        <f>IF(RES_hh_tesh_in!R29=0,0,RES_hh_tesh_in!R29/RES_summary!R$21)</f>
        <v>4.7357434404118237</v>
      </c>
      <c r="S29" s="72">
        <f>IF(RES_hh_tesh_in!S29=0,0,RES_hh_tesh_in!S29/RES_summary!S$21)</f>
        <v>5.2660005049756888</v>
      </c>
      <c r="T29" s="72">
        <f>IF(RES_hh_tesh_in!T29=0,0,RES_hh_tesh_in!T29/RES_summary!T$21)</f>
        <v>5.2745087048774781</v>
      </c>
      <c r="U29" s="72">
        <f>IF(RES_hh_tesh_in!U29=0,0,RES_hh_tesh_in!U29/RES_summary!U$21)</f>
        <v>5.2958528068685178</v>
      </c>
      <c r="V29" s="72">
        <f>IF(RES_hh_tesh_in!V29=0,0,RES_hh_tesh_in!V29/RES_summary!V$21)</f>
        <v>4.9263996442807336</v>
      </c>
      <c r="W29" s="72">
        <f>IF(RES_hh_tesh_in!W29=0,0,RES_hh_tesh_in!W29/RES_summary!W$21)</f>
        <v>4.8831967545358257</v>
      </c>
      <c r="X29" s="72">
        <f>IF(RES_hh_tesh_in!X29=0,0,RES_hh_tesh_in!X29/RES_summary!X$21)</f>
        <v>4.4407730134953596</v>
      </c>
      <c r="Y29" s="72">
        <f>IF(RES_hh_tesh_in!Y29=0,0,RES_hh_tesh_in!Y29/RES_summary!Y$21)</f>
        <v>4.0699847821431909</v>
      </c>
      <c r="DA29" s="89" t="s">
        <v>933</v>
      </c>
    </row>
    <row r="30" spans="1:105" ht="12" customHeight="1" x14ac:dyDescent="0.25">
      <c r="A30" s="28" t="s">
        <v>190</v>
      </c>
      <c r="B30" s="72"/>
      <c r="C30" s="72">
        <f>IF(RES_hh_tesh_in!C30=0,0,RES_hh_tesh_in!C30/RES_summary!C$21)</f>
        <v>5.2106318659283897</v>
      </c>
      <c r="D30" s="72">
        <f>IF(RES_hh_tesh_in!D30=0,0,RES_hh_tesh_in!D30/RES_summary!D$21)</f>
        <v>5.3896917189636513</v>
      </c>
      <c r="E30" s="72">
        <f>IF(RES_hh_tesh_in!E30=0,0,RES_hh_tesh_in!E30/RES_summary!E$21)</f>
        <v>5.4214069140224739</v>
      </c>
      <c r="F30" s="72">
        <f>IF(RES_hh_tesh_in!F30=0,0,RES_hh_tesh_in!F30/RES_summary!F$21)</f>
        <v>5.243822622588489</v>
      </c>
      <c r="G30" s="72">
        <f>IF(RES_hh_tesh_in!G30=0,0,RES_hh_tesh_in!G30/RES_summary!G$21)</f>
        <v>5.4197247459734195</v>
      </c>
      <c r="H30" s="72">
        <f>IF(RES_hh_tesh_in!H30=0,0,RES_hh_tesh_in!H30/RES_summary!H$21)</f>
        <v>5.3674094834445336</v>
      </c>
      <c r="I30" s="72">
        <f>IF(RES_hh_tesh_in!I30=0,0,RES_hh_tesh_in!I30/RES_summary!I$21)</f>
        <v>4.9470577455219509</v>
      </c>
      <c r="J30" s="72">
        <f>IF(RES_hh_tesh_in!J30=0,0,RES_hh_tesh_in!J30/RES_summary!J$21)</f>
        <v>4.9894171042100632</v>
      </c>
      <c r="K30" s="72">
        <f>IF(RES_hh_tesh_in!K30=0,0,RES_hh_tesh_in!K30/RES_summary!K$21)</f>
        <v>4.5868481209033245</v>
      </c>
      <c r="L30" s="72">
        <f>IF(RES_hh_tesh_in!L30=0,0,RES_hh_tesh_in!L30/RES_summary!L$21)</f>
        <v>4.7208711525859393</v>
      </c>
      <c r="M30" s="72">
        <f>IF(RES_hh_tesh_in!M30=0,0,RES_hh_tesh_in!M30/RES_summary!M$21)</f>
        <v>4.5173784395648671</v>
      </c>
      <c r="N30" s="72">
        <f>IF(RES_hh_tesh_in!N30=0,0,RES_hh_tesh_in!N30/RES_summary!N$21)</f>
        <v>4.1164866690020103</v>
      </c>
      <c r="O30" s="72">
        <f>IF(RES_hh_tesh_in!O30=0,0,RES_hh_tesh_in!O30/RES_summary!O$21)</f>
        <v>3.9438488177874507</v>
      </c>
      <c r="P30" s="72">
        <f>IF(RES_hh_tesh_in!P30=0,0,RES_hh_tesh_in!P30/RES_summary!P$21)</f>
        <v>3.848014058460802</v>
      </c>
      <c r="Q30" s="72">
        <f>IF(RES_hh_tesh_in!Q30=0,0,RES_hh_tesh_in!Q30/RES_summary!Q$21)</f>
        <v>3.9777966818846222</v>
      </c>
      <c r="R30" s="72">
        <f>IF(RES_hh_tesh_in!R30=0,0,RES_hh_tesh_in!R30/RES_summary!R$21)</f>
        <v>4.3060390314351933</v>
      </c>
      <c r="S30" s="72">
        <f>IF(RES_hh_tesh_in!S30=0,0,RES_hh_tesh_in!S30/RES_summary!S$21)</f>
        <v>4.6236570491829401</v>
      </c>
      <c r="T30" s="72">
        <f>IF(RES_hh_tesh_in!T30=0,0,RES_hh_tesh_in!T30/RES_summary!T$21)</f>
        <v>4.5584970556028841</v>
      </c>
      <c r="U30" s="72">
        <f>IF(RES_hh_tesh_in!U30=0,0,RES_hh_tesh_in!U30/RES_summary!U$21)</f>
        <v>4.4792675848325318</v>
      </c>
      <c r="V30" s="72">
        <f>IF(RES_hh_tesh_in!V30=0,0,RES_hh_tesh_in!V30/RES_summary!V$21)</f>
        <v>4.3791176503528542</v>
      </c>
      <c r="W30" s="72">
        <f>IF(RES_hh_tesh_in!W30=0,0,RES_hh_tesh_in!W30/RES_summary!W$21)</f>
        <v>4.7775363001364779</v>
      </c>
      <c r="X30" s="72">
        <f>IF(RES_hh_tesh_in!X30=0,0,RES_hh_tesh_in!X30/RES_summary!X$21)</f>
        <v>4.0721138712725589</v>
      </c>
      <c r="Y30" s="72">
        <f>IF(RES_hh_tesh_in!Y30=0,0,RES_hh_tesh_in!Y30/RES_summary!Y$21)</f>
        <v>3.8842145166317517</v>
      </c>
      <c r="DA30" s="89" t="s">
        <v>934</v>
      </c>
    </row>
    <row r="31" spans="1:105" ht="12" customHeight="1" x14ac:dyDescent="0.25">
      <c r="A31" s="28" t="s">
        <v>203</v>
      </c>
      <c r="B31" s="72"/>
      <c r="C31" s="72">
        <f>IF(RES_hh_tesh_in!C31=0,0,RES_hh_tesh_in!C31/RES_summary!C$21)</f>
        <v>7.1106864231838571</v>
      </c>
      <c r="D31" s="72">
        <f>IF(RES_hh_tesh_in!D31=0,0,RES_hh_tesh_in!D31/RES_summary!D$21)</f>
        <v>6.7691331830998651</v>
      </c>
      <c r="E31" s="72">
        <f>IF(RES_hh_tesh_in!E31=0,0,RES_hh_tesh_in!E31/RES_summary!E$21)</f>
        <v>6.4587134127563273</v>
      </c>
      <c r="F31" s="72">
        <f>IF(RES_hh_tesh_in!F31=0,0,RES_hh_tesh_in!F31/RES_summary!F$21)</f>
        <v>5.6711383111427809</v>
      </c>
      <c r="G31" s="72">
        <f>IF(RES_hh_tesh_in!G31=0,0,RES_hh_tesh_in!G31/RES_summary!G$21)</f>
        <v>6.8994311366549086</v>
      </c>
      <c r="H31" s="72">
        <f>IF(RES_hh_tesh_in!H31=0,0,RES_hh_tesh_in!H31/RES_summary!H$21)</f>
        <v>6.9047608320684013</v>
      </c>
      <c r="I31" s="72">
        <f>IF(RES_hh_tesh_in!I31=0,0,RES_hh_tesh_in!I31/RES_summary!I$21)</f>
        <v>7.8109603362181792</v>
      </c>
      <c r="J31" s="72">
        <f>IF(RES_hh_tesh_in!J31=0,0,RES_hh_tesh_in!J31/RES_summary!J$21)</f>
        <v>7.0292452824173699</v>
      </c>
      <c r="K31" s="72">
        <f>IF(RES_hh_tesh_in!K31=0,0,RES_hh_tesh_in!K31/RES_summary!K$21)</f>
        <v>6.6481071530435525</v>
      </c>
      <c r="L31" s="72">
        <f>IF(RES_hh_tesh_in!L31=0,0,RES_hh_tesh_in!L31/RES_summary!L$21)</f>
        <v>5.3969880153754293</v>
      </c>
      <c r="M31" s="72">
        <f>IF(RES_hh_tesh_in!M31=0,0,RES_hh_tesh_in!M31/RES_summary!M$21)</f>
        <v>6.8964009152008696</v>
      </c>
      <c r="N31" s="72">
        <f>IF(RES_hh_tesh_in!N31=0,0,RES_hh_tesh_in!N31/RES_summary!N$21)</f>
        <v>6.7935303247679579</v>
      </c>
      <c r="O31" s="72">
        <f>IF(RES_hh_tesh_in!O31=0,0,RES_hh_tesh_in!O31/RES_summary!O$21)</f>
        <v>5.990259841775476</v>
      </c>
      <c r="P31" s="72">
        <f>IF(RES_hh_tesh_in!P31=0,0,RES_hh_tesh_in!P31/RES_summary!P$21)</f>
        <v>5.2346482690752971</v>
      </c>
      <c r="Q31" s="72">
        <f>IF(RES_hh_tesh_in!Q31=0,0,RES_hh_tesh_in!Q31/RES_summary!Q$21)</f>
        <v>5.7979964874768362</v>
      </c>
      <c r="R31" s="72">
        <f>IF(RES_hh_tesh_in!R31=0,0,RES_hh_tesh_in!R31/RES_summary!R$21)</f>
        <v>5.5769914506379612</v>
      </c>
      <c r="S31" s="72">
        <f>IF(RES_hh_tesh_in!S31=0,0,RES_hh_tesh_in!S31/RES_summary!S$21)</f>
        <v>5.8142845854422598</v>
      </c>
      <c r="T31" s="72">
        <f>IF(RES_hh_tesh_in!T31=0,0,RES_hh_tesh_in!T31/RES_summary!T$21)</f>
        <v>6.3920898297591409</v>
      </c>
      <c r="U31" s="72">
        <f>IF(RES_hh_tesh_in!U31=0,0,RES_hh_tesh_in!U31/RES_summary!U$21)</f>
        <v>5.9815876161827051</v>
      </c>
      <c r="V31" s="72">
        <f>IF(RES_hh_tesh_in!V31=0,0,RES_hh_tesh_in!V31/RES_summary!V$21)</f>
        <v>5.6223074275634426</v>
      </c>
      <c r="W31" s="72">
        <f>IF(RES_hh_tesh_in!W31=0,0,RES_hh_tesh_in!W31/RES_summary!W$21)</f>
        <v>6.5057675582980901</v>
      </c>
      <c r="X31" s="72">
        <f>IF(RES_hh_tesh_in!X31=0,0,RES_hh_tesh_in!X31/RES_summary!X$21)</f>
        <v>5.8195381757319904</v>
      </c>
      <c r="Y31" s="72">
        <f>IF(RES_hh_tesh_in!Y31=0,0,RES_hh_tesh_in!Y31/RES_summary!Y$21)</f>
        <v>5.3277089216048896</v>
      </c>
      <c r="DA31" s="89" t="s">
        <v>935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5.3948414751464302</v>
      </c>
      <c r="D32" s="77">
        <f>IF(RES_hh_tesh_in!D32=0,0,RES_hh_tesh_in!D32/RES_summary!D$21)</f>
        <v>5.4837444478971609</v>
      </c>
      <c r="E32" s="77">
        <f>IF(RES_hh_tesh_in!E32=0,0,RES_hh_tesh_in!E32/RES_summary!E$21)</f>
        <v>5.5714425307999216</v>
      </c>
      <c r="F32" s="77">
        <f>IF(RES_hh_tesh_in!F32=0,0,RES_hh_tesh_in!F32/RES_summary!F$21)</f>
        <v>5.6368628977099435</v>
      </c>
      <c r="G32" s="77">
        <f>IF(RES_hh_tesh_in!G32=0,0,RES_hh_tesh_in!G32/RES_summary!G$21)</f>
        <v>5.6412332279689386</v>
      </c>
      <c r="H32" s="77">
        <f>IF(RES_hh_tesh_in!H32=0,0,RES_hh_tesh_in!H32/RES_summary!H$21)</f>
        <v>6.033323082884352</v>
      </c>
      <c r="I32" s="77">
        <f>IF(RES_hh_tesh_in!I32=0,0,RES_hh_tesh_in!I32/RES_summary!I$21)</f>
        <v>5.6162273759018566</v>
      </c>
      <c r="J32" s="77">
        <f>IF(RES_hh_tesh_in!J32=0,0,RES_hh_tesh_in!J32/RES_summary!J$21)</f>
        <v>5.5018205120554482</v>
      </c>
      <c r="K32" s="77">
        <f>IF(RES_hh_tesh_in!K32=0,0,RES_hh_tesh_in!K32/RES_summary!K$21)</f>
        <v>4.8701406690241207</v>
      </c>
      <c r="L32" s="77">
        <f>IF(RES_hh_tesh_in!L32=0,0,RES_hh_tesh_in!L32/RES_summary!L$21)</f>
        <v>5.1804025645138534</v>
      </c>
      <c r="M32" s="77">
        <f>IF(RES_hh_tesh_in!M32=0,0,RES_hh_tesh_in!M32/RES_summary!M$21)</f>
        <v>4.6536291771243885</v>
      </c>
      <c r="N32" s="77">
        <f>IF(RES_hh_tesh_in!N32=0,0,RES_hh_tesh_in!N32/RES_summary!N$21)</f>
        <v>4.7750678018992554</v>
      </c>
      <c r="O32" s="77">
        <f>IF(RES_hh_tesh_in!O32=0,0,RES_hh_tesh_in!O32/RES_summary!O$21)</f>
        <v>4.5085962384930918</v>
      </c>
      <c r="P32" s="77">
        <f>IF(RES_hh_tesh_in!P32=0,0,RES_hh_tesh_in!P32/RES_summary!P$21)</f>
        <v>4.3595675926717528</v>
      </c>
      <c r="Q32" s="77">
        <f>IF(RES_hh_tesh_in!Q32=0,0,RES_hh_tesh_in!Q32/RES_summary!Q$21)</f>
        <v>4.4461020933104027</v>
      </c>
      <c r="R32" s="77">
        <f>IF(RES_hh_tesh_in!R32=0,0,RES_hh_tesh_in!R32/RES_summary!R$21)</f>
        <v>4.6781412800792195</v>
      </c>
      <c r="S32" s="77">
        <f>IF(RES_hh_tesh_in!S32=0,0,RES_hh_tesh_in!S32/RES_summary!S$21)</f>
        <v>4.9902640712773225</v>
      </c>
      <c r="T32" s="77">
        <f>IF(RES_hh_tesh_in!T32=0,0,RES_hh_tesh_in!T32/RES_summary!T$21)</f>
        <v>4.8081434346476808</v>
      </c>
      <c r="U32" s="77">
        <f>IF(RES_hh_tesh_in!U32=0,0,RES_hh_tesh_in!U32/RES_summary!U$21)</f>
        <v>4.611351874464015</v>
      </c>
      <c r="V32" s="77">
        <f>IF(RES_hh_tesh_in!V32=0,0,RES_hh_tesh_in!V32/RES_summary!V$21)</f>
        <v>4.5017648541109443</v>
      </c>
      <c r="W32" s="77">
        <f>IF(RES_hh_tesh_in!W32=0,0,RES_hh_tesh_in!W32/RES_summary!W$21)</f>
        <v>4.9156152745996788</v>
      </c>
      <c r="X32" s="77">
        <f>IF(RES_hh_tesh_in!X32=0,0,RES_hh_tesh_in!X32/RES_summary!X$21)</f>
        <v>5.061918621380423</v>
      </c>
      <c r="Y32" s="77">
        <f>IF(RES_hh_tesh_in!Y32=0,0,RES_hh_tesh_in!Y32/RES_summary!Y$21)</f>
        <v>4.8594983025722627</v>
      </c>
      <c r="DA32" s="92" t="s">
        <v>936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23.822441941641451</v>
      </c>
      <c r="D3" s="65">
        <f>IF(RES_hh_emih_in!D3=0,0,RES_hh_emih_in!D3/RES_summary!D$21)</f>
        <v>21.840040018554483</v>
      </c>
      <c r="E3" s="65">
        <f>IF(RES_hh_emih_in!E3=0,0,RES_hh_emih_in!E3/RES_summary!E$21)</f>
        <v>21.518922165649016</v>
      </c>
      <c r="F3" s="65">
        <f>IF(RES_hh_emih_in!F3=0,0,RES_hh_emih_in!F3/RES_summary!F$21)</f>
        <v>20.207858068331042</v>
      </c>
      <c r="G3" s="65">
        <f>IF(RES_hh_emih_in!G3=0,0,RES_hh_emih_in!G3/RES_summary!G$21)</f>
        <v>18.857153712941237</v>
      </c>
      <c r="H3" s="65">
        <f>IF(RES_hh_emih_in!H3=0,0,RES_hh_emih_in!H3/RES_summary!H$21)</f>
        <v>17.133888461830352</v>
      </c>
      <c r="I3" s="65">
        <f>IF(RES_hh_emih_in!I3=0,0,RES_hh_emih_in!I3/RES_summary!I$21)</f>
        <v>13.461473980592388</v>
      </c>
      <c r="J3" s="65">
        <f>IF(RES_hh_emih_in!J3=0,0,RES_hh_emih_in!J3/RES_summary!J$21)</f>
        <v>16.836656450624943</v>
      </c>
      <c r="K3" s="65">
        <f>IF(RES_hh_emih_in!K3=0,0,RES_hh_emih_in!K3/RES_summary!K$21)</f>
        <v>15.963524674261826</v>
      </c>
      <c r="L3" s="65">
        <f>IF(RES_hh_emih_in!L3=0,0,RES_hh_emih_in!L3/RES_summary!L$21)</f>
        <v>17.019837548202634</v>
      </c>
      <c r="M3" s="65">
        <f>IF(RES_hh_emih_in!M3=0,0,RES_hh_emih_in!M3/RES_summary!M$21)</f>
        <v>14.378231392340957</v>
      </c>
      <c r="N3" s="65">
        <f>IF(RES_hh_emih_in!N3=0,0,RES_hh_emih_in!N3/RES_summary!N$21)</f>
        <v>14.84223282836016</v>
      </c>
      <c r="O3" s="65">
        <f>IF(RES_hh_emih_in!O3=0,0,RES_hh_emih_in!O3/RES_summary!O$21)</f>
        <v>13.97419924134368</v>
      </c>
      <c r="P3" s="65">
        <f>IF(RES_hh_emih_in!P3=0,0,RES_hh_emih_in!P3/RES_summary!P$21)</f>
        <v>9.5928162695270274</v>
      </c>
      <c r="Q3" s="65">
        <f>IF(RES_hh_emih_in!Q3=0,0,RES_hh_emih_in!Q3/RES_summary!Q$21)</f>
        <v>10.75667216437834</v>
      </c>
      <c r="R3" s="65">
        <f>IF(RES_hh_emih_in!R3=0,0,RES_hh_emih_in!R3/RES_summary!R$21)</f>
        <v>11.013803419589422</v>
      </c>
      <c r="S3" s="65">
        <f>IF(RES_hh_emih_in!S3=0,0,RES_hh_emih_in!S3/RES_summary!S$21)</f>
        <v>10.42735153360394</v>
      </c>
      <c r="T3" s="65">
        <f>IF(RES_hh_emih_in!T3=0,0,RES_hh_emih_in!T3/RES_summary!T$21)</f>
        <v>8.8945106263552738</v>
      </c>
      <c r="U3" s="65">
        <f>IF(RES_hh_emih_in!U3=0,0,RES_hh_emih_in!U3/RES_summary!U$21)</f>
        <v>8.4961707197324401</v>
      </c>
      <c r="V3" s="65">
        <f>IF(RES_hh_emih_in!V3=0,0,RES_hh_emih_in!V3/RES_summary!V$21)</f>
        <v>7.5521075903411443</v>
      </c>
      <c r="W3" s="65">
        <f>IF(RES_hh_emih_in!W3=0,0,RES_hh_emih_in!W3/RES_summary!W$21)</f>
        <v>6.0123083038501175</v>
      </c>
      <c r="X3" s="65">
        <f>IF(RES_hh_emih_in!X3=0,0,RES_hh_emih_in!X3/RES_summary!X$21)</f>
        <v>4.735840755115432</v>
      </c>
      <c r="Y3" s="65">
        <f>IF(RES_hh_emih_in!Y3=0,0,RES_hh_emih_in!Y3/RES_summary!Y$21)</f>
        <v>4.4631760152325359</v>
      </c>
      <c r="DA3" s="87" t="s">
        <v>938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20.949846909463719</v>
      </c>
      <c r="D4" s="69">
        <f>IF(RES_hh_emih_in!D4=0,0,RES_hh_emih_in!D4/RES_summary!D$21)</f>
        <v>18.875227440498893</v>
      </c>
      <c r="E4" s="69">
        <f>IF(RES_hh_emih_in!E4=0,0,RES_hh_emih_in!E4/RES_summary!E$21)</f>
        <v>18.644595632189681</v>
      </c>
      <c r="F4" s="69">
        <f>IF(RES_hh_emih_in!F4=0,0,RES_hh_emih_in!F4/RES_summary!F$21)</f>
        <v>17.566143948544962</v>
      </c>
      <c r="G4" s="69">
        <f>IF(RES_hh_emih_in!G4=0,0,RES_hh_emih_in!G4/RES_summary!G$21)</f>
        <v>15.975541567472828</v>
      </c>
      <c r="H4" s="69">
        <f>IF(RES_hh_emih_in!H4=0,0,RES_hh_emih_in!H4/RES_summary!H$21)</f>
        <v>14.484665270938709</v>
      </c>
      <c r="I4" s="69">
        <f>IF(RES_hh_emih_in!I4=0,0,RES_hh_emih_in!I4/RES_summary!I$21)</f>
        <v>11.071395087247401</v>
      </c>
      <c r="J4" s="69">
        <f>IF(RES_hh_emih_in!J4=0,0,RES_hh_emih_in!J4/RES_summary!J$21)</f>
        <v>14.221211885778299</v>
      </c>
      <c r="K4" s="69">
        <f>IF(RES_hh_emih_in!K4=0,0,RES_hh_emih_in!K4/RES_summary!K$21)</f>
        <v>13.431358547847632</v>
      </c>
      <c r="L4" s="69">
        <f>IF(RES_hh_emih_in!L4=0,0,RES_hh_emih_in!L4/RES_summary!L$21)</f>
        <v>14.49836456770759</v>
      </c>
      <c r="M4" s="69">
        <f>IF(RES_hh_emih_in!M4=0,0,RES_hh_emih_in!M4/RES_summary!M$21)</f>
        <v>12.014856927659261</v>
      </c>
      <c r="N4" s="69">
        <f>IF(RES_hh_emih_in!N4=0,0,RES_hh_emih_in!N4/RES_summary!N$21)</f>
        <v>12.56538710981704</v>
      </c>
      <c r="O4" s="69">
        <f>IF(RES_hh_emih_in!O4=0,0,RES_hh_emih_in!O4/RES_summary!O$21)</f>
        <v>12.034233653102087</v>
      </c>
      <c r="P4" s="69">
        <f>IF(RES_hh_emih_in!P4=0,0,RES_hh_emih_in!P4/RES_summary!P$21)</f>
        <v>7.8924577045965068</v>
      </c>
      <c r="Q4" s="69">
        <f>IF(RES_hh_emih_in!Q4=0,0,RES_hh_emih_in!Q4/RES_summary!Q$21)</f>
        <v>8.8654277285848515</v>
      </c>
      <c r="R4" s="69">
        <f>IF(RES_hh_emih_in!R4=0,0,RES_hh_emih_in!R4/RES_summary!R$21)</f>
        <v>8.7934149581416108</v>
      </c>
      <c r="S4" s="69">
        <f>IF(RES_hh_emih_in!S4=0,0,RES_hh_emih_in!S4/RES_summary!S$21)</f>
        <v>8.1217476980497523</v>
      </c>
      <c r="T4" s="69">
        <f>IF(RES_hh_emih_in!T4=0,0,RES_hh_emih_in!T4/RES_summary!T$21)</f>
        <v>6.8038162046774699</v>
      </c>
      <c r="U4" s="69">
        <f>IF(RES_hh_emih_in!U4=0,0,RES_hh_emih_in!U4/RES_summary!U$21)</f>
        <v>6.4393282145651254</v>
      </c>
      <c r="V4" s="69">
        <f>IF(RES_hh_emih_in!V4=0,0,RES_hh_emih_in!V4/RES_summary!V$21)</f>
        <v>5.8215376515017132</v>
      </c>
      <c r="W4" s="69">
        <f>IF(RES_hh_emih_in!W4=0,0,RES_hh_emih_in!W4/RES_summary!W$21)</f>
        <v>4.3706756936467714</v>
      </c>
      <c r="X4" s="69">
        <f>IF(RES_hh_emih_in!X4=0,0,RES_hh_emih_in!X4/RES_summary!X$21)</f>
        <v>3.2818374897773155</v>
      </c>
      <c r="Y4" s="69">
        <f>IF(RES_hh_emih_in!Y4=0,0,RES_hh_emih_in!Y4/RES_summary!Y$21)</f>
        <v>3.0079575062103565</v>
      </c>
      <c r="DA4" s="88" t="s">
        <v>939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42.31954205076034</v>
      </c>
      <c r="D5" s="72">
        <f>IF(RES_hh_emih_in!D5=0,0,RES_hh_emih_in!D5/RES_summary!D$21)</f>
        <v>43.865378626230957</v>
      </c>
      <c r="E5" s="72">
        <f>IF(RES_hh_emih_in!E5=0,0,RES_hh_emih_in!E5/RES_summary!E$21)</f>
        <v>40.524829512275524</v>
      </c>
      <c r="F5" s="72">
        <f>IF(RES_hh_emih_in!F5=0,0,RES_hh_emih_in!F5/RES_summary!F$21)</f>
        <v>38.716832364186033</v>
      </c>
      <c r="G5" s="72">
        <f>IF(RES_hh_emih_in!G5=0,0,RES_hh_emih_in!G5/RES_summary!G$21)</f>
        <v>40.238945659333105</v>
      </c>
      <c r="H5" s="72">
        <f>IF(RES_hh_emih_in!H5=0,0,RES_hh_emih_in!H5/RES_summary!H$21)</f>
        <v>43.70166910741596</v>
      </c>
      <c r="I5" s="72">
        <f>IF(RES_hh_emih_in!I5=0,0,RES_hh_emih_in!I5/RES_summary!I$21)</f>
        <v>39.526739663371416</v>
      </c>
      <c r="J5" s="72">
        <f>IF(RES_hh_emih_in!J5=0,0,RES_hh_emih_in!J5/RES_summary!J$21)</f>
        <v>40.121619758754427</v>
      </c>
      <c r="K5" s="72">
        <f>IF(RES_hh_emih_in!K5=0,0,RES_hh_emih_in!K5/RES_summary!K$21)</f>
        <v>39.07735316400781</v>
      </c>
      <c r="L5" s="72">
        <f>IF(RES_hh_emih_in!L5=0,0,RES_hh_emih_in!L5/RES_summary!L$21)</f>
        <v>42.747176561945707</v>
      </c>
      <c r="M5" s="72">
        <f>IF(RES_hh_emih_in!M5=0,0,RES_hh_emih_in!M5/RES_summary!M$21)</f>
        <v>36.044387154869732</v>
      </c>
      <c r="N5" s="72">
        <f>IF(RES_hh_emih_in!N5=0,0,RES_hh_emih_in!N5/RES_summary!N$21)</f>
        <v>35.556337065166574</v>
      </c>
      <c r="O5" s="72">
        <f>IF(RES_hh_emih_in!O5=0,0,RES_hh_emih_in!O5/RES_summary!O$21)</f>
        <v>34.030980635922319</v>
      </c>
      <c r="P5" s="72">
        <f>IF(RES_hh_emih_in!P5=0,0,RES_hh_emih_in!P5/RES_summary!P$21)</f>
        <v>29.454964446451768</v>
      </c>
      <c r="Q5" s="72">
        <f>IF(RES_hh_emih_in!Q5=0,0,RES_hh_emih_in!Q5/RES_summary!Q$21)</f>
        <v>26.40898741427144</v>
      </c>
      <c r="R5" s="72">
        <f>IF(RES_hh_emih_in!R5=0,0,RES_hh_emih_in!R5/RES_summary!R$21)</f>
        <v>26.667334574665777</v>
      </c>
      <c r="S5" s="72">
        <f>IF(RES_hh_emih_in!S5=0,0,RES_hh_emih_in!S5/RES_summary!S$21)</f>
        <v>26.960325060486959</v>
      </c>
      <c r="T5" s="72">
        <f>IF(RES_hh_emih_in!T5=0,0,RES_hh_emih_in!T5/RES_summary!T$21)</f>
        <v>22.847112731648252</v>
      </c>
      <c r="U5" s="72">
        <f>IF(RES_hh_emih_in!U5=0,0,RES_hh_emih_in!U5/RES_summary!U$21)</f>
        <v>21.865449697764433</v>
      </c>
      <c r="V5" s="72">
        <f>IF(RES_hh_emih_in!V5=0,0,RES_hh_emih_in!V5/RES_summary!V$21)</f>
        <v>21.464808842748685</v>
      </c>
      <c r="W5" s="72">
        <f>IF(RES_hh_emih_in!W5=0,0,RES_hh_emih_in!W5/RES_summary!W$21)</f>
        <v>19.54227994138245</v>
      </c>
      <c r="X5" s="72">
        <f>IF(RES_hh_emih_in!X5=0,0,RES_hh_emih_in!X5/RES_summary!X$21)</f>
        <v>15.158622637395391</v>
      </c>
      <c r="Y5" s="72">
        <f>IF(RES_hh_emih_in!Y5=0,0,RES_hh_emih_in!Y5/RES_summary!Y$21)</f>
        <v>13.095710769247184</v>
      </c>
      <c r="DA5" s="89" t="s">
        <v>940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28.745536409793633</v>
      </c>
      <c r="D6" s="72">
        <f>IF(RES_hh_emih_in!D6=0,0,RES_hh_emih_in!D6/RES_summary!D$21)</f>
        <v>22.260893855222335</v>
      </c>
      <c r="E6" s="72">
        <f>IF(RES_hh_emih_in!E6=0,0,RES_hh_emih_in!E6/RES_summary!E$21)</f>
        <v>21.124216148034947</v>
      </c>
      <c r="F6" s="72">
        <f>IF(RES_hh_emih_in!F6=0,0,RES_hh_emih_in!F6/RES_summary!F$21)</f>
        <v>23.145162448028522</v>
      </c>
      <c r="G6" s="72">
        <f>IF(RES_hh_emih_in!G6=0,0,RES_hh_emih_in!G6/RES_summary!G$21)</f>
        <v>25.627777428958481</v>
      </c>
      <c r="H6" s="72">
        <f>IF(RES_hh_emih_in!H6=0,0,RES_hh_emih_in!H6/RES_summary!H$21)</f>
        <v>24.025627574843412</v>
      </c>
      <c r="I6" s="72">
        <f>IF(RES_hh_emih_in!I6=0,0,RES_hh_emih_in!I6/RES_summary!I$21)</f>
        <v>20.583460096521122</v>
      </c>
      <c r="J6" s="72">
        <f>IF(RES_hh_emih_in!J6=0,0,RES_hh_emih_in!J6/RES_summary!J$21)</f>
        <v>21.624883226909894</v>
      </c>
      <c r="K6" s="72">
        <f>IF(RES_hh_emih_in!K6=0,0,RES_hh_emih_in!K6/RES_summary!K$21)</f>
        <v>21.481354521809568</v>
      </c>
      <c r="L6" s="72">
        <f>IF(RES_hh_emih_in!L6=0,0,RES_hh_emih_in!L6/RES_summary!L$21)</f>
        <v>22.792999823861724</v>
      </c>
      <c r="M6" s="72">
        <f>IF(RES_hh_emih_in!M6=0,0,RES_hh_emih_in!M6/RES_summary!M$21)</f>
        <v>17.974568069818947</v>
      </c>
      <c r="N6" s="72">
        <f>IF(RES_hh_emih_in!N6=0,0,RES_hh_emih_in!N6/RES_summary!N$21)</f>
        <v>16.93538231771031</v>
      </c>
      <c r="O6" s="72">
        <f>IF(RES_hh_emih_in!O6=0,0,RES_hh_emih_in!O6/RES_summary!O$21)</f>
        <v>17.647116472632412</v>
      </c>
      <c r="P6" s="72">
        <f>IF(RES_hh_emih_in!P6=0,0,RES_hh_emih_in!P6/RES_summary!P$21)</f>
        <v>17.770661326962252</v>
      </c>
      <c r="Q6" s="72">
        <f>IF(RES_hh_emih_in!Q6=0,0,RES_hh_emih_in!Q6/RES_summary!Q$21)</f>
        <v>14.272359027970451</v>
      </c>
      <c r="R6" s="72">
        <f>IF(RES_hh_emih_in!R6=0,0,RES_hh_emih_in!R6/RES_summary!R$21)</f>
        <v>16.468987848609817</v>
      </c>
      <c r="S6" s="72">
        <f>IF(RES_hh_emih_in!S6=0,0,RES_hh_emih_in!S6/RES_summary!S$21)</f>
        <v>13.061895577808667</v>
      </c>
      <c r="T6" s="72">
        <f>IF(RES_hh_emih_in!T6=0,0,RES_hh_emih_in!T6/RES_summary!T$21)</f>
        <v>14.532063932156671</v>
      </c>
      <c r="U6" s="72">
        <f>IF(RES_hh_emih_in!U6=0,0,RES_hh_emih_in!U6/RES_summary!U$21)</f>
        <v>13.451432683384379</v>
      </c>
      <c r="V6" s="72">
        <f>IF(RES_hh_emih_in!V6=0,0,RES_hh_emih_in!V6/RES_summary!V$21)</f>
        <v>11.553256321805026</v>
      </c>
      <c r="W6" s="72">
        <f>IF(RES_hh_emih_in!W6=0,0,RES_hh_emih_in!W6/RES_summary!W$21)</f>
        <v>11.64044135282149</v>
      </c>
      <c r="X6" s="72">
        <f>IF(RES_hh_emih_in!X6=0,0,RES_hh_emih_in!X6/RES_summary!X$21)</f>
        <v>10.061863857698508</v>
      </c>
      <c r="Y6" s="72">
        <f>IF(RES_hh_emih_in!Y6=0,0,RES_hh_emih_in!Y6/RES_summary!Y$21)</f>
        <v>8.3512413283638605</v>
      </c>
      <c r="DA6" s="89" t="s">
        <v>941</v>
      </c>
    </row>
    <row r="7" spans="1:105" ht="12" customHeight="1" x14ac:dyDescent="0.25">
      <c r="A7" s="28" t="s">
        <v>201</v>
      </c>
      <c r="B7" s="72"/>
      <c r="C7" s="72">
        <f>IF(RES_hh_emih_in!C7=0,0,RES_hh_emih_in!C7/RES_summary!C$21)</f>
        <v>44.777595780630101</v>
      </c>
      <c r="D7" s="72">
        <f>IF(RES_hh_emih_in!D7=0,0,RES_hh_emih_in!D7/RES_summary!D$21)</f>
        <v>39.382764314714684</v>
      </c>
      <c r="E7" s="72">
        <f>IF(RES_hh_emih_in!E7=0,0,RES_hh_emih_in!E7/RES_summary!E$21)</f>
        <v>39.920491254475273</v>
      </c>
      <c r="F7" s="72">
        <f>IF(RES_hh_emih_in!F7=0,0,RES_hh_emih_in!F7/RES_summary!F$21)</f>
        <v>37.524338156610327</v>
      </c>
      <c r="G7" s="72">
        <f>IF(RES_hh_emih_in!G7=0,0,RES_hh_emih_in!G7/RES_summary!G$21)</f>
        <v>40.554151465661249</v>
      </c>
      <c r="H7" s="72">
        <f>IF(RES_hh_emih_in!H7=0,0,RES_hh_emih_in!H7/RES_summary!H$21)</f>
        <v>39.772065086938788</v>
      </c>
      <c r="I7" s="72">
        <f>IF(RES_hh_emih_in!I7=0,0,RES_hh_emih_in!I7/RES_summary!I$21)</f>
        <v>30.634111695570692</v>
      </c>
      <c r="J7" s="72">
        <f>IF(RES_hh_emih_in!J7=0,0,RES_hh_emih_in!J7/RES_summary!J$21)</f>
        <v>34.411848934455946</v>
      </c>
      <c r="K7" s="72">
        <f>IF(RES_hh_emih_in!K7=0,0,RES_hh_emih_in!K7/RES_summary!K$21)</f>
        <v>32.026309484070083</v>
      </c>
      <c r="L7" s="72">
        <f>IF(RES_hh_emih_in!L7=0,0,RES_hh_emih_in!L7/RES_summary!L$21)</f>
        <v>32.463966944299003</v>
      </c>
      <c r="M7" s="72">
        <f>IF(RES_hh_emih_in!M7=0,0,RES_hh_emih_in!M7/RES_summary!M$21)</f>
        <v>27.677015892414797</v>
      </c>
      <c r="N7" s="72">
        <f>IF(RES_hh_emih_in!N7=0,0,RES_hh_emih_in!N7/RES_summary!N$21)</f>
        <v>27.605620872185241</v>
      </c>
      <c r="O7" s="72">
        <f>IF(RES_hh_emih_in!O7=0,0,RES_hh_emih_in!O7/RES_summary!O$21)</f>
        <v>26.378967467813311</v>
      </c>
      <c r="P7" s="72">
        <f>IF(RES_hh_emih_in!P7=0,0,RES_hh_emih_in!P7/RES_summary!P$21)</f>
        <v>19.559791448025514</v>
      </c>
      <c r="Q7" s="72">
        <f>IF(RES_hh_emih_in!Q7=0,0,RES_hh_emih_in!Q7/RES_summary!Q$21)</f>
        <v>18.013202097279585</v>
      </c>
      <c r="R7" s="72">
        <f>IF(RES_hh_emih_in!R7=0,0,RES_hh_emih_in!R7/RES_summary!R$21)</f>
        <v>18.668911752986514</v>
      </c>
      <c r="S7" s="72">
        <f>IF(RES_hh_emih_in!S7=0,0,RES_hh_emih_in!S7/RES_summary!S$21)</f>
        <v>19.131634337465766</v>
      </c>
      <c r="T7" s="72">
        <f>IF(RES_hh_emih_in!T7=0,0,RES_hh_emih_in!T7/RES_summary!T$21)</f>
        <v>17.68209062536846</v>
      </c>
      <c r="U7" s="72">
        <f>IF(RES_hh_emih_in!U7=0,0,RES_hh_emih_in!U7/RES_summary!U$21)</f>
        <v>17.44745103106094</v>
      </c>
      <c r="V7" s="72">
        <f>IF(RES_hh_emih_in!V7=0,0,RES_hh_emih_in!V7/RES_summary!V$21)</f>
        <v>17.037061856398232</v>
      </c>
      <c r="W7" s="72">
        <f>IF(RES_hh_emih_in!W7=0,0,RES_hh_emih_in!W7/RES_summary!W$21)</f>
        <v>13.797799305519726</v>
      </c>
      <c r="X7" s="72">
        <f>IF(RES_hh_emih_in!X7=0,0,RES_hh_emih_in!X7/RES_summary!X$21)</f>
        <v>11.399629123678503</v>
      </c>
      <c r="Y7" s="72">
        <f>IF(RES_hh_emih_in!Y7=0,0,RES_hh_emih_in!Y7/RES_summary!Y$21)</f>
        <v>8.401442012821736</v>
      </c>
      <c r="DA7" s="89" t="s">
        <v>942</v>
      </c>
    </row>
    <row r="8" spans="1:105" ht="12" customHeight="1" x14ac:dyDescent="0.25">
      <c r="A8" s="28" t="s">
        <v>190</v>
      </c>
      <c r="B8" s="72"/>
      <c r="C8" s="72">
        <f>IF(RES_hh_emih_in!C8=0,0,RES_hh_emih_in!C8/RES_summary!C$21)</f>
        <v>28.619196624451092</v>
      </c>
      <c r="D8" s="72">
        <f>IF(RES_hh_emih_in!D8=0,0,RES_hh_emih_in!D8/RES_summary!D$21)</f>
        <v>26.958060654474341</v>
      </c>
      <c r="E8" s="72">
        <f>IF(RES_hh_emih_in!E8=0,0,RES_hh_emih_in!E8/RES_summary!E$21)</f>
        <v>26.33954935409443</v>
      </c>
      <c r="F8" s="72">
        <f>IF(RES_hh_emih_in!F8=0,0,RES_hh_emih_in!F8/RES_summary!F$21)</f>
        <v>26.251803892176266</v>
      </c>
      <c r="G8" s="72">
        <f>IF(RES_hh_emih_in!G8=0,0,RES_hh_emih_in!G8/RES_summary!G$21)</f>
        <v>25.946942035242362</v>
      </c>
      <c r="H8" s="72">
        <f>IF(RES_hh_emih_in!H8=0,0,RES_hh_emih_in!H8/RES_summary!H$21)</f>
        <v>24.253903278381326</v>
      </c>
      <c r="I8" s="72">
        <f>IF(RES_hh_emih_in!I8=0,0,RES_hh_emih_in!I8/RES_summary!I$21)</f>
        <v>21.355858567719491</v>
      </c>
      <c r="J8" s="72">
        <f>IF(RES_hh_emih_in!J8=0,0,RES_hh_emih_in!J8/RES_summary!J$21)</f>
        <v>21.549543881635699</v>
      </c>
      <c r="K8" s="72">
        <f>IF(RES_hh_emih_in!K8=0,0,RES_hh_emih_in!K8/RES_summary!K$21)</f>
        <v>21.662305607419746</v>
      </c>
      <c r="L8" s="72">
        <f>IF(RES_hh_emih_in!L8=0,0,RES_hh_emih_in!L8/RES_summary!L$21)</f>
        <v>23.007047576378113</v>
      </c>
      <c r="M8" s="72">
        <f>IF(RES_hh_emih_in!M8=0,0,RES_hh_emih_in!M8/RES_summary!M$21)</f>
        <v>19.344210101662146</v>
      </c>
      <c r="N8" s="72">
        <f>IF(RES_hh_emih_in!N8=0,0,RES_hh_emih_in!N8/RES_summary!N$21)</f>
        <v>20.087821706482067</v>
      </c>
      <c r="O8" s="72">
        <f>IF(RES_hh_emih_in!O8=0,0,RES_hh_emih_in!O8/RES_summary!O$21)</f>
        <v>19.391983293291126</v>
      </c>
      <c r="P8" s="72">
        <f>IF(RES_hh_emih_in!P8=0,0,RES_hh_emih_in!P8/RES_summary!P$21)</f>
        <v>14.116030128252138</v>
      </c>
      <c r="Q8" s="72">
        <f>IF(RES_hh_emih_in!Q8=0,0,RES_hh_emih_in!Q8/RES_summary!Q$21)</f>
        <v>14.58149443473928</v>
      </c>
      <c r="R8" s="72">
        <f>IF(RES_hh_emih_in!R8=0,0,RES_hh_emih_in!R8/RES_summary!R$21)</f>
        <v>13.919307870617851</v>
      </c>
      <c r="S8" s="72">
        <f>IF(RES_hh_emih_in!S8=0,0,RES_hh_emih_in!S8/RES_summary!S$21)</f>
        <v>12.984036843024814</v>
      </c>
      <c r="T8" s="72">
        <f>IF(RES_hh_emih_in!T8=0,0,RES_hh_emih_in!T8/RES_summary!T$21)</f>
        <v>12.05116924433257</v>
      </c>
      <c r="U8" s="72">
        <f>IF(RES_hh_emih_in!U8=0,0,RES_hh_emih_in!U8/RES_summary!U$21)</f>
        <v>11.287990934984725</v>
      </c>
      <c r="V8" s="72">
        <f>IF(RES_hh_emih_in!V8=0,0,RES_hh_emih_in!V8/RES_summary!V$21)</f>
        <v>10.708909906504987</v>
      </c>
      <c r="W8" s="72">
        <f>IF(RES_hh_emih_in!W8=0,0,RES_hh_emih_in!W8/RES_summary!W$21)</f>
        <v>11.117537202267147</v>
      </c>
      <c r="X8" s="72">
        <f>IF(RES_hh_emih_in!X8=0,0,RES_hh_emih_in!X8/RES_summary!X$21)</f>
        <v>8.2028105172432717</v>
      </c>
      <c r="Y8" s="72">
        <f>IF(RES_hh_emih_in!Y8=0,0,RES_hh_emih_in!Y8/RES_summary!Y$21)</f>
        <v>6.5989108271672654</v>
      </c>
      <c r="DA8" s="89" t="s">
        <v>943</v>
      </c>
    </row>
    <row r="9" spans="1:105" ht="12" customHeight="1" x14ac:dyDescent="0.25">
      <c r="A9" s="28" t="s">
        <v>203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X9" s="72">
        <f>IF(RES_hh_emih_in!X9=0,0,RES_hh_emih_in!X9/RES_summary!X$21)</f>
        <v>0</v>
      </c>
      <c r="Y9" s="72">
        <f>IF(RES_hh_emih_in!Y9=0,0,RES_hh_emih_in!Y9/RES_summary!Y$21)</f>
        <v>0</v>
      </c>
      <c r="DA9" s="89" t="s">
        <v>944</v>
      </c>
    </row>
    <row r="10" spans="1:105" ht="12" customHeight="1" x14ac:dyDescent="0.25">
      <c r="A10" s="28" t="s">
        <v>198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X10" s="72">
        <f>IF(RES_hh_emih_in!X10=0,0,RES_hh_emih_in!X10/RES_summary!X$21)</f>
        <v>0</v>
      </c>
      <c r="Y10" s="72">
        <f>IF(RES_hh_emih_in!Y10=0,0,RES_hh_emih_in!Y10/RES_summary!Y$21)</f>
        <v>0</v>
      </c>
      <c r="DA10" s="89" t="s">
        <v>945</v>
      </c>
    </row>
    <row r="11" spans="1:105" ht="12" customHeight="1" x14ac:dyDescent="0.25">
      <c r="A11" s="28" t="s">
        <v>199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X11" s="72">
        <f>IF(RES_hh_emih_in!X11=0,0,RES_hh_emih_in!X11/RES_summary!X$21)</f>
        <v>0</v>
      </c>
      <c r="Y11" s="72">
        <f>IF(RES_hh_emih_in!Y11=0,0,RES_hh_emih_in!Y11/RES_summary!Y$21)</f>
        <v>0</v>
      </c>
      <c r="DA11" s="89" t="s">
        <v>946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X12" s="72">
        <f>IF(RES_hh_emih_in!X12=0,0,RES_hh_emih_in!X12/RES_summary!X$21)</f>
        <v>0</v>
      </c>
      <c r="Y12" s="72">
        <f>IF(RES_hh_emih_in!Y12=0,0,RES_hh_emih_in!Y12/RES_summary!Y$21)</f>
        <v>0</v>
      </c>
      <c r="DA12" s="89" t="s">
        <v>947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X13" s="74">
        <f>IF(RES_hh_emih_in!X13=0,0,RES_hh_emih_in!X13/RES_summary!X$21)</f>
        <v>0</v>
      </c>
      <c r="Y13" s="74">
        <f>IF(RES_hh_emih_in!Y13=0,0,RES_hh_emih_in!Y13/RES_summary!Y$21)</f>
        <v>0</v>
      </c>
      <c r="DA13" s="90" t="s">
        <v>948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X14" s="76">
        <f>IF(RES_hh_emih_in!X14=0,0,RES_hh_emih_in!X14/RES_summary!X$21)</f>
        <v>0</v>
      </c>
      <c r="Y14" s="76">
        <f>IF(RES_hh_emih_in!Y14=0,0,RES_hh_emih_in!Y14/RES_summary!Y$21)</f>
        <v>0</v>
      </c>
      <c r="DA14" s="91" t="s">
        <v>949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X15" s="69">
        <f>IF(RES_hh_emih_in!X15=0,0,RES_hh_emih_in!X15/RES_summary!X$21)</f>
        <v>0</v>
      </c>
      <c r="Y15" s="69">
        <f>IF(RES_hh_emih_in!Y15=0,0,RES_hh_emih_in!Y15/RES_summary!Y$21)</f>
        <v>0</v>
      </c>
      <c r="DA15" s="88" t="s">
        <v>950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X16" s="72">
        <f>IF(RES_hh_emih_in!X16=0,0,RES_hh_emih_in!X16/RES_summary!X$21)</f>
        <v>0</v>
      </c>
      <c r="Y16" s="72">
        <f>IF(RES_hh_emih_in!Y16=0,0,RES_hh_emih_in!Y16/RES_summary!Y$21)</f>
        <v>0</v>
      </c>
      <c r="DA16" s="89" t="s">
        <v>951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2.1164581717446902</v>
      </c>
      <c r="D17" s="69">
        <f>IF(RES_hh_emih_in!D17=0,0,RES_hh_emih_in!D17/RES_summary!D$21)</f>
        <v>2.1725507497185901</v>
      </c>
      <c r="E17" s="69">
        <f>IF(RES_hh_emih_in!E17=0,0,RES_hh_emih_in!E17/RES_summary!E$21)</f>
        <v>2.0946392526568713</v>
      </c>
      <c r="F17" s="69">
        <f>IF(RES_hh_emih_in!F17=0,0,RES_hh_emih_in!F17/RES_summary!F$21)</f>
        <v>1.8732236802152589</v>
      </c>
      <c r="G17" s="69">
        <f>IF(RES_hh_emih_in!G17=0,0,RES_hh_emih_in!G17/RES_summary!G$21)</f>
        <v>2.0725583802835921</v>
      </c>
      <c r="H17" s="69">
        <f>IF(RES_hh_emih_in!H17=0,0,RES_hh_emih_in!H17/RES_summary!H$21)</f>
        <v>1.9431330152124264</v>
      </c>
      <c r="I17" s="69">
        <f>IF(RES_hh_emih_in!I17=0,0,RES_hh_emih_in!I17/RES_summary!I$21)</f>
        <v>1.7129231432209806</v>
      </c>
      <c r="J17" s="69">
        <f>IF(RES_hh_emih_in!J17=0,0,RES_hh_emih_in!J17/RES_summary!J$21)</f>
        <v>1.9643583639306965</v>
      </c>
      <c r="K17" s="69">
        <f>IF(RES_hh_emih_in!K17=0,0,RES_hh_emih_in!K17/RES_summary!K$21)</f>
        <v>1.834241153151249</v>
      </c>
      <c r="L17" s="69">
        <f>IF(RES_hh_emih_in!L17=0,0,RES_hh_emih_in!L17/RES_summary!L$21)</f>
        <v>1.8749919286874688</v>
      </c>
      <c r="M17" s="69">
        <f>IF(RES_hh_emih_in!M17=0,0,RES_hh_emih_in!M17/RES_summary!M$21)</f>
        <v>1.678003557665579</v>
      </c>
      <c r="N17" s="69">
        <f>IF(RES_hh_emih_in!N17=0,0,RES_hh_emih_in!N17/RES_summary!N$21)</f>
        <v>1.6698076022594102</v>
      </c>
      <c r="O17" s="69">
        <f>IF(RES_hh_emih_in!O17=0,0,RES_hh_emih_in!O17/RES_summary!O$21)</f>
        <v>1.3781039549047465</v>
      </c>
      <c r="P17" s="69">
        <f>IF(RES_hh_emih_in!P17=0,0,RES_hh_emih_in!P17/RES_summary!P$21)</f>
        <v>1.1492829924581167</v>
      </c>
      <c r="Q17" s="69">
        <f>IF(RES_hh_emih_in!Q17=0,0,RES_hh_emih_in!Q17/RES_summary!Q$21)</f>
        <v>1.392462707048794</v>
      </c>
      <c r="R17" s="69">
        <f>IF(RES_hh_emih_in!R17=0,0,RES_hh_emih_in!R17/RES_summary!R$21)</f>
        <v>1.6412554873515759</v>
      </c>
      <c r="S17" s="69">
        <f>IF(RES_hh_emih_in!S17=0,0,RES_hh_emih_in!S17/RES_summary!S$21)</f>
        <v>1.7190591720434301</v>
      </c>
      <c r="T17" s="69">
        <f>IF(RES_hh_emih_in!T17=0,0,RES_hh_emih_in!T17/RES_summary!T$21)</f>
        <v>1.5145222359548287</v>
      </c>
      <c r="U17" s="69">
        <f>IF(RES_hh_emih_in!U17=0,0,RES_hh_emih_in!U17/RES_summary!U$21)</f>
        <v>1.4634178306406089</v>
      </c>
      <c r="V17" s="69">
        <f>IF(RES_hh_emih_in!V17=0,0,RES_hh_emih_in!V17/RES_summary!V$21)</f>
        <v>1.1632876886812944</v>
      </c>
      <c r="W17" s="69">
        <f>IF(RES_hh_emih_in!W17=0,0,RES_hh_emih_in!W17/RES_summary!W$21)</f>
        <v>1.1179317988829323</v>
      </c>
      <c r="X17" s="69">
        <f>IF(RES_hh_emih_in!X17=0,0,RES_hh_emih_in!X17/RES_summary!X$21)</f>
        <v>0.95425949770483576</v>
      </c>
      <c r="Y17" s="69">
        <f>IF(RES_hh_emih_in!Y17=0,0,RES_hh_emih_in!Y17/RES_summary!Y$21)</f>
        <v>0.9446222531961932</v>
      </c>
      <c r="DA17" s="88" t="s">
        <v>952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4.0186254938335066</v>
      </c>
      <c r="D18" s="72">
        <f>IF(RES_hh_emih_in!D18=0,0,RES_hh_emih_in!D18/RES_summary!D$21)</f>
        <v>4.4224873505530438</v>
      </c>
      <c r="E18" s="72">
        <f>IF(RES_hh_emih_in!E18=0,0,RES_hh_emih_in!E18/RES_summary!E$21)</f>
        <v>4.4006751380267621</v>
      </c>
      <c r="F18" s="72">
        <f>IF(RES_hh_emih_in!F18=0,0,RES_hh_emih_in!F18/RES_summary!F$21)</f>
        <v>4.5560739437555764</v>
      </c>
      <c r="G18" s="72">
        <f>IF(RES_hh_emih_in!G18=0,0,RES_hh_emih_in!G18/RES_summary!G$21)</f>
        <v>4.6316960482131666</v>
      </c>
      <c r="H18" s="72">
        <f>IF(RES_hh_emih_in!H18=0,0,RES_hh_emih_in!H18/RES_summary!H$21)</f>
        <v>4.8926949596084208</v>
      </c>
      <c r="I18" s="72">
        <f>IF(RES_hh_emih_in!I18=0,0,RES_hh_emih_in!I18/RES_summary!I$21)</f>
        <v>4.8947071739866628</v>
      </c>
      <c r="J18" s="72">
        <f>IF(RES_hh_emih_in!J18=0,0,RES_hh_emih_in!J18/RES_summary!J$21)</f>
        <v>5.4475867582490318</v>
      </c>
      <c r="K18" s="72">
        <f>IF(RES_hh_emih_in!K18=0,0,RES_hh_emih_in!K18/RES_summary!K$21)</f>
        <v>5.4457783166877709</v>
      </c>
      <c r="L18" s="72">
        <f>IF(RES_hh_emih_in!L18=0,0,RES_hh_emih_in!L18/RES_summary!L$21)</f>
        <v>5.2146933023586994</v>
      </c>
      <c r="M18" s="72">
        <f>IF(RES_hh_emih_in!M18=0,0,RES_hh_emih_in!M18/RES_summary!M$21)</f>
        <v>4.9715772220035781</v>
      </c>
      <c r="N18" s="72">
        <f>IF(RES_hh_emih_in!N18=0,0,RES_hh_emih_in!N18/RES_summary!N$21)</f>
        <v>4.8401918962205386</v>
      </c>
      <c r="O18" s="72">
        <f>IF(RES_hh_emih_in!O18=0,0,RES_hh_emih_in!O18/RES_summary!O$21)</f>
        <v>4.7385262298705015</v>
      </c>
      <c r="P18" s="72">
        <f>IF(RES_hh_emih_in!P18=0,0,RES_hh_emih_in!P18/RES_summary!P$21)</f>
        <v>4.6600971174420831</v>
      </c>
      <c r="Q18" s="72">
        <f>IF(RES_hh_emih_in!Q18=0,0,RES_hh_emih_in!Q18/RES_summary!Q$21)</f>
        <v>4.5448226924885047</v>
      </c>
      <c r="R18" s="72">
        <f>IF(RES_hh_emih_in!R18=0,0,RES_hh_emih_in!R18/RES_summary!R$21)</f>
        <v>4.8099485608996249</v>
      </c>
      <c r="S18" s="72">
        <f>IF(RES_hh_emih_in!S18=0,0,RES_hh_emih_in!S18/RES_summary!S$21)</f>
        <v>4.9967704417050207</v>
      </c>
      <c r="T18" s="72">
        <f>IF(RES_hh_emih_in!T18=0,0,RES_hh_emih_in!T18/RES_summary!T$21)</f>
        <v>4.5489883977114038</v>
      </c>
      <c r="U18" s="72">
        <f>IF(RES_hh_emih_in!U18=0,0,RES_hh_emih_in!U18/RES_summary!U$21)</f>
        <v>4.0912193382175692</v>
      </c>
      <c r="V18" s="72">
        <f>IF(RES_hh_emih_in!V18=0,0,RES_hh_emih_in!V18/RES_summary!V$21)</f>
        <v>4.1888546640119051</v>
      </c>
      <c r="W18" s="72">
        <f>IF(RES_hh_emih_in!W18=0,0,RES_hh_emih_in!W18/RES_summary!W$21)</f>
        <v>6.1687423932601719</v>
      </c>
      <c r="X18" s="72">
        <f>IF(RES_hh_emih_in!X18=0,0,RES_hh_emih_in!X18/RES_summary!X$21)</f>
        <v>5.9443637301709149</v>
      </c>
      <c r="Y18" s="72">
        <f>IF(RES_hh_emih_in!Y18=0,0,RES_hh_emih_in!Y18/RES_summary!Y$21)</f>
        <v>3.3937405454378688</v>
      </c>
      <c r="DA18" s="89" t="s">
        <v>953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3.5871433319815083</v>
      </c>
      <c r="D19" s="72">
        <f>IF(RES_hh_emih_in!D19=0,0,RES_hh_emih_in!D19/RES_summary!D$21)</f>
        <v>3.6364620074410912</v>
      </c>
      <c r="E19" s="72">
        <f>IF(RES_hh_emih_in!E19=0,0,RES_hh_emih_in!E19/RES_summary!E$21)</f>
        <v>3.4687808898808319</v>
      </c>
      <c r="F19" s="72">
        <f>IF(RES_hh_emih_in!F19=0,0,RES_hh_emih_in!F19/RES_summary!F$21)</f>
        <v>3.5139063862428026</v>
      </c>
      <c r="G19" s="72">
        <f>IF(RES_hh_emih_in!G19=0,0,RES_hh_emih_in!G19/RES_summary!G$21)</f>
        <v>3.8913673345755373</v>
      </c>
      <c r="H19" s="72">
        <f>IF(RES_hh_emih_in!H19=0,0,RES_hh_emih_in!H19/RES_summary!H$21)</f>
        <v>3.5295490899686706</v>
      </c>
      <c r="I19" s="72">
        <f>IF(RES_hh_emih_in!I19=0,0,RES_hh_emih_in!I19/RES_summary!I$21)</f>
        <v>3.4208091000509939</v>
      </c>
      <c r="J19" s="72">
        <f>IF(RES_hh_emih_in!J19=0,0,RES_hh_emih_in!J19/RES_summary!J$21)</f>
        <v>3.3501968216784879</v>
      </c>
      <c r="K19" s="72">
        <f>IF(RES_hh_emih_in!K19=0,0,RES_hh_emih_in!K19/RES_summary!K$21)</f>
        <v>3.171239145389237</v>
      </c>
      <c r="L19" s="72">
        <f>IF(RES_hh_emih_in!L19=0,0,RES_hh_emih_in!L19/RES_summary!L$21)</f>
        <v>3.2036463320554529</v>
      </c>
      <c r="M19" s="72">
        <f>IF(RES_hh_emih_in!M19=0,0,RES_hh_emih_in!M19/RES_summary!M$21)</f>
        <v>3.0245917635436408</v>
      </c>
      <c r="N19" s="72">
        <f>IF(RES_hh_emih_in!N19=0,0,RES_hh_emih_in!N19/RES_summary!N$21)</f>
        <v>2.8335929199813776</v>
      </c>
      <c r="O19" s="72">
        <f>IF(RES_hh_emih_in!O19=0,0,RES_hh_emih_in!O19/RES_summary!O$21)</f>
        <v>2.7340176575174508</v>
      </c>
      <c r="P19" s="72">
        <f>IF(RES_hh_emih_in!P19=0,0,RES_hh_emih_in!P19/RES_summary!P$21)</f>
        <v>2.6788519479143735</v>
      </c>
      <c r="Q19" s="72">
        <f>IF(RES_hh_emih_in!Q19=0,0,RES_hh_emih_in!Q19/RES_summary!Q$21)</f>
        <v>2.5846675382110549</v>
      </c>
      <c r="R19" s="72">
        <f>IF(RES_hh_emih_in!R19=0,0,RES_hh_emih_in!R19/RES_summary!R$21)</f>
        <v>2.7960147303897185</v>
      </c>
      <c r="S19" s="72">
        <f>IF(RES_hh_emih_in!S19=0,0,RES_hh_emih_in!S19/RES_summary!S$21)</f>
        <v>2.8301722594709124</v>
      </c>
      <c r="T19" s="72">
        <f>IF(RES_hh_emih_in!T19=0,0,RES_hh_emih_in!T19/RES_summary!T$21)</f>
        <v>3.0224902071758946</v>
      </c>
      <c r="U19" s="72">
        <f>IF(RES_hh_emih_in!U19=0,0,RES_hh_emih_in!U19/RES_summary!U$21)</f>
        <v>2.6586721870314807</v>
      </c>
      <c r="V19" s="72">
        <f>IF(RES_hh_emih_in!V19=0,0,RES_hh_emih_in!V19/RES_summary!V$21)</f>
        <v>2.4684222183119773</v>
      </c>
      <c r="W19" s="72">
        <f>IF(RES_hh_emih_in!W19=0,0,RES_hh_emih_in!W19/RES_summary!W$21)</f>
        <v>2.5462130811359751</v>
      </c>
      <c r="X19" s="72">
        <f>IF(RES_hh_emih_in!X19=0,0,RES_hh_emih_in!X19/RES_summary!X$21)</f>
        <v>2.4247774008131908</v>
      </c>
      <c r="Y19" s="72">
        <f>IF(RES_hh_emih_in!Y19=0,0,RES_hh_emih_in!Y19/RES_summary!Y$21)</f>
        <v>2.2188551063115303</v>
      </c>
      <c r="DA19" s="89" t="s">
        <v>954</v>
      </c>
    </row>
    <row r="20" spans="1:105" ht="12" customHeight="1" x14ac:dyDescent="0.25">
      <c r="A20" s="28" t="s">
        <v>201</v>
      </c>
      <c r="B20" s="72"/>
      <c r="C20" s="72">
        <f>IF(RES_hh_emih_in!C20=0,0,RES_hh_emih_in!C20/RES_summary!C$21)</f>
        <v>7.0334709379789455</v>
      </c>
      <c r="D20" s="72">
        <f>IF(RES_hh_emih_in!D20=0,0,RES_hh_emih_in!D20/RES_summary!D$21)</f>
        <v>6.9646736295582858</v>
      </c>
      <c r="E20" s="72">
        <f>IF(RES_hh_emih_in!E20=0,0,RES_hh_emih_in!E20/RES_summary!E$21)</f>
        <v>6.7020006229322</v>
      </c>
      <c r="F20" s="72">
        <f>IF(RES_hh_emih_in!F20=0,0,RES_hh_emih_in!F20/RES_summary!F$21)</f>
        <v>6.6356596691785033</v>
      </c>
      <c r="G20" s="72">
        <f>IF(RES_hh_emih_in!G20=0,0,RES_hh_emih_in!G20/RES_summary!G$21)</f>
        <v>6.8603913675735102</v>
      </c>
      <c r="H20" s="72">
        <f>IF(RES_hh_emih_in!H20=0,0,RES_hh_emih_in!H20/RES_summary!H$21)</f>
        <v>7.3345505710727803</v>
      </c>
      <c r="I20" s="72">
        <f>IF(RES_hh_emih_in!I20=0,0,RES_hh_emih_in!I20/RES_summary!I$21)</f>
        <v>5.6575176253041084</v>
      </c>
      <c r="J20" s="72">
        <f>IF(RES_hh_emih_in!J20=0,0,RES_hh_emih_in!J20/RES_summary!J$21)</f>
        <v>6.7779432239260737</v>
      </c>
      <c r="K20" s="72">
        <f>IF(RES_hh_emih_in!K20=0,0,RES_hh_emih_in!K20/RES_summary!K$21)</f>
        <v>6.2180696803937128</v>
      </c>
      <c r="L20" s="72">
        <f>IF(RES_hh_emih_in!L20=0,0,RES_hh_emih_in!L20/RES_summary!L$21)</f>
        <v>6.1347573926957519</v>
      </c>
      <c r="M20" s="72">
        <f>IF(RES_hh_emih_in!M20=0,0,RES_hh_emih_in!M20/RES_summary!M$21)</f>
        <v>5.895628282939378</v>
      </c>
      <c r="N20" s="72">
        <f>IF(RES_hh_emih_in!N20=0,0,RES_hh_emih_in!N20/RES_summary!N$21)</f>
        <v>5.7032832082009142</v>
      </c>
      <c r="O20" s="72">
        <f>IF(RES_hh_emih_in!O20=0,0,RES_hh_emih_in!O20/RES_summary!O$21)</f>
        <v>4.670157788678825</v>
      </c>
      <c r="P20" s="72">
        <f>IF(RES_hh_emih_in!P20=0,0,RES_hh_emih_in!P20/RES_summary!P$21)</f>
        <v>5.0118687041713006</v>
      </c>
      <c r="Q20" s="72">
        <f>IF(RES_hh_emih_in!Q20=0,0,RES_hh_emih_in!Q20/RES_summary!Q$21)</f>
        <v>4.677873957090342</v>
      </c>
      <c r="R20" s="72">
        <f>IF(RES_hh_emih_in!R20=0,0,RES_hh_emih_in!R20/RES_summary!R$21)</f>
        <v>5.1449414098273634</v>
      </c>
      <c r="S20" s="72">
        <f>IF(RES_hh_emih_in!S20=0,0,RES_hh_emih_in!S20/RES_summary!S$21)</f>
        <v>5.4008847414868706</v>
      </c>
      <c r="T20" s="72">
        <f>IF(RES_hh_emih_in!T20=0,0,RES_hh_emih_in!T20/RES_summary!T$21)</f>
        <v>4.9689496137715174</v>
      </c>
      <c r="U20" s="72">
        <f>IF(RES_hh_emih_in!U20=0,0,RES_hh_emih_in!U20/RES_summary!U$21)</f>
        <v>5.2591837273350972</v>
      </c>
      <c r="V20" s="72">
        <f>IF(RES_hh_emih_in!V20=0,0,RES_hh_emih_in!V20/RES_summary!V$21)</f>
        <v>5.0151690843073791</v>
      </c>
      <c r="W20" s="72">
        <f>IF(RES_hh_emih_in!W20=0,0,RES_hh_emih_in!W20/RES_summary!W$21)</f>
        <v>4.3578587963554778</v>
      </c>
      <c r="X20" s="72">
        <f>IF(RES_hh_emih_in!X20=0,0,RES_hh_emih_in!X20/RES_summary!X$21)</f>
        <v>5.1389735749199108</v>
      </c>
      <c r="Y20" s="72">
        <f>IF(RES_hh_emih_in!Y20=0,0,RES_hh_emih_in!Y20/RES_summary!Y$21)</f>
        <v>4.830806241669606</v>
      </c>
      <c r="DA20" s="89" t="s">
        <v>955</v>
      </c>
    </row>
    <row r="21" spans="1:105" ht="12" customHeight="1" x14ac:dyDescent="0.25">
      <c r="A21" s="28" t="s">
        <v>190</v>
      </c>
      <c r="B21" s="72"/>
      <c r="C21" s="72">
        <f>IF(RES_hh_emih_in!C21=0,0,RES_hh_emih_in!C21/RES_summary!C$21)</f>
        <v>3.8302192192863558</v>
      </c>
      <c r="D21" s="72">
        <f>IF(RES_hh_emih_in!D21=0,0,RES_hh_emih_in!D21/RES_summary!D$21)</f>
        <v>3.9732675351670244</v>
      </c>
      <c r="E21" s="72">
        <f>IF(RES_hh_emih_in!E21=0,0,RES_hh_emih_in!E21/RES_summary!E$21)</f>
        <v>3.9348352326599838</v>
      </c>
      <c r="F21" s="72">
        <f>IF(RES_hh_emih_in!F21=0,0,RES_hh_emih_in!F21/RES_summary!F$21)</f>
        <v>3.7578088250851964</v>
      </c>
      <c r="G21" s="72">
        <f>IF(RES_hh_emih_in!G21=0,0,RES_hh_emih_in!G21/RES_summary!G$21)</f>
        <v>3.855359048243177</v>
      </c>
      <c r="H21" s="72">
        <f>IF(RES_hh_emih_in!H21=0,0,RES_hh_emih_in!H21/RES_summary!H$21)</f>
        <v>3.7157528996753149</v>
      </c>
      <c r="I21" s="72">
        <f>IF(RES_hh_emih_in!I21=0,0,RES_hh_emih_in!I21/RES_summary!I$21)</f>
        <v>3.7084853590378155</v>
      </c>
      <c r="J21" s="72">
        <f>IF(RES_hh_emih_in!J21=0,0,RES_hh_emih_in!J21/RES_summary!J$21)</f>
        <v>3.6009856464253689</v>
      </c>
      <c r="K21" s="72">
        <f>IF(RES_hh_emih_in!K21=0,0,RES_hh_emih_in!K21/RES_summary!K$21)</f>
        <v>3.3928162041091561</v>
      </c>
      <c r="L21" s="72">
        <f>IF(RES_hh_emih_in!L21=0,0,RES_hh_emih_in!L21/RES_summary!L$21)</f>
        <v>3.5258594053049013</v>
      </c>
      <c r="M21" s="72">
        <f>IF(RES_hh_emih_in!M21=0,0,RES_hh_emih_in!M21/RES_summary!M$21)</f>
        <v>3.2173528956209863</v>
      </c>
      <c r="N21" s="72">
        <f>IF(RES_hh_emih_in!N21=0,0,RES_hh_emih_in!N21/RES_summary!N$21)</f>
        <v>3.2657971937267543</v>
      </c>
      <c r="O21" s="72">
        <f>IF(RES_hh_emih_in!O21=0,0,RES_hh_emih_in!O21/RES_summary!O$21)</f>
        <v>2.9590686568130171</v>
      </c>
      <c r="P21" s="72">
        <f>IF(RES_hh_emih_in!P21=0,0,RES_hh_emih_in!P21/RES_summary!P$21)</f>
        <v>2.7487653217449872</v>
      </c>
      <c r="Q21" s="72">
        <f>IF(RES_hh_emih_in!Q21=0,0,RES_hh_emih_in!Q21/RES_summary!Q$21)</f>
        <v>2.8419252673580129</v>
      </c>
      <c r="R21" s="72">
        <f>IF(RES_hh_emih_in!R21=0,0,RES_hh_emih_in!R21/RES_summary!R$21)</f>
        <v>2.9805559826969987</v>
      </c>
      <c r="S21" s="72">
        <f>IF(RES_hh_emih_in!S21=0,0,RES_hh_emih_in!S21/RES_summary!S$21)</f>
        <v>3.0203425120167671</v>
      </c>
      <c r="T21" s="72">
        <f>IF(RES_hh_emih_in!T21=0,0,RES_hh_emih_in!T21/RES_summary!T$21)</f>
        <v>2.9737656628558011</v>
      </c>
      <c r="U21" s="72">
        <f>IF(RES_hh_emih_in!U21=0,0,RES_hh_emih_in!U21/RES_summary!U$21)</f>
        <v>2.7208219762162775</v>
      </c>
      <c r="V21" s="72">
        <f>IF(RES_hh_emih_in!V21=0,0,RES_hh_emih_in!V21/RES_summary!V$21)</f>
        <v>2.5205552801943591</v>
      </c>
      <c r="W21" s="72">
        <f>IF(RES_hh_emih_in!W21=0,0,RES_hh_emih_in!W21/RES_summary!W$21)</f>
        <v>2.8794112539095589</v>
      </c>
      <c r="X21" s="72">
        <f>IF(RES_hh_emih_in!X21=0,0,RES_hh_emih_in!X21/RES_summary!X$21)</f>
        <v>2.2138488606080569</v>
      </c>
      <c r="Y21" s="72">
        <f>IF(RES_hh_emih_in!Y21=0,0,RES_hh_emih_in!Y21/RES_summary!Y$21)</f>
        <v>1.8773371142384754</v>
      </c>
      <c r="DA21" s="89" t="s">
        <v>956</v>
      </c>
    </row>
    <row r="22" spans="1:105" ht="12" customHeight="1" x14ac:dyDescent="0.25">
      <c r="A22" s="28" t="s">
        <v>203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X22" s="72">
        <f>IF(RES_hh_emih_in!X22=0,0,RES_hh_emih_in!X22/RES_summary!X$21)</f>
        <v>0</v>
      </c>
      <c r="Y22" s="72">
        <f>IF(RES_hh_emih_in!Y22=0,0,RES_hh_emih_in!Y22/RES_summary!Y$21)</f>
        <v>0</v>
      </c>
      <c r="DA22" s="89" t="s">
        <v>957</v>
      </c>
    </row>
    <row r="23" spans="1:105" ht="12" customHeight="1" x14ac:dyDescent="0.25">
      <c r="A23" s="28" t="s">
        <v>198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X23" s="72">
        <f>IF(RES_hh_emih_in!X23=0,0,RES_hh_emih_in!X23/RES_summary!X$21)</f>
        <v>0</v>
      </c>
      <c r="Y23" s="72">
        <f>IF(RES_hh_emih_in!Y23=0,0,RES_hh_emih_in!Y23/RES_summary!Y$21)</f>
        <v>0</v>
      </c>
      <c r="DA23" s="89" t="s">
        <v>958</v>
      </c>
    </row>
    <row r="24" spans="1:105" ht="12" customHeight="1" x14ac:dyDescent="0.25">
      <c r="A24" s="28" t="s">
        <v>199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X24" s="72">
        <f>IF(RES_hh_emih_in!X24=0,0,RES_hh_emih_in!X24/RES_summary!X$21)</f>
        <v>0</v>
      </c>
      <c r="Y24" s="72">
        <f>IF(RES_hh_emih_in!Y24=0,0,RES_hh_emih_in!Y24/RES_summary!Y$21)</f>
        <v>0</v>
      </c>
      <c r="DA24" s="89" t="s">
        <v>959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X25" s="74">
        <f>IF(RES_hh_emih_in!X25=0,0,RES_hh_emih_in!X25/RES_summary!X$21)</f>
        <v>0</v>
      </c>
      <c r="Y25" s="74">
        <f>IF(RES_hh_emih_in!Y25=0,0,RES_hh_emih_in!Y25/RES_summary!Y$21)</f>
        <v>0</v>
      </c>
      <c r="DA25" s="90" t="s">
        <v>960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X26" s="77">
        <f>IF(RES_hh_emih_in!X26=0,0,RES_hh_emih_in!X26/RES_summary!X$21)</f>
        <v>0</v>
      </c>
      <c r="Y26" s="77">
        <f>IF(RES_hh_emih_in!Y26=0,0,RES_hh_emih_in!Y26/RES_summary!Y$21)</f>
        <v>0</v>
      </c>
      <c r="DA26" s="92" t="s">
        <v>961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0.75613686043303974</v>
      </c>
      <c r="D27" s="69">
        <f>IF(RES_hh_emih_in!D27=0,0,RES_hh_emih_in!D27/RES_summary!D$21)</f>
        <v>0.79226182833700187</v>
      </c>
      <c r="E27" s="69">
        <f>IF(RES_hh_emih_in!E27=0,0,RES_hh_emih_in!E27/RES_summary!E$21)</f>
        <v>0.77968728080246175</v>
      </c>
      <c r="F27" s="69">
        <f>IF(RES_hh_emih_in!F27=0,0,RES_hh_emih_in!F27/RES_summary!F$21)</f>
        <v>0.76849043957082375</v>
      </c>
      <c r="G27" s="69">
        <f>IF(RES_hh_emih_in!G27=0,0,RES_hh_emih_in!G27/RES_summary!G$21)</f>
        <v>0.80905376518481908</v>
      </c>
      <c r="H27" s="69">
        <f>IF(RES_hh_emih_in!H27=0,0,RES_hh_emih_in!H27/RES_summary!H$21)</f>
        <v>0.7060901756792145</v>
      </c>
      <c r="I27" s="69">
        <f>IF(RES_hh_emih_in!I27=0,0,RES_hh_emih_in!I27/RES_summary!I$21)</f>
        <v>0.67715575012400619</v>
      </c>
      <c r="J27" s="69">
        <f>IF(RES_hh_emih_in!J27=0,0,RES_hh_emih_in!J27/RES_summary!J$21)</f>
        <v>0.65108620091595004</v>
      </c>
      <c r="K27" s="69">
        <f>IF(RES_hh_emih_in!K27=0,0,RES_hh_emih_in!K27/RES_summary!K$21)</f>
        <v>0.69792497326294456</v>
      </c>
      <c r="L27" s="69">
        <f>IF(RES_hh_emih_in!L27=0,0,RES_hh_emih_in!L27/RES_summary!L$21)</f>
        <v>0.64648105180757509</v>
      </c>
      <c r="M27" s="69">
        <f>IF(RES_hh_emih_in!M27=0,0,RES_hh_emih_in!M27/RES_summary!M$21)</f>
        <v>0.68537090701611647</v>
      </c>
      <c r="N27" s="69">
        <f>IF(RES_hh_emih_in!N27=0,0,RES_hh_emih_in!N27/RES_summary!N$21)</f>
        <v>0.60703811628371074</v>
      </c>
      <c r="O27" s="69">
        <f>IF(RES_hh_emih_in!O27=0,0,RES_hh_emih_in!O27/RES_summary!O$21)</f>
        <v>0.56186163333684536</v>
      </c>
      <c r="P27" s="69">
        <f>IF(RES_hh_emih_in!P27=0,0,RES_hh_emih_in!P27/RES_summary!P$21)</f>
        <v>0.55107557247240457</v>
      </c>
      <c r="Q27" s="69">
        <f>IF(RES_hh_emih_in!Q27=0,0,RES_hh_emih_in!Q27/RES_summary!Q$21)</f>
        <v>0.49878172874469373</v>
      </c>
      <c r="R27" s="69">
        <f>IF(RES_hh_emih_in!R27=0,0,RES_hh_emih_in!R27/RES_summary!R$21)</f>
        <v>0.57913297409623388</v>
      </c>
      <c r="S27" s="69">
        <f>IF(RES_hh_emih_in!S27=0,0,RES_hh_emih_in!S27/RES_summary!S$21)</f>
        <v>0.5865446635107574</v>
      </c>
      <c r="T27" s="69">
        <f>IF(RES_hh_emih_in!T27=0,0,RES_hh_emih_in!T27/RES_summary!T$21)</f>
        <v>0.57617218572297613</v>
      </c>
      <c r="U27" s="69">
        <f>IF(RES_hh_emih_in!U27=0,0,RES_hh_emih_in!U27/RES_summary!U$21)</f>
        <v>0.59342467452670478</v>
      </c>
      <c r="V27" s="69">
        <f>IF(RES_hh_emih_in!V27=0,0,RES_hh_emih_in!V27/RES_summary!V$21)</f>
        <v>0.56728225015813794</v>
      </c>
      <c r="W27" s="69">
        <f>IF(RES_hh_emih_in!W27=0,0,RES_hh_emih_in!W27/RES_summary!W$21)</f>
        <v>0.52370081132041391</v>
      </c>
      <c r="X27" s="69">
        <f>IF(RES_hh_emih_in!X27=0,0,RES_hh_emih_in!X27/RES_summary!X$21)</f>
        <v>0.4997437676332811</v>
      </c>
      <c r="Y27" s="69">
        <f>IF(RES_hh_emih_in!Y27=0,0,RES_hh_emih_in!Y27/RES_summary!Y$21)</f>
        <v>0.51059625582598556</v>
      </c>
      <c r="DA27" s="88" t="s">
        <v>962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2.1809430476383773</v>
      </c>
      <c r="D28" s="72">
        <f>IF(RES_hh_emih_in!D28=0,0,RES_hh_emih_in!D28/RES_summary!D$21)</f>
        <v>2.7058812125285763</v>
      </c>
      <c r="E28" s="72">
        <f>IF(RES_hh_emih_in!E28=0,0,RES_hh_emih_in!E28/RES_summary!E$21)</f>
        <v>3.1523074845345396</v>
      </c>
      <c r="F28" s="72">
        <f>IF(RES_hh_emih_in!F28=0,0,RES_hh_emih_in!F28/RES_summary!F$21)</f>
        <v>3.1229065693220694</v>
      </c>
      <c r="G28" s="72">
        <f>IF(RES_hh_emih_in!G28=0,0,RES_hh_emih_in!G28/RES_summary!G$21)</f>
        <v>3.1539271169905829</v>
      </c>
      <c r="H28" s="72">
        <f>IF(RES_hh_emih_in!H28=0,0,RES_hh_emih_in!H28/RES_summary!H$21)</f>
        <v>3.3683308221891202</v>
      </c>
      <c r="I28" s="72">
        <f>IF(RES_hh_emih_in!I28=0,0,RES_hh_emih_in!I28/RES_summary!I$21)</f>
        <v>3.0143010569564783</v>
      </c>
      <c r="J28" s="72">
        <f>IF(RES_hh_emih_in!J28=0,0,RES_hh_emih_in!J28/RES_summary!J$21)</f>
        <v>3.2933067179971238</v>
      </c>
      <c r="K28" s="72">
        <f>IF(RES_hh_emih_in!K28=0,0,RES_hh_emih_in!K28/RES_summary!K$21)</f>
        <v>3.2803542114843922</v>
      </c>
      <c r="L28" s="72">
        <f>IF(RES_hh_emih_in!L28=0,0,RES_hh_emih_in!L28/RES_summary!L$21)</f>
        <v>3.2682204286327838</v>
      </c>
      <c r="M28" s="72">
        <f>IF(RES_hh_emih_in!M28=0,0,RES_hh_emih_in!M28/RES_summary!M$21)</f>
        <v>3.0256214299767334</v>
      </c>
      <c r="N28" s="72">
        <f>IF(RES_hh_emih_in!N28=0,0,RES_hh_emih_in!N28/RES_summary!N$21)</f>
        <v>2.9506583184352961</v>
      </c>
      <c r="O28" s="72">
        <f>IF(RES_hh_emih_in!O28=0,0,RES_hh_emih_in!O28/RES_summary!O$21)</f>
        <v>2.4951247436063544</v>
      </c>
      <c r="P28" s="72">
        <f>IF(RES_hh_emih_in!P28=0,0,RES_hh_emih_in!P28/RES_summary!P$21)</f>
        <v>2.5471694409333039</v>
      </c>
      <c r="Q28" s="72">
        <f>IF(RES_hh_emih_in!Q28=0,0,RES_hh_emih_in!Q28/RES_summary!Q$21)</f>
        <v>2.7825728236074294</v>
      </c>
      <c r="R28" s="72">
        <f>IF(RES_hh_emih_in!R28=0,0,RES_hh_emih_in!R28/RES_summary!R$21)</f>
        <v>2.8293627378708837</v>
      </c>
      <c r="S28" s="72">
        <f>IF(RES_hh_emih_in!S28=0,0,RES_hh_emih_in!S28/RES_summary!S$21)</f>
        <v>3.0257787358794936</v>
      </c>
      <c r="T28" s="72">
        <f>IF(RES_hh_emih_in!T28=0,0,RES_hh_emih_in!T28/RES_summary!T$21)</f>
        <v>2.4164750831476893</v>
      </c>
      <c r="U28" s="72">
        <f>IF(RES_hh_emih_in!U28=0,0,RES_hh_emih_in!U28/RES_summary!U$21)</f>
        <v>2.597368999700524</v>
      </c>
      <c r="V28" s="72">
        <f>IF(RES_hh_emih_in!V28=0,0,RES_hh_emih_in!V28/RES_summary!V$21)</f>
        <v>2.7840251024949896</v>
      </c>
      <c r="W28" s="72">
        <f>IF(RES_hh_emih_in!W28=0,0,RES_hh_emih_in!W28/RES_summary!W$21)</f>
        <v>2.1584366889651361</v>
      </c>
      <c r="X28" s="72">
        <f>IF(RES_hh_emih_in!X28=0,0,RES_hh_emih_in!X28/RES_summary!X$21)</f>
        <v>2.2475230893729372</v>
      </c>
      <c r="Y28" s="72">
        <f>IF(RES_hh_emih_in!Y28=0,0,RES_hh_emih_in!Y28/RES_summary!Y$21)</f>
        <v>2.2439485220787181</v>
      </c>
      <c r="DA28" s="89" t="s">
        <v>963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2.082725723212707</v>
      </c>
      <c r="D29" s="72">
        <f>IF(RES_hh_emih_in!D29=0,0,RES_hh_emih_in!D29/RES_summary!D$21)</f>
        <v>2.2174738272905676</v>
      </c>
      <c r="E29" s="72">
        <f>IF(RES_hh_emih_in!E29=0,0,RES_hh_emih_in!E29/RES_summary!E$21)</f>
        <v>2.3758677497017833</v>
      </c>
      <c r="F29" s="72">
        <f>IF(RES_hh_emih_in!F29=0,0,RES_hh_emih_in!F29/RES_summary!F$21)</f>
        <v>2.1581135451971432</v>
      </c>
      <c r="G29" s="72">
        <f>IF(RES_hh_emih_in!G29=0,0,RES_hh_emih_in!G29/RES_summary!G$21)</f>
        <v>2.3201139319761626</v>
      </c>
      <c r="H29" s="72">
        <f>IF(RES_hh_emih_in!H29=0,0,RES_hh_emih_in!H29/RES_summary!H$21)</f>
        <v>2.1924732087358128</v>
      </c>
      <c r="I29" s="72">
        <f>IF(RES_hh_emih_in!I29=0,0,RES_hh_emih_in!I29/RES_summary!I$21)</f>
        <v>2.1941562011565008</v>
      </c>
      <c r="J29" s="72">
        <f>IF(RES_hh_emih_in!J29=0,0,RES_hh_emih_in!J29/RES_summary!J$21)</f>
        <v>2.0409958724064627</v>
      </c>
      <c r="K29" s="72">
        <f>IF(RES_hh_emih_in!K29=0,0,RES_hh_emih_in!K29/RES_summary!K$21)</f>
        <v>2.0531909935310062</v>
      </c>
      <c r="L29" s="72">
        <f>IF(RES_hh_emih_in!L29=0,0,RES_hh_emih_in!L29/RES_summary!L$21)</f>
        <v>1.9870213688467901</v>
      </c>
      <c r="M29" s="72">
        <f>IF(RES_hh_emih_in!M29=0,0,RES_hh_emih_in!M29/RES_summary!M$21)</f>
        <v>2.0093284590557645</v>
      </c>
      <c r="N29" s="72">
        <f>IF(RES_hh_emih_in!N29=0,0,RES_hh_emih_in!N29/RES_summary!N$21)</f>
        <v>1.8913519786549058</v>
      </c>
      <c r="O29" s="72">
        <f>IF(RES_hh_emih_in!O29=0,0,RES_hh_emih_in!O29/RES_summary!O$21)</f>
        <v>1.7420072429095621</v>
      </c>
      <c r="P29" s="72">
        <f>IF(RES_hh_emih_in!P29=0,0,RES_hh_emih_in!P29/RES_summary!P$21)</f>
        <v>1.7489662615497736</v>
      </c>
      <c r="Q29" s="72">
        <f>IF(RES_hh_emih_in!Q29=0,0,RES_hh_emih_in!Q29/RES_summary!Q$21)</f>
        <v>1.7574225806246107</v>
      </c>
      <c r="R29" s="72">
        <f>IF(RES_hh_emih_in!R29=0,0,RES_hh_emih_in!R29/RES_summary!R$21)</f>
        <v>1.7923848937278435</v>
      </c>
      <c r="S29" s="72">
        <f>IF(RES_hh_emih_in!S29=0,0,RES_hh_emih_in!S29/RES_summary!S$21)</f>
        <v>1.9871714149379722</v>
      </c>
      <c r="T29" s="72">
        <f>IF(RES_hh_emih_in!T29=0,0,RES_hh_emih_in!T29/RES_summary!T$21)</f>
        <v>1.9752221255993503</v>
      </c>
      <c r="U29" s="72">
        <f>IF(RES_hh_emih_in!U29=0,0,RES_hh_emih_in!U29/RES_summary!U$21)</f>
        <v>1.9710314935932227</v>
      </c>
      <c r="V29" s="72">
        <f>IF(RES_hh_emih_in!V29=0,0,RES_hh_emih_in!V29/RES_summary!V$21)</f>
        <v>1.8257536155454053</v>
      </c>
      <c r="W29" s="72">
        <f>IF(RES_hh_emih_in!W29=0,0,RES_hh_emih_in!W29/RES_summary!W$21)</f>
        <v>1.8064305729597079</v>
      </c>
      <c r="X29" s="72">
        <f>IF(RES_hh_emih_in!X29=0,0,RES_hh_emih_in!X29/RES_summary!X$21)</f>
        <v>1.6412187415781956</v>
      </c>
      <c r="Y29" s="72">
        <f>IF(RES_hh_emih_in!Y29=0,0,RES_hh_emih_in!Y29/RES_summary!Y$21)</f>
        <v>1.5088232691652201</v>
      </c>
      <c r="DA29" s="89" t="s">
        <v>964</v>
      </c>
    </row>
    <row r="30" spans="1:105" ht="12" customHeight="1" x14ac:dyDescent="0.25">
      <c r="A30" s="28" t="s">
        <v>190</v>
      </c>
      <c r="B30" s="72"/>
      <c r="C30" s="72">
        <f>IF(RES_hh_emih_in!C30=0,0,RES_hh_emih_in!C30/RES_summary!C$21)</f>
        <v>1.7395528226969135</v>
      </c>
      <c r="D30" s="72">
        <f>IF(RES_hh_emih_in!D30=0,0,RES_hh_emih_in!D30/RES_summary!D$21)</f>
        <v>1.8091015606694765</v>
      </c>
      <c r="E30" s="72">
        <f>IF(RES_hh_emih_in!E30=0,0,RES_hh_emih_in!E30/RES_summary!E$21)</f>
        <v>1.8217609099042542</v>
      </c>
      <c r="F30" s="72">
        <f>IF(RES_hh_emih_in!F30=0,0,RES_hh_emih_in!F30/RES_summary!F$21)</f>
        <v>1.7507224983543186</v>
      </c>
      <c r="G30" s="72">
        <f>IF(RES_hh_emih_in!G30=0,0,RES_hh_emih_in!G30/RES_summary!G$21)</f>
        <v>1.8080269766596806</v>
      </c>
      <c r="H30" s="72">
        <f>IF(RES_hh_emih_in!H30=0,0,RES_hh_emih_in!H30/RES_summary!H$21)</f>
        <v>1.798481020396927</v>
      </c>
      <c r="I30" s="72">
        <f>IF(RES_hh_emih_in!I30=0,0,RES_hh_emih_in!I30/RES_summary!I$21)</f>
        <v>1.6591607402475645</v>
      </c>
      <c r="J30" s="72">
        <f>IF(RES_hh_emih_in!J30=0,0,RES_hh_emih_in!J30/RES_summary!J$21)</f>
        <v>1.6600215728657821</v>
      </c>
      <c r="K30" s="72">
        <f>IF(RES_hh_emih_in!K30=0,0,RES_hh_emih_in!K30/RES_summary!K$21)</f>
        <v>1.5195342515844155</v>
      </c>
      <c r="L30" s="72">
        <f>IF(RES_hh_emih_in!L30=0,0,RES_hh_emih_in!L30/RES_summary!L$21)</f>
        <v>1.5703092838860149</v>
      </c>
      <c r="M30" s="72">
        <f>IF(RES_hh_emih_in!M30=0,0,RES_hh_emih_in!M30/RES_summary!M$21)</f>
        <v>1.4913725061505103</v>
      </c>
      <c r="N30" s="72">
        <f>IF(RES_hh_emih_in!N30=0,0,RES_hh_emih_in!N30/RES_summary!N$21)</f>
        <v>1.3640151948156489</v>
      </c>
      <c r="O30" s="72">
        <f>IF(RES_hh_emih_in!O30=0,0,RES_hh_emih_in!O30/RES_summary!O$21)</f>
        <v>1.3057537360841491</v>
      </c>
      <c r="P30" s="72">
        <f>IF(RES_hh_emih_in!P30=0,0,RES_hh_emih_in!P30/RES_summary!P$21)</f>
        <v>1.2780140446285817</v>
      </c>
      <c r="Q30" s="72">
        <f>IF(RES_hh_emih_in!Q30=0,0,RES_hh_emih_in!Q30/RES_summary!Q$21)</f>
        <v>1.3296659368694996</v>
      </c>
      <c r="R30" s="72">
        <f>IF(RES_hh_emih_in!R30=0,0,RES_hh_emih_in!R30/RES_summary!R$21)</f>
        <v>1.429865838318497</v>
      </c>
      <c r="S30" s="72">
        <f>IF(RES_hh_emih_in!S30=0,0,RES_hh_emih_in!S30/RES_summary!S$21)</f>
        <v>1.5236608189581515</v>
      </c>
      <c r="T30" s="72">
        <f>IF(RES_hh_emih_in!T30=0,0,RES_hh_emih_in!T30/RES_summary!T$21)</f>
        <v>1.4902267921874122</v>
      </c>
      <c r="U30" s="72">
        <f>IF(RES_hh_emih_in!U30=0,0,RES_hh_emih_in!U30/RES_summary!U$21)</f>
        <v>1.4522409774246849</v>
      </c>
      <c r="V30" s="72">
        <f>IF(RES_hh_emih_in!V30=0,0,RES_hh_emih_in!V30/RES_summary!V$21)</f>
        <v>1.4141266603041567</v>
      </c>
      <c r="W30" s="72">
        <f>IF(RES_hh_emih_in!W30=0,0,RES_hh_emih_in!W30/RES_summary!W$21)</f>
        <v>1.5385161412191704</v>
      </c>
      <c r="X30" s="72">
        <f>IF(RES_hh_emih_in!X30=0,0,RES_hh_emih_in!X30/RES_summary!X$21)</f>
        <v>1.3028555207589154</v>
      </c>
      <c r="Y30" s="72">
        <f>IF(RES_hh_emih_in!Y30=0,0,RES_hh_emih_in!Y30/RES_summary!Y$21)</f>
        <v>1.2401651736022714</v>
      </c>
      <c r="DA30" s="89" t="s">
        <v>965</v>
      </c>
    </row>
    <row r="31" spans="1:105" ht="12" customHeight="1" x14ac:dyDescent="0.25">
      <c r="A31" s="28" t="s">
        <v>203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X31" s="72">
        <f>IF(RES_hh_emih_in!X31=0,0,RES_hh_emih_in!X31/RES_summary!X$21)</f>
        <v>0</v>
      </c>
      <c r="Y31" s="72">
        <f>IF(RES_hh_emih_in!Y31=0,0,RES_hh_emih_in!Y31/RES_summary!Y$21)</f>
        <v>0</v>
      </c>
      <c r="DA31" s="89" t="s">
        <v>966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X32" s="77">
        <f>IF(RES_hh_emih_in!X32=0,0,RES_hh_emih_in!X32/RES_summary!X$21)</f>
        <v>0</v>
      </c>
      <c r="Y32" s="77">
        <f>IF(RES_hh_emih_in!Y32=0,0,RES_hh_emih_in!Y32/RES_summary!Y$21)</f>
        <v>0</v>
      </c>
      <c r="DA32" s="92" t="s">
        <v>967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29185.13638776986</v>
      </c>
      <c r="C3" s="19">
        <f t="shared" ref="C3:V3" si="0">SUM(C4,C9,C12)</f>
        <v>29798.274351004147</v>
      </c>
      <c r="D3" s="19">
        <f t="shared" si="0"/>
        <v>30455.838899014638</v>
      </c>
      <c r="E3" s="19">
        <f t="shared" si="0"/>
        <v>31242.57859161184</v>
      </c>
      <c r="F3" s="19">
        <f t="shared" si="0"/>
        <v>31934.016971973324</v>
      </c>
      <c r="G3" s="19">
        <f t="shared" si="0"/>
        <v>32576.390731124084</v>
      </c>
      <c r="H3" s="19">
        <f t="shared" si="0"/>
        <v>33215.954655990899</v>
      </c>
      <c r="I3" s="19">
        <f t="shared" si="0"/>
        <v>33791.295202323228</v>
      </c>
      <c r="J3" s="19">
        <f t="shared" si="0"/>
        <v>34322.274283599989</v>
      </c>
      <c r="K3" s="19">
        <f t="shared" si="0"/>
        <v>34738.821576587128</v>
      </c>
      <c r="L3" s="19">
        <f t="shared" si="0"/>
        <v>34992.256113898395</v>
      </c>
      <c r="M3" s="19">
        <f t="shared" si="0"/>
        <v>34763.379235193592</v>
      </c>
      <c r="N3" s="19">
        <f t="shared" si="0"/>
        <v>34692.85593329218</v>
      </c>
      <c r="O3" s="19">
        <f t="shared" si="0"/>
        <v>34657.529615092535</v>
      </c>
      <c r="P3" s="19">
        <f t="shared" si="0"/>
        <v>34568.990403872711</v>
      </c>
      <c r="Q3" s="19">
        <f t="shared" si="0"/>
        <v>34493.101010381484</v>
      </c>
      <c r="R3" s="19">
        <f t="shared" si="0"/>
        <v>34460.589926783978</v>
      </c>
      <c r="S3" s="19">
        <f t="shared" si="0"/>
        <v>34115.914043002602</v>
      </c>
      <c r="T3" s="19">
        <f t="shared" si="0"/>
        <v>34063.18344679752</v>
      </c>
      <c r="U3" s="19">
        <f t="shared" si="0"/>
        <v>33898.818535183847</v>
      </c>
      <c r="V3" s="19">
        <f t="shared" si="0"/>
        <v>34947.192629859928</v>
      </c>
      <c r="W3" s="19">
        <f t="shared" ref="W3:Y3" si="1">SUM(W4,W9,W12)</f>
        <v>35491.429908370759</v>
      </c>
      <c r="X3" s="19">
        <f t="shared" si="1"/>
        <v>34298.977967874642</v>
      </c>
      <c r="Y3" s="19">
        <f t="shared" si="1"/>
        <v>33539.846957892492</v>
      </c>
      <c r="DA3" s="56" t="s">
        <v>250</v>
      </c>
    </row>
    <row r="4" spans="1:105" ht="12.95" customHeight="1" x14ac:dyDescent="0.25">
      <c r="A4" s="23" t="s">
        <v>110</v>
      </c>
      <c r="B4" s="22">
        <f>SUM(B5:B8)</f>
        <v>16203.913926968664</v>
      </c>
      <c r="C4" s="22">
        <f t="shared" ref="C4:V4" si="2">SUM(C5:C8)</f>
        <v>16177.499029610568</v>
      </c>
      <c r="D4" s="22">
        <f t="shared" si="2"/>
        <v>16170.576212901637</v>
      </c>
      <c r="E4" s="22">
        <f t="shared" si="2"/>
        <v>16218.883728385297</v>
      </c>
      <c r="F4" s="22">
        <f t="shared" si="2"/>
        <v>16179.355419716283</v>
      </c>
      <c r="G4" s="22">
        <f t="shared" si="2"/>
        <v>16097.351703088163</v>
      </c>
      <c r="H4" s="22">
        <f t="shared" si="2"/>
        <v>15993.549307238993</v>
      </c>
      <c r="I4" s="22">
        <f t="shared" si="2"/>
        <v>15808.359124193443</v>
      </c>
      <c r="J4" s="22">
        <f t="shared" si="2"/>
        <v>15682.960754696671</v>
      </c>
      <c r="K4" s="22">
        <f t="shared" si="2"/>
        <v>15498.704168545733</v>
      </c>
      <c r="L4" s="22">
        <f t="shared" si="2"/>
        <v>15252.893335173141</v>
      </c>
      <c r="M4" s="22">
        <f t="shared" si="2"/>
        <v>14879.02137971949</v>
      </c>
      <c r="N4" s="22">
        <f t="shared" si="2"/>
        <v>14579.144884039173</v>
      </c>
      <c r="O4" s="22">
        <f t="shared" si="2"/>
        <v>14271.081422205301</v>
      </c>
      <c r="P4" s="22">
        <f t="shared" si="2"/>
        <v>13897.330718996242</v>
      </c>
      <c r="Q4" s="22">
        <f t="shared" si="2"/>
        <v>13515.999650783691</v>
      </c>
      <c r="R4" s="22">
        <f t="shared" si="2"/>
        <v>13186.14549379677</v>
      </c>
      <c r="S4" s="22">
        <f t="shared" si="2"/>
        <v>12815.980427680965</v>
      </c>
      <c r="T4" s="22">
        <f t="shared" si="2"/>
        <v>12374.82182145385</v>
      </c>
      <c r="U4" s="22">
        <f t="shared" si="2"/>
        <v>12104.874593903161</v>
      </c>
      <c r="V4" s="22">
        <f t="shared" si="2"/>
        <v>11901.346578102377</v>
      </c>
      <c r="W4" s="22">
        <f t="shared" ref="W4:Y4" si="3">SUM(W5:W8)</f>
        <v>11756.38992389033</v>
      </c>
      <c r="X4" s="22">
        <f t="shared" si="3"/>
        <v>11423.110781368436</v>
      </c>
      <c r="Y4" s="22">
        <f t="shared" si="3"/>
        <v>11161.750699277605</v>
      </c>
      <c r="DA4" s="57"/>
    </row>
    <row r="5" spans="1:105" ht="12" customHeight="1" x14ac:dyDescent="0.25">
      <c r="A5" s="28" t="s">
        <v>32</v>
      </c>
      <c r="B5" s="29">
        <f>B18*B70/11630</f>
        <v>9694.7439484694114</v>
      </c>
      <c r="C5" s="29">
        <f t="shared" ref="C5:V5" si="4">C18*C70/11630</f>
        <v>9641.3620304897395</v>
      </c>
      <c r="D5" s="29">
        <f t="shared" si="4"/>
        <v>9566.5068277537321</v>
      </c>
      <c r="E5" s="29">
        <f t="shared" si="4"/>
        <v>9488.0446020936088</v>
      </c>
      <c r="F5" s="29">
        <f t="shared" si="4"/>
        <v>9401.0817530777422</v>
      </c>
      <c r="G5" s="29">
        <f t="shared" si="4"/>
        <v>9269.8824395292959</v>
      </c>
      <c r="H5" s="29">
        <f t="shared" si="4"/>
        <v>9127.1072630441395</v>
      </c>
      <c r="I5" s="29">
        <f t="shared" si="4"/>
        <v>8952.383431066577</v>
      </c>
      <c r="J5" s="29">
        <f t="shared" si="4"/>
        <v>8830.7764384128259</v>
      </c>
      <c r="K5" s="29">
        <f t="shared" si="4"/>
        <v>8685.7879247231322</v>
      </c>
      <c r="L5" s="29">
        <f t="shared" si="4"/>
        <v>8528.3000743557986</v>
      </c>
      <c r="M5" s="29">
        <f t="shared" si="4"/>
        <v>8302.3699032874265</v>
      </c>
      <c r="N5" s="29">
        <f t="shared" si="4"/>
        <v>8114.5838896514688</v>
      </c>
      <c r="O5" s="29">
        <f t="shared" si="4"/>
        <v>7906.347052849691</v>
      </c>
      <c r="P5" s="29">
        <f t="shared" si="4"/>
        <v>7680.986072602941</v>
      </c>
      <c r="Q5" s="29">
        <f t="shared" si="4"/>
        <v>7424.0201582111295</v>
      </c>
      <c r="R5" s="29">
        <f t="shared" si="4"/>
        <v>7155.5844185876495</v>
      </c>
      <c r="S5" s="29">
        <f t="shared" si="4"/>
        <v>6868.5481575582171</v>
      </c>
      <c r="T5" s="29">
        <f t="shared" si="4"/>
        <v>6550.1035417272979</v>
      </c>
      <c r="U5" s="29">
        <f t="shared" si="4"/>
        <v>6383.9727194408106</v>
      </c>
      <c r="V5" s="29">
        <f t="shared" si="4"/>
        <v>6213.8985770690751</v>
      </c>
      <c r="W5" s="29">
        <f t="shared" ref="W5:Y5" si="5">W18*W70/11630</f>
        <v>6040.9765773851414</v>
      </c>
      <c r="X5" s="29">
        <f t="shared" si="5"/>
        <v>5882.9599764348204</v>
      </c>
      <c r="Y5" s="29">
        <f t="shared" si="5"/>
        <v>5739.2635327532716</v>
      </c>
      <c r="DA5" s="58" t="s">
        <v>968</v>
      </c>
    </row>
    <row r="6" spans="1:105" ht="12" customHeight="1" x14ac:dyDescent="0.25">
      <c r="A6" s="28" t="s">
        <v>47</v>
      </c>
      <c r="B6" s="29">
        <f>B19*B71/11630</f>
        <v>3943.2984255605952</v>
      </c>
      <c r="C6" s="29">
        <f t="shared" ref="C6:V6" si="6">C19*C71/11630</f>
        <v>3881.8269050385061</v>
      </c>
      <c r="D6" s="29">
        <f t="shared" si="6"/>
        <v>3862.4132277398576</v>
      </c>
      <c r="E6" s="29">
        <f t="shared" si="6"/>
        <v>3869.3283131486533</v>
      </c>
      <c r="F6" s="29">
        <f t="shared" si="6"/>
        <v>3850.3074059896408</v>
      </c>
      <c r="G6" s="29">
        <f t="shared" si="6"/>
        <v>3822.5686454079673</v>
      </c>
      <c r="H6" s="29">
        <f t="shared" si="6"/>
        <v>3809.0879307229884</v>
      </c>
      <c r="I6" s="29">
        <f t="shared" si="6"/>
        <v>3748.8719810031316</v>
      </c>
      <c r="J6" s="29">
        <f t="shared" si="6"/>
        <v>3680.7157776014124</v>
      </c>
      <c r="K6" s="29">
        <f t="shared" si="6"/>
        <v>3610.3977552393249</v>
      </c>
      <c r="L6" s="29">
        <f t="shared" si="6"/>
        <v>3516.6517464748226</v>
      </c>
      <c r="M6" s="29">
        <f t="shared" si="6"/>
        <v>3399.7062698593795</v>
      </c>
      <c r="N6" s="29">
        <f t="shared" si="6"/>
        <v>3291.4718044214169</v>
      </c>
      <c r="O6" s="29">
        <f t="shared" si="6"/>
        <v>3168.9704585914042</v>
      </c>
      <c r="P6" s="29">
        <f t="shared" si="6"/>
        <v>3030.0711152495605</v>
      </c>
      <c r="Q6" s="29">
        <f t="shared" si="6"/>
        <v>2914.5803738300406</v>
      </c>
      <c r="R6" s="29">
        <f t="shared" si="6"/>
        <v>2847.8139994601993</v>
      </c>
      <c r="S6" s="29">
        <f t="shared" si="6"/>
        <v>2777.6118403748765</v>
      </c>
      <c r="T6" s="29">
        <f t="shared" si="6"/>
        <v>2676.48276493509</v>
      </c>
      <c r="U6" s="29">
        <f t="shared" si="6"/>
        <v>2584.6817771815377</v>
      </c>
      <c r="V6" s="29">
        <f t="shared" si="6"/>
        <v>2520.4496732997882</v>
      </c>
      <c r="W6" s="29">
        <f t="shared" ref="W6:Y6" si="7">W19*W71/11630</f>
        <v>2454.2429245085605</v>
      </c>
      <c r="X6" s="29">
        <f t="shared" si="7"/>
        <v>2401.5858234235902</v>
      </c>
      <c r="Y6" s="29">
        <f t="shared" si="7"/>
        <v>2356.2306571358499</v>
      </c>
      <c r="DA6" s="58" t="s">
        <v>969</v>
      </c>
    </row>
    <row r="7" spans="1:105" ht="12" customHeight="1" x14ac:dyDescent="0.25">
      <c r="A7" s="28" t="s">
        <v>46</v>
      </c>
      <c r="B7" s="29">
        <f>B20*B72/11630</f>
        <v>1304.4376806327875</v>
      </c>
      <c r="C7" s="29">
        <f t="shared" ref="C7:V7" si="8">C20*C72/11630</f>
        <v>1344.5555490214933</v>
      </c>
      <c r="D7" s="29">
        <f t="shared" si="8"/>
        <v>1381.3434596968132</v>
      </c>
      <c r="E7" s="29">
        <f t="shared" si="8"/>
        <v>1449.8645896220476</v>
      </c>
      <c r="F7" s="29">
        <f t="shared" si="8"/>
        <v>1474.6487208031047</v>
      </c>
      <c r="G7" s="29">
        <f t="shared" si="8"/>
        <v>1503.9280782293461</v>
      </c>
      <c r="H7" s="29">
        <f t="shared" si="8"/>
        <v>1524.1392631861218</v>
      </c>
      <c r="I7" s="29">
        <f t="shared" si="8"/>
        <v>1541.0830770187304</v>
      </c>
      <c r="J7" s="29">
        <f t="shared" si="8"/>
        <v>1560.9170580579309</v>
      </c>
      <c r="K7" s="29">
        <f t="shared" si="8"/>
        <v>1561.2301335588859</v>
      </c>
      <c r="L7" s="29">
        <f t="shared" si="8"/>
        <v>1553.1802981043272</v>
      </c>
      <c r="M7" s="29">
        <f t="shared" si="8"/>
        <v>1515.4623571558179</v>
      </c>
      <c r="N7" s="29">
        <f t="shared" si="8"/>
        <v>1501.8196645952582</v>
      </c>
      <c r="O7" s="29">
        <f t="shared" si="8"/>
        <v>1504.2364733601542</v>
      </c>
      <c r="P7" s="29">
        <f t="shared" si="8"/>
        <v>1490.0055564250752</v>
      </c>
      <c r="Q7" s="29">
        <f t="shared" si="8"/>
        <v>1470.8905881305595</v>
      </c>
      <c r="R7" s="29">
        <f t="shared" si="8"/>
        <v>1472.3688521190097</v>
      </c>
      <c r="S7" s="29">
        <f t="shared" si="8"/>
        <v>1448.4746628502812</v>
      </c>
      <c r="T7" s="29">
        <f t="shared" si="8"/>
        <v>1412.3616515184685</v>
      </c>
      <c r="U7" s="29">
        <f t="shared" si="8"/>
        <v>1378.1136040771207</v>
      </c>
      <c r="V7" s="29">
        <f t="shared" si="8"/>
        <v>1328.2783167065504</v>
      </c>
      <c r="W7" s="29">
        <f t="shared" ref="W7:Y7" si="9">W20*W72/11630</f>
        <v>1295.6220529947625</v>
      </c>
      <c r="X7" s="29">
        <f t="shared" si="9"/>
        <v>1228.4974951581059</v>
      </c>
      <c r="Y7" s="29">
        <f t="shared" si="9"/>
        <v>1184.2194703933685</v>
      </c>
      <c r="DA7" s="58" t="s">
        <v>970</v>
      </c>
    </row>
    <row r="8" spans="1:105" ht="12" customHeight="1" x14ac:dyDescent="0.25">
      <c r="A8" s="28" t="s">
        <v>45</v>
      </c>
      <c r="B8" s="29">
        <f>B21*B73/11630</f>
        <v>1261.4338723058697</v>
      </c>
      <c r="C8" s="29">
        <f t="shared" ref="C8:V8" si="10">C21*C73/11630</f>
        <v>1309.7545450608286</v>
      </c>
      <c r="D8" s="29">
        <f t="shared" si="10"/>
        <v>1360.3126977112347</v>
      </c>
      <c r="E8" s="29">
        <f t="shared" si="10"/>
        <v>1411.6462235209874</v>
      </c>
      <c r="F8" s="29">
        <f t="shared" si="10"/>
        <v>1453.317539845795</v>
      </c>
      <c r="G8" s="29">
        <f t="shared" si="10"/>
        <v>1500.9725399215527</v>
      </c>
      <c r="H8" s="29">
        <f t="shared" si="10"/>
        <v>1533.2148502857442</v>
      </c>
      <c r="I8" s="29">
        <f t="shared" si="10"/>
        <v>1566.0206351050019</v>
      </c>
      <c r="J8" s="29">
        <f t="shared" si="10"/>
        <v>1610.5514806245033</v>
      </c>
      <c r="K8" s="29">
        <f t="shared" si="10"/>
        <v>1641.2883550243912</v>
      </c>
      <c r="L8" s="29">
        <f t="shared" si="10"/>
        <v>1654.7612162381927</v>
      </c>
      <c r="M8" s="29">
        <f t="shared" si="10"/>
        <v>1661.4828494168655</v>
      </c>
      <c r="N8" s="29">
        <f t="shared" si="10"/>
        <v>1671.2695253710294</v>
      </c>
      <c r="O8" s="29">
        <f t="shared" si="10"/>
        <v>1691.5274374040528</v>
      </c>
      <c r="P8" s="29">
        <f t="shared" si="10"/>
        <v>1696.2679747186644</v>
      </c>
      <c r="Q8" s="29">
        <f t="shared" si="10"/>
        <v>1706.5085306119624</v>
      </c>
      <c r="R8" s="29">
        <f t="shared" si="10"/>
        <v>1710.3782236299105</v>
      </c>
      <c r="S8" s="29">
        <f t="shared" si="10"/>
        <v>1721.3457668975902</v>
      </c>
      <c r="T8" s="29">
        <f t="shared" si="10"/>
        <v>1735.8738632729942</v>
      </c>
      <c r="U8" s="29">
        <f t="shared" si="10"/>
        <v>1758.1064932036934</v>
      </c>
      <c r="V8" s="29">
        <f t="shared" si="10"/>
        <v>1838.720011026965</v>
      </c>
      <c r="W8" s="29">
        <f t="shared" ref="W8:Y8" si="11">W21*W73/11630</f>
        <v>1965.5483690018657</v>
      </c>
      <c r="X8" s="29">
        <f t="shared" si="11"/>
        <v>1910.0674863519203</v>
      </c>
      <c r="Y8" s="29">
        <f t="shared" si="11"/>
        <v>1882.0370389951152</v>
      </c>
      <c r="DA8" s="58" t="s">
        <v>971</v>
      </c>
    </row>
    <row r="9" spans="1:105" ht="12.95" customHeight="1" x14ac:dyDescent="0.25">
      <c r="A9" s="23" t="s">
        <v>109</v>
      </c>
      <c r="B9" s="22">
        <f>SUM(B10:B11)</f>
        <v>4955.8012938441516</v>
      </c>
      <c r="C9" s="22">
        <f t="shared" ref="C9:V9" si="12">SUM(C10:C11)</f>
        <v>5367.5667705662891</v>
      </c>
      <c r="D9" s="22">
        <f t="shared" si="12"/>
        <v>5829.4968252194358</v>
      </c>
      <c r="E9" s="22">
        <f t="shared" si="12"/>
        <v>6377.569525402163</v>
      </c>
      <c r="F9" s="22">
        <f t="shared" si="12"/>
        <v>6927.1691125963735</v>
      </c>
      <c r="G9" s="22">
        <f t="shared" si="12"/>
        <v>7506.4174229067585</v>
      </c>
      <c r="H9" s="22">
        <f t="shared" si="12"/>
        <v>8095.6259321789812</v>
      </c>
      <c r="I9" s="22">
        <f t="shared" si="12"/>
        <v>8699.9811333639082</v>
      </c>
      <c r="J9" s="22">
        <f t="shared" si="12"/>
        <v>9222.2513230525728</v>
      </c>
      <c r="K9" s="22">
        <f t="shared" si="12"/>
        <v>9737.5507311986712</v>
      </c>
      <c r="L9" s="22">
        <f t="shared" si="12"/>
        <v>10214.188855839066</v>
      </c>
      <c r="M9" s="22">
        <f t="shared" si="12"/>
        <v>10503.448291629749</v>
      </c>
      <c r="N9" s="22">
        <f t="shared" si="12"/>
        <v>10840.333848589502</v>
      </c>
      <c r="O9" s="22">
        <f t="shared" si="12"/>
        <v>11181.75800091969</v>
      </c>
      <c r="P9" s="22">
        <f t="shared" si="12"/>
        <v>11582.661499686232</v>
      </c>
      <c r="Q9" s="22">
        <f t="shared" si="12"/>
        <v>12097.880673354292</v>
      </c>
      <c r="R9" s="22">
        <f t="shared" si="12"/>
        <v>12538.50048489614</v>
      </c>
      <c r="S9" s="22">
        <f t="shared" si="12"/>
        <v>12767.750999847702</v>
      </c>
      <c r="T9" s="22">
        <f t="shared" si="12"/>
        <v>13312.186377264859</v>
      </c>
      <c r="U9" s="22">
        <f t="shared" si="12"/>
        <v>13641.021472803186</v>
      </c>
      <c r="V9" s="22">
        <f t="shared" si="12"/>
        <v>14688.968460818855</v>
      </c>
      <c r="W9" s="22">
        <f t="shared" ref="W9:Y9" si="13">SUM(W10:W11)</f>
        <v>15220.572177646314</v>
      </c>
      <c r="X9" s="22">
        <f t="shared" si="13"/>
        <v>14774.665605509124</v>
      </c>
      <c r="Y9" s="22">
        <f t="shared" si="13"/>
        <v>14591.261150299302</v>
      </c>
      <c r="DA9" s="57"/>
    </row>
    <row r="10" spans="1:105" ht="12" customHeight="1" x14ac:dyDescent="0.25">
      <c r="A10" s="28" t="s">
        <v>28</v>
      </c>
      <c r="B10" s="29">
        <f>B23*B75/11630</f>
        <v>3943.3273397326948</v>
      </c>
      <c r="C10" s="29">
        <f t="shared" ref="C10:V10" si="14">C23*C75/11630</f>
        <v>4267.0844169061238</v>
      </c>
      <c r="D10" s="29">
        <f t="shared" si="14"/>
        <v>4637.6337418694011</v>
      </c>
      <c r="E10" s="29">
        <f t="shared" si="14"/>
        <v>5068.12335818873</v>
      </c>
      <c r="F10" s="29">
        <f t="shared" si="14"/>
        <v>5475.5808162788635</v>
      </c>
      <c r="G10" s="29">
        <f t="shared" si="14"/>
        <v>5921.1041689111653</v>
      </c>
      <c r="H10" s="29">
        <f t="shared" si="14"/>
        <v>6395.4190605620988</v>
      </c>
      <c r="I10" s="29">
        <f t="shared" si="14"/>
        <v>6856.1451245977487</v>
      </c>
      <c r="J10" s="29">
        <f t="shared" si="14"/>
        <v>7268.8551293296887</v>
      </c>
      <c r="K10" s="29">
        <f t="shared" si="14"/>
        <v>7676.3089705058092</v>
      </c>
      <c r="L10" s="29">
        <f t="shared" si="14"/>
        <v>8036.4580775400118</v>
      </c>
      <c r="M10" s="29">
        <f t="shared" si="14"/>
        <v>8259.1852598822225</v>
      </c>
      <c r="N10" s="29">
        <f t="shared" si="14"/>
        <v>8514.2120081093599</v>
      </c>
      <c r="O10" s="29">
        <f t="shared" si="14"/>
        <v>8761.4427016655191</v>
      </c>
      <c r="P10" s="29">
        <f t="shared" si="14"/>
        <v>9028.0605290539006</v>
      </c>
      <c r="Q10" s="29">
        <f t="shared" si="14"/>
        <v>9338.9549316502962</v>
      </c>
      <c r="R10" s="29">
        <f t="shared" si="14"/>
        <v>9499.8570347250643</v>
      </c>
      <c r="S10" s="29">
        <f t="shared" si="14"/>
        <v>9488.0542584539489</v>
      </c>
      <c r="T10" s="29">
        <f t="shared" si="14"/>
        <v>9685.3779868132424</v>
      </c>
      <c r="U10" s="29">
        <f t="shared" si="14"/>
        <v>9724.2025964280929</v>
      </c>
      <c r="V10" s="29">
        <f t="shared" si="14"/>
        <v>10273.363134226393</v>
      </c>
      <c r="W10" s="29">
        <f t="shared" ref="W10:Y10" si="15">W23*W75/11630</f>
        <v>10465.281910192345</v>
      </c>
      <c r="X10" s="29">
        <f t="shared" si="15"/>
        <v>9970.7477687518876</v>
      </c>
      <c r="Y10" s="29">
        <f t="shared" si="15"/>
        <v>9737.8852891615279</v>
      </c>
      <c r="DA10" s="58" t="s">
        <v>972</v>
      </c>
    </row>
    <row r="11" spans="1:105" ht="12" customHeight="1" x14ac:dyDescent="0.25">
      <c r="A11" s="28" t="s">
        <v>27</v>
      </c>
      <c r="B11" s="29">
        <f>B24*B76/11630</f>
        <v>1012.4739541114564</v>
      </c>
      <c r="C11" s="29">
        <f t="shared" ref="C11:V11" si="16">C24*C76/11630</f>
        <v>1100.4823536601655</v>
      </c>
      <c r="D11" s="29">
        <f t="shared" si="16"/>
        <v>1191.8630833500351</v>
      </c>
      <c r="E11" s="29">
        <f t="shared" si="16"/>
        <v>1309.4461672134328</v>
      </c>
      <c r="F11" s="29">
        <f t="shared" si="16"/>
        <v>1451.58829631751</v>
      </c>
      <c r="G11" s="29">
        <f t="shared" si="16"/>
        <v>1585.3132539955932</v>
      </c>
      <c r="H11" s="29">
        <f t="shared" si="16"/>
        <v>1700.2068716168824</v>
      </c>
      <c r="I11" s="29">
        <f t="shared" si="16"/>
        <v>1843.8360087661592</v>
      </c>
      <c r="J11" s="29">
        <f t="shared" si="16"/>
        <v>1953.3961937228835</v>
      </c>
      <c r="K11" s="29">
        <f t="shared" si="16"/>
        <v>2061.2417606928616</v>
      </c>
      <c r="L11" s="29">
        <f t="shared" si="16"/>
        <v>2177.7307782990538</v>
      </c>
      <c r="M11" s="29">
        <f t="shared" si="16"/>
        <v>2244.2630317475273</v>
      </c>
      <c r="N11" s="29">
        <f t="shared" si="16"/>
        <v>2326.1218404801425</v>
      </c>
      <c r="O11" s="29">
        <f t="shared" si="16"/>
        <v>2420.31529925417</v>
      </c>
      <c r="P11" s="29">
        <f t="shared" si="16"/>
        <v>2554.6009706323316</v>
      </c>
      <c r="Q11" s="29">
        <f t="shared" si="16"/>
        <v>2758.9257417039948</v>
      </c>
      <c r="R11" s="29">
        <f t="shared" si="16"/>
        <v>3038.6434501710751</v>
      </c>
      <c r="S11" s="29">
        <f t="shared" si="16"/>
        <v>3279.6967413937532</v>
      </c>
      <c r="T11" s="29">
        <f t="shared" si="16"/>
        <v>3626.8083904516166</v>
      </c>
      <c r="U11" s="29">
        <f t="shared" si="16"/>
        <v>3916.8188763750923</v>
      </c>
      <c r="V11" s="29">
        <f t="shared" si="16"/>
        <v>4415.605326592462</v>
      </c>
      <c r="W11" s="29">
        <f t="shared" ref="W11:Y11" si="17">W24*W76/11630</f>
        <v>4755.2902674539682</v>
      </c>
      <c r="X11" s="29">
        <f t="shared" si="17"/>
        <v>4803.9178367572367</v>
      </c>
      <c r="Y11" s="29">
        <f t="shared" si="17"/>
        <v>4853.3758611377734</v>
      </c>
      <c r="DA11" s="58" t="s">
        <v>973</v>
      </c>
    </row>
    <row r="12" spans="1:105" ht="12.95" customHeight="1" x14ac:dyDescent="0.25">
      <c r="A12" s="23" t="s">
        <v>108</v>
      </c>
      <c r="B12" s="22">
        <f>SUM(B13:B14)</f>
        <v>8025.4211669570414</v>
      </c>
      <c r="C12" s="22">
        <f t="shared" ref="C12:V12" si="18">SUM(C13:C14)</f>
        <v>8253.2085508272903</v>
      </c>
      <c r="D12" s="22">
        <f t="shared" si="18"/>
        <v>8455.7658608935635</v>
      </c>
      <c r="E12" s="22">
        <f t="shared" si="18"/>
        <v>8646.12533782438</v>
      </c>
      <c r="F12" s="22">
        <f t="shared" si="18"/>
        <v>8827.4924396606639</v>
      </c>
      <c r="G12" s="22">
        <f t="shared" si="18"/>
        <v>8972.6216051291649</v>
      </c>
      <c r="H12" s="22">
        <f t="shared" si="18"/>
        <v>9126.7794165729229</v>
      </c>
      <c r="I12" s="22">
        <f t="shared" si="18"/>
        <v>9282.9549447658792</v>
      </c>
      <c r="J12" s="22">
        <f t="shared" si="18"/>
        <v>9417.0622058507415</v>
      </c>
      <c r="K12" s="22">
        <f t="shared" si="18"/>
        <v>9502.5666768427254</v>
      </c>
      <c r="L12" s="22">
        <f t="shared" si="18"/>
        <v>9525.1739228861898</v>
      </c>
      <c r="M12" s="22">
        <f t="shared" si="18"/>
        <v>9380.9095638443541</v>
      </c>
      <c r="N12" s="22">
        <f t="shared" si="18"/>
        <v>9273.3772006635027</v>
      </c>
      <c r="O12" s="22">
        <f t="shared" si="18"/>
        <v>9204.6901919675438</v>
      </c>
      <c r="P12" s="22">
        <f t="shared" si="18"/>
        <v>9088.9981851902412</v>
      </c>
      <c r="Q12" s="22">
        <f t="shared" si="18"/>
        <v>8879.2206862435014</v>
      </c>
      <c r="R12" s="22">
        <f t="shared" si="18"/>
        <v>8735.943948091066</v>
      </c>
      <c r="S12" s="22">
        <f t="shared" si="18"/>
        <v>8532.1826154739319</v>
      </c>
      <c r="T12" s="22">
        <f t="shared" si="18"/>
        <v>8376.1752480788109</v>
      </c>
      <c r="U12" s="22">
        <f t="shared" si="18"/>
        <v>8152.9224684774999</v>
      </c>
      <c r="V12" s="22">
        <f t="shared" si="18"/>
        <v>8356.8775909387005</v>
      </c>
      <c r="W12" s="22">
        <f t="shared" ref="W12:Y12" si="19">SUM(W13:W14)</f>
        <v>8514.4678068341163</v>
      </c>
      <c r="X12" s="22">
        <f t="shared" si="19"/>
        <v>8101.2015809970817</v>
      </c>
      <c r="Y12" s="22">
        <f t="shared" si="19"/>
        <v>7786.8351083155858</v>
      </c>
      <c r="DA12" s="57"/>
    </row>
    <row r="13" spans="1:105" ht="12" customHeight="1" x14ac:dyDescent="0.25">
      <c r="A13" s="30" t="s">
        <v>44</v>
      </c>
      <c r="B13" s="31">
        <f>B26*B78/11630</f>
        <v>6016.6598915792947</v>
      </c>
      <c r="C13" s="31">
        <f t="shared" ref="C13:V13" si="20">C26*C78/11630</f>
        <v>6176.7114316727793</v>
      </c>
      <c r="D13" s="31">
        <f t="shared" si="20"/>
        <v>6316.9820081154794</v>
      </c>
      <c r="E13" s="31">
        <f t="shared" si="20"/>
        <v>6441.2689302307017</v>
      </c>
      <c r="F13" s="31">
        <f t="shared" si="20"/>
        <v>6540.4588885178446</v>
      </c>
      <c r="G13" s="31">
        <f t="shared" si="20"/>
        <v>6614.5697874478528</v>
      </c>
      <c r="H13" s="31">
        <f t="shared" si="20"/>
        <v>6695.444329248633</v>
      </c>
      <c r="I13" s="31">
        <f t="shared" si="20"/>
        <v>6755.3658485704918</v>
      </c>
      <c r="J13" s="31">
        <f t="shared" si="20"/>
        <v>6778.6800302754082</v>
      </c>
      <c r="K13" s="31">
        <f t="shared" si="20"/>
        <v>6733.4208404291567</v>
      </c>
      <c r="L13" s="31">
        <f t="shared" si="20"/>
        <v>6624.4248381176712</v>
      </c>
      <c r="M13" s="31">
        <f t="shared" si="20"/>
        <v>6380.3381694005029</v>
      </c>
      <c r="N13" s="31">
        <f t="shared" si="20"/>
        <v>6166.395363256629</v>
      </c>
      <c r="O13" s="31">
        <f t="shared" si="20"/>
        <v>5998.4329662680848</v>
      </c>
      <c r="P13" s="31">
        <f t="shared" si="20"/>
        <v>5791.3242206164759</v>
      </c>
      <c r="Q13" s="31">
        <f t="shared" si="20"/>
        <v>5484.3907676620602</v>
      </c>
      <c r="R13" s="31">
        <f t="shared" si="20"/>
        <v>5204.4601773797094</v>
      </c>
      <c r="S13" s="31">
        <f t="shared" si="20"/>
        <v>4927.1332563591113</v>
      </c>
      <c r="T13" s="31">
        <f t="shared" si="20"/>
        <v>4630.3114523050317</v>
      </c>
      <c r="U13" s="31">
        <f t="shared" si="20"/>
        <v>4312.7647354043347</v>
      </c>
      <c r="V13" s="31">
        <f t="shared" si="20"/>
        <v>4230.9283770056072</v>
      </c>
      <c r="W13" s="31">
        <f t="shared" ref="W13:Y13" si="21">W26*W78/11630</f>
        <v>4225.670730435826</v>
      </c>
      <c r="X13" s="31">
        <f t="shared" si="21"/>
        <v>3927.7234137563096</v>
      </c>
      <c r="Y13" s="31">
        <f t="shared" si="21"/>
        <v>3679.2506399379163</v>
      </c>
      <c r="DA13" s="59" t="s">
        <v>974</v>
      </c>
    </row>
    <row r="14" spans="1:105" ht="12" customHeight="1" x14ac:dyDescent="0.25">
      <c r="A14" s="32" t="s">
        <v>25</v>
      </c>
      <c r="B14" s="33">
        <f>B27*B79/11630</f>
        <v>2008.7612753777466</v>
      </c>
      <c r="C14" s="33">
        <f t="shared" ref="C14:V14" si="22">C27*C79/11630</f>
        <v>2076.4971191545105</v>
      </c>
      <c r="D14" s="33">
        <f t="shared" si="22"/>
        <v>2138.7838527780837</v>
      </c>
      <c r="E14" s="33">
        <f t="shared" si="22"/>
        <v>2204.8564075936783</v>
      </c>
      <c r="F14" s="33">
        <f t="shared" si="22"/>
        <v>2287.0335511428193</v>
      </c>
      <c r="G14" s="33">
        <f t="shared" si="22"/>
        <v>2358.0518176813125</v>
      </c>
      <c r="H14" s="33">
        <f t="shared" si="22"/>
        <v>2431.3350873242898</v>
      </c>
      <c r="I14" s="33">
        <f t="shared" si="22"/>
        <v>2527.5890961953874</v>
      </c>
      <c r="J14" s="33">
        <f t="shared" si="22"/>
        <v>2638.3821755753329</v>
      </c>
      <c r="K14" s="33">
        <f t="shared" si="22"/>
        <v>2769.1458364135692</v>
      </c>
      <c r="L14" s="33">
        <f t="shared" si="22"/>
        <v>2900.7490847685185</v>
      </c>
      <c r="M14" s="33">
        <f t="shared" si="22"/>
        <v>3000.5713944438517</v>
      </c>
      <c r="N14" s="33">
        <f t="shared" si="22"/>
        <v>3106.9818374068736</v>
      </c>
      <c r="O14" s="33">
        <f t="shared" si="22"/>
        <v>3206.2572256994595</v>
      </c>
      <c r="P14" s="33">
        <f t="shared" si="22"/>
        <v>3297.6739645737644</v>
      </c>
      <c r="Q14" s="33">
        <f t="shared" si="22"/>
        <v>3394.8299185814421</v>
      </c>
      <c r="R14" s="33">
        <f t="shared" si="22"/>
        <v>3531.4837707113561</v>
      </c>
      <c r="S14" s="33">
        <f t="shared" si="22"/>
        <v>3605.0493591148197</v>
      </c>
      <c r="T14" s="33">
        <f t="shared" si="22"/>
        <v>3745.8637957737797</v>
      </c>
      <c r="U14" s="33">
        <f t="shared" si="22"/>
        <v>3840.1577330731657</v>
      </c>
      <c r="V14" s="33">
        <f t="shared" si="22"/>
        <v>4125.9492139330932</v>
      </c>
      <c r="W14" s="33">
        <f t="shared" ref="W14:Y14" si="23">W27*W79/11630</f>
        <v>4288.7970763982912</v>
      </c>
      <c r="X14" s="33">
        <f t="shared" si="23"/>
        <v>4173.4781672407726</v>
      </c>
      <c r="Y14" s="33">
        <f t="shared" si="23"/>
        <v>4107.5844683776695</v>
      </c>
      <c r="DA14" s="60" t="s">
        <v>975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1060943.503938115</v>
      </c>
      <c r="C16" s="19">
        <f t="shared" ref="C16:Q16" si="24">SUM(C17,C22,C25)</f>
        <v>1087049.6484045587</v>
      </c>
      <c r="D16" s="19">
        <f t="shared" si="24"/>
        <v>1112624.9401916722</v>
      </c>
      <c r="E16" s="19">
        <f t="shared" si="24"/>
        <v>1141037.9475081344</v>
      </c>
      <c r="F16" s="19">
        <f t="shared" si="24"/>
        <v>1173121.4704624538</v>
      </c>
      <c r="G16" s="19">
        <f t="shared" si="24"/>
        <v>1201810.5374470488</v>
      </c>
      <c r="H16" s="19">
        <f t="shared" si="24"/>
        <v>1231367.1803188794</v>
      </c>
      <c r="I16" s="19">
        <f t="shared" si="24"/>
        <v>1268555.1631229306</v>
      </c>
      <c r="J16" s="19">
        <f t="shared" si="24"/>
        <v>1312145.0314998135</v>
      </c>
      <c r="K16" s="19">
        <f t="shared" si="24"/>
        <v>1362264.2917909895</v>
      </c>
      <c r="L16" s="19">
        <f t="shared" si="24"/>
        <v>1407970.7510618132</v>
      </c>
      <c r="M16" s="19">
        <f t="shared" si="24"/>
        <v>1433383.1730096582</v>
      </c>
      <c r="N16" s="19">
        <f t="shared" si="24"/>
        <v>1463385.9698932543</v>
      </c>
      <c r="O16" s="19">
        <f t="shared" si="24"/>
        <v>1491444.1048259418</v>
      </c>
      <c r="P16" s="19">
        <f t="shared" si="24"/>
        <v>1520550.6920271178</v>
      </c>
      <c r="Q16" s="19">
        <f t="shared" si="24"/>
        <v>1547147.0166481759</v>
      </c>
      <c r="R16" s="19">
        <f t="shared" ref="R16" si="25">SUM(R17,R22,R25)</f>
        <v>1564128.94375332</v>
      </c>
      <c r="S16" s="19">
        <f t="shared" ref="S16" si="26">SUM(S17,S22,S25)</f>
        <v>1579678.023887814</v>
      </c>
      <c r="T16" s="19">
        <f t="shared" ref="T16" si="27">SUM(T17,T22,T25)</f>
        <v>1600165.4674964137</v>
      </c>
      <c r="U16" s="19">
        <f t="shared" ref="U16" si="28">SUM(U17,U22,U25)</f>
        <v>1620637.2332317</v>
      </c>
      <c r="V16" s="19">
        <f t="shared" ref="V16:W16" si="29">SUM(V17,V22,V25)</f>
        <v>1636144.9434313057</v>
      </c>
      <c r="W16" s="19">
        <f t="shared" si="29"/>
        <v>1629521.5020672895</v>
      </c>
      <c r="X16" s="19">
        <f t="shared" ref="X16:Y16" si="30">SUM(X17,X22,X25)</f>
        <v>1631341.868584855</v>
      </c>
      <c r="Y16" s="19">
        <f t="shared" si="30"/>
        <v>1633284.9184829316</v>
      </c>
      <c r="DA16" s="56" t="s">
        <v>976</v>
      </c>
    </row>
    <row r="17" spans="1:105" ht="12.95" customHeight="1" x14ac:dyDescent="0.25">
      <c r="A17" s="23" t="s">
        <v>110</v>
      </c>
      <c r="B17" s="22">
        <f>SUM(B18:B21)</f>
        <v>207939.26623276176</v>
      </c>
      <c r="C17" s="22">
        <f t="shared" ref="C17:Q17" si="31">SUM(C18:C21)</f>
        <v>211319.67377549995</v>
      </c>
      <c r="D17" s="22">
        <f t="shared" si="31"/>
        <v>214406.54325399219</v>
      </c>
      <c r="E17" s="22">
        <f t="shared" si="31"/>
        <v>217776.2140984814</v>
      </c>
      <c r="F17" s="22">
        <f t="shared" si="31"/>
        <v>219600.31680377442</v>
      </c>
      <c r="G17" s="22">
        <f t="shared" si="31"/>
        <v>221338.8568900339</v>
      </c>
      <c r="H17" s="22">
        <f t="shared" si="31"/>
        <v>222583.42572635491</v>
      </c>
      <c r="I17" s="22">
        <f t="shared" si="31"/>
        <v>223205.47970070312</v>
      </c>
      <c r="J17" s="22">
        <f t="shared" si="31"/>
        <v>224750.27094013069</v>
      </c>
      <c r="K17" s="22">
        <f t="shared" si="31"/>
        <v>224852.16560543311</v>
      </c>
      <c r="L17" s="22">
        <f t="shared" si="31"/>
        <v>223539.04641592634</v>
      </c>
      <c r="M17" s="22">
        <f t="shared" si="31"/>
        <v>220187.29195544557</v>
      </c>
      <c r="N17" s="22">
        <f t="shared" si="31"/>
        <v>216767.3594005687</v>
      </c>
      <c r="O17" s="22">
        <f t="shared" si="31"/>
        <v>213069.59116579947</v>
      </c>
      <c r="P17" s="22">
        <f t="shared" si="31"/>
        <v>208872.53699013559</v>
      </c>
      <c r="Q17" s="22">
        <f t="shared" si="31"/>
        <v>203834.80300154371</v>
      </c>
      <c r="R17" s="22">
        <f t="shared" ref="R17" si="32">SUM(R18:R21)</f>
        <v>199754.18412928376</v>
      </c>
      <c r="S17" s="22">
        <f t="shared" ref="S17" si="33">SUM(S18:S21)</f>
        <v>195519.08255654384</v>
      </c>
      <c r="T17" s="22">
        <f t="shared" ref="T17" si="34">SUM(T18:T21)</f>
        <v>191266.02576472083</v>
      </c>
      <c r="U17" s="22">
        <f t="shared" ref="U17" si="35">SUM(U18:U21)</f>
        <v>188179.23652237834</v>
      </c>
      <c r="V17" s="22">
        <f t="shared" ref="V17:W17" si="36">SUM(V18:V21)</f>
        <v>184770.45016506268</v>
      </c>
      <c r="W17" s="22">
        <f t="shared" si="36"/>
        <v>181198.02378752414</v>
      </c>
      <c r="X17" s="22">
        <f t="shared" ref="X17:Y17" si="37">SUM(X18:X21)</f>
        <v>178213.42740544002</v>
      </c>
      <c r="Y17" s="22">
        <f t="shared" si="37"/>
        <v>175707.2828804313</v>
      </c>
      <c r="DA17" s="57"/>
    </row>
    <row r="18" spans="1:105" ht="12" customHeight="1" x14ac:dyDescent="0.25">
      <c r="A18" s="28" t="s">
        <v>32</v>
      </c>
      <c r="B18" s="29">
        <f>B31*B83/1000000</f>
        <v>12870.989968116357</v>
      </c>
      <c r="C18" s="29">
        <f t="shared" ref="C18:Q18" si="38">C31*C83/1000000</f>
        <v>12800.118768789469</v>
      </c>
      <c r="D18" s="29">
        <f t="shared" si="38"/>
        <v>12700.739087531501</v>
      </c>
      <c r="E18" s="29">
        <f t="shared" si="38"/>
        <v>12596.570630405107</v>
      </c>
      <c r="F18" s="29">
        <f t="shared" si="38"/>
        <v>12481.116528344097</v>
      </c>
      <c r="G18" s="29">
        <f t="shared" si="38"/>
        <v>12306.932964808884</v>
      </c>
      <c r="H18" s="29">
        <f t="shared" si="38"/>
        <v>12117.380989635092</v>
      </c>
      <c r="I18" s="29">
        <f t="shared" si="38"/>
        <v>11885.413162477662</v>
      </c>
      <c r="J18" s="29">
        <f t="shared" si="38"/>
        <v>11723.964609445344</v>
      </c>
      <c r="K18" s="29">
        <f t="shared" si="38"/>
        <v>11531.474151202061</v>
      </c>
      <c r="L18" s="29">
        <f t="shared" si="38"/>
        <v>11322.389253967804</v>
      </c>
      <c r="M18" s="29">
        <f t="shared" si="38"/>
        <v>11022.438581647579</v>
      </c>
      <c r="N18" s="29">
        <f t="shared" si="38"/>
        <v>10773.129068110349</v>
      </c>
      <c r="O18" s="29">
        <f t="shared" si="38"/>
        <v>10496.668518794741</v>
      </c>
      <c r="P18" s="29">
        <f t="shared" si="38"/>
        <v>10197.473518763958</v>
      </c>
      <c r="Q18" s="29">
        <f t="shared" si="38"/>
        <v>9856.3189999994847</v>
      </c>
      <c r="R18" s="29">
        <f t="shared" ref="R18:V18" si="39">R31*R83/1000000</f>
        <v>9499.9368479651148</v>
      </c>
      <c r="S18" s="29">
        <f t="shared" si="39"/>
        <v>9118.8601680824304</v>
      </c>
      <c r="T18" s="29">
        <f t="shared" si="39"/>
        <v>8696.0849532292796</v>
      </c>
      <c r="U18" s="29">
        <f t="shared" si="39"/>
        <v>8475.5254254676529</v>
      </c>
      <c r="V18" s="29">
        <f t="shared" si="39"/>
        <v>8249.7306451270961</v>
      </c>
      <c r="W18" s="29">
        <f t="shared" ref="W18:Y18" si="40">W31*W83/1000000</f>
        <v>8020.1549765969421</v>
      </c>
      <c r="X18" s="29">
        <f t="shared" si="40"/>
        <v>7810.3680965681478</v>
      </c>
      <c r="Y18" s="29">
        <f t="shared" si="40"/>
        <v>7619.5930235069154</v>
      </c>
      <c r="DA18" s="58" t="s">
        <v>977</v>
      </c>
    </row>
    <row r="19" spans="1:105" ht="12" customHeight="1" x14ac:dyDescent="0.25">
      <c r="A19" s="28" t="s">
        <v>47</v>
      </c>
      <c r="B19" s="29">
        <f>B32*B84/1000000</f>
        <v>109132.37804512274</v>
      </c>
      <c r="C19" s="29">
        <f t="shared" ref="C19:Q19" si="41">C32*C84/1000000</f>
        <v>109449.12674769133</v>
      </c>
      <c r="D19" s="29">
        <f t="shared" si="41"/>
        <v>109210.23579200504</v>
      </c>
      <c r="E19" s="29">
        <f t="shared" si="41"/>
        <v>109114.11771824966</v>
      </c>
      <c r="F19" s="29">
        <f t="shared" si="41"/>
        <v>108288.32862427598</v>
      </c>
      <c r="G19" s="29">
        <f t="shared" si="41"/>
        <v>107157.78621853536</v>
      </c>
      <c r="H19" s="29">
        <f t="shared" si="41"/>
        <v>106310.43455716633</v>
      </c>
      <c r="I19" s="29">
        <f t="shared" si="41"/>
        <v>104888.21041532594</v>
      </c>
      <c r="J19" s="29">
        <f t="shared" si="41"/>
        <v>103571.31689379898</v>
      </c>
      <c r="K19" s="29">
        <f t="shared" si="41"/>
        <v>101695.21058326389</v>
      </c>
      <c r="L19" s="29">
        <f t="shared" si="41"/>
        <v>99226.434271865932</v>
      </c>
      <c r="M19" s="29">
        <f t="shared" si="41"/>
        <v>96076.691994086155</v>
      </c>
      <c r="N19" s="29">
        <f t="shared" si="41"/>
        <v>93023.161856878345</v>
      </c>
      <c r="O19" s="29">
        <f t="shared" si="41"/>
        <v>89769.825797851227</v>
      </c>
      <c r="P19" s="29">
        <f t="shared" si="41"/>
        <v>86415.466267709577</v>
      </c>
      <c r="Q19" s="29">
        <f t="shared" si="41"/>
        <v>82849.689096191418</v>
      </c>
      <c r="R19" s="29">
        <f t="shared" ref="R19:V19" si="42">R32*R84/1000000</f>
        <v>80249.563940705295</v>
      </c>
      <c r="S19" s="29">
        <f t="shared" si="42"/>
        <v>78045.705318216453</v>
      </c>
      <c r="T19" s="29">
        <f t="shared" si="42"/>
        <v>75629.646652790543</v>
      </c>
      <c r="U19" s="29">
        <f t="shared" si="42"/>
        <v>73787.129816885805</v>
      </c>
      <c r="V19" s="29">
        <f t="shared" si="42"/>
        <v>72061.303711764675</v>
      </c>
      <c r="W19" s="29">
        <f t="shared" ref="W19:Y19" si="43">W32*W84/1000000</f>
        <v>70033.176235438965</v>
      </c>
      <c r="X19" s="29">
        <f t="shared" si="43"/>
        <v>68629.87268657182</v>
      </c>
      <c r="Y19" s="29">
        <f t="shared" si="43"/>
        <v>67402.109876463437</v>
      </c>
      <c r="DA19" s="58" t="s">
        <v>978</v>
      </c>
    </row>
    <row r="20" spans="1:105" ht="12" customHeight="1" x14ac:dyDescent="0.25">
      <c r="A20" s="28" t="s">
        <v>46</v>
      </c>
      <c r="B20" s="29">
        <f t="shared" ref="B20" si="44">B33*B85/1000000</f>
        <v>53949.530393847512</v>
      </c>
      <c r="C20" s="29">
        <f t="shared" ref="C20:Q20" si="45">C33*C85/1000000</f>
        <v>55851.395872473593</v>
      </c>
      <c r="D20" s="29">
        <f t="shared" si="45"/>
        <v>57954.008234282599</v>
      </c>
      <c r="E20" s="29">
        <f t="shared" si="45"/>
        <v>60281.870944952978</v>
      </c>
      <c r="F20" s="29">
        <f t="shared" si="45"/>
        <v>62072.478542390003</v>
      </c>
      <c r="G20" s="29">
        <f t="shared" si="45"/>
        <v>64073.252766491511</v>
      </c>
      <c r="H20" s="29">
        <f t="shared" si="45"/>
        <v>65702.337974953538</v>
      </c>
      <c r="I20" s="29">
        <f t="shared" si="45"/>
        <v>67250.91221909938</v>
      </c>
      <c r="J20" s="29">
        <f t="shared" si="45"/>
        <v>69132.782346974782</v>
      </c>
      <c r="K20" s="29">
        <f t="shared" si="45"/>
        <v>70430.77818000385</v>
      </c>
      <c r="L20" s="29">
        <f t="shared" si="45"/>
        <v>71515.655769793113</v>
      </c>
      <c r="M20" s="29">
        <f t="shared" si="45"/>
        <v>71417.182133340422</v>
      </c>
      <c r="N20" s="29">
        <f t="shared" si="45"/>
        <v>71190.54869064386</v>
      </c>
      <c r="O20" s="29">
        <f t="shared" si="45"/>
        <v>70712.025620454675</v>
      </c>
      <c r="P20" s="29">
        <f t="shared" si="45"/>
        <v>70062.990617140138</v>
      </c>
      <c r="Q20" s="29">
        <f t="shared" si="45"/>
        <v>68830.637462428436</v>
      </c>
      <c r="R20" s="29">
        <f t="shared" ref="R20:V20" si="46">R33*R85/1000000</f>
        <v>67600.071088919722</v>
      </c>
      <c r="S20" s="29">
        <f t="shared" si="46"/>
        <v>65986.023178697011</v>
      </c>
      <c r="T20" s="29">
        <f t="shared" si="46"/>
        <v>64399.423048298508</v>
      </c>
      <c r="U20" s="29">
        <f t="shared" si="46"/>
        <v>62973.269445563958</v>
      </c>
      <c r="V20" s="29">
        <f t="shared" si="46"/>
        <v>61124.204732362472</v>
      </c>
      <c r="W20" s="29">
        <f t="shared" ref="W20:Y20" si="47">W33*W85/1000000</f>
        <v>59340.006239094473</v>
      </c>
      <c r="X20" s="29">
        <f t="shared" si="47"/>
        <v>57499.349588185047</v>
      </c>
      <c r="Y20" s="29">
        <f t="shared" si="47"/>
        <v>56075.20447642525</v>
      </c>
      <c r="DA20" s="58" t="s">
        <v>979</v>
      </c>
    </row>
    <row r="21" spans="1:105" ht="12" customHeight="1" x14ac:dyDescent="0.25">
      <c r="A21" s="28" t="s">
        <v>45</v>
      </c>
      <c r="B21" s="29">
        <f t="shared" ref="B21" si="48">B34*B86/1000000</f>
        <v>31986.367825675141</v>
      </c>
      <c r="C21" s="29">
        <f t="shared" ref="C21:Q21" si="49">C34*C86/1000000</f>
        <v>33219.03238654555</v>
      </c>
      <c r="D21" s="29">
        <f t="shared" si="49"/>
        <v>34541.560140173038</v>
      </c>
      <c r="E21" s="29">
        <f t="shared" si="49"/>
        <v>35783.654804873644</v>
      </c>
      <c r="F21" s="29">
        <f t="shared" si="49"/>
        <v>36758.393108764343</v>
      </c>
      <c r="G21" s="29">
        <f t="shared" si="49"/>
        <v>37800.884940198128</v>
      </c>
      <c r="H21" s="29">
        <f t="shared" si="49"/>
        <v>38453.272204599947</v>
      </c>
      <c r="I21" s="29">
        <f t="shared" si="49"/>
        <v>39180.943903800115</v>
      </c>
      <c r="J21" s="29">
        <f t="shared" si="49"/>
        <v>40322.20708991155</v>
      </c>
      <c r="K21" s="29">
        <f t="shared" si="49"/>
        <v>41194.702690963328</v>
      </c>
      <c r="L21" s="29">
        <f t="shared" si="49"/>
        <v>41474.567120299478</v>
      </c>
      <c r="M21" s="29">
        <f t="shared" si="49"/>
        <v>41670.979246371389</v>
      </c>
      <c r="N21" s="29">
        <f t="shared" si="49"/>
        <v>41780.519784936158</v>
      </c>
      <c r="O21" s="29">
        <f t="shared" si="49"/>
        <v>42091.071228698842</v>
      </c>
      <c r="P21" s="29">
        <f t="shared" si="49"/>
        <v>42196.606586521935</v>
      </c>
      <c r="Q21" s="29">
        <f t="shared" si="49"/>
        <v>42298.15744292437</v>
      </c>
      <c r="R21" s="29">
        <f t="shared" ref="R21:V21" si="50">R34*R86/1000000</f>
        <v>42404.612251693601</v>
      </c>
      <c r="S21" s="29">
        <f t="shared" si="50"/>
        <v>42368.493891547929</v>
      </c>
      <c r="T21" s="29">
        <f t="shared" si="50"/>
        <v>42540.871110402506</v>
      </c>
      <c r="U21" s="29">
        <f t="shared" si="50"/>
        <v>42943.311834460939</v>
      </c>
      <c r="V21" s="29">
        <f t="shared" si="50"/>
        <v>43335.211075808445</v>
      </c>
      <c r="W21" s="29">
        <f t="shared" ref="W21:Y21" si="51">W34*W86/1000000</f>
        <v>43804.686336393774</v>
      </c>
      <c r="X21" s="29">
        <f t="shared" si="51"/>
        <v>44273.837034115008</v>
      </c>
      <c r="Y21" s="29">
        <f t="shared" si="51"/>
        <v>44610.375504035706</v>
      </c>
      <c r="DA21" s="58" t="s">
        <v>980</v>
      </c>
    </row>
    <row r="22" spans="1:105" ht="12.95" customHeight="1" x14ac:dyDescent="0.25">
      <c r="A22" s="23" t="s">
        <v>109</v>
      </c>
      <c r="B22" s="22">
        <f>SUM(B23:B24)</f>
        <v>50299.818961693032</v>
      </c>
      <c r="C22" s="22">
        <f t="shared" ref="C22:Q22" si="52">SUM(C23:C24)</f>
        <v>53850.677636138418</v>
      </c>
      <c r="D22" s="22">
        <f t="shared" si="52"/>
        <v>57825.111079762297</v>
      </c>
      <c r="E22" s="22">
        <f t="shared" si="52"/>
        <v>62716.772474926678</v>
      </c>
      <c r="F22" s="22">
        <f t="shared" si="52"/>
        <v>67886.846318516255</v>
      </c>
      <c r="G22" s="22">
        <f t="shared" si="52"/>
        <v>73245.52046226339</v>
      </c>
      <c r="H22" s="22">
        <f t="shared" si="52"/>
        <v>78514.846003783779</v>
      </c>
      <c r="I22" s="22">
        <f t="shared" si="52"/>
        <v>84202.100949440384</v>
      </c>
      <c r="J22" s="22">
        <f t="shared" si="52"/>
        <v>89176.708550133859</v>
      </c>
      <c r="K22" s="22">
        <f t="shared" si="52"/>
        <v>94287.295727922567</v>
      </c>
      <c r="L22" s="22">
        <f t="shared" si="52"/>
        <v>98995.745448762638</v>
      </c>
      <c r="M22" s="22">
        <f t="shared" si="52"/>
        <v>101468.64291886654</v>
      </c>
      <c r="N22" s="22">
        <f t="shared" si="52"/>
        <v>104564.29494385832</v>
      </c>
      <c r="O22" s="22">
        <f t="shared" si="52"/>
        <v>107757.5363585125</v>
      </c>
      <c r="P22" s="22">
        <f t="shared" si="52"/>
        <v>111996.8640617911</v>
      </c>
      <c r="Q22" s="22">
        <f t="shared" si="52"/>
        <v>117405.85898663984</v>
      </c>
      <c r="R22" s="22">
        <f t="shared" ref="R22" si="53">SUM(R23:R24)</f>
        <v>120966.36683705851</v>
      </c>
      <c r="S22" s="22">
        <f t="shared" ref="S22" si="54">SUM(S23:S24)</f>
        <v>124917.23548821366</v>
      </c>
      <c r="T22" s="22">
        <f t="shared" ref="T22" si="55">SUM(T23:T24)</f>
        <v>129982.32346234393</v>
      </c>
      <c r="U22" s="22">
        <f t="shared" ref="U22" si="56">SUM(U23:U24)</f>
        <v>134313.59881237234</v>
      </c>
      <c r="V22" s="22">
        <f t="shared" ref="V22:W22" si="57">SUM(V23:V24)</f>
        <v>138274.37828975669</v>
      </c>
      <c r="W22" s="22">
        <f t="shared" si="57"/>
        <v>139521.76052013866</v>
      </c>
      <c r="X22" s="22">
        <f t="shared" ref="X22:Y22" si="58">SUM(X23:X24)</f>
        <v>140884.5677449583</v>
      </c>
      <c r="Y22" s="22">
        <f t="shared" si="58"/>
        <v>142623.71702264197</v>
      </c>
      <c r="DA22" s="57"/>
    </row>
    <row r="23" spans="1:105" ht="12" customHeight="1" x14ac:dyDescent="0.25">
      <c r="A23" s="28" t="s">
        <v>28</v>
      </c>
      <c r="B23" s="29">
        <f t="shared" ref="B23" si="59">B36*B88/1000000</f>
        <v>31855.788338661747</v>
      </c>
      <c r="C23" s="29">
        <f t="shared" ref="C23:Q23" si="60">C36*C88/1000000</f>
        <v>34172.69604275599</v>
      </c>
      <c r="D23" s="29">
        <f t="shared" si="60"/>
        <v>36886.968409226713</v>
      </c>
      <c r="E23" s="29">
        <f t="shared" si="60"/>
        <v>40106.444822035417</v>
      </c>
      <c r="F23" s="29">
        <f t="shared" si="60"/>
        <v>43199.869624748688</v>
      </c>
      <c r="G23" s="29">
        <f t="shared" si="60"/>
        <v>46651.124054364125</v>
      </c>
      <c r="H23" s="29">
        <f t="shared" si="60"/>
        <v>50374.751262725331</v>
      </c>
      <c r="I23" s="29">
        <f t="shared" si="60"/>
        <v>54062.365924739599</v>
      </c>
      <c r="J23" s="29">
        <f t="shared" si="60"/>
        <v>57548.211999702675</v>
      </c>
      <c r="K23" s="29">
        <f t="shared" si="60"/>
        <v>61171.411077537159</v>
      </c>
      <c r="L23" s="29">
        <f t="shared" si="60"/>
        <v>64337.677373041188</v>
      </c>
      <c r="M23" s="29">
        <f t="shared" si="60"/>
        <v>66004.230873491222</v>
      </c>
      <c r="N23" s="29">
        <f t="shared" si="60"/>
        <v>68030.326688821675</v>
      </c>
      <c r="O23" s="29">
        <f t="shared" si="60"/>
        <v>70010.30765945054</v>
      </c>
      <c r="P23" s="29">
        <f t="shared" si="60"/>
        <v>72318.404641977468</v>
      </c>
      <c r="Q23" s="29">
        <f t="shared" si="60"/>
        <v>74843.563365655486</v>
      </c>
      <c r="R23" s="29">
        <f t="shared" ref="R23:V23" si="61">R36*R88/1000000</f>
        <v>74857.708253066114</v>
      </c>
      <c r="S23" s="29">
        <f t="shared" si="61"/>
        <v>74979.357509949346</v>
      </c>
      <c r="T23" s="29">
        <f t="shared" si="61"/>
        <v>75496.387893261111</v>
      </c>
      <c r="U23" s="29">
        <f t="shared" si="61"/>
        <v>75542.657662769605</v>
      </c>
      <c r="V23" s="29">
        <f t="shared" si="61"/>
        <v>75436.812342711579</v>
      </c>
      <c r="W23" s="29">
        <f t="shared" ref="W23:Y23" si="62">W36*W88/1000000</f>
        <v>73827.234860273093</v>
      </c>
      <c r="X23" s="29">
        <f t="shared" si="62"/>
        <v>72783.371614491771</v>
      </c>
      <c r="Y23" s="29">
        <f t="shared" si="62"/>
        <v>72618.029539629206</v>
      </c>
      <c r="DA23" s="58" t="s">
        <v>981</v>
      </c>
    </row>
    <row r="24" spans="1:105" ht="12" customHeight="1" x14ac:dyDescent="0.25">
      <c r="A24" s="28" t="s">
        <v>27</v>
      </c>
      <c r="B24" s="29">
        <f t="shared" ref="B24" si="63">B37*B89/1000000</f>
        <v>18444.030623031282</v>
      </c>
      <c r="C24" s="29">
        <f t="shared" ref="C24:Q24" si="64">C37*C89/1000000</f>
        <v>19677.981593382428</v>
      </c>
      <c r="D24" s="29">
        <f t="shared" si="64"/>
        <v>20938.142670535588</v>
      </c>
      <c r="E24" s="29">
        <f t="shared" si="64"/>
        <v>22610.327652891265</v>
      </c>
      <c r="F24" s="29">
        <f t="shared" si="64"/>
        <v>24686.976693767563</v>
      </c>
      <c r="G24" s="29">
        <f t="shared" si="64"/>
        <v>26594.396407899261</v>
      </c>
      <c r="H24" s="29">
        <f t="shared" si="64"/>
        <v>28140.094741058445</v>
      </c>
      <c r="I24" s="29">
        <f t="shared" si="64"/>
        <v>30139.735024700782</v>
      </c>
      <c r="J24" s="29">
        <f t="shared" si="64"/>
        <v>31628.496550431184</v>
      </c>
      <c r="K24" s="29">
        <f t="shared" si="64"/>
        <v>33115.884650385407</v>
      </c>
      <c r="L24" s="29">
        <f t="shared" si="64"/>
        <v>34658.068075721443</v>
      </c>
      <c r="M24" s="29">
        <f t="shared" si="64"/>
        <v>35464.412045375306</v>
      </c>
      <c r="N24" s="29">
        <f t="shared" si="64"/>
        <v>36533.968255036641</v>
      </c>
      <c r="O24" s="29">
        <f t="shared" si="64"/>
        <v>37747.228699061961</v>
      </c>
      <c r="P24" s="29">
        <f t="shared" si="64"/>
        <v>39678.45941981364</v>
      </c>
      <c r="Q24" s="29">
        <f t="shared" si="64"/>
        <v>42562.295620984354</v>
      </c>
      <c r="R24" s="29">
        <f t="shared" ref="R24:V24" si="65">R37*R89/1000000</f>
        <v>46108.658583992394</v>
      </c>
      <c r="S24" s="29">
        <f t="shared" si="65"/>
        <v>49937.877978264303</v>
      </c>
      <c r="T24" s="29">
        <f t="shared" si="65"/>
        <v>54485.935569082823</v>
      </c>
      <c r="U24" s="29">
        <f t="shared" si="65"/>
        <v>58770.941149602731</v>
      </c>
      <c r="V24" s="29">
        <f t="shared" si="65"/>
        <v>62837.565947045099</v>
      </c>
      <c r="W24" s="29">
        <f t="shared" ref="W24:Y24" si="66">W37*W89/1000000</f>
        <v>65694.525659865569</v>
      </c>
      <c r="X24" s="29">
        <f t="shared" si="66"/>
        <v>68101.196130466531</v>
      </c>
      <c r="Y24" s="29">
        <f t="shared" si="66"/>
        <v>70005.687483012778</v>
      </c>
      <c r="DA24" s="58" t="s">
        <v>982</v>
      </c>
    </row>
    <row r="25" spans="1:105" ht="12.95" customHeight="1" x14ac:dyDescent="0.25">
      <c r="A25" s="23" t="s">
        <v>108</v>
      </c>
      <c r="B25" s="22">
        <f>SUM(B26:B27)</f>
        <v>802704.41874366021</v>
      </c>
      <c r="C25" s="22">
        <f t="shared" ref="C25:Q25" si="67">SUM(C26:C27)</f>
        <v>821879.29699292034</v>
      </c>
      <c r="D25" s="22">
        <f t="shared" si="67"/>
        <v>840393.28585791774</v>
      </c>
      <c r="E25" s="22">
        <f t="shared" si="67"/>
        <v>860544.96093472629</v>
      </c>
      <c r="F25" s="22">
        <f t="shared" si="67"/>
        <v>885634.30734016316</v>
      </c>
      <c r="G25" s="22">
        <f t="shared" si="67"/>
        <v>907226.16009475163</v>
      </c>
      <c r="H25" s="22">
        <f t="shared" si="67"/>
        <v>930268.90858874074</v>
      </c>
      <c r="I25" s="22">
        <f t="shared" si="67"/>
        <v>961147.58247278712</v>
      </c>
      <c r="J25" s="22">
        <f t="shared" si="67"/>
        <v>998218.05200954899</v>
      </c>
      <c r="K25" s="22">
        <f t="shared" si="67"/>
        <v>1043124.8304576337</v>
      </c>
      <c r="L25" s="22">
        <f t="shared" si="67"/>
        <v>1085435.9591971242</v>
      </c>
      <c r="M25" s="22">
        <f t="shared" si="67"/>
        <v>1111727.238135346</v>
      </c>
      <c r="N25" s="22">
        <f t="shared" si="67"/>
        <v>1142054.3155488274</v>
      </c>
      <c r="O25" s="22">
        <f t="shared" si="67"/>
        <v>1170616.9773016297</v>
      </c>
      <c r="P25" s="22">
        <f t="shared" si="67"/>
        <v>1199681.2909751912</v>
      </c>
      <c r="Q25" s="22">
        <f t="shared" si="67"/>
        <v>1225906.3546599923</v>
      </c>
      <c r="R25" s="22">
        <f t="shared" ref="R25" si="68">SUM(R26:R27)</f>
        <v>1243408.3927869778</v>
      </c>
      <c r="S25" s="22">
        <f t="shared" ref="S25" si="69">SUM(S26:S27)</f>
        <v>1259241.7058430566</v>
      </c>
      <c r="T25" s="22">
        <f t="shared" ref="T25" si="70">SUM(T26:T27)</f>
        <v>1278917.118269349</v>
      </c>
      <c r="U25" s="22">
        <f t="shared" ref="U25" si="71">SUM(U26:U27)</f>
        <v>1298144.3978969492</v>
      </c>
      <c r="V25" s="22">
        <f t="shared" ref="V25:W25" si="72">SUM(V26:V27)</f>
        <v>1313100.1149764862</v>
      </c>
      <c r="W25" s="22">
        <f t="shared" si="72"/>
        <v>1308801.7177596267</v>
      </c>
      <c r="X25" s="22">
        <f t="shared" ref="X25:Y25" si="73">SUM(X26:X27)</f>
        <v>1312243.8734344568</v>
      </c>
      <c r="Y25" s="22">
        <f t="shared" si="73"/>
        <v>1314953.9185798583</v>
      </c>
      <c r="DA25" s="57"/>
    </row>
    <row r="26" spans="1:105" ht="12" customHeight="1" x14ac:dyDescent="0.25">
      <c r="A26" s="30" t="s">
        <v>44</v>
      </c>
      <c r="B26" s="31">
        <f t="shared" ref="B26" si="74">B39*B91/1000000</f>
        <v>139853.19971496961</v>
      </c>
      <c r="C26" s="31">
        <f t="shared" ref="C26:Q26" si="75">C39*C91/1000000</f>
        <v>143173.57760056347</v>
      </c>
      <c r="D26" s="31">
        <f t="shared" si="75"/>
        <v>146128.75458421448</v>
      </c>
      <c r="E26" s="31">
        <f t="shared" si="75"/>
        <v>148748.90008423</v>
      </c>
      <c r="F26" s="31">
        <f t="shared" si="75"/>
        <v>150721.199567706</v>
      </c>
      <c r="G26" s="31">
        <f t="shared" si="75"/>
        <v>152095.9221169212</v>
      </c>
      <c r="H26" s="31">
        <f t="shared" si="75"/>
        <v>153607.68266104037</v>
      </c>
      <c r="I26" s="31">
        <f t="shared" si="75"/>
        <v>154664.60092323957</v>
      </c>
      <c r="J26" s="31">
        <f t="shared" si="75"/>
        <v>155255.53919846713</v>
      </c>
      <c r="K26" s="31">
        <f t="shared" si="75"/>
        <v>154503.29812777726</v>
      </c>
      <c r="L26" s="31">
        <f t="shared" si="75"/>
        <v>151962.42753732699</v>
      </c>
      <c r="M26" s="31">
        <f t="shared" si="75"/>
        <v>146279.89490630571</v>
      </c>
      <c r="N26" s="31">
        <f t="shared" si="75"/>
        <v>141433.01466363505</v>
      </c>
      <c r="O26" s="31">
        <f t="shared" si="75"/>
        <v>137541.06697096082</v>
      </c>
      <c r="P26" s="31">
        <f t="shared" si="75"/>
        <v>133100.25977152109</v>
      </c>
      <c r="Q26" s="31">
        <f t="shared" si="75"/>
        <v>125992.69246928926</v>
      </c>
      <c r="R26" s="31">
        <f t="shared" ref="R26:V26" si="76">R39*R91/1000000</f>
        <v>118897.844528983</v>
      </c>
      <c r="S26" s="31">
        <f t="shared" si="76"/>
        <v>111981.41496605819</v>
      </c>
      <c r="T26" s="31">
        <f t="shared" si="76"/>
        <v>104656.62035966455</v>
      </c>
      <c r="U26" s="31">
        <f t="shared" si="76"/>
        <v>97378.992085613849</v>
      </c>
      <c r="V26" s="31">
        <f t="shared" si="76"/>
        <v>91362.942725178684</v>
      </c>
      <c r="W26" s="31">
        <f t="shared" ref="W26:Y26" si="77">W39*W91/1000000</f>
        <v>87244.26080005063</v>
      </c>
      <c r="X26" s="31">
        <f t="shared" si="77"/>
        <v>83766.305946667999</v>
      </c>
      <c r="Y26" s="31">
        <f t="shared" si="77"/>
        <v>80117.117860166894</v>
      </c>
      <c r="DA26" s="59" t="s">
        <v>983</v>
      </c>
    </row>
    <row r="27" spans="1:105" ht="12" customHeight="1" x14ac:dyDescent="0.25">
      <c r="A27" s="32" t="s">
        <v>25</v>
      </c>
      <c r="B27" s="33">
        <f t="shared" ref="B27" si="78">B40*B92/1000000</f>
        <v>662851.2190286906</v>
      </c>
      <c r="C27" s="33">
        <f t="shared" ref="C27:Q27" si="79">C40*C92/1000000</f>
        <v>678705.71939235681</v>
      </c>
      <c r="D27" s="33">
        <f t="shared" si="79"/>
        <v>694264.53127370332</v>
      </c>
      <c r="E27" s="33">
        <f t="shared" si="79"/>
        <v>711796.06085049629</v>
      </c>
      <c r="F27" s="33">
        <f t="shared" si="79"/>
        <v>734913.10777245718</v>
      </c>
      <c r="G27" s="33">
        <f t="shared" si="79"/>
        <v>755130.23797783046</v>
      </c>
      <c r="H27" s="33">
        <f t="shared" si="79"/>
        <v>776661.22592770041</v>
      </c>
      <c r="I27" s="33">
        <f t="shared" si="79"/>
        <v>806482.98154954752</v>
      </c>
      <c r="J27" s="33">
        <f t="shared" si="79"/>
        <v>842962.51281108183</v>
      </c>
      <c r="K27" s="33">
        <f t="shared" si="79"/>
        <v>888621.53232985642</v>
      </c>
      <c r="L27" s="33">
        <f t="shared" si="79"/>
        <v>933473.53165979718</v>
      </c>
      <c r="M27" s="33">
        <f t="shared" si="79"/>
        <v>965447.34322904027</v>
      </c>
      <c r="N27" s="33">
        <f t="shared" si="79"/>
        <v>1000621.3008851924</v>
      </c>
      <c r="O27" s="33">
        <f t="shared" si="79"/>
        <v>1033075.9103306689</v>
      </c>
      <c r="P27" s="33">
        <f t="shared" si="79"/>
        <v>1066581.0312036702</v>
      </c>
      <c r="Q27" s="33">
        <f t="shared" si="79"/>
        <v>1099913.662190703</v>
      </c>
      <c r="R27" s="33">
        <f t="shared" ref="R27:V27" si="80">R40*R92/1000000</f>
        <v>1124510.5482579949</v>
      </c>
      <c r="S27" s="33">
        <f t="shared" si="80"/>
        <v>1147260.2908769983</v>
      </c>
      <c r="T27" s="33">
        <f t="shared" si="80"/>
        <v>1174260.4979096844</v>
      </c>
      <c r="U27" s="33">
        <f t="shared" si="80"/>
        <v>1200765.4058113354</v>
      </c>
      <c r="V27" s="33">
        <f t="shared" si="80"/>
        <v>1221737.1722513074</v>
      </c>
      <c r="W27" s="33">
        <f t="shared" ref="W27:Y27" si="81">W40*W92/1000000</f>
        <v>1221557.4569595761</v>
      </c>
      <c r="X27" s="33">
        <f t="shared" si="81"/>
        <v>1228477.5674877889</v>
      </c>
      <c r="Y27" s="33">
        <f t="shared" si="81"/>
        <v>1234836.8007196914</v>
      </c>
      <c r="DA27" s="60" t="s">
        <v>984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DA30" s="57"/>
    </row>
    <row r="31" spans="1:105" ht="12" customHeight="1" x14ac:dyDescent="0.25">
      <c r="A31" s="28" t="s">
        <v>32</v>
      </c>
      <c r="B31" s="34">
        <v>257645328.19999999</v>
      </c>
      <c r="C31" s="34">
        <v>259066598.30000001</v>
      </c>
      <c r="D31" s="34">
        <v>260573060.59999999</v>
      </c>
      <c r="E31" s="34">
        <v>262438325.05000001</v>
      </c>
      <c r="F31" s="34">
        <v>264543789.40000001</v>
      </c>
      <c r="G31" s="34">
        <v>265517416.75</v>
      </c>
      <c r="H31" s="34">
        <v>266632982.90000001</v>
      </c>
      <c r="I31" s="34">
        <v>266949248.59999999</v>
      </c>
      <c r="J31" s="34">
        <v>269934428.64999998</v>
      </c>
      <c r="K31" s="34">
        <v>272528072.20000005</v>
      </c>
      <c r="L31" s="34">
        <v>275316655.14999998</v>
      </c>
      <c r="M31" s="34">
        <v>275453747.10000002</v>
      </c>
      <c r="N31" s="34">
        <v>277984245.79999995</v>
      </c>
      <c r="O31" s="34">
        <v>280318412.64999998</v>
      </c>
      <c r="P31" s="34">
        <v>282810214.35000002</v>
      </c>
      <c r="Q31" s="34">
        <v>284852868.85000002</v>
      </c>
      <c r="R31" s="34">
        <v>286748301.54999995</v>
      </c>
      <c r="S31" s="34">
        <v>287992298.60000002</v>
      </c>
      <c r="T31" s="34">
        <v>287772005.5</v>
      </c>
      <c r="U31" s="34">
        <v>290430313.30000001</v>
      </c>
      <c r="V31" s="34">
        <v>291673123.10000002</v>
      </c>
      <c r="W31" s="34">
        <v>292906634.75</v>
      </c>
      <c r="X31" s="34">
        <v>295006226.95000005</v>
      </c>
      <c r="Y31" s="34">
        <v>296945457.20000005</v>
      </c>
      <c r="DA31" s="58" t="s">
        <v>985</v>
      </c>
    </row>
    <row r="32" spans="1:105" ht="12" customHeight="1" x14ac:dyDescent="0.25">
      <c r="A32" s="28" t="s">
        <v>47</v>
      </c>
      <c r="B32" s="34">
        <v>154258468</v>
      </c>
      <c r="C32" s="34">
        <v>156350893</v>
      </c>
      <c r="D32" s="34">
        <v>158301542</v>
      </c>
      <c r="E32" s="34">
        <v>161013136</v>
      </c>
      <c r="F32" s="34">
        <v>162789135</v>
      </c>
      <c r="G32" s="34">
        <v>164492348</v>
      </c>
      <c r="H32" s="34">
        <v>167313668</v>
      </c>
      <c r="I32" s="34">
        <v>169485816</v>
      </c>
      <c r="J32" s="34">
        <v>172475013</v>
      </c>
      <c r="K32" s="34">
        <v>174882635</v>
      </c>
      <c r="L32" s="34">
        <v>176637452</v>
      </c>
      <c r="M32" s="34">
        <v>177186702</v>
      </c>
      <c r="N32" s="34">
        <v>178544173</v>
      </c>
      <c r="O32" s="34">
        <v>179901723</v>
      </c>
      <c r="P32" s="34">
        <v>181472506</v>
      </c>
      <c r="Q32" s="34">
        <v>182965714</v>
      </c>
      <c r="R32" s="34">
        <v>184246133</v>
      </c>
      <c r="S32" s="34">
        <v>185516689</v>
      </c>
      <c r="T32" s="34">
        <v>186040325</v>
      </c>
      <c r="U32" s="34">
        <v>187411056</v>
      </c>
      <c r="V32" s="34">
        <v>188592611</v>
      </c>
      <c r="W32" s="34">
        <v>188987416</v>
      </c>
      <c r="X32" s="34">
        <v>190472310</v>
      </c>
      <c r="Y32" s="34">
        <v>192184021</v>
      </c>
      <c r="DA32" s="58" t="s">
        <v>986</v>
      </c>
    </row>
    <row r="33" spans="1:105" ht="12" customHeight="1" x14ac:dyDescent="0.25">
      <c r="A33" s="28" t="s">
        <v>46</v>
      </c>
      <c r="B33" s="34">
        <v>34784195</v>
      </c>
      <c r="C33" s="34">
        <v>36168630</v>
      </c>
      <c r="D33" s="34">
        <v>37764709</v>
      </c>
      <c r="E33" s="34">
        <v>39565031</v>
      </c>
      <c r="F33" s="34">
        <v>41001353</v>
      </c>
      <c r="G33" s="34">
        <v>42617110</v>
      </c>
      <c r="H33" s="34">
        <v>44057050</v>
      </c>
      <c r="I33" s="34">
        <v>45477780</v>
      </c>
      <c r="J33" s="34">
        <v>47174418</v>
      </c>
      <c r="K33" s="34">
        <v>48516125</v>
      </c>
      <c r="L33" s="34">
        <v>49777704</v>
      </c>
      <c r="M33" s="34">
        <v>50402971</v>
      </c>
      <c r="N33" s="34">
        <v>51291623</v>
      </c>
      <c r="O33" s="34">
        <v>52169025</v>
      </c>
      <c r="P33" s="34">
        <v>53530484</v>
      </c>
      <c r="Q33" s="34">
        <v>55129780</v>
      </c>
      <c r="R33" s="34">
        <v>56781232</v>
      </c>
      <c r="S33" s="34">
        <v>58324260</v>
      </c>
      <c r="T33" s="34">
        <v>59828847</v>
      </c>
      <c r="U33" s="34">
        <v>61695595</v>
      </c>
      <c r="V33" s="34">
        <v>63373446</v>
      </c>
      <c r="W33" s="34">
        <v>64934499</v>
      </c>
      <c r="X33" s="34">
        <v>66453224</v>
      </c>
      <c r="Y33" s="34">
        <v>67728983</v>
      </c>
      <c r="DA33" s="58" t="s">
        <v>987</v>
      </c>
    </row>
    <row r="34" spans="1:105" ht="12" customHeight="1" x14ac:dyDescent="0.25">
      <c r="A34" s="28" t="s">
        <v>45</v>
      </c>
      <c r="B34" s="34">
        <v>49091049</v>
      </c>
      <c r="C34" s="34">
        <v>51502653</v>
      </c>
      <c r="D34" s="34">
        <v>54290972</v>
      </c>
      <c r="E34" s="34">
        <v>57064882</v>
      </c>
      <c r="F34" s="34">
        <v>59479973</v>
      </c>
      <c r="G34" s="34">
        <v>62159809</v>
      </c>
      <c r="H34" s="34">
        <v>64243198</v>
      </c>
      <c r="I34" s="34">
        <v>66659263</v>
      </c>
      <c r="J34" s="34">
        <v>70077279</v>
      </c>
      <c r="K34" s="34">
        <v>73203375</v>
      </c>
      <c r="L34" s="34">
        <v>75337374</v>
      </c>
      <c r="M34" s="34">
        <v>77511372.900000006</v>
      </c>
      <c r="N34" s="34">
        <v>79658631.400000006</v>
      </c>
      <c r="O34" s="34">
        <v>82582218.099999994</v>
      </c>
      <c r="P34" s="34">
        <v>85299838.799999997</v>
      </c>
      <c r="Q34" s="34">
        <v>88256432</v>
      </c>
      <c r="R34" s="34">
        <v>90511348.200000003</v>
      </c>
      <c r="S34" s="34">
        <v>92410276.900000006</v>
      </c>
      <c r="T34" s="34">
        <v>94725176.200000003</v>
      </c>
      <c r="U34" s="34">
        <v>97461761.200000003</v>
      </c>
      <c r="V34" s="34">
        <v>100261302.40000001</v>
      </c>
      <c r="W34" s="34">
        <v>103026491.2</v>
      </c>
      <c r="X34" s="34">
        <v>105765458.8</v>
      </c>
      <c r="Y34" s="34">
        <v>108330135.2</v>
      </c>
      <c r="DA34" s="58" t="s">
        <v>988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DA35" s="57"/>
    </row>
    <row r="36" spans="1:105" ht="12" customHeight="1" x14ac:dyDescent="0.25">
      <c r="A36" s="28" t="s">
        <v>28</v>
      </c>
      <c r="B36" s="34">
        <v>88632414.057494149</v>
      </c>
      <c r="C36" s="34">
        <v>96363390.399508506</v>
      </c>
      <c r="D36" s="34">
        <v>105811196.08652312</v>
      </c>
      <c r="E36" s="34">
        <v>117323732.97851388</v>
      </c>
      <c r="F36" s="34">
        <v>128910074.57310687</v>
      </c>
      <c r="G36" s="34">
        <v>142358935.36258706</v>
      </c>
      <c r="H36" s="34">
        <v>157773785.06626347</v>
      </c>
      <c r="I36" s="34">
        <v>174687561.77907869</v>
      </c>
      <c r="J36" s="34">
        <v>192596277.70808196</v>
      </c>
      <c r="K36" s="34">
        <v>211854782.99347824</v>
      </c>
      <c r="L36" s="34">
        <v>231612654.16117978</v>
      </c>
      <c r="M36" s="34">
        <v>248182352.15712455</v>
      </c>
      <c r="N36" s="34">
        <v>268868633.76383662</v>
      </c>
      <c r="O36" s="34">
        <v>293796375.92497748</v>
      </c>
      <c r="P36" s="34">
        <v>329121771.4088462</v>
      </c>
      <c r="Q36" s="34">
        <v>376653381.47488767</v>
      </c>
      <c r="R36" s="34">
        <v>412839677.62527096</v>
      </c>
      <c r="S36" s="34">
        <v>451379975.93234318</v>
      </c>
      <c r="T36" s="34">
        <v>494084524.20569682</v>
      </c>
      <c r="U36" s="34">
        <v>528373974.21321046</v>
      </c>
      <c r="V36" s="34">
        <v>563045245.36047757</v>
      </c>
      <c r="W36" s="34">
        <v>583739359.22162747</v>
      </c>
      <c r="X36" s="34">
        <v>606452345.89143455</v>
      </c>
      <c r="Y36" s="34">
        <v>628484940.33447587</v>
      </c>
      <c r="DA36" s="58" t="s">
        <v>989</v>
      </c>
    </row>
    <row r="37" spans="1:105" ht="12" customHeight="1" x14ac:dyDescent="0.25">
      <c r="A37" s="28" t="s">
        <v>27</v>
      </c>
      <c r="B37" s="34">
        <v>51118019.122996151</v>
      </c>
      <c r="C37" s="34">
        <v>55519302.412579745</v>
      </c>
      <c r="D37" s="34">
        <v>60550199.945410043</v>
      </c>
      <c r="E37" s="34">
        <v>67457529.340440124</v>
      </c>
      <c r="F37" s="34">
        <v>76552450.108029753</v>
      </c>
      <c r="G37" s="34">
        <v>86078843.484703958</v>
      </c>
      <c r="H37" s="34">
        <v>94923744.754056752</v>
      </c>
      <c r="I37" s="34">
        <v>106376785.94999354</v>
      </c>
      <c r="J37" s="34">
        <v>117414689.45260556</v>
      </c>
      <c r="K37" s="34">
        <v>130358862.88142316</v>
      </c>
      <c r="L37" s="34">
        <v>145540500.26731816</v>
      </c>
      <c r="M37" s="34">
        <v>158890080.57113916</v>
      </c>
      <c r="N37" s="34">
        <v>175769155.53888279</v>
      </c>
      <c r="O37" s="34">
        <v>195501441.11883685</v>
      </c>
      <c r="P37" s="34">
        <v>221256292.18488783</v>
      </c>
      <c r="Q37" s="34">
        <v>253014877.52491677</v>
      </c>
      <c r="R37" s="34">
        <v>286219401.24214286</v>
      </c>
      <c r="S37" s="34">
        <v>320338314.63050944</v>
      </c>
      <c r="T37" s="34">
        <v>357098038.69961721</v>
      </c>
      <c r="U37" s="34">
        <v>391191387.99946588</v>
      </c>
      <c r="V37" s="34">
        <v>422900051.00745642</v>
      </c>
      <c r="W37" s="34">
        <v>446903092.7232666</v>
      </c>
      <c r="X37" s="34">
        <v>468682161.61844003</v>
      </c>
      <c r="Y37" s="34">
        <v>487001079.98599923</v>
      </c>
      <c r="DA37" s="58" t="s">
        <v>990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DA38" s="57"/>
    </row>
    <row r="39" spans="1:105" ht="12" customHeight="1" x14ac:dyDescent="0.25">
      <c r="A39" s="30" t="s">
        <v>44</v>
      </c>
      <c r="B39" s="35">
        <v>2168583415.3338499</v>
      </c>
      <c r="C39" s="35">
        <v>2232458365.8914094</v>
      </c>
      <c r="D39" s="35">
        <v>2302393260.1450591</v>
      </c>
      <c r="E39" s="35">
        <v>2379158892.7981515</v>
      </c>
      <c r="F39" s="35">
        <v>2456693027.537879</v>
      </c>
      <c r="G39" s="35">
        <v>2532344381.5848036</v>
      </c>
      <c r="H39" s="35">
        <v>2614901763.3390064</v>
      </c>
      <c r="I39" s="35">
        <v>2699472087.5548849</v>
      </c>
      <c r="J39" s="35">
        <v>2793509022.7437711</v>
      </c>
      <c r="K39" s="35">
        <v>2880602556.3787947</v>
      </c>
      <c r="L39" s="35">
        <v>2970968733.5278029</v>
      </c>
      <c r="M39" s="35">
        <v>3018035609.4903312</v>
      </c>
      <c r="N39" s="35">
        <v>3089476510.1239271</v>
      </c>
      <c r="O39" s="35">
        <v>3146074375.2556906</v>
      </c>
      <c r="P39" s="35">
        <v>3217001999.736258</v>
      </c>
      <c r="Q39" s="35">
        <v>3278184099.9859104</v>
      </c>
      <c r="R39" s="35">
        <v>3338353576.7675576</v>
      </c>
      <c r="S39" s="35">
        <v>3390014486.7346129</v>
      </c>
      <c r="T39" s="35">
        <v>3473338074.0922699</v>
      </c>
      <c r="U39" s="35">
        <v>3535380123.3547792</v>
      </c>
      <c r="V39" s="35">
        <v>3600711595.8551497</v>
      </c>
      <c r="W39" s="35">
        <v>3727389422.5674629</v>
      </c>
      <c r="X39" s="35">
        <v>3863444496.3362508</v>
      </c>
      <c r="Y39" s="35">
        <v>3994123617.47721</v>
      </c>
      <c r="DA39" s="59" t="s">
        <v>991</v>
      </c>
    </row>
    <row r="40" spans="1:105" ht="12" customHeight="1" x14ac:dyDescent="0.25">
      <c r="A40" s="32" t="s">
        <v>25</v>
      </c>
      <c r="B40" s="36">
        <v>77238710.087415218</v>
      </c>
      <c r="C40" s="36">
        <v>79824996.218921721</v>
      </c>
      <c r="D40" s="36">
        <v>82465534.566397786</v>
      </c>
      <c r="E40" s="36">
        <v>85387124.220703274</v>
      </c>
      <c r="F40" s="36">
        <v>89047877.01400888</v>
      </c>
      <c r="G40" s="36">
        <v>92375076.815544069</v>
      </c>
      <c r="H40" s="36">
        <v>95914002.231035501</v>
      </c>
      <c r="I40" s="36">
        <v>100596162.25699577</v>
      </c>
      <c r="J40" s="36">
        <v>106165184.60831431</v>
      </c>
      <c r="K40" s="36">
        <v>112543390.34205972</v>
      </c>
      <c r="L40" s="36">
        <v>119155978.77938543</v>
      </c>
      <c r="M40" s="36">
        <v>124444386.20975764</v>
      </c>
      <c r="N40" s="36">
        <v>130783997.65961187</v>
      </c>
      <c r="O40" s="36">
        <v>136947606.25424317</v>
      </c>
      <c r="P40" s="36">
        <v>143803732.76925302</v>
      </c>
      <c r="Q40" s="36">
        <v>151039784.82517725</v>
      </c>
      <c r="R40" s="36">
        <v>157417432.57296428</v>
      </c>
      <c r="S40" s="36">
        <v>163969237.95026124</v>
      </c>
      <c r="T40" s="36">
        <v>171279105.22931468</v>
      </c>
      <c r="U40" s="36">
        <v>178439071.56357834</v>
      </c>
      <c r="V40" s="36">
        <v>185078479.24286181</v>
      </c>
      <c r="W40" s="36">
        <v>188069902.52276364</v>
      </c>
      <c r="X40" s="36">
        <v>192021945.83876839</v>
      </c>
      <c r="Y40" s="36">
        <v>195974053.62489751</v>
      </c>
      <c r="DA40" s="60" t="s">
        <v>992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DA43" s="57"/>
    </row>
    <row r="44" spans="1:105" ht="12" customHeight="1" x14ac:dyDescent="0.25">
      <c r="A44" s="28" t="s">
        <v>32</v>
      </c>
      <c r="B44" s="37"/>
      <c r="C44" s="37">
        <v>14968198.788261162</v>
      </c>
      <c r="D44" s="37">
        <v>15140528.362591421</v>
      </c>
      <c r="E44" s="37">
        <v>15587028.377212875</v>
      </c>
      <c r="F44" s="37">
        <v>15915490.237345073</v>
      </c>
      <c r="G44" s="37">
        <v>14872482.921397286</v>
      </c>
      <c r="H44" s="37">
        <v>15103822.781117676</v>
      </c>
      <c r="I44" s="37">
        <v>14394498.44174337</v>
      </c>
      <c r="J44" s="37">
        <v>17153967.652151611</v>
      </c>
      <c r="K44" s="37">
        <v>16853568.485011749</v>
      </c>
      <c r="L44" s="37">
        <v>17140231.436938349</v>
      </c>
      <c r="M44" s="37">
        <v>14581053.978645129</v>
      </c>
      <c r="N44" s="37">
        <v>17067368.055100072</v>
      </c>
      <c r="O44" s="37">
        <v>16964541.135681354</v>
      </c>
      <c r="P44" s="37">
        <v>17216282.364334393</v>
      </c>
      <c r="Q44" s="37">
        <v>16861846.859729871</v>
      </c>
      <c r="R44" s="37">
        <v>16809945.96542275</v>
      </c>
      <c r="S44" s="37">
        <v>16254444.350012368</v>
      </c>
      <c r="T44" s="37">
        <v>14886705.307303509</v>
      </c>
      <c r="U44" s="37">
        <v>17626506.588261165</v>
      </c>
      <c r="V44" s="37">
        <v>16383338.162591428</v>
      </c>
      <c r="W44" s="37">
        <v>16820540.027212873</v>
      </c>
      <c r="X44" s="37">
        <v>18015082.437345073</v>
      </c>
      <c r="Y44" s="37">
        <v>16811713.171397287</v>
      </c>
      <c r="DA44" s="58" t="s">
        <v>993</v>
      </c>
    </row>
    <row r="45" spans="1:105" ht="12" customHeight="1" x14ac:dyDescent="0.25">
      <c r="A45" s="28" t="s">
        <v>47</v>
      </c>
      <c r="B45" s="37"/>
      <c r="C45" s="37">
        <v>11478698.898419319</v>
      </c>
      <c r="D45" s="37">
        <v>11458105.052202042</v>
      </c>
      <c r="E45" s="37">
        <v>12341796.736761756</v>
      </c>
      <c r="F45" s="37">
        <v>11530533.151083848</v>
      </c>
      <c r="G45" s="37">
        <v>11583683.754934113</v>
      </c>
      <c r="H45" s="37">
        <v>12829353.272225639</v>
      </c>
      <c r="I45" s="37">
        <v>12309390.694429014</v>
      </c>
      <c r="J45" s="37">
        <v>13257317.284026727</v>
      </c>
      <c r="K45" s="37">
        <v>12808309.578012027</v>
      </c>
      <c r="L45" s="37">
        <v>12289783.391433071</v>
      </c>
      <c r="M45" s="37">
        <v>11220228.820982711</v>
      </c>
      <c r="N45" s="37">
        <v>12166218.248634726</v>
      </c>
      <c r="O45" s="37">
        <v>12305844.345326973</v>
      </c>
      <c r="P45" s="37">
        <v>12660426.074692011</v>
      </c>
      <c r="Q45" s="37">
        <v>12726024.696836045</v>
      </c>
      <c r="R45" s="37">
        <v>12759117.898419324</v>
      </c>
      <c r="S45" s="37">
        <v>12728661.052202046</v>
      </c>
      <c r="T45" s="37">
        <v>12865432.736761753</v>
      </c>
      <c r="U45" s="37">
        <v>12901264.151083848</v>
      </c>
      <c r="V45" s="37">
        <v>12765238.754934117</v>
      </c>
      <c r="W45" s="37">
        <v>13224158.272225635</v>
      </c>
      <c r="X45" s="37">
        <v>13794284.694429014</v>
      </c>
      <c r="Y45" s="37">
        <v>14969028.284026731</v>
      </c>
      <c r="DA45" s="58" t="s">
        <v>994</v>
      </c>
    </row>
    <row r="46" spans="1:105" ht="12" customHeight="1" x14ac:dyDescent="0.25">
      <c r="A46" s="28" t="s">
        <v>46</v>
      </c>
      <c r="B46" s="37"/>
      <c r="C46" s="37">
        <v>3625518.938215761</v>
      </c>
      <c r="D46" s="37">
        <v>3939445.0064754165</v>
      </c>
      <c r="E46" s="37">
        <v>4250638.182568552</v>
      </c>
      <c r="F46" s="37">
        <v>3998469.5168481376</v>
      </c>
      <c r="G46" s="37">
        <v>4294839.7831899291</v>
      </c>
      <c r="H46" s="37">
        <v>4241294.9227697002</v>
      </c>
      <c r="I46" s="37">
        <v>4349937.5080942707</v>
      </c>
      <c r="J46" s="37">
        <v>4759533.2282106904</v>
      </c>
      <c r="K46" s="37">
        <v>4544391.3960601725</v>
      </c>
      <c r="L46" s="37">
        <v>4610432.4789874097</v>
      </c>
      <c r="M46" s="37">
        <v>4126960.6534621231</v>
      </c>
      <c r="N46" s="37">
        <v>4550161.3851178354</v>
      </c>
      <c r="O46" s="37">
        <v>4502920.9382157614</v>
      </c>
      <c r="P46" s="37">
        <v>5300904.0064754169</v>
      </c>
      <c r="Q46" s="37">
        <v>5849934.1825685538</v>
      </c>
      <c r="R46" s="37">
        <v>5649921.5168481376</v>
      </c>
      <c r="S46" s="37">
        <v>5837867.7831899291</v>
      </c>
      <c r="T46" s="37">
        <v>5745881.9227696983</v>
      </c>
      <c r="U46" s="37">
        <v>6216685.5080942689</v>
      </c>
      <c r="V46" s="37">
        <v>6437384.2282106904</v>
      </c>
      <c r="W46" s="37">
        <v>6105444.3960601715</v>
      </c>
      <c r="X46" s="37">
        <v>6129157.4789874079</v>
      </c>
      <c r="Y46" s="37">
        <v>5402719.6534621231</v>
      </c>
      <c r="DA46" s="58" t="s">
        <v>995</v>
      </c>
    </row>
    <row r="47" spans="1:105" ht="12" customHeight="1" x14ac:dyDescent="0.25">
      <c r="A47" s="28" t="s">
        <v>45</v>
      </c>
      <c r="B47" s="37"/>
      <c r="C47" s="37">
        <v>4655306.3865409577</v>
      </c>
      <c r="D47" s="37">
        <v>5148330.3769622687</v>
      </c>
      <c r="E47" s="37">
        <v>5256259.5900353752</v>
      </c>
      <c r="F47" s="37">
        <v>5026120.5684592873</v>
      </c>
      <c r="G47" s="37">
        <v>5426216.0565139307</v>
      </c>
      <c r="H47" s="37">
        <v>4972135.8399173254</v>
      </c>
      <c r="I47" s="37">
        <v>5454558.6292192321</v>
      </c>
      <c r="J47" s="37">
        <v>6614018.9889881555</v>
      </c>
      <c r="K47" s="37">
        <v>6487773.3151655151</v>
      </c>
      <c r="L47" s="37">
        <v>5669938.863083872</v>
      </c>
      <c r="M47" s="37">
        <v>5893234.7287755515</v>
      </c>
      <c r="N47" s="37">
        <v>6059291.9863341162</v>
      </c>
      <c r="O47" s="37">
        <v>7038412.0842343243</v>
      </c>
      <c r="P47" s="37">
        <v>7045750.3036669679</v>
      </c>
      <c r="Q47" s="37">
        <v>7509084.2821031362</v>
      </c>
      <c r="R47" s="37">
        <v>6910222.5865409551</v>
      </c>
      <c r="S47" s="37">
        <v>7047259.0769622689</v>
      </c>
      <c r="T47" s="37">
        <v>7571158.890035376</v>
      </c>
      <c r="U47" s="37">
        <v>7762705.5684592873</v>
      </c>
      <c r="V47" s="37">
        <v>8225757.2565139281</v>
      </c>
      <c r="W47" s="37">
        <v>7737324.6399173262</v>
      </c>
      <c r="X47" s="37">
        <v>8193526.2292192336</v>
      </c>
      <c r="Y47" s="37">
        <v>9178695.3889881559</v>
      </c>
      <c r="DA47" s="58" t="s">
        <v>996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DA48" s="57"/>
    </row>
    <row r="49" spans="1:105" ht="12" customHeight="1" x14ac:dyDescent="0.25">
      <c r="A49" s="28" t="s">
        <v>28</v>
      </c>
      <c r="B49" s="37"/>
      <c r="C49" s="37">
        <v>16147881.995292384</v>
      </c>
      <c r="D49" s="37">
        <v>18514642.448088367</v>
      </c>
      <c r="E49" s="37">
        <v>21279490.71544762</v>
      </c>
      <c r="F49" s="37">
        <v>22107473.661190499</v>
      </c>
      <c r="G49" s="37">
        <v>24782406.740822461</v>
      </c>
      <c r="H49" s="37">
        <v>27623541.982997462</v>
      </c>
      <c r="I49" s="37">
        <v>30065191.79606209</v>
      </c>
      <c r="J49" s="37">
        <v>32075648.368181057</v>
      </c>
      <c r="K49" s="37">
        <v>35406387.280688681</v>
      </c>
      <c r="L49" s="37">
        <v>38272513.615789928</v>
      </c>
      <c r="M49" s="37">
        <v>37849188.71139238</v>
      </c>
      <c r="N49" s="37">
        <v>42793755.267902575</v>
      </c>
      <c r="O49" s="37">
        <v>49710148.901963405</v>
      </c>
      <c r="P49" s="37">
        <v>62948937.466866247</v>
      </c>
      <c r="Q49" s="37">
        <v>77596801.862103418</v>
      </c>
      <c r="R49" s="37">
        <v>68261944.518564329</v>
      </c>
      <c r="S49" s="37">
        <v>73946685.58776094</v>
      </c>
      <c r="T49" s="37">
        <v>80977061.889143482</v>
      </c>
      <c r="U49" s="37">
        <v>72138638.718906105</v>
      </c>
      <c r="V49" s="37">
        <v>77465026.415169582</v>
      </c>
      <c r="W49" s="37">
        <v>70404262.763113365</v>
      </c>
      <c r="X49" s="37">
        <v>85661924.13667345</v>
      </c>
      <c r="Y49" s="37">
        <v>99629396.305144653</v>
      </c>
      <c r="DA49" s="58" t="s">
        <v>997</v>
      </c>
    </row>
    <row r="50" spans="1:105" ht="12" customHeight="1" x14ac:dyDescent="0.25">
      <c r="A50" s="28" t="s">
        <v>27</v>
      </c>
      <c r="B50" s="37"/>
      <c r="C50" s="37">
        <v>13937902.574706359</v>
      </c>
      <c r="D50" s="37">
        <v>14899266.414952517</v>
      </c>
      <c r="E50" s="37">
        <v>17118988.420315862</v>
      </c>
      <c r="F50" s="37">
        <v>19661811.942240905</v>
      </c>
      <c r="G50" s="37">
        <v>20460874.132488329</v>
      </c>
      <c r="H50" s="37">
        <v>22782803.844059132</v>
      </c>
      <c r="I50" s="37">
        <v>26352307.610889286</v>
      </c>
      <c r="J50" s="37">
        <v>28156891.922927938</v>
      </c>
      <c r="K50" s="37">
        <v>32605985.371058483</v>
      </c>
      <c r="L50" s="37">
        <v>35642511.518383369</v>
      </c>
      <c r="M50" s="37">
        <v>36132384.1478801</v>
      </c>
      <c r="N50" s="37">
        <v>43231382.578632906</v>
      </c>
      <c r="O50" s="37">
        <v>47889177.502882026</v>
      </c>
      <c r="P50" s="37">
        <v>58360836.437109441</v>
      </c>
      <c r="Q50" s="37">
        <v>67401096.858412325</v>
      </c>
      <c r="R50" s="37">
        <v>69336907.86510618</v>
      </c>
      <c r="S50" s="37">
        <v>77350295.966999516</v>
      </c>
      <c r="T50" s="37">
        <v>84648901.571989834</v>
      </c>
      <c r="U50" s="37">
        <v>92454185.736957967</v>
      </c>
      <c r="V50" s="37">
        <v>99109759.866402894</v>
      </c>
      <c r="W50" s="37">
        <v>93339949.580916435</v>
      </c>
      <c r="X50" s="37">
        <v>99129364.862172917</v>
      </c>
      <c r="Y50" s="37">
        <v>102967819.9395491</v>
      </c>
      <c r="DA50" s="58" t="s">
        <v>998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DA51" s="57"/>
    </row>
    <row r="52" spans="1:105" ht="12" customHeight="1" x14ac:dyDescent="0.25">
      <c r="A52" s="30" t="s">
        <v>44</v>
      </c>
      <c r="B52" s="38"/>
      <c r="C52" s="38">
        <v>585882384.39427245</v>
      </c>
      <c r="D52" s="38">
        <v>596921391.79493332</v>
      </c>
      <c r="E52" s="38">
        <v>615095639.36864412</v>
      </c>
      <c r="F52" s="38">
        <v>617893439.02317166</v>
      </c>
      <c r="G52" s="38">
        <v>632526537.13294196</v>
      </c>
      <c r="H52" s="38">
        <v>651659376.21353292</v>
      </c>
      <c r="I52" s="38">
        <v>693223031.21219695</v>
      </c>
      <c r="J52" s="38">
        <v>713756770.97189927</v>
      </c>
      <c r="K52" s="38">
        <v>719436049.96739972</v>
      </c>
      <c r="L52" s="38">
        <v>743239309.35141766</v>
      </c>
      <c r="M52" s="38">
        <v>713802400.88314593</v>
      </c>
      <c r="N52" s="38">
        <v>678808748.43002939</v>
      </c>
      <c r="O52" s="38">
        <v>516286573.71892244</v>
      </c>
      <c r="P52" s="38">
        <v>530766918.95800656</v>
      </c>
      <c r="Q52" s="38">
        <v>603447447.12018275</v>
      </c>
      <c r="R52" s="38">
        <v>508769352.39256251</v>
      </c>
      <c r="S52" s="38">
        <v>410795117.90798509</v>
      </c>
      <c r="T52" s="38">
        <v>424059843.61110598</v>
      </c>
      <c r="U52" s="38">
        <v>356719012.14846134</v>
      </c>
      <c r="V52" s="38">
        <v>311649611.79914641</v>
      </c>
      <c r="W52" s="38">
        <v>332201026.19522601</v>
      </c>
      <c r="X52" s="38">
        <v>324430455.0961681</v>
      </c>
      <c r="Y52" s="38">
        <v>325244956.18121356</v>
      </c>
      <c r="DA52" s="59" t="s">
        <v>999</v>
      </c>
    </row>
    <row r="53" spans="1:105" ht="12" customHeight="1" x14ac:dyDescent="0.25">
      <c r="A53" s="32" t="s">
        <v>25</v>
      </c>
      <c r="B53" s="39"/>
      <c r="C53" s="39">
        <v>11673331.240041984</v>
      </c>
      <c r="D53" s="39">
        <v>11884287.442450324</v>
      </c>
      <c r="E53" s="39">
        <v>12324745.059639214</v>
      </c>
      <c r="F53" s="39">
        <v>13226063.433869295</v>
      </c>
      <c r="G53" s="39">
        <v>13057462.006771198</v>
      </c>
      <c r="H53" s="39">
        <v>13436983.736895408</v>
      </c>
      <c r="I53" s="39">
        <v>14750908.068658832</v>
      </c>
      <c r="J53" s="39">
        <v>15811403.619988041</v>
      </c>
      <c r="K53" s="39">
        <v>18051536.973787401</v>
      </c>
      <c r="L53" s="39">
        <v>18496875.879776038</v>
      </c>
      <c r="M53" s="39">
        <v>17613152.490011401</v>
      </c>
      <c r="N53" s="39">
        <v>19565674.883723579</v>
      </c>
      <c r="O53" s="39">
        <v>19221070.601402514</v>
      </c>
      <c r="P53" s="39">
        <v>20293110.251905233</v>
      </c>
      <c r="Q53" s="39">
        <v>21986960.124583054</v>
      </c>
      <c r="R53" s="39">
        <v>22189051.367775075</v>
      </c>
      <c r="S53" s="39">
        <v>24603342.351084366</v>
      </c>
      <c r="T53" s="39">
        <v>25806743.158829469</v>
      </c>
      <c r="U53" s="39">
        <v>24773118.824275058</v>
      </c>
      <c r="V53" s="39">
        <v>26205082.563007031</v>
      </c>
      <c r="W53" s="39">
        <v>22212493.881304432</v>
      </c>
      <c r="X53" s="39">
        <v>24245153.567909893</v>
      </c>
      <c r="Y53" s="39">
        <v>25939067.91071219</v>
      </c>
      <c r="DA53" s="60" t="s">
        <v>1000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DA56" s="57"/>
    </row>
    <row r="57" spans="1:105" ht="12" customHeight="1" x14ac:dyDescent="0.25">
      <c r="A57" s="28" t="s">
        <v>32</v>
      </c>
      <c r="B57" s="37"/>
      <c r="C57" s="37">
        <v>13546928.688261151</v>
      </c>
      <c r="D57" s="37">
        <v>13634066.062591463</v>
      </c>
      <c r="E57" s="37">
        <v>13721763.927212834</v>
      </c>
      <c r="F57" s="37">
        <v>13810025.887345105</v>
      </c>
      <c r="G57" s="37">
        <v>13898855.571397305</v>
      </c>
      <c r="H57" s="37">
        <v>13988256.631117672</v>
      </c>
      <c r="I57" s="37">
        <v>14078232.741743356</v>
      </c>
      <c r="J57" s="37">
        <v>14168787.602151632</v>
      </c>
      <c r="K57" s="37">
        <v>14259924.935011685</v>
      </c>
      <c r="L57" s="37">
        <v>14351648.486938417</v>
      </c>
      <c r="M57" s="37">
        <v>14443962.028645098</v>
      </c>
      <c r="N57" s="37">
        <v>14536869.355100155</v>
      </c>
      <c r="O57" s="37">
        <v>14630374.285681307</v>
      </c>
      <c r="P57" s="37">
        <v>14724480.664334357</v>
      </c>
      <c r="Q57" s="37">
        <v>14819192.359729886</v>
      </c>
      <c r="R57" s="37">
        <v>14914513.265422821</v>
      </c>
      <c r="S57" s="37">
        <v>15010447.30001229</v>
      </c>
      <c r="T57" s="37">
        <v>15106998.407303512</v>
      </c>
      <c r="U57" s="37">
        <v>14968198.788261175</v>
      </c>
      <c r="V57" s="37">
        <v>15140528.362591386</v>
      </c>
      <c r="W57" s="37">
        <v>15587028.377212882</v>
      </c>
      <c r="X57" s="37">
        <v>15915490.23734504</v>
      </c>
      <c r="Y57" s="37">
        <v>14872482.921397269</v>
      </c>
      <c r="DA57" s="58" t="s">
        <v>1001</v>
      </c>
    </row>
    <row r="58" spans="1:105" ht="12" customHeight="1" x14ac:dyDescent="0.25">
      <c r="A58" s="28" t="s">
        <v>47</v>
      </c>
      <c r="B58" s="37"/>
      <c r="C58" s="37">
        <v>9386273.8984193206</v>
      </c>
      <c r="D58" s="37">
        <v>9507456.0522020459</v>
      </c>
      <c r="E58" s="37">
        <v>9630202.7367617488</v>
      </c>
      <c r="F58" s="37">
        <v>9754534.1510838568</v>
      </c>
      <c r="G58" s="37">
        <v>9880470.7549341023</v>
      </c>
      <c r="H58" s="37">
        <v>10008033.272225648</v>
      </c>
      <c r="I58" s="37">
        <v>10137242.69442901</v>
      </c>
      <c r="J58" s="37">
        <v>10268120.284026742</v>
      </c>
      <c r="K58" s="37">
        <v>10400687.578012019</v>
      </c>
      <c r="L58" s="37">
        <v>10534966.39143306</v>
      </c>
      <c r="M58" s="37">
        <v>10670978.820982724</v>
      </c>
      <c r="N58" s="37">
        <v>10808747.248634726</v>
      </c>
      <c r="O58" s="37">
        <v>10948294.34532696</v>
      </c>
      <c r="P58" s="37">
        <v>11089643.074692011</v>
      </c>
      <c r="Q58" s="37">
        <v>11232816.696836054</v>
      </c>
      <c r="R58" s="37">
        <v>11478698.898419321</v>
      </c>
      <c r="S58" s="37">
        <v>11458105.052202046</v>
      </c>
      <c r="T58" s="37">
        <v>12341796.736761749</v>
      </c>
      <c r="U58" s="37">
        <v>11530533.151083857</v>
      </c>
      <c r="V58" s="37">
        <v>11583683.754934132</v>
      </c>
      <c r="W58" s="37">
        <v>12829353.272225648</v>
      </c>
      <c r="X58" s="37">
        <v>12309390.69442901</v>
      </c>
      <c r="Y58" s="37">
        <v>13257317.284026742</v>
      </c>
      <c r="DA58" s="58" t="s">
        <v>1002</v>
      </c>
    </row>
    <row r="59" spans="1:105" ht="12" customHeight="1" x14ac:dyDescent="0.25">
      <c r="A59" s="28" t="s">
        <v>46</v>
      </c>
      <c r="B59" s="37"/>
      <c r="C59" s="37">
        <v>2241083.9382157624</v>
      </c>
      <c r="D59" s="37">
        <v>2343366.0064754188</v>
      </c>
      <c r="E59" s="37">
        <v>2450316.1825685501</v>
      </c>
      <c r="F59" s="37">
        <v>2562147.5168481395</v>
      </c>
      <c r="G59" s="37">
        <v>2679082.78318993</v>
      </c>
      <c r="H59" s="37">
        <v>2801354.922769703</v>
      </c>
      <c r="I59" s="37">
        <v>2929207.5080942735</v>
      </c>
      <c r="J59" s="37">
        <v>3062895.2282106876</v>
      </c>
      <c r="K59" s="37">
        <v>3202684.3960601687</v>
      </c>
      <c r="L59" s="37">
        <v>3348853.4789874107</v>
      </c>
      <c r="M59" s="37">
        <v>3501693.6534621269</v>
      </c>
      <c r="N59" s="37">
        <v>3661509.3851178363</v>
      </c>
      <c r="O59" s="37">
        <v>3625518.9382157624</v>
      </c>
      <c r="P59" s="37">
        <v>3939445.0064754188</v>
      </c>
      <c r="Q59" s="37">
        <v>4250638.1825685501</v>
      </c>
      <c r="R59" s="37">
        <v>3998469.5168481395</v>
      </c>
      <c r="S59" s="37">
        <v>4294839.78318993</v>
      </c>
      <c r="T59" s="37">
        <v>4241294.9227696955</v>
      </c>
      <c r="U59" s="37">
        <v>4349937.5080942661</v>
      </c>
      <c r="V59" s="37">
        <v>4759533.2282106876</v>
      </c>
      <c r="W59" s="37">
        <v>4544391.3960601687</v>
      </c>
      <c r="X59" s="37">
        <v>4610432.4789874107</v>
      </c>
      <c r="Y59" s="37">
        <v>4126960.6534621269</v>
      </c>
      <c r="DA59" s="58" t="s">
        <v>1003</v>
      </c>
    </row>
    <row r="60" spans="1:105" ht="12" customHeight="1" x14ac:dyDescent="0.25">
      <c r="A60" s="28" t="s">
        <v>45</v>
      </c>
      <c r="B60" s="37"/>
      <c r="C60" s="37">
        <v>2243702.3865409568</v>
      </c>
      <c r="D60" s="37">
        <v>2360011.3769622669</v>
      </c>
      <c r="E60" s="37">
        <v>2482349.5900353789</v>
      </c>
      <c r="F60" s="37">
        <v>2611029.5684592873</v>
      </c>
      <c r="G60" s="37">
        <v>2746380.0565139279</v>
      </c>
      <c r="H60" s="37">
        <v>2888746.8399173319</v>
      </c>
      <c r="I60" s="37">
        <v>3038493.629219234</v>
      </c>
      <c r="J60" s="37">
        <v>3196002.9889881611</v>
      </c>
      <c r="K60" s="37">
        <v>3361677.3151655197</v>
      </c>
      <c r="L60" s="37">
        <v>3535939.8630838692</v>
      </c>
      <c r="M60" s="37">
        <v>3719235.82877554</v>
      </c>
      <c r="N60" s="37">
        <v>3912033.4863341153</v>
      </c>
      <c r="O60" s="37">
        <v>4114825.384234339</v>
      </c>
      <c r="P60" s="37">
        <v>4328129.6036669612</v>
      </c>
      <c r="Q60" s="37">
        <v>4552491.0821031332</v>
      </c>
      <c r="R60" s="37">
        <v>4655306.3865409493</v>
      </c>
      <c r="S60" s="37">
        <v>5148330.3769622594</v>
      </c>
      <c r="T60" s="37">
        <v>5256259.5900353789</v>
      </c>
      <c r="U60" s="37">
        <v>5026120.5684592873</v>
      </c>
      <c r="V60" s="37">
        <v>5426216.0565139204</v>
      </c>
      <c r="W60" s="37">
        <v>4972135.8399173319</v>
      </c>
      <c r="X60" s="37">
        <v>5454558.629219234</v>
      </c>
      <c r="Y60" s="37">
        <v>6614018.9889881462</v>
      </c>
      <c r="DA60" s="58" t="s">
        <v>1004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DA61" s="57"/>
    </row>
    <row r="62" spans="1:105" ht="12" customHeight="1" x14ac:dyDescent="0.25">
      <c r="A62" s="28" t="s">
        <v>28</v>
      </c>
      <c r="B62" s="37"/>
      <c r="C62" s="37">
        <v>8416905.653278023</v>
      </c>
      <c r="D62" s="37">
        <v>9066836.7610737532</v>
      </c>
      <c r="E62" s="37">
        <v>9766953.8234568536</v>
      </c>
      <c r="F62" s="37">
        <v>10521132.066597506</v>
      </c>
      <c r="G62" s="37">
        <v>11333545.951342255</v>
      </c>
      <c r="H62" s="37">
        <v>12208692.279321045</v>
      </c>
      <c r="I62" s="37">
        <v>13151415.083246857</v>
      </c>
      <c r="J62" s="37">
        <v>14166932.439177781</v>
      </c>
      <c r="K62" s="37">
        <v>16147881.995292395</v>
      </c>
      <c r="L62" s="37">
        <v>18514642.448088378</v>
      </c>
      <c r="M62" s="37">
        <v>21279490.715447634</v>
      </c>
      <c r="N62" s="37">
        <v>22107473.66119051</v>
      </c>
      <c r="O62" s="37">
        <v>24782406.740822554</v>
      </c>
      <c r="P62" s="37">
        <v>27623541.982997537</v>
      </c>
      <c r="Q62" s="37">
        <v>30065191.796061933</v>
      </c>
      <c r="R62" s="37">
        <v>32075648.36818105</v>
      </c>
      <c r="S62" s="37">
        <v>35406387.280688703</v>
      </c>
      <c r="T62" s="37">
        <v>38272513.615789831</v>
      </c>
      <c r="U62" s="37">
        <v>37849188.711392522</v>
      </c>
      <c r="V62" s="37">
        <v>42793755.267902493</v>
      </c>
      <c r="W62" s="37">
        <v>49710148.901963472</v>
      </c>
      <c r="X62" s="37">
        <v>62948937.466866374</v>
      </c>
      <c r="Y62" s="37">
        <v>77596801.862103343</v>
      </c>
      <c r="DA62" s="58" t="s">
        <v>1005</v>
      </c>
    </row>
    <row r="63" spans="1:105" ht="12" customHeight="1" x14ac:dyDescent="0.25">
      <c r="A63" s="28" t="s">
        <v>27</v>
      </c>
      <c r="B63" s="37"/>
      <c r="C63" s="37">
        <v>9536619.2851227671</v>
      </c>
      <c r="D63" s="37">
        <v>9868368.8821222186</v>
      </c>
      <c r="E63" s="37">
        <v>10211659.02528578</v>
      </c>
      <c r="F63" s="37">
        <v>10566891.17465128</v>
      </c>
      <c r="G63" s="37">
        <v>10934480.75581412</v>
      </c>
      <c r="H63" s="37">
        <v>13937902.574706346</v>
      </c>
      <c r="I63" s="37">
        <v>14899266.414952502</v>
      </c>
      <c r="J63" s="37">
        <v>17118988.420315906</v>
      </c>
      <c r="K63" s="37">
        <v>19661811.942240879</v>
      </c>
      <c r="L63" s="37">
        <v>20460874.13248837</v>
      </c>
      <c r="M63" s="37">
        <v>22782803.84405911</v>
      </c>
      <c r="N63" s="37">
        <v>26352307.610889256</v>
      </c>
      <c r="O63" s="37">
        <v>28156891.922927976</v>
      </c>
      <c r="P63" s="37">
        <v>32605985.371058464</v>
      </c>
      <c r="Q63" s="37">
        <v>35642511.518383384</v>
      </c>
      <c r="R63" s="37">
        <v>36132384.147880077</v>
      </c>
      <c r="S63" s="37">
        <v>43231382.578632951</v>
      </c>
      <c r="T63" s="37">
        <v>47889177.502882063</v>
      </c>
      <c r="U63" s="37">
        <v>58360836.437109292</v>
      </c>
      <c r="V63" s="37">
        <v>67401096.858412385</v>
      </c>
      <c r="W63" s="37">
        <v>69336907.865106225</v>
      </c>
      <c r="X63" s="37">
        <v>77350295.966999531</v>
      </c>
      <c r="Y63" s="37">
        <v>84648901.571989894</v>
      </c>
      <c r="DA63" s="58" t="s">
        <v>1006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DA64" s="57"/>
    </row>
    <row r="65" spans="1:105" ht="12" customHeight="1" x14ac:dyDescent="0.25">
      <c r="A65" s="30" t="s">
        <v>44</v>
      </c>
      <c r="B65" s="38"/>
      <c r="C65" s="38">
        <v>522007433.83671284</v>
      </c>
      <c r="D65" s="38">
        <v>526986497.54128361</v>
      </c>
      <c r="E65" s="38">
        <v>538330006.71555185</v>
      </c>
      <c r="F65" s="38">
        <v>540359304.2834444</v>
      </c>
      <c r="G65" s="38">
        <v>556875183.08601761</v>
      </c>
      <c r="H65" s="38">
        <v>569101994.45933008</v>
      </c>
      <c r="I65" s="38">
        <v>608652706.99631834</v>
      </c>
      <c r="J65" s="38">
        <v>619719835.78301287</v>
      </c>
      <c r="K65" s="38">
        <v>632342516.332376</v>
      </c>
      <c r="L65" s="38">
        <v>652873132.20240927</v>
      </c>
      <c r="M65" s="38">
        <v>666735524.92061758</v>
      </c>
      <c r="N65" s="38">
        <v>607367847.79643345</v>
      </c>
      <c r="O65" s="38">
        <v>459688708.58715916</v>
      </c>
      <c r="P65" s="38">
        <v>459839294.47743893</v>
      </c>
      <c r="Q65" s="38">
        <v>542265346.87053013</v>
      </c>
      <c r="R65" s="38">
        <v>448599875.61091518</v>
      </c>
      <c r="S65" s="38">
        <v>359134207.94092989</v>
      </c>
      <c r="T65" s="38">
        <v>340736256.25344896</v>
      </c>
      <c r="U65" s="38">
        <v>294676962.885952</v>
      </c>
      <c r="V65" s="38">
        <v>246318139.29877615</v>
      </c>
      <c r="W65" s="38">
        <v>205523199.48291302</v>
      </c>
      <c r="X65" s="38">
        <v>188375381.32738018</v>
      </c>
      <c r="Y65" s="38">
        <v>194565835.04025412</v>
      </c>
      <c r="DA65" s="59" t="s">
        <v>1007</v>
      </c>
    </row>
    <row r="66" spans="1:105" ht="12" customHeight="1" x14ac:dyDescent="0.25">
      <c r="A66" s="32" t="s">
        <v>25</v>
      </c>
      <c r="B66" s="39"/>
      <c r="C66" s="39">
        <v>9087045.1085354835</v>
      </c>
      <c r="D66" s="39">
        <v>9243749.0949742645</v>
      </c>
      <c r="E66" s="39">
        <v>9403155.4053337276</v>
      </c>
      <c r="F66" s="39">
        <v>9565310.6405636966</v>
      </c>
      <c r="G66" s="39">
        <v>9730262.2052360028</v>
      </c>
      <c r="H66" s="39">
        <v>9898058.3214039803</v>
      </c>
      <c r="I66" s="39">
        <v>10068748.042698562</v>
      </c>
      <c r="J66" s="39">
        <v>10242381.268669501</v>
      </c>
      <c r="K66" s="39">
        <v>11673331.240041986</v>
      </c>
      <c r="L66" s="39">
        <v>11884287.44245033</v>
      </c>
      <c r="M66" s="39">
        <v>12324745.059639201</v>
      </c>
      <c r="N66" s="39">
        <v>13226063.433869347</v>
      </c>
      <c r="O66" s="39">
        <v>13057462.006771207</v>
      </c>
      <c r="P66" s="39">
        <v>13436983.736895382</v>
      </c>
      <c r="Q66" s="39">
        <v>14750908.068658829</v>
      </c>
      <c r="R66" s="39">
        <v>15811403.619988054</v>
      </c>
      <c r="S66" s="39">
        <v>18051536.973787427</v>
      </c>
      <c r="T66" s="39">
        <v>18496875.879776031</v>
      </c>
      <c r="U66" s="39">
        <v>17613152.490011394</v>
      </c>
      <c r="V66" s="39">
        <v>19565674.883723557</v>
      </c>
      <c r="W66" s="39">
        <v>19221070.601402611</v>
      </c>
      <c r="X66" s="39">
        <v>20293110.251905143</v>
      </c>
      <c r="Y66" s="39">
        <v>21986960.124583066</v>
      </c>
      <c r="DA66" s="60" t="s">
        <v>1008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DA69" s="57"/>
    </row>
    <row r="70" spans="1:105" ht="12" customHeight="1" x14ac:dyDescent="0.25">
      <c r="A70" s="28" t="s">
        <v>32</v>
      </c>
      <c r="B70" s="40">
        <v>8759.9999999999982</v>
      </c>
      <c r="C70" s="40">
        <v>8759.9999999999945</v>
      </c>
      <c r="D70" s="40">
        <v>8759.9999999999964</v>
      </c>
      <c r="E70" s="40">
        <v>8759.9999999999945</v>
      </c>
      <c r="F70" s="40">
        <v>8759.9999999999891</v>
      </c>
      <c r="G70" s="40">
        <v>8759.9999999999909</v>
      </c>
      <c r="H70" s="40">
        <v>8759.9999999999945</v>
      </c>
      <c r="I70" s="40">
        <v>8759.9999999999982</v>
      </c>
      <c r="J70" s="40">
        <v>8759.9999999999964</v>
      </c>
      <c r="K70" s="40">
        <v>8759.9999999999982</v>
      </c>
      <c r="L70" s="40">
        <v>8759.9999999999982</v>
      </c>
      <c r="M70" s="40">
        <v>8759.9999999999982</v>
      </c>
      <c r="N70" s="40">
        <v>8759.9999999999927</v>
      </c>
      <c r="O70" s="40">
        <v>8759.9999999999982</v>
      </c>
      <c r="P70" s="40">
        <v>8759.9999999999927</v>
      </c>
      <c r="Q70" s="40">
        <v>8759.9999999999945</v>
      </c>
      <c r="R70" s="40">
        <v>8759.9999999999945</v>
      </c>
      <c r="S70" s="40">
        <v>8759.9999999999964</v>
      </c>
      <c r="T70" s="40">
        <v>8759.9999999999982</v>
      </c>
      <c r="U70" s="40">
        <v>8760</v>
      </c>
      <c r="V70" s="40">
        <v>8759.9999999999982</v>
      </c>
      <c r="W70" s="40">
        <v>8759.9999999999982</v>
      </c>
      <c r="X70" s="40">
        <v>8759.9999999999982</v>
      </c>
      <c r="Y70" s="40">
        <v>8759.9999999999964</v>
      </c>
      <c r="DA70" s="58" t="s">
        <v>1009</v>
      </c>
    </row>
    <row r="71" spans="1:105" ht="12" customHeight="1" x14ac:dyDescent="0.25">
      <c r="A71" s="28" t="s">
        <v>47</v>
      </c>
      <c r="B71" s="40">
        <v>420.22873056342502</v>
      </c>
      <c r="C71" s="40">
        <v>412.4806496599125</v>
      </c>
      <c r="D71" s="40">
        <v>411.3155283737882</v>
      </c>
      <c r="E71" s="40">
        <v>412.41490306613554</v>
      </c>
      <c r="F71" s="40">
        <v>413.5170955221576</v>
      </c>
      <c r="G71" s="40">
        <v>414.86927749170792</v>
      </c>
      <c r="H71" s="40">
        <v>416.70126567385137</v>
      </c>
      <c r="I71" s="40">
        <v>415.67475473578884</v>
      </c>
      <c r="J71" s="40">
        <v>413.30675110946038</v>
      </c>
      <c r="K71" s="40">
        <v>412.88990555808454</v>
      </c>
      <c r="L71" s="40">
        <v>412.17504298749503</v>
      </c>
      <c r="M71" s="40">
        <v>411.53148695937949</v>
      </c>
      <c r="N71" s="40">
        <v>411.50844930767727</v>
      </c>
      <c r="O71" s="40">
        <v>410.55138634679417</v>
      </c>
      <c r="P71" s="40">
        <v>407.79421314677597</v>
      </c>
      <c r="Q71" s="40">
        <v>409.1333367381531</v>
      </c>
      <c r="R71" s="40">
        <v>412.71348014045088</v>
      </c>
      <c r="S71" s="40">
        <v>413.90651249608101</v>
      </c>
      <c r="T71" s="40">
        <v>411.57794507620605</v>
      </c>
      <c r="U71" s="40">
        <v>407.38607319758142</v>
      </c>
      <c r="V71" s="40">
        <v>406.77628894592067</v>
      </c>
      <c r="W71" s="40">
        <v>407.56176924031882</v>
      </c>
      <c r="X71" s="40">
        <v>406.97209586811971</v>
      </c>
      <c r="Y71" s="40">
        <v>406.55941769055727</v>
      </c>
      <c r="DA71" s="58" t="s">
        <v>1010</v>
      </c>
    </row>
    <row r="72" spans="1:105" ht="12" customHeight="1" x14ac:dyDescent="0.25">
      <c r="A72" s="28" t="s">
        <v>46</v>
      </c>
      <c r="B72" s="40">
        <v>281.20004224335935</v>
      </c>
      <c r="C72" s="40">
        <v>279.97833878359279</v>
      </c>
      <c r="D72" s="40">
        <v>277.20299122935728</v>
      </c>
      <c r="E72" s="40">
        <v>279.71801327636393</v>
      </c>
      <c r="F72" s="40">
        <v>276.29257000311441</v>
      </c>
      <c r="G72" s="40">
        <v>272.979485114488</v>
      </c>
      <c r="H72" s="40">
        <v>269.78856730504543</v>
      </c>
      <c r="I72" s="40">
        <v>266.50636540566848</v>
      </c>
      <c r="J72" s="40">
        <v>262.58838092328165</v>
      </c>
      <c r="K72" s="40">
        <v>257.8007360203336</v>
      </c>
      <c r="L72" s="40">
        <v>252.5808743906255</v>
      </c>
      <c r="M72" s="40">
        <v>246.78693120117074</v>
      </c>
      <c r="N72" s="40">
        <v>245.34384157005837</v>
      </c>
      <c r="O72" s="40">
        <v>247.40162697472033</v>
      </c>
      <c r="P72" s="40">
        <v>247.33121536185658</v>
      </c>
      <c r="Q72" s="40">
        <v>248.52969797491784</v>
      </c>
      <c r="R72" s="40">
        <v>253.30816187485942</v>
      </c>
      <c r="S72" s="40">
        <v>255.29285623606529</v>
      </c>
      <c r="T72" s="40">
        <v>255.06076343014337</v>
      </c>
      <c r="U72" s="40">
        <v>254.51213437904073</v>
      </c>
      <c r="V72" s="40">
        <v>252.72928933696602</v>
      </c>
      <c r="W72" s="40">
        <v>253.92792200958533</v>
      </c>
      <c r="X72" s="40">
        <v>248.47978231086896</v>
      </c>
      <c r="Y72" s="40">
        <v>245.60717288984657</v>
      </c>
      <c r="DA72" s="58" t="s">
        <v>1011</v>
      </c>
    </row>
    <row r="73" spans="1:105" ht="12" customHeight="1" x14ac:dyDescent="0.25">
      <c r="A73" s="28" t="s">
        <v>45</v>
      </c>
      <c r="B73" s="40">
        <v>458.64775941022663</v>
      </c>
      <c r="C73" s="40">
        <v>458.54572709429419</v>
      </c>
      <c r="D73" s="40">
        <v>458.01164192296977</v>
      </c>
      <c r="E73" s="40">
        <v>458.7973383119342</v>
      </c>
      <c r="F73" s="40">
        <v>459.81561104684454</v>
      </c>
      <c r="G73" s="40">
        <v>461.79634860146643</v>
      </c>
      <c r="H73" s="40">
        <v>463.71316890660211</v>
      </c>
      <c r="I73" s="40">
        <v>464.83872443166769</v>
      </c>
      <c r="J73" s="40">
        <v>464.52600369559929</v>
      </c>
      <c r="K73" s="40">
        <v>463.36500379989263</v>
      </c>
      <c r="L73" s="40">
        <v>464.01624612571044</v>
      </c>
      <c r="M73" s="40">
        <v>463.70509856450639</v>
      </c>
      <c r="N73" s="40">
        <v>465.21356555915742</v>
      </c>
      <c r="O73" s="40">
        <v>467.37855613415485</v>
      </c>
      <c r="P73" s="40">
        <v>467.51618534840384</v>
      </c>
      <c r="Q73" s="40">
        <v>469.20942685972904</v>
      </c>
      <c r="R73" s="40">
        <v>469.09281053551916</v>
      </c>
      <c r="S73" s="40">
        <v>472.50325490122282</v>
      </c>
      <c r="T73" s="40">
        <v>474.56040515654382</v>
      </c>
      <c r="U73" s="40">
        <v>476.13417881643034</v>
      </c>
      <c r="V73" s="40">
        <v>493.46277997434828</v>
      </c>
      <c r="W73" s="40">
        <v>521.84662060916821</v>
      </c>
      <c r="X73" s="40">
        <v>501.74293339779587</v>
      </c>
      <c r="Y73" s="40">
        <v>490.65022466652556</v>
      </c>
      <c r="DA73" s="58" t="s">
        <v>1012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DA74" s="57"/>
    </row>
    <row r="75" spans="1:105" ht="12" customHeight="1" x14ac:dyDescent="0.25">
      <c r="A75" s="28" t="s">
        <v>28</v>
      </c>
      <c r="B75" s="40">
        <v>1439.6409366341818</v>
      </c>
      <c r="C75" s="40">
        <v>1452.2176332393328</v>
      </c>
      <c r="D75" s="40">
        <v>1462.1879418111776</v>
      </c>
      <c r="E75" s="40">
        <v>1469.6459613231705</v>
      </c>
      <c r="F75" s="40">
        <v>1474.1017842526335</v>
      </c>
      <c r="G75" s="40">
        <v>1476.1153751448546</v>
      </c>
      <c r="H75" s="40">
        <v>1476.5080086732569</v>
      </c>
      <c r="I75" s="40">
        <v>1474.9071083954025</v>
      </c>
      <c r="J75" s="40">
        <v>1468.9732698305386</v>
      </c>
      <c r="K75" s="40">
        <v>1459.4313218281395</v>
      </c>
      <c r="L75" s="40">
        <v>1452.7103131166759</v>
      </c>
      <c r="M75" s="40">
        <v>1455.2752649528686</v>
      </c>
      <c r="N75" s="40">
        <v>1455.5315323891025</v>
      </c>
      <c r="O75" s="40">
        <v>1455.4368067630585</v>
      </c>
      <c r="P75" s="40">
        <v>1451.8620048754694</v>
      </c>
      <c r="Q75" s="40">
        <v>1451.187529974465</v>
      </c>
      <c r="R75" s="40">
        <v>1475.9112974758641</v>
      </c>
      <c r="S75" s="40">
        <v>1471.6860038601571</v>
      </c>
      <c r="T75" s="40">
        <v>1492.0044406083759</v>
      </c>
      <c r="U75" s="40">
        <v>1497.0677455023554</v>
      </c>
      <c r="V75" s="40">
        <v>1583.83168032413</v>
      </c>
      <c r="W75" s="40">
        <v>1648.5952487031391</v>
      </c>
      <c r="X75" s="40">
        <v>1593.2182582140217</v>
      </c>
      <c r="Y75" s="40">
        <v>1559.5521750028313</v>
      </c>
      <c r="DA75" s="58" t="s">
        <v>1013</v>
      </c>
    </row>
    <row r="76" spans="1:105" ht="12" customHeight="1" x14ac:dyDescent="0.25">
      <c r="A76" s="28" t="s">
        <v>27</v>
      </c>
      <c r="B76" s="40">
        <v>638.42184644892984</v>
      </c>
      <c r="C76" s="40">
        <v>650.40256859330577</v>
      </c>
      <c r="D76" s="40">
        <v>662.01514993337003</v>
      </c>
      <c r="E76" s="40">
        <v>673.53552582175223</v>
      </c>
      <c r="F76" s="40">
        <v>683.84120484201048</v>
      </c>
      <c r="G76" s="40">
        <v>693.27360776243825</v>
      </c>
      <c r="H76" s="40">
        <v>702.67730435368799</v>
      </c>
      <c r="I76" s="40">
        <v>711.47980446332144</v>
      </c>
      <c r="J76" s="40">
        <v>718.27624486587945</v>
      </c>
      <c r="K76" s="40">
        <v>723.88951495453978</v>
      </c>
      <c r="L76" s="40">
        <v>730.76805366886538</v>
      </c>
      <c r="M76" s="40">
        <v>735.971007381395</v>
      </c>
      <c r="N76" s="40">
        <v>740.48339933767011</v>
      </c>
      <c r="O76" s="40">
        <v>745.70419870387718</v>
      </c>
      <c r="P76" s="40">
        <v>748.76922448299933</v>
      </c>
      <c r="Q76" s="40">
        <v>753.86691220193609</v>
      </c>
      <c r="R76" s="40">
        <v>766.43789714928812</v>
      </c>
      <c r="S76" s="40">
        <v>763.80644606106841</v>
      </c>
      <c r="T76" s="40">
        <v>774.14072348032778</v>
      </c>
      <c r="U76" s="40">
        <v>775.08718834852687</v>
      </c>
      <c r="V76" s="40">
        <v>817.24187075526277</v>
      </c>
      <c r="W76" s="40">
        <v>841.83613862785319</v>
      </c>
      <c r="X76" s="40">
        <v>820.39035459014815</v>
      </c>
      <c r="Y76" s="40">
        <v>806.28822163526218</v>
      </c>
      <c r="DA76" s="58" t="s">
        <v>1014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DA77" s="57"/>
    </row>
    <row r="78" spans="1:105" ht="12" customHeight="1" x14ac:dyDescent="0.25">
      <c r="A78" s="30" t="s">
        <v>44</v>
      </c>
      <c r="B78" s="41">
        <v>500.33717270451086</v>
      </c>
      <c r="C78" s="41">
        <v>501.7347135849717</v>
      </c>
      <c r="D78" s="41">
        <v>502.75184349185736</v>
      </c>
      <c r="E78" s="41">
        <v>503.61352330110469</v>
      </c>
      <c r="F78" s="41">
        <v>504.67709314702518</v>
      </c>
      <c r="G78" s="41">
        <v>505.78244016878926</v>
      </c>
      <c r="H78" s="41">
        <v>506.92788407588762</v>
      </c>
      <c r="I78" s="41">
        <v>507.96953116548485</v>
      </c>
      <c r="J78" s="41">
        <v>507.78251880163106</v>
      </c>
      <c r="K78" s="41">
        <v>506.84797880125154</v>
      </c>
      <c r="L78" s="41">
        <v>506.98098283790864</v>
      </c>
      <c r="M78" s="41">
        <v>507.26952571066658</v>
      </c>
      <c r="N78" s="41">
        <v>507.06108644599112</v>
      </c>
      <c r="O78" s="41">
        <v>507.20687961819209</v>
      </c>
      <c r="P78" s="41">
        <v>506.03282669310676</v>
      </c>
      <c r="Q78" s="41">
        <v>506.24733369720622</v>
      </c>
      <c r="R78" s="41">
        <v>509.07459342689356</v>
      </c>
      <c r="S78" s="41">
        <v>511.71491080752099</v>
      </c>
      <c r="T78" s="41">
        <v>514.54482291941008</v>
      </c>
      <c r="U78" s="41">
        <v>515.07468703983795</v>
      </c>
      <c r="V78" s="41">
        <v>538.57390706631247</v>
      </c>
      <c r="W78" s="41">
        <v>563.29837795978142</v>
      </c>
      <c r="X78" s="41">
        <v>545.31977727499259</v>
      </c>
      <c r="Y78" s="41">
        <v>534.08916952256459</v>
      </c>
      <c r="DA78" s="59" t="s">
        <v>1015</v>
      </c>
    </row>
    <row r="79" spans="1:105" ht="12" customHeight="1" x14ac:dyDescent="0.25">
      <c r="A79" s="32" t="s">
        <v>25</v>
      </c>
      <c r="B79" s="42">
        <v>35.24455105759111</v>
      </c>
      <c r="C79" s="42">
        <v>35.581933090807127</v>
      </c>
      <c r="D79" s="42">
        <v>35.827923057188258</v>
      </c>
      <c r="E79" s="42">
        <v>36.025037831307067</v>
      </c>
      <c r="F79" s="42">
        <v>36.192306163120293</v>
      </c>
      <c r="G79" s="42">
        <v>36.317103011360004</v>
      </c>
      <c r="H79" s="42">
        <v>36.407671867236687</v>
      </c>
      <c r="I79" s="42">
        <v>36.449450095366174</v>
      </c>
      <c r="J79" s="42">
        <v>36.40065155402452</v>
      </c>
      <c r="K79" s="42">
        <v>36.241712479160647</v>
      </c>
      <c r="L79" s="42">
        <v>36.139976883836056</v>
      </c>
      <c r="M79" s="42">
        <v>36.145570819705704</v>
      </c>
      <c r="N79" s="42">
        <v>36.111762499035436</v>
      </c>
      <c r="O79" s="42">
        <v>36.094899863601746</v>
      </c>
      <c r="P79" s="42">
        <v>35.957838256987849</v>
      </c>
      <c r="Q79" s="42">
        <v>35.89542825976536</v>
      </c>
      <c r="R79" s="42">
        <v>36.523584698247021</v>
      </c>
      <c r="S79" s="42">
        <v>36.545084302059628</v>
      </c>
      <c r="T79" s="42">
        <v>37.099430682032292</v>
      </c>
      <c r="U79" s="42">
        <v>37.193805067580428</v>
      </c>
      <c r="V79" s="42">
        <v>39.27586918683977</v>
      </c>
      <c r="W79" s="42">
        <v>40.832062146842361</v>
      </c>
      <c r="X79" s="42">
        <v>39.510327554672791</v>
      </c>
      <c r="Y79" s="42">
        <v>38.68625176978054</v>
      </c>
      <c r="DA79" s="60" t="s">
        <v>1016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DA82" s="57"/>
    </row>
    <row r="83" spans="1:105" ht="12" customHeight="1" x14ac:dyDescent="0.25">
      <c r="A83" s="28" t="s">
        <v>32</v>
      </c>
      <c r="B83" s="29">
        <v>49.95623269413646</v>
      </c>
      <c r="C83" s="29">
        <v>49.40860324250248</v>
      </c>
      <c r="D83" s="29">
        <v>48.741566216732316</v>
      </c>
      <c r="E83" s="29">
        <v>47.998213020164627</v>
      </c>
      <c r="F83" s="29">
        <v>47.179775252527989</v>
      </c>
      <c r="G83" s="29">
        <v>46.350755876766357</v>
      </c>
      <c r="H83" s="29">
        <v>45.445919172646704</v>
      </c>
      <c r="I83" s="29">
        <v>44.523119000371899</v>
      </c>
      <c r="J83" s="29">
        <v>43.432639060083616</v>
      </c>
      <c r="K83" s="29">
        <v>42.312977368215719</v>
      </c>
      <c r="L83" s="29">
        <v>41.124970255791681</v>
      </c>
      <c r="M83" s="29">
        <v>40.015569574539214</v>
      </c>
      <c r="N83" s="29">
        <v>38.754459041758949</v>
      </c>
      <c r="O83" s="29">
        <v>37.445519256348931</v>
      </c>
      <c r="P83" s="29">
        <v>36.057656341025144</v>
      </c>
      <c r="Q83" s="29">
        <v>34.601438419037656</v>
      </c>
      <c r="R83" s="29">
        <v>33.129880095588369</v>
      </c>
      <c r="S83" s="29">
        <v>31.663555631214471</v>
      </c>
      <c r="T83" s="29">
        <v>30.21866195122055</v>
      </c>
      <c r="U83" s="29">
        <v>29.182647393672227</v>
      </c>
      <c r="V83" s="29">
        <v>28.284164675326217</v>
      </c>
      <c r="W83" s="29">
        <v>27.381267697955217</v>
      </c>
      <c r="X83" s="29">
        <v>26.475265208187995</v>
      </c>
      <c r="Y83" s="29">
        <v>25.659907699395895</v>
      </c>
      <c r="DA83" s="58" t="s">
        <v>1017</v>
      </c>
    </row>
    <row r="84" spans="1:105" ht="12" customHeight="1" x14ac:dyDescent="0.25">
      <c r="A84" s="28" t="s">
        <v>47</v>
      </c>
      <c r="B84" s="29">
        <v>707.46442292634947</v>
      </c>
      <c r="C84" s="29">
        <v>700.02239608373281</v>
      </c>
      <c r="D84" s="29">
        <v>689.88737830491277</v>
      </c>
      <c r="E84" s="29">
        <v>677.67214793114556</v>
      </c>
      <c r="F84" s="29">
        <v>665.20611848128556</v>
      </c>
      <c r="G84" s="29">
        <v>651.4454168927989</v>
      </c>
      <c r="H84" s="29">
        <v>635.39599500721204</v>
      </c>
      <c r="I84" s="29">
        <v>618.86128816423161</v>
      </c>
      <c r="J84" s="29">
        <v>600.50041505895683</v>
      </c>
      <c r="K84" s="29">
        <v>581.50547985089474</v>
      </c>
      <c r="L84" s="29">
        <v>561.75195661147745</v>
      </c>
      <c r="M84" s="29">
        <v>542.23421345743066</v>
      </c>
      <c r="N84" s="29">
        <v>521.00922866230053</v>
      </c>
      <c r="O84" s="29">
        <v>498.99369667432939</v>
      </c>
      <c r="P84" s="29">
        <v>476.19040576708397</v>
      </c>
      <c r="Q84" s="29">
        <v>452.81537882114583</v>
      </c>
      <c r="R84" s="29">
        <v>435.55629979330581</v>
      </c>
      <c r="S84" s="29">
        <v>420.69371623065376</v>
      </c>
      <c r="T84" s="29">
        <v>406.52286891452457</v>
      </c>
      <c r="U84" s="29">
        <v>393.71812630352929</v>
      </c>
      <c r="V84" s="29">
        <v>382.10035552116449</v>
      </c>
      <c r="W84" s="29">
        <v>370.57057934184871</v>
      </c>
      <c r="X84" s="29">
        <v>360.3141721049733</v>
      </c>
      <c r="Y84" s="29">
        <v>350.71651392112062</v>
      </c>
      <c r="DA84" s="58" t="s">
        <v>1018</v>
      </c>
    </row>
    <row r="85" spans="1:105" ht="12" customHeight="1" x14ac:dyDescent="0.25">
      <c r="A85" s="28" t="s">
        <v>46</v>
      </c>
      <c r="B85" s="29">
        <v>1550.9782645206396</v>
      </c>
      <c r="C85" s="29">
        <v>1544.1943991927146</v>
      </c>
      <c r="D85" s="29">
        <v>1534.6075679884784</v>
      </c>
      <c r="E85" s="29">
        <v>1523.6149049132043</v>
      </c>
      <c r="F85" s="29">
        <v>1513.9129321510438</v>
      </c>
      <c r="G85" s="29">
        <v>1503.4631106260258</v>
      </c>
      <c r="H85" s="29">
        <v>1491.3013462080085</v>
      </c>
      <c r="I85" s="29">
        <v>1478.764183720036</v>
      </c>
      <c r="J85" s="29">
        <v>1465.4718654287326</v>
      </c>
      <c r="K85" s="29">
        <v>1451.698341118625</v>
      </c>
      <c r="L85" s="29">
        <v>1436.7005711993688</v>
      </c>
      <c r="M85" s="29">
        <v>1416.9240565866728</v>
      </c>
      <c r="N85" s="29">
        <v>1387.9566394427382</v>
      </c>
      <c r="O85" s="29">
        <v>1355.4408122531461</v>
      </c>
      <c r="P85" s="29">
        <v>1308.8428383561811</v>
      </c>
      <c r="Q85" s="29">
        <v>1248.5200822936067</v>
      </c>
      <c r="R85" s="29">
        <v>1190.5354763862772</v>
      </c>
      <c r="S85" s="29">
        <v>1131.3649445136039</v>
      </c>
      <c r="T85" s="29">
        <v>1076.3941857060777</v>
      </c>
      <c r="U85" s="29">
        <v>1020.7093301485131</v>
      </c>
      <c r="V85" s="29">
        <v>964.50814324287296</v>
      </c>
      <c r="W85" s="29">
        <v>913.84406059858065</v>
      </c>
      <c r="X85" s="29">
        <v>865.26049643859335</v>
      </c>
      <c r="Y85" s="29">
        <v>827.93513194233617</v>
      </c>
      <c r="DA85" s="58" t="s">
        <v>1019</v>
      </c>
    </row>
    <row r="86" spans="1:105" ht="12" customHeight="1" x14ac:dyDescent="0.25">
      <c r="A86" s="28" t="s">
        <v>45</v>
      </c>
      <c r="B86" s="29">
        <v>651.57230243083904</v>
      </c>
      <c r="C86" s="29">
        <v>644.99652836419034</v>
      </c>
      <c r="D86" s="29">
        <v>636.23027674238426</v>
      </c>
      <c r="E86" s="29">
        <v>627.06963636363332</v>
      </c>
      <c r="F86" s="29">
        <v>617.99612970174587</v>
      </c>
      <c r="G86" s="29">
        <v>608.12421319052203</v>
      </c>
      <c r="H86" s="29">
        <v>598.55787696932441</v>
      </c>
      <c r="I86" s="29">
        <v>587.77943440208924</v>
      </c>
      <c r="J86" s="29">
        <v>575.39630056000817</v>
      </c>
      <c r="K86" s="29">
        <v>562.74321629246367</v>
      </c>
      <c r="L86" s="29">
        <v>550.51782293738404</v>
      </c>
      <c r="M86" s="29">
        <v>537.61116191468454</v>
      </c>
      <c r="N86" s="29">
        <v>524.4945720337364</v>
      </c>
      <c r="O86" s="29">
        <v>509.68685749915511</v>
      </c>
      <c r="P86" s="29">
        <v>494.68565451171679</v>
      </c>
      <c r="Q86" s="29">
        <v>479.26430385180731</v>
      </c>
      <c r="R86" s="29">
        <v>468.50050402512511</v>
      </c>
      <c r="S86" s="29">
        <v>458.48249039872667</v>
      </c>
      <c r="T86" s="29">
        <v>449.09783034431035</v>
      </c>
      <c r="U86" s="29">
        <v>440.61703077925637</v>
      </c>
      <c r="V86" s="29">
        <v>432.22270246320323</v>
      </c>
      <c r="W86" s="29">
        <v>425.17886250593551</v>
      </c>
      <c r="X86" s="29">
        <v>418.60393304619225</v>
      </c>
      <c r="Y86" s="29">
        <v>411.80023842558359</v>
      </c>
      <c r="DA86" s="58" t="s">
        <v>1020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DA87" s="57"/>
    </row>
    <row r="88" spans="1:105" ht="12" customHeight="1" x14ac:dyDescent="0.25">
      <c r="A88" s="28" t="s">
        <v>28</v>
      </c>
      <c r="B88" s="29">
        <v>359.41465295075352</v>
      </c>
      <c r="C88" s="29">
        <v>354.62322258568315</v>
      </c>
      <c r="D88" s="29">
        <v>348.61120347854103</v>
      </c>
      <c r="E88" s="29">
        <v>341.84426120655672</v>
      </c>
      <c r="F88" s="29">
        <v>335.11631862604645</v>
      </c>
      <c r="G88" s="29">
        <v>327.7007090250014</v>
      </c>
      <c r="H88" s="29">
        <v>319.28467230198237</v>
      </c>
      <c r="I88" s="29">
        <v>309.48033949383529</v>
      </c>
      <c r="J88" s="29">
        <v>298.80230648553061</v>
      </c>
      <c r="K88" s="29">
        <v>288.74217618877299</v>
      </c>
      <c r="L88" s="29">
        <v>277.78135700767217</v>
      </c>
      <c r="M88" s="29">
        <v>265.95054120408957</v>
      </c>
      <c r="N88" s="29">
        <v>253.02440725970578</v>
      </c>
      <c r="O88" s="29">
        <v>238.29534125134361</v>
      </c>
      <c r="P88" s="29">
        <v>219.73145177363881</v>
      </c>
      <c r="Q88" s="29">
        <v>198.70673421963019</v>
      </c>
      <c r="R88" s="29">
        <v>181.32391896937159</v>
      </c>
      <c r="S88" s="29">
        <v>166.11139507258051</v>
      </c>
      <c r="T88" s="29">
        <v>152.80055171659359</v>
      </c>
      <c r="U88" s="29">
        <v>142.97195045471051</v>
      </c>
      <c r="V88" s="29">
        <v>133.98001841648585</v>
      </c>
      <c r="W88" s="29">
        <v>126.4729432648094</v>
      </c>
      <c r="X88" s="29">
        <v>120.01498898896379</v>
      </c>
      <c r="Y88" s="29">
        <v>115.54458170625749</v>
      </c>
      <c r="DA88" s="58" t="s">
        <v>1021</v>
      </c>
    </row>
    <row r="89" spans="1:105" ht="12" customHeight="1" x14ac:dyDescent="0.25">
      <c r="A89" s="28" t="s">
        <v>27</v>
      </c>
      <c r="B89" s="29">
        <v>360.81270243771979</v>
      </c>
      <c r="C89" s="29">
        <v>354.43495754232902</v>
      </c>
      <c r="D89" s="29">
        <v>345.79807646238476</v>
      </c>
      <c r="E89" s="29">
        <v>335.17870983360484</v>
      </c>
      <c r="F89" s="29">
        <v>322.4844751399811</v>
      </c>
      <c r="G89" s="29">
        <v>308.95392330201361</v>
      </c>
      <c r="H89" s="29">
        <v>296.44947967411309</v>
      </c>
      <c r="I89" s="29">
        <v>283.33000245814077</v>
      </c>
      <c r="J89" s="29">
        <v>269.37427248570992</v>
      </c>
      <c r="K89" s="29">
        <v>254.03631113680569</v>
      </c>
      <c r="L89" s="29">
        <v>238.13349557040161</v>
      </c>
      <c r="M89" s="29">
        <v>223.20091926378615</v>
      </c>
      <c r="N89" s="29">
        <v>207.85198713067024</v>
      </c>
      <c r="O89" s="29">
        <v>193.07903043086549</v>
      </c>
      <c r="P89" s="29">
        <v>179.3325696096237</v>
      </c>
      <c r="Q89" s="29">
        <v>168.22052535939449</v>
      </c>
      <c r="R89" s="29">
        <v>161.0955036027913</v>
      </c>
      <c r="S89" s="29">
        <v>155.89105547946889</v>
      </c>
      <c r="T89" s="29">
        <v>152.57976707879698</v>
      </c>
      <c r="U89" s="29">
        <v>150.23577448919445</v>
      </c>
      <c r="V89" s="29">
        <v>148.58727445728582</v>
      </c>
      <c r="W89" s="29">
        <v>146.99948765077184</v>
      </c>
      <c r="X89" s="29">
        <v>145.30358035241068</v>
      </c>
      <c r="Y89" s="29">
        <v>143.74852615321791</v>
      </c>
      <c r="DA89" s="58" t="s">
        <v>1022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DA90" s="57"/>
    </row>
    <row r="91" spans="1:105" ht="12" customHeight="1" x14ac:dyDescent="0.25">
      <c r="A91" s="30" t="s">
        <v>44</v>
      </c>
      <c r="B91" s="31">
        <v>64.49057883873904</v>
      </c>
      <c r="C91" s="31">
        <v>64.132697741664259</v>
      </c>
      <c r="D91" s="31">
        <v>63.468199422633752</v>
      </c>
      <c r="E91" s="31">
        <v>62.521633395105027</v>
      </c>
      <c r="F91" s="31">
        <v>61.351254665610462</v>
      </c>
      <c r="G91" s="31">
        <v>60.061310469050746</v>
      </c>
      <c r="H91" s="31">
        <v>58.74319441541715</v>
      </c>
      <c r="I91" s="31">
        <v>57.294387905055515</v>
      </c>
      <c r="J91" s="31">
        <v>55.577246371653345</v>
      </c>
      <c r="K91" s="31">
        <v>53.635756791802386</v>
      </c>
      <c r="L91" s="31">
        <v>51.149117061519185</v>
      </c>
      <c r="M91" s="31">
        <v>48.468578185864615</v>
      </c>
      <c r="N91" s="31">
        <v>45.778957761993723</v>
      </c>
      <c r="O91" s="31">
        <v>43.718313862107109</v>
      </c>
      <c r="P91" s="31">
        <v>41.374005916823535</v>
      </c>
      <c r="Q91" s="31">
        <v>38.433684206396698</v>
      </c>
      <c r="R91" s="31">
        <v>35.615713493149144</v>
      </c>
      <c r="S91" s="31">
        <v>33.032724610543724</v>
      </c>
      <c r="T91" s="31">
        <v>30.131423468478733</v>
      </c>
      <c r="U91" s="31">
        <v>27.544136327046314</v>
      </c>
      <c r="V91" s="31">
        <v>25.373579719727726</v>
      </c>
      <c r="W91" s="31">
        <v>23.40626398514484</v>
      </c>
      <c r="X91" s="31">
        <v>21.681767662536515</v>
      </c>
      <c r="Y91" s="31">
        <v>20.058747683620997</v>
      </c>
      <c r="DA91" s="59" t="s">
        <v>1023</v>
      </c>
    </row>
    <row r="92" spans="1:105" ht="12" customHeight="1" x14ac:dyDescent="0.25">
      <c r="A92" s="32" t="s">
        <v>25</v>
      </c>
      <c r="B92" s="33">
        <v>8581.8525228930685</v>
      </c>
      <c r="C92" s="33">
        <v>8502.4209400648415</v>
      </c>
      <c r="D92" s="33">
        <v>8418.8447322161082</v>
      </c>
      <c r="E92" s="33">
        <v>8336.1053243893148</v>
      </c>
      <c r="F92" s="33">
        <v>8253.0109915685207</v>
      </c>
      <c r="G92" s="33">
        <v>8174.6101222268617</v>
      </c>
      <c r="H92" s="33">
        <v>8097.4749031626925</v>
      </c>
      <c r="I92" s="33">
        <v>8017.0352770437039</v>
      </c>
      <c r="J92" s="33">
        <v>7940.1031130978254</v>
      </c>
      <c r="K92" s="33">
        <v>7895.8127139143135</v>
      </c>
      <c r="L92" s="33">
        <v>7834.0469460462582</v>
      </c>
      <c r="M92" s="33">
        <v>7758.0626385325841</v>
      </c>
      <c r="N92" s="33">
        <v>7650.9459780353527</v>
      </c>
      <c r="O92" s="33">
        <v>7543.58501464249</v>
      </c>
      <c r="P92" s="33">
        <v>7416.9217353704062</v>
      </c>
      <c r="Q92" s="33">
        <v>7282.2777353914444</v>
      </c>
      <c r="R92" s="33">
        <v>7143.4944013381428</v>
      </c>
      <c r="S92" s="33">
        <v>6996.8019929751126</v>
      </c>
      <c r="T92" s="33">
        <v>6855.8304081373017</v>
      </c>
      <c r="U92" s="33">
        <v>6729.2740053486514</v>
      </c>
      <c r="V92" s="33">
        <v>6601.1844124142162</v>
      </c>
      <c r="W92" s="33">
        <v>6495.230978341795</v>
      </c>
      <c r="X92" s="33">
        <v>6397.589411573209</v>
      </c>
      <c r="Y92" s="33">
        <v>6301.0218846787766</v>
      </c>
      <c r="DA92" s="60" t="s">
        <v>1024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DA95" s="57"/>
    </row>
    <row r="96" spans="1:105" ht="12" customHeight="1" x14ac:dyDescent="0.25">
      <c r="A96" s="28" t="s">
        <v>32</v>
      </c>
      <c r="B96" s="29"/>
      <c r="C96" s="29">
        <v>40.477971403608294</v>
      </c>
      <c r="D96" s="29">
        <v>38.421835856758236</v>
      </c>
      <c r="E96" s="29">
        <v>37.295061029420097</v>
      </c>
      <c r="F96" s="29">
        <v>36.093312622650906</v>
      </c>
      <c r="G96" s="29">
        <v>34.974045848346933</v>
      </c>
      <c r="H96" s="29">
        <v>33.716538882611282</v>
      </c>
      <c r="I96" s="29">
        <v>32.743596139792366</v>
      </c>
      <c r="J96" s="29">
        <v>31.85098097967035</v>
      </c>
      <c r="K96" s="29">
        <v>30.846978814808672</v>
      </c>
      <c r="L96" s="29">
        <v>29.63025300983929</v>
      </c>
      <c r="M96" s="29">
        <v>28.915279816227514</v>
      </c>
      <c r="N96" s="29">
        <v>27.942077130509936</v>
      </c>
      <c r="O96" s="29">
        <v>26.78633210693992</v>
      </c>
      <c r="P96" s="29">
        <v>25.347201742057795</v>
      </c>
      <c r="Q96" s="29">
        <v>23.672169864775874</v>
      </c>
      <c r="R96" s="29">
        <v>23.122664639874071</v>
      </c>
      <c r="S96" s="29">
        <v>22.688485089896243</v>
      </c>
      <c r="T96" s="29">
        <v>22.295968519590158</v>
      </c>
      <c r="U96" s="29">
        <v>21.860417594587222</v>
      </c>
      <c r="V96" s="29">
        <v>21.725249864171946</v>
      </c>
      <c r="W96" s="29">
        <v>20.911546567246969</v>
      </c>
      <c r="X96" s="29">
        <v>20.241699471467445</v>
      </c>
      <c r="Y96" s="29">
        <v>19.592044139252657</v>
      </c>
      <c r="DA96" s="58" t="s">
        <v>1025</v>
      </c>
    </row>
    <row r="97" spans="1:105" ht="12" customHeight="1" x14ac:dyDescent="0.25">
      <c r="A97" s="28" t="s">
        <v>47</v>
      </c>
      <c r="B97" s="29"/>
      <c r="C97" s="29">
        <v>606.09687658071971</v>
      </c>
      <c r="D97" s="29">
        <v>566.17529026195348</v>
      </c>
      <c r="E97" s="29">
        <v>544.24067186783941</v>
      </c>
      <c r="F97" s="29">
        <v>526.87908707561837</v>
      </c>
      <c r="G97" s="29">
        <v>505.84419076907432</v>
      </c>
      <c r="H97" s="29">
        <v>485.83710261432873</v>
      </c>
      <c r="I97" s="29">
        <v>467.08359120003593</v>
      </c>
      <c r="J97" s="29">
        <v>448.61536782529851</v>
      </c>
      <c r="K97" s="29">
        <v>428.00418677350984</v>
      </c>
      <c r="L97" s="29">
        <v>405.56757173932044</v>
      </c>
      <c r="M97" s="29">
        <v>392.11282283641822</v>
      </c>
      <c r="N97" s="29">
        <v>377.54328450582875</v>
      </c>
      <c r="O97" s="29">
        <v>365.04546587437727</v>
      </c>
      <c r="P97" s="29">
        <v>354.74070000948029</v>
      </c>
      <c r="Q97" s="29">
        <v>344.2584086635984</v>
      </c>
      <c r="R97" s="29">
        <v>341.48743108613667</v>
      </c>
      <c r="S97" s="29">
        <v>336.51908191494817</v>
      </c>
      <c r="T97" s="29">
        <v>334.29494138633669</v>
      </c>
      <c r="U97" s="29">
        <v>328.08257351105135</v>
      </c>
      <c r="V97" s="29">
        <v>323.82575127477475</v>
      </c>
      <c r="W97" s="29">
        <v>317.96718243303116</v>
      </c>
      <c r="X97" s="29">
        <v>315.07330452055635</v>
      </c>
      <c r="Y97" s="29">
        <v>315.29591434323561</v>
      </c>
      <c r="DA97" s="58" t="s">
        <v>1026</v>
      </c>
    </row>
    <row r="98" spans="1:105" ht="12" customHeight="1" x14ac:dyDescent="0.25">
      <c r="A98" s="28" t="s">
        <v>46</v>
      </c>
      <c r="B98" s="29"/>
      <c r="C98" s="29">
        <v>1483.301576245965</v>
      </c>
      <c r="D98" s="29">
        <v>1456.3275015233316</v>
      </c>
      <c r="E98" s="29">
        <v>1441.7246511756189</v>
      </c>
      <c r="F98" s="29">
        <v>1441.6622866010794</v>
      </c>
      <c r="G98" s="29">
        <v>1433.3418009619652</v>
      </c>
      <c r="H98" s="29">
        <v>1408.5145960527925</v>
      </c>
      <c r="I98" s="29">
        <v>1400.4135485016543</v>
      </c>
      <c r="J98" s="29">
        <v>1393.4883391553785</v>
      </c>
      <c r="K98" s="29">
        <v>1378.6862031447349</v>
      </c>
      <c r="L98" s="29">
        <v>1361.8845033258344</v>
      </c>
      <c r="M98" s="29">
        <v>1292.1318027598395</v>
      </c>
      <c r="N98" s="29">
        <v>1198.2625598274979</v>
      </c>
      <c r="O98" s="29">
        <v>1088.0081957461871</v>
      </c>
      <c r="P98" s="29">
        <v>959.85271458206262</v>
      </c>
      <c r="Q98" s="29">
        <v>836.91483417272775</v>
      </c>
      <c r="R98" s="29">
        <v>802.46713508058053</v>
      </c>
      <c r="S98" s="29">
        <v>778.01102185566151</v>
      </c>
      <c r="T98" s="29">
        <v>763.56001279824261</v>
      </c>
      <c r="U98" s="29">
        <v>750.48959974917989</v>
      </c>
      <c r="V98" s="29">
        <v>743.04860026387041</v>
      </c>
      <c r="W98" s="29">
        <v>733.95005104975485</v>
      </c>
      <c r="X98" s="29">
        <v>724.11582033406489</v>
      </c>
      <c r="Y98" s="29">
        <v>723.41936062008597</v>
      </c>
      <c r="DA98" s="58" t="s">
        <v>1027</v>
      </c>
    </row>
    <row r="99" spans="1:105" ht="12" customHeight="1" x14ac:dyDescent="0.25">
      <c r="A99" s="28" t="s">
        <v>45</v>
      </c>
      <c r="B99" s="29"/>
      <c r="C99" s="29">
        <v>578.82310359397002</v>
      </c>
      <c r="D99" s="29">
        <v>555.56764831503301</v>
      </c>
      <c r="E99" s="29">
        <v>544.02277009666636</v>
      </c>
      <c r="F99" s="29">
        <v>532.4211417289996</v>
      </c>
      <c r="G99" s="29">
        <v>521.90273640266389</v>
      </c>
      <c r="H99" s="29">
        <v>509.76376664494222</v>
      </c>
      <c r="I99" s="29">
        <v>496.36829909728743</v>
      </c>
      <c r="J99" s="29">
        <v>487.40262427269909</v>
      </c>
      <c r="K99" s="29">
        <v>472.09902080950684</v>
      </c>
      <c r="L99" s="29">
        <v>455.69890074218335</v>
      </c>
      <c r="M99" s="29">
        <v>444.53738886704667</v>
      </c>
      <c r="N99" s="29">
        <v>438.74980945594262</v>
      </c>
      <c r="O99" s="29">
        <v>425.04724896262627</v>
      </c>
      <c r="P99" s="29">
        <v>415.23253064770364</v>
      </c>
      <c r="Q99" s="29">
        <v>408.54887724139382</v>
      </c>
      <c r="R99" s="29">
        <v>405.34927269395331</v>
      </c>
      <c r="S99" s="29">
        <v>400.74125405212692</v>
      </c>
      <c r="T99" s="29">
        <v>400.45416631833888</v>
      </c>
      <c r="U99" s="29">
        <v>396.56966871102748</v>
      </c>
      <c r="V99" s="29">
        <v>391.92212327943872</v>
      </c>
      <c r="W99" s="29">
        <v>388.25952049544719</v>
      </c>
      <c r="X99" s="29">
        <v>387.69884881858803</v>
      </c>
      <c r="Y99" s="29">
        <v>387.879598490028</v>
      </c>
      <c r="DA99" s="58" t="s">
        <v>1028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DA100" s="57"/>
    </row>
    <row r="101" spans="1:105" ht="12" customHeight="1" x14ac:dyDescent="0.25">
      <c r="A101" s="28" t="s">
        <v>28</v>
      </c>
      <c r="B101" s="29"/>
      <c r="C101" s="29">
        <v>330.82152383475267</v>
      </c>
      <c r="D101" s="29">
        <v>322.61094812176145</v>
      </c>
      <c r="E101" s="29">
        <v>316.26051683497286</v>
      </c>
      <c r="F101" s="29">
        <v>310.97510002453339</v>
      </c>
      <c r="G101" s="29">
        <v>303.63059541039638</v>
      </c>
      <c r="H101" s="29">
        <v>293.64844348739541</v>
      </c>
      <c r="I101" s="29">
        <v>279.87268489911548</v>
      </c>
      <c r="J101" s="29">
        <v>267.41935447440312</v>
      </c>
      <c r="K101" s="29">
        <v>253.21041469573242</v>
      </c>
      <c r="L101" s="29">
        <v>238.79520278089765</v>
      </c>
      <c r="M101" s="29">
        <v>221.83873731420977</v>
      </c>
      <c r="N101" s="29">
        <v>207.99692835288619</v>
      </c>
      <c r="O101" s="29">
        <v>191.20195966003263</v>
      </c>
      <c r="P101" s="29">
        <v>165.52633783417454</v>
      </c>
      <c r="Q101" s="29">
        <v>140.97983951825037</v>
      </c>
      <c r="R101" s="29">
        <v>125.86506477325602</v>
      </c>
      <c r="S101" s="29">
        <v>122.88468632336027</v>
      </c>
      <c r="T101" s="29">
        <v>119.24763393303085</v>
      </c>
      <c r="U101" s="29">
        <v>117.03417407845227</v>
      </c>
      <c r="V101" s="29">
        <v>113.53671115031817</v>
      </c>
      <c r="W101" s="29">
        <v>112.13952242030079</v>
      </c>
      <c r="X101" s="29">
        <v>109.45170725680164</v>
      </c>
      <c r="Y101" s="29">
        <v>108.1432087150954</v>
      </c>
      <c r="DA101" s="58" t="s">
        <v>1029</v>
      </c>
    </row>
    <row r="102" spans="1:105" ht="12" customHeight="1" x14ac:dyDescent="0.25">
      <c r="A102" s="28" t="s">
        <v>27</v>
      </c>
      <c r="B102" s="29"/>
      <c r="C102" s="29">
        <v>335.4080229560256</v>
      </c>
      <c r="D102" s="29">
        <v>323.5591463299134</v>
      </c>
      <c r="E102" s="29">
        <v>312.90875022057742</v>
      </c>
      <c r="F102" s="29">
        <v>299.53076650657374</v>
      </c>
      <c r="G102" s="29">
        <v>286.04443913259405</v>
      </c>
      <c r="H102" s="29">
        <v>273.03850406091385</v>
      </c>
      <c r="I102" s="29">
        <v>258.81734178709968</v>
      </c>
      <c r="J102" s="29">
        <v>243.11784184524214</v>
      </c>
      <c r="K102" s="29">
        <v>226.23777867696066</v>
      </c>
      <c r="L102" s="29">
        <v>207.4742316324199</v>
      </c>
      <c r="M102" s="29">
        <v>194.47724846469279</v>
      </c>
      <c r="N102" s="29">
        <v>182.50608573798618</v>
      </c>
      <c r="O102" s="29">
        <v>168.2781718460773</v>
      </c>
      <c r="P102" s="29">
        <v>159.48942802942514</v>
      </c>
      <c r="Q102" s="29">
        <v>152.50106260865834</v>
      </c>
      <c r="R102" s="29">
        <v>152.49150759833714</v>
      </c>
      <c r="S102" s="29">
        <v>151.50827366891303</v>
      </c>
      <c r="T102" s="29">
        <v>148.92999906790709</v>
      </c>
      <c r="U102" s="29">
        <v>147.02354355125368</v>
      </c>
      <c r="V102" s="29">
        <v>144.74218995865266</v>
      </c>
      <c r="W102" s="29">
        <v>143.88532869020733</v>
      </c>
      <c r="X102" s="29">
        <v>142.49945311342213</v>
      </c>
      <c r="Y102" s="29">
        <v>140.92997397906808</v>
      </c>
      <c r="DA102" s="58" t="s">
        <v>1030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DA103" s="57"/>
    </row>
    <row r="104" spans="1:105" ht="12" customHeight="1" x14ac:dyDescent="0.25">
      <c r="A104" s="30" t="s">
        <v>44</v>
      </c>
      <c r="B104" s="31"/>
      <c r="C104" s="31">
        <v>63.126901297921599</v>
      </c>
      <c r="D104" s="31">
        <v>61.884298183564269</v>
      </c>
      <c r="E104" s="31">
        <v>60.660549203852156</v>
      </c>
      <c r="F104" s="31">
        <v>59.278086024556458</v>
      </c>
      <c r="G104" s="31">
        <v>57.859324512106504</v>
      </c>
      <c r="H104" s="31">
        <v>56.43643469975877</v>
      </c>
      <c r="I104" s="31">
        <v>54.917771807844197</v>
      </c>
      <c r="J104" s="31">
        <v>52.473317166474843</v>
      </c>
      <c r="K104" s="31">
        <v>49.99148135878265</v>
      </c>
      <c r="L104" s="31">
        <v>46.28547331998832</v>
      </c>
      <c r="M104" s="31">
        <v>43.41095317095818</v>
      </c>
      <c r="N104" s="31">
        <v>40.55326290086181</v>
      </c>
      <c r="O104" s="31">
        <v>38.004599903557981</v>
      </c>
      <c r="P104" s="31">
        <v>33.783445166342297</v>
      </c>
      <c r="Q104" s="31">
        <v>30.677592362493982</v>
      </c>
      <c r="R104" s="31">
        <v>26.06560943815867</v>
      </c>
      <c r="S104" s="31">
        <v>20.946885797138005</v>
      </c>
      <c r="T104" s="31">
        <v>16.417844130852433</v>
      </c>
      <c r="U104" s="31">
        <v>13.236597413916575</v>
      </c>
      <c r="V104" s="31">
        <v>11.857177528723954</v>
      </c>
      <c r="W104" s="31">
        <v>11.121716499770207</v>
      </c>
      <c r="X104" s="31">
        <v>10.412625537654979</v>
      </c>
      <c r="Y104" s="31">
        <v>9.780263575246094</v>
      </c>
      <c r="DA104" s="59" t="s">
        <v>1031</v>
      </c>
    </row>
    <row r="105" spans="1:105" ht="12" customHeight="1" x14ac:dyDescent="0.25">
      <c r="A105" s="32" t="s">
        <v>25</v>
      </c>
      <c r="B105" s="33"/>
      <c r="C105" s="33">
        <v>8038.6805980549989</v>
      </c>
      <c r="D105" s="33">
        <v>7984.2652605411458</v>
      </c>
      <c r="E105" s="33">
        <v>7969.9841286686842</v>
      </c>
      <c r="F105" s="33">
        <v>7954.3798274495339</v>
      </c>
      <c r="G105" s="33">
        <v>7943.4123879512535</v>
      </c>
      <c r="H105" s="33">
        <v>7924.0004164620659</v>
      </c>
      <c r="I105" s="33">
        <v>7879.5329666116195</v>
      </c>
      <c r="J105" s="33">
        <v>7866.3564463856455</v>
      </c>
      <c r="K105" s="33">
        <v>7727.7187574295331</v>
      </c>
      <c r="L105" s="33">
        <v>7554.7516029865983</v>
      </c>
      <c r="M105" s="33">
        <v>7392.3072066908153</v>
      </c>
      <c r="N105" s="33">
        <v>7174.7634909271274</v>
      </c>
      <c r="O105" s="33">
        <v>7084.6945900781002</v>
      </c>
      <c r="P105" s="33">
        <v>6897.897062724167</v>
      </c>
      <c r="Q105" s="33">
        <v>6802.3454153748435</v>
      </c>
      <c r="R105" s="33">
        <v>6713.8977863715791</v>
      </c>
      <c r="S105" s="33">
        <v>6594.5082247990649</v>
      </c>
      <c r="T105" s="33">
        <v>6461.0830087879576</v>
      </c>
      <c r="U105" s="33">
        <v>6325.6767586546594</v>
      </c>
      <c r="V105" s="33">
        <v>6157.2351807368823</v>
      </c>
      <c r="W105" s="33">
        <v>6122.4867563384259</v>
      </c>
      <c r="X105" s="33">
        <v>6058.9385716574316</v>
      </c>
      <c r="Y105" s="33">
        <v>6011.0922709369324</v>
      </c>
      <c r="DA105" s="60" t="s">
        <v>1032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DA108" s="57"/>
    </row>
    <row r="109" spans="1:105" ht="12" customHeight="1" x14ac:dyDescent="0.25">
      <c r="A109" s="28" t="s">
        <v>32</v>
      </c>
      <c r="B109" s="43">
        <f>B31/RES_summary!B$6</f>
        <v>1.4929883943182198</v>
      </c>
      <c r="C109" s="43">
        <f>C31/RES_summary!C$6</f>
        <v>1.4914331037097606</v>
      </c>
      <c r="D109" s="43">
        <f>D31/RES_summary!D$6</f>
        <v>1.4905739770463455</v>
      </c>
      <c r="E109" s="43">
        <f>E31/RES_summary!E$6</f>
        <v>1.4885842603796204</v>
      </c>
      <c r="F109" s="43">
        <f>F31/RES_summary!F$6</f>
        <v>1.4876126998512313</v>
      </c>
      <c r="G109" s="43">
        <f>G31/RES_summary!G$6</f>
        <v>1.4836333552609831</v>
      </c>
      <c r="H109" s="43">
        <f>H31/RES_summary!H$6</f>
        <v>1.4768118807967874</v>
      </c>
      <c r="I109" s="43">
        <f>I31/RES_summary!I$6</f>
        <v>1.4659615998474143</v>
      </c>
      <c r="J109" s="43">
        <f>J31/RES_summary!J$6</f>
        <v>1.4640013207089564</v>
      </c>
      <c r="K109" s="43">
        <f>K31/RES_summary!K$6</f>
        <v>1.4666537273594731</v>
      </c>
      <c r="L109" s="43">
        <f>L31/RES_summary!L$6</f>
        <v>1.4711107551199263</v>
      </c>
      <c r="M109" s="43">
        <f>M31/RES_summary!M$6</f>
        <v>1.4679809992283093</v>
      </c>
      <c r="N109" s="43">
        <f>N31/RES_summary!N$6</f>
        <v>1.4693343577253239</v>
      </c>
      <c r="O109" s="43">
        <f>O31/RES_summary!O$6</f>
        <v>1.47477559748571</v>
      </c>
      <c r="P109" s="43">
        <f>P31/RES_summary!P$6</f>
        <v>1.4773347288070275</v>
      </c>
      <c r="Q109" s="43">
        <f>Q31/RES_summary!Q$6</f>
        <v>1.4783669724301169</v>
      </c>
      <c r="R109" s="43">
        <f>R31/RES_summary!R$6</f>
        <v>1.4817282322666656</v>
      </c>
      <c r="S109" s="43">
        <f>S31/RES_summary!S$6</f>
        <v>1.4815381956933826</v>
      </c>
      <c r="T109" s="43">
        <f>T31/RES_summary!T$6</f>
        <v>1.4735145025827954</v>
      </c>
      <c r="U109" s="43">
        <f>U31/RES_summary!U$6</f>
        <v>1.4789681655131997</v>
      </c>
      <c r="V109" s="43">
        <f>V31/RES_summary!V$6</f>
        <v>1.4812942281600165</v>
      </c>
      <c r="W109" s="43">
        <f>W31/RES_summary!W$6</f>
        <v>1.485500312475444</v>
      </c>
      <c r="X109" s="43">
        <f>X31/RES_summary!X$6</f>
        <v>1.4854466559217936</v>
      </c>
      <c r="Y109" s="43">
        <f>Y31/RES_summary!Y$6</f>
        <v>1.4830534895858514</v>
      </c>
      <c r="DA109" s="58" t="s">
        <v>1033</v>
      </c>
    </row>
    <row r="110" spans="1:105" ht="12" customHeight="1" x14ac:dyDescent="0.25">
      <c r="A110" s="28" t="s">
        <v>47</v>
      </c>
      <c r="B110" s="43">
        <f>B32/RES_summary!B$6</f>
        <v>0.89388813706930825</v>
      </c>
      <c r="C110" s="43">
        <f>C32/RES_summary!C$6</f>
        <v>0.90010406260382292</v>
      </c>
      <c r="D110" s="43">
        <f>D32/RES_summary!D$6</f>
        <v>0.905543184273091</v>
      </c>
      <c r="E110" s="43">
        <f>E32/RES_summary!E$6</f>
        <v>0.91328741683707537</v>
      </c>
      <c r="F110" s="43">
        <f>F32/RES_summary!F$6</f>
        <v>0.91541436362216322</v>
      </c>
      <c r="G110" s="43">
        <f>G32/RES_summary!G$6</f>
        <v>0.91913493723005368</v>
      </c>
      <c r="H110" s="43">
        <f>H32/RES_summary!H$6</f>
        <v>0.9267076039679607</v>
      </c>
      <c r="I110" s="43">
        <f>I32/RES_summary!I$6</f>
        <v>0.93073758131119344</v>
      </c>
      <c r="J110" s="43">
        <f>J32/RES_summary!J$6</f>
        <v>0.93542586651180204</v>
      </c>
      <c r="K110" s="43">
        <f>K32/RES_summary!K$6</f>
        <v>0.94115907547668842</v>
      </c>
      <c r="L110" s="43">
        <f>L32/RES_summary!L$6</f>
        <v>0.94383412893275442</v>
      </c>
      <c r="M110" s="43">
        <f>M32/RES_summary!M$6</f>
        <v>0.94428452903746563</v>
      </c>
      <c r="N110" s="43">
        <f>N32/RES_summary!N$6</f>
        <v>0.94372645833066182</v>
      </c>
      <c r="O110" s="43">
        <f>O32/RES_summary!O$6</f>
        <v>0.94647607525268185</v>
      </c>
      <c r="P110" s="43">
        <f>P32/RES_summary!P$6</f>
        <v>0.94797012920350932</v>
      </c>
      <c r="Q110" s="43">
        <f>Q32/RES_summary!Q$6</f>
        <v>0.94957958386275398</v>
      </c>
      <c r="R110" s="43">
        <f>R32/RES_summary!R$6</f>
        <v>0.95206386742784521</v>
      </c>
      <c r="S110" s="43">
        <f>S32/RES_summary!S$6</f>
        <v>0.95436600918907488</v>
      </c>
      <c r="T110" s="43">
        <f>T32/RES_summary!T$6</f>
        <v>0.95260522814376603</v>
      </c>
      <c r="U110" s="43">
        <f>U32/RES_summary!U$6</f>
        <v>0.95435969661646025</v>
      </c>
      <c r="V110" s="43">
        <f>V32/RES_summary!V$6</f>
        <v>0.95778844200241375</v>
      </c>
      <c r="W110" s="43">
        <f>W32/RES_summary!W$6</f>
        <v>0.95846536819332573</v>
      </c>
      <c r="X110" s="43">
        <f>X32/RES_summary!X$6</f>
        <v>0.95908638560078086</v>
      </c>
      <c r="Y110" s="43">
        <f>Y32/RES_summary!Y$6</f>
        <v>0.95983681876878524</v>
      </c>
      <c r="DA110" s="58" t="s">
        <v>1034</v>
      </c>
    </row>
    <row r="111" spans="1:105" ht="12" customHeight="1" x14ac:dyDescent="0.25">
      <c r="A111" s="28" t="s">
        <v>46</v>
      </c>
      <c r="B111" s="43">
        <f>B33/RES_summary!B$6</f>
        <v>0.20156546133989575</v>
      </c>
      <c r="C111" s="43">
        <f>C33/RES_summary!C$6</f>
        <v>0.20822094570201469</v>
      </c>
      <c r="D111" s="43">
        <f>D33/RES_summary!D$6</f>
        <v>0.21602805891181187</v>
      </c>
      <c r="E111" s="43">
        <f>E33/RES_summary!E$6</f>
        <v>0.22441799381554067</v>
      </c>
      <c r="F111" s="43">
        <f>F33/RES_summary!F$6</f>
        <v>0.23056346766719213</v>
      </c>
      <c r="G111" s="43">
        <f>G33/RES_summary!G$6</f>
        <v>0.23813189610969804</v>
      </c>
      <c r="H111" s="43">
        <f>H33/RES_summary!H$6</f>
        <v>0.24402072903808819</v>
      </c>
      <c r="I111" s="43">
        <f>I33/RES_summary!I$6</f>
        <v>0.24974289860694046</v>
      </c>
      <c r="J111" s="43">
        <f>J33/RES_summary!J$6</f>
        <v>0.25585254389770623</v>
      </c>
      <c r="K111" s="43">
        <f>K33/RES_summary!K$6</f>
        <v>0.26109734308790267</v>
      </c>
      <c r="L111" s="43">
        <f>L33/RES_summary!L$6</f>
        <v>0.26597924371730908</v>
      </c>
      <c r="M111" s="43">
        <f>M33/RES_summary!M$6</f>
        <v>0.26861353135194105</v>
      </c>
      <c r="N111" s="43">
        <f>N33/RES_summary!N$6</f>
        <v>0.27111084558229476</v>
      </c>
      <c r="O111" s="43">
        <f>O33/RES_summary!O$6</f>
        <v>0.27446504240406322</v>
      </c>
      <c r="P111" s="43">
        <f>P33/RES_summary!P$6</f>
        <v>0.27963078789360185</v>
      </c>
      <c r="Q111" s="43">
        <f>Q33/RES_summary!Q$6</f>
        <v>0.28611980029682049</v>
      </c>
      <c r="R111" s="43">
        <f>R33/RES_summary!R$6</f>
        <v>0.29340837962247884</v>
      </c>
      <c r="S111" s="43">
        <f>S33/RES_summary!S$6</f>
        <v>0.30004142244639775</v>
      </c>
      <c r="T111" s="43">
        <f>T33/RES_summary!T$6</f>
        <v>0.30634902645979289</v>
      </c>
      <c r="U111" s="43">
        <f>U33/RES_summary!U$6</f>
        <v>0.31417457744206939</v>
      </c>
      <c r="V111" s="43">
        <f>V33/RES_summary!V$6</f>
        <v>0.32184905753632148</v>
      </c>
      <c r="W111" s="43">
        <f>W33/RES_summary!W$6</f>
        <v>0.32932070192696927</v>
      </c>
      <c r="X111" s="43">
        <f>X33/RES_summary!X$6</f>
        <v>0.33461232458239765</v>
      </c>
      <c r="Y111" s="43">
        <f>Y33/RES_summary!Y$6</f>
        <v>0.33826314613931996</v>
      </c>
      <c r="DA111" s="58" t="s">
        <v>1035</v>
      </c>
    </row>
    <row r="112" spans="1:105" ht="12" customHeight="1" x14ac:dyDescent="0.25">
      <c r="A112" s="28" t="s">
        <v>45</v>
      </c>
      <c r="B112" s="43">
        <f>B34/RES_summary!B$6</f>
        <v>0.28446999964623093</v>
      </c>
      <c r="C112" s="43">
        <f>C34/RES_summary!C$6</f>
        <v>0.2964981287326256</v>
      </c>
      <c r="D112" s="43">
        <f>D34/RES_summary!D$6</f>
        <v>0.31056437632276018</v>
      </c>
      <c r="E112" s="43">
        <f>E34/RES_summary!E$6</f>
        <v>0.32367942124854038</v>
      </c>
      <c r="F112" s="43">
        <f>F34/RES_summary!F$6</f>
        <v>0.33447454359935291</v>
      </c>
      <c r="G112" s="43">
        <f>G34/RES_summary!G$6</f>
        <v>0.34733075938247976</v>
      </c>
      <c r="H112" s="43">
        <f>H34/RES_summary!H$6</f>
        <v>0.35582663868094322</v>
      </c>
      <c r="I112" s="43">
        <f>I34/RES_summary!I$6</f>
        <v>0.3660617901890193</v>
      </c>
      <c r="J112" s="43">
        <f>J34/RES_summary!J$6</f>
        <v>0.38006722418026029</v>
      </c>
      <c r="K112" s="43">
        <f>K34/RES_summary!K$6</f>
        <v>0.39395575630921464</v>
      </c>
      <c r="L112" s="43">
        <f>L34/RES_summary!L$6</f>
        <v>0.40255327485912296</v>
      </c>
      <c r="M112" s="43">
        <f>M34/RES_summary!M$6</f>
        <v>0.41308286359957125</v>
      </c>
      <c r="N112" s="43">
        <f>N34/RES_summary!N$6</f>
        <v>0.42104963059527939</v>
      </c>
      <c r="O112" s="43">
        <f>O34/RES_summary!O$6</f>
        <v>0.4344710677003854</v>
      </c>
      <c r="P112" s="43">
        <f>P34/RES_summary!P$6</f>
        <v>0.44558650227861246</v>
      </c>
      <c r="Q112" s="43">
        <f>Q34/RES_summary!Q$6</f>
        <v>0.45804486610956763</v>
      </c>
      <c r="R112" s="43">
        <f>R34/RES_summary!R$6</f>
        <v>0.4677036245498859</v>
      </c>
      <c r="S112" s="43">
        <f>S34/RES_summary!S$6</f>
        <v>0.47539241697608325</v>
      </c>
      <c r="T112" s="43">
        <f>T34/RES_summary!T$6</f>
        <v>0.4850330060698369</v>
      </c>
      <c r="U112" s="43">
        <f>U34/RES_summary!U$6</f>
        <v>0.49630784242813242</v>
      </c>
      <c r="V112" s="43">
        <f>V34/RES_summary!V$6</f>
        <v>0.50918811776156425</v>
      </c>
      <c r="W112" s="43">
        <f>W34/RES_summary!W$6</f>
        <v>0.52250740240648852</v>
      </c>
      <c r="X112" s="43">
        <f>X34/RES_summary!X$6</f>
        <v>0.53256146051833098</v>
      </c>
      <c r="Y112" s="43">
        <f>Y34/RES_summary!Y$6</f>
        <v>0.54104005008387457</v>
      </c>
      <c r="DA112" s="58" t="s">
        <v>1036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DA113" s="57"/>
    </row>
    <row r="114" spans="1:105" ht="12" customHeight="1" x14ac:dyDescent="0.25">
      <c r="A114" s="28" t="s">
        <v>28</v>
      </c>
      <c r="B114" s="43">
        <f>B36/RES_summary!B$6</f>
        <v>0.51360203762563628</v>
      </c>
      <c r="C114" s="43">
        <f>C36/RES_summary!C$6</f>
        <v>0.55475909040619187</v>
      </c>
      <c r="D114" s="43">
        <f>D36/RES_summary!D$6</f>
        <v>0.60527905303622731</v>
      </c>
      <c r="E114" s="43">
        <f>E36/RES_summary!E$6</f>
        <v>0.66547544931756208</v>
      </c>
      <c r="F114" s="43">
        <f>F36/RES_summary!F$6</f>
        <v>0.72490178094395696</v>
      </c>
      <c r="G114" s="43">
        <f>G36/RES_summary!G$6</f>
        <v>0.79545992691786938</v>
      </c>
      <c r="H114" s="43">
        <f>H36/RES_summary!H$6</f>
        <v>0.87386863294224737</v>
      </c>
      <c r="I114" s="43">
        <f>I36/RES_summary!I$6</f>
        <v>0.95930315924141629</v>
      </c>
      <c r="J114" s="43">
        <f>J36/RES_summary!J$6</f>
        <v>1.0445544361955215</v>
      </c>
      <c r="K114" s="43">
        <f>K36/RES_summary!K$6</f>
        <v>1.1401306464615908</v>
      </c>
      <c r="L114" s="43">
        <f>L36/RES_summary!L$6</f>
        <v>1.2375853773639149</v>
      </c>
      <c r="M114" s="43">
        <f>M36/RES_summary!M$6</f>
        <v>1.3226430249946228</v>
      </c>
      <c r="N114" s="43">
        <f>N36/RES_summary!N$6</f>
        <v>1.4211521957546571</v>
      </c>
      <c r="O114" s="43">
        <f>O36/RES_summary!O$6</f>
        <v>1.5456841444977945</v>
      </c>
      <c r="P114" s="43">
        <f>P36/RES_summary!P$6</f>
        <v>1.7192555227409039</v>
      </c>
      <c r="Q114" s="43">
        <f>Q36/RES_summary!Q$6</f>
        <v>1.9548053754017705</v>
      </c>
      <c r="R114" s="43">
        <f>R36/RES_summary!R$6</f>
        <v>2.1332862389441862</v>
      </c>
      <c r="S114" s="43">
        <f>S36/RES_summary!S$6</f>
        <v>2.3220644384096949</v>
      </c>
      <c r="T114" s="43">
        <f>T36/RES_summary!T$6</f>
        <v>2.5299219451657691</v>
      </c>
      <c r="U114" s="43">
        <f>U36/RES_summary!U$6</f>
        <v>2.6906567653626206</v>
      </c>
      <c r="V114" s="43">
        <f>V36/RES_summary!V$6</f>
        <v>2.8594875773297321</v>
      </c>
      <c r="W114" s="43">
        <f>W36/RES_summary!W$6</f>
        <v>2.9604826168176892</v>
      </c>
      <c r="X114" s="43">
        <f>X36/RES_summary!X$6</f>
        <v>3.0536732003729599</v>
      </c>
      <c r="Y114" s="43">
        <f>Y36/RES_summary!Y$6</f>
        <v>3.1388821122372765</v>
      </c>
      <c r="DA114" s="58" t="s">
        <v>1037</v>
      </c>
    </row>
    <row r="115" spans="1:105" ht="12" customHeight="1" x14ac:dyDescent="0.25">
      <c r="A115" s="28" t="s">
        <v>27</v>
      </c>
      <c r="B115" s="43">
        <f>B37/RES_summary!B$6</f>
        <v>0.29621577004465199</v>
      </c>
      <c r="C115" s="43">
        <f>C37/RES_summary!C$6</f>
        <v>0.31962177315158191</v>
      </c>
      <c r="D115" s="43">
        <f>D37/RES_summary!D$6</f>
        <v>0.34636946787883438</v>
      </c>
      <c r="E115" s="43">
        <f>E37/RES_summary!E$6</f>
        <v>0.38262786657072367</v>
      </c>
      <c r="F115" s="43">
        <f>F37/RES_summary!F$6</f>
        <v>0.43047843702443322</v>
      </c>
      <c r="G115" s="43">
        <f>G37/RES_summary!G$6</f>
        <v>0.4809833002271266</v>
      </c>
      <c r="H115" s="43">
        <f>H37/RES_summary!H$6</f>
        <v>0.52575833828888519</v>
      </c>
      <c r="I115" s="43">
        <f>I37/RES_summary!I$6</f>
        <v>0.58417202571544702</v>
      </c>
      <c r="J115" s="43">
        <f>J37/RES_summary!J$6</f>
        <v>0.63680376485849399</v>
      </c>
      <c r="K115" s="43">
        <f>K37/RES_summary!K$6</f>
        <v>0.70154722262546321</v>
      </c>
      <c r="L115" s="43">
        <f>L37/RES_summary!L$6</f>
        <v>0.77767251360850442</v>
      </c>
      <c r="M115" s="43">
        <f>M37/RES_summary!M$6</f>
        <v>0.84677598943538723</v>
      </c>
      <c r="N115" s="43">
        <f>N37/RES_summary!N$6</f>
        <v>0.92905861811844792</v>
      </c>
      <c r="O115" s="43">
        <f>O37/RES_summary!O$6</f>
        <v>1.0285473291236904</v>
      </c>
      <c r="P115" s="43">
        <f>P37/RES_summary!P$6</f>
        <v>1.1557913675893003</v>
      </c>
      <c r="Q115" s="43">
        <f>Q37/RES_summary!Q$6</f>
        <v>1.31312996767906</v>
      </c>
      <c r="R115" s="43">
        <f>R37/RES_summary!R$6</f>
        <v>1.4789952203744583</v>
      </c>
      <c r="S115" s="43">
        <f>S37/RES_summary!S$6</f>
        <v>1.6479379864540031</v>
      </c>
      <c r="T115" s="43">
        <f>T37/RES_summary!T$6</f>
        <v>1.8284931432211819</v>
      </c>
      <c r="U115" s="43">
        <f>U37/RES_summary!U$6</f>
        <v>1.9920772143247636</v>
      </c>
      <c r="V115" s="43">
        <f>V37/RES_summary!V$6</f>
        <v>2.1477447012872259</v>
      </c>
      <c r="W115" s="43">
        <f>W37/RES_summary!W$6</f>
        <v>2.2665061324175242</v>
      </c>
      <c r="X115" s="43">
        <f>X37/RES_summary!X$6</f>
        <v>2.3599581502539171</v>
      </c>
      <c r="Y115" s="43">
        <f>Y37/RES_summary!Y$6</f>
        <v>2.4322603144551973</v>
      </c>
      <c r="DA115" s="58" t="s">
        <v>1038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DA116" s="57"/>
    </row>
    <row r="117" spans="1:105" ht="12" customHeight="1" x14ac:dyDescent="0.25">
      <c r="A117" s="30" t="s">
        <v>44</v>
      </c>
      <c r="B117" s="44">
        <f>B39/RES_summary!B$6</f>
        <v>12.566382995662664</v>
      </c>
      <c r="C117" s="44">
        <f>C39/RES_summary!C$6</f>
        <v>12.852148178857856</v>
      </c>
      <c r="D117" s="44">
        <f>D39/RES_summary!D$6</f>
        <v>13.170538315038398</v>
      </c>
      <c r="E117" s="44">
        <f>E39/RES_summary!E$6</f>
        <v>13.494898201650953</v>
      </c>
      <c r="F117" s="44">
        <f>F39/RES_summary!F$6</f>
        <v>13.814755416069955</v>
      </c>
      <c r="G117" s="44">
        <f>G39/RES_summary!G$6</f>
        <v>14.149996778043606</v>
      </c>
      <c r="H117" s="44">
        <f>H39/RES_summary!H$6</f>
        <v>14.483271908876484</v>
      </c>
      <c r="I117" s="44">
        <f>I39/RES_summary!I$6</f>
        <v>14.824250081127213</v>
      </c>
      <c r="J117" s="44">
        <f>J39/RES_summary!J$6</f>
        <v>15.150719821709069</v>
      </c>
      <c r="K117" s="44">
        <f>K39/RES_summary!K$6</f>
        <v>15.502426749100914</v>
      </c>
      <c r="L117" s="44">
        <f>L39/RES_summary!L$6</f>
        <v>15.874898867402493</v>
      </c>
      <c r="M117" s="44">
        <f>M39/RES_summary!M$6</f>
        <v>16.084075734565442</v>
      </c>
      <c r="N117" s="44">
        <f>N39/RES_summary!N$6</f>
        <v>16.329968522663727</v>
      </c>
      <c r="O117" s="44">
        <f>O39/RES_summary!O$6</f>
        <v>16.551726562091009</v>
      </c>
      <c r="P117" s="44">
        <f>P39/RES_summary!P$6</f>
        <v>16.804869611146099</v>
      </c>
      <c r="Q117" s="44">
        <f>Q39/RES_summary!Q$6</f>
        <v>17.01355202259434</v>
      </c>
      <c r="R117" s="44">
        <f>R39/RES_summary!R$6</f>
        <v>17.250434326015956</v>
      </c>
      <c r="S117" s="44">
        <f>S39/RES_summary!S$6</f>
        <v>17.439480050218354</v>
      </c>
      <c r="T117" s="44">
        <f>T39/RES_summary!T$6</f>
        <v>17.784961451185897</v>
      </c>
      <c r="U117" s="44">
        <f>U39/RES_summary!U$6</f>
        <v>18.003336483781037</v>
      </c>
      <c r="V117" s="44">
        <f>V39/RES_summary!V$6</f>
        <v>18.286612244284207</v>
      </c>
      <c r="W117" s="44">
        <f>W39/RES_summary!W$6</f>
        <v>18.903764869196536</v>
      </c>
      <c r="X117" s="44">
        <f>X39/RES_summary!X$6</f>
        <v>19.453625663280736</v>
      </c>
      <c r="Y117" s="44">
        <f>Y39/RES_summary!Y$6</f>
        <v>19.948104357586512</v>
      </c>
      <c r="DA117" s="59" t="s">
        <v>1039</v>
      </c>
    </row>
    <row r="118" spans="1:105" ht="12" customHeight="1" x14ac:dyDescent="0.25">
      <c r="A118" s="32" t="s">
        <v>25</v>
      </c>
      <c r="B118" s="45">
        <f>B40/RES_summary!B$6</f>
        <v>0.4475784542970826</v>
      </c>
      <c r="C118" s="45">
        <f>C40/RES_summary!C$6</f>
        <v>0.45954840433169925</v>
      </c>
      <c r="D118" s="45">
        <f>D40/RES_summary!D$6</f>
        <v>0.47173326185311898</v>
      </c>
      <c r="E118" s="45">
        <f>E40/RES_summary!E$6</f>
        <v>0.48432685709986151</v>
      </c>
      <c r="F118" s="45">
        <f>F40/RES_summary!F$6</f>
        <v>0.50074414160799852</v>
      </c>
      <c r="G118" s="45">
        <f>G40/RES_summary!G$6</f>
        <v>0.51616480318267743</v>
      </c>
      <c r="H118" s="45">
        <f>H40/RES_summary!H$6</f>
        <v>0.53124312112086713</v>
      </c>
      <c r="I118" s="45">
        <f>I40/RES_summary!I$6</f>
        <v>0.5524275184671773</v>
      </c>
      <c r="J118" s="45">
        <f>J40/RES_summary!J$6</f>
        <v>0.57579157744790455</v>
      </c>
      <c r="K118" s="45">
        <f>K40/RES_summary!K$6</f>
        <v>0.60567038691603081</v>
      </c>
      <c r="L118" s="45">
        <f>L40/RES_summary!L$6</f>
        <v>0.63669101974122122</v>
      </c>
      <c r="M118" s="45">
        <f>M40/RES_summary!M$6</f>
        <v>0.66320388210305692</v>
      </c>
      <c r="N118" s="45">
        <f>N40/RES_summary!N$6</f>
        <v>0.69128169709369947</v>
      </c>
      <c r="O118" s="45">
        <f>O40/RES_summary!O$6</f>
        <v>0.72049133672147037</v>
      </c>
      <c r="P118" s="45">
        <f>P40/RES_summary!P$6</f>
        <v>0.75119722616943252</v>
      </c>
      <c r="Q118" s="45">
        <f>Q40/RES_summary!Q$6</f>
        <v>0.78388618766580342</v>
      </c>
      <c r="R118" s="45">
        <f>R40/RES_summary!R$6</f>
        <v>0.81343063876395405</v>
      </c>
      <c r="S118" s="45">
        <f>S40/RES_summary!S$6</f>
        <v>0.8435180042069671</v>
      </c>
      <c r="T118" s="45">
        <f>T40/RES_summary!T$6</f>
        <v>0.8770215334402981</v>
      </c>
      <c r="U118" s="45">
        <f>U40/RES_summary!U$6</f>
        <v>0.90867135502368368</v>
      </c>
      <c r="V118" s="45">
        <f>V40/RES_summary!V$6</f>
        <v>0.93994153504877598</v>
      </c>
      <c r="W118" s="45">
        <f>W40/RES_summary!W$6</f>
        <v>0.95381212243022329</v>
      </c>
      <c r="X118" s="45">
        <f>X40/RES_summary!X$6</f>
        <v>0.96688927640208322</v>
      </c>
      <c r="Y118" s="45">
        <f>Y40/RES_summary!Y$6</f>
        <v>0.97876561856588984</v>
      </c>
      <c r="DA118" s="60" t="s">
        <v>1040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DA121" s="57"/>
    </row>
    <row r="122" spans="1:105" ht="12" customHeight="1" x14ac:dyDescent="0.25">
      <c r="A122" s="28" t="s">
        <v>32</v>
      </c>
      <c r="B122" s="29">
        <f t="shared" ref="B122:Q122" si="82">B83*B109</f>
        <v>74.584075636206151</v>
      </c>
      <c r="C122" s="29">
        <f t="shared" si="82"/>
        <v>73.689626483929615</v>
      </c>
      <c r="D122" s="29">
        <f t="shared" si="82"/>
        <v>72.652910203142483</v>
      </c>
      <c r="E122" s="29">
        <f t="shared" si="82"/>
        <v>71.449384428165231</v>
      </c>
      <c r="F122" s="29">
        <f t="shared" si="82"/>
        <v>70.185232841787467</v>
      </c>
      <c r="G122" s="29">
        <f t="shared" si="82"/>
        <v>68.767527460329603</v>
      </c>
      <c r="H122" s="29">
        <f t="shared" si="82"/>
        <v>67.115073367895164</v>
      </c>
      <c r="I122" s="29">
        <f t="shared" si="82"/>
        <v>65.269182759982002</v>
      </c>
      <c r="J122" s="29">
        <f t="shared" si="82"/>
        <v>63.585440945837817</v>
      </c>
      <c r="K122" s="29">
        <f t="shared" si="82"/>
        <v>62.058485972770612</v>
      </c>
      <c r="L122" s="29">
        <f t="shared" si="82"/>
        <v>60.499386047282208</v>
      </c>
      <c r="M122" s="29">
        <f t="shared" si="82"/>
        <v>58.742095808722006</v>
      </c>
      <c r="N122" s="29">
        <f t="shared" si="82"/>
        <v>56.943258185115262</v>
      </c>
      <c r="O122" s="29">
        <f t="shared" si="82"/>
        <v>55.223738034444651</v>
      </c>
      <c r="P122" s="29">
        <f t="shared" si="82"/>
        <v>53.269227951985378</v>
      </c>
      <c r="Q122" s="29">
        <f t="shared" si="82"/>
        <v>51.153623757279831</v>
      </c>
      <c r="R122" s="29">
        <f t="shared" ref="R122:V122" si="83">R83*R109</f>
        <v>49.089478669242745</v>
      </c>
      <c r="S122" s="29">
        <f t="shared" si="83"/>
        <v>46.910767079106535</v>
      </c>
      <c r="T122" s="29">
        <f t="shared" si="83"/>
        <v>44.527636633770392</v>
      </c>
      <c r="U122" s="29">
        <f t="shared" si="83"/>
        <v>43.160206480637967</v>
      </c>
      <c r="V122" s="29">
        <f t="shared" si="83"/>
        <v>41.897169881888153</v>
      </c>
      <c r="W122" s="29">
        <f t="shared" ref="W122:Y122" si="84">W83*W109</f>
        <v>40.674881721286255</v>
      </c>
      <c r="X122" s="29">
        <f t="shared" si="84"/>
        <v>39.327594168145467</v>
      </c>
      <c r="Y122" s="29">
        <f t="shared" si="84"/>
        <v>38.055015656039934</v>
      </c>
      <c r="DA122" s="58" t="s">
        <v>1041</v>
      </c>
    </row>
    <row r="123" spans="1:105" ht="12" customHeight="1" x14ac:dyDescent="0.25">
      <c r="A123" s="28" t="s">
        <v>47</v>
      </c>
      <c r="B123" s="29">
        <f t="shared" ref="B123:Q123" si="85">B84*B110</f>
        <v>632.3940550524477</v>
      </c>
      <c r="C123" s="29">
        <f t="shared" si="85"/>
        <v>630.09300262863042</v>
      </c>
      <c r="D123" s="29">
        <f t="shared" si="85"/>
        <v>624.72281334004526</v>
      </c>
      <c r="E123" s="29">
        <f t="shared" si="85"/>
        <v>618.90944544646834</v>
      </c>
      <c r="F123" s="29">
        <f t="shared" si="85"/>
        <v>608.93923562711529</v>
      </c>
      <c r="G123" s="29">
        <f t="shared" si="85"/>
        <v>598.76624236456882</v>
      </c>
      <c r="H123" s="29">
        <f t="shared" si="85"/>
        <v>588.82630010397179</v>
      </c>
      <c r="I123" s="29">
        <f t="shared" si="85"/>
        <v>575.99745851310638</v>
      </c>
      <c r="J123" s="29">
        <f t="shared" si="85"/>
        <v>561.72362109722144</v>
      </c>
      <c r="K123" s="29">
        <f t="shared" si="85"/>
        <v>547.28915980109616</v>
      </c>
      <c r="L123" s="29">
        <f t="shared" si="85"/>
        <v>530.20066864466423</v>
      </c>
      <c r="M123" s="29">
        <f t="shared" si="85"/>
        <v>512.02337888265049</v>
      </c>
      <c r="N123" s="29">
        <f t="shared" si="85"/>
        <v>491.69019412306284</v>
      </c>
      <c r="O123" s="29">
        <f t="shared" si="85"/>
        <v>472.28559560414647</v>
      </c>
      <c r="P123" s="29">
        <f t="shared" si="85"/>
        <v>451.41428048049414</v>
      </c>
      <c r="Q123" s="29">
        <f t="shared" si="85"/>
        <v>429.98423898763895</v>
      </c>
      <c r="R123" s="29">
        <f t="shared" ref="R123:V123" si="86">R84*R110</f>
        <v>414.67741526377671</v>
      </c>
      <c r="S123" s="29">
        <f t="shared" si="86"/>
        <v>401.49578304997016</v>
      </c>
      <c r="T123" s="29">
        <f t="shared" si="86"/>
        <v>387.25581028797899</v>
      </c>
      <c r="U123" s="29">
        <f t="shared" si="86"/>
        <v>375.74871157143741</v>
      </c>
      <c r="V123" s="29">
        <f t="shared" si="86"/>
        <v>365.9713042031845</v>
      </c>
      <c r="W123" s="29">
        <f t="shared" ref="W123:Y123" si="87">W84*W110</f>
        <v>355.17906677049905</v>
      </c>
      <c r="X123" s="29">
        <f t="shared" si="87"/>
        <v>345.57241700489652</v>
      </c>
      <c r="Y123" s="29">
        <f t="shared" si="87"/>
        <v>336.63062301172681</v>
      </c>
      <c r="DA123" s="58" t="s">
        <v>1042</v>
      </c>
    </row>
    <row r="124" spans="1:105" ht="12" customHeight="1" x14ac:dyDescent="0.25">
      <c r="A124" s="28" t="s">
        <v>46</v>
      </c>
      <c r="B124" s="29">
        <f t="shared" ref="B124:Q124" si="88">B85*B111</f>
        <v>312.62364941625361</v>
      </c>
      <c r="C124" s="29">
        <f t="shared" si="88"/>
        <v>321.5336181476614</v>
      </c>
      <c r="D124" s="29">
        <f t="shared" si="88"/>
        <v>331.51829410392736</v>
      </c>
      <c r="E124" s="29">
        <f t="shared" si="88"/>
        <v>341.92660030807707</v>
      </c>
      <c r="F124" s="29">
        <f t="shared" si="88"/>
        <v>349.05301538295123</v>
      </c>
      <c r="G124" s="29">
        <f t="shared" si="88"/>
        <v>358.02252126436025</v>
      </c>
      <c r="H124" s="29">
        <f t="shared" si="88"/>
        <v>363.9084417171606</v>
      </c>
      <c r="I124" s="29">
        <f t="shared" si="88"/>
        <v>369.31085359836806</v>
      </c>
      <c r="J124" s="29">
        <f t="shared" si="88"/>
        <v>374.94470478045827</v>
      </c>
      <c r="K124" s="29">
        <f t="shared" si="88"/>
        <v>379.03457983118881</v>
      </c>
      <c r="L124" s="29">
        <f t="shared" si="88"/>
        <v>382.13253137583411</v>
      </c>
      <c r="M124" s="29">
        <f t="shared" si="88"/>
        <v>380.60497449726375</v>
      </c>
      <c r="N124" s="29">
        <f t="shared" si="88"/>
        <v>376.29009815088097</v>
      </c>
      <c r="O124" s="29">
        <f t="shared" si="88"/>
        <v>372.02112001125761</v>
      </c>
      <c r="P124" s="29">
        <f t="shared" si="88"/>
        <v>365.99275411843712</v>
      </c>
      <c r="Q124" s="29">
        <f t="shared" si="88"/>
        <v>357.22631661241667</v>
      </c>
      <c r="R124" s="29">
        <f t="shared" ref="R124:V124" si="89">R85*R111</f>
        <v>349.31308500957351</v>
      </c>
      <c r="S124" s="29">
        <f t="shared" si="89"/>
        <v>339.45634725785158</v>
      </c>
      <c r="T124" s="29">
        <f t="shared" si="89"/>
        <v>329.75231087803843</v>
      </c>
      <c r="U124" s="29">
        <f t="shared" si="89"/>
        <v>320.68092249058679</v>
      </c>
      <c r="V124" s="29">
        <f t="shared" si="89"/>
        <v>310.42603688882605</v>
      </c>
      <c r="W124" s="29">
        <f t="shared" ref="W124:Y124" si="90">W85*W111</f>
        <v>300.94776748811643</v>
      </c>
      <c r="X124" s="29">
        <f t="shared" si="90"/>
        <v>289.52682608263711</v>
      </c>
      <c r="Y124" s="29">
        <f t="shared" si="90"/>
        <v>280.0599425300876</v>
      </c>
      <c r="DA124" s="58" t="s">
        <v>1043</v>
      </c>
    </row>
    <row r="125" spans="1:105" ht="12" customHeight="1" x14ac:dyDescent="0.25">
      <c r="A125" s="28" t="s">
        <v>45</v>
      </c>
      <c r="B125" s="29">
        <f t="shared" ref="B125:Q125" si="91">B86*B112</f>
        <v>185.35277264199465</v>
      </c>
      <c r="C125" s="29">
        <f t="shared" si="91"/>
        <v>191.24026369902231</v>
      </c>
      <c r="D125" s="29">
        <f t="shared" si="91"/>
        <v>197.59045909415568</v>
      </c>
      <c r="E125" s="29">
        <f t="shared" si="91"/>
        <v>202.96953698071351</v>
      </c>
      <c r="F125" s="29">
        <f t="shared" si="91"/>
        <v>206.70397342815795</v>
      </c>
      <c r="G125" s="29">
        <f t="shared" si="91"/>
        <v>211.22024476633703</v>
      </c>
      <c r="H125" s="29">
        <f t="shared" si="91"/>
        <v>212.98283741799625</v>
      </c>
      <c r="I125" s="29">
        <f t="shared" si="91"/>
        <v>215.16359199351803</v>
      </c>
      <c r="J125" s="29">
        <f t="shared" si="91"/>
        <v>218.68927475743305</v>
      </c>
      <c r="K125" s="29">
        <f t="shared" si="91"/>
        <v>221.6959293823775</v>
      </c>
      <c r="L125" s="29">
        <f t="shared" si="91"/>
        <v>221.61275249175876</v>
      </c>
      <c r="M125" s="29">
        <f t="shared" si="91"/>
        <v>222.07795826681064</v>
      </c>
      <c r="N125" s="29">
        <f t="shared" si="91"/>
        <v>220.83824580403387</v>
      </c>
      <c r="O125" s="29">
        <f t="shared" si="91"/>
        <v>221.44419317051211</v>
      </c>
      <c r="P125" s="29">
        <f t="shared" si="91"/>
        <v>220.42525052128198</v>
      </c>
      <c r="Q125" s="29">
        <f t="shared" si="91"/>
        <v>219.52455388889621</v>
      </c>
      <c r="R125" s="29">
        <f t="shared" ref="R125:V125" si="92">R86*R112</f>
        <v>219.11938383599943</v>
      </c>
      <c r="S125" s="29">
        <f t="shared" si="92"/>
        <v>217.95909925186456</v>
      </c>
      <c r="T125" s="29">
        <f t="shared" si="92"/>
        <v>217.82727067134246</v>
      </c>
      <c r="U125" s="29">
        <f t="shared" si="92"/>
        <v>218.68168788314273</v>
      </c>
      <c r="V125" s="29">
        <f t="shared" si="92"/>
        <v>220.08266432105506</v>
      </c>
      <c r="W125" s="29">
        <f t="shared" ref="W125:Y125" si="93">W86*W112</f>
        <v>222.15910300612191</v>
      </c>
      <c r="X125" s="29">
        <f t="shared" si="93"/>
        <v>222.93232196179778</v>
      </c>
      <c r="Y125" s="29">
        <f t="shared" si="93"/>
        <v>222.80042162232922</v>
      </c>
      <c r="DA125" s="58" t="s">
        <v>1044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DA126" s="57"/>
    </row>
    <row r="127" spans="1:105" ht="12" customHeight="1" x14ac:dyDescent="0.25">
      <c r="A127" s="28" t="s">
        <v>28</v>
      </c>
      <c r="B127" s="29">
        <f t="shared" ref="B127:Q127" si="94">B88*B114</f>
        <v>184.59609810801791</v>
      </c>
      <c r="C127" s="29">
        <f t="shared" si="94"/>
        <v>196.7304563985461</v>
      </c>
      <c r="D127" s="29">
        <f t="shared" si="94"/>
        <v>211.00705911931087</v>
      </c>
      <c r="E127" s="29">
        <f t="shared" si="94"/>
        <v>227.48896332306339</v>
      </c>
      <c r="F127" s="29">
        <f t="shared" si="94"/>
        <v>242.92641619540362</v>
      </c>
      <c r="G127" s="29">
        <f t="shared" si="94"/>
        <v>260.67278205196158</v>
      </c>
      <c r="H127" s="29">
        <f t="shared" si="94"/>
        <v>279.01286010394676</v>
      </c>
      <c r="I127" s="29">
        <f t="shared" si="94"/>
        <v>296.88546739954222</v>
      </c>
      <c r="J127" s="29">
        <f t="shared" si="94"/>
        <v>312.11527478491485</v>
      </c>
      <c r="K127" s="29">
        <f t="shared" si="94"/>
        <v>329.20380399883231</v>
      </c>
      <c r="L127" s="29">
        <f t="shared" si="94"/>
        <v>343.77814553700034</v>
      </c>
      <c r="M127" s="29">
        <f t="shared" si="94"/>
        <v>351.75762831713411</v>
      </c>
      <c r="N127" s="29">
        <f t="shared" si="94"/>
        <v>359.58619195665148</v>
      </c>
      <c r="O127" s="29">
        <f t="shared" si="94"/>
        <v>368.32933067989302</v>
      </c>
      <c r="P127" s="29">
        <f t="shared" si="94"/>
        <v>377.77451198170507</v>
      </c>
      <c r="Q127" s="29">
        <f t="shared" si="94"/>
        <v>388.43299218106404</v>
      </c>
      <c r="R127" s="29">
        <f t="shared" ref="R127:V127" si="95">R88*R114</f>
        <v>386.81582112879113</v>
      </c>
      <c r="S127" s="29">
        <f t="shared" si="95"/>
        <v>385.72136331266262</v>
      </c>
      <c r="T127" s="29">
        <f t="shared" si="95"/>
        <v>386.57346902124715</v>
      </c>
      <c r="U127" s="29">
        <f t="shared" si="95"/>
        <v>384.68844574805621</v>
      </c>
      <c r="V127" s="29">
        <f t="shared" si="95"/>
        <v>383.11419827235</v>
      </c>
      <c r="W127" s="29">
        <f t="shared" ref="W127:Y127" si="96">W88*W114</f>
        <v>374.42095003323806</v>
      </c>
      <c r="X127" s="29">
        <f t="shared" si="96"/>
        <v>366.4865555186546</v>
      </c>
      <c r="Y127" s="29">
        <f t="shared" si="96"/>
        <v>362.68082068371007</v>
      </c>
      <c r="DA127" s="58" t="s">
        <v>1045</v>
      </c>
    </row>
    <row r="128" spans="1:105" ht="12" customHeight="1" x14ac:dyDescent="0.25">
      <c r="A128" s="28" t="s">
        <v>27</v>
      </c>
      <c r="B128" s="29">
        <f t="shared" ref="B128:Q128" si="97">B89*B115</f>
        <v>106.87841249448105</v>
      </c>
      <c r="C128" s="29">
        <f t="shared" si="97"/>
        <v>113.28512959658485</v>
      </c>
      <c r="D128" s="29">
        <f t="shared" si="97"/>
        <v>119.77389573780069</v>
      </c>
      <c r="E128" s="29">
        <f t="shared" si="97"/>
        <v>128.24871466355987</v>
      </c>
      <c r="F128" s="29">
        <f t="shared" si="97"/>
        <v>138.82261282290375</v>
      </c>
      <c r="G128" s="29">
        <f t="shared" si="97"/>
        <v>148.60167764792106</v>
      </c>
      <c r="H128" s="29">
        <f t="shared" si="97"/>
        <v>155.86078582006635</v>
      </c>
      <c r="I128" s="29">
        <f t="shared" si="97"/>
        <v>165.51346148193468</v>
      </c>
      <c r="J128" s="29">
        <f t="shared" si="97"/>
        <v>171.53855087491792</v>
      </c>
      <c r="K128" s="29">
        <f t="shared" si="97"/>
        <v>178.21846852404406</v>
      </c>
      <c r="L128" s="29">
        <f t="shared" si="97"/>
        <v>185.18987407461387</v>
      </c>
      <c r="M128" s="29">
        <f t="shared" si="97"/>
        <v>189.00117925248051</v>
      </c>
      <c r="N128" s="29">
        <f t="shared" si="97"/>
        <v>193.10667993679391</v>
      </c>
      <c r="O128" s="29">
        <f t="shared" si="97"/>
        <v>198.59092105945845</v>
      </c>
      <c r="P128" s="29">
        <f t="shared" si="97"/>
        <v>207.27103588241039</v>
      </c>
      <c r="Q128" s="29">
        <f t="shared" si="97"/>
        <v>220.89541302813618</v>
      </c>
      <c r="R128" s="29">
        <f t="shared" ref="R128:V128" si="98">R89*R115</f>
        <v>238.25947985234467</v>
      </c>
      <c r="S128" s="29">
        <f t="shared" si="98"/>
        <v>256.89879207302528</v>
      </c>
      <c r="T128" s="29">
        <f t="shared" si="98"/>
        <v>278.99105789786529</v>
      </c>
      <c r="U128" s="29">
        <f t="shared" si="98"/>
        <v>299.28126313635789</v>
      </c>
      <c r="V128" s="29">
        <f t="shared" si="98"/>
        <v>319.12753139434636</v>
      </c>
      <c r="W128" s="29">
        <f t="shared" ref="W128:Y128" si="99">W89*W115</f>
        <v>333.17524022270851</v>
      </c>
      <c r="X128" s="29">
        <f t="shared" si="99"/>
        <v>342.91036871374649</v>
      </c>
      <c r="Y128" s="29">
        <f t="shared" si="99"/>
        <v>349.63383542389693</v>
      </c>
      <c r="DA128" s="58" t="s">
        <v>1046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DA129" s="57"/>
    </row>
    <row r="130" spans="1:105" ht="12" customHeight="1" x14ac:dyDescent="0.25">
      <c r="A130" s="30" t="s">
        <v>44</v>
      </c>
      <c r="B130" s="31">
        <f t="shared" ref="B130:Q130" si="100">B91*B117</f>
        <v>810.41331329957268</v>
      </c>
      <c r="C130" s="31">
        <f t="shared" si="100"/>
        <v>824.24293448577168</v>
      </c>
      <c r="D130" s="31">
        <f t="shared" si="100"/>
        <v>835.91035228229578</v>
      </c>
      <c r="E130" s="31">
        <f t="shared" si="100"/>
        <v>843.72307806788297</v>
      </c>
      <c r="F130" s="31">
        <f t="shared" si="100"/>
        <v>847.55257767442924</v>
      </c>
      <c r="G130" s="31">
        <f t="shared" si="100"/>
        <v>849.86734962214473</v>
      </c>
      <c r="H130" s="31">
        <f t="shared" si="100"/>
        <v>850.7936575144812</v>
      </c>
      <c r="I130" s="31">
        <f t="shared" si="100"/>
        <v>849.34633454965319</v>
      </c>
      <c r="J130" s="31">
        <f t="shared" si="100"/>
        <v>842.03528823901684</v>
      </c>
      <c r="K130" s="31">
        <f t="shared" si="100"/>
        <v>831.48439079750835</v>
      </c>
      <c r="L130" s="31">
        <f t="shared" si="100"/>
        <v>811.98706050854844</v>
      </c>
      <c r="M130" s="31">
        <f t="shared" si="100"/>
        <v>779.57228228815291</v>
      </c>
      <c r="N130" s="31">
        <f t="shared" si="100"/>
        <v>747.5689392537098</v>
      </c>
      <c r="O130" s="31">
        <f t="shared" si="100"/>
        <v>723.6135768012698</v>
      </c>
      <c r="P130" s="31">
        <f t="shared" si="100"/>
        <v>695.28477472300676</v>
      </c>
      <c r="Q130" s="31">
        <f t="shared" si="100"/>
        <v>653.89348566549268</v>
      </c>
      <c r="R130" s="31">
        <f t="shared" ref="R130:V130" si="101">R91*R117</f>
        <v>614.38652658776959</v>
      </c>
      <c r="S130" s="31">
        <f t="shared" si="101"/>
        <v>576.07354184993414</v>
      </c>
      <c r="T130" s="31">
        <f t="shared" si="101"/>
        <v>535.88620485625233</v>
      </c>
      <c r="U130" s="31">
        <f t="shared" si="101"/>
        <v>495.8863544509515</v>
      </c>
      <c r="V130" s="31">
        <f t="shared" si="101"/>
        <v>463.99681358409447</v>
      </c>
      <c r="W130" s="31">
        <f t="shared" ref="W130:Y130" si="102">W91*W117</f>
        <v>442.46651084152114</v>
      </c>
      <c r="X130" s="31">
        <f t="shared" si="102"/>
        <v>421.7889918252107</v>
      </c>
      <c r="Y130" s="31">
        <f t="shared" si="102"/>
        <v>400.13399207536838</v>
      </c>
      <c r="DA130" s="59" t="s">
        <v>1047</v>
      </c>
    </row>
    <row r="131" spans="1:105" ht="12" customHeight="1" x14ac:dyDescent="0.25">
      <c r="A131" s="32" t="s">
        <v>25</v>
      </c>
      <c r="B131" s="33">
        <f t="shared" ref="B131:Q131" si="103">B92*B118</f>
        <v>3841.0522872019983</v>
      </c>
      <c r="C131" s="33">
        <f t="shared" si="103"/>
        <v>3907.2739759632241</v>
      </c>
      <c r="D131" s="33">
        <f t="shared" si="103"/>
        <v>3971.4490865632529</v>
      </c>
      <c r="E131" s="33">
        <f t="shared" si="103"/>
        <v>4037.3996922148981</v>
      </c>
      <c r="F131" s="33">
        <f t="shared" si="103"/>
        <v>4132.6469046543552</v>
      </c>
      <c r="G131" s="33">
        <f t="shared" si="103"/>
        <v>4219.4460248343512</v>
      </c>
      <c r="H131" s="33">
        <f t="shared" si="103"/>
        <v>4301.7278407540398</v>
      </c>
      <c r="I131" s="33">
        <f t="shared" si="103"/>
        <v>4428.8309035610728</v>
      </c>
      <c r="J131" s="33">
        <f t="shared" si="103"/>
        <v>4571.8444965896142</v>
      </c>
      <c r="K131" s="33">
        <f t="shared" si="103"/>
        <v>4782.2599414529977</v>
      </c>
      <c r="L131" s="33">
        <f t="shared" si="103"/>
        <v>4987.8673387787921</v>
      </c>
      <c r="M131" s="33">
        <f t="shared" si="103"/>
        <v>5145.1772594734948</v>
      </c>
      <c r="N131" s="33">
        <f t="shared" si="103"/>
        <v>5288.9589200684932</v>
      </c>
      <c r="O131" s="33">
        <f t="shared" si="103"/>
        <v>5435.0876508718202</v>
      </c>
      <c r="P131" s="33">
        <f t="shared" si="103"/>
        <v>5571.5710343260225</v>
      </c>
      <c r="Q131" s="33">
        <f t="shared" si="103"/>
        <v>5708.4769315195599</v>
      </c>
      <c r="R131" s="33">
        <f t="shared" ref="R131:V131" si="104">R92*R118</f>
        <v>5810.7372138872151</v>
      </c>
      <c r="S131" s="33">
        <f t="shared" si="104"/>
        <v>5901.9284529456972</v>
      </c>
      <c r="T131" s="33">
        <f t="shared" si="104"/>
        <v>6012.710897551201</v>
      </c>
      <c r="U131" s="33">
        <f t="shared" si="104"/>
        <v>6114.6985287658099</v>
      </c>
      <c r="V131" s="33">
        <f t="shared" si="104"/>
        <v>6204.7274097446707</v>
      </c>
      <c r="W131" s="33">
        <f t="shared" ref="W131:Y131" si="105">W92*W118</f>
        <v>6195.2300451267229</v>
      </c>
      <c r="X131" s="33">
        <f t="shared" si="105"/>
        <v>6185.7605968736498</v>
      </c>
      <c r="Y131" s="33">
        <f t="shared" si="105"/>
        <v>6167.2235825548314</v>
      </c>
      <c r="DA131" s="60" t="s">
        <v>1048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6">SUM(B134,B139,B142)</f>
        <v>1966.8697532176307</v>
      </c>
      <c r="C133" s="19">
        <f t="shared" ref="C133:Q133" si="107">SUM(C134,C139,C142)</f>
        <v>1995.0931839983436</v>
      </c>
      <c r="D133" s="19">
        <f t="shared" si="107"/>
        <v>2026.1626347355777</v>
      </c>
      <c r="E133" s="19">
        <f t="shared" si="107"/>
        <v>2060.9751295395099</v>
      </c>
      <c r="F133" s="19">
        <f t="shared" si="107"/>
        <v>2088.4571718904299</v>
      </c>
      <c r="G133" s="19">
        <f t="shared" si="107"/>
        <v>2116.9775607043007</v>
      </c>
      <c r="H133" s="19">
        <f t="shared" si="107"/>
        <v>2139.6254743791715</v>
      </c>
      <c r="I133" s="19">
        <f t="shared" si="107"/>
        <v>2158.1341880336504</v>
      </c>
      <c r="J133" s="19">
        <f t="shared" si="107"/>
        <v>2164.9055853593236</v>
      </c>
      <c r="K133" s="19">
        <f t="shared" si="107"/>
        <v>2174.258331678966</v>
      </c>
      <c r="L133" s="19">
        <f t="shared" si="107"/>
        <v>2174.525701171437</v>
      </c>
      <c r="M133" s="19">
        <f t="shared" si="107"/>
        <v>2154.6337118820047</v>
      </c>
      <c r="N133" s="19">
        <f t="shared" si="107"/>
        <v>2132.6530957113846</v>
      </c>
      <c r="O133" s="19">
        <f t="shared" si="107"/>
        <v>2120.5652262239828</v>
      </c>
      <c r="P133" s="19">
        <f t="shared" si="107"/>
        <v>2100.1495762905224</v>
      </c>
      <c r="Q133" s="19">
        <f t="shared" si="107"/>
        <v>2081.9658844747573</v>
      </c>
      <c r="R133" s="19">
        <f t="shared" ref="R133:V133" si="108">SUM(R134,R139,R142)</f>
        <v>2070.9524346013741</v>
      </c>
      <c r="S133" s="19">
        <f t="shared" si="108"/>
        <v>2041.1207823395525</v>
      </c>
      <c r="T133" s="19">
        <f t="shared" si="108"/>
        <v>2028.4804168525154</v>
      </c>
      <c r="U133" s="19">
        <f t="shared" si="108"/>
        <v>2007.6183637253662</v>
      </c>
      <c r="V133" s="19">
        <f t="shared" si="108"/>
        <v>2064.1294362198314</v>
      </c>
      <c r="W133" s="19">
        <f t="shared" ref="W133:Y133" si="109">SUM(W134,W139,W142)</f>
        <v>2093.3736341319236</v>
      </c>
      <c r="X133" s="19">
        <f t="shared" si="109"/>
        <v>2008.5690726845435</v>
      </c>
      <c r="Y133" s="19">
        <f t="shared" si="109"/>
        <v>1948.1433967417349</v>
      </c>
      <c r="DA133" s="56" t="s">
        <v>277</v>
      </c>
    </row>
    <row r="134" spans="1:105" ht="12.95" customHeight="1" x14ac:dyDescent="0.25">
      <c r="A134" s="23" t="s">
        <v>110</v>
      </c>
      <c r="B134" s="22">
        <f t="shared" ref="B134" si="110">SUM(B135:B138)</f>
        <v>1092.0280708385603</v>
      </c>
      <c r="C134" s="22">
        <f t="shared" ref="C134:Q134" si="111">SUM(C135:C138)</f>
        <v>1083.1371531092784</v>
      </c>
      <c r="D134" s="22">
        <f t="shared" si="111"/>
        <v>1075.7942808065382</v>
      </c>
      <c r="E134" s="22">
        <f t="shared" si="111"/>
        <v>1069.9089991909218</v>
      </c>
      <c r="F134" s="22">
        <f t="shared" si="111"/>
        <v>1058.1158922952363</v>
      </c>
      <c r="G134" s="22">
        <f t="shared" si="111"/>
        <v>1046.0868002066386</v>
      </c>
      <c r="H134" s="22">
        <f t="shared" si="111"/>
        <v>1030.2339908010404</v>
      </c>
      <c r="I134" s="22">
        <f t="shared" si="111"/>
        <v>1009.6257062170841</v>
      </c>
      <c r="J134" s="22">
        <f t="shared" si="111"/>
        <v>989.215605360891</v>
      </c>
      <c r="K134" s="22">
        <f t="shared" si="111"/>
        <v>970.04403544303284</v>
      </c>
      <c r="L134" s="22">
        <f t="shared" si="111"/>
        <v>947.86139157762841</v>
      </c>
      <c r="M134" s="22">
        <f t="shared" si="111"/>
        <v>922.20151693714286</v>
      </c>
      <c r="N134" s="22">
        <f t="shared" si="111"/>
        <v>896.2150169924173</v>
      </c>
      <c r="O134" s="22">
        <f t="shared" si="111"/>
        <v>873.1943488367084</v>
      </c>
      <c r="P134" s="22">
        <f t="shared" si="111"/>
        <v>844.29637313907483</v>
      </c>
      <c r="Q134" s="22">
        <f t="shared" si="111"/>
        <v>815.81096924382223</v>
      </c>
      <c r="R134" s="22">
        <f t="shared" ref="R134:V134" si="112">SUM(R135:R138)</f>
        <v>792.43797542077823</v>
      </c>
      <c r="S134" s="22">
        <f t="shared" si="112"/>
        <v>766.76720324783264</v>
      </c>
      <c r="T134" s="22">
        <f t="shared" si="112"/>
        <v>736.92712150831881</v>
      </c>
      <c r="U134" s="22">
        <f t="shared" si="112"/>
        <v>716.89721280667709</v>
      </c>
      <c r="V134" s="22">
        <f t="shared" si="112"/>
        <v>702.94401220444297</v>
      </c>
      <c r="W134" s="22">
        <f t="shared" ref="W134:Y134" si="113">SUM(W135:W138)</f>
        <v>693.42139110156745</v>
      </c>
      <c r="X134" s="22">
        <f t="shared" si="113"/>
        <v>668.94433562411348</v>
      </c>
      <c r="Y134" s="22">
        <f t="shared" si="113"/>
        <v>648.32409486466713</v>
      </c>
      <c r="DA134" s="57"/>
    </row>
    <row r="135" spans="1:105" ht="12" customHeight="1" x14ac:dyDescent="0.25">
      <c r="A135" s="28" t="s">
        <v>32</v>
      </c>
      <c r="B135" s="29">
        <f>B5*1000*11630/RES_summary!B$6</f>
        <v>653.3565025731657</v>
      </c>
      <c r="C135" s="29">
        <f>C5*1000*11630/RES_summary!C$6</f>
        <v>645.52112799922293</v>
      </c>
      <c r="D135" s="29">
        <f>D5*1000*11630/RES_summary!D$6</f>
        <v>636.4394933795279</v>
      </c>
      <c r="E135" s="29">
        <f>E5*1000*11630/RES_summary!E$6</f>
        <v>625.89660759072706</v>
      </c>
      <c r="F135" s="29">
        <f>F5*1000*11630/RES_summary!F$6</f>
        <v>614.82263969405744</v>
      </c>
      <c r="G135" s="29">
        <f>G5*1000*11630/RES_summary!G$6</f>
        <v>602.40354055248667</v>
      </c>
      <c r="H135" s="29">
        <f>H5*1000*11630/RES_summary!H$6</f>
        <v>587.92804270276122</v>
      </c>
      <c r="I135" s="29">
        <f>I5*1000*11630/RES_summary!I$6</f>
        <v>571.75804097744219</v>
      </c>
      <c r="J135" s="29">
        <f>J5*1000*11630/RES_summary!J$6</f>
        <v>557.00846268553914</v>
      </c>
      <c r="K135" s="29">
        <f>K5*1000*11630/RES_summary!K$6</f>
        <v>543.6323371214703</v>
      </c>
      <c r="L135" s="29">
        <f>L5*1000*11630/RES_summary!L$6</f>
        <v>529.97462177419197</v>
      </c>
      <c r="M135" s="29">
        <f>M5*1000*11630/RES_summary!M$6</f>
        <v>514.58075928440462</v>
      </c>
      <c r="N135" s="29">
        <f>N5*1000*11630/RES_summary!N$6</f>
        <v>498.82294170160924</v>
      </c>
      <c r="O135" s="29">
        <f>O5*1000*11630/RES_summary!O$6</f>
        <v>483.75994518173508</v>
      </c>
      <c r="P135" s="29">
        <f>P5*1000*11630/RES_summary!P$6</f>
        <v>466.63843685939156</v>
      </c>
      <c r="Q135" s="29">
        <f>Q5*1000*11630/RES_summary!Q$6</f>
        <v>448.10574411377104</v>
      </c>
      <c r="R135" s="29">
        <f>R5*1000*11630/RES_summary!R$6</f>
        <v>430.02383314256622</v>
      </c>
      <c r="S135" s="29">
        <f>S5*1000*11630/RES_summary!S$6</f>
        <v>410.93831961297303</v>
      </c>
      <c r="T135" s="29">
        <f>T5*1000*11630/RES_summary!T$6</f>
        <v>390.06209691182852</v>
      </c>
      <c r="U135" s="29">
        <f>U5*1000*11630/RES_summary!U$6</f>
        <v>378.08340877038847</v>
      </c>
      <c r="V135" s="29">
        <f>V5*1000*11630/RES_summary!V$6</f>
        <v>367.0192081653401</v>
      </c>
      <c r="W135" s="29">
        <f>W5*1000*11630/RES_summary!W$6</f>
        <v>356.31196387846751</v>
      </c>
      <c r="X135" s="29">
        <f>X5*1000*11630/RES_summary!X$6</f>
        <v>344.5097249129542</v>
      </c>
      <c r="Y135" s="29">
        <f>Y5*1000*11630/RES_summary!Y$6</f>
        <v>333.36193714690972</v>
      </c>
      <c r="DA135" s="58" t="s">
        <v>1049</v>
      </c>
    </row>
    <row r="136" spans="1:105" ht="12" customHeight="1" x14ac:dyDescent="0.25">
      <c r="A136" s="28" t="s">
        <v>47</v>
      </c>
      <c r="B136" s="29">
        <f>B6*1000*11630/RES_summary!B$6</f>
        <v>265.75015097054683</v>
      </c>
      <c r="C136" s="29">
        <f>C6*1000*11630/RES_summary!C$6</f>
        <v>259.90117107042244</v>
      </c>
      <c r="D136" s="29">
        <f>D6*1000*11630/RES_summary!D$6</f>
        <v>256.95819405612013</v>
      </c>
      <c r="E136" s="29">
        <f>E6*1000*11630/RES_summary!E$6</f>
        <v>255.24747895052096</v>
      </c>
      <c r="F136" s="29">
        <f>F6*1000*11630/RES_summary!F$6</f>
        <v>251.80678406600745</v>
      </c>
      <c r="G136" s="29">
        <f>G6*1000*11630/RES_summary!G$6</f>
        <v>248.40971835621357</v>
      </c>
      <c r="H136" s="29">
        <f>H6*1000*11630/RES_summary!H$6</f>
        <v>245.36466451537606</v>
      </c>
      <c r="I136" s="29">
        <f>I6*1000*11630/RES_summary!I$6</f>
        <v>239.42760229587324</v>
      </c>
      <c r="J136" s="29">
        <f>J6*1000*11630/RES_summary!J$6</f>
        <v>232.16416485713415</v>
      </c>
      <c r="K136" s="29">
        <f>K6*1000*11630/RES_summary!K$6</f>
        <v>225.97016950323803</v>
      </c>
      <c r="L136" s="29">
        <f>L6*1000*11630/RES_summary!L$6</f>
        <v>218.53548339061308</v>
      </c>
      <c r="M136" s="29">
        <f>M6*1000*11630/RES_summary!M$6</f>
        <v>210.71374246954289</v>
      </c>
      <c r="N136" s="29">
        <f>N6*1000*11630/RES_summary!N$6</f>
        <v>202.3346693233724</v>
      </c>
      <c r="O136" s="29">
        <f>O6*1000*11630/RES_summary!O$6</f>
        <v>193.89750602690373</v>
      </c>
      <c r="P136" s="29">
        <f>P6*1000*11630/RES_summary!P$6</f>
        <v>184.08413131176115</v>
      </c>
      <c r="Q136" s="29">
        <f>Q6*1000*11630/RES_summary!Q$6</f>
        <v>175.92088644182815</v>
      </c>
      <c r="R136" s="29">
        <f>R6*1000*11630/RES_summary!R$6</f>
        <v>171.14295918916022</v>
      </c>
      <c r="S136" s="29">
        <f>S6*1000*11630/RES_summary!S$6</f>
        <v>166.18171934409631</v>
      </c>
      <c r="T136" s="29">
        <f>T6*1000*11630/RES_summary!T$6</f>
        <v>159.38595061714747</v>
      </c>
      <c r="U136" s="29">
        <f>U6*1000*11630/RES_summary!U$6</f>
        <v>153.07479211613852</v>
      </c>
      <c r="V136" s="29">
        <f>V6*1000*11630/RES_summary!V$6</f>
        <v>148.86844898447004</v>
      </c>
      <c r="W136" s="29">
        <f>W6*1000*11630/RES_summary!W$6</f>
        <v>144.75740885010993</v>
      </c>
      <c r="X136" s="29">
        <f>X6*1000*11630/RES_summary!X$6</f>
        <v>140.63833082269454</v>
      </c>
      <c r="Y136" s="29">
        <f>Y6*1000*11630/RES_summary!Y$6</f>
        <v>136.86035006845717</v>
      </c>
      <c r="DA136" s="58" t="s">
        <v>1050</v>
      </c>
    </row>
    <row r="137" spans="1:105" ht="12" customHeight="1" x14ac:dyDescent="0.25">
      <c r="A137" s="28" t="s">
        <v>46</v>
      </c>
      <c r="B137" s="29">
        <f>B7*1000*11630/RES_summary!B$6</f>
        <v>87.909783422123681</v>
      </c>
      <c r="C137" s="29">
        <f>C7*1000*11630/RES_summary!C$6</f>
        <v>90.022448272060316</v>
      </c>
      <c r="D137" s="29">
        <f>D7*1000*11630/RES_summary!D$6</f>
        <v>91.897862772862439</v>
      </c>
      <c r="E137" s="29">
        <f>E7*1000*11630/RES_summary!E$6</f>
        <v>95.643029324516675</v>
      </c>
      <c r="F137" s="29">
        <f>F7*1000*11630/RES_summary!F$6</f>
        <v>96.440754687492216</v>
      </c>
      <c r="G137" s="29">
        <f>G7*1000*11630/RES_summary!G$6</f>
        <v>97.732803514135881</v>
      </c>
      <c r="H137" s="29">
        <f>H7*1000*11630/RES_summary!H$6</f>
        <v>98.178337121084382</v>
      </c>
      <c r="I137" s="29">
        <f>I7*1000*11630/RES_summary!I$6</f>
        <v>98.423693297366</v>
      </c>
      <c r="J137" s="29">
        <f>J7*1000*11630/RES_summary!J$6</f>
        <v>98.456122964058366</v>
      </c>
      <c r="K137" s="29">
        <f>K7*1000*11630/RES_summary!K$6</f>
        <v>97.715393657638359</v>
      </c>
      <c r="L137" s="29">
        <f>L7*1000*11630/RES_summary!L$6</f>
        <v>96.519368908011302</v>
      </c>
      <c r="M137" s="29">
        <f>M7*1000*11630/RES_summary!M$6</f>
        <v>93.928333656079573</v>
      </c>
      <c r="N137" s="29">
        <f>N7*1000*11630/RES_summary!N$6</f>
        <v>92.320458225111437</v>
      </c>
      <c r="O137" s="29">
        <f>O7*1000*11630/RES_summary!O$6</f>
        <v>92.038630359742811</v>
      </c>
      <c r="P137" s="29">
        <f>P7*1000*11630/RES_summary!P$6</f>
        <v>90.521432689746163</v>
      </c>
      <c r="Q137" s="29">
        <f>Q7*1000*11630/RES_summary!Q$6</f>
        <v>88.781348576376317</v>
      </c>
      <c r="R137" s="29">
        <f>R7*1000*11630/RES_summary!R$6</f>
        <v>88.483855482611574</v>
      </c>
      <c r="S137" s="29">
        <f>S7*1000*11630/RES_summary!S$6</f>
        <v>86.66078045891858</v>
      </c>
      <c r="T137" s="29">
        <f>T7*1000*11630/RES_summary!T$6</f>
        <v>84.106876155406454</v>
      </c>
      <c r="U137" s="29">
        <f>U7*1000*11630/RES_summary!U$6</f>
        <v>81.61718603771898</v>
      </c>
      <c r="V137" s="29">
        <f>V7*1000*11630/RES_summary!V$6</f>
        <v>78.453751694603781</v>
      </c>
      <c r="W137" s="29">
        <f>W7*1000*11630/RES_summary!W$6</f>
        <v>76.419041231681248</v>
      </c>
      <c r="X137" s="29">
        <f>X7*1000*11630/RES_summary!X$6</f>
        <v>71.941562718170474</v>
      </c>
      <c r="Y137" s="29">
        <f>Y7*1000*11630/RES_summary!Y$6</f>
        <v>68.784730724507739</v>
      </c>
      <c r="DA137" s="58" t="s">
        <v>1051</v>
      </c>
    </row>
    <row r="138" spans="1:105" ht="12" customHeight="1" x14ac:dyDescent="0.25">
      <c r="A138" s="28" t="s">
        <v>45</v>
      </c>
      <c r="B138" s="29">
        <f>B8*1000*11630/RES_summary!B$6</f>
        <v>85.011633872724019</v>
      </c>
      <c r="C138" s="29">
        <f>C8*1000*11630/RES_summary!C$6</f>
        <v>87.692405767572737</v>
      </c>
      <c r="D138" s="29">
        <f>D8*1000*11630/RES_summary!D$6</f>
        <v>90.498730598027649</v>
      </c>
      <c r="E138" s="29">
        <f>E8*1000*11630/RES_summary!E$6</f>
        <v>93.121883325157057</v>
      </c>
      <c r="F138" s="29">
        <f>F8*1000*11630/RES_summary!F$6</f>
        <v>95.045713847679167</v>
      </c>
      <c r="G138" s="29">
        <f>G8*1000*11630/RES_summary!G$6</f>
        <v>97.540737783802442</v>
      </c>
      <c r="H138" s="29">
        <f>H8*1000*11630/RES_summary!H$6</f>
        <v>98.7629464618187</v>
      </c>
      <c r="I138" s="29">
        <f>I8*1000*11630/RES_summary!I$6</f>
        <v>100.01636964640271</v>
      </c>
      <c r="J138" s="29">
        <f>J8*1000*11630/RES_summary!J$6</f>
        <v>101.58685485415927</v>
      </c>
      <c r="K138" s="29">
        <f>K8*1000*11630/RES_summary!K$6</f>
        <v>102.72613516068607</v>
      </c>
      <c r="L138" s="29">
        <f>L8*1000*11630/RES_summary!L$6</f>
        <v>102.83191750481207</v>
      </c>
      <c r="M138" s="29">
        <f>M8*1000*11630/RES_summary!M$6</f>
        <v>102.97868152711577</v>
      </c>
      <c r="N138" s="29">
        <f>N8*1000*11630/RES_summary!N$6</f>
        <v>102.73694774232425</v>
      </c>
      <c r="O138" s="29">
        <f>O8*1000*11630/RES_summary!O$6</f>
        <v>103.49826726832683</v>
      </c>
      <c r="P138" s="29">
        <f>P8*1000*11630/RES_summary!P$6</f>
        <v>103.05237227817602</v>
      </c>
      <c r="Q138" s="29">
        <f>Q8*1000*11630/RES_summary!Q$6</f>
        <v>103.00299011184669</v>
      </c>
      <c r="R138" s="29">
        <f>R8*1000*11630/RES_summary!R$6</f>
        <v>102.78732760644017</v>
      </c>
      <c r="S138" s="29">
        <f>S8*1000*11630/RES_summary!S$6</f>
        <v>102.98638383184469</v>
      </c>
      <c r="T138" s="29">
        <f>T8*1000*11630/RES_summary!T$6</f>
        <v>103.37219782393643</v>
      </c>
      <c r="U138" s="29">
        <f>U8*1000*11630/RES_summary!U$6</f>
        <v>104.12182588243111</v>
      </c>
      <c r="V138" s="29">
        <f>V8*1000*11630/RES_summary!V$6</f>
        <v>108.60260336002914</v>
      </c>
      <c r="W138" s="29">
        <f>W8*1000*11630/RES_summary!W$6</f>
        <v>115.9329771413088</v>
      </c>
      <c r="X138" s="29">
        <f>X8*1000*11630/RES_summary!X$6</f>
        <v>111.85471717029429</v>
      </c>
      <c r="Y138" s="29">
        <f>Y8*1000*11630/RES_summary!Y$6</f>
        <v>109.31707692479246</v>
      </c>
      <c r="DA138" s="58" t="s">
        <v>1052</v>
      </c>
    </row>
    <row r="139" spans="1:105" ht="12.95" customHeight="1" x14ac:dyDescent="0.25">
      <c r="A139" s="23" t="s">
        <v>109</v>
      </c>
      <c r="B139" s="22">
        <f t="shared" ref="B139" si="114">SUM(B140:B141)</f>
        <v>333.98561302949918</v>
      </c>
      <c r="C139" s="22">
        <f t="shared" ref="C139:Q139" si="115">SUM(C140:C141)</f>
        <v>359.37637705023485</v>
      </c>
      <c r="D139" s="22">
        <f t="shared" si="115"/>
        <v>387.82411102625861</v>
      </c>
      <c r="E139" s="22">
        <f t="shared" si="115"/>
        <v>420.7083016602196</v>
      </c>
      <c r="F139" s="22">
        <f t="shared" si="115"/>
        <v>453.03088636787265</v>
      </c>
      <c r="G139" s="22">
        <f t="shared" si="115"/>
        <v>487.80472265120937</v>
      </c>
      <c r="H139" s="22">
        <f t="shared" si="115"/>
        <v>521.48455930080013</v>
      </c>
      <c r="I139" s="22">
        <f t="shared" si="115"/>
        <v>555.63797145809076</v>
      </c>
      <c r="J139" s="22">
        <f t="shared" si="115"/>
        <v>581.70106193702418</v>
      </c>
      <c r="K139" s="22">
        <f t="shared" si="115"/>
        <v>609.46082355667875</v>
      </c>
      <c r="L139" s="22">
        <f t="shared" si="115"/>
        <v>634.7409012824138</v>
      </c>
      <c r="M139" s="22">
        <f t="shared" si="115"/>
        <v>651.00356403912974</v>
      </c>
      <c r="N139" s="22">
        <f t="shared" si="115"/>
        <v>666.38133179903537</v>
      </c>
      <c r="O139" s="22">
        <f t="shared" si="115"/>
        <v>684.17014854042657</v>
      </c>
      <c r="P139" s="22">
        <f t="shared" si="115"/>
        <v>703.67463315207078</v>
      </c>
      <c r="Q139" s="22">
        <f t="shared" si="115"/>
        <v>730.21485742292134</v>
      </c>
      <c r="R139" s="22">
        <f t="shared" ref="R139:V139" si="116">SUM(R140:R141)</f>
        <v>753.51693516030002</v>
      </c>
      <c r="S139" s="22">
        <f t="shared" si="116"/>
        <v>763.88168514778317</v>
      </c>
      <c r="T139" s="22">
        <f t="shared" si="116"/>
        <v>792.74767180668061</v>
      </c>
      <c r="U139" s="22">
        <f t="shared" si="116"/>
        <v>807.87373696660279</v>
      </c>
      <c r="V139" s="22">
        <f t="shared" si="116"/>
        <v>867.59278517195253</v>
      </c>
      <c r="W139" s="22">
        <f t="shared" ref="W139:Y139" si="117">SUM(W140:W141)</f>
        <v>897.74755695520412</v>
      </c>
      <c r="X139" s="22">
        <f t="shared" si="117"/>
        <v>865.21343062399626</v>
      </c>
      <c r="Y139" s="22">
        <f t="shared" si="117"/>
        <v>847.52530611654163</v>
      </c>
      <c r="DA139" s="57"/>
    </row>
    <row r="140" spans="1:105" ht="12" customHeight="1" x14ac:dyDescent="0.25">
      <c r="A140" s="28" t="s">
        <v>28</v>
      </c>
      <c r="B140" s="29">
        <f>B10*1000*11630/RES_summary!B$6</f>
        <v>265.75209957924221</v>
      </c>
      <c r="C140" s="29">
        <f>C10*1000*11630/RES_summary!C$6</f>
        <v>285.69543777719048</v>
      </c>
      <c r="D140" s="29">
        <f>D10*1000*11630/RES_summary!D$6</f>
        <v>308.53197748129469</v>
      </c>
      <c r="E140" s="29">
        <f>E10*1000*11630/RES_summary!E$6</f>
        <v>334.32823619333499</v>
      </c>
      <c r="F140" s="29">
        <f>F10*1000*11630/RES_summary!F$6</f>
        <v>358.09826355574222</v>
      </c>
      <c r="G140" s="29">
        <f>G10*1000*11630/RES_summary!G$6</f>
        <v>384.78310146868427</v>
      </c>
      <c r="H140" s="29">
        <f>H10*1000*11630/RES_summary!H$6</f>
        <v>411.96472246630844</v>
      </c>
      <c r="I140" s="29">
        <f>I10*1000*11630/RES_summary!I$6</f>
        <v>437.87848624687643</v>
      </c>
      <c r="J140" s="29">
        <f>J10*1000*11630/RES_summary!J$6</f>
        <v>458.48899576485343</v>
      </c>
      <c r="K140" s="29">
        <f>K10*1000*11630/RES_summary!K$6</f>
        <v>480.4503428208676</v>
      </c>
      <c r="L140" s="29">
        <f>L10*1000*11630/RES_summary!L$6</f>
        <v>499.41005744572595</v>
      </c>
      <c r="M140" s="29">
        <f>M10*1000*11630/RES_summary!M$6</f>
        <v>511.90417574841007</v>
      </c>
      <c r="N140" s="29">
        <f>N10*1000*11630/RES_summary!N$6</f>
        <v>523.38904100462673</v>
      </c>
      <c r="O140" s="29">
        <f>O10*1000*11630/RES_summary!O$6</f>
        <v>536.08006488191813</v>
      </c>
      <c r="P140" s="29">
        <f>P10*1000*11630/RES_summary!P$6</f>
        <v>548.47646035661046</v>
      </c>
      <c r="Q140" s="29">
        <f>Q10*1000*11630/RES_summary!Q$6</f>
        <v>563.68911448382892</v>
      </c>
      <c r="R140" s="29">
        <f>R10*1000*11630/RES_summary!R$6</f>
        <v>570.90584044638581</v>
      </c>
      <c r="S140" s="29">
        <f>S10*1000*11630/RES_summary!S$6</f>
        <v>567.66073177710439</v>
      </c>
      <c r="T140" s="29">
        <f>T10*1000*11630/RES_summary!T$6</f>
        <v>576.76933240108519</v>
      </c>
      <c r="U140" s="29">
        <f>U10*1000*11630/RES_summary!U$6</f>
        <v>575.90466419684753</v>
      </c>
      <c r="V140" s="29">
        <f>V10*1000*11630/RES_summary!V$6</f>
        <v>606.78840440572799</v>
      </c>
      <c r="W140" s="29">
        <f>W10*1000*11630/RES_summary!W$6</f>
        <v>617.26859923971176</v>
      </c>
      <c r="X140" s="29">
        <f>X10*1000*11630/RES_summary!X$6</f>
        <v>583.89307164228728</v>
      </c>
      <c r="Y140" s="29">
        <f>Y10*1000*11630/RES_summary!Y$6</f>
        <v>565.61966272909183</v>
      </c>
      <c r="DA140" s="58" t="s">
        <v>1053</v>
      </c>
    </row>
    <row r="141" spans="1:105" ht="12" customHeight="1" x14ac:dyDescent="0.25">
      <c r="A141" s="28" t="s">
        <v>27</v>
      </c>
      <c r="B141" s="29">
        <f>B11*1000*11630/RES_summary!B$6</f>
        <v>68.233513450256979</v>
      </c>
      <c r="C141" s="29">
        <f>C11*1000*11630/RES_summary!C$6</f>
        <v>73.680939273044345</v>
      </c>
      <c r="D141" s="29">
        <f>D11*1000*11630/RES_summary!D$6</f>
        <v>79.292133544963946</v>
      </c>
      <c r="E141" s="29">
        <f>E11*1000*11630/RES_summary!E$6</f>
        <v>86.380065466884645</v>
      </c>
      <c r="F141" s="29">
        <f>F11*1000*11630/RES_summary!F$6</f>
        <v>94.932622812130418</v>
      </c>
      <c r="G141" s="29">
        <f>G11*1000*11630/RES_summary!G$6</f>
        <v>103.02162118252512</v>
      </c>
      <c r="H141" s="29">
        <f>H11*1000*11630/RES_summary!H$6</f>
        <v>109.51983683449174</v>
      </c>
      <c r="I141" s="29">
        <f>I11*1000*11630/RES_summary!I$6</f>
        <v>117.75948521121437</v>
      </c>
      <c r="J141" s="29">
        <f>J11*1000*11630/RES_summary!J$6</f>
        <v>123.21206617217069</v>
      </c>
      <c r="K141" s="29">
        <f>K11*1000*11630/RES_summary!K$6</f>
        <v>129.01048073581117</v>
      </c>
      <c r="L141" s="29">
        <f>L11*1000*11630/RES_summary!L$6</f>
        <v>135.33084383668782</v>
      </c>
      <c r="M141" s="29">
        <f>M11*1000*11630/RES_summary!M$6</f>
        <v>139.09938829071967</v>
      </c>
      <c r="N141" s="29">
        <f>N11*1000*11630/RES_summary!N$6</f>
        <v>142.9922907944086</v>
      </c>
      <c r="O141" s="29">
        <f>O11*1000*11630/RES_summary!O$6</f>
        <v>148.09008365850841</v>
      </c>
      <c r="P141" s="29">
        <f>P11*1000*11630/RES_summary!P$6</f>
        <v>155.19817279546035</v>
      </c>
      <c r="Q141" s="29">
        <f>Q11*1000*11630/RES_summary!Q$6</f>
        <v>166.52574293909237</v>
      </c>
      <c r="R141" s="29">
        <f>R11*1000*11630/RES_summary!R$6</f>
        <v>182.61109471391424</v>
      </c>
      <c r="S141" s="29">
        <f>S11*1000*11630/RES_summary!S$6</f>
        <v>196.22095337067876</v>
      </c>
      <c r="T141" s="29">
        <f>T11*1000*11630/RES_summary!T$6</f>
        <v>215.97833940559545</v>
      </c>
      <c r="U141" s="29">
        <f>U11*1000*11630/RES_summary!U$6</f>
        <v>231.96907276975529</v>
      </c>
      <c r="V141" s="29">
        <f>V11*1000*11630/RES_summary!V$6</f>
        <v>260.80438076622448</v>
      </c>
      <c r="W141" s="29">
        <f>W11*1000*11630/RES_summary!W$6</f>
        <v>280.4789577154923</v>
      </c>
      <c r="X141" s="29">
        <f>X11*1000*11630/RES_summary!X$6</f>
        <v>281.32035898170898</v>
      </c>
      <c r="Y141" s="29">
        <f>Y11*1000*11630/RES_summary!Y$6</f>
        <v>281.9056433874498</v>
      </c>
      <c r="DA141" s="58" t="s">
        <v>1054</v>
      </c>
    </row>
    <row r="142" spans="1:105" ht="12.95" customHeight="1" x14ac:dyDescent="0.25">
      <c r="A142" s="23" t="s">
        <v>108</v>
      </c>
      <c r="B142" s="22">
        <f t="shared" ref="B142" si="118">SUM(B143:B144)</f>
        <v>540.85606934957104</v>
      </c>
      <c r="C142" s="22">
        <f t="shared" ref="C142:Q142" si="119">SUM(C143:C144)</f>
        <v>552.5796538388305</v>
      </c>
      <c r="D142" s="22">
        <f t="shared" si="119"/>
        <v>562.54424290278087</v>
      </c>
      <c r="E142" s="22">
        <f t="shared" si="119"/>
        <v>570.35782868836873</v>
      </c>
      <c r="F142" s="22">
        <f t="shared" si="119"/>
        <v>577.31039322732101</v>
      </c>
      <c r="G142" s="22">
        <f t="shared" si="119"/>
        <v>583.08603784645254</v>
      </c>
      <c r="H142" s="22">
        <f t="shared" si="119"/>
        <v>587.90692427733097</v>
      </c>
      <c r="I142" s="22">
        <f t="shared" si="119"/>
        <v>592.87051035847526</v>
      </c>
      <c r="J142" s="22">
        <f t="shared" si="119"/>
        <v>593.98891806140853</v>
      </c>
      <c r="K142" s="22">
        <f t="shared" si="119"/>
        <v>594.75347267925417</v>
      </c>
      <c r="L142" s="22">
        <f t="shared" si="119"/>
        <v>591.92340831139472</v>
      </c>
      <c r="M142" s="22">
        <f t="shared" si="119"/>
        <v>581.42863090573178</v>
      </c>
      <c r="N142" s="22">
        <f t="shared" si="119"/>
        <v>570.0567469199317</v>
      </c>
      <c r="O142" s="22">
        <f t="shared" si="119"/>
        <v>563.20072884684794</v>
      </c>
      <c r="P142" s="22">
        <f t="shared" si="119"/>
        <v>552.17856999937669</v>
      </c>
      <c r="Q142" s="22">
        <f t="shared" si="119"/>
        <v>535.94005780801388</v>
      </c>
      <c r="R142" s="22">
        <f t="shared" ref="R142:V142" si="120">SUM(R143:R144)</f>
        <v>524.99752402029571</v>
      </c>
      <c r="S142" s="22">
        <f t="shared" si="120"/>
        <v>510.47189394393661</v>
      </c>
      <c r="T142" s="22">
        <f t="shared" si="120"/>
        <v>498.80562353751588</v>
      </c>
      <c r="U142" s="22">
        <f t="shared" si="120"/>
        <v>482.84741395208641</v>
      </c>
      <c r="V142" s="22">
        <f t="shared" si="120"/>
        <v>493.59263884343602</v>
      </c>
      <c r="W142" s="22">
        <f t="shared" ref="W142:Y142" si="121">SUM(W143:W144)</f>
        <v>502.20468607515227</v>
      </c>
      <c r="X142" s="22">
        <f t="shared" si="121"/>
        <v>474.41130643643373</v>
      </c>
      <c r="Y142" s="22">
        <f t="shared" si="121"/>
        <v>452.293995760526</v>
      </c>
      <c r="DA142" s="57"/>
    </row>
    <row r="143" spans="1:105" ht="12" customHeight="1" x14ac:dyDescent="0.25">
      <c r="A143" s="30" t="s">
        <v>44</v>
      </c>
      <c r="B143" s="31">
        <f>B13*1000*11630/RES_summary!B$6</f>
        <v>405.47990589840316</v>
      </c>
      <c r="C143" s="31">
        <f>C13*1000*11630/RES_summary!C$6</f>
        <v>413.55129265865514</v>
      </c>
      <c r="D143" s="31">
        <f>D13*1000*11630/RES_summary!D$6</f>
        <v>420.25547060385207</v>
      </c>
      <c r="E143" s="31">
        <f>E13*1000*11630/RES_summary!E$6</f>
        <v>424.91035203621948</v>
      </c>
      <c r="F143" s="31">
        <f>F13*1000*11630/RES_summary!F$6</f>
        <v>427.74037118999917</v>
      </c>
      <c r="G143" s="31">
        <f>G13*1000*11630/RES_summary!G$6</f>
        <v>429.84798191166993</v>
      </c>
      <c r="H143" s="31">
        <f>H13*1000*11630/RES_summary!H$6</f>
        <v>431.29102858900131</v>
      </c>
      <c r="I143" s="31">
        <f>I13*1000*11630/RES_summary!I$6</f>
        <v>431.44205935831042</v>
      </c>
      <c r="J143" s="31">
        <f>J13*1000*11630/RES_summary!J$6</f>
        <v>427.57079958186534</v>
      </c>
      <c r="K143" s="31">
        <f>K13*1000*11630/RES_summary!K$6</f>
        <v>421.43618288050709</v>
      </c>
      <c r="L143" s="31">
        <f>L13*1000*11630/RES_summary!L$6</f>
        <v>411.66199798828831</v>
      </c>
      <c r="M143" s="31">
        <f>M13*1000*11630/RES_summary!M$6</f>
        <v>395.45326189349328</v>
      </c>
      <c r="N143" s="31">
        <f>N13*1000*11630/RES_summary!N$6</f>
        <v>379.06311853126334</v>
      </c>
      <c r="O143" s="31">
        <f>O13*1000*11630/RES_summary!O$6</f>
        <v>367.02178433873109</v>
      </c>
      <c r="P143" s="31">
        <f>P13*1000*11630/RES_summary!P$6</f>
        <v>351.83691990976303</v>
      </c>
      <c r="Q143" s="31">
        <f>Q13*1000*11630/RES_summary!Q$6</f>
        <v>331.03183364012801</v>
      </c>
      <c r="R143" s="31">
        <f>R13*1000*11630/RES_summary!R$6</f>
        <v>312.76857122963014</v>
      </c>
      <c r="S143" s="31">
        <f>S13*1000*11630/RES_summary!S$6</f>
        <v>294.78542108631171</v>
      </c>
      <c r="T143" s="31">
        <f>T13*1000*11630/RES_summary!T$6</f>
        <v>275.737472382715</v>
      </c>
      <c r="U143" s="31">
        <f>U13*1000*11630/RES_summary!U$6</f>
        <v>255.41850882615003</v>
      </c>
      <c r="V143" s="31">
        <f>V13*1000*11630/RES_summary!V$6</f>
        <v>249.8965767583052</v>
      </c>
      <c r="W143" s="31">
        <f>W13*1000*11630/RES_summary!W$6</f>
        <v>249.24066785855288</v>
      </c>
      <c r="X143" s="31">
        <f>X13*1000*11630/RES_summary!X$6</f>
        <v>230.00987907916758</v>
      </c>
      <c r="Y143" s="31">
        <f>Y13*1000*11630/RES_summary!Y$6</f>
        <v>213.70723152528191</v>
      </c>
      <c r="DA143" s="59" t="s">
        <v>1055</v>
      </c>
    </row>
    <row r="144" spans="1:105" ht="12" customHeight="1" x14ac:dyDescent="0.25">
      <c r="A144" s="32" t="s">
        <v>25</v>
      </c>
      <c r="B144" s="33">
        <f>B14*1000*11630/RES_summary!B$6</f>
        <v>135.37616345116794</v>
      </c>
      <c r="C144" s="33">
        <f>C14*1000*11630/RES_summary!C$6</f>
        <v>139.02836118017538</v>
      </c>
      <c r="D144" s="33">
        <f>D14*1000*11630/RES_summary!D$6</f>
        <v>142.28877229892879</v>
      </c>
      <c r="E144" s="33">
        <f>E14*1000*11630/RES_summary!E$6</f>
        <v>145.44747665214922</v>
      </c>
      <c r="F144" s="33">
        <f>F14*1000*11630/RES_summary!F$6</f>
        <v>149.57002203732185</v>
      </c>
      <c r="G144" s="33">
        <f>G14*1000*11630/RES_summary!G$6</f>
        <v>153.23805593478264</v>
      </c>
      <c r="H144" s="33">
        <f>H14*1000*11630/RES_summary!H$6</f>
        <v>156.61589568832966</v>
      </c>
      <c r="I144" s="33">
        <f>I14*1000*11630/RES_summary!I$6</f>
        <v>161.42845100016481</v>
      </c>
      <c r="J144" s="33">
        <f>J14*1000*11630/RES_summary!J$6</f>
        <v>166.41811847954321</v>
      </c>
      <c r="K144" s="33">
        <f>K14*1000*11630/RES_summary!K$6</f>
        <v>173.31728979874714</v>
      </c>
      <c r="L144" s="33">
        <f>L14*1000*11630/RES_summary!L$6</f>
        <v>180.26141032310636</v>
      </c>
      <c r="M144" s="33">
        <f>M14*1000*11630/RES_summary!M$6</f>
        <v>185.97536901223845</v>
      </c>
      <c r="N144" s="33">
        <f>N14*1000*11630/RES_summary!N$6</f>
        <v>190.99362838866833</v>
      </c>
      <c r="O144" s="33">
        <f>O14*1000*11630/RES_summary!O$6</f>
        <v>196.17894450811681</v>
      </c>
      <c r="P144" s="33">
        <f>P14*1000*11630/RES_summary!P$6</f>
        <v>200.34165008961364</v>
      </c>
      <c r="Q144" s="33">
        <f>Q14*1000*11630/RES_summary!Q$6</f>
        <v>204.90822416788589</v>
      </c>
      <c r="R144" s="33">
        <f>R14*1000*11630/RES_summary!R$6</f>
        <v>212.22895279066563</v>
      </c>
      <c r="S144" s="33">
        <f>S14*1000*11630/RES_summary!S$6</f>
        <v>215.68647285762486</v>
      </c>
      <c r="T144" s="33">
        <f>T14*1000*11630/RES_summary!T$6</f>
        <v>223.06815115480092</v>
      </c>
      <c r="U144" s="33">
        <f>U14*1000*11630/RES_summary!U$6</f>
        <v>227.42890512593638</v>
      </c>
      <c r="V144" s="33">
        <f>V14*1000*11630/RES_summary!V$6</f>
        <v>243.69606208513082</v>
      </c>
      <c r="W144" s="33">
        <f>W14*1000*11630/RES_summary!W$6</f>
        <v>252.96401821659938</v>
      </c>
      <c r="X144" s="33">
        <f>X14*1000*11630/RES_summary!X$6</f>
        <v>244.40142735726613</v>
      </c>
      <c r="Y144" s="33">
        <f>Y14*1000*11630/RES_summary!Y$6</f>
        <v>238.58676423524409</v>
      </c>
      <c r="DA144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Y27 W139:Y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9694.7439484694114</v>
      </c>
      <c r="C3" s="49">
        <f t="shared" ref="C3:W3" si="0">C5*C11/11630</f>
        <v>9641.3620304897395</v>
      </c>
      <c r="D3" s="49">
        <f t="shared" si="0"/>
        <v>9566.5068277537321</v>
      </c>
      <c r="E3" s="49">
        <f t="shared" si="0"/>
        <v>9488.0446020936088</v>
      </c>
      <c r="F3" s="49">
        <f t="shared" si="0"/>
        <v>9401.0817530777422</v>
      </c>
      <c r="G3" s="49">
        <f t="shared" si="0"/>
        <v>9269.8824395292959</v>
      </c>
      <c r="H3" s="49">
        <f t="shared" si="0"/>
        <v>9127.1072630441395</v>
      </c>
      <c r="I3" s="49">
        <f t="shared" si="0"/>
        <v>8952.383431066577</v>
      </c>
      <c r="J3" s="49">
        <f t="shared" si="0"/>
        <v>8830.7764384128259</v>
      </c>
      <c r="K3" s="49">
        <f t="shared" si="0"/>
        <v>8685.7879247231322</v>
      </c>
      <c r="L3" s="49">
        <f t="shared" si="0"/>
        <v>8528.3000743557986</v>
      </c>
      <c r="M3" s="49">
        <f t="shared" si="0"/>
        <v>8302.3699032874265</v>
      </c>
      <c r="N3" s="49">
        <f t="shared" si="0"/>
        <v>8114.5838896514688</v>
      </c>
      <c r="O3" s="49">
        <f t="shared" si="0"/>
        <v>7906.347052849691</v>
      </c>
      <c r="P3" s="49">
        <f t="shared" si="0"/>
        <v>7680.986072602941</v>
      </c>
      <c r="Q3" s="49">
        <f t="shared" si="0"/>
        <v>7424.0201582111295</v>
      </c>
      <c r="R3" s="49">
        <f t="shared" si="0"/>
        <v>7155.5844185876495</v>
      </c>
      <c r="S3" s="49">
        <f t="shared" si="0"/>
        <v>6868.5481575582171</v>
      </c>
      <c r="T3" s="49">
        <f t="shared" si="0"/>
        <v>6550.1035417272979</v>
      </c>
      <c r="U3" s="49">
        <f t="shared" si="0"/>
        <v>6383.9727194408106</v>
      </c>
      <c r="V3" s="49">
        <f t="shared" si="0"/>
        <v>6213.8985770690751</v>
      </c>
      <c r="W3" s="49">
        <f t="shared" si="0"/>
        <v>6040.9765773851414</v>
      </c>
      <c r="X3" s="49">
        <f t="shared" ref="X3:Y3" si="1">X5*X11/11630</f>
        <v>5882.9599764348204</v>
      </c>
      <c r="Y3" s="49">
        <f t="shared" si="1"/>
        <v>5739.2635327532716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12870.989968116357</v>
      </c>
      <c r="C5" s="49">
        <f t="shared" ref="C5:W5" si="2">C7*C13/1000000</f>
        <v>12800.118768789469</v>
      </c>
      <c r="D5" s="49">
        <f t="shared" si="2"/>
        <v>12700.739087531501</v>
      </c>
      <c r="E5" s="49">
        <f t="shared" si="2"/>
        <v>12596.570630405107</v>
      </c>
      <c r="F5" s="49">
        <f t="shared" si="2"/>
        <v>12481.116528344097</v>
      </c>
      <c r="G5" s="49">
        <f t="shared" si="2"/>
        <v>12306.932964808884</v>
      </c>
      <c r="H5" s="49">
        <f t="shared" si="2"/>
        <v>12117.380989635092</v>
      </c>
      <c r="I5" s="49">
        <f t="shared" si="2"/>
        <v>11885.413162477662</v>
      </c>
      <c r="J5" s="49">
        <f t="shared" si="2"/>
        <v>11723.964609445344</v>
      </c>
      <c r="K5" s="49">
        <f t="shared" si="2"/>
        <v>11531.474151202061</v>
      </c>
      <c r="L5" s="49">
        <f t="shared" si="2"/>
        <v>11322.389253967804</v>
      </c>
      <c r="M5" s="49">
        <f t="shared" si="2"/>
        <v>11022.438581647579</v>
      </c>
      <c r="N5" s="49">
        <f t="shared" si="2"/>
        <v>10773.129068110349</v>
      </c>
      <c r="O5" s="49">
        <f t="shared" si="2"/>
        <v>10496.668518794741</v>
      </c>
      <c r="P5" s="49">
        <f t="shared" si="2"/>
        <v>10197.473518763958</v>
      </c>
      <c r="Q5" s="49">
        <f t="shared" si="2"/>
        <v>9856.3189999994847</v>
      </c>
      <c r="R5" s="49">
        <f t="shared" si="2"/>
        <v>9499.9368479651148</v>
      </c>
      <c r="S5" s="49">
        <f t="shared" si="2"/>
        <v>9118.8601680824304</v>
      </c>
      <c r="T5" s="49">
        <f t="shared" si="2"/>
        <v>8696.0849532292796</v>
      </c>
      <c r="U5" s="49">
        <f t="shared" si="2"/>
        <v>8475.5254254676529</v>
      </c>
      <c r="V5" s="49">
        <f t="shared" si="2"/>
        <v>8249.7306451270961</v>
      </c>
      <c r="W5" s="49">
        <f t="shared" si="2"/>
        <v>8020.1549765969421</v>
      </c>
      <c r="X5" s="49">
        <f t="shared" ref="X5:Y5" si="3">X7*X13/1000000</f>
        <v>7810.3680965681478</v>
      </c>
      <c r="Y5" s="49">
        <f t="shared" si="3"/>
        <v>7619.5930235069154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257645328.19999999</v>
      </c>
      <c r="C7" s="35">
        <v>259066598.30000001</v>
      </c>
      <c r="D7" s="35">
        <v>260573060.59999999</v>
      </c>
      <c r="E7" s="35">
        <v>262438325.05000001</v>
      </c>
      <c r="F7" s="35">
        <v>264543789.40000001</v>
      </c>
      <c r="G7" s="35">
        <v>265517416.75</v>
      </c>
      <c r="H7" s="35">
        <v>266632982.90000001</v>
      </c>
      <c r="I7" s="35">
        <v>266949248.59999999</v>
      </c>
      <c r="J7" s="35">
        <v>269934428.64999998</v>
      </c>
      <c r="K7" s="35">
        <v>272528072.20000005</v>
      </c>
      <c r="L7" s="35">
        <v>275316655.14999998</v>
      </c>
      <c r="M7" s="35">
        <v>275453747.10000002</v>
      </c>
      <c r="N7" s="35">
        <v>277984245.79999995</v>
      </c>
      <c r="O7" s="35">
        <v>280318412.64999998</v>
      </c>
      <c r="P7" s="35">
        <v>282810214.35000002</v>
      </c>
      <c r="Q7" s="35">
        <v>284852868.85000002</v>
      </c>
      <c r="R7" s="35">
        <v>286748301.54999995</v>
      </c>
      <c r="S7" s="35">
        <v>287992298.60000002</v>
      </c>
      <c r="T7" s="35">
        <v>287772005.5</v>
      </c>
      <c r="U7" s="35">
        <v>290430313.30000001</v>
      </c>
      <c r="V7" s="35">
        <v>291673123.10000002</v>
      </c>
      <c r="W7" s="35">
        <v>292906634.75</v>
      </c>
      <c r="X7" s="35">
        <v>295006226.95000005</v>
      </c>
      <c r="Y7" s="35">
        <v>296945457.20000005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14968198.788261162</v>
      </c>
      <c r="D8" s="52">
        <v>15140528.362591421</v>
      </c>
      <c r="E8" s="52">
        <v>15587028.377212875</v>
      </c>
      <c r="F8" s="52">
        <v>15915490.237345073</v>
      </c>
      <c r="G8" s="52">
        <v>14872482.921397286</v>
      </c>
      <c r="H8" s="52">
        <v>15103822.781117676</v>
      </c>
      <c r="I8" s="52">
        <v>14394498.44174337</v>
      </c>
      <c r="J8" s="52">
        <v>17153967.652151611</v>
      </c>
      <c r="K8" s="52">
        <v>16853568.485011749</v>
      </c>
      <c r="L8" s="52">
        <v>17140231.436938349</v>
      </c>
      <c r="M8" s="52">
        <v>14581053.978645129</v>
      </c>
      <c r="N8" s="52">
        <v>17067368.055100072</v>
      </c>
      <c r="O8" s="52">
        <v>16964541.135681354</v>
      </c>
      <c r="P8" s="52">
        <v>17216282.364334393</v>
      </c>
      <c r="Q8" s="52">
        <v>16861846.859729871</v>
      </c>
      <c r="R8" s="52">
        <v>16809945.96542275</v>
      </c>
      <c r="S8" s="52">
        <v>16254444.350012368</v>
      </c>
      <c r="T8" s="52">
        <v>14886705.307303509</v>
      </c>
      <c r="U8" s="52">
        <v>17626506.588261165</v>
      </c>
      <c r="V8" s="52">
        <v>16383338.162591428</v>
      </c>
      <c r="W8" s="52">
        <v>16820540.027212873</v>
      </c>
      <c r="X8" s="52">
        <v>18015082.437345073</v>
      </c>
      <c r="Y8" s="52">
        <v>16811713.171397287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13546928.688261151</v>
      </c>
      <c r="D9" s="36">
        <v>13634066.062591463</v>
      </c>
      <c r="E9" s="36">
        <v>13721763.927212834</v>
      </c>
      <c r="F9" s="36">
        <v>13810025.887345105</v>
      </c>
      <c r="G9" s="36">
        <v>13898855.571397305</v>
      </c>
      <c r="H9" s="36">
        <v>13988256.631117672</v>
      </c>
      <c r="I9" s="36">
        <v>14078232.741743356</v>
      </c>
      <c r="J9" s="36">
        <v>14168787.602151632</v>
      </c>
      <c r="K9" s="36">
        <v>14259924.935011685</v>
      </c>
      <c r="L9" s="36">
        <v>14351648.486938417</v>
      </c>
      <c r="M9" s="36">
        <v>14443962.028645098</v>
      </c>
      <c r="N9" s="36">
        <v>14536869.355100155</v>
      </c>
      <c r="O9" s="36">
        <v>14630374.285681307</v>
      </c>
      <c r="P9" s="36">
        <v>14724480.664334357</v>
      </c>
      <c r="Q9" s="36">
        <v>14819192.359729886</v>
      </c>
      <c r="R9" s="36">
        <v>14914513.265422821</v>
      </c>
      <c r="S9" s="36">
        <v>15010447.30001229</v>
      </c>
      <c r="T9" s="36">
        <v>15106998.407303512</v>
      </c>
      <c r="U9" s="36">
        <v>14968198.788261175</v>
      </c>
      <c r="V9" s="36">
        <v>15140528.362591386</v>
      </c>
      <c r="W9" s="36">
        <v>15587028.377212882</v>
      </c>
      <c r="X9" s="36">
        <v>15915490.23734504</v>
      </c>
      <c r="Y9" s="36">
        <v>14872482.921397269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8759.9999999999982</v>
      </c>
      <c r="C11" s="54">
        <v>8759.9999999999945</v>
      </c>
      <c r="D11" s="54">
        <v>8759.9999999999964</v>
      </c>
      <c r="E11" s="54">
        <v>8759.9999999999945</v>
      </c>
      <c r="F11" s="54">
        <v>8759.9999999999891</v>
      </c>
      <c r="G11" s="54">
        <v>8759.9999999999909</v>
      </c>
      <c r="H11" s="54">
        <v>8759.9999999999945</v>
      </c>
      <c r="I11" s="54">
        <v>8759.9999999999982</v>
      </c>
      <c r="J11" s="54">
        <v>8759.9999999999964</v>
      </c>
      <c r="K11" s="54">
        <v>8759.9999999999982</v>
      </c>
      <c r="L11" s="54">
        <v>8759.9999999999982</v>
      </c>
      <c r="M11" s="54">
        <v>8759.9999999999982</v>
      </c>
      <c r="N11" s="54">
        <v>8759.9999999999927</v>
      </c>
      <c r="O11" s="54">
        <v>8759.9999999999982</v>
      </c>
      <c r="P11" s="54">
        <v>8759.9999999999927</v>
      </c>
      <c r="Q11" s="54">
        <v>8759.9999999999945</v>
      </c>
      <c r="R11" s="54">
        <v>8759.9999999999945</v>
      </c>
      <c r="S11" s="54">
        <v>8759.9999999999964</v>
      </c>
      <c r="T11" s="54">
        <v>8759.9999999999982</v>
      </c>
      <c r="U11" s="54">
        <v>8760</v>
      </c>
      <c r="V11" s="54">
        <v>8759.9999999999982</v>
      </c>
      <c r="W11" s="54">
        <v>8759.9999999999982</v>
      </c>
      <c r="X11" s="54">
        <v>8759.9999999999982</v>
      </c>
      <c r="Y11" s="54">
        <v>8759.9999999999964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49.95623269413646</v>
      </c>
      <c r="C13" s="35">
        <v>49.40860324250248</v>
      </c>
      <c r="D13" s="35">
        <v>48.741566216732316</v>
      </c>
      <c r="E13" s="35">
        <v>47.998213020164627</v>
      </c>
      <c r="F13" s="35">
        <v>47.179775252527989</v>
      </c>
      <c r="G13" s="35">
        <v>46.350755876766357</v>
      </c>
      <c r="H13" s="35">
        <v>45.445919172646704</v>
      </c>
      <c r="I13" s="35">
        <v>44.523119000371899</v>
      </c>
      <c r="J13" s="35">
        <v>43.432639060083616</v>
      </c>
      <c r="K13" s="35">
        <v>42.312977368215719</v>
      </c>
      <c r="L13" s="35">
        <v>41.124970255791681</v>
      </c>
      <c r="M13" s="35">
        <v>40.015569574539214</v>
      </c>
      <c r="N13" s="35">
        <v>38.754459041758949</v>
      </c>
      <c r="O13" s="35">
        <v>37.445519256348931</v>
      </c>
      <c r="P13" s="35">
        <v>36.057656341025144</v>
      </c>
      <c r="Q13" s="35">
        <v>34.601438419037656</v>
      </c>
      <c r="R13" s="35">
        <v>33.129880095588369</v>
      </c>
      <c r="S13" s="35">
        <v>31.663555631214471</v>
      </c>
      <c r="T13" s="35">
        <v>30.21866195122055</v>
      </c>
      <c r="U13" s="35">
        <v>29.182647393672227</v>
      </c>
      <c r="V13" s="35">
        <v>28.284164675326217</v>
      </c>
      <c r="W13" s="35">
        <v>27.381267697955217</v>
      </c>
      <c r="X13" s="35">
        <v>26.475265208187995</v>
      </c>
      <c r="Y13" s="35">
        <v>25.659907699395895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40.477971403608294</v>
      </c>
      <c r="D14" s="36">
        <v>38.421835856758236</v>
      </c>
      <c r="E14" s="36">
        <v>37.295061029420097</v>
      </c>
      <c r="F14" s="36">
        <v>36.093312622650906</v>
      </c>
      <c r="G14" s="36">
        <v>34.974045848346933</v>
      </c>
      <c r="H14" s="36">
        <v>33.716538882611282</v>
      </c>
      <c r="I14" s="36">
        <v>32.743596139792366</v>
      </c>
      <c r="J14" s="36">
        <v>31.85098097967035</v>
      </c>
      <c r="K14" s="36">
        <v>30.846978814808672</v>
      </c>
      <c r="L14" s="36">
        <v>29.63025300983929</v>
      </c>
      <c r="M14" s="36">
        <v>28.915279816227514</v>
      </c>
      <c r="N14" s="36">
        <v>27.942077130509936</v>
      </c>
      <c r="O14" s="36">
        <v>26.78633210693992</v>
      </c>
      <c r="P14" s="36">
        <v>25.347201742057795</v>
      </c>
      <c r="Q14" s="36">
        <v>23.672169864775874</v>
      </c>
      <c r="R14" s="36">
        <v>23.122664639874071</v>
      </c>
      <c r="S14" s="36">
        <v>22.688485089896243</v>
      </c>
      <c r="T14" s="36">
        <v>22.295968519590158</v>
      </c>
      <c r="U14" s="36">
        <v>21.860417594587222</v>
      </c>
      <c r="V14" s="36">
        <v>21.725249864171946</v>
      </c>
      <c r="W14" s="36">
        <v>20.911546567246969</v>
      </c>
      <c r="X14" s="36">
        <v>20.241699471467445</v>
      </c>
      <c r="Y14" s="36">
        <v>19.592044139252657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1.4929883943182198</v>
      </c>
      <c r="C16" s="44">
        <f>C7/RES_summary!C$6</f>
        <v>1.4914331037097606</v>
      </c>
      <c r="D16" s="44">
        <f>D7/RES_summary!D$6</f>
        <v>1.4905739770463455</v>
      </c>
      <c r="E16" s="44">
        <f>E7/RES_summary!E$6</f>
        <v>1.4885842603796204</v>
      </c>
      <c r="F16" s="44">
        <f>F7/RES_summary!F$6</f>
        <v>1.4876126998512313</v>
      </c>
      <c r="G16" s="44">
        <f>G7/RES_summary!G$6</f>
        <v>1.4836333552609831</v>
      </c>
      <c r="H16" s="44">
        <f>H7/RES_summary!H$6</f>
        <v>1.4768118807967874</v>
      </c>
      <c r="I16" s="44">
        <f>I7/RES_summary!I$6</f>
        <v>1.4659615998474143</v>
      </c>
      <c r="J16" s="44">
        <f>J7/RES_summary!J$6</f>
        <v>1.4640013207089564</v>
      </c>
      <c r="K16" s="44">
        <f>K7/RES_summary!K$6</f>
        <v>1.4666537273594731</v>
      </c>
      <c r="L16" s="44">
        <f>L7/RES_summary!L$6</f>
        <v>1.4711107551199263</v>
      </c>
      <c r="M16" s="44">
        <f>M7/RES_summary!M$6</f>
        <v>1.4679809992283093</v>
      </c>
      <c r="N16" s="44">
        <f>N7/RES_summary!N$6</f>
        <v>1.4693343577253239</v>
      </c>
      <c r="O16" s="44">
        <f>O7/RES_summary!O$6</f>
        <v>1.47477559748571</v>
      </c>
      <c r="P16" s="44">
        <f>P7/RES_summary!P$6</f>
        <v>1.4773347288070275</v>
      </c>
      <c r="Q16" s="44">
        <f>Q7/RES_summary!Q$6</f>
        <v>1.4783669724301169</v>
      </c>
      <c r="R16" s="44">
        <f>R7/RES_summary!R$6</f>
        <v>1.4817282322666656</v>
      </c>
      <c r="S16" s="44">
        <f>S7/RES_summary!S$6</f>
        <v>1.4815381956933826</v>
      </c>
      <c r="T16" s="44">
        <f>T7/RES_summary!T$6</f>
        <v>1.4735145025827954</v>
      </c>
      <c r="U16" s="44">
        <f>U7/RES_summary!U$6</f>
        <v>1.4789681655131997</v>
      </c>
      <c r="V16" s="44">
        <f>V7/RES_summary!V$6</f>
        <v>1.4812942281600165</v>
      </c>
      <c r="W16" s="44">
        <f>W7/RES_summary!W$6</f>
        <v>1.485500312475444</v>
      </c>
      <c r="X16" s="44">
        <f>X7/RES_summary!X$6</f>
        <v>1.4854466559217936</v>
      </c>
      <c r="Y16" s="44">
        <f>Y7/RES_summary!Y$6</f>
        <v>1.4830534895858514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4">B13*B16</f>
        <v>74.584075636206151</v>
      </c>
      <c r="C17" s="52">
        <f t="shared" si="4"/>
        <v>73.689626483929615</v>
      </c>
      <c r="D17" s="52">
        <f t="shared" si="4"/>
        <v>72.652910203142483</v>
      </c>
      <c r="E17" s="52">
        <f t="shared" si="4"/>
        <v>71.449384428165231</v>
      </c>
      <c r="F17" s="52">
        <f t="shared" si="4"/>
        <v>70.185232841787467</v>
      </c>
      <c r="G17" s="52">
        <f t="shared" si="4"/>
        <v>68.767527460329603</v>
      </c>
      <c r="H17" s="52">
        <f t="shared" si="4"/>
        <v>67.115073367895164</v>
      </c>
      <c r="I17" s="52">
        <f t="shared" si="4"/>
        <v>65.269182759982002</v>
      </c>
      <c r="J17" s="52">
        <f t="shared" si="4"/>
        <v>63.585440945837817</v>
      </c>
      <c r="K17" s="52">
        <f t="shared" si="4"/>
        <v>62.058485972770612</v>
      </c>
      <c r="L17" s="52">
        <f t="shared" si="4"/>
        <v>60.499386047282208</v>
      </c>
      <c r="M17" s="52">
        <f t="shared" si="4"/>
        <v>58.742095808722006</v>
      </c>
      <c r="N17" s="52">
        <f t="shared" si="4"/>
        <v>56.943258185115262</v>
      </c>
      <c r="O17" s="52">
        <f t="shared" si="4"/>
        <v>55.223738034444651</v>
      </c>
      <c r="P17" s="52">
        <f t="shared" si="4"/>
        <v>53.269227951985378</v>
      </c>
      <c r="Q17" s="52">
        <f t="shared" si="4"/>
        <v>51.153623757279831</v>
      </c>
      <c r="R17" s="52">
        <f t="shared" ref="R17:V17" si="5">R13*R16</f>
        <v>49.089478669242745</v>
      </c>
      <c r="S17" s="52">
        <f t="shared" si="5"/>
        <v>46.910767079106535</v>
      </c>
      <c r="T17" s="52">
        <f t="shared" si="5"/>
        <v>44.527636633770392</v>
      </c>
      <c r="U17" s="52">
        <f t="shared" si="5"/>
        <v>43.160206480637967</v>
      </c>
      <c r="V17" s="52">
        <f t="shared" si="5"/>
        <v>41.897169881888153</v>
      </c>
      <c r="W17" s="52">
        <f t="shared" ref="W17:Y17" si="6">W13*W16</f>
        <v>40.674881721286255</v>
      </c>
      <c r="X17" s="52">
        <f t="shared" si="6"/>
        <v>39.327594168145467</v>
      </c>
      <c r="Y17" s="52">
        <f t="shared" si="6"/>
        <v>38.055015656039934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653.3565025731657</v>
      </c>
      <c r="C18" s="36">
        <f>C3*11630*1000/RES_summary!C$6</f>
        <v>645.52112799922293</v>
      </c>
      <c r="D18" s="36">
        <f>D3*11630*1000/RES_summary!D$6</f>
        <v>636.4394933795279</v>
      </c>
      <c r="E18" s="36">
        <f>E3*11630*1000/RES_summary!E$6</f>
        <v>625.89660759072706</v>
      </c>
      <c r="F18" s="36">
        <f>F3*11630*1000/RES_summary!F$6</f>
        <v>614.82263969405744</v>
      </c>
      <c r="G18" s="36">
        <f>G3*11630*1000/RES_summary!G$6</f>
        <v>602.40354055248667</v>
      </c>
      <c r="H18" s="36">
        <f>H3*11630*1000/RES_summary!H$6</f>
        <v>587.92804270276122</v>
      </c>
      <c r="I18" s="36">
        <f>I3*11630*1000/RES_summary!I$6</f>
        <v>571.75804097744219</v>
      </c>
      <c r="J18" s="36">
        <f>J3*11630*1000/RES_summary!J$6</f>
        <v>557.00846268553914</v>
      </c>
      <c r="K18" s="36">
        <f>K3*11630*1000/RES_summary!K$6</f>
        <v>543.63233712147041</v>
      </c>
      <c r="L18" s="36">
        <f>L3*11630*1000/RES_summary!L$6</f>
        <v>529.97462177419197</v>
      </c>
      <c r="M18" s="36">
        <f>M3*11630*1000/RES_summary!M$6</f>
        <v>514.58075928440451</v>
      </c>
      <c r="N18" s="36">
        <f>N3*11630*1000/RES_summary!N$6</f>
        <v>498.82294170160924</v>
      </c>
      <c r="O18" s="36">
        <f>O3*11630*1000/RES_summary!O$6</f>
        <v>483.75994518173508</v>
      </c>
      <c r="P18" s="36">
        <f>P3*11630*1000/RES_summary!P$6</f>
        <v>466.63843685939156</v>
      </c>
      <c r="Q18" s="36">
        <f>Q3*11630*1000/RES_summary!Q$6</f>
        <v>448.10574411377104</v>
      </c>
      <c r="R18" s="36">
        <f>R3*11630*1000/RES_summary!R$6</f>
        <v>430.02383314256622</v>
      </c>
      <c r="S18" s="36">
        <f>S3*11630*1000/RES_summary!S$6</f>
        <v>410.93831961297303</v>
      </c>
      <c r="T18" s="36">
        <f>T3*11630*1000/RES_summary!T$6</f>
        <v>390.06209691182846</v>
      </c>
      <c r="U18" s="36">
        <f>U3*11630*1000/RES_summary!U$6</f>
        <v>378.08340877038853</v>
      </c>
      <c r="V18" s="36">
        <f>V3*11630*1000/RES_summary!V$6</f>
        <v>367.0192081653401</v>
      </c>
      <c r="W18" s="36">
        <f>W3*11630*1000/RES_summary!W$6</f>
        <v>356.31196387846751</v>
      </c>
      <c r="X18" s="36">
        <f>X3*11630*1000/RES_summary!X$6</f>
        <v>344.5097249129542</v>
      </c>
      <c r="Y18" s="36">
        <f>Y3*11630*1000/RES_summary!Y$6</f>
        <v>333.36193714690967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3943.2984255605952</v>
      </c>
      <c r="C3" s="49">
        <f t="shared" ref="C3:W3" si="0">C5*C11/11630</f>
        <v>3881.8269050385061</v>
      </c>
      <c r="D3" s="49">
        <f t="shared" si="0"/>
        <v>3862.4132277398576</v>
      </c>
      <c r="E3" s="49">
        <f t="shared" si="0"/>
        <v>3869.3283131486533</v>
      </c>
      <c r="F3" s="49">
        <f t="shared" si="0"/>
        <v>3850.3074059896408</v>
      </c>
      <c r="G3" s="49">
        <f t="shared" si="0"/>
        <v>3822.5686454079673</v>
      </c>
      <c r="H3" s="49">
        <f t="shared" si="0"/>
        <v>3809.0879307229884</v>
      </c>
      <c r="I3" s="49">
        <f t="shared" si="0"/>
        <v>3748.8719810031316</v>
      </c>
      <c r="J3" s="49">
        <f t="shared" si="0"/>
        <v>3680.7157776014124</v>
      </c>
      <c r="K3" s="49">
        <f t="shared" si="0"/>
        <v>3610.3977552393249</v>
      </c>
      <c r="L3" s="49">
        <f t="shared" si="0"/>
        <v>3516.6517464748226</v>
      </c>
      <c r="M3" s="49">
        <f t="shared" si="0"/>
        <v>3399.7062698593795</v>
      </c>
      <c r="N3" s="49">
        <f t="shared" si="0"/>
        <v>3291.4718044214169</v>
      </c>
      <c r="O3" s="49">
        <f t="shared" si="0"/>
        <v>3168.9704585914042</v>
      </c>
      <c r="P3" s="49">
        <f t="shared" si="0"/>
        <v>3030.0711152495605</v>
      </c>
      <c r="Q3" s="49">
        <f t="shared" si="0"/>
        <v>2914.5803738300406</v>
      </c>
      <c r="R3" s="49">
        <f t="shared" si="0"/>
        <v>2847.8139994601993</v>
      </c>
      <c r="S3" s="49">
        <f t="shared" si="0"/>
        <v>2777.6118403748765</v>
      </c>
      <c r="T3" s="49">
        <f t="shared" si="0"/>
        <v>2676.48276493509</v>
      </c>
      <c r="U3" s="49">
        <f t="shared" si="0"/>
        <v>2584.6817771815377</v>
      </c>
      <c r="V3" s="49">
        <f t="shared" si="0"/>
        <v>2520.4496732997882</v>
      </c>
      <c r="W3" s="49">
        <f t="shared" si="0"/>
        <v>2454.2429245085605</v>
      </c>
      <c r="X3" s="49">
        <f t="shared" ref="X3:Y3" si="1">X5*X11/11630</f>
        <v>2401.5858234235902</v>
      </c>
      <c r="Y3" s="49">
        <f t="shared" si="1"/>
        <v>2356.2306571358499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109132.37804512274</v>
      </c>
      <c r="C5" s="49">
        <f t="shared" ref="C5:W5" si="2">C7*C13/1000000</f>
        <v>109449.12674769133</v>
      </c>
      <c r="D5" s="49">
        <f t="shared" si="2"/>
        <v>109210.23579200504</v>
      </c>
      <c r="E5" s="49">
        <f t="shared" si="2"/>
        <v>109114.11771824966</v>
      </c>
      <c r="F5" s="49">
        <f t="shared" si="2"/>
        <v>108288.32862427598</v>
      </c>
      <c r="G5" s="49">
        <f t="shared" si="2"/>
        <v>107157.78621853536</v>
      </c>
      <c r="H5" s="49">
        <f t="shared" si="2"/>
        <v>106310.43455716633</v>
      </c>
      <c r="I5" s="49">
        <f t="shared" si="2"/>
        <v>104888.21041532594</v>
      </c>
      <c r="J5" s="49">
        <f t="shared" si="2"/>
        <v>103571.31689379898</v>
      </c>
      <c r="K5" s="49">
        <f t="shared" si="2"/>
        <v>101695.21058326389</v>
      </c>
      <c r="L5" s="49">
        <f t="shared" si="2"/>
        <v>99226.434271865932</v>
      </c>
      <c r="M5" s="49">
        <f t="shared" si="2"/>
        <v>96076.691994086155</v>
      </c>
      <c r="N5" s="49">
        <f t="shared" si="2"/>
        <v>93023.161856878345</v>
      </c>
      <c r="O5" s="49">
        <f t="shared" si="2"/>
        <v>89769.825797851227</v>
      </c>
      <c r="P5" s="49">
        <f t="shared" si="2"/>
        <v>86415.466267709577</v>
      </c>
      <c r="Q5" s="49">
        <f t="shared" si="2"/>
        <v>82849.689096191418</v>
      </c>
      <c r="R5" s="49">
        <f t="shared" si="2"/>
        <v>80249.563940705295</v>
      </c>
      <c r="S5" s="49">
        <f t="shared" si="2"/>
        <v>78045.705318216453</v>
      </c>
      <c r="T5" s="49">
        <f t="shared" si="2"/>
        <v>75629.646652790543</v>
      </c>
      <c r="U5" s="49">
        <f t="shared" si="2"/>
        <v>73787.129816885805</v>
      </c>
      <c r="V5" s="49">
        <f t="shared" si="2"/>
        <v>72061.303711764675</v>
      </c>
      <c r="W5" s="49">
        <f t="shared" si="2"/>
        <v>70033.176235438965</v>
      </c>
      <c r="X5" s="49">
        <f t="shared" ref="X5:Y5" si="3">X7*X13/1000000</f>
        <v>68629.87268657182</v>
      </c>
      <c r="Y5" s="49">
        <f t="shared" si="3"/>
        <v>67402.109876463437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154258468</v>
      </c>
      <c r="C7" s="35">
        <v>156350893</v>
      </c>
      <c r="D7" s="35">
        <v>158301542</v>
      </c>
      <c r="E7" s="35">
        <v>161013136</v>
      </c>
      <c r="F7" s="35">
        <v>162789135</v>
      </c>
      <c r="G7" s="35">
        <v>164492348</v>
      </c>
      <c r="H7" s="35">
        <v>167313668</v>
      </c>
      <c r="I7" s="35">
        <v>169485816</v>
      </c>
      <c r="J7" s="35">
        <v>172475013</v>
      </c>
      <c r="K7" s="35">
        <v>174882635</v>
      </c>
      <c r="L7" s="35">
        <v>176637452</v>
      </c>
      <c r="M7" s="35">
        <v>177186702</v>
      </c>
      <c r="N7" s="35">
        <v>178544173</v>
      </c>
      <c r="O7" s="35">
        <v>179901723</v>
      </c>
      <c r="P7" s="35">
        <v>181472506</v>
      </c>
      <c r="Q7" s="35">
        <v>182965714</v>
      </c>
      <c r="R7" s="35">
        <v>184246133</v>
      </c>
      <c r="S7" s="35">
        <v>185516689</v>
      </c>
      <c r="T7" s="35">
        <v>186040325</v>
      </c>
      <c r="U7" s="35">
        <v>187411056</v>
      </c>
      <c r="V7" s="35">
        <v>188592611</v>
      </c>
      <c r="W7" s="35">
        <v>188987416</v>
      </c>
      <c r="X7" s="35">
        <v>190472310</v>
      </c>
      <c r="Y7" s="35">
        <v>192184021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11478698.898419319</v>
      </c>
      <c r="D8" s="52">
        <v>11458105.052202042</v>
      </c>
      <c r="E8" s="52">
        <v>12341796.736761756</v>
      </c>
      <c r="F8" s="52">
        <v>11530533.151083848</v>
      </c>
      <c r="G8" s="52">
        <v>11583683.754934113</v>
      </c>
      <c r="H8" s="52">
        <v>12829353.272225639</v>
      </c>
      <c r="I8" s="52">
        <v>12309390.694429014</v>
      </c>
      <c r="J8" s="52">
        <v>13257317.284026727</v>
      </c>
      <c r="K8" s="52">
        <v>12808309.578012027</v>
      </c>
      <c r="L8" s="52">
        <v>12289783.391433071</v>
      </c>
      <c r="M8" s="52">
        <v>11220228.820982711</v>
      </c>
      <c r="N8" s="52">
        <v>12166218.248634726</v>
      </c>
      <c r="O8" s="52">
        <v>12305844.345326973</v>
      </c>
      <c r="P8" s="52">
        <v>12660426.074692011</v>
      </c>
      <c r="Q8" s="52">
        <v>12726024.696836045</v>
      </c>
      <c r="R8" s="52">
        <v>12759117.898419324</v>
      </c>
      <c r="S8" s="52">
        <v>12728661.052202046</v>
      </c>
      <c r="T8" s="52">
        <v>12865432.736761753</v>
      </c>
      <c r="U8" s="52">
        <v>12901264.151083848</v>
      </c>
      <c r="V8" s="52">
        <v>12765238.754934117</v>
      </c>
      <c r="W8" s="52">
        <v>13224158.272225635</v>
      </c>
      <c r="X8" s="52">
        <v>13794284.694429014</v>
      </c>
      <c r="Y8" s="52">
        <v>14969028.284026731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9386273.8984193206</v>
      </c>
      <c r="D9" s="36">
        <v>9507456.0522020459</v>
      </c>
      <c r="E9" s="36">
        <v>9630202.7367617488</v>
      </c>
      <c r="F9" s="36">
        <v>9754534.1510838568</v>
      </c>
      <c r="G9" s="36">
        <v>9880470.7549341023</v>
      </c>
      <c r="H9" s="36">
        <v>10008033.272225648</v>
      </c>
      <c r="I9" s="36">
        <v>10137242.69442901</v>
      </c>
      <c r="J9" s="36">
        <v>10268120.284026742</v>
      </c>
      <c r="K9" s="36">
        <v>10400687.578012019</v>
      </c>
      <c r="L9" s="36">
        <v>10534966.39143306</v>
      </c>
      <c r="M9" s="36">
        <v>10670978.820982724</v>
      </c>
      <c r="N9" s="36">
        <v>10808747.248634726</v>
      </c>
      <c r="O9" s="36">
        <v>10948294.34532696</v>
      </c>
      <c r="P9" s="36">
        <v>11089643.074692011</v>
      </c>
      <c r="Q9" s="36">
        <v>11232816.696836054</v>
      </c>
      <c r="R9" s="36">
        <v>11478698.898419321</v>
      </c>
      <c r="S9" s="36">
        <v>11458105.052202046</v>
      </c>
      <c r="T9" s="36">
        <v>12341796.736761749</v>
      </c>
      <c r="U9" s="36">
        <v>11530533.151083857</v>
      </c>
      <c r="V9" s="36">
        <v>11583683.754934132</v>
      </c>
      <c r="W9" s="36">
        <v>12829353.272225648</v>
      </c>
      <c r="X9" s="36">
        <v>12309390.69442901</v>
      </c>
      <c r="Y9" s="36">
        <v>13257317.284026742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420.22873056342502</v>
      </c>
      <c r="C11" s="54">
        <v>412.4806496599125</v>
      </c>
      <c r="D11" s="54">
        <v>411.3155283737882</v>
      </c>
      <c r="E11" s="54">
        <v>412.41490306613554</v>
      </c>
      <c r="F11" s="54">
        <v>413.5170955221576</v>
      </c>
      <c r="G11" s="54">
        <v>414.86927749170792</v>
      </c>
      <c r="H11" s="54">
        <v>416.70126567385137</v>
      </c>
      <c r="I11" s="54">
        <v>415.67475473578884</v>
      </c>
      <c r="J11" s="54">
        <v>413.30675110946038</v>
      </c>
      <c r="K11" s="54">
        <v>412.88990555808454</v>
      </c>
      <c r="L11" s="54">
        <v>412.17504298749503</v>
      </c>
      <c r="M11" s="54">
        <v>411.53148695937949</v>
      </c>
      <c r="N11" s="54">
        <v>411.50844930767727</v>
      </c>
      <c r="O11" s="54">
        <v>410.55138634679417</v>
      </c>
      <c r="P11" s="54">
        <v>407.79421314677597</v>
      </c>
      <c r="Q11" s="54">
        <v>409.1333367381531</v>
      </c>
      <c r="R11" s="54">
        <v>412.71348014045088</v>
      </c>
      <c r="S11" s="54">
        <v>413.90651249608101</v>
      </c>
      <c r="T11" s="54">
        <v>411.57794507620605</v>
      </c>
      <c r="U11" s="54">
        <v>407.38607319758142</v>
      </c>
      <c r="V11" s="54">
        <v>406.77628894592067</v>
      </c>
      <c r="W11" s="54">
        <v>407.56176924031882</v>
      </c>
      <c r="X11" s="54">
        <v>406.97209586811971</v>
      </c>
      <c r="Y11" s="54">
        <v>406.55941769055727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707.46442292634947</v>
      </c>
      <c r="C13" s="35">
        <v>700.02239608373281</v>
      </c>
      <c r="D13" s="35">
        <v>689.88737830491277</v>
      </c>
      <c r="E13" s="35">
        <v>677.67214793114556</v>
      </c>
      <c r="F13" s="35">
        <v>665.20611848128556</v>
      </c>
      <c r="G13" s="35">
        <v>651.4454168927989</v>
      </c>
      <c r="H13" s="35">
        <v>635.39599500721204</v>
      </c>
      <c r="I13" s="35">
        <v>618.86128816423161</v>
      </c>
      <c r="J13" s="35">
        <v>600.50041505895683</v>
      </c>
      <c r="K13" s="35">
        <v>581.50547985089474</v>
      </c>
      <c r="L13" s="35">
        <v>561.75195661147745</v>
      </c>
      <c r="M13" s="35">
        <v>542.23421345743066</v>
      </c>
      <c r="N13" s="35">
        <v>521.00922866230053</v>
      </c>
      <c r="O13" s="35">
        <v>498.99369667432939</v>
      </c>
      <c r="P13" s="35">
        <v>476.19040576708397</v>
      </c>
      <c r="Q13" s="35">
        <v>452.81537882114583</v>
      </c>
      <c r="R13" s="35">
        <v>435.55629979330581</v>
      </c>
      <c r="S13" s="35">
        <v>420.69371623065376</v>
      </c>
      <c r="T13" s="35">
        <v>406.52286891452457</v>
      </c>
      <c r="U13" s="35">
        <v>393.71812630352929</v>
      </c>
      <c r="V13" s="35">
        <v>382.10035552116449</v>
      </c>
      <c r="W13" s="35">
        <v>370.57057934184871</v>
      </c>
      <c r="X13" s="35">
        <v>360.3141721049733</v>
      </c>
      <c r="Y13" s="35">
        <v>350.71651392112062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606.09687658071971</v>
      </c>
      <c r="D14" s="36">
        <v>566.17529026195348</v>
      </c>
      <c r="E14" s="36">
        <v>544.24067186783941</v>
      </c>
      <c r="F14" s="36">
        <v>526.87908707561837</v>
      </c>
      <c r="G14" s="36">
        <v>505.84419076907432</v>
      </c>
      <c r="H14" s="36">
        <v>485.83710261432873</v>
      </c>
      <c r="I14" s="36">
        <v>467.08359120003593</v>
      </c>
      <c r="J14" s="36">
        <v>448.61536782529851</v>
      </c>
      <c r="K14" s="36">
        <v>428.00418677350984</v>
      </c>
      <c r="L14" s="36">
        <v>405.56757173932044</v>
      </c>
      <c r="M14" s="36">
        <v>392.11282283641822</v>
      </c>
      <c r="N14" s="36">
        <v>377.54328450582875</v>
      </c>
      <c r="O14" s="36">
        <v>365.04546587437727</v>
      </c>
      <c r="P14" s="36">
        <v>354.74070000948029</v>
      </c>
      <c r="Q14" s="36">
        <v>344.2584086635984</v>
      </c>
      <c r="R14" s="36">
        <v>341.48743108613667</v>
      </c>
      <c r="S14" s="36">
        <v>336.51908191494817</v>
      </c>
      <c r="T14" s="36">
        <v>334.29494138633669</v>
      </c>
      <c r="U14" s="36">
        <v>328.08257351105135</v>
      </c>
      <c r="V14" s="36">
        <v>323.82575127477475</v>
      </c>
      <c r="W14" s="36">
        <v>317.96718243303116</v>
      </c>
      <c r="X14" s="36">
        <v>315.07330452055635</v>
      </c>
      <c r="Y14" s="36">
        <v>315.29591434323561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0.89388813706930825</v>
      </c>
      <c r="C16" s="44">
        <f>C7/RES_summary!C$6</f>
        <v>0.90010406260382292</v>
      </c>
      <c r="D16" s="44">
        <f>D7/RES_summary!D$6</f>
        <v>0.905543184273091</v>
      </c>
      <c r="E16" s="44">
        <f>E7/RES_summary!E$6</f>
        <v>0.91328741683707537</v>
      </c>
      <c r="F16" s="44">
        <f>F7/RES_summary!F$6</f>
        <v>0.91541436362216322</v>
      </c>
      <c r="G16" s="44">
        <f>G7/RES_summary!G$6</f>
        <v>0.91913493723005368</v>
      </c>
      <c r="H16" s="44">
        <f>H7/RES_summary!H$6</f>
        <v>0.9267076039679607</v>
      </c>
      <c r="I16" s="44">
        <f>I7/RES_summary!I$6</f>
        <v>0.93073758131119344</v>
      </c>
      <c r="J16" s="44">
        <f>J7/RES_summary!J$6</f>
        <v>0.93542586651180204</v>
      </c>
      <c r="K16" s="44">
        <f>K7/RES_summary!K$6</f>
        <v>0.94115907547668842</v>
      </c>
      <c r="L16" s="44">
        <f>L7/RES_summary!L$6</f>
        <v>0.94383412893275442</v>
      </c>
      <c r="M16" s="44">
        <f>M7/RES_summary!M$6</f>
        <v>0.94428452903746563</v>
      </c>
      <c r="N16" s="44">
        <f>N7/RES_summary!N$6</f>
        <v>0.94372645833066182</v>
      </c>
      <c r="O16" s="44">
        <f>O7/RES_summary!O$6</f>
        <v>0.94647607525268185</v>
      </c>
      <c r="P16" s="44">
        <f>P7/RES_summary!P$6</f>
        <v>0.94797012920350932</v>
      </c>
      <c r="Q16" s="44">
        <f>Q7/RES_summary!Q$6</f>
        <v>0.94957958386275398</v>
      </c>
      <c r="R16" s="44">
        <f>R7/RES_summary!R$6</f>
        <v>0.95206386742784521</v>
      </c>
      <c r="S16" s="44">
        <f>S7/RES_summary!S$6</f>
        <v>0.95436600918907488</v>
      </c>
      <c r="T16" s="44">
        <f>T7/RES_summary!T$6</f>
        <v>0.95260522814376603</v>
      </c>
      <c r="U16" s="44">
        <f>U7/RES_summary!U$6</f>
        <v>0.95435969661646025</v>
      </c>
      <c r="V16" s="44">
        <f>V7/RES_summary!V$6</f>
        <v>0.95778844200241375</v>
      </c>
      <c r="W16" s="44">
        <f>W7/RES_summary!W$6</f>
        <v>0.95846536819332573</v>
      </c>
      <c r="X16" s="44">
        <f>X7/RES_summary!X$6</f>
        <v>0.95908638560078086</v>
      </c>
      <c r="Y16" s="44">
        <f>Y7/RES_summary!Y$6</f>
        <v>0.95983681876878524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4">B13*B16</f>
        <v>632.3940550524477</v>
      </c>
      <c r="C17" s="52">
        <f t="shared" si="4"/>
        <v>630.09300262863042</v>
      </c>
      <c r="D17" s="52">
        <f t="shared" si="4"/>
        <v>624.72281334004526</v>
      </c>
      <c r="E17" s="52">
        <f t="shared" si="4"/>
        <v>618.90944544646834</v>
      </c>
      <c r="F17" s="52">
        <f t="shared" si="4"/>
        <v>608.93923562711529</v>
      </c>
      <c r="G17" s="52">
        <f t="shared" si="4"/>
        <v>598.76624236456882</v>
      </c>
      <c r="H17" s="52">
        <f t="shared" si="4"/>
        <v>588.82630010397179</v>
      </c>
      <c r="I17" s="52">
        <f t="shared" si="4"/>
        <v>575.99745851310638</v>
      </c>
      <c r="J17" s="52">
        <f t="shared" si="4"/>
        <v>561.72362109722144</v>
      </c>
      <c r="K17" s="52">
        <f t="shared" si="4"/>
        <v>547.28915980109616</v>
      </c>
      <c r="L17" s="52">
        <f t="shared" si="4"/>
        <v>530.20066864466423</v>
      </c>
      <c r="M17" s="52">
        <f t="shared" si="4"/>
        <v>512.02337888265049</v>
      </c>
      <c r="N17" s="52">
        <f t="shared" si="4"/>
        <v>491.69019412306284</v>
      </c>
      <c r="O17" s="52">
        <f t="shared" si="4"/>
        <v>472.28559560414647</v>
      </c>
      <c r="P17" s="52">
        <f t="shared" si="4"/>
        <v>451.41428048049414</v>
      </c>
      <c r="Q17" s="52">
        <f t="shared" si="4"/>
        <v>429.98423898763895</v>
      </c>
      <c r="R17" s="52">
        <f t="shared" ref="R17:V17" si="5">R13*R16</f>
        <v>414.67741526377671</v>
      </c>
      <c r="S17" s="52">
        <f t="shared" si="5"/>
        <v>401.49578304997016</v>
      </c>
      <c r="T17" s="52">
        <f t="shared" si="5"/>
        <v>387.25581028797899</v>
      </c>
      <c r="U17" s="52">
        <f t="shared" si="5"/>
        <v>375.74871157143741</v>
      </c>
      <c r="V17" s="52">
        <f t="shared" si="5"/>
        <v>365.9713042031845</v>
      </c>
      <c r="W17" s="52">
        <f t="shared" ref="W17:Y17" si="6">W13*W16</f>
        <v>355.17906677049905</v>
      </c>
      <c r="X17" s="52">
        <f t="shared" si="6"/>
        <v>345.57241700489652</v>
      </c>
      <c r="Y17" s="52">
        <f t="shared" si="6"/>
        <v>336.63062301172681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265.75015097054683</v>
      </c>
      <c r="C18" s="36">
        <f>C3*11630*1000/RES_summary!C$6</f>
        <v>259.90117107042244</v>
      </c>
      <c r="D18" s="36">
        <f>D3*11630*1000/RES_summary!D$6</f>
        <v>256.95819405612019</v>
      </c>
      <c r="E18" s="36">
        <f>E3*11630*1000/RES_summary!E$6</f>
        <v>255.24747895052096</v>
      </c>
      <c r="F18" s="36">
        <f>F3*11630*1000/RES_summary!F$6</f>
        <v>251.80678406600745</v>
      </c>
      <c r="G18" s="36">
        <f>G3*11630*1000/RES_summary!G$6</f>
        <v>248.40971835621357</v>
      </c>
      <c r="H18" s="36">
        <f>H3*11630*1000/RES_summary!H$6</f>
        <v>245.36466451537606</v>
      </c>
      <c r="I18" s="36">
        <f>I3*11630*1000/RES_summary!I$6</f>
        <v>239.42760229587324</v>
      </c>
      <c r="J18" s="36">
        <f>J3*11630*1000/RES_summary!J$6</f>
        <v>232.16416485713415</v>
      </c>
      <c r="K18" s="36">
        <f>K3*11630*1000/RES_summary!K$6</f>
        <v>225.97016950323808</v>
      </c>
      <c r="L18" s="36">
        <f>L3*11630*1000/RES_summary!L$6</f>
        <v>218.53548339061308</v>
      </c>
      <c r="M18" s="36">
        <f>M3*11630*1000/RES_summary!M$6</f>
        <v>210.71374246954289</v>
      </c>
      <c r="N18" s="36">
        <f>N3*11630*1000/RES_summary!N$6</f>
        <v>202.3346693233724</v>
      </c>
      <c r="O18" s="36">
        <f>O3*11630*1000/RES_summary!O$6</f>
        <v>193.89750602690373</v>
      </c>
      <c r="P18" s="36">
        <f>P3*11630*1000/RES_summary!P$6</f>
        <v>184.08413131176115</v>
      </c>
      <c r="Q18" s="36">
        <f>Q3*11630*1000/RES_summary!Q$6</f>
        <v>175.92088644182817</v>
      </c>
      <c r="R18" s="36">
        <f>R3*11630*1000/RES_summary!R$6</f>
        <v>171.14295918916022</v>
      </c>
      <c r="S18" s="36">
        <f>S3*11630*1000/RES_summary!S$6</f>
        <v>166.18171934409631</v>
      </c>
      <c r="T18" s="36">
        <f>T3*11630*1000/RES_summary!T$6</f>
        <v>159.38595061714744</v>
      </c>
      <c r="U18" s="36">
        <f>U3*11630*1000/RES_summary!U$6</f>
        <v>153.0747921161385</v>
      </c>
      <c r="V18" s="36">
        <f>V3*11630*1000/RES_summary!V$6</f>
        <v>148.86844898447004</v>
      </c>
      <c r="W18" s="36">
        <f>W3*11630*1000/RES_summary!W$6</f>
        <v>144.75740885010993</v>
      </c>
      <c r="X18" s="36">
        <f>X3*11630*1000/RES_summary!X$6</f>
        <v>140.63833082269457</v>
      </c>
      <c r="Y18" s="36">
        <f>Y3*11630*1000/RES_summary!Y$6</f>
        <v>136.86035006845717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1304.4376806327875</v>
      </c>
      <c r="C3" s="49">
        <f t="shared" ref="C3:W3" si="0">C5*C11/11630</f>
        <v>1344.5555490214933</v>
      </c>
      <c r="D3" s="49">
        <f t="shared" si="0"/>
        <v>1381.3434596968132</v>
      </c>
      <c r="E3" s="49">
        <f t="shared" si="0"/>
        <v>1449.8645896220476</v>
      </c>
      <c r="F3" s="49">
        <f t="shared" si="0"/>
        <v>1474.6487208031047</v>
      </c>
      <c r="G3" s="49">
        <f t="shared" si="0"/>
        <v>1503.9280782293461</v>
      </c>
      <c r="H3" s="49">
        <f t="shared" si="0"/>
        <v>1524.1392631861218</v>
      </c>
      <c r="I3" s="49">
        <f t="shared" si="0"/>
        <v>1541.0830770187304</v>
      </c>
      <c r="J3" s="49">
        <f t="shared" si="0"/>
        <v>1560.9170580579309</v>
      </c>
      <c r="K3" s="49">
        <f t="shared" si="0"/>
        <v>1561.2301335588859</v>
      </c>
      <c r="L3" s="49">
        <f t="shared" si="0"/>
        <v>1553.1802981043272</v>
      </c>
      <c r="M3" s="49">
        <f t="shared" si="0"/>
        <v>1515.4623571558179</v>
      </c>
      <c r="N3" s="49">
        <f t="shared" si="0"/>
        <v>1501.8196645952582</v>
      </c>
      <c r="O3" s="49">
        <f t="shared" si="0"/>
        <v>1504.2364733601542</v>
      </c>
      <c r="P3" s="49">
        <f t="shared" si="0"/>
        <v>1490.0055564250752</v>
      </c>
      <c r="Q3" s="49">
        <f t="shared" si="0"/>
        <v>1470.8905881305595</v>
      </c>
      <c r="R3" s="49">
        <f t="shared" si="0"/>
        <v>1472.3688521190097</v>
      </c>
      <c r="S3" s="49">
        <f t="shared" si="0"/>
        <v>1448.4746628502812</v>
      </c>
      <c r="T3" s="49">
        <f t="shared" si="0"/>
        <v>1412.3616515184685</v>
      </c>
      <c r="U3" s="49">
        <f t="shared" si="0"/>
        <v>1378.1136040771207</v>
      </c>
      <c r="V3" s="49">
        <f t="shared" si="0"/>
        <v>1328.2783167065504</v>
      </c>
      <c r="W3" s="49">
        <f t="shared" si="0"/>
        <v>1295.6220529947625</v>
      </c>
      <c r="X3" s="49">
        <f t="shared" ref="X3:Y3" si="1">X5*X11/11630</f>
        <v>1228.4974951581059</v>
      </c>
      <c r="Y3" s="49">
        <f t="shared" si="1"/>
        <v>1184.2194703933685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53949.530393847512</v>
      </c>
      <c r="C5" s="49">
        <f t="shared" ref="C5:W5" si="2">C7*C13/1000000</f>
        <v>55851.395872473593</v>
      </c>
      <c r="D5" s="49">
        <f t="shared" si="2"/>
        <v>57954.008234282599</v>
      </c>
      <c r="E5" s="49">
        <f t="shared" si="2"/>
        <v>60281.870944952978</v>
      </c>
      <c r="F5" s="49">
        <f t="shared" si="2"/>
        <v>62072.478542390003</v>
      </c>
      <c r="G5" s="49">
        <f t="shared" si="2"/>
        <v>64073.252766491511</v>
      </c>
      <c r="H5" s="49">
        <f t="shared" si="2"/>
        <v>65702.337974953538</v>
      </c>
      <c r="I5" s="49">
        <f t="shared" si="2"/>
        <v>67250.91221909938</v>
      </c>
      <c r="J5" s="49">
        <f t="shared" si="2"/>
        <v>69132.782346974782</v>
      </c>
      <c r="K5" s="49">
        <f t="shared" si="2"/>
        <v>70430.77818000385</v>
      </c>
      <c r="L5" s="49">
        <f t="shared" si="2"/>
        <v>71515.655769793113</v>
      </c>
      <c r="M5" s="49">
        <f t="shared" si="2"/>
        <v>71417.182133340422</v>
      </c>
      <c r="N5" s="49">
        <f t="shared" si="2"/>
        <v>71190.54869064386</v>
      </c>
      <c r="O5" s="49">
        <f t="shared" si="2"/>
        <v>70712.025620454675</v>
      </c>
      <c r="P5" s="49">
        <f t="shared" si="2"/>
        <v>70062.990617140138</v>
      </c>
      <c r="Q5" s="49">
        <f t="shared" si="2"/>
        <v>68830.637462428436</v>
      </c>
      <c r="R5" s="49">
        <f t="shared" si="2"/>
        <v>67600.071088919722</v>
      </c>
      <c r="S5" s="49">
        <f t="shared" si="2"/>
        <v>65986.023178697011</v>
      </c>
      <c r="T5" s="49">
        <f t="shared" si="2"/>
        <v>64399.423048298508</v>
      </c>
      <c r="U5" s="49">
        <f t="shared" si="2"/>
        <v>62973.269445563958</v>
      </c>
      <c r="V5" s="49">
        <f t="shared" si="2"/>
        <v>61124.204732362472</v>
      </c>
      <c r="W5" s="49">
        <f t="shared" si="2"/>
        <v>59340.006239094473</v>
      </c>
      <c r="X5" s="49">
        <f t="shared" ref="X5:Y5" si="3">X7*X13/1000000</f>
        <v>57499.349588185047</v>
      </c>
      <c r="Y5" s="49">
        <f t="shared" si="3"/>
        <v>56075.20447642525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34784195</v>
      </c>
      <c r="C7" s="35">
        <v>36168630</v>
      </c>
      <c r="D7" s="35">
        <v>37764709</v>
      </c>
      <c r="E7" s="35">
        <v>39565031</v>
      </c>
      <c r="F7" s="35">
        <v>41001353</v>
      </c>
      <c r="G7" s="35">
        <v>42617110</v>
      </c>
      <c r="H7" s="35">
        <v>44057050</v>
      </c>
      <c r="I7" s="35">
        <v>45477780</v>
      </c>
      <c r="J7" s="35">
        <v>47174418</v>
      </c>
      <c r="K7" s="35">
        <v>48516125</v>
      </c>
      <c r="L7" s="35">
        <v>49777704</v>
      </c>
      <c r="M7" s="35">
        <v>50402971</v>
      </c>
      <c r="N7" s="35">
        <v>51291623</v>
      </c>
      <c r="O7" s="35">
        <v>52169025</v>
      </c>
      <c r="P7" s="35">
        <v>53530484</v>
      </c>
      <c r="Q7" s="35">
        <v>55129780</v>
      </c>
      <c r="R7" s="35">
        <v>56781232</v>
      </c>
      <c r="S7" s="35">
        <v>58324260</v>
      </c>
      <c r="T7" s="35">
        <v>59828847</v>
      </c>
      <c r="U7" s="35">
        <v>61695595</v>
      </c>
      <c r="V7" s="35">
        <v>63373446</v>
      </c>
      <c r="W7" s="35">
        <v>64934499</v>
      </c>
      <c r="X7" s="35">
        <v>66453224</v>
      </c>
      <c r="Y7" s="35">
        <v>67728983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3625518.938215761</v>
      </c>
      <c r="D8" s="52">
        <v>3939445.0064754165</v>
      </c>
      <c r="E8" s="52">
        <v>4250638.182568552</v>
      </c>
      <c r="F8" s="52">
        <v>3998469.5168481376</v>
      </c>
      <c r="G8" s="52">
        <v>4294839.7831899291</v>
      </c>
      <c r="H8" s="52">
        <v>4241294.9227697002</v>
      </c>
      <c r="I8" s="52">
        <v>4349937.5080942707</v>
      </c>
      <c r="J8" s="52">
        <v>4759533.2282106904</v>
      </c>
      <c r="K8" s="52">
        <v>4544391.3960601725</v>
      </c>
      <c r="L8" s="52">
        <v>4610432.4789874097</v>
      </c>
      <c r="M8" s="52">
        <v>4126960.6534621231</v>
      </c>
      <c r="N8" s="52">
        <v>4550161.3851178354</v>
      </c>
      <c r="O8" s="52">
        <v>4502920.9382157614</v>
      </c>
      <c r="P8" s="52">
        <v>5300904.0064754169</v>
      </c>
      <c r="Q8" s="52">
        <v>5849934.1825685538</v>
      </c>
      <c r="R8" s="52">
        <v>5649921.5168481376</v>
      </c>
      <c r="S8" s="52">
        <v>5837867.7831899291</v>
      </c>
      <c r="T8" s="52">
        <v>5745881.9227696983</v>
      </c>
      <c r="U8" s="52">
        <v>6216685.5080942689</v>
      </c>
      <c r="V8" s="52">
        <v>6437384.2282106904</v>
      </c>
      <c r="W8" s="52">
        <v>6105444.3960601715</v>
      </c>
      <c r="X8" s="52">
        <v>6129157.4789874079</v>
      </c>
      <c r="Y8" s="52">
        <v>5402719.6534621231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2241083.9382157624</v>
      </c>
      <c r="D9" s="36">
        <v>2343366.0064754188</v>
      </c>
      <c r="E9" s="36">
        <v>2450316.1825685501</v>
      </c>
      <c r="F9" s="36">
        <v>2562147.5168481395</v>
      </c>
      <c r="G9" s="36">
        <v>2679082.78318993</v>
      </c>
      <c r="H9" s="36">
        <v>2801354.922769703</v>
      </c>
      <c r="I9" s="36">
        <v>2929207.5080942735</v>
      </c>
      <c r="J9" s="36">
        <v>3062895.2282106876</v>
      </c>
      <c r="K9" s="36">
        <v>3202684.3960601687</v>
      </c>
      <c r="L9" s="36">
        <v>3348853.4789874107</v>
      </c>
      <c r="M9" s="36">
        <v>3501693.6534621269</v>
      </c>
      <c r="N9" s="36">
        <v>3661509.3851178363</v>
      </c>
      <c r="O9" s="36">
        <v>3625518.9382157624</v>
      </c>
      <c r="P9" s="36">
        <v>3939445.0064754188</v>
      </c>
      <c r="Q9" s="36">
        <v>4250638.1825685501</v>
      </c>
      <c r="R9" s="36">
        <v>3998469.5168481395</v>
      </c>
      <c r="S9" s="36">
        <v>4294839.78318993</v>
      </c>
      <c r="T9" s="36">
        <v>4241294.9227696955</v>
      </c>
      <c r="U9" s="36">
        <v>4349937.5080942661</v>
      </c>
      <c r="V9" s="36">
        <v>4759533.2282106876</v>
      </c>
      <c r="W9" s="36">
        <v>4544391.3960601687</v>
      </c>
      <c r="X9" s="36">
        <v>4610432.4789874107</v>
      </c>
      <c r="Y9" s="36">
        <v>4126960.6534621269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281.20004224335935</v>
      </c>
      <c r="C11" s="54">
        <v>279.97833878359279</v>
      </c>
      <c r="D11" s="54">
        <v>277.20299122935728</v>
      </c>
      <c r="E11" s="54">
        <v>279.71801327636393</v>
      </c>
      <c r="F11" s="54">
        <v>276.29257000311441</v>
      </c>
      <c r="G11" s="54">
        <v>272.979485114488</v>
      </c>
      <c r="H11" s="54">
        <v>269.78856730504543</v>
      </c>
      <c r="I11" s="54">
        <v>266.50636540566848</v>
      </c>
      <c r="J11" s="54">
        <v>262.58838092328165</v>
      </c>
      <c r="K11" s="54">
        <v>257.8007360203336</v>
      </c>
      <c r="L11" s="54">
        <v>252.5808743906255</v>
      </c>
      <c r="M11" s="54">
        <v>246.78693120117074</v>
      </c>
      <c r="N11" s="54">
        <v>245.34384157005837</v>
      </c>
      <c r="O11" s="54">
        <v>247.40162697472033</v>
      </c>
      <c r="P11" s="54">
        <v>247.33121536185658</v>
      </c>
      <c r="Q11" s="54">
        <v>248.52969797491784</v>
      </c>
      <c r="R11" s="54">
        <v>253.30816187485942</v>
      </c>
      <c r="S11" s="54">
        <v>255.29285623606529</v>
      </c>
      <c r="T11" s="54">
        <v>255.06076343014337</v>
      </c>
      <c r="U11" s="54">
        <v>254.51213437904073</v>
      </c>
      <c r="V11" s="54">
        <v>252.72928933696602</v>
      </c>
      <c r="W11" s="54">
        <v>253.92792200958533</v>
      </c>
      <c r="X11" s="54">
        <v>248.47978231086896</v>
      </c>
      <c r="Y11" s="54">
        <v>245.60717288984657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1550.9782645206396</v>
      </c>
      <c r="C13" s="35">
        <v>1544.1943991927146</v>
      </c>
      <c r="D13" s="35">
        <v>1534.6075679884784</v>
      </c>
      <c r="E13" s="35">
        <v>1523.6149049132043</v>
      </c>
      <c r="F13" s="35">
        <v>1513.9129321510438</v>
      </c>
      <c r="G13" s="35">
        <v>1503.4631106260258</v>
      </c>
      <c r="H13" s="35">
        <v>1491.3013462080085</v>
      </c>
      <c r="I13" s="35">
        <v>1478.764183720036</v>
      </c>
      <c r="J13" s="35">
        <v>1465.4718654287326</v>
      </c>
      <c r="K13" s="35">
        <v>1451.698341118625</v>
      </c>
      <c r="L13" s="35">
        <v>1436.7005711993688</v>
      </c>
      <c r="M13" s="35">
        <v>1416.9240565866728</v>
      </c>
      <c r="N13" s="35">
        <v>1387.9566394427382</v>
      </c>
      <c r="O13" s="35">
        <v>1355.4408122531461</v>
      </c>
      <c r="P13" s="35">
        <v>1308.8428383561811</v>
      </c>
      <c r="Q13" s="35">
        <v>1248.5200822936067</v>
      </c>
      <c r="R13" s="35">
        <v>1190.5354763862772</v>
      </c>
      <c r="S13" s="35">
        <v>1131.3649445136039</v>
      </c>
      <c r="T13" s="35">
        <v>1076.3941857060777</v>
      </c>
      <c r="U13" s="35">
        <v>1020.7093301485131</v>
      </c>
      <c r="V13" s="35">
        <v>964.50814324287296</v>
      </c>
      <c r="W13" s="35">
        <v>913.84406059858065</v>
      </c>
      <c r="X13" s="35">
        <v>865.26049643859335</v>
      </c>
      <c r="Y13" s="35">
        <v>827.93513194233617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1483.301576245965</v>
      </c>
      <c r="D14" s="36">
        <v>1456.3275015233316</v>
      </c>
      <c r="E14" s="36">
        <v>1441.7246511756189</v>
      </c>
      <c r="F14" s="36">
        <v>1441.6622866010794</v>
      </c>
      <c r="G14" s="36">
        <v>1433.3418009619652</v>
      </c>
      <c r="H14" s="36">
        <v>1408.5145960527925</v>
      </c>
      <c r="I14" s="36">
        <v>1400.4135485016543</v>
      </c>
      <c r="J14" s="36">
        <v>1393.4883391553785</v>
      </c>
      <c r="K14" s="36">
        <v>1378.6862031447349</v>
      </c>
      <c r="L14" s="36">
        <v>1361.8845033258344</v>
      </c>
      <c r="M14" s="36">
        <v>1292.1318027598395</v>
      </c>
      <c r="N14" s="36">
        <v>1198.2625598274979</v>
      </c>
      <c r="O14" s="36">
        <v>1088.0081957461871</v>
      </c>
      <c r="P14" s="36">
        <v>959.85271458206262</v>
      </c>
      <c r="Q14" s="36">
        <v>836.91483417272775</v>
      </c>
      <c r="R14" s="36">
        <v>802.46713508058053</v>
      </c>
      <c r="S14" s="36">
        <v>778.01102185566151</v>
      </c>
      <c r="T14" s="36">
        <v>763.56001279824261</v>
      </c>
      <c r="U14" s="36">
        <v>750.48959974917989</v>
      </c>
      <c r="V14" s="36">
        <v>743.04860026387041</v>
      </c>
      <c r="W14" s="36">
        <v>733.95005104975485</v>
      </c>
      <c r="X14" s="36">
        <v>724.11582033406489</v>
      </c>
      <c r="Y14" s="36">
        <v>723.41936062008597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0.20156546133989575</v>
      </c>
      <c r="C16" s="44">
        <f>C7/RES_summary!C$6</f>
        <v>0.20822094570201469</v>
      </c>
      <c r="D16" s="44">
        <f>D7/RES_summary!D$6</f>
        <v>0.21602805891181187</v>
      </c>
      <c r="E16" s="44">
        <f>E7/RES_summary!E$6</f>
        <v>0.22441799381554067</v>
      </c>
      <c r="F16" s="44">
        <f>F7/RES_summary!F$6</f>
        <v>0.23056346766719213</v>
      </c>
      <c r="G16" s="44">
        <f>G7/RES_summary!G$6</f>
        <v>0.23813189610969804</v>
      </c>
      <c r="H16" s="44">
        <f>H7/RES_summary!H$6</f>
        <v>0.24402072903808819</v>
      </c>
      <c r="I16" s="44">
        <f>I7/RES_summary!I$6</f>
        <v>0.24974289860694046</v>
      </c>
      <c r="J16" s="44">
        <f>J7/RES_summary!J$6</f>
        <v>0.25585254389770623</v>
      </c>
      <c r="K16" s="44">
        <f>K7/RES_summary!K$6</f>
        <v>0.26109734308790267</v>
      </c>
      <c r="L16" s="44">
        <f>L7/RES_summary!L$6</f>
        <v>0.26597924371730908</v>
      </c>
      <c r="M16" s="44">
        <f>M7/RES_summary!M$6</f>
        <v>0.26861353135194105</v>
      </c>
      <c r="N16" s="44">
        <f>N7/RES_summary!N$6</f>
        <v>0.27111084558229476</v>
      </c>
      <c r="O16" s="44">
        <f>O7/RES_summary!O$6</f>
        <v>0.27446504240406322</v>
      </c>
      <c r="P16" s="44">
        <f>P7/RES_summary!P$6</f>
        <v>0.27963078789360185</v>
      </c>
      <c r="Q16" s="44">
        <f>Q7/RES_summary!Q$6</f>
        <v>0.28611980029682049</v>
      </c>
      <c r="R16" s="44">
        <f>R7/RES_summary!R$6</f>
        <v>0.29340837962247884</v>
      </c>
      <c r="S16" s="44">
        <f>S7/RES_summary!S$6</f>
        <v>0.30004142244639775</v>
      </c>
      <c r="T16" s="44">
        <f>T7/RES_summary!T$6</f>
        <v>0.30634902645979289</v>
      </c>
      <c r="U16" s="44">
        <f>U7/RES_summary!U$6</f>
        <v>0.31417457744206939</v>
      </c>
      <c r="V16" s="44">
        <f>V7/RES_summary!V$6</f>
        <v>0.32184905753632148</v>
      </c>
      <c r="W16" s="44">
        <f>W7/RES_summary!W$6</f>
        <v>0.32932070192696927</v>
      </c>
      <c r="X16" s="44">
        <f>X7/RES_summary!X$6</f>
        <v>0.33461232458239765</v>
      </c>
      <c r="Y16" s="44">
        <f>Y7/RES_summary!Y$6</f>
        <v>0.33826314613931996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4">B13*B16</f>
        <v>312.62364941625361</v>
      </c>
      <c r="C17" s="52">
        <f t="shared" si="4"/>
        <v>321.5336181476614</v>
      </c>
      <c r="D17" s="52">
        <f t="shared" si="4"/>
        <v>331.51829410392736</v>
      </c>
      <c r="E17" s="52">
        <f t="shared" si="4"/>
        <v>341.92660030807707</v>
      </c>
      <c r="F17" s="52">
        <f t="shared" si="4"/>
        <v>349.05301538295123</v>
      </c>
      <c r="G17" s="52">
        <f t="shared" si="4"/>
        <v>358.02252126436025</v>
      </c>
      <c r="H17" s="52">
        <f t="shared" si="4"/>
        <v>363.9084417171606</v>
      </c>
      <c r="I17" s="52">
        <f t="shared" si="4"/>
        <v>369.31085359836806</v>
      </c>
      <c r="J17" s="52">
        <f t="shared" si="4"/>
        <v>374.94470478045827</v>
      </c>
      <c r="K17" s="52">
        <f t="shared" si="4"/>
        <v>379.03457983118881</v>
      </c>
      <c r="L17" s="52">
        <f t="shared" si="4"/>
        <v>382.13253137583411</v>
      </c>
      <c r="M17" s="52">
        <f t="shared" si="4"/>
        <v>380.60497449726375</v>
      </c>
      <c r="N17" s="52">
        <f t="shared" si="4"/>
        <v>376.29009815088097</v>
      </c>
      <c r="O17" s="52">
        <f t="shared" si="4"/>
        <v>372.02112001125761</v>
      </c>
      <c r="P17" s="52">
        <f t="shared" si="4"/>
        <v>365.99275411843712</v>
      </c>
      <c r="Q17" s="52">
        <f t="shared" si="4"/>
        <v>357.22631661241667</v>
      </c>
      <c r="R17" s="52">
        <f t="shared" ref="R17:V17" si="5">R13*R16</f>
        <v>349.31308500957351</v>
      </c>
      <c r="S17" s="52">
        <f t="shared" si="5"/>
        <v>339.45634725785158</v>
      </c>
      <c r="T17" s="52">
        <f t="shared" si="5"/>
        <v>329.75231087803843</v>
      </c>
      <c r="U17" s="52">
        <f t="shared" si="5"/>
        <v>320.68092249058679</v>
      </c>
      <c r="V17" s="52">
        <f t="shared" si="5"/>
        <v>310.42603688882605</v>
      </c>
      <c r="W17" s="52">
        <f t="shared" ref="W17:Y17" si="6">W13*W16</f>
        <v>300.94776748811643</v>
      </c>
      <c r="X17" s="52">
        <f t="shared" si="6"/>
        <v>289.52682608263711</v>
      </c>
      <c r="Y17" s="52">
        <f t="shared" si="6"/>
        <v>280.0599425300876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87.909783422123667</v>
      </c>
      <c r="C18" s="36">
        <f>C3*11630*1000/RES_summary!C$6</f>
        <v>90.022448272060316</v>
      </c>
      <c r="D18" s="36">
        <f>D3*11630*1000/RES_summary!D$6</f>
        <v>91.897862772862439</v>
      </c>
      <c r="E18" s="36">
        <f>E3*11630*1000/RES_summary!E$6</f>
        <v>95.643029324516675</v>
      </c>
      <c r="F18" s="36">
        <f>F3*11630*1000/RES_summary!F$6</f>
        <v>96.44075468749223</v>
      </c>
      <c r="G18" s="36">
        <f>G3*11630*1000/RES_summary!G$6</f>
        <v>97.732803514135881</v>
      </c>
      <c r="H18" s="36">
        <f>H3*11630*1000/RES_summary!H$6</f>
        <v>98.178337121084382</v>
      </c>
      <c r="I18" s="36">
        <f>I3*11630*1000/RES_summary!I$6</f>
        <v>98.423693297366015</v>
      </c>
      <c r="J18" s="36">
        <f>J3*11630*1000/RES_summary!J$6</f>
        <v>98.456122964058366</v>
      </c>
      <c r="K18" s="36">
        <f>K3*11630*1000/RES_summary!K$6</f>
        <v>97.715393657638359</v>
      </c>
      <c r="L18" s="36">
        <f>L3*11630*1000/RES_summary!L$6</f>
        <v>96.519368908011302</v>
      </c>
      <c r="M18" s="36">
        <f>M3*11630*1000/RES_summary!M$6</f>
        <v>93.928333656079545</v>
      </c>
      <c r="N18" s="36">
        <f>N3*11630*1000/RES_summary!N$6</f>
        <v>92.320458225111437</v>
      </c>
      <c r="O18" s="36">
        <f>O3*11630*1000/RES_summary!O$6</f>
        <v>92.038630359742811</v>
      </c>
      <c r="P18" s="36">
        <f>P3*11630*1000/RES_summary!P$6</f>
        <v>90.521432689746192</v>
      </c>
      <c r="Q18" s="36">
        <f>Q3*11630*1000/RES_summary!Q$6</f>
        <v>88.781348576376303</v>
      </c>
      <c r="R18" s="36">
        <f>R3*11630*1000/RES_summary!R$6</f>
        <v>88.483855482611574</v>
      </c>
      <c r="S18" s="36">
        <f>S3*11630*1000/RES_summary!S$6</f>
        <v>86.66078045891858</v>
      </c>
      <c r="T18" s="36">
        <f>T3*11630*1000/RES_summary!T$6</f>
        <v>84.106876155406454</v>
      </c>
      <c r="U18" s="36">
        <f>U3*11630*1000/RES_summary!U$6</f>
        <v>81.61718603771898</v>
      </c>
      <c r="V18" s="36">
        <f>V3*11630*1000/RES_summary!V$6</f>
        <v>78.453751694603795</v>
      </c>
      <c r="W18" s="36">
        <f>W3*11630*1000/RES_summary!W$6</f>
        <v>76.419041231681248</v>
      </c>
      <c r="X18" s="36">
        <f>X3*11630*1000/RES_summary!X$6</f>
        <v>71.941562718170488</v>
      </c>
      <c r="Y18" s="36">
        <f>Y3*11630*1000/RES_summary!Y$6</f>
        <v>68.784730724507739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1261.4338723058697</v>
      </c>
      <c r="C3" s="49">
        <f t="shared" ref="C3:W3" si="0">C5*C11/11630</f>
        <v>1309.7545450608286</v>
      </c>
      <c r="D3" s="49">
        <f t="shared" si="0"/>
        <v>1360.3126977112347</v>
      </c>
      <c r="E3" s="49">
        <f t="shared" si="0"/>
        <v>1411.6462235209874</v>
      </c>
      <c r="F3" s="49">
        <f t="shared" si="0"/>
        <v>1453.317539845795</v>
      </c>
      <c r="G3" s="49">
        <f t="shared" si="0"/>
        <v>1500.9725399215527</v>
      </c>
      <c r="H3" s="49">
        <f t="shared" si="0"/>
        <v>1533.2148502857442</v>
      </c>
      <c r="I3" s="49">
        <f t="shared" si="0"/>
        <v>1566.0206351050019</v>
      </c>
      <c r="J3" s="49">
        <f t="shared" si="0"/>
        <v>1610.5514806245033</v>
      </c>
      <c r="K3" s="49">
        <f t="shared" si="0"/>
        <v>1641.2883550243912</v>
      </c>
      <c r="L3" s="49">
        <f t="shared" si="0"/>
        <v>1654.7612162381927</v>
      </c>
      <c r="M3" s="49">
        <f t="shared" si="0"/>
        <v>1661.4828494168655</v>
      </c>
      <c r="N3" s="49">
        <f t="shared" si="0"/>
        <v>1671.2695253710294</v>
      </c>
      <c r="O3" s="49">
        <f t="shared" si="0"/>
        <v>1691.5274374040528</v>
      </c>
      <c r="P3" s="49">
        <f t="shared" si="0"/>
        <v>1696.2679747186644</v>
      </c>
      <c r="Q3" s="49">
        <f t="shared" si="0"/>
        <v>1706.5085306119624</v>
      </c>
      <c r="R3" s="49">
        <f t="shared" si="0"/>
        <v>1710.3782236299105</v>
      </c>
      <c r="S3" s="49">
        <f t="shared" si="0"/>
        <v>1721.3457668975902</v>
      </c>
      <c r="T3" s="49">
        <f t="shared" si="0"/>
        <v>1735.8738632729942</v>
      </c>
      <c r="U3" s="49">
        <f t="shared" si="0"/>
        <v>1758.1064932036934</v>
      </c>
      <c r="V3" s="49">
        <f t="shared" si="0"/>
        <v>1838.720011026965</v>
      </c>
      <c r="W3" s="49">
        <f t="shared" si="0"/>
        <v>1965.5483690018657</v>
      </c>
      <c r="X3" s="49">
        <f t="shared" ref="X3:Y3" si="1">X5*X11/11630</f>
        <v>1910.0674863519203</v>
      </c>
      <c r="Y3" s="49">
        <f t="shared" si="1"/>
        <v>1882.0370389951152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31986.367825675141</v>
      </c>
      <c r="C5" s="49">
        <f t="shared" ref="C5:W5" si="2">C7*C13/1000000</f>
        <v>33219.03238654555</v>
      </c>
      <c r="D5" s="49">
        <f t="shared" si="2"/>
        <v>34541.560140173038</v>
      </c>
      <c r="E5" s="49">
        <f t="shared" si="2"/>
        <v>35783.654804873644</v>
      </c>
      <c r="F5" s="49">
        <f t="shared" si="2"/>
        <v>36758.393108764343</v>
      </c>
      <c r="G5" s="49">
        <f t="shared" si="2"/>
        <v>37800.884940198128</v>
      </c>
      <c r="H5" s="49">
        <f t="shared" si="2"/>
        <v>38453.272204599947</v>
      </c>
      <c r="I5" s="49">
        <f t="shared" si="2"/>
        <v>39180.943903800115</v>
      </c>
      <c r="J5" s="49">
        <f t="shared" si="2"/>
        <v>40322.20708991155</v>
      </c>
      <c r="K5" s="49">
        <f t="shared" si="2"/>
        <v>41194.702690963328</v>
      </c>
      <c r="L5" s="49">
        <f t="shared" si="2"/>
        <v>41474.567120299478</v>
      </c>
      <c r="M5" s="49">
        <f t="shared" si="2"/>
        <v>41670.979246371389</v>
      </c>
      <c r="N5" s="49">
        <f t="shared" si="2"/>
        <v>41780.519784936158</v>
      </c>
      <c r="O5" s="49">
        <f t="shared" si="2"/>
        <v>42091.071228698842</v>
      </c>
      <c r="P5" s="49">
        <f t="shared" si="2"/>
        <v>42196.606586521935</v>
      </c>
      <c r="Q5" s="49">
        <f t="shared" si="2"/>
        <v>42298.15744292437</v>
      </c>
      <c r="R5" s="49">
        <f t="shared" si="2"/>
        <v>42404.612251693601</v>
      </c>
      <c r="S5" s="49">
        <f t="shared" si="2"/>
        <v>42368.493891547929</v>
      </c>
      <c r="T5" s="49">
        <f t="shared" si="2"/>
        <v>42540.871110402506</v>
      </c>
      <c r="U5" s="49">
        <f t="shared" si="2"/>
        <v>42943.311834460939</v>
      </c>
      <c r="V5" s="49">
        <f t="shared" si="2"/>
        <v>43335.211075808445</v>
      </c>
      <c r="W5" s="49">
        <f t="shared" si="2"/>
        <v>43804.686336393774</v>
      </c>
      <c r="X5" s="49">
        <f t="shared" ref="X5:Y5" si="3">X7*X13/1000000</f>
        <v>44273.837034115008</v>
      </c>
      <c r="Y5" s="49">
        <f t="shared" si="3"/>
        <v>44610.375504035706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49091049</v>
      </c>
      <c r="C7" s="35">
        <v>51502653</v>
      </c>
      <c r="D7" s="35">
        <v>54290972</v>
      </c>
      <c r="E7" s="35">
        <v>57064882</v>
      </c>
      <c r="F7" s="35">
        <v>59479973</v>
      </c>
      <c r="G7" s="35">
        <v>62159809</v>
      </c>
      <c r="H7" s="35">
        <v>64243198</v>
      </c>
      <c r="I7" s="35">
        <v>66659263</v>
      </c>
      <c r="J7" s="35">
        <v>70077279</v>
      </c>
      <c r="K7" s="35">
        <v>73203375</v>
      </c>
      <c r="L7" s="35">
        <v>75337374</v>
      </c>
      <c r="M7" s="35">
        <v>77511372.900000006</v>
      </c>
      <c r="N7" s="35">
        <v>79658631.400000006</v>
      </c>
      <c r="O7" s="35">
        <v>82582218.099999994</v>
      </c>
      <c r="P7" s="35">
        <v>85299838.799999997</v>
      </c>
      <c r="Q7" s="35">
        <v>88256432</v>
      </c>
      <c r="R7" s="35">
        <v>90511348.200000003</v>
      </c>
      <c r="S7" s="35">
        <v>92410276.900000006</v>
      </c>
      <c r="T7" s="35">
        <v>94725176.200000003</v>
      </c>
      <c r="U7" s="35">
        <v>97461761.200000003</v>
      </c>
      <c r="V7" s="35">
        <v>100261302.40000001</v>
      </c>
      <c r="W7" s="35">
        <v>103026491.2</v>
      </c>
      <c r="X7" s="35">
        <v>105765458.8</v>
      </c>
      <c r="Y7" s="35">
        <v>108330135.2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4655306.3865409577</v>
      </c>
      <c r="D8" s="52">
        <v>5148330.3769622687</v>
      </c>
      <c r="E8" s="52">
        <v>5256259.5900353752</v>
      </c>
      <c r="F8" s="52">
        <v>5026120.5684592873</v>
      </c>
      <c r="G8" s="52">
        <v>5426216.0565139307</v>
      </c>
      <c r="H8" s="52">
        <v>4972135.8399173254</v>
      </c>
      <c r="I8" s="52">
        <v>5454558.6292192321</v>
      </c>
      <c r="J8" s="52">
        <v>6614018.9889881555</v>
      </c>
      <c r="K8" s="52">
        <v>6487773.3151655151</v>
      </c>
      <c r="L8" s="52">
        <v>5669938.863083872</v>
      </c>
      <c r="M8" s="52">
        <v>5893234.7287755515</v>
      </c>
      <c r="N8" s="52">
        <v>6059291.9863341162</v>
      </c>
      <c r="O8" s="52">
        <v>7038412.0842343243</v>
      </c>
      <c r="P8" s="52">
        <v>7045750.3036669679</v>
      </c>
      <c r="Q8" s="52">
        <v>7509084.2821031362</v>
      </c>
      <c r="R8" s="52">
        <v>6910222.5865409551</v>
      </c>
      <c r="S8" s="52">
        <v>7047259.0769622689</v>
      </c>
      <c r="T8" s="52">
        <v>7571158.890035376</v>
      </c>
      <c r="U8" s="52">
        <v>7762705.5684592873</v>
      </c>
      <c r="V8" s="52">
        <v>8225757.2565139281</v>
      </c>
      <c r="W8" s="52">
        <v>7737324.6399173262</v>
      </c>
      <c r="X8" s="52">
        <v>8193526.2292192336</v>
      </c>
      <c r="Y8" s="52">
        <v>9178695.3889881559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2243702.3865409568</v>
      </c>
      <c r="D9" s="36">
        <v>2360011.3769622669</v>
      </c>
      <c r="E9" s="36">
        <v>2482349.5900353789</v>
      </c>
      <c r="F9" s="36">
        <v>2611029.5684592873</v>
      </c>
      <c r="G9" s="36">
        <v>2746380.0565139279</v>
      </c>
      <c r="H9" s="36">
        <v>2888746.8399173319</v>
      </c>
      <c r="I9" s="36">
        <v>3038493.629219234</v>
      </c>
      <c r="J9" s="36">
        <v>3196002.9889881611</v>
      </c>
      <c r="K9" s="36">
        <v>3361677.3151655197</v>
      </c>
      <c r="L9" s="36">
        <v>3535939.8630838692</v>
      </c>
      <c r="M9" s="36">
        <v>3719235.82877554</v>
      </c>
      <c r="N9" s="36">
        <v>3912033.4863341153</v>
      </c>
      <c r="O9" s="36">
        <v>4114825.384234339</v>
      </c>
      <c r="P9" s="36">
        <v>4328129.6036669612</v>
      </c>
      <c r="Q9" s="36">
        <v>4552491.0821031332</v>
      </c>
      <c r="R9" s="36">
        <v>4655306.3865409493</v>
      </c>
      <c r="S9" s="36">
        <v>5148330.3769622594</v>
      </c>
      <c r="T9" s="36">
        <v>5256259.5900353789</v>
      </c>
      <c r="U9" s="36">
        <v>5026120.5684592873</v>
      </c>
      <c r="V9" s="36">
        <v>5426216.0565139204</v>
      </c>
      <c r="W9" s="36">
        <v>4972135.8399173319</v>
      </c>
      <c r="X9" s="36">
        <v>5454558.629219234</v>
      </c>
      <c r="Y9" s="36">
        <v>6614018.9889881462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458.64775941022663</v>
      </c>
      <c r="C11" s="54">
        <v>458.54572709429419</v>
      </c>
      <c r="D11" s="54">
        <v>458.01164192296977</v>
      </c>
      <c r="E11" s="54">
        <v>458.7973383119342</v>
      </c>
      <c r="F11" s="54">
        <v>459.81561104684454</v>
      </c>
      <c r="G11" s="54">
        <v>461.79634860146643</v>
      </c>
      <c r="H11" s="54">
        <v>463.71316890660211</v>
      </c>
      <c r="I11" s="54">
        <v>464.83872443166769</v>
      </c>
      <c r="J11" s="54">
        <v>464.52600369559929</v>
      </c>
      <c r="K11" s="54">
        <v>463.36500379989263</v>
      </c>
      <c r="L11" s="54">
        <v>464.01624612571044</v>
      </c>
      <c r="M11" s="54">
        <v>463.70509856450639</v>
      </c>
      <c r="N11" s="54">
        <v>465.21356555915742</v>
      </c>
      <c r="O11" s="54">
        <v>467.37855613415485</v>
      </c>
      <c r="P11" s="54">
        <v>467.51618534840384</v>
      </c>
      <c r="Q11" s="54">
        <v>469.20942685972904</v>
      </c>
      <c r="R11" s="54">
        <v>469.09281053551916</v>
      </c>
      <c r="S11" s="54">
        <v>472.50325490122282</v>
      </c>
      <c r="T11" s="54">
        <v>474.56040515654382</v>
      </c>
      <c r="U11" s="54">
        <v>476.13417881643034</v>
      </c>
      <c r="V11" s="54">
        <v>493.46277997434828</v>
      </c>
      <c r="W11" s="54">
        <v>521.84662060916821</v>
      </c>
      <c r="X11" s="54">
        <v>501.74293339779587</v>
      </c>
      <c r="Y11" s="54">
        <v>490.65022466652556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651.57230243083904</v>
      </c>
      <c r="C13" s="35">
        <v>644.99652836419034</v>
      </c>
      <c r="D13" s="35">
        <v>636.23027674238426</v>
      </c>
      <c r="E13" s="35">
        <v>627.06963636363332</v>
      </c>
      <c r="F13" s="35">
        <v>617.99612970174587</v>
      </c>
      <c r="G13" s="35">
        <v>608.12421319052203</v>
      </c>
      <c r="H13" s="35">
        <v>598.55787696932441</v>
      </c>
      <c r="I13" s="35">
        <v>587.77943440208924</v>
      </c>
      <c r="J13" s="35">
        <v>575.39630056000817</v>
      </c>
      <c r="K13" s="35">
        <v>562.74321629246367</v>
      </c>
      <c r="L13" s="35">
        <v>550.51782293738404</v>
      </c>
      <c r="M13" s="35">
        <v>537.61116191468454</v>
      </c>
      <c r="N13" s="35">
        <v>524.4945720337364</v>
      </c>
      <c r="O13" s="35">
        <v>509.68685749915511</v>
      </c>
      <c r="P13" s="35">
        <v>494.68565451171679</v>
      </c>
      <c r="Q13" s="35">
        <v>479.26430385180731</v>
      </c>
      <c r="R13" s="35">
        <v>468.50050402512511</v>
      </c>
      <c r="S13" s="35">
        <v>458.48249039872667</v>
      </c>
      <c r="T13" s="35">
        <v>449.09783034431035</v>
      </c>
      <c r="U13" s="35">
        <v>440.61703077925637</v>
      </c>
      <c r="V13" s="35">
        <v>432.22270246320323</v>
      </c>
      <c r="W13" s="35">
        <v>425.17886250593551</v>
      </c>
      <c r="X13" s="35">
        <v>418.60393304619225</v>
      </c>
      <c r="Y13" s="35">
        <v>411.80023842558359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578.82310359397002</v>
      </c>
      <c r="D14" s="36">
        <v>555.56764831503301</v>
      </c>
      <c r="E14" s="36">
        <v>544.02277009666636</v>
      </c>
      <c r="F14" s="36">
        <v>532.4211417289996</v>
      </c>
      <c r="G14" s="36">
        <v>521.90273640266389</v>
      </c>
      <c r="H14" s="36">
        <v>509.76376664494222</v>
      </c>
      <c r="I14" s="36">
        <v>496.36829909728743</v>
      </c>
      <c r="J14" s="36">
        <v>487.40262427269909</v>
      </c>
      <c r="K14" s="36">
        <v>472.09902080950684</v>
      </c>
      <c r="L14" s="36">
        <v>455.69890074218335</v>
      </c>
      <c r="M14" s="36">
        <v>444.53738886704667</v>
      </c>
      <c r="N14" s="36">
        <v>438.74980945594262</v>
      </c>
      <c r="O14" s="36">
        <v>425.04724896262627</v>
      </c>
      <c r="P14" s="36">
        <v>415.23253064770364</v>
      </c>
      <c r="Q14" s="36">
        <v>408.54887724139382</v>
      </c>
      <c r="R14" s="36">
        <v>405.34927269395331</v>
      </c>
      <c r="S14" s="36">
        <v>400.74125405212692</v>
      </c>
      <c r="T14" s="36">
        <v>400.45416631833888</v>
      </c>
      <c r="U14" s="36">
        <v>396.56966871102748</v>
      </c>
      <c r="V14" s="36">
        <v>391.92212327943872</v>
      </c>
      <c r="W14" s="36">
        <v>388.25952049544719</v>
      </c>
      <c r="X14" s="36">
        <v>387.69884881858803</v>
      </c>
      <c r="Y14" s="36">
        <v>387.879598490028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0.28446999964623093</v>
      </c>
      <c r="C16" s="44">
        <f>C7/RES_summary!C$6</f>
        <v>0.2964981287326256</v>
      </c>
      <c r="D16" s="44">
        <f>D7/RES_summary!D$6</f>
        <v>0.31056437632276018</v>
      </c>
      <c r="E16" s="44">
        <f>E7/RES_summary!E$6</f>
        <v>0.32367942124854038</v>
      </c>
      <c r="F16" s="44">
        <f>F7/RES_summary!F$6</f>
        <v>0.33447454359935291</v>
      </c>
      <c r="G16" s="44">
        <f>G7/RES_summary!G$6</f>
        <v>0.34733075938247976</v>
      </c>
      <c r="H16" s="44">
        <f>H7/RES_summary!H$6</f>
        <v>0.35582663868094322</v>
      </c>
      <c r="I16" s="44">
        <f>I7/RES_summary!I$6</f>
        <v>0.3660617901890193</v>
      </c>
      <c r="J16" s="44">
        <f>J7/RES_summary!J$6</f>
        <v>0.38006722418026029</v>
      </c>
      <c r="K16" s="44">
        <f>K7/RES_summary!K$6</f>
        <v>0.39395575630921464</v>
      </c>
      <c r="L16" s="44">
        <f>L7/RES_summary!L$6</f>
        <v>0.40255327485912296</v>
      </c>
      <c r="M16" s="44">
        <f>M7/RES_summary!M$6</f>
        <v>0.41308286359957125</v>
      </c>
      <c r="N16" s="44">
        <f>N7/RES_summary!N$6</f>
        <v>0.42104963059527939</v>
      </c>
      <c r="O16" s="44">
        <f>O7/RES_summary!O$6</f>
        <v>0.4344710677003854</v>
      </c>
      <c r="P16" s="44">
        <f>P7/RES_summary!P$6</f>
        <v>0.44558650227861246</v>
      </c>
      <c r="Q16" s="44">
        <f>Q7/RES_summary!Q$6</f>
        <v>0.45804486610956763</v>
      </c>
      <c r="R16" s="44">
        <f>R7/RES_summary!R$6</f>
        <v>0.4677036245498859</v>
      </c>
      <c r="S16" s="44">
        <f>S7/RES_summary!S$6</f>
        <v>0.47539241697608325</v>
      </c>
      <c r="T16" s="44">
        <f>T7/RES_summary!T$6</f>
        <v>0.4850330060698369</v>
      </c>
      <c r="U16" s="44">
        <f>U7/RES_summary!U$6</f>
        <v>0.49630784242813242</v>
      </c>
      <c r="V16" s="44">
        <f>V7/RES_summary!V$6</f>
        <v>0.50918811776156425</v>
      </c>
      <c r="W16" s="44">
        <f>W7/RES_summary!W$6</f>
        <v>0.52250740240648852</v>
      </c>
      <c r="X16" s="44">
        <f>X7/RES_summary!X$6</f>
        <v>0.53256146051833098</v>
      </c>
      <c r="Y16" s="44">
        <f>Y7/RES_summary!Y$6</f>
        <v>0.54104005008387457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4">B13*B16</f>
        <v>185.35277264199465</v>
      </c>
      <c r="C17" s="52">
        <f t="shared" si="4"/>
        <v>191.24026369902231</v>
      </c>
      <c r="D17" s="52">
        <f t="shared" si="4"/>
        <v>197.59045909415568</v>
      </c>
      <c r="E17" s="52">
        <f t="shared" si="4"/>
        <v>202.96953698071351</v>
      </c>
      <c r="F17" s="52">
        <f t="shared" si="4"/>
        <v>206.70397342815795</v>
      </c>
      <c r="G17" s="52">
        <f t="shared" si="4"/>
        <v>211.22024476633703</v>
      </c>
      <c r="H17" s="52">
        <f t="shared" si="4"/>
        <v>212.98283741799625</v>
      </c>
      <c r="I17" s="52">
        <f t="shared" si="4"/>
        <v>215.16359199351803</v>
      </c>
      <c r="J17" s="52">
        <f t="shared" si="4"/>
        <v>218.68927475743305</v>
      </c>
      <c r="K17" s="52">
        <f t="shared" si="4"/>
        <v>221.6959293823775</v>
      </c>
      <c r="L17" s="52">
        <f t="shared" si="4"/>
        <v>221.61275249175876</v>
      </c>
      <c r="M17" s="52">
        <f t="shared" si="4"/>
        <v>222.07795826681064</v>
      </c>
      <c r="N17" s="52">
        <f t="shared" si="4"/>
        <v>220.83824580403387</v>
      </c>
      <c r="O17" s="52">
        <f t="shared" si="4"/>
        <v>221.44419317051211</v>
      </c>
      <c r="P17" s="52">
        <f t="shared" si="4"/>
        <v>220.42525052128198</v>
      </c>
      <c r="Q17" s="52">
        <f t="shared" si="4"/>
        <v>219.52455388889621</v>
      </c>
      <c r="R17" s="52">
        <f t="shared" ref="R17:V17" si="5">R13*R16</f>
        <v>219.11938383599943</v>
      </c>
      <c r="S17" s="52">
        <f t="shared" si="5"/>
        <v>217.95909925186456</v>
      </c>
      <c r="T17" s="52">
        <f t="shared" si="5"/>
        <v>217.82727067134246</v>
      </c>
      <c r="U17" s="52">
        <f t="shared" si="5"/>
        <v>218.68168788314273</v>
      </c>
      <c r="V17" s="52">
        <f t="shared" si="5"/>
        <v>220.08266432105506</v>
      </c>
      <c r="W17" s="52">
        <f t="shared" ref="W17:Y17" si="6">W13*W16</f>
        <v>222.15910300612191</v>
      </c>
      <c r="X17" s="52">
        <f t="shared" si="6"/>
        <v>222.93232196179778</v>
      </c>
      <c r="Y17" s="52">
        <f t="shared" si="6"/>
        <v>222.80042162232922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85.011633872724005</v>
      </c>
      <c r="C18" s="36">
        <f>C3*11630*1000/RES_summary!C$6</f>
        <v>87.692405767572737</v>
      </c>
      <c r="D18" s="36">
        <f>D3*11630*1000/RES_summary!D$6</f>
        <v>90.498730598027649</v>
      </c>
      <c r="E18" s="36">
        <f>E3*11630*1000/RES_summary!E$6</f>
        <v>93.121883325157057</v>
      </c>
      <c r="F18" s="36">
        <f>F3*11630*1000/RES_summary!F$6</f>
        <v>95.045713847679167</v>
      </c>
      <c r="G18" s="36">
        <f>G3*11630*1000/RES_summary!G$6</f>
        <v>97.540737783802442</v>
      </c>
      <c r="H18" s="36">
        <f>H3*11630*1000/RES_summary!H$6</f>
        <v>98.762946461818672</v>
      </c>
      <c r="I18" s="36">
        <f>I3*11630*1000/RES_summary!I$6</f>
        <v>100.01636964640271</v>
      </c>
      <c r="J18" s="36">
        <f>J3*11630*1000/RES_summary!J$6</f>
        <v>101.58685485415927</v>
      </c>
      <c r="K18" s="36">
        <f>K3*11630*1000/RES_summary!K$6</f>
        <v>102.72613516068607</v>
      </c>
      <c r="L18" s="36">
        <f>L3*11630*1000/RES_summary!L$6</f>
        <v>102.83191750481207</v>
      </c>
      <c r="M18" s="36">
        <f>M3*11630*1000/RES_summary!M$6</f>
        <v>102.97868152711575</v>
      </c>
      <c r="N18" s="36">
        <f>N3*11630*1000/RES_summary!N$6</f>
        <v>102.73694774232423</v>
      </c>
      <c r="O18" s="36">
        <f>O3*11630*1000/RES_summary!O$6</f>
        <v>103.49826726832681</v>
      </c>
      <c r="P18" s="36">
        <f>P3*11630*1000/RES_summary!P$6</f>
        <v>103.05237227817602</v>
      </c>
      <c r="Q18" s="36">
        <f>Q3*11630*1000/RES_summary!Q$6</f>
        <v>103.00299011184669</v>
      </c>
      <c r="R18" s="36">
        <f>R3*11630*1000/RES_summary!R$6</f>
        <v>102.78732760644017</v>
      </c>
      <c r="S18" s="36">
        <f>S3*11630*1000/RES_summary!S$6</f>
        <v>102.98638383184469</v>
      </c>
      <c r="T18" s="36">
        <f>T3*11630*1000/RES_summary!T$6</f>
        <v>103.37219782393642</v>
      </c>
      <c r="U18" s="36">
        <f>U3*11630*1000/RES_summary!U$6</f>
        <v>104.12182588243111</v>
      </c>
      <c r="V18" s="36">
        <f>V3*11630*1000/RES_summary!V$6</f>
        <v>108.60260336002914</v>
      </c>
      <c r="W18" s="36">
        <f>W3*11630*1000/RES_summary!W$6</f>
        <v>115.9329771413088</v>
      </c>
      <c r="X18" s="36">
        <f>X3*11630*1000/RES_summary!X$6</f>
        <v>111.85471717029429</v>
      </c>
      <c r="Y18" s="36">
        <f>Y3*11630*1000/RES_summary!Y$6</f>
        <v>109.31707692479246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3943.3273397326948</v>
      </c>
      <c r="C3" s="49">
        <f t="shared" ref="C3:W3" si="0">C5*C11/11630</f>
        <v>4267.0844169061238</v>
      </c>
      <c r="D3" s="49">
        <f t="shared" si="0"/>
        <v>4637.6337418694011</v>
      </c>
      <c r="E3" s="49">
        <f t="shared" si="0"/>
        <v>5068.12335818873</v>
      </c>
      <c r="F3" s="49">
        <f t="shared" si="0"/>
        <v>5475.5808162788635</v>
      </c>
      <c r="G3" s="49">
        <f t="shared" si="0"/>
        <v>5921.1041689111653</v>
      </c>
      <c r="H3" s="49">
        <f t="shared" si="0"/>
        <v>6395.4190605620988</v>
      </c>
      <c r="I3" s="49">
        <f t="shared" si="0"/>
        <v>6856.1451245977487</v>
      </c>
      <c r="J3" s="49">
        <f t="shared" si="0"/>
        <v>7268.8551293296887</v>
      </c>
      <c r="K3" s="49">
        <f t="shared" si="0"/>
        <v>7676.3089705058092</v>
      </c>
      <c r="L3" s="49">
        <f t="shared" si="0"/>
        <v>8036.4580775400118</v>
      </c>
      <c r="M3" s="49">
        <f t="shared" si="0"/>
        <v>8259.1852598822225</v>
      </c>
      <c r="N3" s="49">
        <f t="shared" si="0"/>
        <v>8514.2120081093599</v>
      </c>
      <c r="O3" s="49">
        <f t="shared" si="0"/>
        <v>8761.4427016655191</v>
      </c>
      <c r="P3" s="49">
        <f t="shared" si="0"/>
        <v>9028.0605290539006</v>
      </c>
      <c r="Q3" s="49">
        <f t="shared" si="0"/>
        <v>9338.9549316502962</v>
      </c>
      <c r="R3" s="49">
        <f t="shared" si="0"/>
        <v>9499.8570347250643</v>
      </c>
      <c r="S3" s="49">
        <f t="shared" si="0"/>
        <v>9488.0542584539489</v>
      </c>
      <c r="T3" s="49">
        <f t="shared" si="0"/>
        <v>9685.3779868132424</v>
      </c>
      <c r="U3" s="49">
        <f t="shared" si="0"/>
        <v>9724.2025964280929</v>
      </c>
      <c r="V3" s="49">
        <f t="shared" si="0"/>
        <v>10273.363134226393</v>
      </c>
      <c r="W3" s="49">
        <f t="shared" si="0"/>
        <v>10465.281910192345</v>
      </c>
      <c r="X3" s="49">
        <f t="shared" ref="X3:Y3" si="1">X5*X11/11630</f>
        <v>9970.7477687518876</v>
      </c>
      <c r="Y3" s="49">
        <f t="shared" si="1"/>
        <v>9737.8852891615279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31855.788338661747</v>
      </c>
      <c r="C5" s="49">
        <f t="shared" ref="C5:W5" si="2">C7*C13/1000000</f>
        <v>34172.69604275599</v>
      </c>
      <c r="D5" s="49">
        <f t="shared" si="2"/>
        <v>36886.968409226713</v>
      </c>
      <c r="E5" s="49">
        <f t="shared" si="2"/>
        <v>40106.444822035417</v>
      </c>
      <c r="F5" s="49">
        <f t="shared" si="2"/>
        <v>43199.869624748688</v>
      </c>
      <c r="G5" s="49">
        <f t="shared" si="2"/>
        <v>46651.124054364125</v>
      </c>
      <c r="H5" s="49">
        <f t="shared" si="2"/>
        <v>50374.751262725331</v>
      </c>
      <c r="I5" s="49">
        <f t="shared" si="2"/>
        <v>54062.365924739599</v>
      </c>
      <c r="J5" s="49">
        <f t="shared" si="2"/>
        <v>57548.211999702675</v>
      </c>
      <c r="K5" s="49">
        <f t="shared" si="2"/>
        <v>61171.411077537159</v>
      </c>
      <c r="L5" s="49">
        <f t="shared" si="2"/>
        <v>64337.677373041188</v>
      </c>
      <c r="M5" s="49">
        <f t="shared" si="2"/>
        <v>66004.230873491222</v>
      </c>
      <c r="N5" s="49">
        <f t="shared" si="2"/>
        <v>68030.326688821675</v>
      </c>
      <c r="O5" s="49">
        <f t="shared" si="2"/>
        <v>70010.30765945054</v>
      </c>
      <c r="P5" s="49">
        <f t="shared" si="2"/>
        <v>72318.404641977468</v>
      </c>
      <c r="Q5" s="49">
        <f t="shared" si="2"/>
        <v>74843.563365655486</v>
      </c>
      <c r="R5" s="49">
        <f t="shared" si="2"/>
        <v>74857.708253066114</v>
      </c>
      <c r="S5" s="49">
        <f t="shared" si="2"/>
        <v>74979.357509949346</v>
      </c>
      <c r="T5" s="49">
        <f t="shared" si="2"/>
        <v>75496.387893261111</v>
      </c>
      <c r="U5" s="49">
        <f t="shared" si="2"/>
        <v>75542.657662769605</v>
      </c>
      <c r="V5" s="49">
        <f t="shared" si="2"/>
        <v>75436.812342711579</v>
      </c>
      <c r="W5" s="49">
        <f t="shared" si="2"/>
        <v>73827.234860273093</v>
      </c>
      <c r="X5" s="49">
        <f t="shared" ref="X5:Y5" si="3">X7*X13/1000000</f>
        <v>72783.371614491771</v>
      </c>
      <c r="Y5" s="49">
        <f t="shared" si="3"/>
        <v>72618.029539629206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88632414.057494149</v>
      </c>
      <c r="C7" s="35">
        <v>96363390.399508506</v>
      </c>
      <c r="D7" s="35">
        <v>105811196.08652312</v>
      </c>
      <c r="E7" s="35">
        <v>117323732.97851388</v>
      </c>
      <c r="F7" s="35">
        <v>128910074.57310687</v>
      </c>
      <c r="G7" s="35">
        <v>142358935.36258706</v>
      </c>
      <c r="H7" s="35">
        <v>157773785.06626347</v>
      </c>
      <c r="I7" s="35">
        <v>174687561.77907869</v>
      </c>
      <c r="J7" s="35">
        <v>192596277.70808196</v>
      </c>
      <c r="K7" s="35">
        <v>211854782.99347824</v>
      </c>
      <c r="L7" s="35">
        <v>231612654.16117978</v>
      </c>
      <c r="M7" s="35">
        <v>248182352.15712455</v>
      </c>
      <c r="N7" s="35">
        <v>268868633.76383662</v>
      </c>
      <c r="O7" s="35">
        <v>293796375.92497748</v>
      </c>
      <c r="P7" s="35">
        <v>329121771.4088462</v>
      </c>
      <c r="Q7" s="35">
        <v>376653381.47488767</v>
      </c>
      <c r="R7" s="35">
        <v>412839677.62527096</v>
      </c>
      <c r="S7" s="35">
        <v>451379975.93234318</v>
      </c>
      <c r="T7" s="35">
        <v>494084524.20569682</v>
      </c>
      <c r="U7" s="35">
        <v>528373974.21321046</v>
      </c>
      <c r="V7" s="35">
        <v>563045245.36047757</v>
      </c>
      <c r="W7" s="35">
        <v>583739359.22162747</v>
      </c>
      <c r="X7" s="35">
        <v>606452345.89143455</v>
      </c>
      <c r="Y7" s="35">
        <v>628484940.33447587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16147881.995292384</v>
      </c>
      <c r="D8" s="52">
        <v>18514642.448088367</v>
      </c>
      <c r="E8" s="52">
        <v>21279490.71544762</v>
      </c>
      <c r="F8" s="52">
        <v>22107473.661190499</v>
      </c>
      <c r="G8" s="52">
        <v>24782406.740822461</v>
      </c>
      <c r="H8" s="52">
        <v>27623541.982997462</v>
      </c>
      <c r="I8" s="52">
        <v>30065191.79606209</v>
      </c>
      <c r="J8" s="52">
        <v>32075648.368181057</v>
      </c>
      <c r="K8" s="52">
        <v>35406387.280688681</v>
      </c>
      <c r="L8" s="52">
        <v>38272513.615789928</v>
      </c>
      <c r="M8" s="52">
        <v>37849188.71139238</v>
      </c>
      <c r="N8" s="52">
        <v>42793755.267902575</v>
      </c>
      <c r="O8" s="52">
        <v>49710148.901963405</v>
      </c>
      <c r="P8" s="52">
        <v>62948937.466866247</v>
      </c>
      <c r="Q8" s="52">
        <v>77596801.862103418</v>
      </c>
      <c r="R8" s="52">
        <v>68261944.518564329</v>
      </c>
      <c r="S8" s="52">
        <v>73946685.58776094</v>
      </c>
      <c r="T8" s="52">
        <v>80977061.889143482</v>
      </c>
      <c r="U8" s="52">
        <v>72138638.718906105</v>
      </c>
      <c r="V8" s="52">
        <v>77465026.415169582</v>
      </c>
      <c r="W8" s="52">
        <v>70404262.763113365</v>
      </c>
      <c r="X8" s="52">
        <v>85661924.13667345</v>
      </c>
      <c r="Y8" s="52">
        <v>99629396.305144653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8416905.653278023</v>
      </c>
      <c r="D9" s="36">
        <v>9066836.7610737532</v>
      </c>
      <c r="E9" s="36">
        <v>9766953.8234568536</v>
      </c>
      <c r="F9" s="36">
        <v>10521132.066597506</v>
      </c>
      <c r="G9" s="36">
        <v>11333545.951342255</v>
      </c>
      <c r="H9" s="36">
        <v>12208692.279321045</v>
      </c>
      <c r="I9" s="36">
        <v>13151415.083246857</v>
      </c>
      <c r="J9" s="36">
        <v>14166932.439177781</v>
      </c>
      <c r="K9" s="36">
        <v>16147881.995292395</v>
      </c>
      <c r="L9" s="36">
        <v>18514642.448088378</v>
      </c>
      <c r="M9" s="36">
        <v>21279490.715447634</v>
      </c>
      <c r="N9" s="36">
        <v>22107473.66119051</v>
      </c>
      <c r="O9" s="36">
        <v>24782406.740822554</v>
      </c>
      <c r="P9" s="36">
        <v>27623541.982997537</v>
      </c>
      <c r="Q9" s="36">
        <v>30065191.796061933</v>
      </c>
      <c r="R9" s="36">
        <v>32075648.36818105</v>
      </c>
      <c r="S9" s="36">
        <v>35406387.280688703</v>
      </c>
      <c r="T9" s="36">
        <v>38272513.615789831</v>
      </c>
      <c r="U9" s="36">
        <v>37849188.711392522</v>
      </c>
      <c r="V9" s="36">
        <v>42793755.267902493</v>
      </c>
      <c r="W9" s="36">
        <v>49710148.901963472</v>
      </c>
      <c r="X9" s="36">
        <v>62948937.466866374</v>
      </c>
      <c r="Y9" s="36">
        <v>77596801.862103343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1439.6409366341818</v>
      </c>
      <c r="C11" s="54">
        <v>1452.2176332393328</v>
      </c>
      <c r="D11" s="54">
        <v>1462.1879418111776</v>
      </c>
      <c r="E11" s="54">
        <v>1469.6459613231705</v>
      </c>
      <c r="F11" s="54">
        <v>1474.1017842526335</v>
      </c>
      <c r="G11" s="54">
        <v>1476.1153751448546</v>
      </c>
      <c r="H11" s="54">
        <v>1476.5080086732569</v>
      </c>
      <c r="I11" s="54">
        <v>1474.9071083954025</v>
      </c>
      <c r="J11" s="54">
        <v>1468.9732698305386</v>
      </c>
      <c r="K11" s="54">
        <v>1459.4313218281395</v>
      </c>
      <c r="L11" s="54">
        <v>1452.7103131166759</v>
      </c>
      <c r="M11" s="54">
        <v>1455.2752649528686</v>
      </c>
      <c r="N11" s="54">
        <v>1455.5315323891025</v>
      </c>
      <c r="O11" s="54">
        <v>1455.4368067630585</v>
      </c>
      <c r="P11" s="54">
        <v>1451.8620048754694</v>
      </c>
      <c r="Q11" s="54">
        <v>1451.187529974465</v>
      </c>
      <c r="R11" s="54">
        <v>1475.9112974758641</v>
      </c>
      <c r="S11" s="54">
        <v>1471.6860038601571</v>
      </c>
      <c r="T11" s="54">
        <v>1492.0044406083759</v>
      </c>
      <c r="U11" s="54">
        <v>1497.0677455023554</v>
      </c>
      <c r="V11" s="54">
        <v>1583.83168032413</v>
      </c>
      <c r="W11" s="54">
        <v>1648.5952487031391</v>
      </c>
      <c r="X11" s="54">
        <v>1593.2182582140217</v>
      </c>
      <c r="Y11" s="54">
        <v>1559.5521750028313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359.41465295075352</v>
      </c>
      <c r="C13" s="35">
        <v>354.62322258568315</v>
      </c>
      <c r="D13" s="35">
        <v>348.61120347854103</v>
      </c>
      <c r="E13" s="35">
        <v>341.84426120655672</v>
      </c>
      <c r="F13" s="35">
        <v>335.11631862604645</v>
      </c>
      <c r="G13" s="35">
        <v>327.7007090250014</v>
      </c>
      <c r="H13" s="35">
        <v>319.28467230198237</v>
      </c>
      <c r="I13" s="35">
        <v>309.48033949383529</v>
      </c>
      <c r="J13" s="35">
        <v>298.80230648553061</v>
      </c>
      <c r="K13" s="35">
        <v>288.74217618877299</v>
      </c>
      <c r="L13" s="35">
        <v>277.78135700767217</v>
      </c>
      <c r="M13" s="35">
        <v>265.95054120408957</v>
      </c>
      <c r="N13" s="35">
        <v>253.02440725970578</v>
      </c>
      <c r="O13" s="35">
        <v>238.29534125134361</v>
      </c>
      <c r="P13" s="35">
        <v>219.73145177363881</v>
      </c>
      <c r="Q13" s="35">
        <v>198.70673421963019</v>
      </c>
      <c r="R13" s="35">
        <v>181.32391896937159</v>
      </c>
      <c r="S13" s="35">
        <v>166.11139507258051</v>
      </c>
      <c r="T13" s="35">
        <v>152.80055171659359</v>
      </c>
      <c r="U13" s="35">
        <v>142.97195045471051</v>
      </c>
      <c r="V13" s="35">
        <v>133.98001841648585</v>
      </c>
      <c r="W13" s="35">
        <v>126.4729432648094</v>
      </c>
      <c r="X13" s="35">
        <v>120.01498898896379</v>
      </c>
      <c r="Y13" s="35">
        <v>115.54458170625749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330.82152383475267</v>
      </c>
      <c r="D14" s="36">
        <v>322.61094812176145</v>
      </c>
      <c r="E14" s="36">
        <v>316.26051683497286</v>
      </c>
      <c r="F14" s="36">
        <v>310.97510002453339</v>
      </c>
      <c r="G14" s="36">
        <v>303.63059541039638</v>
      </c>
      <c r="H14" s="36">
        <v>293.64844348739541</v>
      </c>
      <c r="I14" s="36">
        <v>279.87268489911548</v>
      </c>
      <c r="J14" s="36">
        <v>267.41935447440312</v>
      </c>
      <c r="K14" s="36">
        <v>253.21041469573242</v>
      </c>
      <c r="L14" s="36">
        <v>238.79520278089765</v>
      </c>
      <c r="M14" s="36">
        <v>221.83873731420977</v>
      </c>
      <c r="N14" s="36">
        <v>207.99692835288619</v>
      </c>
      <c r="O14" s="36">
        <v>191.20195966003263</v>
      </c>
      <c r="P14" s="36">
        <v>165.52633783417454</v>
      </c>
      <c r="Q14" s="36">
        <v>140.97983951825037</v>
      </c>
      <c r="R14" s="36">
        <v>125.86506477325602</v>
      </c>
      <c r="S14" s="36">
        <v>122.88468632336027</v>
      </c>
      <c r="T14" s="36">
        <v>119.24763393303085</v>
      </c>
      <c r="U14" s="36">
        <v>117.03417407845227</v>
      </c>
      <c r="V14" s="36">
        <v>113.53671115031817</v>
      </c>
      <c r="W14" s="36">
        <v>112.13952242030079</v>
      </c>
      <c r="X14" s="36">
        <v>109.45170725680164</v>
      </c>
      <c r="Y14" s="36">
        <v>108.1432087150954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0.51360203762563628</v>
      </c>
      <c r="C16" s="44">
        <f>C7/RES_summary!C$6</f>
        <v>0.55475909040619187</v>
      </c>
      <c r="D16" s="44">
        <f>D7/RES_summary!D$6</f>
        <v>0.60527905303622731</v>
      </c>
      <c r="E16" s="44">
        <f>E7/RES_summary!E$6</f>
        <v>0.66547544931756208</v>
      </c>
      <c r="F16" s="44">
        <f>F7/RES_summary!F$6</f>
        <v>0.72490178094395696</v>
      </c>
      <c r="G16" s="44">
        <f>G7/RES_summary!G$6</f>
        <v>0.79545992691786938</v>
      </c>
      <c r="H16" s="44">
        <f>H7/RES_summary!H$6</f>
        <v>0.87386863294224737</v>
      </c>
      <c r="I16" s="44">
        <f>I7/RES_summary!I$6</f>
        <v>0.95930315924141629</v>
      </c>
      <c r="J16" s="44">
        <f>J7/RES_summary!J$6</f>
        <v>1.0445544361955215</v>
      </c>
      <c r="K16" s="44">
        <f>K7/RES_summary!K$6</f>
        <v>1.1401306464615908</v>
      </c>
      <c r="L16" s="44">
        <f>L7/RES_summary!L$6</f>
        <v>1.2375853773639149</v>
      </c>
      <c r="M16" s="44">
        <f>M7/RES_summary!M$6</f>
        <v>1.3226430249946228</v>
      </c>
      <c r="N16" s="44">
        <f>N7/RES_summary!N$6</f>
        <v>1.4211521957546571</v>
      </c>
      <c r="O16" s="44">
        <f>O7/RES_summary!O$6</f>
        <v>1.5456841444977945</v>
      </c>
      <c r="P16" s="44">
        <f>P7/RES_summary!P$6</f>
        <v>1.7192555227409039</v>
      </c>
      <c r="Q16" s="44">
        <f>Q7/RES_summary!Q$6</f>
        <v>1.9548053754017705</v>
      </c>
      <c r="R16" s="44">
        <f>R7/RES_summary!R$6</f>
        <v>2.1332862389441862</v>
      </c>
      <c r="S16" s="44">
        <f>S7/RES_summary!S$6</f>
        <v>2.3220644384096949</v>
      </c>
      <c r="T16" s="44">
        <f>T7/RES_summary!T$6</f>
        <v>2.5299219451657691</v>
      </c>
      <c r="U16" s="44">
        <f>U7/RES_summary!U$6</f>
        <v>2.6906567653626206</v>
      </c>
      <c r="V16" s="44">
        <f>V7/RES_summary!V$6</f>
        <v>2.8594875773297321</v>
      </c>
      <c r="W16" s="44">
        <f>W7/RES_summary!W$6</f>
        <v>2.9604826168176892</v>
      </c>
      <c r="X16" s="44">
        <f>X7/RES_summary!X$6</f>
        <v>3.0536732003729599</v>
      </c>
      <c r="Y16" s="44">
        <f>Y7/RES_summary!Y$6</f>
        <v>3.1388821122372765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4">B13*B16</f>
        <v>184.59609810801791</v>
      </c>
      <c r="C17" s="52">
        <f t="shared" si="4"/>
        <v>196.7304563985461</v>
      </c>
      <c r="D17" s="52">
        <f t="shared" si="4"/>
        <v>211.00705911931087</v>
      </c>
      <c r="E17" s="52">
        <f t="shared" si="4"/>
        <v>227.48896332306339</v>
      </c>
      <c r="F17" s="52">
        <f t="shared" si="4"/>
        <v>242.92641619540362</v>
      </c>
      <c r="G17" s="52">
        <f t="shared" si="4"/>
        <v>260.67278205196158</v>
      </c>
      <c r="H17" s="52">
        <f t="shared" si="4"/>
        <v>279.01286010394676</v>
      </c>
      <c r="I17" s="52">
        <f t="shared" si="4"/>
        <v>296.88546739954222</v>
      </c>
      <c r="J17" s="52">
        <f t="shared" si="4"/>
        <v>312.11527478491485</v>
      </c>
      <c r="K17" s="52">
        <f t="shared" si="4"/>
        <v>329.20380399883231</v>
      </c>
      <c r="L17" s="52">
        <f t="shared" si="4"/>
        <v>343.77814553700034</v>
      </c>
      <c r="M17" s="52">
        <f t="shared" si="4"/>
        <v>351.75762831713411</v>
      </c>
      <c r="N17" s="52">
        <f t="shared" si="4"/>
        <v>359.58619195665148</v>
      </c>
      <c r="O17" s="52">
        <f t="shared" si="4"/>
        <v>368.32933067989302</v>
      </c>
      <c r="P17" s="52">
        <f t="shared" si="4"/>
        <v>377.77451198170507</v>
      </c>
      <c r="Q17" s="52">
        <f t="shared" si="4"/>
        <v>388.43299218106404</v>
      </c>
      <c r="R17" s="52">
        <f t="shared" ref="R17:V17" si="5">R13*R16</f>
        <v>386.81582112879113</v>
      </c>
      <c r="S17" s="52">
        <f t="shared" si="5"/>
        <v>385.72136331266262</v>
      </c>
      <c r="T17" s="52">
        <f t="shared" si="5"/>
        <v>386.57346902124715</v>
      </c>
      <c r="U17" s="52">
        <f t="shared" si="5"/>
        <v>384.68844574805621</v>
      </c>
      <c r="V17" s="52">
        <f t="shared" si="5"/>
        <v>383.11419827235</v>
      </c>
      <c r="W17" s="52">
        <f t="shared" ref="W17:Y17" si="6">W13*W16</f>
        <v>374.42095003323806</v>
      </c>
      <c r="X17" s="52">
        <f t="shared" si="6"/>
        <v>366.4865555186546</v>
      </c>
      <c r="Y17" s="52">
        <f t="shared" si="6"/>
        <v>362.68082068371007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265.75209957924221</v>
      </c>
      <c r="C18" s="36">
        <f>C3*11630*1000/RES_summary!C$6</f>
        <v>285.69543777719042</v>
      </c>
      <c r="D18" s="36">
        <f>D3*11630*1000/RES_summary!D$6</f>
        <v>308.53197748129469</v>
      </c>
      <c r="E18" s="36">
        <f>E3*11630*1000/RES_summary!E$6</f>
        <v>334.32823619333499</v>
      </c>
      <c r="F18" s="36">
        <f>F3*11630*1000/RES_summary!F$6</f>
        <v>358.09826355574222</v>
      </c>
      <c r="G18" s="36">
        <f>G3*11630*1000/RES_summary!G$6</f>
        <v>384.78310146868427</v>
      </c>
      <c r="H18" s="36">
        <f>H3*11630*1000/RES_summary!H$6</f>
        <v>411.96472246630844</v>
      </c>
      <c r="I18" s="36">
        <f>I3*11630*1000/RES_summary!I$6</f>
        <v>437.87848624687643</v>
      </c>
      <c r="J18" s="36">
        <f>J3*11630*1000/RES_summary!J$6</f>
        <v>458.48899576485343</v>
      </c>
      <c r="K18" s="36">
        <f>K3*11630*1000/RES_summary!K$6</f>
        <v>480.4503428208676</v>
      </c>
      <c r="L18" s="36">
        <f>L3*11630*1000/RES_summary!L$6</f>
        <v>499.41005744572595</v>
      </c>
      <c r="M18" s="36">
        <f>M3*11630*1000/RES_summary!M$6</f>
        <v>511.90417574841007</v>
      </c>
      <c r="N18" s="36">
        <f>N3*11630*1000/RES_summary!N$6</f>
        <v>523.38904100462673</v>
      </c>
      <c r="O18" s="36">
        <f>O3*11630*1000/RES_summary!O$6</f>
        <v>536.08006488191813</v>
      </c>
      <c r="P18" s="36">
        <f>P3*11630*1000/RES_summary!P$6</f>
        <v>548.47646035661046</v>
      </c>
      <c r="Q18" s="36">
        <f>Q3*11630*1000/RES_summary!Q$6</f>
        <v>563.68911448382892</v>
      </c>
      <c r="R18" s="36">
        <f>R3*11630*1000/RES_summary!R$6</f>
        <v>570.90584044638581</v>
      </c>
      <c r="S18" s="36">
        <f>S3*11630*1000/RES_summary!S$6</f>
        <v>567.66073177710439</v>
      </c>
      <c r="T18" s="36">
        <f>T3*11630*1000/RES_summary!T$6</f>
        <v>576.76933240108519</v>
      </c>
      <c r="U18" s="36">
        <f>U3*11630*1000/RES_summary!U$6</f>
        <v>575.90466419684765</v>
      </c>
      <c r="V18" s="36">
        <f>V3*11630*1000/RES_summary!V$6</f>
        <v>606.78840440572799</v>
      </c>
      <c r="W18" s="36">
        <f>W3*11630*1000/RES_summary!W$6</f>
        <v>617.26859923971176</v>
      </c>
      <c r="X18" s="36">
        <f>X3*11630*1000/RES_summary!X$6</f>
        <v>583.89307164228728</v>
      </c>
      <c r="Y18" s="36">
        <f>Y3*11630*1000/RES_summary!Y$6</f>
        <v>565.61966272909183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1012.4739541114564</v>
      </c>
      <c r="C3" s="49">
        <f t="shared" ref="C3:W3" si="0">C5*C11/11630</f>
        <v>1100.4823536601655</v>
      </c>
      <c r="D3" s="49">
        <f t="shared" si="0"/>
        <v>1191.8630833500351</v>
      </c>
      <c r="E3" s="49">
        <f t="shared" si="0"/>
        <v>1309.4461672134328</v>
      </c>
      <c r="F3" s="49">
        <f t="shared" si="0"/>
        <v>1451.58829631751</v>
      </c>
      <c r="G3" s="49">
        <f t="shared" si="0"/>
        <v>1585.3132539955932</v>
      </c>
      <c r="H3" s="49">
        <f t="shared" si="0"/>
        <v>1700.2068716168824</v>
      </c>
      <c r="I3" s="49">
        <f t="shared" si="0"/>
        <v>1843.8360087661592</v>
      </c>
      <c r="J3" s="49">
        <f t="shared" si="0"/>
        <v>1953.3961937228835</v>
      </c>
      <c r="K3" s="49">
        <f t="shared" si="0"/>
        <v>2061.2417606928616</v>
      </c>
      <c r="L3" s="49">
        <f t="shared" si="0"/>
        <v>2177.7307782990538</v>
      </c>
      <c r="M3" s="49">
        <f t="shared" si="0"/>
        <v>2244.2630317475273</v>
      </c>
      <c r="N3" s="49">
        <f t="shared" si="0"/>
        <v>2326.1218404801425</v>
      </c>
      <c r="O3" s="49">
        <f t="shared" si="0"/>
        <v>2420.31529925417</v>
      </c>
      <c r="P3" s="49">
        <f t="shared" si="0"/>
        <v>2554.6009706323316</v>
      </c>
      <c r="Q3" s="49">
        <f t="shared" si="0"/>
        <v>2758.9257417039948</v>
      </c>
      <c r="R3" s="49">
        <f t="shared" si="0"/>
        <v>3038.6434501710751</v>
      </c>
      <c r="S3" s="49">
        <f t="shared" si="0"/>
        <v>3279.6967413937532</v>
      </c>
      <c r="T3" s="49">
        <f t="shared" si="0"/>
        <v>3626.8083904516166</v>
      </c>
      <c r="U3" s="49">
        <f t="shared" si="0"/>
        <v>3916.8188763750923</v>
      </c>
      <c r="V3" s="49">
        <f t="shared" si="0"/>
        <v>4415.605326592462</v>
      </c>
      <c r="W3" s="49">
        <f t="shared" si="0"/>
        <v>4755.2902674539682</v>
      </c>
      <c r="X3" s="49">
        <f t="shared" ref="X3:Y3" si="1">X5*X11/11630</f>
        <v>4803.9178367572367</v>
      </c>
      <c r="Y3" s="49">
        <f t="shared" si="1"/>
        <v>4853.3758611377734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18444.030623031282</v>
      </c>
      <c r="C5" s="49">
        <f t="shared" ref="C5:W5" si="2">C7*C13/1000000</f>
        <v>19677.981593382428</v>
      </c>
      <c r="D5" s="49">
        <f t="shared" si="2"/>
        <v>20938.142670535588</v>
      </c>
      <c r="E5" s="49">
        <f t="shared" si="2"/>
        <v>22610.327652891265</v>
      </c>
      <c r="F5" s="49">
        <f t="shared" si="2"/>
        <v>24686.976693767563</v>
      </c>
      <c r="G5" s="49">
        <f t="shared" si="2"/>
        <v>26594.396407899261</v>
      </c>
      <c r="H5" s="49">
        <f t="shared" si="2"/>
        <v>28140.094741058445</v>
      </c>
      <c r="I5" s="49">
        <f t="shared" si="2"/>
        <v>30139.735024700782</v>
      </c>
      <c r="J5" s="49">
        <f t="shared" si="2"/>
        <v>31628.496550431184</v>
      </c>
      <c r="K5" s="49">
        <f t="shared" si="2"/>
        <v>33115.884650385407</v>
      </c>
      <c r="L5" s="49">
        <f t="shared" si="2"/>
        <v>34658.068075721443</v>
      </c>
      <c r="M5" s="49">
        <f t="shared" si="2"/>
        <v>35464.412045375306</v>
      </c>
      <c r="N5" s="49">
        <f t="shared" si="2"/>
        <v>36533.968255036641</v>
      </c>
      <c r="O5" s="49">
        <f t="shared" si="2"/>
        <v>37747.228699061961</v>
      </c>
      <c r="P5" s="49">
        <f t="shared" si="2"/>
        <v>39678.45941981364</v>
      </c>
      <c r="Q5" s="49">
        <f t="shared" si="2"/>
        <v>42562.295620984354</v>
      </c>
      <c r="R5" s="49">
        <f t="shared" si="2"/>
        <v>46108.658583992394</v>
      </c>
      <c r="S5" s="49">
        <f t="shared" si="2"/>
        <v>49937.877978264303</v>
      </c>
      <c r="T5" s="49">
        <f t="shared" si="2"/>
        <v>54485.935569082823</v>
      </c>
      <c r="U5" s="49">
        <f t="shared" si="2"/>
        <v>58770.941149602731</v>
      </c>
      <c r="V5" s="49">
        <f t="shared" si="2"/>
        <v>62837.565947045099</v>
      </c>
      <c r="W5" s="49">
        <f t="shared" si="2"/>
        <v>65694.525659865569</v>
      </c>
      <c r="X5" s="49">
        <f t="shared" ref="X5:Y5" si="3">X7*X13/1000000</f>
        <v>68101.196130466531</v>
      </c>
      <c r="Y5" s="49">
        <f t="shared" si="3"/>
        <v>70005.687483012778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51118019.122996151</v>
      </c>
      <c r="C7" s="35">
        <v>55519302.412579745</v>
      </c>
      <c r="D7" s="35">
        <v>60550199.945410043</v>
      </c>
      <c r="E7" s="35">
        <v>67457529.340440124</v>
      </c>
      <c r="F7" s="35">
        <v>76552450.108029753</v>
      </c>
      <c r="G7" s="35">
        <v>86078843.484703958</v>
      </c>
      <c r="H7" s="35">
        <v>94923744.754056752</v>
      </c>
      <c r="I7" s="35">
        <v>106376785.94999354</v>
      </c>
      <c r="J7" s="35">
        <v>117414689.45260556</v>
      </c>
      <c r="K7" s="35">
        <v>130358862.88142316</v>
      </c>
      <c r="L7" s="35">
        <v>145540500.26731816</v>
      </c>
      <c r="M7" s="35">
        <v>158890080.57113916</v>
      </c>
      <c r="N7" s="35">
        <v>175769155.53888279</v>
      </c>
      <c r="O7" s="35">
        <v>195501441.11883685</v>
      </c>
      <c r="P7" s="35">
        <v>221256292.18488783</v>
      </c>
      <c r="Q7" s="35">
        <v>253014877.52491677</v>
      </c>
      <c r="R7" s="35">
        <v>286219401.24214286</v>
      </c>
      <c r="S7" s="35">
        <v>320338314.63050944</v>
      </c>
      <c r="T7" s="35">
        <v>357098038.69961721</v>
      </c>
      <c r="U7" s="35">
        <v>391191387.99946588</v>
      </c>
      <c r="V7" s="35">
        <v>422900051.00745642</v>
      </c>
      <c r="W7" s="35">
        <v>446903092.7232666</v>
      </c>
      <c r="X7" s="35">
        <v>468682161.61844003</v>
      </c>
      <c r="Y7" s="35">
        <v>487001079.98599923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13937902.574706359</v>
      </c>
      <c r="D8" s="52">
        <v>14899266.414952517</v>
      </c>
      <c r="E8" s="52">
        <v>17118988.420315862</v>
      </c>
      <c r="F8" s="52">
        <v>19661811.942240905</v>
      </c>
      <c r="G8" s="52">
        <v>20460874.132488329</v>
      </c>
      <c r="H8" s="52">
        <v>22782803.844059132</v>
      </c>
      <c r="I8" s="52">
        <v>26352307.610889286</v>
      </c>
      <c r="J8" s="52">
        <v>28156891.922927938</v>
      </c>
      <c r="K8" s="52">
        <v>32605985.371058483</v>
      </c>
      <c r="L8" s="52">
        <v>35642511.518383369</v>
      </c>
      <c r="M8" s="52">
        <v>36132384.1478801</v>
      </c>
      <c r="N8" s="52">
        <v>43231382.578632906</v>
      </c>
      <c r="O8" s="52">
        <v>47889177.502882026</v>
      </c>
      <c r="P8" s="52">
        <v>58360836.437109441</v>
      </c>
      <c r="Q8" s="52">
        <v>67401096.858412325</v>
      </c>
      <c r="R8" s="52">
        <v>69336907.86510618</v>
      </c>
      <c r="S8" s="52">
        <v>77350295.966999516</v>
      </c>
      <c r="T8" s="52">
        <v>84648901.571989834</v>
      </c>
      <c r="U8" s="52">
        <v>92454185.736957967</v>
      </c>
      <c r="V8" s="52">
        <v>99109759.866402894</v>
      </c>
      <c r="W8" s="52">
        <v>93339949.580916435</v>
      </c>
      <c r="X8" s="52">
        <v>99129364.862172917</v>
      </c>
      <c r="Y8" s="52">
        <v>102967819.9395491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9536619.2851227671</v>
      </c>
      <c r="D9" s="36">
        <v>9868368.8821222186</v>
      </c>
      <c r="E9" s="36">
        <v>10211659.02528578</v>
      </c>
      <c r="F9" s="36">
        <v>10566891.17465128</v>
      </c>
      <c r="G9" s="36">
        <v>10934480.75581412</v>
      </c>
      <c r="H9" s="36">
        <v>13937902.574706346</v>
      </c>
      <c r="I9" s="36">
        <v>14899266.414952502</v>
      </c>
      <c r="J9" s="36">
        <v>17118988.420315906</v>
      </c>
      <c r="K9" s="36">
        <v>19661811.942240879</v>
      </c>
      <c r="L9" s="36">
        <v>20460874.13248837</v>
      </c>
      <c r="M9" s="36">
        <v>22782803.84405911</v>
      </c>
      <c r="N9" s="36">
        <v>26352307.610889256</v>
      </c>
      <c r="O9" s="36">
        <v>28156891.922927976</v>
      </c>
      <c r="P9" s="36">
        <v>32605985.371058464</v>
      </c>
      <c r="Q9" s="36">
        <v>35642511.518383384</v>
      </c>
      <c r="R9" s="36">
        <v>36132384.147880077</v>
      </c>
      <c r="S9" s="36">
        <v>43231382.578632951</v>
      </c>
      <c r="T9" s="36">
        <v>47889177.502882063</v>
      </c>
      <c r="U9" s="36">
        <v>58360836.437109292</v>
      </c>
      <c r="V9" s="36">
        <v>67401096.858412385</v>
      </c>
      <c r="W9" s="36">
        <v>69336907.865106225</v>
      </c>
      <c r="X9" s="36">
        <v>77350295.966999531</v>
      </c>
      <c r="Y9" s="36">
        <v>84648901.571989894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638.42184644892984</v>
      </c>
      <c r="C11" s="54">
        <v>650.40256859330577</v>
      </c>
      <c r="D11" s="54">
        <v>662.01514993337003</v>
      </c>
      <c r="E11" s="54">
        <v>673.53552582175223</v>
      </c>
      <c r="F11" s="54">
        <v>683.84120484201048</v>
      </c>
      <c r="G11" s="54">
        <v>693.27360776243825</v>
      </c>
      <c r="H11" s="54">
        <v>702.67730435368799</v>
      </c>
      <c r="I11" s="54">
        <v>711.47980446332144</v>
      </c>
      <c r="J11" s="54">
        <v>718.27624486587945</v>
      </c>
      <c r="K11" s="54">
        <v>723.88951495453978</v>
      </c>
      <c r="L11" s="54">
        <v>730.76805366886538</v>
      </c>
      <c r="M11" s="54">
        <v>735.971007381395</v>
      </c>
      <c r="N11" s="54">
        <v>740.48339933767011</v>
      </c>
      <c r="O11" s="54">
        <v>745.70419870387718</v>
      </c>
      <c r="P11" s="54">
        <v>748.76922448299933</v>
      </c>
      <c r="Q11" s="54">
        <v>753.86691220193609</v>
      </c>
      <c r="R11" s="54">
        <v>766.43789714928812</v>
      </c>
      <c r="S11" s="54">
        <v>763.80644606106841</v>
      </c>
      <c r="T11" s="54">
        <v>774.14072348032778</v>
      </c>
      <c r="U11" s="54">
        <v>775.08718834852687</v>
      </c>
      <c r="V11" s="54">
        <v>817.24187075526277</v>
      </c>
      <c r="W11" s="54">
        <v>841.83613862785319</v>
      </c>
      <c r="X11" s="54">
        <v>820.39035459014815</v>
      </c>
      <c r="Y11" s="54">
        <v>806.28822163526218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360.81270243771979</v>
      </c>
      <c r="C13" s="35">
        <v>354.43495754232902</v>
      </c>
      <c r="D13" s="35">
        <v>345.79807646238476</v>
      </c>
      <c r="E13" s="35">
        <v>335.17870983360484</v>
      </c>
      <c r="F13" s="35">
        <v>322.4844751399811</v>
      </c>
      <c r="G13" s="35">
        <v>308.95392330201361</v>
      </c>
      <c r="H13" s="35">
        <v>296.44947967411309</v>
      </c>
      <c r="I13" s="35">
        <v>283.33000245814077</v>
      </c>
      <c r="J13" s="35">
        <v>269.37427248570992</v>
      </c>
      <c r="K13" s="35">
        <v>254.03631113680569</v>
      </c>
      <c r="L13" s="35">
        <v>238.13349557040161</v>
      </c>
      <c r="M13" s="35">
        <v>223.20091926378615</v>
      </c>
      <c r="N13" s="35">
        <v>207.85198713067024</v>
      </c>
      <c r="O13" s="35">
        <v>193.07903043086549</v>
      </c>
      <c r="P13" s="35">
        <v>179.3325696096237</v>
      </c>
      <c r="Q13" s="35">
        <v>168.22052535939449</v>
      </c>
      <c r="R13" s="35">
        <v>161.0955036027913</v>
      </c>
      <c r="S13" s="35">
        <v>155.89105547946889</v>
      </c>
      <c r="T13" s="35">
        <v>152.57976707879698</v>
      </c>
      <c r="U13" s="35">
        <v>150.23577448919445</v>
      </c>
      <c r="V13" s="35">
        <v>148.58727445728582</v>
      </c>
      <c r="W13" s="35">
        <v>146.99948765077184</v>
      </c>
      <c r="X13" s="35">
        <v>145.30358035241068</v>
      </c>
      <c r="Y13" s="35">
        <v>143.74852615321791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335.4080229560256</v>
      </c>
      <c r="D14" s="36">
        <v>323.5591463299134</v>
      </c>
      <c r="E14" s="36">
        <v>312.90875022057742</v>
      </c>
      <c r="F14" s="36">
        <v>299.53076650657374</v>
      </c>
      <c r="G14" s="36">
        <v>286.04443913259405</v>
      </c>
      <c r="H14" s="36">
        <v>273.03850406091385</v>
      </c>
      <c r="I14" s="36">
        <v>258.81734178709968</v>
      </c>
      <c r="J14" s="36">
        <v>243.11784184524214</v>
      </c>
      <c r="K14" s="36">
        <v>226.23777867696066</v>
      </c>
      <c r="L14" s="36">
        <v>207.4742316324199</v>
      </c>
      <c r="M14" s="36">
        <v>194.47724846469279</v>
      </c>
      <c r="N14" s="36">
        <v>182.50608573798618</v>
      </c>
      <c r="O14" s="36">
        <v>168.2781718460773</v>
      </c>
      <c r="P14" s="36">
        <v>159.48942802942514</v>
      </c>
      <c r="Q14" s="36">
        <v>152.50106260865834</v>
      </c>
      <c r="R14" s="36">
        <v>152.49150759833714</v>
      </c>
      <c r="S14" s="36">
        <v>151.50827366891303</v>
      </c>
      <c r="T14" s="36">
        <v>148.92999906790709</v>
      </c>
      <c r="U14" s="36">
        <v>147.02354355125368</v>
      </c>
      <c r="V14" s="36">
        <v>144.74218995865266</v>
      </c>
      <c r="W14" s="36">
        <v>143.88532869020733</v>
      </c>
      <c r="X14" s="36">
        <v>142.49945311342213</v>
      </c>
      <c r="Y14" s="36">
        <v>140.92997397906808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0.29621577004465199</v>
      </c>
      <c r="C16" s="44">
        <f>C7/RES_summary!C$6</f>
        <v>0.31962177315158191</v>
      </c>
      <c r="D16" s="44">
        <f>D7/RES_summary!D$6</f>
        <v>0.34636946787883438</v>
      </c>
      <c r="E16" s="44">
        <f>E7/RES_summary!E$6</f>
        <v>0.38262786657072367</v>
      </c>
      <c r="F16" s="44">
        <f>F7/RES_summary!F$6</f>
        <v>0.43047843702443322</v>
      </c>
      <c r="G16" s="44">
        <f>G7/RES_summary!G$6</f>
        <v>0.4809833002271266</v>
      </c>
      <c r="H16" s="44">
        <f>H7/RES_summary!H$6</f>
        <v>0.52575833828888519</v>
      </c>
      <c r="I16" s="44">
        <f>I7/RES_summary!I$6</f>
        <v>0.58417202571544702</v>
      </c>
      <c r="J16" s="44">
        <f>J7/RES_summary!J$6</f>
        <v>0.63680376485849399</v>
      </c>
      <c r="K16" s="44">
        <f>K7/RES_summary!K$6</f>
        <v>0.70154722262546321</v>
      </c>
      <c r="L16" s="44">
        <f>L7/RES_summary!L$6</f>
        <v>0.77767251360850442</v>
      </c>
      <c r="M16" s="44">
        <f>M7/RES_summary!M$6</f>
        <v>0.84677598943538723</v>
      </c>
      <c r="N16" s="44">
        <f>N7/RES_summary!N$6</f>
        <v>0.92905861811844792</v>
      </c>
      <c r="O16" s="44">
        <f>O7/RES_summary!O$6</f>
        <v>1.0285473291236904</v>
      </c>
      <c r="P16" s="44">
        <f>P7/RES_summary!P$6</f>
        <v>1.1557913675893003</v>
      </c>
      <c r="Q16" s="44">
        <f>Q7/RES_summary!Q$6</f>
        <v>1.31312996767906</v>
      </c>
      <c r="R16" s="44">
        <f>R7/RES_summary!R$6</f>
        <v>1.4789952203744583</v>
      </c>
      <c r="S16" s="44">
        <f>S7/RES_summary!S$6</f>
        <v>1.6479379864540031</v>
      </c>
      <c r="T16" s="44">
        <f>T7/RES_summary!T$6</f>
        <v>1.8284931432211819</v>
      </c>
      <c r="U16" s="44">
        <f>U7/RES_summary!U$6</f>
        <v>1.9920772143247636</v>
      </c>
      <c r="V16" s="44">
        <f>V7/RES_summary!V$6</f>
        <v>2.1477447012872259</v>
      </c>
      <c r="W16" s="44">
        <f>W7/RES_summary!W$6</f>
        <v>2.2665061324175242</v>
      </c>
      <c r="X16" s="44">
        <f>X7/RES_summary!X$6</f>
        <v>2.3599581502539171</v>
      </c>
      <c r="Y16" s="44">
        <f>Y7/RES_summary!Y$6</f>
        <v>2.4322603144551973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4">B13*B16</f>
        <v>106.87841249448105</v>
      </c>
      <c r="C17" s="52">
        <f t="shared" si="4"/>
        <v>113.28512959658485</v>
      </c>
      <c r="D17" s="52">
        <f t="shared" si="4"/>
        <v>119.77389573780069</v>
      </c>
      <c r="E17" s="52">
        <f t="shared" si="4"/>
        <v>128.24871466355987</v>
      </c>
      <c r="F17" s="52">
        <f t="shared" si="4"/>
        <v>138.82261282290375</v>
      </c>
      <c r="G17" s="52">
        <f t="shared" si="4"/>
        <v>148.60167764792106</v>
      </c>
      <c r="H17" s="52">
        <f t="shared" si="4"/>
        <v>155.86078582006635</v>
      </c>
      <c r="I17" s="52">
        <f t="shared" si="4"/>
        <v>165.51346148193468</v>
      </c>
      <c r="J17" s="52">
        <f t="shared" si="4"/>
        <v>171.53855087491792</v>
      </c>
      <c r="K17" s="52">
        <f t="shared" si="4"/>
        <v>178.21846852404406</v>
      </c>
      <c r="L17" s="52">
        <f t="shared" si="4"/>
        <v>185.18987407461387</v>
      </c>
      <c r="M17" s="52">
        <f t="shared" si="4"/>
        <v>189.00117925248051</v>
      </c>
      <c r="N17" s="52">
        <f t="shared" si="4"/>
        <v>193.10667993679391</v>
      </c>
      <c r="O17" s="52">
        <f t="shared" si="4"/>
        <v>198.59092105945845</v>
      </c>
      <c r="P17" s="52">
        <f t="shared" si="4"/>
        <v>207.27103588241039</v>
      </c>
      <c r="Q17" s="52">
        <f t="shared" si="4"/>
        <v>220.89541302813618</v>
      </c>
      <c r="R17" s="52">
        <f t="shared" ref="R17:V17" si="5">R13*R16</f>
        <v>238.25947985234467</v>
      </c>
      <c r="S17" s="52">
        <f t="shared" si="5"/>
        <v>256.89879207302528</v>
      </c>
      <c r="T17" s="52">
        <f t="shared" si="5"/>
        <v>278.99105789786529</v>
      </c>
      <c r="U17" s="52">
        <f t="shared" si="5"/>
        <v>299.28126313635789</v>
      </c>
      <c r="V17" s="52">
        <f t="shared" si="5"/>
        <v>319.12753139434636</v>
      </c>
      <c r="W17" s="52">
        <f t="shared" ref="W17:Y17" si="6">W13*W16</f>
        <v>333.17524022270851</v>
      </c>
      <c r="X17" s="52">
        <f t="shared" si="6"/>
        <v>342.91036871374649</v>
      </c>
      <c r="Y17" s="52">
        <f t="shared" si="6"/>
        <v>349.63383542389693</v>
      </c>
      <c r="DA17" s="63" t="s">
        <v>1046</v>
      </c>
    </row>
    <row r="18" spans="1:105" ht="12.95" customHeight="1" x14ac:dyDescent="0.25">
      <c r="A18" s="53" t="s">
        <v>42</v>
      </c>
      <c r="B18" s="36">
        <f>B3*11630*1000/RES_summary!B$6</f>
        <v>68.233513450256964</v>
      </c>
      <c r="C18" s="36">
        <f>C3*11630*1000/RES_summary!C$6</f>
        <v>73.680939273044331</v>
      </c>
      <c r="D18" s="36">
        <f>D3*11630*1000/RES_summary!D$6</f>
        <v>79.292133544963946</v>
      </c>
      <c r="E18" s="36">
        <f>E3*11630*1000/RES_summary!E$6</f>
        <v>86.380065466884645</v>
      </c>
      <c r="F18" s="36">
        <f>F3*11630*1000/RES_summary!F$6</f>
        <v>94.932622812130433</v>
      </c>
      <c r="G18" s="36">
        <f>G3*11630*1000/RES_summary!G$6</f>
        <v>103.02162118252512</v>
      </c>
      <c r="H18" s="36">
        <f>H3*11630*1000/RES_summary!H$6</f>
        <v>109.51983683449174</v>
      </c>
      <c r="I18" s="36">
        <f>I3*11630*1000/RES_summary!I$6</f>
        <v>117.75948521121437</v>
      </c>
      <c r="J18" s="36">
        <f>J3*11630*1000/RES_summary!J$6</f>
        <v>123.21206617217069</v>
      </c>
      <c r="K18" s="36">
        <f>K3*11630*1000/RES_summary!K$6</f>
        <v>129.01048073581117</v>
      </c>
      <c r="L18" s="36">
        <f>L3*11630*1000/RES_summary!L$6</f>
        <v>135.33084383668785</v>
      </c>
      <c r="M18" s="36">
        <f>M3*11630*1000/RES_summary!M$6</f>
        <v>139.09938829071965</v>
      </c>
      <c r="N18" s="36">
        <f>N3*11630*1000/RES_summary!N$6</f>
        <v>142.9922907944086</v>
      </c>
      <c r="O18" s="36">
        <f>O3*11630*1000/RES_summary!O$6</f>
        <v>148.09008365850841</v>
      </c>
      <c r="P18" s="36">
        <f>P3*11630*1000/RES_summary!P$6</f>
        <v>155.19817279546035</v>
      </c>
      <c r="Q18" s="36">
        <f>Q3*11630*1000/RES_summary!Q$6</f>
        <v>166.52574293909234</v>
      </c>
      <c r="R18" s="36">
        <f>R3*11630*1000/RES_summary!R$6</f>
        <v>182.61109471391421</v>
      </c>
      <c r="S18" s="36">
        <f>S3*11630*1000/RES_summary!S$6</f>
        <v>196.22095337067876</v>
      </c>
      <c r="T18" s="36">
        <f>T3*11630*1000/RES_summary!T$6</f>
        <v>215.97833940559545</v>
      </c>
      <c r="U18" s="36">
        <f>U3*11630*1000/RES_summary!U$6</f>
        <v>231.96907276975523</v>
      </c>
      <c r="V18" s="36">
        <f>V3*11630*1000/RES_summary!V$6</f>
        <v>260.80438076622448</v>
      </c>
      <c r="W18" s="36">
        <f>W3*11630*1000/RES_summary!W$6</f>
        <v>280.4789577154923</v>
      </c>
      <c r="X18" s="36">
        <f>X3*11630*1000/RES_summary!X$6</f>
        <v>281.32035898170898</v>
      </c>
      <c r="Y18" s="36">
        <f>Y3*11630*1000/RES_summary!Y$6</f>
        <v>281.9056433874498</v>
      </c>
      <c r="DA18" s="60" t="s">
        <v>1054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6016.6598915792947</v>
      </c>
      <c r="C3" s="49">
        <f t="shared" ref="C3:W3" si="0">C5*C11/11630</f>
        <v>6176.7114316727793</v>
      </c>
      <c r="D3" s="49">
        <f t="shared" si="0"/>
        <v>6316.9820081154794</v>
      </c>
      <c r="E3" s="49">
        <f t="shared" si="0"/>
        <v>6441.2689302307017</v>
      </c>
      <c r="F3" s="49">
        <f t="shared" si="0"/>
        <v>6540.4588885178446</v>
      </c>
      <c r="G3" s="49">
        <f t="shared" si="0"/>
        <v>6614.5697874478528</v>
      </c>
      <c r="H3" s="49">
        <f t="shared" si="0"/>
        <v>6695.444329248633</v>
      </c>
      <c r="I3" s="49">
        <f t="shared" si="0"/>
        <v>6755.3658485704918</v>
      </c>
      <c r="J3" s="49">
        <f t="shared" si="0"/>
        <v>6778.6800302754082</v>
      </c>
      <c r="K3" s="49">
        <f t="shared" si="0"/>
        <v>6733.4208404291567</v>
      </c>
      <c r="L3" s="49">
        <f t="shared" si="0"/>
        <v>6624.4248381176712</v>
      </c>
      <c r="M3" s="49">
        <f t="shared" si="0"/>
        <v>6380.3381694005029</v>
      </c>
      <c r="N3" s="49">
        <f t="shared" si="0"/>
        <v>6166.395363256629</v>
      </c>
      <c r="O3" s="49">
        <f t="shared" si="0"/>
        <v>5998.4329662680848</v>
      </c>
      <c r="P3" s="49">
        <f t="shared" si="0"/>
        <v>5791.3242206164759</v>
      </c>
      <c r="Q3" s="49">
        <f t="shared" si="0"/>
        <v>5484.3907676620602</v>
      </c>
      <c r="R3" s="49">
        <f t="shared" si="0"/>
        <v>5204.4601773797094</v>
      </c>
      <c r="S3" s="49">
        <f t="shared" si="0"/>
        <v>4927.1332563591113</v>
      </c>
      <c r="T3" s="49">
        <f t="shared" si="0"/>
        <v>4630.3114523050317</v>
      </c>
      <c r="U3" s="49">
        <f t="shared" si="0"/>
        <v>4312.7647354043347</v>
      </c>
      <c r="V3" s="49">
        <f t="shared" si="0"/>
        <v>4230.9283770056072</v>
      </c>
      <c r="W3" s="49">
        <f t="shared" si="0"/>
        <v>4225.670730435826</v>
      </c>
      <c r="X3" s="49">
        <f t="shared" ref="X3:Y3" si="1">X5*X11/11630</f>
        <v>3927.7234137563096</v>
      </c>
      <c r="Y3" s="49">
        <f t="shared" si="1"/>
        <v>3679.2506399379163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139853.19971496961</v>
      </c>
      <c r="C5" s="49">
        <f t="shared" ref="C5:W5" si="2">C7*C13/1000000</f>
        <v>143173.57760056347</v>
      </c>
      <c r="D5" s="49">
        <f t="shared" si="2"/>
        <v>146128.75458421448</v>
      </c>
      <c r="E5" s="49">
        <f t="shared" si="2"/>
        <v>148748.90008423</v>
      </c>
      <c r="F5" s="49">
        <f t="shared" si="2"/>
        <v>150721.199567706</v>
      </c>
      <c r="G5" s="49">
        <f t="shared" si="2"/>
        <v>152095.9221169212</v>
      </c>
      <c r="H5" s="49">
        <f t="shared" si="2"/>
        <v>153607.68266104037</v>
      </c>
      <c r="I5" s="49">
        <f t="shared" si="2"/>
        <v>154664.60092323957</v>
      </c>
      <c r="J5" s="49">
        <f t="shared" si="2"/>
        <v>155255.53919846713</v>
      </c>
      <c r="K5" s="49">
        <f t="shared" si="2"/>
        <v>154503.29812777726</v>
      </c>
      <c r="L5" s="49">
        <f t="shared" si="2"/>
        <v>151962.42753732699</v>
      </c>
      <c r="M5" s="49">
        <f t="shared" si="2"/>
        <v>146279.89490630571</v>
      </c>
      <c r="N5" s="49">
        <f t="shared" si="2"/>
        <v>141433.01466363505</v>
      </c>
      <c r="O5" s="49">
        <f t="shared" si="2"/>
        <v>137541.06697096082</v>
      </c>
      <c r="P5" s="49">
        <f t="shared" si="2"/>
        <v>133100.25977152109</v>
      </c>
      <c r="Q5" s="49">
        <f t="shared" si="2"/>
        <v>125992.69246928926</v>
      </c>
      <c r="R5" s="49">
        <f t="shared" si="2"/>
        <v>118897.844528983</v>
      </c>
      <c r="S5" s="49">
        <f t="shared" si="2"/>
        <v>111981.41496605819</v>
      </c>
      <c r="T5" s="49">
        <f t="shared" si="2"/>
        <v>104656.62035966455</v>
      </c>
      <c r="U5" s="49">
        <f t="shared" si="2"/>
        <v>97378.992085613849</v>
      </c>
      <c r="V5" s="49">
        <f t="shared" si="2"/>
        <v>91362.942725178684</v>
      </c>
      <c r="W5" s="49">
        <f t="shared" si="2"/>
        <v>87244.26080005063</v>
      </c>
      <c r="X5" s="49">
        <f t="shared" ref="X5:Y5" si="3">X7*X13/1000000</f>
        <v>83766.305946667999</v>
      </c>
      <c r="Y5" s="49">
        <f t="shared" si="3"/>
        <v>80117.117860166894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2168583415.3338499</v>
      </c>
      <c r="C7" s="35">
        <v>2232458365.8914094</v>
      </c>
      <c r="D7" s="35">
        <v>2302393260.1450591</v>
      </c>
      <c r="E7" s="35">
        <v>2379158892.7981515</v>
      </c>
      <c r="F7" s="35">
        <v>2456693027.537879</v>
      </c>
      <c r="G7" s="35">
        <v>2532344381.5848036</v>
      </c>
      <c r="H7" s="35">
        <v>2614901763.3390064</v>
      </c>
      <c r="I7" s="35">
        <v>2699472087.5548849</v>
      </c>
      <c r="J7" s="35">
        <v>2793509022.7437711</v>
      </c>
      <c r="K7" s="35">
        <v>2880602556.3787947</v>
      </c>
      <c r="L7" s="35">
        <v>2970968733.5278029</v>
      </c>
      <c r="M7" s="35">
        <v>3018035609.4903312</v>
      </c>
      <c r="N7" s="35">
        <v>3089476510.1239271</v>
      </c>
      <c r="O7" s="35">
        <v>3146074375.2556906</v>
      </c>
      <c r="P7" s="35">
        <v>3217001999.736258</v>
      </c>
      <c r="Q7" s="35">
        <v>3278184099.9859104</v>
      </c>
      <c r="R7" s="35">
        <v>3338353576.7675576</v>
      </c>
      <c r="S7" s="35">
        <v>3390014486.7346129</v>
      </c>
      <c r="T7" s="35">
        <v>3473338074.0922699</v>
      </c>
      <c r="U7" s="35">
        <v>3535380123.3547792</v>
      </c>
      <c r="V7" s="35">
        <v>3600711595.8551497</v>
      </c>
      <c r="W7" s="35">
        <v>3727389422.5674629</v>
      </c>
      <c r="X7" s="35">
        <v>3863444496.3362508</v>
      </c>
      <c r="Y7" s="35">
        <v>3994123617.47721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585882384.39427245</v>
      </c>
      <c r="D8" s="52">
        <v>596921391.79493332</v>
      </c>
      <c r="E8" s="52">
        <v>615095639.36864412</v>
      </c>
      <c r="F8" s="52">
        <v>617893439.02317166</v>
      </c>
      <c r="G8" s="52">
        <v>632526537.13294196</v>
      </c>
      <c r="H8" s="52">
        <v>651659376.21353292</v>
      </c>
      <c r="I8" s="52">
        <v>693223031.21219695</v>
      </c>
      <c r="J8" s="52">
        <v>713756770.97189927</v>
      </c>
      <c r="K8" s="52">
        <v>719436049.96739972</v>
      </c>
      <c r="L8" s="52">
        <v>743239309.35141766</v>
      </c>
      <c r="M8" s="52">
        <v>713802400.88314593</v>
      </c>
      <c r="N8" s="52">
        <v>678808748.43002939</v>
      </c>
      <c r="O8" s="52">
        <v>516286573.71892244</v>
      </c>
      <c r="P8" s="52">
        <v>530766918.95800656</v>
      </c>
      <c r="Q8" s="52">
        <v>603447447.12018275</v>
      </c>
      <c r="R8" s="52">
        <v>508769352.39256251</v>
      </c>
      <c r="S8" s="52">
        <v>410795117.90798509</v>
      </c>
      <c r="T8" s="52">
        <v>424059843.61110598</v>
      </c>
      <c r="U8" s="52">
        <v>356719012.14846134</v>
      </c>
      <c r="V8" s="52">
        <v>311649611.79914641</v>
      </c>
      <c r="W8" s="52">
        <v>332201026.19522601</v>
      </c>
      <c r="X8" s="52">
        <v>324430455.0961681</v>
      </c>
      <c r="Y8" s="52">
        <v>325244956.18121356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522007433.83671284</v>
      </c>
      <c r="D9" s="36">
        <v>526986497.54128361</v>
      </c>
      <c r="E9" s="36">
        <v>538330006.71555185</v>
      </c>
      <c r="F9" s="36">
        <v>540359304.2834444</v>
      </c>
      <c r="G9" s="36">
        <v>556875183.08601761</v>
      </c>
      <c r="H9" s="36">
        <v>569101994.45933008</v>
      </c>
      <c r="I9" s="36">
        <v>608652706.99631834</v>
      </c>
      <c r="J9" s="36">
        <v>619719835.78301287</v>
      </c>
      <c r="K9" s="36">
        <v>632342516.332376</v>
      </c>
      <c r="L9" s="36">
        <v>652873132.20240927</v>
      </c>
      <c r="M9" s="36">
        <v>666735524.92061758</v>
      </c>
      <c r="N9" s="36">
        <v>607367847.79643345</v>
      </c>
      <c r="O9" s="36">
        <v>459688708.58715916</v>
      </c>
      <c r="P9" s="36">
        <v>459839294.47743893</v>
      </c>
      <c r="Q9" s="36">
        <v>542265346.87053013</v>
      </c>
      <c r="R9" s="36">
        <v>448599875.61091518</v>
      </c>
      <c r="S9" s="36">
        <v>359134207.94092989</v>
      </c>
      <c r="T9" s="36">
        <v>340736256.25344896</v>
      </c>
      <c r="U9" s="36">
        <v>294676962.885952</v>
      </c>
      <c r="V9" s="36">
        <v>246318139.29877615</v>
      </c>
      <c r="W9" s="36">
        <v>205523199.48291302</v>
      </c>
      <c r="X9" s="36">
        <v>188375381.32738018</v>
      </c>
      <c r="Y9" s="36">
        <v>194565835.04025412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500.33717270451086</v>
      </c>
      <c r="C11" s="54">
        <v>501.7347135849717</v>
      </c>
      <c r="D11" s="54">
        <v>502.75184349185736</v>
      </c>
      <c r="E11" s="54">
        <v>503.61352330110469</v>
      </c>
      <c r="F11" s="54">
        <v>504.67709314702518</v>
      </c>
      <c r="G11" s="54">
        <v>505.78244016878926</v>
      </c>
      <c r="H11" s="54">
        <v>506.92788407588762</v>
      </c>
      <c r="I11" s="54">
        <v>507.96953116548485</v>
      </c>
      <c r="J11" s="54">
        <v>507.78251880163106</v>
      </c>
      <c r="K11" s="54">
        <v>506.84797880125154</v>
      </c>
      <c r="L11" s="54">
        <v>506.98098283790864</v>
      </c>
      <c r="M11" s="54">
        <v>507.26952571066658</v>
      </c>
      <c r="N11" s="54">
        <v>507.06108644599112</v>
      </c>
      <c r="O11" s="54">
        <v>507.20687961819209</v>
      </c>
      <c r="P11" s="54">
        <v>506.03282669310676</v>
      </c>
      <c r="Q11" s="54">
        <v>506.24733369720622</v>
      </c>
      <c r="R11" s="54">
        <v>509.07459342689356</v>
      </c>
      <c r="S11" s="54">
        <v>511.71491080752099</v>
      </c>
      <c r="T11" s="54">
        <v>514.54482291941008</v>
      </c>
      <c r="U11" s="54">
        <v>515.07468703983795</v>
      </c>
      <c r="V11" s="54">
        <v>538.57390706631247</v>
      </c>
      <c r="W11" s="54">
        <v>563.29837795978142</v>
      </c>
      <c r="X11" s="54">
        <v>545.31977727499259</v>
      </c>
      <c r="Y11" s="54">
        <v>534.08916952256459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64.49057883873904</v>
      </c>
      <c r="C13" s="35">
        <v>64.132697741664259</v>
      </c>
      <c r="D13" s="35">
        <v>63.468199422633752</v>
      </c>
      <c r="E13" s="35">
        <v>62.521633395105027</v>
      </c>
      <c r="F13" s="35">
        <v>61.351254665610462</v>
      </c>
      <c r="G13" s="35">
        <v>60.061310469050746</v>
      </c>
      <c r="H13" s="35">
        <v>58.74319441541715</v>
      </c>
      <c r="I13" s="35">
        <v>57.294387905055515</v>
      </c>
      <c r="J13" s="35">
        <v>55.577246371653345</v>
      </c>
      <c r="K13" s="35">
        <v>53.635756791802386</v>
      </c>
      <c r="L13" s="35">
        <v>51.149117061519185</v>
      </c>
      <c r="M13" s="35">
        <v>48.468578185864615</v>
      </c>
      <c r="N13" s="35">
        <v>45.778957761993723</v>
      </c>
      <c r="O13" s="35">
        <v>43.718313862107109</v>
      </c>
      <c r="P13" s="35">
        <v>41.374005916823535</v>
      </c>
      <c r="Q13" s="35">
        <v>38.433684206396698</v>
      </c>
      <c r="R13" s="35">
        <v>35.615713493149144</v>
      </c>
      <c r="S13" s="35">
        <v>33.032724610543724</v>
      </c>
      <c r="T13" s="35">
        <v>30.131423468478733</v>
      </c>
      <c r="U13" s="35">
        <v>27.544136327046314</v>
      </c>
      <c r="V13" s="35">
        <v>25.373579719727726</v>
      </c>
      <c r="W13" s="35">
        <v>23.40626398514484</v>
      </c>
      <c r="X13" s="35">
        <v>21.681767662536515</v>
      </c>
      <c r="Y13" s="35">
        <v>20.058747683620997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63.126901297921599</v>
      </c>
      <c r="D14" s="36">
        <v>61.884298183564269</v>
      </c>
      <c r="E14" s="36">
        <v>60.660549203852156</v>
      </c>
      <c r="F14" s="36">
        <v>59.278086024556458</v>
      </c>
      <c r="G14" s="36">
        <v>57.859324512106504</v>
      </c>
      <c r="H14" s="36">
        <v>56.43643469975877</v>
      </c>
      <c r="I14" s="36">
        <v>54.917771807844197</v>
      </c>
      <c r="J14" s="36">
        <v>52.473317166474843</v>
      </c>
      <c r="K14" s="36">
        <v>49.99148135878265</v>
      </c>
      <c r="L14" s="36">
        <v>46.28547331998832</v>
      </c>
      <c r="M14" s="36">
        <v>43.41095317095818</v>
      </c>
      <c r="N14" s="36">
        <v>40.55326290086181</v>
      </c>
      <c r="O14" s="36">
        <v>38.004599903557981</v>
      </c>
      <c r="P14" s="36">
        <v>33.783445166342297</v>
      </c>
      <c r="Q14" s="36">
        <v>30.677592362493982</v>
      </c>
      <c r="R14" s="36">
        <v>26.06560943815867</v>
      </c>
      <c r="S14" s="36">
        <v>20.946885797138005</v>
      </c>
      <c r="T14" s="36">
        <v>16.417844130852433</v>
      </c>
      <c r="U14" s="36">
        <v>13.236597413916575</v>
      </c>
      <c r="V14" s="36">
        <v>11.857177528723954</v>
      </c>
      <c r="W14" s="36">
        <v>11.121716499770207</v>
      </c>
      <c r="X14" s="36">
        <v>10.412625537654979</v>
      </c>
      <c r="Y14" s="36">
        <v>9.780263575246094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12.566382995662664</v>
      </c>
      <c r="C16" s="44">
        <f>C7/RES_summary!C$6</f>
        <v>12.852148178857856</v>
      </c>
      <c r="D16" s="44">
        <f>D7/RES_summary!D$6</f>
        <v>13.170538315038398</v>
      </c>
      <c r="E16" s="44">
        <f>E7/RES_summary!E$6</f>
        <v>13.494898201650953</v>
      </c>
      <c r="F16" s="44">
        <f>F7/RES_summary!F$6</f>
        <v>13.814755416069955</v>
      </c>
      <c r="G16" s="44">
        <f>G7/RES_summary!G$6</f>
        <v>14.149996778043606</v>
      </c>
      <c r="H16" s="44">
        <f>H7/RES_summary!H$6</f>
        <v>14.483271908876484</v>
      </c>
      <c r="I16" s="44">
        <f>I7/RES_summary!I$6</f>
        <v>14.824250081127213</v>
      </c>
      <c r="J16" s="44">
        <f>J7/RES_summary!J$6</f>
        <v>15.150719821709069</v>
      </c>
      <c r="K16" s="44">
        <f>K7/RES_summary!K$6</f>
        <v>15.502426749100914</v>
      </c>
      <c r="L16" s="44">
        <f>L7/RES_summary!L$6</f>
        <v>15.874898867402493</v>
      </c>
      <c r="M16" s="44">
        <f>M7/RES_summary!M$6</f>
        <v>16.084075734565442</v>
      </c>
      <c r="N16" s="44">
        <f>N7/RES_summary!N$6</f>
        <v>16.329968522663727</v>
      </c>
      <c r="O16" s="44">
        <f>O7/RES_summary!O$6</f>
        <v>16.551726562091009</v>
      </c>
      <c r="P16" s="44">
        <f>P7/RES_summary!P$6</f>
        <v>16.804869611146099</v>
      </c>
      <c r="Q16" s="44">
        <f>Q7/RES_summary!Q$6</f>
        <v>17.01355202259434</v>
      </c>
      <c r="R16" s="44">
        <f>R7/RES_summary!R$6</f>
        <v>17.250434326015956</v>
      </c>
      <c r="S16" s="44">
        <f>S7/RES_summary!S$6</f>
        <v>17.439480050218354</v>
      </c>
      <c r="T16" s="44">
        <f>T7/RES_summary!T$6</f>
        <v>17.784961451185897</v>
      </c>
      <c r="U16" s="44">
        <f>U7/RES_summary!U$6</f>
        <v>18.003336483781037</v>
      </c>
      <c r="V16" s="44">
        <f>V7/RES_summary!V$6</f>
        <v>18.286612244284207</v>
      </c>
      <c r="W16" s="44">
        <f>W7/RES_summary!W$6</f>
        <v>18.903764869196536</v>
      </c>
      <c r="X16" s="44">
        <f>X7/RES_summary!X$6</f>
        <v>19.453625663280736</v>
      </c>
      <c r="Y16" s="44">
        <f>Y7/RES_summary!Y$6</f>
        <v>19.948104357586512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4">B13*B16</f>
        <v>810.41331329957268</v>
      </c>
      <c r="C17" s="52">
        <f t="shared" si="4"/>
        <v>824.24293448577168</v>
      </c>
      <c r="D17" s="52">
        <f t="shared" si="4"/>
        <v>835.91035228229578</v>
      </c>
      <c r="E17" s="52">
        <f t="shared" si="4"/>
        <v>843.72307806788297</v>
      </c>
      <c r="F17" s="52">
        <f t="shared" si="4"/>
        <v>847.55257767442924</v>
      </c>
      <c r="G17" s="52">
        <f t="shared" si="4"/>
        <v>849.86734962214473</v>
      </c>
      <c r="H17" s="52">
        <f t="shared" si="4"/>
        <v>850.7936575144812</v>
      </c>
      <c r="I17" s="52">
        <f t="shared" si="4"/>
        <v>849.34633454965319</v>
      </c>
      <c r="J17" s="52">
        <f t="shared" si="4"/>
        <v>842.03528823901684</v>
      </c>
      <c r="K17" s="52">
        <f t="shared" si="4"/>
        <v>831.48439079750835</v>
      </c>
      <c r="L17" s="52">
        <f t="shared" si="4"/>
        <v>811.98706050854844</v>
      </c>
      <c r="M17" s="52">
        <f t="shared" si="4"/>
        <v>779.57228228815291</v>
      </c>
      <c r="N17" s="52">
        <f t="shared" si="4"/>
        <v>747.5689392537098</v>
      </c>
      <c r="O17" s="52">
        <f t="shared" si="4"/>
        <v>723.6135768012698</v>
      </c>
      <c r="P17" s="52">
        <f t="shared" si="4"/>
        <v>695.28477472300676</v>
      </c>
      <c r="Q17" s="52">
        <f t="shared" si="4"/>
        <v>653.89348566549268</v>
      </c>
      <c r="R17" s="52">
        <f t="shared" ref="R17:V17" si="5">R13*R16</f>
        <v>614.38652658776959</v>
      </c>
      <c r="S17" s="52">
        <f t="shared" si="5"/>
        <v>576.07354184993414</v>
      </c>
      <c r="T17" s="52">
        <f t="shared" si="5"/>
        <v>535.88620485625233</v>
      </c>
      <c r="U17" s="52">
        <f t="shared" si="5"/>
        <v>495.8863544509515</v>
      </c>
      <c r="V17" s="52">
        <f t="shared" si="5"/>
        <v>463.99681358409447</v>
      </c>
      <c r="W17" s="52">
        <f t="shared" ref="W17:Y17" si="6">W13*W16</f>
        <v>442.46651084152114</v>
      </c>
      <c r="X17" s="52">
        <f t="shared" si="6"/>
        <v>421.7889918252107</v>
      </c>
      <c r="Y17" s="52">
        <f t="shared" si="6"/>
        <v>400.13399207536838</v>
      </c>
      <c r="DA17" s="63" t="s">
        <v>1047</v>
      </c>
    </row>
    <row r="18" spans="1:105" ht="12.95" customHeight="1" x14ac:dyDescent="0.25">
      <c r="A18" s="51" t="s">
        <v>42</v>
      </c>
      <c r="B18" s="52">
        <f>B3*11630*1000/RES_summary!B$6</f>
        <v>405.47990589840316</v>
      </c>
      <c r="C18" s="52">
        <f>C3*11630*1000/RES_summary!C$6</f>
        <v>413.5512926586552</v>
      </c>
      <c r="D18" s="52">
        <f>D3*11630*1000/RES_summary!D$6</f>
        <v>420.25547060385207</v>
      </c>
      <c r="E18" s="52">
        <f>E3*11630*1000/RES_summary!E$6</f>
        <v>424.91035203621948</v>
      </c>
      <c r="F18" s="52">
        <f>F3*11630*1000/RES_summary!F$6</f>
        <v>427.74037118999917</v>
      </c>
      <c r="G18" s="52">
        <f>G3*11630*1000/RES_summary!G$6</f>
        <v>429.84798191166993</v>
      </c>
      <c r="H18" s="52">
        <f>H3*11630*1000/RES_summary!H$6</f>
        <v>431.2910285890012</v>
      </c>
      <c r="I18" s="52">
        <f>I3*11630*1000/RES_summary!I$6</f>
        <v>431.44205935831042</v>
      </c>
      <c r="J18" s="52">
        <f>J3*11630*1000/RES_summary!J$6</f>
        <v>427.57079958186534</v>
      </c>
      <c r="K18" s="52">
        <f>K3*11630*1000/RES_summary!K$6</f>
        <v>421.43618288050703</v>
      </c>
      <c r="L18" s="52">
        <f>L3*11630*1000/RES_summary!L$6</f>
        <v>411.66199798828831</v>
      </c>
      <c r="M18" s="52">
        <f>M3*11630*1000/RES_summary!M$6</f>
        <v>395.45326189349328</v>
      </c>
      <c r="N18" s="52">
        <f>N3*11630*1000/RES_summary!N$6</f>
        <v>379.06311853126334</v>
      </c>
      <c r="O18" s="52">
        <f>O3*11630*1000/RES_summary!O$6</f>
        <v>367.02178433873104</v>
      </c>
      <c r="P18" s="52">
        <f>P3*11630*1000/RES_summary!P$6</f>
        <v>351.83691990976303</v>
      </c>
      <c r="Q18" s="52">
        <f>Q3*11630*1000/RES_summary!Q$6</f>
        <v>331.03183364012801</v>
      </c>
      <c r="R18" s="52">
        <f>R3*11630*1000/RES_summary!R$6</f>
        <v>312.76857122963008</v>
      </c>
      <c r="S18" s="52">
        <f>S3*11630*1000/RES_summary!S$6</f>
        <v>294.78542108631171</v>
      </c>
      <c r="T18" s="52">
        <f>T3*11630*1000/RES_summary!T$6</f>
        <v>275.737472382715</v>
      </c>
      <c r="U18" s="52">
        <f>U3*11630*1000/RES_summary!U$6</f>
        <v>255.41850882615</v>
      </c>
      <c r="V18" s="52">
        <f>V3*11630*1000/RES_summary!V$6</f>
        <v>249.8965767583052</v>
      </c>
      <c r="W18" s="52">
        <f>W3*11630*1000/RES_summary!W$6</f>
        <v>249.24066785855283</v>
      </c>
      <c r="X18" s="52">
        <f>X3*11630*1000/RES_summary!X$6</f>
        <v>230.00987907916763</v>
      </c>
      <c r="Y18" s="52">
        <f>Y3*11630*1000/RES_summary!Y$6</f>
        <v>213.70723152528191</v>
      </c>
      <c r="DA18" s="63" t="s">
        <v>1055</v>
      </c>
    </row>
    <row r="19" spans="1:105" ht="12.95" customHeight="1" x14ac:dyDescent="0.25">
      <c r="A19" s="53" t="s">
        <v>119</v>
      </c>
      <c r="B19" s="36"/>
      <c r="C19" s="36">
        <v>150.41007423977877</v>
      </c>
      <c r="D19" s="36">
        <v>153.62452589734261</v>
      </c>
      <c r="E19" s="36">
        <v>157.23881962459427</v>
      </c>
      <c r="F19" s="36">
        <v>160.46022935716869</v>
      </c>
      <c r="G19" s="36">
        <v>163.38957748340422</v>
      </c>
      <c r="H19" s="36">
        <v>167.08688082920108</v>
      </c>
      <c r="I19" s="36">
        <v>170.43592451878791</v>
      </c>
      <c r="J19" s="36">
        <v>174.27449440285181</v>
      </c>
      <c r="K19" s="36">
        <v>176.94856312303634</v>
      </c>
      <c r="L19" s="36">
        <v>180.29851851926665</v>
      </c>
      <c r="M19" s="36">
        <v>180.88929389235088</v>
      </c>
      <c r="N19" s="36">
        <v>183.5608774835674</v>
      </c>
      <c r="O19" s="36">
        <v>184.25791280179718</v>
      </c>
      <c r="P19" s="36">
        <v>186.33591687256799</v>
      </c>
      <c r="Q19" s="36">
        <v>187.21681981625812</v>
      </c>
      <c r="R19" s="36">
        <v>188.12715994332876</v>
      </c>
      <c r="S19" s="36">
        <v>189.35325508372307</v>
      </c>
      <c r="T19" s="36">
        <v>192.38868614194035</v>
      </c>
      <c r="U19" s="36">
        <v>194.03131171081415</v>
      </c>
      <c r="V19" s="36">
        <v>195.46453023721844</v>
      </c>
      <c r="W19" s="36">
        <v>200.44832564874218</v>
      </c>
      <c r="X19" s="36">
        <v>206.44567016240816</v>
      </c>
      <c r="Y19" s="36">
        <v>210.92413046888123</v>
      </c>
      <c r="DA19" s="60" t="s">
        <v>1057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2008.7612753777466</v>
      </c>
      <c r="C3" s="49">
        <f t="shared" ref="C3:W3" si="0">C5*C11/11630</f>
        <v>2076.4971191545105</v>
      </c>
      <c r="D3" s="49">
        <f t="shared" si="0"/>
        <v>2138.7838527780837</v>
      </c>
      <c r="E3" s="49">
        <f t="shared" si="0"/>
        <v>2204.8564075936783</v>
      </c>
      <c r="F3" s="49">
        <f t="shared" si="0"/>
        <v>2287.0335511428193</v>
      </c>
      <c r="G3" s="49">
        <f t="shared" si="0"/>
        <v>2358.0518176813125</v>
      </c>
      <c r="H3" s="49">
        <f t="shared" si="0"/>
        <v>2431.3350873242898</v>
      </c>
      <c r="I3" s="49">
        <f t="shared" si="0"/>
        <v>2527.5890961953874</v>
      </c>
      <c r="J3" s="49">
        <f t="shared" si="0"/>
        <v>2638.3821755753329</v>
      </c>
      <c r="K3" s="49">
        <f t="shared" si="0"/>
        <v>2769.1458364135692</v>
      </c>
      <c r="L3" s="49">
        <f t="shared" si="0"/>
        <v>2900.7490847685185</v>
      </c>
      <c r="M3" s="49">
        <f t="shared" si="0"/>
        <v>3000.5713944438517</v>
      </c>
      <c r="N3" s="49">
        <f t="shared" si="0"/>
        <v>3106.9818374068736</v>
      </c>
      <c r="O3" s="49">
        <f t="shared" si="0"/>
        <v>3206.2572256994595</v>
      </c>
      <c r="P3" s="49">
        <f t="shared" si="0"/>
        <v>3297.6739645737644</v>
      </c>
      <c r="Q3" s="49">
        <f t="shared" si="0"/>
        <v>3394.8299185814421</v>
      </c>
      <c r="R3" s="49">
        <f t="shared" si="0"/>
        <v>3531.4837707113561</v>
      </c>
      <c r="S3" s="49">
        <f t="shared" si="0"/>
        <v>3605.0493591148197</v>
      </c>
      <c r="T3" s="49">
        <f t="shared" si="0"/>
        <v>3745.8637957737797</v>
      </c>
      <c r="U3" s="49">
        <f t="shared" si="0"/>
        <v>3840.1577330731657</v>
      </c>
      <c r="V3" s="49">
        <f t="shared" si="0"/>
        <v>4125.9492139330932</v>
      </c>
      <c r="W3" s="49">
        <f t="shared" si="0"/>
        <v>4288.7970763982912</v>
      </c>
      <c r="X3" s="49">
        <f t="shared" ref="X3:Y3" si="1">X5*X11/11630</f>
        <v>4173.4781672407726</v>
      </c>
      <c r="Y3" s="49">
        <f t="shared" si="1"/>
        <v>4107.5844683776695</v>
      </c>
      <c r="DA3" s="62" t="s">
        <v>975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662851.2190286906</v>
      </c>
      <c r="C5" s="49">
        <f t="shared" ref="C5:W5" si="2">C7*C13/1000000</f>
        <v>678705.71939235681</v>
      </c>
      <c r="D5" s="49">
        <f t="shared" si="2"/>
        <v>694264.53127370332</v>
      </c>
      <c r="E5" s="49">
        <f t="shared" si="2"/>
        <v>711796.06085049629</v>
      </c>
      <c r="F5" s="49">
        <f t="shared" si="2"/>
        <v>734913.10777245718</v>
      </c>
      <c r="G5" s="49">
        <f t="shared" si="2"/>
        <v>755130.23797783046</v>
      </c>
      <c r="H5" s="49">
        <f t="shared" si="2"/>
        <v>776661.22592770041</v>
      </c>
      <c r="I5" s="49">
        <f t="shared" si="2"/>
        <v>806482.98154954752</v>
      </c>
      <c r="J5" s="49">
        <f t="shared" si="2"/>
        <v>842962.51281108183</v>
      </c>
      <c r="K5" s="49">
        <f t="shared" si="2"/>
        <v>888621.53232985642</v>
      </c>
      <c r="L5" s="49">
        <f t="shared" si="2"/>
        <v>933473.53165979718</v>
      </c>
      <c r="M5" s="49">
        <f t="shared" si="2"/>
        <v>965447.34322904027</v>
      </c>
      <c r="N5" s="49">
        <f t="shared" si="2"/>
        <v>1000621.3008851924</v>
      </c>
      <c r="O5" s="49">
        <f t="shared" si="2"/>
        <v>1033075.9103306689</v>
      </c>
      <c r="P5" s="49">
        <f t="shared" si="2"/>
        <v>1066581.0312036702</v>
      </c>
      <c r="Q5" s="49">
        <f t="shared" si="2"/>
        <v>1099913.662190703</v>
      </c>
      <c r="R5" s="49">
        <f t="shared" si="2"/>
        <v>1124510.5482579949</v>
      </c>
      <c r="S5" s="49">
        <f t="shared" si="2"/>
        <v>1147260.2908769983</v>
      </c>
      <c r="T5" s="49">
        <f t="shared" si="2"/>
        <v>1174260.4979096844</v>
      </c>
      <c r="U5" s="49">
        <f t="shared" si="2"/>
        <v>1200765.4058113354</v>
      </c>
      <c r="V5" s="49">
        <f t="shared" si="2"/>
        <v>1221737.1722513074</v>
      </c>
      <c r="W5" s="49">
        <f t="shared" si="2"/>
        <v>1221557.4569595761</v>
      </c>
      <c r="X5" s="49">
        <f t="shared" ref="X5:Y5" si="3">X7*X13/1000000</f>
        <v>1228477.5674877889</v>
      </c>
      <c r="Y5" s="49">
        <f t="shared" si="3"/>
        <v>1234836.8007196914</v>
      </c>
      <c r="DA5" s="62" t="s">
        <v>984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77238710.087415218</v>
      </c>
      <c r="C7" s="35">
        <v>79824996.218921721</v>
      </c>
      <c r="D7" s="35">
        <v>82465534.566397786</v>
      </c>
      <c r="E7" s="35">
        <v>85387124.220703274</v>
      </c>
      <c r="F7" s="35">
        <v>89047877.01400888</v>
      </c>
      <c r="G7" s="35">
        <v>92375076.815544069</v>
      </c>
      <c r="H7" s="35">
        <v>95914002.231035501</v>
      </c>
      <c r="I7" s="35">
        <v>100596162.25699577</v>
      </c>
      <c r="J7" s="35">
        <v>106165184.60831431</v>
      </c>
      <c r="K7" s="35">
        <v>112543390.34205972</v>
      </c>
      <c r="L7" s="35">
        <v>119155978.77938543</v>
      </c>
      <c r="M7" s="35">
        <v>124444386.20975764</v>
      </c>
      <c r="N7" s="35">
        <v>130783997.65961187</v>
      </c>
      <c r="O7" s="35">
        <v>136947606.25424317</v>
      </c>
      <c r="P7" s="35">
        <v>143803732.76925302</v>
      </c>
      <c r="Q7" s="35">
        <v>151039784.82517725</v>
      </c>
      <c r="R7" s="35">
        <v>157417432.57296428</v>
      </c>
      <c r="S7" s="35">
        <v>163969237.95026124</v>
      </c>
      <c r="T7" s="35">
        <v>171279105.22931468</v>
      </c>
      <c r="U7" s="35">
        <v>178439071.56357834</v>
      </c>
      <c r="V7" s="35">
        <v>185078479.24286181</v>
      </c>
      <c r="W7" s="35">
        <v>188069902.52276364</v>
      </c>
      <c r="X7" s="35">
        <v>192021945.83876839</v>
      </c>
      <c r="Y7" s="35">
        <v>195974053.62489751</v>
      </c>
      <c r="DA7" s="59" t="s">
        <v>992</v>
      </c>
    </row>
    <row r="8" spans="1:105" ht="12.95" customHeight="1" x14ac:dyDescent="0.25">
      <c r="A8" s="51" t="s">
        <v>116</v>
      </c>
      <c r="B8" s="52"/>
      <c r="C8" s="52">
        <v>11673331.240041984</v>
      </c>
      <c r="D8" s="52">
        <v>11884287.442450324</v>
      </c>
      <c r="E8" s="52">
        <v>12324745.059639214</v>
      </c>
      <c r="F8" s="52">
        <v>13226063.433869295</v>
      </c>
      <c r="G8" s="52">
        <v>13057462.006771198</v>
      </c>
      <c r="H8" s="52">
        <v>13436983.736895408</v>
      </c>
      <c r="I8" s="52">
        <v>14750908.068658832</v>
      </c>
      <c r="J8" s="52">
        <v>15811403.619988041</v>
      </c>
      <c r="K8" s="52">
        <v>18051536.973787401</v>
      </c>
      <c r="L8" s="52">
        <v>18496875.879776038</v>
      </c>
      <c r="M8" s="52">
        <v>17613152.490011401</v>
      </c>
      <c r="N8" s="52">
        <v>19565674.883723579</v>
      </c>
      <c r="O8" s="52">
        <v>19221070.601402514</v>
      </c>
      <c r="P8" s="52">
        <v>20293110.251905233</v>
      </c>
      <c r="Q8" s="52">
        <v>21986960.124583054</v>
      </c>
      <c r="R8" s="52">
        <v>22189051.367775075</v>
      </c>
      <c r="S8" s="52">
        <v>24603342.351084366</v>
      </c>
      <c r="T8" s="52">
        <v>25806743.158829469</v>
      </c>
      <c r="U8" s="52">
        <v>24773118.824275058</v>
      </c>
      <c r="V8" s="52">
        <v>26205082.563007031</v>
      </c>
      <c r="W8" s="52">
        <v>22212493.881304432</v>
      </c>
      <c r="X8" s="52">
        <v>24245153.567909893</v>
      </c>
      <c r="Y8" s="52">
        <v>25939067.91071219</v>
      </c>
      <c r="DA8" s="63" t="s">
        <v>1000</v>
      </c>
    </row>
    <row r="9" spans="1:105" ht="12.95" customHeight="1" x14ac:dyDescent="0.25">
      <c r="A9" s="53" t="s">
        <v>115</v>
      </c>
      <c r="B9" s="36"/>
      <c r="C9" s="36">
        <v>9087045.1085354835</v>
      </c>
      <c r="D9" s="36">
        <v>9243749.0949742645</v>
      </c>
      <c r="E9" s="36">
        <v>9403155.4053337276</v>
      </c>
      <c r="F9" s="36">
        <v>9565310.6405636966</v>
      </c>
      <c r="G9" s="36">
        <v>9730262.2052360028</v>
      </c>
      <c r="H9" s="36">
        <v>9898058.3214039803</v>
      </c>
      <c r="I9" s="36">
        <v>10068748.042698562</v>
      </c>
      <c r="J9" s="36">
        <v>10242381.268669501</v>
      </c>
      <c r="K9" s="36">
        <v>11673331.240041986</v>
      </c>
      <c r="L9" s="36">
        <v>11884287.44245033</v>
      </c>
      <c r="M9" s="36">
        <v>12324745.059639201</v>
      </c>
      <c r="N9" s="36">
        <v>13226063.433869347</v>
      </c>
      <c r="O9" s="36">
        <v>13057462.006771207</v>
      </c>
      <c r="P9" s="36">
        <v>13436983.736895382</v>
      </c>
      <c r="Q9" s="36">
        <v>14750908.068658829</v>
      </c>
      <c r="R9" s="36">
        <v>15811403.619988054</v>
      </c>
      <c r="S9" s="36">
        <v>18051536.973787427</v>
      </c>
      <c r="T9" s="36">
        <v>18496875.879776031</v>
      </c>
      <c r="U9" s="36">
        <v>17613152.490011394</v>
      </c>
      <c r="V9" s="36">
        <v>19565674.883723557</v>
      </c>
      <c r="W9" s="36">
        <v>19221070.601402611</v>
      </c>
      <c r="X9" s="36">
        <v>20293110.251905143</v>
      </c>
      <c r="Y9" s="36">
        <v>21986960.124583066</v>
      </c>
      <c r="DA9" s="60" t="s">
        <v>1008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35.24455105759111</v>
      </c>
      <c r="C11" s="54">
        <v>35.581933090807127</v>
      </c>
      <c r="D11" s="54">
        <v>35.827923057188258</v>
      </c>
      <c r="E11" s="54">
        <v>36.025037831307067</v>
      </c>
      <c r="F11" s="54">
        <v>36.192306163120293</v>
      </c>
      <c r="G11" s="54">
        <v>36.317103011360004</v>
      </c>
      <c r="H11" s="54">
        <v>36.407671867236687</v>
      </c>
      <c r="I11" s="54">
        <v>36.449450095366174</v>
      </c>
      <c r="J11" s="54">
        <v>36.40065155402452</v>
      </c>
      <c r="K11" s="54">
        <v>36.241712479160647</v>
      </c>
      <c r="L11" s="54">
        <v>36.139976883836056</v>
      </c>
      <c r="M11" s="54">
        <v>36.145570819705704</v>
      </c>
      <c r="N11" s="54">
        <v>36.111762499035436</v>
      </c>
      <c r="O11" s="54">
        <v>36.094899863601746</v>
      </c>
      <c r="P11" s="54">
        <v>35.957838256987849</v>
      </c>
      <c r="Q11" s="54">
        <v>35.89542825976536</v>
      </c>
      <c r="R11" s="54">
        <v>36.523584698247021</v>
      </c>
      <c r="S11" s="54">
        <v>36.545084302059628</v>
      </c>
      <c r="T11" s="54">
        <v>37.099430682032292</v>
      </c>
      <c r="U11" s="54">
        <v>37.193805067580428</v>
      </c>
      <c r="V11" s="54">
        <v>39.27586918683977</v>
      </c>
      <c r="W11" s="54">
        <v>40.832062146842361</v>
      </c>
      <c r="X11" s="54">
        <v>39.510327554672791</v>
      </c>
      <c r="Y11" s="54">
        <v>38.68625176978054</v>
      </c>
      <c r="DA11" s="62" t="s">
        <v>1016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8581.8525228930685</v>
      </c>
      <c r="C13" s="35">
        <v>8502.4209400648415</v>
      </c>
      <c r="D13" s="35">
        <v>8418.8447322161082</v>
      </c>
      <c r="E13" s="35">
        <v>8336.1053243893148</v>
      </c>
      <c r="F13" s="35">
        <v>8253.0109915685207</v>
      </c>
      <c r="G13" s="35">
        <v>8174.6101222268617</v>
      </c>
      <c r="H13" s="35">
        <v>8097.4749031626925</v>
      </c>
      <c r="I13" s="35">
        <v>8017.0352770437039</v>
      </c>
      <c r="J13" s="35">
        <v>7940.1031130978254</v>
      </c>
      <c r="K13" s="35">
        <v>7895.8127139143135</v>
      </c>
      <c r="L13" s="35">
        <v>7834.0469460462582</v>
      </c>
      <c r="M13" s="35">
        <v>7758.0626385325841</v>
      </c>
      <c r="N13" s="35">
        <v>7650.9459780353527</v>
      </c>
      <c r="O13" s="35">
        <v>7543.58501464249</v>
      </c>
      <c r="P13" s="35">
        <v>7416.9217353704062</v>
      </c>
      <c r="Q13" s="35">
        <v>7282.2777353914444</v>
      </c>
      <c r="R13" s="35">
        <v>7143.4944013381428</v>
      </c>
      <c r="S13" s="35">
        <v>6996.8019929751126</v>
      </c>
      <c r="T13" s="35">
        <v>6855.8304081373017</v>
      </c>
      <c r="U13" s="35">
        <v>6729.2740053486514</v>
      </c>
      <c r="V13" s="35">
        <v>6601.1844124142162</v>
      </c>
      <c r="W13" s="35">
        <v>6495.230978341795</v>
      </c>
      <c r="X13" s="35">
        <v>6397.589411573209</v>
      </c>
      <c r="Y13" s="35">
        <v>6301.0218846787766</v>
      </c>
      <c r="DA13" s="59" t="s">
        <v>1024</v>
      </c>
    </row>
    <row r="14" spans="1:105" ht="12.95" customHeight="1" x14ac:dyDescent="0.25">
      <c r="A14" s="53" t="s">
        <v>112</v>
      </c>
      <c r="B14" s="36"/>
      <c r="C14" s="36">
        <v>8038.6805980549989</v>
      </c>
      <c r="D14" s="36">
        <v>7984.2652605411458</v>
      </c>
      <c r="E14" s="36">
        <v>7969.9841286686842</v>
      </c>
      <c r="F14" s="36">
        <v>7954.3798274495339</v>
      </c>
      <c r="G14" s="36">
        <v>7943.4123879512535</v>
      </c>
      <c r="H14" s="36">
        <v>7924.0004164620659</v>
      </c>
      <c r="I14" s="36">
        <v>7879.5329666116195</v>
      </c>
      <c r="J14" s="36">
        <v>7866.3564463856455</v>
      </c>
      <c r="K14" s="36">
        <v>7727.7187574295331</v>
      </c>
      <c r="L14" s="36">
        <v>7554.7516029865983</v>
      </c>
      <c r="M14" s="36">
        <v>7392.3072066908153</v>
      </c>
      <c r="N14" s="36">
        <v>7174.7634909271274</v>
      </c>
      <c r="O14" s="36">
        <v>7084.6945900781002</v>
      </c>
      <c r="P14" s="36">
        <v>6897.897062724167</v>
      </c>
      <c r="Q14" s="36">
        <v>6802.3454153748435</v>
      </c>
      <c r="R14" s="36">
        <v>6713.8977863715791</v>
      </c>
      <c r="S14" s="36">
        <v>6594.5082247990649</v>
      </c>
      <c r="T14" s="36">
        <v>6461.0830087879576</v>
      </c>
      <c r="U14" s="36">
        <v>6325.6767586546594</v>
      </c>
      <c r="V14" s="36">
        <v>6157.2351807368823</v>
      </c>
      <c r="W14" s="36">
        <v>6122.4867563384259</v>
      </c>
      <c r="X14" s="36">
        <v>6058.9385716574316</v>
      </c>
      <c r="Y14" s="36">
        <v>6011.0922709369324</v>
      </c>
      <c r="DA14" s="60" t="s">
        <v>1032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0.4475784542970826</v>
      </c>
      <c r="C16" s="44">
        <f>C7/RES_summary!C$6</f>
        <v>0.45954840433169925</v>
      </c>
      <c r="D16" s="44">
        <f>D7/RES_summary!D$6</f>
        <v>0.47173326185311898</v>
      </c>
      <c r="E16" s="44">
        <f>E7/RES_summary!E$6</f>
        <v>0.48432685709986151</v>
      </c>
      <c r="F16" s="44">
        <f>F7/RES_summary!F$6</f>
        <v>0.50074414160799852</v>
      </c>
      <c r="G16" s="44">
        <f>G7/RES_summary!G$6</f>
        <v>0.51616480318267743</v>
      </c>
      <c r="H16" s="44">
        <f>H7/RES_summary!H$6</f>
        <v>0.53124312112086713</v>
      </c>
      <c r="I16" s="44">
        <f>I7/RES_summary!I$6</f>
        <v>0.5524275184671773</v>
      </c>
      <c r="J16" s="44">
        <f>J7/RES_summary!J$6</f>
        <v>0.57579157744790455</v>
      </c>
      <c r="K16" s="44">
        <f>K7/RES_summary!K$6</f>
        <v>0.60567038691603081</v>
      </c>
      <c r="L16" s="44">
        <f>L7/RES_summary!L$6</f>
        <v>0.63669101974122122</v>
      </c>
      <c r="M16" s="44">
        <f>M7/RES_summary!M$6</f>
        <v>0.66320388210305692</v>
      </c>
      <c r="N16" s="44">
        <f>N7/RES_summary!N$6</f>
        <v>0.69128169709369947</v>
      </c>
      <c r="O16" s="44">
        <f>O7/RES_summary!O$6</f>
        <v>0.72049133672147037</v>
      </c>
      <c r="P16" s="44">
        <f>P7/RES_summary!P$6</f>
        <v>0.75119722616943252</v>
      </c>
      <c r="Q16" s="44">
        <f>Q7/RES_summary!Q$6</f>
        <v>0.78388618766580342</v>
      </c>
      <c r="R16" s="44">
        <f>R7/RES_summary!R$6</f>
        <v>0.81343063876395405</v>
      </c>
      <c r="S16" s="44">
        <f>S7/RES_summary!S$6</f>
        <v>0.8435180042069671</v>
      </c>
      <c r="T16" s="44">
        <f>T7/RES_summary!T$6</f>
        <v>0.8770215334402981</v>
      </c>
      <c r="U16" s="44">
        <f>U7/RES_summary!U$6</f>
        <v>0.90867135502368368</v>
      </c>
      <c r="V16" s="44">
        <f>V7/RES_summary!V$6</f>
        <v>0.93994153504877598</v>
      </c>
      <c r="W16" s="44">
        <f>W7/RES_summary!W$6</f>
        <v>0.95381212243022329</v>
      </c>
      <c r="X16" s="44">
        <f>X7/RES_summary!X$6</f>
        <v>0.96688927640208322</v>
      </c>
      <c r="Y16" s="44">
        <f>Y7/RES_summary!Y$6</f>
        <v>0.97876561856588984</v>
      </c>
      <c r="DA16" s="59" t="s">
        <v>1040</v>
      </c>
    </row>
    <row r="17" spans="1:105" ht="12.95" customHeight="1" x14ac:dyDescent="0.25">
      <c r="A17" s="51" t="s">
        <v>43</v>
      </c>
      <c r="B17" s="52">
        <f t="shared" ref="B17:Q17" si="4">B13*B16</f>
        <v>3841.0522872019983</v>
      </c>
      <c r="C17" s="52">
        <f t="shared" si="4"/>
        <v>3907.2739759632241</v>
      </c>
      <c r="D17" s="52">
        <f t="shared" si="4"/>
        <v>3971.4490865632529</v>
      </c>
      <c r="E17" s="52">
        <f t="shared" si="4"/>
        <v>4037.3996922148981</v>
      </c>
      <c r="F17" s="52">
        <f t="shared" si="4"/>
        <v>4132.6469046543552</v>
      </c>
      <c r="G17" s="52">
        <f t="shared" si="4"/>
        <v>4219.4460248343512</v>
      </c>
      <c r="H17" s="52">
        <f t="shared" si="4"/>
        <v>4301.7278407540398</v>
      </c>
      <c r="I17" s="52">
        <f t="shared" si="4"/>
        <v>4428.8309035610728</v>
      </c>
      <c r="J17" s="52">
        <f t="shared" si="4"/>
        <v>4571.8444965896142</v>
      </c>
      <c r="K17" s="52">
        <f t="shared" si="4"/>
        <v>4782.2599414529977</v>
      </c>
      <c r="L17" s="52">
        <f t="shared" si="4"/>
        <v>4987.8673387787921</v>
      </c>
      <c r="M17" s="52">
        <f t="shared" si="4"/>
        <v>5145.1772594734948</v>
      </c>
      <c r="N17" s="52">
        <f t="shared" si="4"/>
        <v>5288.9589200684932</v>
      </c>
      <c r="O17" s="52">
        <f t="shared" si="4"/>
        <v>5435.0876508718202</v>
      </c>
      <c r="P17" s="52">
        <f t="shared" si="4"/>
        <v>5571.5710343260225</v>
      </c>
      <c r="Q17" s="52">
        <f t="shared" si="4"/>
        <v>5708.4769315195599</v>
      </c>
      <c r="R17" s="52">
        <f t="shared" ref="R17:V17" si="5">R13*R16</f>
        <v>5810.7372138872151</v>
      </c>
      <c r="S17" s="52">
        <f t="shared" si="5"/>
        <v>5901.9284529456972</v>
      </c>
      <c r="T17" s="52">
        <f t="shared" si="5"/>
        <v>6012.710897551201</v>
      </c>
      <c r="U17" s="52">
        <f t="shared" si="5"/>
        <v>6114.6985287658099</v>
      </c>
      <c r="V17" s="52">
        <f t="shared" si="5"/>
        <v>6204.7274097446707</v>
      </c>
      <c r="W17" s="52">
        <f t="shared" ref="W17:Y17" si="6">W13*W16</f>
        <v>6195.2300451267229</v>
      </c>
      <c r="X17" s="52">
        <f t="shared" si="6"/>
        <v>6185.7605968736498</v>
      </c>
      <c r="Y17" s="52">
        <f t="shared" si="6"/>
        <v>6167.2235825548314</v>
      </c>
      <c r="DA17" s="63" t="s">
        <v>1048</v>
      </c>
    </row>
    <row r="18" spans="1:105" ht="12.95" customHeight="1" x14ac:dyDescent="0.25">
      <c r="A18" s="53" t="s">
        <v>42</v>
      </c>
      <c r="B18" s="36">
        <f>B3*11630*1000/RES_summary!B$6</f>
        <v>135.37616345116794</v>
      </c>
      <c r="C18" s="36">
        <f>C3*11630*1000/RES_summary!C$6</f>
        <v>139.02836118017538</v>
      </c>
      <c r="D18" s="36">
        <f>D3*11630*1000/RES_summary!D$6</f>
        <v>142.28877229892879</v>
      </c>
      <c r="E18" s="36">
        <f>E3*11630*1000/RES_summary!E$6</f>
        <v>145.44747665214922</v>
      </c>
      <c r="F18" s="36">
        <f>F3*11630*1000/RES_summary!F$6</f>
        <v>149.57002203732185</v>
      </c>
      <c r="G18" s="36">
        <f>G3*11630*1000/RES_summary!G$6</f>
        <v>153.23805593478261</v>
      </c>
      <c r="H18" s="36">
        <f>H3*11630*1000/RES_summary!H$6</f>
        <v>156.61589568832966</v>
      </c>
      <c r="I18" s="36">
        <f>I3*11630*1000/RES_summary!I$6</f>
        <v>161.42845100016481</v>
      </c>
      <c r="J18" s="36">
        <f>J3*11630*1000/RES_summary!J$6</f>
        <v>166.41811847954321</v>
      </c>
      <c r="K18" s="36">
        <f>K3*11630*1000/RES_summary!K$6</f>
        <v>173.31728979874711</v>
      </c>
      <c r="L18" s="36">
        <f>L3*11630*1000/RES_summary!L$6</f>
        <v>180.26141032310639</v>
      </c>
      <c r="M18" s="36">
        <f>M3*11630*1000/RES_summary!M$6</f>
        <v>185.9753690122385</v>
      </c>
      <c r="N18" s="36">
        <f>N3*11630*1000/RES_summary!N$6</f>
        <v>190.99362838866833</v>
      </c>
      <c r="O18" s="36">
        <f>O3*11630*1000/RES_summary!O$6</f>
        <v>196.17894450811681</v>
      </c>
      <c r="P18" s="36">
        <f>P3*11630*1000/RES_summary!P$6</f>
        <v>200.34165008961364</v>
      </c>
      <c r="Q18" s="36">
        <f>Q3*11630*1000/RES_summary!Q$6</f>
        <v>204.90822416788589</v>
      </c>
      <c r="R18" s="36">
        <f>R3*11630*1000/RES_summary!R$6</f>
        <v>212.2289527906656</v>
      </c>
      <c r="S18" s="36">
        <f>S3*11630*1000/RES_summary!S$6</f>
        <v>215.68647285762486</v>
      </c>
      <c r="T18" s="36">
        <f>T3*11630*1000/RES_summary!T$6</f>
        <v>223.06815115480094</v>
      </c>
      <c r="U18" s="36">
        <f>U3*11630*1000/RES_summary!U$6</f>
        <v>227.42890512593638</v>
      </c>
      <c r="V18" s="36">
        <f>V3*11630*1000/RES_summary!V$6</f>
        <v>243.69606208513085</v>
      </c>
      <c r="W18" s="36">
        <f>W3*11630*1000/RES_summary!W$6</f>
        <v>252.96401821659936</v>
      </c>
      <c r="X18" s="36">
        <f>X3*11630*1000/RES_summary!X$6</f>
        <v>244.40142735726613</v>
      </c>
      <c r="Y18" s="36">
        <f>Y3*11630*1000/RES_summary!Y$6</f>
        <v>238.58676423524409</v>
      </c>
      <c r="DA18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7728805</v>
      </c>
      <c r="C3" s="120">
        <v>7727636</v>
      </c>
      <c r="D3" s="120">
        <v>7813443</v>
      </c>
      <c r="E3" s="120">
        <v>7889866</v>
      </c>
      <c r="F3" s="120">
        <v>8104544</v>
      </c>
      <c r="G3" s="120">
        <v>8303327</v>
      </c>
      <c r="H3" s="120">
        <v>8474200</v>
      </c>
      <c r="I3" s="120">
        <v>8441422</v>
      </c>
      <c r="J3" s="120">
        <v>8590829</v>
      </c>
      <c r="K3" s="120">
        <v>8634182</v>
      </c>
      <c r="L3" s="120">
        <v>8694702</v>
      </c>
      <c r="M3" s="120">
        <v>8578129</v>
      </c>
      <c r="N3" s="120">
        <v>8532674</v>
      </c>
      <c r="O3" s="120">
        <v>8263092</v>
      </c>
      <c r="P3" s="120">
        <v>8099758</v>
      </c>
      <c r="Q3" s="120">
        <v>7971291</v>
      </c>
      <c r="R3" s="120">
        <v>7689441</v>
      </c>
      <c r="S3" s="120">
        <v>7340635</v>
      </c>
      <c r="T3" s="120">
        <v>6649659</v>
      </c>
      <c r="U3" s="120">
        <v>6200005</v>
      </c>
      <c r="V3" s="120">
        <v>5810990</v>
      </c>
      <c r="W3" s="120">
        <v>4983920</v>
      </c>
      <c r="X3" s="120">
        <v>4567867</v>
      </c>
      <c r="Y3" s="120">
        <v>4624894</v>
      </c>
      <c r="DA3" s="129" t="s">
        <v>336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7728805</v>
      </c>
      <c r="C5" s="52">
        <v>7727636</v>
      </c>
      <c r="D5" s="52">
        <v>7813443</v>
      </c>
      <c r="E5" s="52">
        <v>7889866</v>
      </c>
      <c r="F5" s="52">
        <v>8104544</v>
      </c>
      <c r="G5" s="52">
        <v>8303327</v>
      </c>
      <c r="H5" s="52">
        <v>8474200</v>
      </c>
      <c r="I5" s="52">
        <v>8441422</v>
      </c>
      <c r="J5" s="52">
        <v>8590829</v>
      </c>
      <c r="K5" s="52">
        <v>8634182</v>
      </c>
      <c r="L5" s="52">
        <v>8694702</v>
      </c>
      <c r="M5" s="52">
        <v>8578129</v>
      </c>
      <c r="N5" s="52">
        <v>8532674</v>
      </c>
      <c r="O5" s="52">
        <v>8263092</v>
      </c>
      <c r="P5" s="52">
        <v>8099758</v>
      </c>
      <c r="Q5" s="52">
        <v>7971291</v>
      </c>
      <c r="R5" s="52">
        <v>7689441</v>
      </c>
      <c r="S5" s="52">
        <v>7340635</v>
      </c>
      <c r="T5" s="52">
        <v>6649659</v>
      </c>
      <c r="U5" s="52">
        <v>6200005</v>
      </c>
      <c r="V5" s="52">
        <v>5810990</v>
      </c>
      <c r="W5" s="52">
        <v>4983920</v>
      </c>
      <c r="X5" s="52">
        <v>4567867</v>
      </c>
      <c r="Y5" s="52">
        <v>4624894</v>
      </c>
      <c r="DA5" s="63" t="s">
        <v>1059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92266</v>
      </c>
      <c r="C8" s="52">
        <v>104382</v>
      </c>
      <c r="D8" s="52">
        <v>113984</v>
      </c>
      <c r="E8" s="52">
        <v>122236</v>
      </c>
      <c r="F8" s="52">
        <v>142797</v>
      </c>
      <c r="G8" s="52">
        <v>177860</v>
      </c>
      <c r="H8" s="52">
        <v>187785</v>
      </c>
      <c r="I8" s="52">
        <v>198775</v>
      </c>
      <c r="J8" s="52">
        <v>206889</v>
      </c>
      <c r="K8" s="52">
        <v>220920</v>
      </c>
      <c r="L8" s="52">
        <v>234090</v>
      </c>
      <c r="M8" s="52">
        <v>244755</v>
      </c>
      <c r="N8" s="52">
        <v>271149</v>
      </c>
      <c r="O8" s="52">
        <v>266312</v>
      </c>
      <c r="P8" s="52">
        <v>272839</v>
      </c>
      <c r="Q8" s="52">
        <v>283010</v>
      </c>
      <c r="R8" s="52">
        <v>308542</v>
      </c>
      <c r="S8" s="52">
        <v>334539</v>
      </c>
      <c r="T8" s="52">
        <v>346023</v>
      </c>
      <c r="U8" s="52">
        <v>338157</v>
      </c>
      <c r="V8" s="52">
        <v>319232</v>
      </c>
      <c r="W8" s="52">
        <v>293913</v>
      </c>
      <c r="X8" s="52">
        <v>270568</v>
      </c>
      <c r="Y8" s="52">
        <v>243460</v>
      </c>
      <c r="DA8" s="63" t="s">
        <v>1060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4238956</v>
      </c>
      <c r="C10" s="52">
        <v>4341048</v>
      </c>
      <c r="D10" s="52">
        <v>4563038</v>
      </c>
      <c r="E10" s="52">
        <v>4599850</v>
      </c>
      <c r="F10" s="52">
        <v>4780111</v>
      </c>
      <c r="G10" s="52">
        <v>4990108</v>
      </c>
      <c r="H10" s="52">
        <v>5211934</v>
      </c>
      <c r="I10" s="52">
        <v>5242908</v>
      </c>
      <c r="J10" s="52">
        <v>5348837</v>
      </c>
      <c r="K10" s="52">
        <v>5319293</v>
      </c>
      <c r="L10" s="52">
        <v>5312055</v>
      </c>
      <c r="M10" s="52">
        <v>5203046</v>
      </c>
      <c r="N10" s="52">
        <v>5207637</v>
      </c>
      <c r="O10" s="52">
        <v>5073847</v>
      </c>
      <c r="P10" s="52">
        <v>5025523</v>
      </c>
      <c r="Q10" s="52">
        <v>4949051</v>
      </c>
      <c r="R10" s="52">
        <v>4743052</v>
      </c>
      <c r="S10" s="52">
        <v>4499057</v>
      </c>
      <c r="T10" s="52">
        <v>4054255</v>
      </c>
      <c r="U10" s="52">
        <v>3860224</v>
      </c>
      <c r="V10" s="52">
        <v>3765116</v>
      </c>
      <c r="W10" s="52">
        <v>3385019</v>
      </c>
      <c r="X10" s="52">
        <v>3286429</v>
      </c>
      <c r="Y10" s="52">
        <v>3396711</v>
      </c>
      <c r="DA10" s="63" t="s">
        <v>1061</v>
      </c>
    </row>
    <row r="11" spans="1:105" ht="12" customHeight="1" x14ac:dyDescent="0.25">
      <c r="A11" s="97" t="s">
        <v>124</v>
      </c>
      <c r="B11" s="52">
        <v>677862</v>
      </c>
      <c r="C11" s="52">
        <v>647792</v>
      </c>
      <c r="D11" s="52">
        <v>592559</v>
      </c>
      <c r="E11" s="52">
        <v>550777</v>
      </c>
      <c r="F11" s="52">
        <v>537564</v>
      </c>
      <c r="G11" s="52">
        <v>511089</v>
      </c>
      <c r="H11" s="52">
        <v>475387</v>
      </c>
      <c r="I11" s="52">
        <v>444369</v>
      </c>
      <c r="J11" s="52">
        <v>429570</v>
      </c>
      <c r="K11" s="52">
        <v>415675</v>
      </c>
      <c r="L11" s="52">
        <v>389241</v>
      </c>
      <c r="M11" s="52">
        <v>362395</v>
      </c>
      <c r="N11" s="52">
        <v>328550</v>
      </c>
      <c r="O11" s="52">
        <v>301394</v>
      </c>
      <c r="P11" s="52">
        <v>294543</v>
      </c>
      <c r="Q11" s="52">
        <v>299990</v>
      </c>
      <c r="R11" s="52">
        <v>310762</v>
      </c>
      <c r="S11" s="52">
        <v>325298</v>
      </c>
      <c r="T11" s="52">
        <v>312010</v>
      </c>
      <c r="U11" s="52">
        <v>283863</v>
      </c>
      <c r="V11" s="52">
        <v>240701</v>
      </c>
      <c r="W11" s="52">
        <v>181962</v>
      </c>
      <c r="X11" s="52">
        <v>151388</v>
      </c>
      <c r="Y11" s="52">
        <v>159427</v>
      </c>
      <c r="DA11" s="63" t="s">
        <v>1062</v>
      </c>
    </row>
    <row r="12" spans="1:105" ht="12" customHeight="1" x14ac:dyDescent="0.25">
      <c r="A12" s="97" t="s">
        <v>123</v>
      </c>
      <c r="B12" s="52">
        <v>705</v>
      </c>
      <c r="C12" s="52">
        <v>654</v>
      </c>
      <c r="D12" s="52">
        <v>599</v>
      </c>
      <c r="E12" s="52">
        <v>639</v>
      </c>
      <c r="F12" s="52">
        <v>778</v>
      </c>
      <c r="G12" s="52">
        <v>762</v>
      </c>
      <c r="H12" s="52">
        <v>817</v>
      </c>
      <c r="I12" s="52">
        <v>834</v>
      </c>
      <c r="J12" s="52">
        <v>1107</v>
      </c>
      <c r="K12" s="52">
        <v>1571</v>
      </c>
      <c r="L12" s="52">
        <v>1636</v>
      </c>
      <c r="M12" s="52">
        <v>1644</v>
      </c>
      <c r="N12" s="52">
        <v>1604</v>
      </c>
      <c r="O12" s="52">
        <v>1699</v>
      </c>
      <c r="P12" s="52">
        <v>1995</v>
      </c>
      <c r="Q12" s="52">
        <v>2239</v>
      </c>
      <c r="R12" s="52">
        <v>2723</v>
      </c>
      <c r="S12" s="52">
        <v>2872</v>
      </c>
      <c r="T12" s="52">
        <v>3005</v>
      </c>
      <c r="U12" s="52">
        <v>2897</v>
      </c>
      <c r="V12" s="52">
        <v>2586</v>
      </c>
      <c r="W12" s="52">
        <v>1900</v>
      </c>
      <c r="X12" s="52">
        <v>1469</v>
      </c>
      <c r="Y12" s="52">
        <v>1336</v>
      </c>
      <c r="DA12" s="63" t="s">
        <v>1063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2638385</v>
      </c>
      <c r="C15" s="52">
        <v>2556218</v>
      </c>
      <c r="D15" s="52">
        <v>2475806</v>
      </c>
      <c r="E15" s="52">
        <v>2517645</v>
      </c>
      <c r="F15" s="52">
        <v>2556722</v>
      </c>
      <c r="G15" s="52">
        <v>2540382</v>
      </c>
      <c r="H15" s="52">
        <v>2466960</v>
      </c>
      <c r="I15" s="52">
        <v>2368444</v>
      </c>
      <c r="J15" s="52">
        <v>2362712</v>
      </c>
      <c r="K15" s="52">
        <v>2248486</v>
      </c>
      <c r="L15" s="52">
        <v>2243365</v>
      </c>
      <c r="M15" s="52">
        <v>2180972</v>
      </c>
      <c r="N15" s="52">
        <v>2129883</v>
      </c>
      <c r="O15" s="52">
        <v>1950671</v>
      </c>
      <c r="P15" s="52">
        <v>1771185</v>
      </c>
      <c r="Q15" s="52">
        <v>1631489</v>
      </c>
      <c r="R15" s="52">
        <v>1514683</v>
      </c>
      <c r="S15" s="52">
        <v>1431257</v>
      </c>
      <c r="T15" s="52">
        <v>1236104</v>
      </c>
      <c r="U15" s="52">
        <v>1066379</v>
      </c>
      <c r="V15" s="52">
        <v>932253</v>
      </c>
      <c r="W15" s="52">
        <v>789127</v>
      </c>
      <c r="X15" s="52">
        <v>645694</v>
      </c>
      <c r="Y15" s="52">
        <v>594939</v>
      </c>
      <c r="DA15" s="63" t="s">
        <v>1064</v>
      </c>
    </row>
    <row r="16" spans="1:105" ht="12" customHeight="1" x14ac:dyDescent="0.25">
      <c r="A16" s="97" t="s">
        <v>121</v>
      </c>
      <c r="B16" s="52">
        <v>172897</v>
      </c>
      <c r="C16" s="52">
        <v>181924</v>
      </c>
      <c r="D16" s="52">
        <v>181441</v>
      </c>
      <c r="E16" s="52">
        <v>220955</v>
      </c>
      <c r="F16" s="52">
        <v>229369</v>
      </c>
      <c r="G16" s="52">
        <v>260986</v>
      </c>
      <c r="H16" s="52">
        <v>319102</v>
      </c>
      <c r="I16" s="52">
        <v>384867</v>
      </c>
      <c r="J16" s="52">
        <v>448603</v>
      </c>
      <c r="K16" s="52">
        <v>649157</v>
      </c>
      <c r="L16" s="52">
        <v>748405</v>
      </c>
      <c r="M16" s="52">
        <v>830072</v>
      </c>
      <c r="N16" s="52">
        <v>865000</v>
      </c>
      <c r="O16" s="52">
        <v>935481</v>
      </c>
      <c r="P16" s="52">
        <v>1006512</v>
      </c>
      <c r="Q16" s="52">
        <v>1088522</v>
      </c>
      <c r="R16" s="52">
        <v>1118221</v>
      </c>
      <c r="S16" s="52">
        <v>1082151</v>
      </c>
      <c r="T16" s="52">
        <v>1044285</v>
      </c>
      <c r="U16" s="52">
        <v>986642</v>
      </c>
      <c r="V16" s="52">
        <v>870334</v>
      </c>
      <c r="W16" s="52">
        <v>625912</v>
      </c>
      <c r="X16" s="52">
        <v>482887</v>
      </c>
      <c r="Y16" s="52">
        <v>472481</v>
      </c>
      <c r="DA16" s="63" t="s">
        <v>1065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1170155</v>
      </c>
      <c r="C20" s="52">
        <v>1200455</v>
      </c>
      <c r="D20" s="52">
        <v>1252543</v>
      </c>
      <c r="E20" s="52">
        <v>1256016</v>
      </c>
      <c r="F20" s="52">
        <v>1304004</v>
      </c>
      <c r="G20" s="52">
        <v>1349623</v>
      </c>
      <c r="H20" s="52">
        <v>1374371</v>
      </c>
      <c r="I20" s="52">
        <v>1369580</v>
      </c>
      <c r="J20" s="52">
        <v>1376009</v>
      </c>
      <c r="K20" s="52">
        <v>1364548</v>
      </c>
      <c r="L20" s="52">
        <v>1367850</v>
      </c>
      <c r="M20" s="52">
        <v>1377324</v>
      </c>
      <c r="N20" s="52">
        <v>1392535</v>
      </c>
      <c r="O20" s="52">
        <v>1387753</v>
      </c>
      <c r="P20" s="52">
        <v>1382556</v>
      </c>
      <c r="Q20" s="52">
        <v>1346037</v>
      </c>
      <c r="R20" s="52">
        <v>1289839</v>
      </c>
      <c r="S20" s="52">
        <v>1210314</v>
      </c>
      <c r="T20" s="52">
        <v>1110768</v>
      </c>
      <c r="U20" s="52">
        <v>1000078</v>
      </c>
      <c r="V20" s="52">
        <v>926996</v>
      </c>
      <c r="W20" s="52">
        <v>843855</v>
      </c>
      <c r="X20" s="52">
        <v>774383</v>
      </c>
      <c r="Y20" s="52">
        <v>782452</v>
      </c>
      <c r="DA20" s="63" t="s">
        <v>1066</v>
      </c>
    </row>
    <row r="21" spans="1:105" ht="12" customHeight="1" x14ac:dyDescent="0.25">
      <c r="A21" s="97" t="s">
        <v>50</v>
      </c>
      <c r="B21" s="52">
        <v>3175736</v>
      </c>
      <c r="C21" s="52">
        <v>3196236</v>
      </c>
      <c r="D21" s="52">
        <v>3218048</v>
      </c>
      <c r="E21" s="52">
        <v>3058217</v>
      </c>
      <c r="F21" s="52">
        <v>3041005</v>
      </c>
      <c r="G21" s="52">
        <v>3156827</v>
      </c>
      <c r="H21" s="52">
        <v>3237114</v>
      </c>
      <c r="I21" s="52">
        <v>3247163</v>
      </c>
      <c r="J21" s="52">
        <v>3271814</v>
      </c>
      <c r="K21" s="52">
        <v>3206414</v>
      </c>
      <c r="L21" s="52">
        <v>3100500</v>
      </c>
      <c r="M21" s="52">
        <v>2961264</v>
      </c>
      <c r="N21" s="52">
        <v>2929437</v>
      </c>
      <c r="O21" s="52">
        <v>2805804</v>
      </c>
      <c r="P21" s="52">
        <v>2787290</v>
      </c>
      <c r="Q21" s="52">
        <v>2790372</v>
      </c>
      <c r="R21" s="52">
        <v>2715755</v>
      </c>
      <c r="S21" s="52">
        <v>2636790</v>
      </c>
      <c r="T21" s="52">
        <v>2408737</v>
      </c>
      <c r="U21" s="52">
        <v>2339199</v>
      </c>
      <c r="V21" s="52">
        <v>2265197</v>
      </c>
      <c r="W21" s="52">
        <v>1871635</v>
      </c>
      <c r="X21" s="52">
        <v>1887689</v>
      </c>
      <c r="Y21" s="52">
        <v>2223123</v>
      </c>
      <c r="DA21" s="63" t="s">
        <v>1067</v>
      </c>
    </row>
    <row r="22" spans="1:105" ht="12" customHeight="1" x14ac:dyDescent="0.25">
      <c r="A22" s="109" t="s">
        <v>120</v>
      </c>
      <c r="B22" s="36">
        <v>3382914</v>
      </c>
      <c r="C22" s="36">
        <v>3330945</v>
      </c>
      <c r="D22" s="36">
        <v>3342852</v>
      </c>
      <c r="E22" s="36">
        <v>3575633</v>
      </c>
      <c r="F22" s="36">
        <v>3759535</v>
      </c>
      <c r="G22" s="36">
        <v>3796877</v>
      </c>
      <c r="H22" s="36">
        <v>3862715</v>
      </c>
      <c r="I22" s="36">
        <v>3824679</v>
      </c>
      <c r="J22" s="36">
        <v>3943006</v>
      </c>
      <c r="K22" s="36">
        <v>4063220</v>
      </c>
      <c r="L22" s="36">
        <v>4226352</v>
      </c>
      <c r="M22" s="36">
        <v>4239541</v>
      </c>
      <c r="N22" s="36">
        <v>4210702</v>
      </c>
      <c r="O22" s="36">
        <v>4069535</v>
      </c>
      <c r="P22" s="36">
        <v>3929912</v>
      </c>
      <c r="Q22" s="36">
        <v>3834882</v>
      </c>
      <c r="R22" s="36">
        <v>3683847</v>
      </c>
      <c r="S22" s="36">
        <v>3493531</v>
      </c>
      <c r="T22" s="36">
        <v>3130154</v>
      </c>
      <c r="U22" s="36">
        <v>2860728</v>
      </c>
      <c r="V22" s="36">
        <v>2618797</v>
      </c>
      <c r="W22" s="36">
        <v>2268430</v>
      </c>
      <c r="X22" s="36">
        <v>1905795</v>
      </c>
      <c r="Y22" s="36">
        <v>1619319</v>
      </c>
      <c r="DA22" s="60" t="s">
        <v>1068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5291468</v>
      </c>
      <c r="C24" s="120">
        <v>5039629</v>
      </c>
      <c r="D24" s="120">
        <v>4831795</v>
      </c>
      <c r="E24" s="120">
        <v>4619446</v>
      </c>
      <c r="F24" s="120">
        <v>4462452</v>
      </c>
      <c r="G24" s="120">
        <v>4298273</v>
      </c>
      <c r="H24" s="120">
        <v>4105752</v>
      </c>
      <c r="I24" s="120">
        <v>3955407</v>
      </c>
      <c r="J24" s="120">
        <v>3826461</v>
      </c>
      <c r="K24" s="120">
        <v>3664557</v>
      </c>
      <c r="L24" s="120">
        <v>3510386</v>
      </c>
      <c r="M24" s="120">
        <v>3344863</v>
      </c>
      <c r="N24" s="120">
        <v>3232167</v>
      </c>
      <c r="O24" s="120">
        <v>3147080</v>
      </c>
      <c r="P24" s="120">
        <v>3074265</v>
      </c>
      <c r="Q24" s="120">
        <v>3045514</v>
      </c>
      <c r="R24" s="120">
        <v>3039227</v>
      </c>
      <c r="S24" s="120">
        <v>3042518</v>
      </c>
      <c r="T24" s="120">
        <v>3023610</v>
      </c>
      <c r="U24" s="120">
        <v>2975243</v>
      </c>
      <c r="V24" s="120">
        <v>2972840</v>
      </c>
      <c r="W24" s="120">
        <v>2980290</v>
      </c>
      <c r="X24" s="120">
        <v>3055764</v>
      </c>
      <c r="Y24" s="120">
        <v>3041902</v>
      </c>
      <c r="DA24" s="129" t="s">
        <v>337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5291468</v>
      </c>
      <c r="C26" s="52">
        <v>5039629</v>
      </c>
      <c r="D26" s="52">
        <v>4831795</v>
      </c>
      <c r="E26" s="52">
        <v>4619446</v>
      </c>
      <c r="F26" s="52">
        <v>4462452</v>
      </c>
      <c r="G26" s="52">
        <v>4298273</v>
      </c>
      <c r="H26" s="52">
        <v>4105752</v>
      </c>
      <c r="I26" s="52">
        <v>3955407</v>
      </c>
      <c r="J26" s="52">
        <v>3826461</v>
      </c>
      <c r="K26" s="52">
        <v>3664557</v>
      </c>
      <c r="L26" s="52">
        <v>3510386</v>
      </c>
      <c r="M26" s="52">
        <v>3344863</v>
      </c>
      <c r="N26" s="52">
        <v>3232167</v>
      </c>
      <c r="O26" s="52">
        <v>3147080</v>
      </c>
      <c r="P26" s="52">
        <v>3074265</v>
      </c>
      <c r="Q26" s="52">
        <v>3045514</v>
      </c>
      <c r="R26" s="52">
        <v>3039227</v>
      </c>
      <c r="S26" s="52">
        <v>3042518</v>
      </c>
      <c r="T26" s="52">
        <v>3023610</v>
      </c>
      <c r="U26" s="52">
        <v>2975243</v>
      </c>
      <c r="V26" s="52">
        <v>2972840</v>
      </c>
      <c r="W26" s="52">
        <v>2980290</v>
      </c>
      <c r="X26" s="52">
        <v>3055764</v>
      </c>
      <c r="Y26" s="52">
        <v>3041902</v>
      </c>
      <c r="DA26" s="63" t="s">
        <v>1069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324994</v>
      </c>
      <c r="C29" s="52">
        <v>354516</v>
      </c>
      <c r="D29" s="52">
        <v>387158</v>
      </c>
      <c r="E29" s="52">
        <v>388483</v>
      </c>
      <c r="F29" s="52">
        <v>409223</v>
      </c>
      <c r="G29" s="52">
        <v>474589</v>
      </c>
      <c r="H29" s="52">
        <v>492700</v>
      </c>
      <c r="I29" s="52">
        <v>541948</v>
      </c>
      <c r="J29" s="52">
        <v>606547</v>
      </c>
      <c r="K29" s="52">
        <v>649751</v>
      </c>
      <c r="L29" s="52">
        <v>669838</v>
      </c>
      <c r="M29" s="52">
        <v>687972</v>
      </c>
      <c r="N29" s="52">
        <v>712460</v>
      </c>
      <c r="O29" s="52">
        <v>707299</v>
      </c>
      <c r="P29" s="52">
        <v>710662</v>
      </c>
      <c r="Q29" s="52">
        <v>666736</v>
      </c>
      <c r="R29" s="52">
        <v>644977</v>
      </c>
      <c r="S29" s="52">
        <v>637961</v>
      </c>
      <c r="T29" s="52">
        <v>659551</v>
      </c>
      <c r="U29" s="52">
        <v>677192</v>
      </c>
      <c r="V29" s="52">
        <v>675003</v>
      </c>
      <c r="W29" s="52">
        <v>683447</v>
      </c>
      <c r="X29" s="52">
        <v>727134</v>
      </c>
      <c r="Y29" s="52">
        <v>786457</v>
      </c>
      <c r="DA29" s="63" t="s">
        <v>1070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2816178</v>
      </c>
      <c r="C31" s="52">
        <v>2586452</v>
      </c>
      <c r="D31" s="52">
        <v>2401490</v>
      </c>
      <c r="E31" s="52">
        <v>2257064</v>
      </c>
      <c r="F31" s="52">
        <v>2114823</v>
      </c>
      <c r="G31" s="52">
        <v>1848298</v>
      </c>
      <c r="H31" s="52">
        <v>1550790</v>
      </c>
      <c r="I31" s="52">
        <v>1335785</v>
      </c>
      <c r="J31" s="52">
        <v>1206732</v>
      </c>
      <c r="K31" s="52">
        <v>1091700</v>
      </c>
      <c r="L31" s="52">
        <v>976183</v>
      </c>
      <c r="M31" s="52">
        <v>877468</v>
      </c>
      <c r="N31" s="52">
        <v>795014</v>
      </c>
      <c r="O31" s="52">
        <v>750718</v>
      </c>
      <c r="P31" s="52">
        <v>725669</v>
      </c>
      <c r="Q31" s="52">
        <v>722070</v>
      </c>
      <c r="R31" s="52">
        <v>723912</v>
      </c>
      <c r="S31" s="52">
        <v>727646</v>
      </c>
      <c r="T31" s="52">
        <v>715281</v>
      </c>
      <c r="U31" s="52">
        <v>678271</v>
      </c>
      <c r="V31" s="52">
        <v>671621</v>
      </c>
      <c r="W31" s="52">
        <v>679243</v>
      </c>
      <c r="X31" s="52">
        <v>712399</v>
      </c>
      <c r="Y31" s="52">
        <v>712655</v>
      </c>
      <c r="DA31" s="63" t="s">
        <v>1071</v>
      </c>
    </row>
    <row r="32" spans="1:105" ht="12" customHeight="1" x14ac:dyDescent="0.25">
      <c r="A32" s="97" t="s">
        <v>140</v>
      </c>
      <c r="B32" s="52">
        <v>8223</v>
      </c>
      <c r="C32" s="52">
        <v>7495</v>
      </c>
      <c r="D32" s="52">
        <v>6913</v>
      </c>
      <c r="E32" s="52">
        <v>7843</v>
      </c>
      <c r="F32" s="52">
        <v>7648</v>
      </c>
      <c r="G32" s="52">
        <v>6617</v>
      </c>
      <c r="H32" s="52">
        <v>5296</v>
      </c>
      <c r="I32" s="52">
        <v>4518</v>
      </c>
      <c r="J32" s="52">
        <v>4404</v>
      </c>
      <c r="K32" s="52">
        <v>4684</v>
      </c>
      <c r="L32" s="52">
        <v>5923</v>
      </c>
      <c r="M32" s="52">
        <v>5997</v>
      </c>
      <c r="N32" s="52">
        <v>6597</v>
      </c>
      <c r="O32" s="52">
        <v>7023</v>
      </c>
      <c r="P32" s="52">
        <v>7023</v>
      </c>
      <c r="Q32" s="52">
        <v>7268</v>
      </c>
      <c r="R32" s="52">
        <v>7620</v>
      </c>
      <c r="S32" s="52">
        <v>7855</v>
      </c>
      <c r="T32" s="52">
        <v>7897</v>
      </c>
      <c r="U32" s="52">
        <v>7513</v>
      </c>
      <c r="V32" s="52">
        <v>7723</v>
      </c>
      <c r="W32" s="52">
        <v>8252</v>
      </c>
      <c r="X32" s="52">
        <v>10821</v>
      </c>
      <c r="Y32" s="52">
        <v>10123</v>
      </c>
      <c r="DA32" s="63" t="s">
        <v>1072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2195752</v>
      </c>
      <c r="C35" s="52">
        <v>2160364</v>
      </c>
      <c r="D35" s="52">
        <v>2122115</v>
      </c>
      <c r="E35" s="52">
        <v>2018301</v>
      </c>
      <c r="F35" s="52">
        <v>1985620</v>
      </c>
      <c r="G35" s="52">
        <v>2040294</v>
      </c>
      <c r="H35" s="52">
        <v>2096585</v>
      </c>
      <c r="I35" s="52">
        <v>2091072</v>
      </c>
      <c r="J35" s="52">
        <v>2020585</v>
      </c>
      <c r="K35" s="52">
        <v>1889374</v>
      </c>
      <c r="L35" s="52">
        <v>1780425</v>
      </c>
      <c r="M35" s="52">
        <v>1671280</v>
      </c>
      <c r="N35" s="52">
        <v>1588437</v>
      </c>
      <c r="O35" s="52">
        <v>1487288</v>
      </c>
      <c r="P35" s="52">
        <v>1407949</v>
      </c>
      <c r="Q35" s="52">
        <v>1365356</v>
      </c>
      <c r="R35" s="52">
        <v>1318440</v>
      </c>
      <c r="S35" s="52">
        <v>1290972</v>
      </c>
      <c r="T35" s="52">
        <v>1262548</v>
      </c>
      <c r="U35" s="52">
        <v>1217315</v>
      </c>
      <c r="V35" s="52">
        <v>1198224</v>
      </c>
      <c r="W35" s="52">
        <v>1127011</v>
      </c>
      <c r="X35" s="52">
        <v>1085555</v>
      </c>
      <c r="Y35" s="52">
        <v>1031288</v>
      </c>
      <c r="DA35" s="63" t="s">
        <v>1073</v>
      </c>
    </row>
    <row r="36" spans="1:105" ht="12" customHeight="1" x14ac:dyDescent="0.25">
      <c r="A36" s="97" t="s">
        <v>121</v>
      </c>
      <c r="B36" s="52">
        <v>271315</v>
      </c>
      <c r="C36" s="52">
        <v>285318</v>
      </c>
      <c r="D36" s="52">
        <v>301277</v>
      </c>
      <c r="E36" s="52">
        <v>336238</v>
      </c>
      <c r="F36" s="52">
        <v>354361</v>
      </c>
      <c r="G36" s="52">
        <v>403064</v>
      </c>
      <c r="H36" s="52">
        <v>453081</v>
      </c>
      <c r="I36" s="52">
        <v>524032</v>
      </c>
      <c r="J36" s="52">
        <v>594740</v>
      </c>
      <c r="K36" s="52">
        <v>678799</v>
      </c>
      <c r="L36" s="52">
        <v>747855</v>
      </c>
      <c r="M36" s="52">
        <v>790118</v>
      </c>
      <c r="N36" s="52">
        <v>842119</v>
      </c>
      <c r="O36" s="52">
        <v>902051</v>
      </c>
      <c r="P36" s="52">
        <v>933624</v>
      </c>
      <c r="Q36" s="52">
        <v>950820</v>
      </c>
      <c r="R36" s="52">
        <v>989255</v>
      </c>
      <c r="S36" s="52">
        <v>1016045</v>
      </c>
      <c r="T36" s="52">
        <v>1037884</v>
      </c>
      <c r="U36" s="52">
        <v>1072144</v>
      </c>
      <c r="V36" s="52">
        <v>1095272</v>
      </c>
      <c r="W36" s="52">
        <v>1165784</v>
      </c>
      <c r="X36" s="52">
        <v>1246989</v>
      </c>
      <c r="Y36" s="52">
        <v>1287836</v>
      </c>
      <c r="DA36" s="63" t="s">
        <v>1074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1842047</v>
      </c>
      <c r="C40" s="52">
        <v>1715705</v>
      </c>
      <c r="D40" s="52">
        <v>1619843</v>
      </c>
      <c r="E40" s="52">
        <v>1524297</v>
      </c>
      <c r="F40" s="52">
        <v>1434354</v>
      </c>
      <c r="G40" s="52">
        <v>1305404</v>
      </c>
      <c r="H40" s="52">
        <v>1145991</v>
      </c>
      <c r="I40" s="52">
        <v>1047898</v>
      </c>
      <c r="J40" s="52">
        <v>1008869</v>
      </c>
      <c r="K40" s="52">
        <v>951990</v>
      </c>
      <c r="L40" s="52">
        <v>890581</v>
      </c>
      <c r="M40" s="52">
        <v>835403</v>
      </c>
      <c r="N40" s="52">
        <v>807226</v>
      </c>
      <c r="O40" s="52">
        <v>777170</v>
      </c>
      <c r="P40" s="52">
        <v>754893</v>
      </c>
      <c r="Q40" s="52">
        <v>725595</v>
      </c>
      <c r="R40" s="52">
        <v>696985</v>
      </c>
      <c r="S40" s="52">
        <v>666412</v>
      </c>
      <c r="T40" s="52">
        <v>627674</v>
      </c>
      <c r="U40" s="52">
        <v>586893</v>
      </c>
      <c r="V40" s="52">
        <v>565998</v>
      </c>
      <c r="W40" s="52">
        <v>564081</v>
      </c>
      <c r="X40" s="52">
        <v>587179</v>
      </c>
      <c r="Y40" s="52">
        <v>606626</v>
      </c>
      <c r="DA40" s="63" t="s">
        <v>1075</v>
      </c>
    </row>
    <row r="41" spans="1:105" ht="12" customHeight="1" x14ac:dyDescent="0.25">
      <c r="A41" s="109" t="s">
        <v>120</v>
      </c>
      <c r="B41" s="36">
        <v>3449421</v>
      </c>
      <c r="C41" s="36">
        <v>3323924</v>
      </c>
      <c r="D41" s="36">
        <v>3211952</v>
      </c>
      <c r="E41" s="36">
        <v>3095149</v>
      </c>
      <c r="F41" s="36">
        <v>3028098</v>
      </c>
      <c r="G41" s="36">
        <v>2992869</v>
      </c>
      <c r="H41" s="36">
        <v>2959761</v>
      </c>
      <c r="I41" s="36">
        <v>2907509</v>
      </c>
      <c r="J41" s="36">
        <v>2817592</v>
      </c>
      <c r="K41" s="36">
        <v>2712567</v>
      </c>
      <c r="L41" s="36">
        <v>2619805</v>
      </c>
      <c r="M41" s="36">
        <v>2509460</v>
      </c>
      <c r="N41" s="36">
        <v>2424941</v>
      </c>
      <c r="O41" s="36">
        <v>2369910</v>
      </c>
      <c r="P41" s="36">
        <v>2319372</v>
      </c>
      <c r="Q41" s="36">
        <v>2319919</v>
      </c>
      <c r="R41" s="36">
        <v>2342242</v>
      </c>
      <c r="S41" s="36">
        <v>2376106</v>
      </c>
      <c r="T41" s="36">
        <v>2395936</v>
      </c>
      <c r="U41" s="36">
        <v>2388350</v>
      </c>
      <c r="V41" s="36">
        <v>2406842</v>
      </c>
      <c r="W41" s="36">
        <v>2416209</v>
      </c>
      <c r="X41" s="36">
        <v>2468585</v>
      </c>
      <c r="Y41" s="36">
        <v>2435276</v>
      </c>
      <c r="DA41" s="60" t="s">
        <v>1076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34692862</v>
      </c>
      <c r="C43" s="120">
        <v>34297399</v>
      </c>
      <c r="D43" s="120">
        <v>33417508</v>
      </c>
      <c r="E43" s="120">
        <v>32682617</v>
      </c>
      <c r="F43" s="120">
        <v>31972487</v>
      </c>
      <c r="G43" s="120">
        <v>30982666</v>
      </c>
      <c r="H43" s="120">
        <v>29759884</v>
      </c>
      <c r="I43" s="120">
        <v>28264618</v>
      </c>
      <c r="J43" s="120">
        <v>27339640</v>
      </c>
      <c r="K43" s="120">
        <v>26244740</v>
      </c>
      <c r="L43" s="120">
        <v>25190104</v>
      </c>
      <c r="M43" s="120">
        <v>24329308</v>
      </c>
      <c r="N43" s="120">
        <v>23893870</v>
      </c>
      <c r="O43" s="120">
        <v>24026610</v>
      </c>
      <c r="P43" s="120">
        <v>24047141</v>
      </c>
      <c r="Q43" s="120">
        <v>23689030</v>
      </c>
      <c r="R43" s="120">
        <v>22942006</v>
      </c>
      <c r="S43" s="120">
        <v>22275165</v>
      </c>
      <c r="T43" s="120">
        <v>21686257</v>
      </c>
      <c r="U43" s="120">
        <v>21251125</v>
      </c>
      <c r="V43" s="120">
        <v>20583252</v>
      </c>
      <c r="W43" s="120">
        <v>19681564</v>
      </c>
      <c r="X43" s="120">
        <v>19099644</v>
      </c>
      <c r="Y43" s="120">
        <v>18958001</v>
      </c>
      <c r="DA43" s="129" t="s">
        <v>338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211</v>
      </c>
      <c r="B45" s="52">
        <v>34692862</v>
      </c>
      <c r="C45" s="52">
        <v>34297399</v>
      </c>
      <c r="D45" s="52">
        <v>33417508</v>
      </c>
      <c r="E45" s="52">
        <v>32682617</v>
      </c>
      <c r="F45" s="52">
        <v>31972487</v>
      </c>
      <c r="G45" s="52">
        <v>30982666</v>
      </c>
      <c r="H45" s="52">
        <v>29759884</v>
      </c>
      <c r="I45" s="52">
        <v>28264618</v>
      </c>
      <c r="J45" s="52">
        <v>27339640</v>
      </c>
      <c r="K45" s="52">
        <v>26244740</v>
      </c>
      <c r="L45" s="52">
        <v>25190104</v>
      </c>
      <c r="M45" s="52">
        <v>24329308</v>
      </c>
      <c r="N45" s="52">
        <v>23893870</v>
      </c>
      <c r="O45" s="52">
        <v>24026610</v>
      </c>
      <c r="P45" s="52">
        <v>24047141</v>
      </c>
      <c r="Q45" s="52">
        <v>23689030</v>
      </c>
      <c r="R45" s="52">
        <v>22942006</v>
      </c>
      <c r="S45" s="52">
        <v>22275165</v>
      </c>
      <c r="T45" s="52">
        <v>21686257</v>
      </c>
      <c r="U45" s="52">
        <v>21251125</v>
      </c>
      <c r="V45" s="52">
        <v>20583252</v>
      </c>
      <c r="W45" s="52">
        <v>19681564</v>
      </c>
      <c r="X45" s="52">
        <v>19099644</v>
      </c>
      <c r="Y45" s="52">
        <v>18958001</v>
      </c>
      <c r="DA45" s="63" t="s">
        <v>1077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1758107</v>
      </c>
      <c r="C48" s="52">
        <v>1886393</v>
      </c>
      <c r="D48" s="52">
        <v>1996501</v>
      </c>
      <c r="E48" s="52">
        <v>2066382</v>
      </c>
      <c r="F48" s="52">
        <v>2213660</v>
      </c>
      <c r="G48" s="52">
        <v>2420743</v>
      </c>
      <c r="H48" s="52">
        <v>2393114</v>
      </c>
      <c r="I48" s="52">
        <v>2330544</v>
      </c>
      <c r="J48" s="52">
        <v>2301442</v>
      </c>
      <c r="K48" s="52">
        <v>2282830</v>
      </c>
      <c r="L48" s="52">
        <v>2352874</v>
      </c>
      <c r="M48" s="52">
        <v>2403924</v>
      </c>
      <c r="N48" s="52">
        <v>2560495</v>
      </c>
      <c r="O48" s="52">
        <v>2616632</v>
      </c>
      <c r="P48" s="52">
        <v>2862786</v>
      </c>
      <c r="Q48" s="52">
        <v>2994402</v>
      </c>
      <c r="R48" s="52">
        <v>3106663</v>
      </c>
      <c r="S48" s="52">
        <v>3063630</v>
      </c>
      <c r="T48" s="52">
        <v>2957401</v>
      </c>
      <c r="U48" s="52">
        <v>2851736</v>
      </c>
      <c r="V48" s="52">
        <v>2767562</v>
      </c>
      <c r="W48" s="52">
        <v>2694419</v>
      </c>
      <c r="X48" s="52">
        <v>2620967</v>
      </c>
      <c r="Y48" s="52">
        <v>2693359</v>
      </c>
      <c r="DA48" s="63" t="s">
        <v>1078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23057443</v>
      </c>
      <c r="C50" s="52">
        <v>22715851</v>
      </c>
      <c r="D50" s="52">
        <v>22107671</v>
      </c>
      <c r="E50" s="52">
        <v>21642274</v>
      </c>
      <c r="F50" s="52">
        <v>21085308</v>
      </c>
      <c r="G50" s="52">
        <v>20530467</v>
      </c>
      <c r="H50" s="52">
        <v>19918413</v>
      </c>
      <c r="I50" s="52">
        <v>19128488</v>
      </c>
      <c r="J50" s="52">
        <v>18621309</v>
      </c>
      <c r="K50" s="52">
        <v>17907010</v>
      </c>
      <c r="L50" s="52">
        <v>17145317</v>
      </c>
      <c r="M50" s="52">
        <v>16239208</v>
      </c>
      <c r="N50" s="52">
        <v>15495386</v>
      </c>
      <c r="O50" s="52">
        <v>14621175</v>
      </c>
      <c r="P50" s="52">
        <v>14253231</v>
      </c>
      <c r="Q50" s="52">
        <v>13889003</v>
      </c>
      <c r="R50" s="52">
        <v>13899332</v>
      </c>
      <c r="S50" s="52">
        <v>13988867</v>
      </c>
      <c r="T50" s="52">
        <v>14126460</v>
      </c>
      <c r="U50" s="52">
        <v>14310067</v>
      </c>
      <c r="V50" s="52">
        <v>13791293</v>
      </c>
      <c r="W50" s="52">
        <v>13513034</v>
      </c>
      <c r="X50" s="52">
        <v>13109462</v>
      </c>
      <c r="Y50" s="52">
        <v>13235028</v>
      </c>
      <c r="DA50" s="63" t="s">
        <v>1079</v>
      </c>
    </row>
    <row r="51" spans="1:105" ht="12" customHeight="1" x14ac:dyDescent="0.25">
      <c r="A51" s="97" t="s">
        <v>137</v>
      </c>
      <c r="B51" s="52">
        <v>35949</v>
      </c>
      <c r="C51" s="52">
        <v>43111</v>
      </c>
      <c r="D51" s="52">
        <v>43786</v>
      </c>
      <c r="E51" s="52">
        <v>53396</v>
      </c>
      <c r="F51" s="52">
        <v>51543</v>
      </c>
      <c r="G51" s="52">
        <v>58689</v>
      </c>
      <c r="H51" s="52">
        <v>70277</v>
      </c>
      <c r="I51" s="52">
        <v>70525</v>
      </c>
      <c r="J51" s="52">
        <v>83318</v>
      </c>
      <c r="K51" s="52">
        <v>91937</v>
      </c>
      <c r="L51" s="52">
        <v>93236</v>
      </c>
      <c r="M51" s="52">
        <v>97439</v>
      </c>
      <c r="N51" s="52">
        <v>103943</v>
      </c>
      <c r="O51" s="52">
        <v>98523</v>
      </c>
      <c r="P51" s="52">
        <v>119195</v>
      </c>
      <c r="Q51" s="52">
        <v>118347</v>
      </c>
      <c r="R51" s="52">
        <v>119251</v>
      </c>
      <c r="S51" s="52">
        <v>120520</v>
      </c>
      <c r="T51" s="52">
        <v>121592</v>
      </c>
      <c r="U51" s="52">
        <v>150324</v>
      </c>
      <c r="V51" s="52">
        <v>166482</v>
      </c>
      <c r="W51" s="52">
        <v>160743</v>
      </c>
      <c r="X51" s="52">
        <v>157994</v>
      </c>
      <c r="Y51" s="52">
        <v>152541</v>
      </c>
      <c r="DA51" s="63" t="s">
        <v>1080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9334217</v>
      </c>
      <c r="C54" s="52">
        <v>9171495</v>
      </c>
      <c r="D54" s="52">
        <v>8861448</v>
      </c>
      <c r="E54" s="52">
        <v>8409448</v>
      </c>
      <c r="F54" s="52">
        <v>8226272</v>
      </c>
      <c r="G54" s="52">
        <v>7761312</v>
      </c>
      <c r="H54" s="52">
        <v>7118953</v>
      </c>
      <c r="I54" s="52">
        <v>6361977</v>
      </c>
      <c r="J54" s="52">
        <v>5770063</v>
      </c>
      <c r="K54" s="52">
        <v>5166721</v>
      </c>
      <c r="L54" s="52">
        <v>4783248</v>
      </c>
      <c r="M54" s="52">
        <v>4721387</v>
      </c>
      <c r="N54" s="52">
        <v>4797774</v>
      </c>
      <c r="O54" s="52">
        <v>5083209</v>
      </c>
      <c r="P54" s="52">
        <v>4981429</v>
      </c>
      <c r="Q54" s="52">
        <v>4864720</v>
      </c>
      <c r="R54" s="52">
        <v>4338580</v>
      </c>
      <c r="S54" s="52">
        <v>3872624</v>
      </c>
      <c r="T54" s="52">
        <v>3471997</v>
      </c>
      <c r="U54" s="52">
        <v>3134334</v>
      </c>
      <c r="V54" s="52">
        <v>3078655</v>
      </c>
      <c r="W54" s="52">
        <v>2846187</v>
      </c>
      <c r="X54" s="52">
        <v>2791939</v>
      </c>
      <c r="Y54" s="52">
        <v>2703490</v>
      </c>
      <c r="DA54" s="63" t="s">
        <v>1081</v>
      </c>
    </row>
    <row r="55" spans="1:105" ht="12" customHeight="1" x14ac:dyDescent="0.25">
      <c r="A55" s="97" t="s">
        <v>121</v>
      </c>
      <c r="B55" s="52">
        <v>2265253</v>
      </c>
      <c r="C55" s="52">
        <v>2366942</v>
      </c>
      <c r="D55" s="52">
        <v>2404603</v>
      </c>
      <c r="E55" s="52">
        <v>2577499</v>
      </c>
      <c r="F55" s="52">
        <v>2609364</v>
      </c>
      <c r="G55" s="52">
        <v>2632198</v>
      </c>
      <c r="H55" s="52">
        <v>2652241</v>
      </c>
      <c r="I55" s="52">
        <v>2703628</v>
      </c>
      <c r="J55" s="52">
        <v>2864950</v>
      </c>
      <c r="K55" s="52">
        <v>3079072</v>
      </c>
      <c r="L55" s="52">
        <v>3168303</v>
      </c>
      <c r="M55" s="52">
        <v>3271274</v>
      </c>
      <c r="N55" s="52">
        <v>3496767</v>
      </c>
      <c r="O55" s="52">
        <v>4223703</v>
      </c>
      <c r="P55" s="52">
        <v>4693286</v>
      </c>
      <c r="Q55" s="52">
        <v>4816960</v>
      </c>
      <c r="R55" s="52">
        <v>4584843</v>
      </c>
      <c r="S55" s="52">
        <v>4293154</v>
      </c>
      <c r="T55" s="52">
        <v>3966208</v>
      </c>
      <c r="U55" s="52">
        <v>3656400</v>
      </c>
      <c r="V55" s="52">
        <v>3546822</v>
      </c>
      <c r="W55" s="52">
        <v>3161600</v>
      </c>
      <c r="X55" s="52">
        <v>3040249</v>
      </c>
      <c r="Y55" s="52">
        <v>2866942</v>
      </c>
      <c r="DA55" s="63" t="s">
        <v>1082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6674159</v>
      </c>
      <c r="C59" s="52">
        <v>6394662</v>
      </c>
      <c r="D59" s="52">
        <v>6081813</v>
      </c>
      <c r="E59" s="52">
        <v>5819511</v>
      </c>
      <c r="F59" s="52">
        <v>5666660</v>
      </c>
      <c r="G59" s="52">
        <v>5315707</v>
      </c>
      <c r="H59" s="52">
        <v>4833034</v>
      </c>
      <c r="I59" s="52">
        <v>4458318</v>
      </c>
      <c r="J59" s="52">
        <v>4149784</v>
      </c>
      <c r="K59" s="52">
        <v>3851624</v>
      </c>
      <c r="L59" s="52">
        <v>3547711</v>
      </c>
      <c r="M59" s="52">
        <v>3361271</v>
      </c>
      <c r="N59" s="52">
        <v>3208822</v>
      </c>
      <c r="O59" s="52">
        <v>3170255</v>
      </c>
      <c r="P59" s="52">
        <v>3124682</v>
      </c>
      <c r="Q59" s="52">
        <v>3046523</v>
      </c>
      <c r="R59" s="52">
        <v>2897088</v>
      </c>
      <c r="S59" s="52">
        <v>2739476</v>
      </c>
      <c r="T59" s="52">
        <v>2605787</v>
      </c>
      <c r="U59" s="52">
        <v>2484723</v>
      </c>
      <c r="V59" s="52">
        <v>2364693</v>
      </c>
      <c r="W59" s="52">
        <v>2211304</v>
      </c>
      <c r="X59" s="52">
        <v>2066683</v>
      </c>
      <c r="Y59" s="52">
        <v>1961018</v>
      </c>
      <c r="DA59" s="63" t="s">
        <v>1083</v>
      </c>
    </row>
    <row r="60" spans="1:105" ht="12" customHeight="1" x14ac:dyDescent="0.25">
      <c r="A60" s="109" t="s">
        <v>120</v>
      </c>
      <c r="B60" s="36">
        <v>28018703</v>
      </c>
      <c r="C60" s="36">
        <v>27902737</v>
      </c>
      <c r="D60" s="36">
        <v>27335695</v>
      </c>
      <c r="E60" s="36">
        <v>26863106</v>
      </c>
      <c r="F60" s="36">
        <v>26305827</v>
      </c>
      <c r="G60" s="36">
        <v>25666959</v>
      </c>
      <c r="H60" s="36">
        <v>24926850</v>
      </c>
      <c r="I60" s="36">
        <v>23806300</v>
      </c>
      <c r="J60" s="36">
        <v>23189856</v>
      </c>
      <c r="K60" s="36">
        <v>22393116</v>
      </c>
      <c r="L60" s="36">
        <v>21642393</v>
      </c>
      <c r="M60" s="36">
        <v>20968037</v>
      </c>
      <c r="N60" s="36">
        <v>20685048</v>
      </c>
      <c r="O60" s="36">
        <v>20856355</v>
      </c>
      <c r="P60" s="36">
        <v>20922459</v>
      </c>
      <c r="Q60" s="36">
        <v>20642507</v>
      </c>
      <c r="R60" s="36">
        <v>20044918</v>
      </c>
      <c r="S60" s="36">
        <v>19535689</v>
      </c>
      <c r="T60" s="36">
        <v>19080470</v>
      </c>
      <c r="U60" s="36">
        <v>18766402</v>
      </c>
      <c r="V60" s="36">
        <v>18218559</v>
      </c>
      <c r="W60" s="36">
        <v>17470260</v>
      </c>
      <c r="X60" s="36">
        <v>17032961</v>
      </c>
      <c r="Y60" s="36">
        <v>16996983</v>
      </c>
      <c r="DA60" s="60" t="s">
        <v>1084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60321897</v>
      </c>
      <c r="C62" s="120">
        <v>61634608</v>
      </c>
      <c r="D62" s="120">
        <v>63072178</v>
      </c>
      <c r="E62" s="120">
        <v>64552658</v>
      </c>
      <c r="F62" s="120">
        <v>65770094</v>
      </c>
      <c r="G62" s="120">
        <v>66020235</v>
      </c>
      <c r="H62" s="120">
        <v>66295547</v>
      </c>
      <c r="I62" s="120">
        <v>66158359</v>
      </c>
      <c r="J62" s="120">
        <v>67296104</v>
      </c>
      <c r="K62" s="120">
        <v>67852845</v>
      </c>
      <c r="L62" s="120">
        <v>68377430</v>
      </c>
      <c r="M62" s="120">
        <v>68128945</v>
      </c>
      <c r="N62" s="120">
        <v>68276515</v>
      </c>
      <c r="O62" s="120">
        <v>67924229</v>
      </c>
      <c r="P62" s="120">
        <v>68205389</v>
      </c>
      <c r="Q62" s="120">
        <v>69431727</v>
      </c>
      <c r="R62" s="120">
        <v>71315047</v>
      </c>
      <c r="S62" s="120">
        <v>72737233</v>
      </c>
      <c r="T62" s="120">
        <v>74055882</v>
      </c>
      <c r="U62" s="120">
        <v>74957345</v>
      </c>
      <c r="V62" s="120">
        <v>75409419</v>
      </c>
      <c r="W62" s="120">
        <v>74861114</v>
      </c>
      <c r="X62" s="120">
        <v>73967643</v>
      </c>
      <c r="Y62" s="120">
        <v>72199931</v>
      </c>
      <c r="DA62" s="129" t="s">
        <v>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202</v>
      </c>
      <c r="B64" s="52">
        <v>60321897</v>
      </c>
      <c r="C64" s="52">
        <v>61634608</v>
      </c>
      <c r="D64" s="52">
        <v>63072178</v>
      </c>
      <c r="E64" s="52">
        <v>64552658</v>
      </c>
      <c r="F64" s="52">
        <v>65770094</v>
      </c>
      <c r="G64" s="52">
        <v>66020235</v>
      </c>
      <c r="H64" s="52">
        <v>66295547</v>
      </c>
      <c r="I64" s="52">
        <v>66158359</v>
      </c>
      <c r="J64" s="52">
        <v>67296104</v>
      </c>
      <c r="K64" s="52">
        <v>67852845</v>
      </c>
      <c r="L64" s="52">
        <v>68377430</v>
      </c>
      <c r="M64" s="52">
        <v>68128945</v>
      </c>
      <c r="N64" s="52">
        <v>68276515</v>
      </c>
      <c r="O64" s="52">
        <v>67924229</v>
      </c>
      <c r="P64" s="52">
        <v>68205389</v>
      </c>
      <c r="Q64" s="52">
        <v>69431727</v>
      </c>
      <c r="R64" s="52">
        <v>71315047</v>
      </c>
      <c r="S64" s="52">
        <v>72737233</v>
      </c>
      <c r="T64" s="52">
        <v>74055882</v>
      </c>
      <c r="U64" s="52">
        <v>74957345</v>
      </c>
      <c r="V64" s="52">
        <v>75409419</v>
      </c>
      <c r="W64" s="52">
        <v>74861114</v>
      </c>
      <c r="X64" s="52">
        <v>73967643</v>
      </c>
      <c r="Y64" s="52">
        <v>72199931</v>
      </c>
      <c r="DA64" s="63" t="s">
        <v>1085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2533360</v>
      </c>
      <c r="C67" s="52">
        <v>2799461</v>
      </c>
      <c r="D67" s="52">
        <v>3323495</v>
      </c>
      <c r="E67" s="52">
        <v>4130089</v>
      </c>
      <c r="F67" s="52">
        <v>4884136</v>
      </c>
      <c r="G67" s="52">
        <v>5665483</v>
      </c>
      <c r="H67" s="52">
        <v>6044808</v>
      </c>
      <c r="I67" s="52">
        <v>6471146</v>
      </c>
      <c r="J67" s="52">
        <v>7138769</v>
      </c>
      <c r="K67" s="52">
        <v>7928354</v>
      </c>
      <c r="L67" s="52">
        <v>8299294</v>
      </c>
      <c r="M67" s="52">
        <v>8629244</v>
      </c>
      <c r="N67" s="52">
        <v>9132104</v>
      </c>
      <c r="O67" s="52">
        <v>9589543</v>
      </c>
      <c r="P67" s="52">
        <v>9932580</v>
      </c>
      <c r="Q67" s="52">
        <v>10198837</v>
      </c>
      <c r="R67" s="52">
        <v>10762192</v>
      </c>
      <c r="S67" s="52">
        <v>11461780</v>
      </c>
      <c r="T67" s="52">
        <v>12504612</v>
      </c>
      <c r="U67" s="52">
        <v>13469688</v>
      </c>
      <c r="V67" s="52">
        <v>14160246</v>
      </c>
      <c r="W67" s="52">
        <v>14478269</v>
      </c>
      <c r="X67" s="52">
        <v>14822608</v>
      </c>
      <c r="Y67" s="52">
        <v>14971015</v>
      </c>
      <c r="DA67" s="63" t="s">
        <v>1086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55465741</v>
      </c>
      <c r="C69" s="52">
        <v>56470670</v>
      </c>
      <c r="D69" s="52">
        <v>57897383</v>
      </c>
      <c r="E69" s="52">
        <v>59042792</v>
      </c>
      <c r="F69" s="52">
        <v>59772511</v>
      </c>
      <c r="G69" s="52">
        <v>60691528</v>
      </c>
      <c r="H69" s="52">
        <v>61493160</v>
      </c>
      <c r="I69" s="52">
        <v>62518628</v>
      </c>
      <c r="J69" s="52">
        <v>63104071</v>
      </c>
      <c r="K69" s="52">
        <v>63776756</v>
      </c>
      <c r="L69" s="52">
        <v>64386969</v>
      </c>
      <c r="M69" s="52">
        <v>64256809</v>
      </c>
      <c r="N69" s="52">
        <v>64459034</v>
      </c>
      <c r="O69" s="52">
        <v>64420239</v>
      </c>
      <c r="P69" s="52">
        <v>65086298</v>
      </c>
      <c r="Q69" s="52">
        <v>66101502</v>
      </c>
      <c r="R69" s="52">
        <v>67563705</v>
      </c>
      <c r="S69" s="52">
        <v>68648931</v>
      </c>
      <c r="T69" s="52">
        <v>69373533</v>
      </c>
      <c r="U69" s="52">
        <v>70062100</v>
      </c>
      <c r="V69" s="52">
        <v>70237552</v>
      </c>
      <c r="W69" s="52">
        <v>70410301</v>
      </c>
      <c r="X69" s="52">
        <v>69627719</v>
      </c>
      <c r="Y69" s="52">
        <v>67601782</v>
      </c>
      <c r="DA69" s="63" t="s">
        <v>1087</v>
      </c>
    </row>
    <row r="70" spans="1:105" ht="12" customHeight="1" x14ac:dyDescent="0.25">
      <c r="A70" s="97" t="s">
        <v>133</v>
      </c>
      <c r="B70" s="52">
        <v>70086</v>
      </c>
      <c r="C70" s="52">
        <v>85506</v>
      </c>
      <c r="D70" s="52">
        <v>92897</v>
      </c>
      <c r="E70" s="52">
        <v>115476</v>
      </c>
      <c r="F70" s="52">
        <v>122316</v>
      </c>
      <c r="G70" s="52">
        <v>137990</v>
      </c>
      <c r="H70" s="52">
        <v>156604</v>
      </c>
      <c r="I70" s="52">
        <v>176052</v>
      </c>
      <c r="J70" s="52">
        <v>206618</v>
      </c>
      <c r="K70" s="52">
        <v>248937</v>
      </c>
      <c r="L70" s="52">
        <v>287588</v>
      </c>
      <c r="M70" s="52">
        <v>286282</v>
      </c>
      <c r="N70" s="52">
        <v>312753</v>
      </c>
      <c r="O70" s="52">
        <v>339039</v>
      </c>
      <c r="P70" s="52">
        <v>390855</v>
      </c>
      <c r="Q70" s="52">
        <v>432657</v>
      </c>
      <c r="R70" s="52">
        <v>482177</v>
      </c>
      <c r="S70" s="52">
        <v>481342</v>
      </c>
      <c r="T70" s="52">
        <v>530862</v>
      </c>
      <c r="U70" s="52">
        <v>552763</v>
      </c>
      <c r="V70" s="52">
        <v>569985</v>
      </c>
      <c r="W70" s="52">
        <v>674533</v>
      </c>
      <c r="X70" s="52">
        <v>809396</v>
      </c>
      <c r="Y70" s="52">
        <v>812281</v>
      </c>
      <c r="DA70" s="63" t="s">
        <v>1088</v>
      </c>
    </row>
    <row r="71" spans="1:105" ht="12" hidden="1" customHeight="1" x14ac:dyDescent="0.25">
      <c r="A71" s="108" t="s">
        <v>190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4542898</v>
      </c>
      <c r="C73" s="52">
        <v>4736675</v>
      </c>
      <c r="D73" s="52">
        <v>4761408</v>
      </c>
      <c r="E73" s="52">
        <v>5037323</v>
      </c>
      <c r="F73" s="52">
        <v>5474787</v>
      </c>
      <c r="G73" s="52">
        <v>4755025</v>
      </c>
      <c r="H73" s="52">
        <v>4146490</v>
      </c>
      <c r="I73" s="52">
        <v>3032364</v>
      </c>
      <c r="J73" s="52">
        <v>3205380</v>
      </c>
      <c r="K73" s="52">
        <v>2793373</v>
      </c>
      <c r="L73" s="52">
        <v>2486011</v>
      </c>
      <c r="M73" s="52">
        <v>2341304</v>
      </c>
      <c r="N73" s="52">
        <v>2225372</v>
      </c>
      <c r="O73" s="52">
        <v>2092485</v>
      </c>
      <c r="P73" s="52">
        <v>1878059</v>
      </c>
      <c r="Q73" s="52">
        <v>2018602</v>
      </c>
      <c r="R73" s="52">
        <v>2252123</v>
      </c>
      <c r="S73" s="52">
        <v>2436412</v>
      </c>
      <c r="T73" s="52">
        <v>2651737</v>
      </c>
      <c r="U73" s="52">
        <v>2692447</v>
      </c>
      <c r="V73" s="52">
        <v>2732870</v>
      </c>
      <c r="W73" s="52">
        <v>2298463</v>
      </c>
      <c r="X73" s="52">
        <v>1898233</v>
      </c>
      <c r="Y73" s="52">
        <v>1880073</v>
      </c>
      <c r="DA73" s="63" t="s">
        <v>1089</v>
      </c>
    </row>
    <row r="74" spans="1:105" ht="12" customHeight="1" x14ac:dyDescent="0.25">
      <c r="A74" s="97" t="s">
        <v>121</v>
      </c>
      <c r="B74" s="52">
        <v>243172</v>
      </c>
      <c r="C74" s="52">
        <v>341757</v>
      </c>
      <c r="D74" s="52">
        <v>320490</v>
      </c>
      <c r="E74" s="52">
        <v>357067</v>
      </c>
      <c r="F74" s="52">
        <v>400480</v>
      </c>
      <c r="G74" s="52">
        <v>435692</v>
      </c>
      <c r="H74" s="52">
        <v>499293</v>
      </c>
      <c r="I74" s="52">
        <v>431315</v>
      </c>
      <c r="J74" s="52">
        <v>780035</v>
      </c>
      <c r="K74" s="52">
        <v>1033779</v>
      </c>
      <c r="L74" s="52">
        <v>1216862</v>
      </c>
      <c r="M74" s="52">
        <v>1244550</v>
      </c>
      <c r="N74" s="52">
        <v>1279356</v>
      </c>
      <c r="O74" s="52">
        <v>1072466</v>
      </c>
      <c r="P74" s="52">
        <v>850177</v>
      </c>
      <c r="Q74" s="52">
        <v>878966</v>
      </c>
      <c r="R74" s="52">
        <v>1017042</v>
      </c>
      <c r="S74" s="52">
        <v>1170548</v>
      </c>
      <c r="T74" s="52">
        <v>1499750</v>
      </c>
      <c r="U74" s="52">
        <v>1650035</v>
      </c>
      <c r="V74" s="52">
        <v>1869012</v>
      </c>
      <c r="W74" s="52">
        <v>1477817</v>
      </c>
      <c r="X74" s="52">
        <v>1632295</v>
      </c>
      <c r="Y74" s="52">
        <v>1905795</v>
      </c>
      <c r="DA74" s="63" t="s">
        <v>1090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190</v>
      </c>
      <c r="B78" s="52">
        <v>40357490</v>
      </c>
      <c r="C78" s="52">
        <v>41071039</v>
      </c>
      <c r="D78" s="52">
        <v>42018019</v>
      </c>
      <c r="E78" s="52">
        <v>42860666</v>
      </c>
      <c r="F78" s="52">
        <v>43551397</v>
      </c>
      <c r="G78" s="52">
        <v>44302708</v>
      </c>
      <c r="H78" s="52">
        <v>44547123</v>
      </c>
      <c r="I78" s="52">
        <v>44547672</v>
      </c>
      <c r="J78" s="52">
        <v>44546733</v>
      </c>
      <c r="K78" s="52">
        <v>45002382</v>
      </c>
      <c r="L78" s="52">
        <v>45306259</v>
      </c>
      <c r="M78" s="52">
        <v>45681982</v>
      </c>
      <c r="N78" s="52">
        <v>45546978</v>
      </c>
      <c r="O78" s="52">
        <v>45287347</v>
      </c>
      <c r="P78" s="52">
        <v>45519418</v>
      </c>
      <c r="Q78" s="52">
        <v>45857301</v>
      </c>
      <c r="R78" s="52">
        <v>46534295</v>
      </c>
      <c r="S78" s="52">
        <v>46798515</v>
      </c>
      <c r="T78" s="52">
        <v>47055609</v>
      </c>
      <c r="U78" s="52">
        <v>47475261</v>
      </c>
      <c r="V78" s="52">
        <v>47587204</v>
      </c>
      <c r="W78" s="52">
        <v>47308899</v>
      </c>
      <c r="X78" s="52">
        <v>47025481</v>
      </c>
      <c r="Y78" s="52">
        <v>46062886</v>
      </c>
      <c r="DA78" s="63" t="s">
        <v>1091</v>
      </c>
    </row>
    <row r="79" spans="1:105" ht="12" customHeight="1" x14ac:dyDescent="0.25">
      <c r="A79" s="109" t="s">
        <v>120</v>
      </c>
      <c r="B79" s="36">
        <v>19964407</v>
      </c>
      <c r="C79" s="36">
        <v>20563569</v>
      </c>
      <c r="D79" s="36">
        <v>21054159</v>
      </c>
      <c r="E79" s="36">
        <v>21691992</v>
      </c>
      <c r="F79" s="36">
        <v>22218697</v>
      </c>
      <c r="G79" s="36">
        <v>21717527</v>
      </c>
      <c r="H79" s="36">
        <v>21748424</v>
      </c>
      <c r="I79" s="36">
        <v>21610687</v>
      </c>
      <c r="J79" s="36">
        <v>22749371</v>
      </c>
      <c r="K79" s="36">
        <v>22850463</v>
      </c>
      <c r="L79" s="36">
        <v>23071171</v>
      </c>
      <c r="M79" s="36">
        <v>22446963</v>
      </c>
      <c r="N79" s="36">
        <v>22729537</v>
      </c>
      <c r="O79" s="36">
        <v>22636882</v>
      </c>
      <c r="P79" s="36">
        <v>22685971</v>
      </c>
      <c r="Q79" s="36">
        <v>23574426</v>
      </c>
      <c r="R79" s="36">
        <v>24780752</v>
      </c>
      <c r="S79" s="36">
        <v>25938718</v>
      </c>
      <c r="T79" s="36">
        <v>27000273</v>
      </c>
      <c r="U79" s="36">
        <v>27482084</v>
      </c>
      <c r="V79" s="36">
        <v>27822215</v>
      </c>
      <c r="W79" s="36">
        <v>27552215</v>
      </c>
      <c r="X79" s="36">
        <v>26942162</v>
      </c>
      <c r="Y79" s="36">
        <v>26137045</v>
      </c>
      <c r="DA79" s="60" t="s">
        <v>1092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204</v>
      </c>
      <c r="B81" s="120">
        <v>25352190</v>
      </c>
      <c r="C81" s="120">
        <v>25403045</v>
      </c>
      <c r="D81" s="120">
        <v>26499807</v>
      </c>
      <c r="E81" s="120">
        <v>27593580</v>
      </c>
      <c r="F81" s="120">
        <v>28631425</v>
      </c>
      <c r="G81" s="120">
        <v>30703140</v>
      </c>
      <c r="H81" s="120">
        <v>33298811</v>
      </c>
      <c r="I81" s="120">
        <v>36523933</v>
      </c>
      <c r="J81" s="120">
        <v>38325933</v>
      </c>
      <c r="K81" s="120">
        <v>39874614</v>
      </c>
      <c r="L81" s="120">
        <v>41483095</v>
      </c>
      <c r="M81" s="120">
        <v>42992468</v>
      </c>
      <c r="N81" s="120">
        <v>44490991</v>
      </c>
      <c r="O81" s="120">
        <v>45477419</v>
      </c>
      <c r="P81" s="120">
        <v>46085699</v>
      </c>
      <c r="Q81" s="120">
        <v>45784926</v>
      </c>
      <c r="R81" s="120">
        <v>45075531</v>
      </c>
      <c r="S81" s="120">
        <v>45022038</v>
      </c>
      <c r="T81" s="120">
        <v>45493348</v>
      </c>
      <c r="U81" s="120">
        <v>45708169</v>
      </c>
      <c r="V81" s="120">
        <v>45659945</v>
      </c>
      <c r="W81" s="120">
        <v>46044227</v>
      </c>
      <c r="X81" s="120">
        <v>46635288</v>
      </c>
      <c r="Y81" s="120">
        <v>47535644</v>
      </c>
      <c r="DA81" s="129" t="s">
        <v>340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205</v>
      </c>
      <c r="B83" s="52">
        <v>25352190</v>
      </c>
      <c r="C83" s="52">
        <v>25403045</v>
      </c>
      <c r="D83" s="52">
        <v>26499807</v>
      </c>
      <c r="E83" s="52">
        <v>27593580</v>
      </c>
      <c r="F83" s="52">
        <v>28631425</v>
      </c>
      <c r="G83" s="52">
        <v>30703140</v>
      </c>
      <c r="H83" s="52">
        <v>33298811</v>
      </c>
      <c r="I83" s="52">
        <v>36523933</v>
      </c>
      <c r="J83" s="52">
        <v>38325933</v>
      </c>
      <c r="K83" s="52">
        <v>39874614</v>
      </c>
      <c r="L83" s="52">
        <v>41483095</v>
      </c>
      <c r="M83" s="52">
        <v>42992468</v>
      </c>
      <c r="N83" s="52">
        <v>44490991</v>
      </c>
      <c r="O83" s="52">
        <v>45477419</v>
      </c>
      <c r="P83" s="52">
        <v>46085699</v>
      </c>
      <c r="Q83" s="52">
        <v>45784926</v>
      </c>
      <c r="R83" s="52">
        <v>45075531</v>
      </c>
      <c r="S83" s="52">
        <v>45022038</v>
      </c>
      <c r="T83" s="52">
        <v>45493348</v>
      </c>
      <c r="U83" s="52">
        <v>45708169</v>
      </c>
      <c r="V83" s="52">
        <v>45659945</v>
      </c>
      <c r="W83" s="52">
        <v>46044227</v>
      </c>
      <c r="X83" s="52">
        <v>46635288</v>
      </c>
      <c r="Y83" s="52">
        <v>47535644</v>
      </c>
      <c r="DA83" s="63" t="s">
        <v>1093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998584</v>
      </c>
      <c r="C86" s="52">
        <v>1137611</v>
      </c>
      <c r="D86" s="52">
        <v>1442487</v>
      </c>
      <c r="E86" s="52">
        <v>1845185</v>
      </c>
      <c r="F86" s="52">
        <v>2193975</v>
      </c>
      <c r="G86" s="52">
        <v>2667553</v>
      </c>
      <c r="H86" s="52">
        <v>3437119</v>
      </c>
      <c r="I86" s="52">
        <v>4384990</v>
      </c>
      <c r="J86" s="52">
        <v>5114545</v>
      </c>
      <c r="K86" s="52">
        <v>5522141</v>
      </c>
      <c r="L86" s="52">
        <v>5949312</v>
      </c>
      <c r="M86" s="52">
        <v>6267735</v>
      </c>
      <c r="N86" s="52">
        <v>6663181</v>
      </c>
      <c r="O86" s="52">
        <v>6917327</v>
      </c>
      <c r="P86" s="52">
        <v>6919216</v>
      </c>
      <c r="Q86" s="52">
        <v>6945971</v>
      </c>
      <c r="R86" s="52">
        <v>6994067</v>
      </c>
      <c r="S86" s="52">
        <v>7127351</v>
      </c>
      <c r="T86" s="52">
        <v>7448299</v>
      </c>
      <c r="U86" s="52">
        <v>7762362</v>
      </c>
      <c r="V86" s="52">
        <v>8021802</v>
      </c>
      <c r="W86" s="52">
        <v>8191641</v>
      </c>
      <c r="X86" s="52">
        <v>8656183</v>
      </c>
      <c r="Y86" s="52">
        <v>9272090</v>
      </c>
      <c r="DA86" s="63" t="s">
        <v>1094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6435212</v>
      </c>
      <c r="C88" s="52">
        <v>6584374</v>
      </c>
      <c r="D88" s="52">
        <v>7071546</v>
      </c>
      <c r="E88" s="52">
        <v>7610504</v>
      </c>
      <c r="F88" s="52">
        <v>8300640</v>
      </c>
      <c r="G88" s="52">
        <v>8981664</v>
      </c>
      <c r="H88" s="52">
        <v>9857348</v>
      </c>
      <c r="I88" s="52">
        <v>10862838</v>
      </c>
      <c r="J88" s="52">
        <v>11759365</v>
      </c>
      <c r="K88" s="52">
        <v>12379109</v>
      </c>
      <c r="L88" s="52">
        <v>12959846</v>
      </c>
      <c r="M88" s="52">
        <v>13579837</v>
      </c>
      <c r="N88" s="52">
        <v>14182702</v>
      </c>
      <c r="O88" s="52">
        <v>14899032</v>
      </c>
      <c r="P88" s="52">
        <v>15295237</v>
      </c>
      <c r="Q88" s="52">
        <v>15346023</v>
      </c>
      <c r="R88" s="52">
        <v>15452088</v>
      </c>
      <c r="S88" s="52">
        <v>15601262</v>
      </c>
      <c r="T88" s="52">
        <v>16320533</v>
      </c>
      <c r="U88" s="52">
        <v>16590147</v>
      </c>
      <c r="V88" s="52">
        <v>17018497</v>
      </c>
      <c r="W88" s="52">
        <v>17231217</v>
      </c>
      <c r="X88" s="52">
        <v>18137847</v>
      </c>
      <c r="Y88" s="52">
        <v>19057784</v>
      </c>
      <c r="DA88" s="63" t="s">
        <v>1095</v>
      </c>
    </row>
    <row r="89" spans="1:105" ht="12" customHeight="1" x14ac:dyDescent="0.25">
      <c r="A89" s="97" t="s">
        <v>131</v>
      </c>
      <c r="B89" s="52">
        <v>9493</v>
      </c>
      <c r="C89" s="52">
        <v>10039</v>
      </c>
      <c r="D89" s="52">
        <v>10505</v>
      </c>
      <c r="E89" s="52">
        <v>13021</v>
      </c>
      <c r="F89" s="52">
        <v>13929</v>
      </c>
      <c r="G89" s="52">
        <v>15925</v>
      </c>
      <c r="H89" s="52">
        <v>20469</v>
      </c>
      <c r="I89" s="52">
        <v>24980</v>
      </c>
      <c r="J89" s="52">
        <v>31187</v>
      </c>
      <c r="K89" s="52">
        <v>38088</v>
      </c>
      <c r="L89" s="52">
        <v>45583</v>
      </c>
      <c r="M89" s="52">
        <v>54984</v>
      </c>
      <c r="N89" s="52">
        <v>63311</v>
      </c>
      <c r="O89" s="52">
        <v>77947</v>
      </c>
      <c r="P89" s="52">
        <v>107595</v>
      </c>
      <c r="Q89" s="52">
        <v>113763</v>
      </c>
      <c r="R89" s="52">
        <v>110948</v>
      </c>
      <c r="S89" s="52">
        <v>109169</v>
      </c>
      <c r="T89" s="52">
        <v>140444</v>
      </c>
      <c r="U89" s="52">
        <v>138192</v>
      </c>
      <c r="V89" s="52">
        <v>140643</v>
      </c>
      <c r="W89" s="52">
        <v>154808</v>
      </c>
      <c r="X89" s="52">
        <v>210432</v>
      </c>
      <c r="Y89" s="52">
        <v>240286</v>
      </c>
      <c r="DA89" s="63" t="s">
        <v>1096</v>
      </c>
    </row>
    <row r="90" spans="1:105" ht="12" hidden="1" customHeight="1" x14ac:dyDescent="0.25">
      <c r="A90" s="108" t="s">
        <v>203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7629071</v>
      </c>
      <c r="C92" s="52">
        <v>7303357</v>
      </c>
      <c r="D92" s="52">
        <v>7099702</v>
      </c>
      <c r="E92" s="52">
        <v>6954160</v>
      </c>
      <c r="F92" s="52">
        <v>6724572</v>
      </c>
      <c r="G92" s="52">
        <v>6630722</v>
      </c>
      <c r="H92" s="52">
        <v>6428786</v>
      </c>
      <c r="I92" s="52">
        <v>6247650</v>
      </c>
      <c r="J92" s="52">
        <v>5994871</v>
      </c>
      <c r="K92" s="52">
        <v>5871803</v>
      </c>
      <c r="L92" s="52">
        <v>5652219</v>
      </c>
      <c r="M92" s="52">
        <v>5639268</v>
      </c>
      <c r="N92" s="52">
        <v>5535018</v>
      </c>
      <c r="O92" s="52">
        <v>5481684</v>
      </c>
      <c r="P92" s="52">
        <v>5418678</v>
      </c>
      <c r="Q92" s="52">
        <v>5318915</v>
      </c>
      <c r="R92" s="52">
        <v>5130273</v>
      </c>
      <c r="S92" s="52">
        <v>5076267</v>
      </c>
      <c r="T92" s="52">
        <v>4965614</v>
      </c>
      <c r="U92" s="52">
        <v>4862625</v>
      </c>
      <c r="V92" s="52">
        <v>4760221</v>
      </c>
      <c r="W92" s="52">
        <v>4766284</v>
      </c>
      <c r="X92" s="52">
        <v>4771176</v>
      </c>
      <c r="Y92" s="52">
        <v>4767797</v>
      </c>
      <c r="DA92" s="63" t="s">
        <v>1097</v>
      </c>
    </row>
    <row r="93" spans="1:105" ht="12" customHeight="1" x14ac:dyDescent="0.25">
      <c r="A93" s="97" t="s">
        <v>123</v>
      </c>
      <c r="B93" s="52">
        <v>44045</v>
      </c>
      <c r="C93" s="52">
        <v>40832</v>
      </c>
      <c r="D93" s="52">
        <v>37430</v>
      </c>
      <c r="E93" s="52">
        <v>40366</v>
      </c>
      <c r="F93" s="52">
        <v>38626</v>
      </c>
      <c r="G93" s="52">
        <v>34095</v>
      </c>
      <c r="H93" s="52">
        <v>33789</v>
      </c>
      <c r="I93" s="52">
        <v>32586</v>
      </c>
      <c r="J93" s="52">
        <v>35936</v>
      </c>
      <c r="K93" s="52">
        <v>37710</v>
      </c>
      <c r="L93" s="52">
        <v>43421</v>
      </c>
      <c r="M93" s="52">
        <v>47522</v>
      </c>
      <c r="N93" s="52">
        <v>54742</v>
      </c>
      <c r="O93" s="52">
        <v>60608</v>
      </c>
      <c r="P93" s="52">
        <v>63786</v>
      </c>
      <c r="Q93" s="52">
        <v>65344</v>
      </c>
      <c r="R93" s="52">
        <v>63572</v>
      </c>
      <c r="S93" s="52">
        <v>67219</v>
      </c>
      <c r="T93" s="52">
        <v>67354</v>
      </c>
      <c r="U93" s="52">
        <v>67207</v>
      </c>
      <c r="V93" s="52">
        <v>70697</v>
      </c>
      <c r="W93" s="52">
        <v>69547</v>
      </c>
      <c r="X93" s="52">
        <v>77221</v>
      </c>
      <c r="Y93" s="52">
        <v>68582</v>
      </c>
      <c r="DA93" s="63" t="s">
        <v>1098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9887674</v>
      </c>
      <c r="C96" s="52">
        <v>10043529</v>
      </c>
      <c r="D96" s="52">
        <v>10763243</v>
      </c>
      <c r="E96" s="52">
        <v>11236926</v>
      </c>
      <c r="F96" s="52">
        <v>11715463</v>
      </c>
      <c r="G96" s="52">
        <v>12866434</v>
      </c>
      <c r="H96" s="52">
        <v>14327617</v>
      </c>
      <c r="I96" s="52">
        <v>15930615</v>
      </c>
      <c r="J96" s="52">
        <v>16544554</v>
      </c>
      <c r="K96" s="52">
        <v>16926071</v>
      </c>
      <c r="L96" s="52">
        <v>17302387</v>
      </c>
      <c r="M96" s="52">
        <v>17696918</v>
      </c>
      <c r="N96" s="52">
        <v>18267524</v>
      </c>
      <c r="O96" s="52">
        <v>18407716</v>
      </c>
      <c r="P96" s="52">
        <v>18421546</v>
      </c>
      <c r="Q96" s="52">
        <v>18281832</v>
      </c>
      <c r="R96" s="52">
        <v>17716088</v>
      </c>
      <c r="S96" s="52">
        <v>17345055</v>
      </c>
      <c r="T96" s="52">
        <v>16875499</v>
      </c>
      <c r="U96" s="52">
        <v>16527500</v>
      </c>
      <c r="V96" s="52">
        <v>16061102</v>
      </c>
      <c r="W96" s="52">
        <v>15357243</v>
      </c>
      <c r="X96" s="52">
        <v>14545947</v>
      </c>
      <c r="Y96" s="52">
        <v>14161456</v>
      </c>
      <c r="DA96" s="63" t="s">
        <v>1099</v>
      </c>
    </row>
    <row r="97" spans="1:105" ht="12" customHeight="1" x14ac:dyDescent="0.25">
      <c r="A97" s="97" t="s">
        <v>121</v>
      </c>
      <c r="B97" s="52">
        <v>1346695</v>
      </c>
      <c r="C97" s="52">
        <v>1420914</v>
      </c>
      <c r="D97" s="52">
        <v>1517381</v>
      </c>
      <c r="E97" s="52">
        <v>1738603</v>
      </c>
      <c r="F97" s="52">
        <v>1838195</v>
      </c>
      <c r="G97" s="52">
        <v>2174300</v>
      </c>
      <c r="H97" s="52">
        <v>2630802</v>
      </c>
      <c r="I97" s="52">
        <v>3425264</v>
      </c>
      <c r="J97" s="52">
        <v>3960020</v>
      </c>
      <c r="K97" s="52">
        <v>4621833</v>
      </c>
      <c r="L97" s="52">
        <v>5479639</v>
      </c>
      <c r="M97" s="52">
        <v>5973939</v>
      </c>
      <c r="N97" s="52">
        <v>6387694</v>
      </c>
      <c r="O97" s="52">
        <v>6550432</v>
      </c>
      <c r="P97" s="52">
        <v>6778857</v>
      </c>
      <c r="Q97" s="52">
        <v>6659049</v>
      </c>
      <c r="R97" s="52">
        <v>6602562</v>
      </c>
      <c r="S97" s="52">
        <v>6823066</v>
      </c>
      <c r="T97" s="52">
        <v>7123904</v>
      </c>
      <c r="U97" s="52">
        <v>7522498</v>
      </c>
      <c r="V97" s="52">
        <v>7608785</v>
      </c>
      <c r="W97" s="52">
        <v>8465128</v>
      </c>
      <c r="X97" s="52">
        <v>8892665</v>
      </c>
      <c r="Y97" s="52">
        <v>9239739</v>
      </c>
      <c r="DA97" s="63" t="s">
        <v>1100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203</v>
      </c>
      <c r="B101" s="52">
        <v>3808672</v>
      </c>
      <c r="C101" s="52">
        <v>3807836</v>
      </c>
      <c r="D101" s="52">
        <v>3834846</v>
      </c>
      <c r="E101" s="52">
        <v>3849440</v>
      </c>
      <c r="F101" s="52">
        <v>3927774</v>
      </c>
      <c r="G101" s="52">
        <v>4042777</v>
      </c>
      <c r="H101" s="52">
        <v>4265058</v>
      </c>
      <c r="I101" s="52">
        <v>4544790</v>
      </c>
      <c r="J101" s="52">
        <v>4835240</v>
      </c>
      <c r="K101" s="52">
        <v>4941181</v>
      </c>
      <c r="L101" s="52">
        <v>5055530</v>
      </c>
      <c r="M101" s="52">
        <v>5185355</v>
      </c>
      <c r="N101" s="52">
        <v>5467840</v>
      </c>
      <c r="O101" s="52">
        <v>5673949</v>
      </c>
      <c r="P101" s="52">
        <v>5823563</v>
      </c>
      <c r="Q101" s="52">
        <v>5776487</v>
      </c>
      <c r="R101" s="52">
        <v>5699721</v>
      </c>
      <c r="S101" s="52">
        <v>5672529</v>
      </c>
      <c r="T101" s="52">
        <v>5761647</v>
      </c>
      <c r="U101" s="52">
        <v>5732569</v>
      </c>
      <c r="V101" s="52">
        <v>5676099</v>
      </c>
      <c r="W101" s="52">
        <v>5560151</v>
      </c>
      <c r="X101" s="52">
        <v>5454110</v>
      </c>
      <c r="Y101" s="52">
        <v>5368264</v>
      </c>
      <c r="DA101" s="63" t="s">
        <v>1101</v>
      </c>
    </row>
    <row r="102" spans="1:105" ht="12" customHeight="1" x14ac:dyDescent="0.25">
      <c r="A102" s="97" t="s">
        <v>50</v>
      </c>
      <c r="B102" s="52">
        <v>7849074</v>
      </c>
      <c r="C102" s="52">
        <v>7700566</v>
      </c>
      <c r="D102" s="52">
        <v>8011659</v>
      </c>
      <c r="E102" s="52">
        <v>8374075</v>
      </c>
      <c r="F102" s="52">
        <v>8669986</v>
      </c>
      <c r="G102" s="52">
        <v>9091491</v>
      </c>
      <c r="H102" s="52">
        <v>9307999</v>
      </c>
      <c r="I102" s="52">
        <v>9925941</v>
      </c>
      <c r="J102" s="52">
        <v>10308082</v>
      </c>
      <c r="K102" s="52">
        <v>10706258</v>
      </c>
      <c r="L102" s="52">
        <v>10884696</v>
      </c>
      <c r="M102" s="52">
        <v>11087028</v>
      </c>
      <c r="N102" s="52">
        <v>11236283</v>
      </c>
      <c r="O102" s="52">
        <v>11416043</v>
      </c>
      <c r="P102" s="52">
        <v>11658411</v>
      </c>
      <c r="Q102" s="52">
        <v>11478330</v>
      </c>
      <c r="R102" s="52">
        <v>11169190</v>
      </c>
      <c r="S102" s="52">
        <v>10986079</v>
      </c>
      <c r="T102" s="52">
        <v>11069024</v>
      </c>
      <c r="U102" s="52">
        <v>10862953</v>
      </c>
      <c r="V102" s="52">
        <v>10599721</v>
      </c>
      <c r="W102" s="52">
        <v>10460577</v>
      </c>
      <c r="X102" s="52">
        <v>10620062</v>
      </c>
      <c r="Y102" s="52">
        <v>11016782</v>
      </c>
      <c r="DA102" s="63" t="s">
        <v>1102</v>
      </c>
    </row>
    <row r="103" spans="1:105" ht="12" customHeight="1" x14ac:dyDescent="0.25">
      <c r="A103" s="109" t="s">
        <v>120</v>
      </c>
      <c r="B103" s="36">
        <v>13694444</v>
      </c>
      <c r="C103" s="36">
        <v>13894643</v>
      </c>
      <c r="D103" s="36">
        <v>14653302</v>
      </c>
      <c r="E103" s="36">
        <v>15370065</v>
      </c>
      <c r="F103" s="36">
        <v>16033665</v>
      </c>
      <c r="G103" s="36">
        <v>17568872</v>
      </c>
      <c r="H103" s="36">
        <v>19725754</v>
      </c>
      <c r="I103" s="36">
        <v>22053202</v>
      </c>
      <c r="J103" s="36">
        <v>23182611</v>
      </c>
      <c r="K103" s="36">
        <v>24227175</v>
      </c>
      <c r="L103" s="36">
        <v>25542869</v>
      </c>
      <c r="M103" s="36">
        <v>26720085</v>
      </c>
      <c r="N103" s="36">
        <v>27786868</v>
      </c>
      <c r="O103" s="36">
        <v>28387427</v>
      </c>
      <c r="P103" s="36">
        <v>28603725</v>
      </c>
      <c r="Q103" s="36">
        <v>28530109</v>
      </c>
      <c r="R103" s="36">
        <v>28206620</v>
      </c>
      <c r="S103" s="36">
        <v>28363430</v>
      </c>
      <c r="T103" s="36">
        <v>28662677</v>
      </c>
      <c r="U103" s="36">
        <v>29112647</v>
      </c>
      <c r="V103" s="36">
        <v>29384125</v>
      </c>
      <c r="W103" s="36">
        <v>30023499</v>
      </c>
      <c r="X103" s="36">
        <v>30561116</v>
      </c>
      <c r="Y103" s="36">
        <v>31150598</v>
      </c>
      <c r="DA103" s="60" t="s">
        <v>1103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207</v>
      </c>
      <c r="B105" s="120">
        <v>146519</v>
      </c>
      <c r="C105" s="120">
        <v>133873</v>
      </c>
      <c r="D105" s="120">
        <v>116877</v>
      </c>
      <c r="E105" s="120">
        <v>101411</v>
      </c>
      <c r="F105" s="120">
        <v>81756</v>
      </c>
      <c r="G105" s="120">
        <v>25273</v>
      </c>
      <c r="H105" s="120">
        <v>27330</v>
      </c>
      <c r="I105" s="120">
        <v>29789</v>
      </c>
      <c r="J105" s="120">
        <v>33782</v>
      </c>
      <c r="K105" s="120">
        <v>39604</v>
      </c>
      <c r="L105" s="120">
        <v>45645</v>
      </c>
      <c r="M105" s="120">
        <v>49383</v>
      </c>
      <c r="N105" s="120">
        <v>51438</v>
      </c>
      <c r="O105" s="120">
        <v>51116</v>
      </c>
      <c r="P105" s="120">
        <v>50640</v>
      </c>
      <c r="Q105" s="120">
        <v>51826</v>
      </c>
      <c r="R105" s="120">
        <v>52236</v>
      </c>
      <c r="S105" s="120">
        <v>51846</v>
      </c>
      <c r="T105" s="120">
        <v>51720</v>
      </c>
      <c r="U105" s="120">
        <v>51795</v>
      </c>
      <c r="V105" s="120">
        <v>53610</v>
      </c>
      <c r="W105" s="120">
        <v>58043</v>
      </c>
      <c r="X105" s="120">
        <v>63449</v>
      </c>
      <c r="Y105" s="120">
        <v>66278</v>
      </c>
      <c r="DA105" s="129" t="s">
        <v>341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206</v>
      </c>
      <c r="B107" s="52">
        <v>146519</v>
      </c>
      <c r="C107" s="52">
        <v>133873</v>
      </c>
      <c r="D107" s="52">
        <v>116877</v>
      </c>
      <c r="E107" s="52">
        <v>101411</v>
      </c>
      <c r="F107" s="52">
        <v>81756</v>
      </c>
      <c r="G107" s="52">
        <v>25273</v>
      </c>
      <c r="H107" s="52">
        <v>27330</v>
      </c>
      <c r="I107" s="52">
        <v>29789</v>
      </c>
      <c r="J107" s="52">
        <v>33782</v>
      </c>
      <c r="K107" s="52">
        <v>39604</v>
      </c>
      <c r="L107" s="52">
        <v>45645</v>
      </c>
      <c r="M107" s="52">
        <v>49383</v>
      </c>
      <c r="N107" s="52">
        <v>51438</v>
      </c>
      <c r="O107" s="52">
        <v>51116</v>
      </c>
      <c r="P107" s="52">
        <v>50640</v>
      </c>
      <c r="Q107" s="52">
        <v>51826</v>
      </c>
      <c r="R107" s="52">
        <v>52236</v>
      </c>
      <c r="S107" s="52">
        <v>51846</v>
      </c>
      <c r="T107" s="52">
        <v>51720</v>
      </c>
      <c r="U107" s="52">
        <v>51795</v>
      </c>
      <c r="V107" s="52">
        <v>53610</v>
      </c>
      <c r="W107" s="52">
        <v>58043</v>
      </c>
      <c r="X107" s="52">
        <v>63449</v>
      </c>
      <c r="Y107" s="52">
        <v>66278</v>
      </c>
      <c r="DA107" s="63" t="s">
        <v>1104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9339</v>
      </c>
      <c r="C110" s="52">
        <v>9540</v>
      </c>
      <c r="D110" s="52">
        <v>9622</v>
      </c>
      <c r="E110" s="52">
        <v>8682</v>
      </c>
      <c r="F110" s="52">
        <v>7511</v>
      </c>
      <c r="G110" s="52">
        <v>1640</v>
      </c>
      <c r="H110" s="52">
        <v>1849</v>
      </c>
      <c r="I110" s="52">
        <v>2125</v>
      </c>
      <c r="J110" s="52">
        <v>2365</v>
      </c>
      <c r="K110" s="52">
        <v>2700</v>
      </c>
      <c r="L110" s="52">
        <v>3221</v>
      </c>
      <c r="M110" s="52">
        <v>3620</v>
      </c>
      <c r="N110" s="52">
        <v>3809</v>
      </c>
      <c r="O110" s="52">
        <v>3744</v>
      </c>
      <c r="P110" s="52">
        <v>3501</v>
      </c>
      <c r="Q110" s="52">
        <v>3194</v>
      </c>
      <c r="R110" s="52">
        <v>3092</v>
      </c>
      <c r="S110" s="52">
        <v>2935</v>
      </c>
      <c r="T110" s="52">
        <v>2713</v>
      </c>
      <c r="U110" s="52">
        <v>2504</v>
      </c>
      <c r="V110" s="52">
        <v>2455</v>
      </c>
      <c r="W110" s="52">
        <v>2470</v>
      </c>
      <c r="X110" s="52">
        <v>2697</v>
      </c>
      <c r="Y110" s="52">
        <v>3388</v>
      </c>
      <c r="DA110" s="63" t="s">
        <v>1105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7241</v>
      </c>
      <c r="C112" s="52">
        <v>9828</v>
      </c>
      <c r="D112" s="52">
        <v>14405</v>
      </c>
      <c r="E112" s="52">
        <v>17262</v>
      </c>
      <c r="F112" s="52">
        <v>19197</v>
      </c>
      <c r="G112" s="52">
        <v>20942</v>
      </c>
      <c r="H112" s="52">
        <v>22557</v>
      </c>
      <c r="I112" s="52">
        <v>24494</v>
      </c>
      <c r="J112" s="52">
        <v>27354</v>
      </c>
      <c r="K112" s="52">
        <v>31106</v>
      </c>
      <c r="L112" s="52">
        <v>34447</v>
      </c>
      <c r="M112" s="52">
        <v>35941</v>
      </c>
      <c r="N112" s="52">
        <v>36460</v>
      </c>
      <c r="O112" s="52">
        <v>35755</v>
      </c>
      <c r="P112" s="52">
        <v>34256</v>
      </c>
      <c r="Q112" s="52">
        <v>34378</v>
      </c>
      <c r="R112" s="52">
        <v>33682</v>
      </c>
      <c r="S112" s="52">
        <v>33564</v>
      </c>
      <c r="T112" s="52">
        <v>33088</v>
      </c>
      <c r="U112" s="52">
        <v>32579</v>
      </c>
      <c r="V112" s="52">
        <v>32058</v>
      </c>
      <c r="W112" s="52">
        <v>33691</v>
      </c>
      <c r="X112" s="52">
        <v>36753</v>
      </c>
      <c r="Y112" s="52">
        <v>38874</v>
      </c>
      <c r="DA112" s="63" t="s">
        <v>1106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2</v>
      </c>
      <c r="F113" s="52">
        <v>7</v>
      </c>
      <c r="G113" s="52">
        <v>8</v>
      </c>
      <c r="H113" s="52">
        <v>10</v>
      </c>
      <c r="I113" s="52">
        <v>10</v>
      </c>
      <c r="J113" s="52">
        <v>16</v>
      </c>
      <c r="K113" s="52">
        <v>38</v>
      </c>
      <c r="L113" s="52">
        <v>54</v>
      </c>
      <c r="M113" s="52">
        <v>71</v>
      </c>
      <c r="N113" s="52">
        <v>101</v>
      </c>
      <c r="O113" s="52">
        <v>124</v>
      </c>
      <c r="P113" s="52">
        <v>195</v>
      </c>
      <c r="Q113" s="52">
        <v>240</v>
      </c>
      <c r="R113" s="52">
        <v>305</v>
      </c>
      <c r="S113" s="52">
        <v>303</v>
      </c>
      <c r="T113" s="52">
        <v>331</v>
      </c>
      <c r="U113" s="52">
        <v>342</v>
      </c>
      <c r="V113" s="52">
        <v>345</v>
      </c>
      <c r="W113" s="52">
        <v>447</v>
      </c>
      <c r="X113" s="52">
        <v>623</v>
      </c>
      <c r="Y113" s="52">
        <v>926</v>
      </c>
      <c r="DA113" s="63" t="s">
        <v>1107</v>
      </c>
    </row>
    <row r="114" spans="1:105" ht="12" hidden="1" customHeight="1" x14ac:dyDescent="0.25">
      <c r="A114" s="108" t="s">
        <v>198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134376</v>
      </c>
      <c r="C116" s="52">
        <v>119707</v>
      </c>
      <c r="D116" s="52">
        <v>98895</v>
      </c>
      <c r="E116" s="52">
        <v>80574</v>
      </c>
      <c r="F116" s="52">
        <v>59457</v>
      </c>
      <c r="G116" s="52">
        <v>3006</v>
      </c>
      <c r="H116" s="52">
        <v>3219</v>
      </c>
      <c r="I116" s="52">
        <v>3351</v>
      </c>
      <c r="J116" s="52">
        <v>3803</v>
      </c>
      <c r="K116" s="52">
        <v>4129</v>
      </c>
      <c r="L116" s="52">
        <v>5631</v>
      </c>
      <c r="M116" s="52">
        <v>5964</v>
      </c>
      <c r="N116" s="52">
        <v>6481</v>
      </c>
      <c r="O116" s="52">
        <v>6235</v>
      </c>
      <c r="P116" s="52">
        <v>5700</v>
      </c>
      <c r="Q116" s="52">
        <v>5154</v>
      </c>
      <c r="R116" s="52">
        <v>4719</v>
      </c>
      <c r="S116" s="52">
        <v>4469</v>
      </c>
      <c r="T116" s="52">
        <v>4102</v>
      </c>
      <c r="U116" s="52">
        <v>3957</v>
      </c>
      <c r="V116" s="52">
        <v>5227</v>
      </c>
      <c r="W116" s="52">
        <v>4427</v>
      </c>
      <c r="X116" s="52">
        <v>5695</v>
      </c>
      <c r="Y116" s="52">
        <v>6639</v>
      </c>
      <c r="DA116" s="63" t="s">
        <v>1108</v>
      </c>
    </row>
    <row r="117" spans="1:105" ht="12" customHeight="1" x14ac:dyDescent="0.25">
      <c r="A117" s="97" t="s">
        <v>121</v>
      </c>
      <c r="B117" s="52">
        <v>4902</v>
      </c>
      <c r="C117" s="52">
        <v>4338</v>
      </c>
      <c r="D117" s="52">
        <v>3577</v>
      </c>
      <c r="E117" s="52">
        <v>3573</v>
      </c>
      <c r="F117" s="52">
        <v>3095</v>
      </c>
      <c r="G117" s="52">
        <v>1317</v>
      </c>
      <c r="H117" s="52">
        <v>1544</v>
      </c>
      <c r="I117" s="52">
        <v>1934</v>
      </c>
      <c r="J117" s="52">
        <v>2609</v>
      </c>
      <c r="K117" s="52">
        <v>4331</v>
      </c>
      <c r="L117" s="52">
        <v>5513</v>
      </c>
      <c r="M117" s="52">
        <v>7407</v>
      </c>
      <c r="N117" s="52">
        <v>8396</v>
      </c>
      <c r="O117" s="52">
        <v>9002</v>
      </c>
      <c r="P117" s="52">
        <v>10489</v>
      </c>
      <c r="Q117" s="52">
        <v>12054</v>
      </c>
      <c r="R117" s="52">
        <v>13530</v>
      </c>
      <c r="S117" s="52">
        <v>13510</v>
      </c>
      <c r="T117" s="52">
        <v>14199</v>
      </c>
      <c r="U117" s="52">
        <v>14917</v>
      </c>
      <c r="V117" s="52">
        <v>15980</v>
      </c>
      <c r="W117" s="52">
        <v>19478</v>
      </c>
      <c r="X117" s="52">
        <v>20378</v>
      </c>
      <c r="Y117" s="52">
        <v>19839</v>
      </c>
      <c r="DA117" s="63" t="s">
        <v>1109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68979</v>
      </c>
      <c r="C121" s="52">
        <v>64079</v>
      </c>
      <c r="D121" s="52">
        <v>58020</v>
      </c>
      <c r="E121" s="52">
        <v>50305</v>
      </c>
      <c r="F121" s="52">
        <v>40792</v>
      </c>
      <c r="G121" s="52">
        <v>15197</v>
      </c>
      <c r="H121" s="52">
        <v>16251</v>
      </c>
      <c r="I121" s="52">
        <v>17964</v>
      </c>
      <c r="J121" s="52">
        <v>20190</v>
      </c>
      <c r="K121" s="52">
        <v>22955</v>
      </c>
      <c r="L121" s="52">
        <v>24684</v>
      </c>
      <c r="M121" s="52">
        <v>24383</v>
      </c>
      <c r="N121" s="52">
        <v>23187</v>
      </c>
      <c r="O121" s="52">
        <v>21283</v>
      </c>
      <c r="P121" s="52">
        <v>18420</v>
      </c>
      <c r="Q121" s="52">
        <v>17133</v>
      </c>
      <c r="R121" s="52">
        <v>16060</v>
      </c>
      <c r="S121" s="52">
        <v>15870</v>
      </c>
      <c r="T121" s="52">
        <v>15595</v>
      </c>
      <c r="U121" s="52">
        <v>15310</v>
      </c>
      <c r="V121" s="52">
        <v>15432</v>
      </c>
      <c r="W121" s="52">
        <v>17226</v>
      </c>
      <c r="X121" s="52">
        <v>19869</v>
      </c>
      <c r="Y121" s="52">
        <v>21744</v>
      </c>
      <c r="DA121" s="63" t="s">
        <v>1110</v>
      </c>
    </row>
    <row r="122" spans="1:105" ht="12" customHeight="1" x14ac:dyDescent="0.25">
      <c r="A122" s="109" t="s">
        <v>120</v>
      </c>
      <c r="B122" s="36">
        <v>77540</v>
      </c>
      <c r="C122" s="36">
        <v>69794</v>
      </c>
      <c r="D122" s="36">
        <v>58857</v>
      </c>
      <c r="E122" s="36">
        <v>51106</v>
      </c>
      <c r="F122" s="36">
        <v>40964</v>
      </c>
      <c r="G122" s="36">
        <v>10076</v>
      </c>
      <c r="H122" s="36">
        <v>11079</v>
      </c>
      <c r="I122" s="36">
        <v>11825</v>
      </c>
      <c r="J122" s="36">
        <v>13592</v>
      </c>
      <c r="K122" s="36">
        <v>16649</v>
      </c>
      <c r="L122" s="36">
        <v>20961</v>
      </c>
      <c r="M122" s="36">
        <v>25000</v>
      </c>
      <c r="N122" s="36">
        <v>28251</v>
      </c>
      <c r="O122" s="36">
        <v>29833</v>
      </c>
      <c r="P122" s="36">
        <v>32220</v>
      </c>
      <c r="Q122" s="36">
        <v>34693</v>
      </c>
      <c r="R122" s="36">
        <v>36176</v>
      </c>
      <c r="S122" s="36">
        <v>35976</v>
      </c>
      <c r="T122" s="36">
        <v>36125</v>
      </c>
      <c r="U122" s="36">
        <v>36485</v>
      </c>
      <c r="V122" s="36">
        <v>38178</v>
      </c>
      <c r="W122" s="36">
        <v>40817</v>
      </c>
      <c r="X122" s="36">
        <v>43580</v>
      </c>
      <c r="Y122" s="36">
        <v>44534</v>
      </c>
      <c r="DA122" s="60" t="s">
        <v>1111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209</v>
      </c>
      <c r="B124" s="120">
        <v>27882862</v>
      </c>
      <c r="C124" s="120">
        <v>27870741</v>
      </c>
      <c r="D124" s="120">
        <v>26851727</v>
      </c>
      <c r="E124" s="120">
        <v>26082389</v>
      </c>
      <c r="F124" s="120">
        <v>25601732</v>
      </c>
      <c r="G124" s="120">
        <v>24830461</v>
      </c>
      <c r="H124" s="120">
        <v>23813288</v>
      </c>
      <c r="I124" s="120">
        <v>22891670</v>
      </c>
      <c r="J124" s="120">
        <v>22081631</v>
      </c>
      <c r="K124" s="120">
        <v>21617150</v>
      </c>
      <c r="L124" s="120">
        <v>21056690</v>
      </c>
      <c r="M124" s="120">
        <v>20908441</v>
      </c>
      <c r="N124" s="120">
        <v>20870909</v>
      </c>
      <c r="O124" s="120">
        <v>20958262</v>
      </c>
      <c r="P124" s="120">
        <v>21145437</v>
      </c>
      <c r="Q124" s="120">
        <v>21395283</v>
      </c>
      <c r="R124" s="120">
        <v>21272609</v>
      </c>
      <c r="S124" s="120">
        <v>20999852</v>
      </c>
      <c r="T124" s="120">
        <v>20344309</v>
      </c>
      <c r="U124" s="120">
        <v>20006487</v>
      </c>
      <c r="V124" s="120">
        <v>19528471</v>
      </c>
      <c r="W124" s="120">
        <v>19295387</v>
      </c>
      <c r="X124" s="120">
        <v>18976048</v>
      </c>
      <c r="Y124" s="120">
        <v>19044928</v>
      </c>
      <c r="DA124" s="129" t="s">
        <v>342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210</v>
      </c>
      <c r="B126" s="52">
        <v>27882862</v>
      </c>
      <c r="C126" s="52">
        <v>27870741</v>
      </c>
      <c r="D126" s="52">
        <v>26851727</v>
      </c>
      <c r="E126" s="52">
        <v>26082389</v>
      </c>
      <c r="F126" s="52">
        <v>25601732</v>
      </c>
      <c r="G126" s="52">
        <v>24830461</v>
      </c>
      <c r="H126" s="52">
        <v>23813288</v>
      </c>
      <c r="I126" s="52">
        <v>22891670</v>
      </c>
      <c r="J126" s="52">
        <v>22081631</v>
      </c>
      <c r="K126" s="52">
        <v>21617150</v>
      </c>
      <c r="L126" s="52">
        <v>21056690</v>
      </c>
      <c r="M126" s="52">
        <v>20908441</v>
      </c>
      <c r="N126" s="52">
        <v>20870909</v>
      </c>
      <c r="O126" s="52">
        <v>20958262</v>
      </c>
      <c r="P126" s="52">
        <v>21145437</v>
      </c>
      <c r="Q126" s="52">
        <v>21395283</v>
      </c>
      <c r="R126" s="52">
        <v>21272609</v>
      </c>
      <c r="S126" s="52">
        <v>20999852</v>
      </c>
      <c r="T126" s="52">
        <v>20344309</v>
      </c>
      <c r="U126" s="52">
        <v>20006487</v>
      </c>
      <c r="V126" s="52">
        <v>19528471</v>
      </c>
      <c r="W126" s="52">
        <v>19295387</v>
      </c>
      <c r="X126" s="52">
        <v>18976048</v>
      </c>
      <c r="Y126" s="52">
        <v>19044928</v>
      </c>
      <c r="DA126" s="63" t="s">
        <v>1112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445576</v>
      </c>
      <c r="C129" s="52">
        <v>497892</v>
      </c>
      <c r="D129" s="52">
        <v>530158</v>
      </c>
      <c r="E129" s="52">
        <v>541051</v>
      </c>
      <c r="F129" s="52">
        <v>578163</v>
      </c>
      <c r="G129" s="52">
        <v>642840</v>
      </c>
      <c r="H129" s="52">
        <v>653091</v>
      </c>
      <c r="I129" s="52">
        <v>664200</v>
      </c>
      <c r="J129" s="52">
        <v>671194</v>
      </c>
      <c r="K129" s="52">
        <v>717024</v>
      </c>
      <c r="L129" s="52">
        <v>768864</v>
      </c>
      <c r="M129" s="52">
        <v>867804</v>
      </c>
      <c r="N129" s="52">
        <v>1073408</v>
      </c>
      <c r="O129" s="52">
        <v>1242254</v>
      </c>
      <c r="P129" s="52">
        <v>1399133</v>
      </c>
      <c r="Q129" s="52">
        <v>1509479</v>
      </c>
      <c r="R129" s="52">
        <v>1589052</v>
      </c>
      <c r="S129" s="52">
        <v>1654993</v>
      </c>
      <c r="T129" s="52">
        <v>1689707</v>
      </c>
      <c r="U129" s="52">
        <v>1677282</v>
      </c>
      <c r="V129" s="52">
        <v>1629085</v>
      </c>
      <c r="W129" s="52">
        <v>1591326</v>
      </c>
      <c r="X129" s="52">
        <v>1625116</v>
      </c>
      <c r="Y129" s="52">
        <v>1706500</v>
      </c>
      <c r="DA129" s="63" t="s">
        <v>1113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24118541</v>
      </c>
      <c r="C131" s="52">
        <v>24092703</v>
      </c>
      <c r="D131" s="52">
        <v>23241617</v>
      </c>
      <c r="E131" s="52">
        <v>22544788</v>
      </c>
      <c r="F131" s="52">
        <v>21999230</v>
      </c>
      <c r="G131" s="52">
        <v>21349210</v>
      </c>
      <c r="H131" s="52">
        <v>20431807</v>
      </c>
      <c r="I131" s="52">
        <v>19608855</v>
      </c>
      <c r="J131" s="52">
        <v>18868852</v>
      </c>
      <c r="K131" s="52">
        <v>18377554</v>
      </c>
      <c r="L131" s="52">
        <v>17954520</v>
      </c>
      <c r="M131" s="52">
        <v>17857076</v>
      </c>
      <c r="N131" s="52">
        <v>17640255</v>
      </c>
      <c r="O131" s="52">
        <v>17624241</v>
      </c>
      <c r="P131" s="52">
        <v>17611495</v>
      </c>
      <c r="Q131" s="52">
        <v>17643294</v>
      </c>
      <c r="R131" s="52">
        <v>17501341</v>
      </c>
      <c r="S131" s="52">
        <v>17279769</v>
      </c>
      <c r="T131" s="52">
        <v>16770660</v>
      </c>
      <c r="U131" s="52">
        <v>16599861</v>
      </c>
      <c r="V131" s="52">
        <v>16348580</v>
      </c>
      <c r="W131" s="52">
        <v>16435298</v>
      </c>
      <c r="X131" s="52">
        <v>16289232</v>
      </c>
      <c r="Y131" s="52">
        <v>16293482</v>
      </c>
      <c r="DA131" s="63" t="s">
        <v>1114</v>
      </c>
    </row>
    <row r="132" spans="1:105" ht="12" customHeight="1" x14ac:dyDescent="0.25">
      <c r="A132" s="97" t="s">
        <v>127</v>
      </c>
      <c r="B132" s="52">
        <v>14733</v>
      </c>
      <c r="C132" s="52">
        <v>17414</v>
      </c>
      <c r="D132" s="52">
        <v>19102</v>
      </c>
      <c r="E132" s="52">
        <v>21644</v>
      </c>
      <c r="F132" s="52">
        <v>23857</v>
      </c>
      <c r="G132" s="52">
        <v>26226</v>
      </c>
      <c r="H132" s="52">
        <v>28022</v>
      </c>
      <c r="I132" s="52">
        <v>31480</v>
      </c>
      <c r="J132" s="52">
        <v>33989</v>
      </c>
      <c r="K132" s="52">
        <v>44526</v>
      </c>
      <c r="L132" s="52">
        <v>47724</v>
      </c>
      <c r="M132" s="52">
        <v>50787</v>
      </c>
      <c r="N132" s="52">
        <v>50457</v>
      </c>
      <c r="O132" s="52">
        <v>56845</v>
      </c>
      <c r="P132" s="52">
        <v>69078</v>
      </c>
      <c r="Q132" s="52">
        <v>76350</v>
      </c>
      <c r="R132" s="52">
        <v>81750</v>
      </c>
      <c r="S132" s="52">
        <v>81983</v>
      </c>
      <c r="T132" s="52">
        <v>84438</v>
      </c>
      <c r="U132" s="52">
        <v>91319</v>
      </c>
      <c r="V132" s="52">
        <v>94345</v>
      </c>
      <c r="W132" s="52">
        <v>107273</v>
      </c>
      <c r="X132" s="52">
        <v>136202</v>
      </c>
      <c r="Y132" s="52">
        <v>162629</v>
      </c>
      <c r="DA132" s="63" t="s">
        <v>1115</v>
      </c>
    </row>
    <row r="133" spans="1:105" ht="12" hidden="1" customHeight="1" x14ac:dyDescent="0.25">
      <c r="A133" s="108" t="s">
        <v>199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3234847</v>
      </c>
      <c r="C135" s="52">
        <v>3168441</v>
      </c>
      <c r="D135" s="52">
        <v>2933542</v>
      </c>
      <c r="E135" s="52">
        <v>2709174</v>
      </c>
      <c r="F135" s="52">
        <v>2723004</v>
      </c>
      <c r="G135" s="52">
        <v>2487760</v>
      </c>
      <c r="H135" s="52">
        <v>2277843</v>
      </c>
      <c r="I135" s="52">
        <v>2076240</v>
      </c>
      <c r="J135" s="52">
        <v>2001883</v>
      </c>
      <c r="K135" s="52">
        <v>1862738</v>
      </c>
      <c r="L135" s="52">
        <v>1729771</v>
      </c>
      <c r="M135" s="52">
        <v>1558231</v>
      </c>
      <c r="N135" s="52">
        <v>1558485</v>
      </c>
      <c r="O135" s="52">
        <v>1488198</v>
      </c>
      <c r="P135" s="52">
        <v>1390351</v>
      </c>
      <c r="Q135" s="52">
        <v>1324047</v>
      </c>
      <c r="R135" s="52">
        <v>1248230</v>
      </c>
      <c r="S135" s="52">
        <v>1212199</v>
      </c>
      <c r="T135" s="52">
        <v>1155586</v>
      </c>
      <c r="U135" s="52">
        <v>1099158</v>
      </c>
      <c r="V135" s="52">
        <v>1048244</v>
      </c>
      <c r="W135" s="52">
        <v>879662</v>
      </c>
      <c r="X135" s="52">
        <v>858301</v>
      </c>
      <c r="Y135" s="52">
        <v>921147</v>
      </c>
      <c r="DA135" s="63" t="s">
        <v>1116</v>
      </c>
    </row>
    <row r="136" spans="1:105" ht="12" customHeight="1" x14ac:dyDescent="0.25">
      <c r="A136" s="97" t="s">
        <v>121</v>
      </c>
      <c r="B136" s="52">
        <v>514741</v>
      </c>
      <c r="C136" s="52">
        <v>592183</v>
      </c>
      <c r="D136" s="52">
        <v>657466</v>
      </c>
      <c r="E136" s="52">
        <v>806783</v>
      </c>
      <c r="F136" s="52">
        <v>855641</v>
      </c>
      <c r="G136" s="52">
        <v>967265</v>
      </c>
      <c r="H136" s="52">
        <v>1075616</v>
      </c>
      <c r="I136" s="52">
        <v>1175095</v>
      </c>
      <c r="J136" s="52">
        <v>1176907</v>
      </c>
      <c r="K136" s="52">
        <v>1332332</v>
      </c>
      <c r="L136" s="52">
        <v>1324675</v>
      </c>
      <c r="M136" s="52">
        <v>1442347</v>
      </c>
      <c r="N136" s="52">
        <v>1621712</v>
      </c>
      <c r="O136" s="52">
        <v>1788978</v>
      </c>
      <c r="P136" s="52">
        <v>2074513</v>
      </c>
      <c r="Q136" s="52">
        <v>2351592</v>
      </c>
      <c r="R136" s="52">
        <v>2441288</v>
      </c>
      <c r="S136" s="52">
        <v>2425901</v>
      </c>
      <c r="T136" s="52">
        <v>2333625</v>
      </c>
      <c r="U136" s="52">
        <v>2216149</v>
      </c>
      <c r="V136" s="52">
        <v>2037302</v>
      </c>
      <c r="W136" s="52">
        <v>1873154</v>
      </c>
      <c r="X136" s="52">
        <v>1692313</v>
      </c>
      <c r="Y136" s="52">
        <v>1667670</v>
      </c>
      <c r="DA136" s="63" t="s">
        <v>1117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11555512</v>
      </c>
      <c r="C140" s="52">
        <v>11421032</v>
      </c>
      <c r="D140" s="52">
        <v>10509665</v>
      </c>
      <c r="E140" s="52">
        <v>9620670</v>
      </c>
      <c r="F140" s="52">
        <v>8874786</v>
      </c>
      <c r="G140" s="52">
        <v>8248794</v>
      </c>
      <c r="H140" s="52">
        <v>7540087</v>
      </c>
      <c r="I140" s="52">
        <v>7020372</v>
      </c>
      <c r="J140" s="52">
        <v>6543620</v>
      </c>
      <c r="K140" s="52">
        <v>6248430</v>
      </c>
      <c r="L140" s="52">
        <v>5992411</v>
      </c>
      <c r="M140" s="52">
        <v>5847584</v>
      </c>
      <c r="N140" s="52">
        <v>5671328</v>
      </c>
      <c r="O140" s="52">
        <v>5608943</v>
      </c>
      <c r="P140" s="52">
        <v>5563156</v>
      </c>
      <c r="Q140" s="52">
        <v>5527760</v>
      </c>
      <c r="R140" s="52">
        <v>5403001</v>
      </c>
      <c r="S140" s="52">
        <v>5226560</v>
      </c>
      <c r="T140" s="52">
        <v>5015145</v>
      </c>
      <c r="U140" s="52">
        <v>4841584</v>
      </c>
      <c r="V140" s="52">
        <v>4675680</v>
      </c>
      <c r="W140" s="52">
        <v>4743893</v>
      </c>
      <c r="X140" s="52">
        <v>4829962</v>
      </c>
      <c r="Y140" s="52">
        <v>5047845</v>
      </c>
      <c r="DA140" s="63" t="s">
        <v>1118</v>
      </c>
    </row>
    <row r="141" spans="1:105" ht="12" customHeight="1" x14ac:dyDescent="0.25">
      <c r="A141" s="109" t="s">
        <v>120</v>
      </c>
      <c r="B141" s="36">
        <v>16327350</v>
      </c>
      <c r="C141" s="36">
        <v>16449709</v>
      </c>
      <c r="D141" s="36">
        <v>16342062</v>
      </c>
      <c r="E141" s="36">
        <v>16461719</v>
      </c>
      <c r="F141" s="36">
        <v>16726946</v>
      </c>
      <c r="G141" s="36">
        <v>16581667</v>
      </c>
      <c r="H141" s="36">
        <v>16273201</v>
      </c>
      <c r="I141" s="36">
        <v>15871298</v>
      </c>
      <c r="J141" s="36">
        <v>15538011</v>
      </c>
      <c r="K141" s="36">
        <v>15368720</v>
      </c>
      <c r="L141" s="36">
        <v>15064279</v>
      </c>
      <c r="M141" s="36">
        <v>15060857</v>
      </c>
      <c r="N141" s="36">
        <v>15199581</v>
      </c>
      <c r="O141" s="36">
        <v>15349319</v>
      </c>
      <c r="P141" s="36">
        <v>15582281</v>
      </c>
      <c r="Q141" s="36">
        <v>15867523</v>
      </c>
      <c r="R141" s="36">
        <v>15869608</v>
      </c>
      <c r="S141" s="36">
        <v>15773292</v>
      </c>
      <c r="T141" s="36">
        <v>15329164</v>
      </c>
      <c r="U141" s="36">
        <v>15164903</v>
      </c>
      <c r="V141" s="36">
        <v>14852791</v>
      </c>
      <c r="W141" s="36">
        <v>14551494</v>
      </c>
      <c r="X141" s="36">
        <v>14146086</v>
      </c>
      <c r="Y141" s="36">
        <v>13997083</v>
      </c>
      <c r="DA141" s="60" t="s">
        <v>1119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1642903</v>
      </c>
      <c r="C143" s="120">
        <v>1896729</v>
      </c>
      <c r="D143" s="120">
        <v>2369624</v>
      </c>
      <c r="E143" s="120">
        <v>2860300</v>
      </c>
      <c r="F143" s="120">
        <v>3359855</v>
      </c>
      <c r="G143" s="120">
        <v>3982166</v>
      </c>
      <c r="H143" s="120">
        <v>4724301</v>
      </c>
      <c r="I143" s="120">
        <v>5671237</v>
      </c>
      <c r="J143" s="120">
        <v>6620484</v>
      </c>
      <c r="K143" s="120">
        <v>7618514</v>
      </c>
      <c r="L143" s="120">
        <v>8442495</v>
      </c>
      <c r="M143" s="120">
        <v>9104579</v>
      </c>
      <c r="N143" s="120">
        <v>9742998</v>
      </c>
      <c r="O143" s="120">
        <v>10517764</v>
      </c>
      <c r="P143" s="120">
        <v>11463467</v>
      </c>
      <c r="Q143" s="120">
        <v>12256644</v>
      </c>
      <c r="R143" s="120">
        <v>13014931</v>
      </c>
      <c r="S143" s="120">
        <v>13740124</v>
      </c>
      <c r="T143" s="120">
        <v>14696493</v>
      </c>
      <c r="U143" s="120">
        <v>15881353</v>
      </c>
      <c r="V143" s="120">
        <v>17504714</v>
      </c>
      <c r="W143" s="120">
        <v>19792748</v>
      </c>
      <c r="X143" s="120">
        <v>22748261</v>
      </c>
      <c r="Y143" s="120">
        <v>25022636</v>
      </c>
      <c r="DA143" s="129" t="s">
        <v>343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1642903</v>
      </c>
      <c r="C145" s="52">
        <v>1896729</v>
      </c>
      <c r="D145" s="52">
        <v>2369624</v>
      </c>
      <c r="E145" s="52">
        <v>2860300</v>
      </c>
      <c r="F145" s="52">
        <v>3359855</v>
      </c>
      <c r="G145" s="52">
        <v>3982166</v>
      </c>
      <c r="H145" s="52">
        <v>4724301</v>
      </c>
      <c r="I145" s="52">
        <v>5671237</v>
      </c>
      <c r="J145" s="52">
        <v>6620484</v>
      </c>
      <c r="K145" s="52">
        <v>7618514</v>
      </c>
      <c r="L145" s="52">
        <v>8442495</v>
      </c>
      <c r="M145" s="52">
        <v>9104579</v>
      </c>
      <c r="N145" s="52">
        <v>9742998</v>
      </c>
      <c r="O145" s="52">
        <v>10517764</v>
      </c>
      <c r="P145" s="52">
        <v>11463467</v>
      </c>
      <c r="Q145" s="52">
        <v>12256644</v>
      </c>
      <c r="R145" s="52">
        <v>13014931</v>
      </c>
      <c r="S145" s="52">
        <v>13740124</v>
      </c>
      <c r="T145" s="52">
        <v>14696493</v>
      </c>
      <c r="U145" s="52">
        <v>15881353</v>
      </c>
      <c r="V145" s="52">
        <v>17504714</v>
      </c>
      <c r="W145" s="52">
        <v>19792748</v>
      </c>
      <c r="X145" s="52">
        <v>22748261</v>
      </c>
      <c r="Y145" s="52">
        <v>25022636</v>
      </c>
      <c r="DA145" s="63" t="s">
        <v>1120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312165</v>
      </c>
      <c r="C147" s="52">
        <v>333328</v>
      </c>
      <c r="D147" s="52">
        <v>386215</v>
      </c>
      <c r="E147" s="52">
        <v>472041</v>
      </c>
      <c r="F147" s="52">
        <v>564772</v>
      </c>
      <c r="G147" s="52">
        <v>692985</v>
      </c>
      <c r="H147" s="52">
        <v>860637</v>
      </c>
      <c r="I147" s="52">
        <v>1069118</v>
      </c>
      <c r="J147" s="52">
        <v>1318039</v>
      </c>
      <c r="K147" s="52">
        <v>1702207</v>
      </c>
      <c r="L147" s="52">
        <v>2017832</v>
      </c>
      <c r="M147" s="52">
        <v>2224000</v>
      </c>
      <c r="N147" s="52">
        <v>2441406</v>
      </c>
      <c r="O147" s="52">
        <v>2695220</v>
      </c>
      <c r="P147" s="52">
        <v>2870808</v>
      </c>
      <c r="Q147" s="52">
        <v>3196233</v>
      </c>
      <c r="R147" s="52">
        <v>3652301</v>
      </c>
      <c r="S147" s="52">
        <v>3998822</v>
      </c>
      <c r="T147" s="52">
        <v>4337575</v>
      </c>
      <c r="U147" s="52">
        <v>5011706</v>
      </c>
      <c r="V147" s="52">
        <v>5798066</v>
      </c>
      <c r="W147" s="52">
        <v>7154326</v>
      </c>
      <c r="X147" s="52">
        <v>8466391</v>
      </c>
      <c r="Y147" s="52">
        <v>9657828</v>
      </c>
      <c r="DA147" s="63" t="s">
        <v>1121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239684</v>
      </c>
      <c r="C149" s="52">
        <v>296773</v>
      </c>
      <c r="D149" s="52">
        <v>427133</v>
      </c>
      <c r="E149" s="52">
        <v>576083</v>
      </c>
      <c r="F149" s="52">
        <v>705290</v>
      </c>
      <c r="G149" s="52">
        <v>825427</v>
      </c>
      <c r="H149" s="52">
        <v>937004</v>
      </c>
      <c r="I149" s="52">
        <v>1074100</v>
      </c>
      <c r="J149" s="52">
        <v>1203058</v>
      </c>
      <c r="K149" s="52">
        <v>1378327</v>
      </c>
      <c r="L149" s="52">
        <v>1475392</v>
      </c>
      <c r="M149" s="52">
        <v>1548485</v>
      </c>
      <c r="N149" s="52">
        <v>1625643</v>
      </c>
      <c r="O149" s="52">
        <v>1746416</v>
      </c>
      <c r="P149" s="52">
        <v>1884829</v>
      </c>
      <c r="Q149" s="52">
        <v>1969764</v>
      </c>
      <c r="R149" s="52">
        <v>2036985</v>
      </c>
      <c r="S149" s="52">
        <v>2100411</v>
      </c>
      <c r="T149" s="52">
        <v>2148959</v>
      </c>
      <c r="U149" s="52">
        <v>2257640</v>
      </c>
      <c r="V149" s="52">
        <v>2378861</v>
      </c>
      <c r="W149" s="52">
        <v>2643994</v>
      </c>
      <c r="X149" s="52">
        <v>2956910</v>
      </c>
      <c r="Y149" s="52">
        <v>3104452</v>
      </c>
      <c r="DA149" s="63" t="s">
        <v>1122</v>
      </c>
    </row>
    <row r="150" spans="1:105" ht="12" customHeight="1" x14ac:dyDescent="0.25">
      <c r="A150" s="97" t="s">
        <v>123</v>
      </c>
      <c r="B150" s="52">
        <v>1765</v>
      </c>
      <c r="C150" s="52">
        <v>2108</v>
      </c>
      <c r="D150" s="52">
        <v>3281</v>
      </c>
      <c r="E150" s="52">
        <v>7262</v>
      </c>
      <c r="F150" s="52">
        <v>8530</v>
      </c>
      <c r="G150" s="52">
        <v>8771</v>
      </c>
      <c r="H150" s="52">
        <v>9778</v>
      </c>
      <c r="I150" s="52">
        <v>10259</v>
      </c>
      <c r="J150" s="52">
        <v>14836</v>
      </c>
      <c r="K150" s="52">
        <v>18362</v>
      </c>
      <c r="L150" s="52">
        <v>32221</v>
      </c>
      <c r="M150" s="52">
        <v>38186</v>
      </c>
      <c r="N150" s="52">
        <v>46186</v>
      </c>
      <c r="O150" s="52">
        <v>53824</v>
      </c>
      <c r="P150" s="52">
        <v>61601</v>
      </c>
      <c r="Q150" s="52">
        <v>63563</v>
      </c>
      <c r="R150" s="52">
        <v>63832</v>
      </c>
      <c r="S150" s="52">
        <v>67924</v>
      </c>
      <c r="T150" s="52">
        <v>66479</v>
      </c>
      <c r="U150" s="52">
        <v>67038</v>
      </c>
      <c r="V150" s="52">
        <v>75152</v>
      </c>
      <c r="W150" s="52">
        <v>70492</v>
      </c>
      <c r="X150" s="52">
        <v>77928</v>
      </c>
      <c r="Y150" s="52">
        <v>71649</v>
      </c>
      <c r="DA150" s="63" t="s">
        <v>1123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1244727</v>
      </c>
      <c r="C153" s="52">
        <v>1398734</v>
      </c>
      <c r="D153" s="52">
        <v>1664132</v>
      </c>
      <c r="E153" s="52">
        <v>1916988</v>
      </c>
      <c r="F153" s="52">
        <v>2237339</v>
      </c>
      <c r="G153" s="52">
        <v>2647499</v>
      </c>
      <c r="H153" s="52">
        <v>3157571</v>
      </c>
      <c r="I153" s="52">
        <v>3679027</v>
      </c>
      <c r="J153" s="52">
        <v>4271631</v>
      </c>
      <c r="K153" s="52">
        <v>4774573</v>
      </c>
      <c r="L153" s="52">
        <v>5222186</v>
      </c>
      <c r="M153" s="52">
        <v>5519993</v>
      </c>
      <c r="N153" s="52">
        <v>5868817</v>
      </c>
      <c r="O153" s="52">
        <v>6259153</v>
      </c>
      <c r="P153" s="52">
        <v>6624883</v>
      </c>
      <c r="Q153" s="52">
        <v>6968668</v>
      </c>
      <c r="R153" s="52">
        <v>7311422</v>
      </c>
      <c r="S153" s="52">
        <v>7715159</v>
      </c>
      <c r="T153" s="52">
        <v>8239579</v>
      </c>
      <c r="U153" s="52">
        <v>8922233</v>
      </c>
      <c r="V153" s="52">
        <v>9980004</v>
      </c>
      <c r="W153" s="52">
        <v>10888416</v>
      </c>
      <c r="X153" s="52">
        <v>12071560</v>
      </c>
      <c r="Y153" s="52">
        <v>13169274</v>
      </c>
      <c r="DA153" s="63" t="s">
        <v>1124</v>
      </c>
    </row>
    <row r="154" spans="1:105" ht="12" customHeight="1" x14ac:dyDescent="0.25">
      <c r="A154" s="97" t="s">
        <v>121</v>
      </c>
      <c r="B154" s="52">
        <v>156727</v>
      </c>
      <c r="C154" s="52">
        <v>199114</v>
      </c>
      <c r="D154" s="52">
        <v>275078</v>
      </c>
      <c r="E154" s="52">
        <v>359967</v>
      </c>
      <c r="F154" s="52">
        <v>408696</v>
      </c>
      <c r="G154" s="52">
        <v>500469</v>
      </c>
      <c r="H154" s="52">
        <v>619948</v>
      </c>
      <c r="I154" s="52">
        <v>907851</v>
      </c>
      <c r="J154" s="52">
        <v>1130959</v>
      </c>
      <c r="K154" s="52">
        <v>1447252</v>
      </c>
      <c r="L154" s="52">
        <v>1712696</v>
      </c>
      <c r="M154" s="52">
        <v>1997915</v>
      </c>
      <c r="N154" s="52">
        <v>2202352</v>
      </c>
      <c r="O154" s="52">
        <v>2458371</v>
      </c>
      <c r="P154" s="52">
        <v>2892154</v>
      </c>
      <c r="Q154" s="52">
        <v>3254649</v>
      </c>
      <c r="R154" s="52">
        <v>3602692</v>
      </c>
      <c r="S154" s="52">
        <v>3856630</v>
      </c>
      <c r="T154" s="52">
        <v>4241476</v>
      </c>
      <c r="U154" s="52">
        <v>4634442</v>
      </c>
      <c r="V154" s="52">
        <v>5070697</v>
      </c>
      <c r="W154" s="52">
        <v>6189846</v>
      </c>
      <c r="X154" s="52">
        <v>7641863</v>
      </c>
      <c r="Y154" s="52">
        <v>8677261</v>
      </c>
      <c r="DA154" s="63" t="s">
        <v>1125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180272</v>
      </c>
      <c r="C158" s="52">
        <v>217436</v>
      </c>
      <c r="D158" s="52">
        <v>302887</v>
      </c>
      <c r="E158" s="52">
        <v>409392</v>
      </c>
      <c r="F158" s="52">
        <v>521575</v>
      </c>
      <c r="G158" s="52">
        <v>663355</v>
      </c>
      <c r="H158" s="52">
        <v>828247</v>
      </c>
      <c r="I158" s="52">
        <v>1047409</v>
      </c>
      <c r="J158" s="52">
        <v>1262504</v>
      </c>
      <c r="K158" s="52">
        <v>1514708</v>
      </c>
      <c r="L158" s="52">
        <v>1752333</v>
      </c>
      <c r="M158" s="52">
        <v>1941740</v>
      </c>
      <c r="N158" s="52">
        <v>2157799</v>
      </c>
      <c r="O158" s="52">
        <v>2383301</v>
      </c>
      <c r="P158" s="52">
        <v>2572204</v>
      </c>
      <c r="Q158" s="52">
        <v>2654853</v>
      </c>
      <c r="R158" s="52">
        <v>2651689</v>
      </c>
      <c r="S158" s="52">
        <v>2698022</v>
      </c>
      <c r="T158" s="52">
        <v>2774035</v>
      </c>
      <c r="U158" s="52">
        <v>2961431</v>
      </c>
      <c r="V158" s="52">
        <v>3200921</v>
      </c>
      <c r="W158" s="52">
        <v>3559147</v>
      </c>
      <c r="X158" s="52">
        <v>3967316</v>
      </c>
      <c r="Y158" s="52">
        <v>4242711</v>
      </c>
      <c r="DA158" s="63" t="s">
        <v>1126</v>
      </c>
    </row>
    <row r="159" spans="1:105" ht="12" customHeight="1" x14ac:dyDescent="0.25">
      <c r="A159" s="109" t="s">
        <v>120</v>
      </c>
      <c r="B159" s="36">
        <v>1462631</v>
      </c>
      <c r="C159" s="36">
        <v>1679293</v>
      </c>
      <c r="D159" s="36">
        <v>2066737</v>
      </c>
      <c r="E159" s="36">
        <v>2450908</v>
      </c>
      <c r="F159" s="36">
        <v>2838280</v>
      </c>
      <c r="G159" s="36">
        <v>3318811</v>
      </c>
      <c r="H159" s="36">
        <v>3896054</v>
      </c>
      <c r="I159" s="36">
        <v>4623828</v>
      </c>
      <c r="J159" s="36">
        <v>5357980</v>
      </c>
      <c r="K159" s="36">
        <v>6103806</v>
      </c>
      <c r="L159" s="36">
        <v>6690162</v>
      </c>
      <c r="M159" s="36">
        <v>7162839</v>
      </c>
      <c r="N159" s="36">
        <v>7585199</v>
      </c>
      <c r="O159" s="36">
        <v>8134463</v>
      </c>
      <c r="P159" s="36">
        <v>8891263</v>
      </c>
      <c r="Q159" s="36">
        <v>9601791</v>
      </c>
      <c r="R159" s="36">
        <v>10363242</v>
      </c>
      <c r="S159" s="36">
        <v>11042102</v>
      </c>
      <c r="T159" s="36">
        <v>11922458</v>
      </c>
      <c r="U159" s="36">
        <v>12919922</v>
      </c>
      <c r="V159" s="36">
        <v>14303793</v>
      </c>
      <c r="W159" s="36">
        <v>16233601</v>
      </c>
      <c r="X159" s="36">
        <v>18780945</v>
      </c>
      <c r="Y159" s="36">
        <v>20779925</v>
      </c>
      <c r="DA159" s="60" t="s">
        <v>1127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9510709</v>
      </c>
      <c r="C161" s="120">
        <v>9699470</v>
      </c>
      <c r="D161" s="120">
        <v>9840948</v>
      </c>
      <c r="E161" s="120">
        <v>9918351</v>
      </c>
      <c r="F161" s="120">
        <v>9846746</v>
      </c>
      <c r="G161" s="120">
        <v>9818767</v>
      </c>
      <c r="H161" s="120">
        <v>10047229</v>
      </c>
      <c r="I161" s="120">
        <v>10161956</v>
      </c>
      <c r="J161" s="120">
        <v>10266410</v>
      </c>
      <c r="K161" s="120">
        <v>10270028</v>
      </c>
      <c r="L161" s="120">
        <v>10348282</v>
      </c>
      <c r="M161" s="120">
        <v>10205105</v>
      </c>
      <c r="N161" s="120">
        <v>10099036</v>
      </c>
      <c r="O161" s="120">
        <v>9709727</v>
      </c>
      <c r="P161" s="120">
        <v>9260930</v>
      </c>
      <c r="Q161" s="120">
        <v>9054517</v>
      </c>
      <c r="R161" s="120">
        <v>9121843</v>
      </c>
      <c r="S161" s="120">
        <v>9177949</v>
      </c>
      <c r="T161" s="120">
        <v>9295073</v>
      </c>
      <c r="U161" s="120">
        <v>9342085</v>
      </c>
      <c r="V161" s="120">
        <v>9381005</v>
      </c>
      <c r="W161" s="120">
        <v>9479801</v>
      </c>
      <c r="X161" s="120">
        <v>9483694</v>
      </c>
      <c r="Y161" s="120">
        <v>9731509</v>
      </c>
      <c r="DA161" s="129" t="s">
        <v>344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9510709</v>
      </c>
      <c r="C163" s="52">
        <v>9699470</v>
      </c>
      <c r="D163" s="52">
        <v>9840948</v>
      </c>
      <c r="E163" s="52">
        <v>9918351</v>
      </c>
      <c r="F163" s="52">
        <v>9846746</v>
      </c>
      <c r="G163" s="52">
        <v>9818767</v>
      </c>
      <c r="H163" s="52">
        <v>10047229</v>
      </c>
      <c r="I163" s="52">
        <v>10161956</v>
      </c>
      <c r="J163" s="52">
        <v>10266410</v>
      </c>
      <c r="K163" s="52">
        <v>10270028</v>
      </c>
      <c r="L163" s="52">
        <v>10348282</v>
      </c>
      <c r="M163" s="52">
        <v>10205105</v>
      </c>
      <c r="N163" s="52">
        <v>10099036</v>
      </c>
      <c r="O163" s="52">
        <v>9709727</v>
      </c>
      <c r="P163" s="52">
        <v>9260930</v>
      </c>
      <c r="Q163" s="52">
        <v>9054517</v>
      </c>
      <c r="R163" s="52">
        <v>9121843</v>
      </c>
      <c r="S163" s="52">
        <v>9177949</v>
      </c>
      <c r="T163" s="52">
        <v>9295073</v>
      </c>
      <c r="U163" s="52">
        <v>9342085</v>
      </c>
      <c r="V163" s="52">
        <v>9381005</v>
      </c>
      <c r="W163" s="52">
        <v>9479801</v>
      </c>
      <c r="X163" s="52">
        <v>9483694</v>
      </c>
      <c r="Y163" s="52">
        <v>9731509</v>
      </c>
      <c r="DA163" s="63" t="s">
        <v>1128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2151601</v>
      </c>
      <c r="C165" s="52">
        <v>2256942</v>
      </c>
      <c r="D165" s="52">
        <v>2367832</v>
      </c>
      <c r="E165" s="52">
        <v>2485135</v>
      </c>
      <c r="F165" s="52">
        <v>2497877</v>
      </c>
      <c r="G165" s="52">
        <v>2575010</v>
      </c>
      <c r="H165" s="52">
        <v>2604858</v>
      </c>
      <c r="I165" s="52">
        <v>2698332</v>
      </c>
      <c r="J165" s="52">
        <v>2699475</v>
      </c>
      <c r="K165" s="52">
        <v>2731133</v>
      </c>
      <c r="L165" s="52">
        <v>2789913</v>
      </c>
      <c r="M165" s="52">
        <v>2900351</v>
      </c>
      <c r="N165" s="52">
        <v>3029730</v>
      </c>
      <c r="O165" s="52">
        <v>2966837</v>
      </c>
      <c r="P165" s="52">
        <v>2860283</v>
      </c>
      <c r="Q165" s="52">
        <v>2774250</v>
      </c>
      <c r="R165" s="52">
        <v>2820765</v>
      </c>
      <c r="S165" s="52">
        <v>2896898</v>
      </c>
      <c r="T165" s="52">
        <v>3014009</v>
      </c>
      <c r="U165" s="52">
        <v>3177002</v>
      </c>
      <c r="V165" s="52">
        <v>3309634</v>
      </c>
      <c r="W165" s="52">
        <v>3481490</v>
      </c>
      <c r="X165" s="52">
        <v>3637057</v>
      </c>
      <c r="Y165" s="52">
        <v>3782430</v>
      </c>
      <c r="DA165" s="63" t="s">
        <v>1129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1914434</v>
      </c>
      <c r="C167" s="52">
        <v>2004257</v>
      </c>
      <c r="D167" s="52">
        <v>2029855</v>
      </c>
      <c r="E167" s="52">
        <v>2123627</v>
      </c>
      <c r="F167" s="52">
        <v>2203086</v>
      </c>
      <c r="G167" s="52">
        <v>2209935</v>
      </c>
      <c r="H167" s="52">
        <v>2243645</v>
      </c>
      <c r="I167" s="52">
        <v>2186766</v>
      </c>
      <c r="J167" s="52">
        <v>2102307</v>
      </c>
      <c r="K167" s="52">
        <v>2040291</v>
      </c>
      <c r="L167" s="52">
        <v>2016844</v>
      </c>
      <c r="M167" s="52">
        <v>1942138</v>
      </c>
      <c r="N167" s="52">
        <v>1832593</v>
      </c>
      <c r="O167" s="52">
        <v>1651262</v>
      </c>
      <c r="P167" s="52">
        <v>1460761</v>
      </c>
      <c r="Q167" s="52">
        <v>1378597</v>
      </c>
      <c r="R167" s="52">
        <v>1402112</v>
      </c>
      <c r="S167" s="52">
        <v>1399234</v>
      </c>
      <c r="T167" s="52">
        <v>1431173</v>
      </c>
      <c r="U167" s="52">
        <v>1416108</v>
      </c>
      <c r="V167" s="52">
        <v>1424679</v>
      </c>
      <c r="W167" s="52">
        <v>1451410</v>
      </c>
      <c r="X167" s="52">
        <v>1464261</v>
      </c>
      <c r="Y167" s="52">
        <v>1552417</v>
      </c>
      <c r="DA167" s="63" t="s">
        <v>1130</v>
      </c>
    </row>
    <row r="168" spans="1:105" ht="12" customHeight="1" x14ac:dyDescent="0.25">
      <c r="A168" s="97" t="s">
        <v>123</v>
      </c>
      <c r="B168" s="52">
        <v>4567</v>
      </c>
      <c r="C168" s="52">
        <v>4143</v>
      </c>
      <c r="D168" s="52">
        <v>3968</v>
      </c>
      <c r="E168" s="52">
        <v>5114</v>
      </c>
      <c r="F168" s="52">
        <v>5515</v>
      </c>
      <c r="G168" s="52">
        <v>5468</v>
      </c>
      <c r="H168" s="52">
        <v>5550</v>
      </c>
      <c r="I168" s="52">
        <v>6310</v>
      </c>
      <c r="J168" s="52">
        <v>7793</v>
      </c>
      <c r="K168" s="52">
        <v>9533</v>
      </c>
      <c r="L168" s="52">
        <v>11253</v>
      </c>
      <c r="M168" s="52">
        <v>10769</v>
      </c>
      <c r="N168" s="52">
        <v>10924</v>
      </c>
      <c r="O168" s="52">
        <v>10709</v>
      </c>
      <c r="P168" s="52">
        <v>9305</v>
      </c>
      <c r="Q168" s="52">
        <v>9013</v>
      </c>
      <c r="R168" s="52">
        <v>9831</v>
      </c>
      <c r="S168" s="52">
        <v>10382</v>
      </c>
      <c r="T168" s="52">
        <v>10326</v>
      </c>
      <c r="U168" s="52">
        <v>9634</v>
      </c>
      <c r="V168" s="52">
        <v>9579</v>
      </c>
      <c r="W168" s="52">
        <v>10728</v>
      </c>
      <c r="X168" s="52">
        <v>12505</v>
      </c>
      <c r="Y168" s="52">
        <v>11651</v>
      </c>
      <c r="DA168" s="63" t="s">
        <v>1131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7008542</v>
      </c>
      <c r="C171" s="52">
        <v>7065647</v>
      </c>
      <c r="D171" s="52">
        <v>7143868</v>
      </c>
      <c r="E171" s="52">
        <v>7080487</v>
      </c>
      <c r="F171" s="52">
        <v>6899185</v>
      </c>
      <c r="G171" s="52">
        <v>6805243</v>
      </c>
      <c r="H171" s="52">
        <v>6895933</v>
      </c>
      <c r="I171" s="52">
        <v>6868536</v>
      </c>
      <c r="J171" s="52">
        <v>6848883</v>
      </c>
      <c r="K171" s="52">
        <v>6672090</v>
      </c>
      <c r="L171" s="52">
        <v>6539295</v>
      </c>
      <c r="M171" s="52">
        <v>6386644</v>
      </c>
      <c r="N171" s="52">
        <v>6330699</v>
      </c>
      <c r="O171" s="52">
        <v>6136282</v>
      </c>
      <c r="P171" s="52">
        <v>5919874</v>
      </c>
      <c r="Q171" s="52">
        <v>5832664</v>
      </c>
      <c r="R171" s="52">
        <v>5824005</v>
      </c>
      <c r="S171" s="52">
        <v>5840168</v>
      </c>
      <c r="T171" s="52">
        <v>5848334</v>
      </c>
      <c r="U171" s="52">
        <v>5863578</v>
      </c>
      <c r="V171" s="52">
        <v>5881334</v>
      </c>
      <c r="W171" s="52">
        <v>5902493</v>
      </c>
      <c r="X171" s="52">
        <v>5819450</v>
      </c>
      <c r="Y171" s="52">
        <v>5900642</v>
      </c>
      <c r="DA171" s="63" t="s">
        <v>1132</v>
      </c>
    </row>
    <row r="172" spans="1:105" ht="12" customHeight="1" x14ac:dyDescent="0.25">
      <c r="A172" s="97" t="s">
        <v>121</v>
      </c>
      <c r="B172" s="52">
        <v>583166</v>
      </c>
      <c r="C172" s="52">
        <v>625423</v>
      </c>
      <c r="D172" s="52">
        <v>663257</v>
      </c>
      <c r="E172" s="52">
        <v>709123</v>
      </c>
      <c r="F172" s="52">
        <v>738960</v>
      </c>
      <c r="G172" s="52">
        <v>798121</v>
      </c>
      <c r="H172" s="52">
        <v>902101</v>
      </c>
      <c r="I172" s="52">
        <v>1100344</v>
      </c>
      <c r="J172" s="52">
        <v>1307427</v>
      </c>
      <c r="K172" s="52">
        <v>1548114</v>
      </c>
      <c r="L172" s="52">
        <v>1780890</v>
      </c>
      <c r="M172" s="52">
        <v>1865554</v>
      </c>
      <c r="N172" s="52">
        <v>1924820</v>
      </c>
      <c r="O172" s="52">
        <v>1911474</v>
      </c>
      <c r="P172" s="52">
        <v>1870990</v>
      </c>
      <c r="Q172" s="52">
        <v>1834243</v>
      </c>
      <c r="R172" s="52">
        <v>1885895</v>
      </c>
      <c r="S172" s="52">
        <v>1928165</v>
      </c>
      <c r="T172" s="52">
        <v>2005240</v>
      </c>
      <c r="U172" s="52">
        <v>2052765</v>
      </c>
      <c r="V172" s="52">
        <v>2065413</v>
      </c>
      <c r="W172" s="52">
        <v>2115170</v>
      </c>
      <c r="X172" s="52">
        <v>2187478</v>
      </c>
      <c r="Y172" s="52">
        <v>2266799</v>
      </c>
      <c r="DA172" s="63" t="s">
        <v>1133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2492794</v>
      </c>
      <c r="C176" s="52">
        <v>2513042</v>
      </c>
      <c r="D176" s="52">
        <v>2589980</v>
      </c>
      <c r="E176" s="52">
        <v>2663507</v>
      </c>
      <c r="F176" s="52">
        <v>2727713</v>
      </c>
      <c r="G176" s="52">
        <v>2693389</v>
      </c>
      <c r="H176" s="52">
        <v>2644366</v>
      </c>
      <c r="I176" s="52">
        <v>2613530</v>
      </c>
      <c r="J176" s="52">
        <v>2580855</v>
      </c>
      <c r="K176" s="52">
        <v>2518383</v>
      </c>
      <c r="L176" s="52">
        <v>2483158</v>
      </c>
      <c r="M176" s="52">
        <v>2395168</v>
      </c>
      <c r="N176" s="52">
        <v>2301475</v>
      </c>
      <c r="O176" s="52">
        <v>2174856</v>
      </c>
      <c r="P176" s="52">
        <v>2048622</v>
      </c>
      <c r="Q176" s="52">
        <v>1962738</v>
      </c>
      <c r="R176" s="52">
        <v>1894213</v>
      </c>
      <c r="S176" s="52">
        <v>1833677</v>
      </c>
      <c r="T176" s="52">
        <v>1785049</v>
      </c>
      <c r="U176" s="52">
        <v>1722128</v>
      </c>
      <c r="V176" s="52">
        <v>1656616</v>
      </c>
      <c r="W176" s="52">
        <v>1569141</v>
      </c>
      <c r="X176" s="52">
        <v>1424568</v>
      </c>
      <c r="Y176" s="52">
        <v>1372547</v>
      </c>
      <c r="DA176" s="63" t="s">
        <v>1134</v>
      </c>
    </row>
    <row r="177" spans="1:105" ht="12" customHeight="1" x14ac:dyDescent="0.25">
      <c r="A177" s="109" t="s">
        <v>120</v>
      </c>
      <c r="B177" s="36">
        <v>7017915</v>
      </c>
      <c r="C177" s="36">
        <v>7186428</v>
      </c>
      <c r="D177" s="36">
        <v>7250968</v>
      </c>
      <c r="E177" s="36">
        <v>7254844</v>
      </c>
      <c r="F177" s="36">
        <v>7119033</v>
      </c>
      <c r="G177" s="36">
        <v>7125378</v>
      </c>
      <c r="H177" s="36">
        <v>7402863</v>
      </c>
      <c r="I177" s="36">
        <v>7548426</v>
      </c>
      <c r="J177" s="36">
        <v>7685555</v>
      </c>
      <c r="K177" s="36">
        <v>7751645</v>
      </c>
      <c r="L177" s="36">
        <v>7865124</v>
      </c>
      <c r="M177" s="36">
        <v>7809937</v>
      </c>
      <c r="N177" s="36">
        <v>7797561</v>
      </c>
      <c r="O177" s="36">
        <v>7534871</v>
      </c>
      <c r="P177" s="36">
        <v>7212308</v>
      </c>
      <c r="Q177" s="36">
        <v>7091779</v>
      </c>
      <c r="R177" s="36">
        <v>7227630</v>
      </c>
      <c r="S177" s="36">
        <v>7344272</v>
      </c>
      <c r="T177" s="36">
        <v>7510024</v>
      </c>
      <c r="U177" s="36">
        <v>7619957</v>
      </c>
      <c r="V177" s="36">
        <v>7724389</v>
      </c>
      <c r="W177" s="36">
        <v>7910660</v>
      </c>
      <c r="X177" s="36">
        <v>8059126</v>
      </c>
      <c r="Y177" s="36">
        <v>8358962</v>
      </c>
      <c r="DA177" s="60" t="s">
        <v>1135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1137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633733</v>
      </c>
      <c r="D5" s="52">
        <v>674570</v>
      </c>
      <c r="E5" s="52">
        <v>636587</v>
      </c>
      <c r="F5" s="52">
        <v>603982</v>
      </c>
      <c r="G5" s="52">
        <v>598389</v>
      </c>
      <c r="H5" s="52">
        <v>593202</v>
      </c>
      <c r="I5" s="52">
        <v>639059</v>
      </c>
      <c r="J5" s="52">
        <v>639929</v>
      </c>
      <c r="K5" s="52">
        <v>682383</v>
      </c>
      <c r="L5" s="52">
        <v>721819</v>
      </c>
      <c r="M5" s="52">
        <v>805336</v>
      </c>
      <c r="N5" s="52">
        <v>832840</v>
      </c>
      <c r="O5" s="52">
        <v>803718</v>
      </c>
      <c r="P5" s="52">
        <v>454380</v>
      </c>
      <c r="Q5" s="52">
        <v>482694</v>
      </c>
      <c r="R5" s="52">
        <v>613806</v>
      </c>
      <c r="S5" s="52">
        <v>737926</v>
      </c>
      <c r="T5" s="52">
        <v>747440</v>
      </c>
      <c r="U5" s="52">
        <v>749036</v>
      </c>
      <c r="V5" s="52">
        <v>729823</v>
      </c>
      <c r="W5" s="52">
        <v>907681</v>
      </c>
      <c r="X5" s="52">
        <v>543125</v>
      </c>
      <c r="Y5" s="52">
        <v>630433</v>
      </c>
      <c r="DA5" s="63" t="s">
        <v>1138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14416</v>
      </c>
      <c r="D8" s="52">
        <v>14464</v>
      </c>
      <c r="E8" s="52">
        <v>14825</v>
      </c>
      <c r="F8" s="52">
        <v>15776</v>
      </c>
      <c r="G8" s="52">
        <v>17597</v>
      </c>
      <c r="H8" s="52">
        <v>24949</v>
      </c>
      <c r="I8" s="52">
        <v>20240</v>
      </c>
      <c r="J8" s="52">
        <v>16875</v>
      </c>
      <c r="K8" s="52">
        <v>26125</v>
      </c>
      <c r="L8" s="52">
        <v>29069</v>
      </c>
      <c r="M8" s="52">
        <v>35021</v>
      </c>
      <c r="N8" s="52">
        <v>38915</v>
      </c>
      <c r="O8" s="52">
        <v>51644</v>
      </c>
      <c r="P8" s="52">
        <v>42117</v>
      </c>
      <c r="Q8" s="52">
        <v>31575</v>
      </c>
      <c r="R8" s="52">
        <v>33181</v>
      </c>
      <c r="S8" s="52">
        <v>44285</v>
      </c>
      <c r="T8" s="52">
        <v>52734</v>
      </c>
      <c r="U8" s="52">
        <v>54529</v>
      </c>
      <c r="V8" s="52">
        <v>61328</v>
      </c>
      <c r="W8" s="52">
        <v>56773</v>
      </c>
      <c r="X8" s="52">
        <v>53627</v>
      </c>
      <c r="Y8" s="52">
        <v>51273</v>
      </c>
      <c r="DA8" s="63" t="s">
        <v>1139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343366</v>
      </c>
      <c r="D10" s="52">
        <v>329030</v>
      </c>
      <c r="E10" s="52">
        <v>332592</v>
      </c>
      <c r="F10" s="52">
        <v>331862</v>
      </c>
      <c r="G10" s="52">
        <v>352081</v>
      </c>
      <c r="H10" s="52">
        <v>341843</v>
      </c>
      <c r="I10" s="52">
        <v>361161</v>
      </c>
      <c r="J10" s="52">
        <v>420253</v>
      </c>
      <c r="K10" s="52">
        <v>438820</v>
      </c>
      <c r="L10" s="52">
        <v>467884</v>
      </c>
      <c r="M10" s="52">
        <v>531101</v>
      </c>
      <c r="N10" s="52">
        <v>580979</v>
      </c>
      <c r="O10" s="52">
        <v>558199</v>
      </c>
      <c r="P10" s="52">
        <v>304067</v>
      </c>
      <c r="Q10" s="52">
        <v>380349</v>
      </c>
      <c r="R10" s="52">
        <v>495067</v>
      </c>
      <c r="S10" s="52">
        <v>594767</v>
      </c>
      <c r="T10" s="52">
        <v>743561</v>
      </c>
      <c r="U10" s="52">
        <v>520265</v>
      </c>
      <c r="V10" s="52">
        <v>506004</v>
      </c>
      <c r="W10" s="52">
        <v>713203</v>
      </c>
      <c r="X10" s="52">
        <v>322150</v>
      </c>
      <c r="Y10" s="52">
        <v>428506</v>
      </c>
      <c r="DA10" s="63" t="s">
        <v>1140</v>
      </c>
    </row>
    <row r="11" spans="1:105" ht="12" customHeight="1" x14ac:dyDescent="0.25">
      <c r="A11" s="97" t="s">
        <v>124</v>
      </c>
      <c r="B11" s="52"/>
      <c r="C11" s="52">
        <v>106830</v>
      </c>
      <c r="D11" s="52">
        <v>117330</v>
      </c>
      <c r="E11" s="52">
        <v>108842</v>
      </c>
      <c r="F11" s="52">
        <v>108654</v>
      </c>
      <c r="G11" s="52">
        <v>108642</v>
      </c>
      <c r="H11" s="52">
        <v>116891</v>
      </c>
      <c r="I11" s="52">
        <v>73424</v>
      </c>
      <c r="J11" s="52">
        <v>56443</v>
      </c>
      <c r="K11" s="52">
        <v>76272</v>
      </c>
      <c r="L11" s="52">
        <v>73979</v>
      </c>
      <c r="M11" s="52">
        <v>77716</v>
      </c>
      <c r="N11" s="52">
        <v>76908</v>
      </c>
      <c r="O11" s="52">
        <v>65758</v>
      </c>
      <c r="P11" s="52">
        <v>48492</v>
      </c>
      <c r="Q11" s="52">
        <v>45268</v>
      </c>
      <c r="R11" s="52">
        <v>49125</v>
      </c>
      <c r="S11" s="52">
        <v>52989</v>
      </c>
      <c r="T11" s="52">
        <v>47524</v>
      </c>
      <c r="U11" s="52">
        <v>48259</v>
      </c>
      <c r="V11" s="52">
        <v>49561</v>
      </c>
      <c r="W11" s="52">
        <v>68468</v>
      </c>
      <c r="X11" s="52">
        <v>51939</v>
      </c>
      <c r="Y11" s="52">
        <v>35868</v>
      </c>
      <c r="DA11" s="63" t="s">
        <v>1141</v>
      </c>
    </row>
    <row r="12" spans="1:105" ht="12" customHeight="1" x14ac:dyDescent="0.25">
      <c r="A12" s="97" t="s">
        <v>123</v>
      </c>
      <c r="B12" s="52"/>
      <c r="C12" s="52">
        <v>109</v>
      </c>
      <c r="D12" s="52">
        <v>115</v>
      </c>
      <c r="E12" s="52">
        <v>110</v>
      </c>
      <c r="F12" s="52">
        <v>111</v>
      </c>
      <c r="G12" s="52">
        <v>119</v>
      </c>
      <c r="H12" s="52">
        <v>129</v>
      </c>
      <c r="I12" s="52">
        <v>81</v>
      </c>
      <c r="J12" s="52">
        <v>85</v>
      </c>
      <c r="K12" s="52">
        <v>108</v>
      </c>
      <c r="L12" s="52">
        <v>135</v>
      </c>
      <c r="M12" s="52">
        <v>179</v>
      </c>
      <c r="N12" s="52">
        <v>202</v>
      </c>
      <c r="O12" s="52">
        <v>193</v>
      </c>
      <c r="P12" s="52">
        <v>214</v>
      </c>
      <c r="Q12" s="52">
        <v>263</v>
      </c>
      <c r="R12" s="52">
        <v>360</v>
      </c>
      <c r="S12" s="52">
        <v>337</v>
      </c>
      <c r="T12" s="52">
        <v>254</v>
      </c>
      <c r="U12" s="52">
        <v>307</v>
      </c>
      <c r="V12" s="52">
        <v>406</v>
      </c>
      <c r="W12" s="52">
        <v>700</v>
      </c>
      <c r="X12" s="52">
        <v>644</v>
      </c>
      <c r="Y12" s="52">
        <v>404</v>
      </c>
      <c r="DA12" s="63" t="s">
        <v>1142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413824</v>
      </c>
      <c r="D15" s="52">
        <v>426310</v>
      </c>
      <c r="E15" s="52">
        <v>419296</v>
      </c>
      <c r="F15" s="52">
        <v>428498</v>
      </c>
      <c r="G15" s="52">
        <v>448690</v>
      </c>
      <c r="H15" s="52">
        <v>493892</v>
      </c>
      <c r="I15" s="52">
        <v>325836</v>
      </c>
      <c r="J15" s="52">
        <v>304056</v>
      </c>
      <c r="K15" s="52">
        <v>395773</v>
      </c>
      <c r="L15" s="52">
        <v>425171</v>
      </c>
      <c r="M15" s="52">
        <v>459104</v>
      </c>
      <c r="N15" s="52">
        <v>404295</v>
      </c>
      <c r="O15" s="52">
        <v>355032</v>
      </c>
      <c r="P15" s="52">
        <v>267030</v>
      </c>
      <c r="Q15" s="52">
        <v>271067</v>
      </c>
      <c r="R15" s="52">
        <v>316224</v>
      </c>
      <c r="S15" s="52">
        <v>326679</v>
      </c>
      <c r="T15" s="52">
        <v>338853</v>
      </c>
      <c r="U15" s="52">
        <v>289442</v>
      </c>
      <c r="V15" s="52">
        <v>229202</v>
      </c>
      <c r="W15" s="52">
        <v>203251</v>
      </c>
      <c r="X15" s="52">
        <v>210770</v>
      </c>
      <c r="Y15" s="52">
        <v>162274</v>
      </c>
      <c r="DA15" s="63" t="s">
        <v>1143</v>
      </c>
    </row>
    <row r="16" spans="1:105" ht="12" customHeight="1" x14ac:dyDescent="0.25">
      <c r="A16" s="97" t="s">
        <v>121</v>
      </c>
      <c r="B16" s="52"/>
      <c r="C16" s="52">
        <v>27790</v>
      </c>
      <c r="D16" s="52">
        <v>30040</v>
      </c>
      <c r="E16" s="52">
        <v>27727</v>
      </c>
      <c r="F16" s="52">
        <v>27881</v>
      </c>
      <c r="G16" s="52">
        <v>29768</v>
      </c>
      <c r="H16" s="52">
        <v>35792</v>
      </c>
      <c r="I16" s="52">
        <v>28148</v>
      </c>
      <c r="J16" s="52">
        <v>37981</v>
      </c>
      <c r="K16" s="52">
        <v>46380</v>
      </c>
      <c r="L16" s="52">
        <v>54976</v>
      </c>
      <c r="M16" s="52">
        <v>71818</v>
      </c>
      <c r="N16" s="52">
        <v>80505</v>
      </c>
      <c r="O16" s="52">
        <v>106239</v>
      </c>
      <c r="P16" s="52">
        <v>107834</v>
      </c>
      <c r="Q16" s="52">
        <v>126871</v>
      </c>
      <c r="R16" s="52">
        <v>156791</v>
      </c>
      <c r="S16" s="52">
        <v>181468</v>
      </c>
      <c r="T16" s="52">
        <v>155323</v>
      </c>
      <c r="U16" s="52">
        <v>169609</v>
      </c>
      <c r="V16" s="52">
        <v>163119</v>
      </c>
      <c r="W16" s="52">
        <v>310787</v>
      </c>
      <c r="X16" s="52">
        <v>212443</v>
      </c>
      <c r="Y16" s="52">
        <v>107476</v>
      </c>
      <c r="DA16" s="63" t="s">
        <v>1144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186710</v>
      </c>
      <c r="D20" s="52">
        <v>180263</v>
      </c>
      <c r="E20" s="52">
        <v>185476</v>
      </c>
      <c r="F20" s="52">
        <v>194414</v>
      </c>
      <c r="G20" s="52">
        <v>212830</v>
      </c>
      <c r="H20" s="52">
        <v>235235</v>
      </c>
      <c r="I20" s="52">
        <v>166293</v>
      </c>
      <c r="J20" s="52">
        <v>194162</v>
      </c>
      <c r="K20" s="52">
        <v>224145</v>
      </c>
      <c r="L20" s="52">
        <v>226975</v>
      </c>
      <c r="M20" s="52">
        <v>230710</v>
      </c>
      <c r="N20" s="52">
        <v>253229</v>
      </c>
      <c r="O20" s="52">
        <v>251690</v>
      </c>
      <c r="P20" s="52">
        <v>176822</v>
      </c>
      <c r="Q20" s="52">
        <v>192496</v>
      </c>
      <c r="R20" s="52">
        <v>219624</v>
      </c>
      <c r="S20" s="52">
        <v>242135</v>
      </c>
      <c r="T20" s="52">
        <v>241979</v>
      </c>
      <c r="U20" s="52">
        <v>232201</v>
      </c>
      <c r="V20" s="52">
        <v>238732</v>
      </c>
      <c r="W20" s="52">
        <v>234378</v>
      </c>
      <c r="X20" s="52">
        <v>165669</v>
      </c>
      <c r="Y20" s="52">
        <v>155891</v>
      </c>
      <c r="DA20" s="63" t="s">
        <v>1145</v>
      </c>
    </row>
    <row r="21" spans="1:105" ht="12" customHeight="1" x14ac:dyDescent="0.25">
      <c r="A21" s="97" t="s">
        <v>50</v>
      </c>
      <c r="B21" s="52"/>
      <c r="C21" s="52">
        <v>507066</v>
      </c>
      <c r="D21" s="52">
        <v>504455</v>
      </c>
      <c r="E21" s="52">
        <v>512092</v>
      </c>
      <c r="F21" s="52">
        <v>520506</v>
      </c>
      <c r="G21" s="52">
        <v>560935</v>
      </c>
      <c r="H21" s="52">
        <v>616878</v>
      </c>
      <c r="I21" s="52">
        <v>414098</v>
      </c>
      <c r="J21" s="52">
        <v>385141</v>
      </c>
      <c r="K21" s="52">
        <v>506682</v>
      </c>
      <c r="L21" s="52">
        <v>512005</v>
      </c>
      <c r="M21" s="52">
        <v>519355</v>
      </c>
      <c r="N21" s="52">
        <v>582913</v>
      </c>
      <c r="O21" s="52">
        <v>575533</v>
      </c>
      <c r="P21" s="52">
        <v>416914</v>
      </c>
      <c r="Q21" s="52">
        <v>412282</v>
      </c>
      <c r="R21" s="52">
        <v>424066</v>
      </c>
      <c r="S21" s="52">
        <v>453324</v>
      </c>
      <c r="T21" s="52">
        <v>449370</v>
      </c>
      <c r="U21" s="52">
        <v>454285</v>
      </c>
      <c r="V21" s="52">
        <v>470759</v>
      </c>
      <c r="W21" s="52">
        <v>460097</v>
      </c>
      <c r="X21" s="52">
        <v>334376</v>
      </c>
      <c r="Y21" s="52">
        <v>339717</v>
      </c>
      <c r="DA21" s="63" t="s">
        <v>1146</v>
      </c>
    </row>
    <row r="22" spans="1:105" ht="12" customHeight="1" x14ac:dyDescent="0.25">
      <c r="A22" s="109" t="s">
        <v>120</v>
      </c>
      <c r="B22" s="36"/>
      <c r="C22" s="36">
        <v>530935</v>
      </c>
      <c r="D22" s="36">
        <v>547466</v>
      </c>
      <c r="E22" s="36">
        <v>540110</v>
      </c>
      <c r="F22" s="36">
        <v>552483</v>
      </c>
      <c r="G22" s="36">
        <v>585607</v>
      </c>
      <c r="H22" s="36">
        <v>656525</v>
      </c>
      <c r="I22" s="36">
        <v>458386</v>
      </c>
      <c r="J22" s="36">
        <v>488275</v>
      </c>
      <c r="K22" s="36">
        <v>605639</v>
      </c>
      <c r="L22" s="36">
        <v>673785</v>
      </c>
      <c r="M22" s="36">
        <v>736863</v>
      </c>
      <c r="N22" s="36">
        <v>691998</v>
      </c>
      <c r="O22" s="36">
        <v>637393</v>
      </c>
      <c r="P22" s="36">
        <v>509613</v>
      </c>
      <c r="Q22" s="36">
        <v>577845</v>
      </c>
      <c r="R22" s="36">
        <v>691408</v>
      </c>
      <c r="S22" s="36">
        <v>730482</v>
      </c>
      <c r="T22" s="36">
        <v>716157</v>
      </c>
      <c r="U22" s="36">
        <v>637228</v>
      </c>
      <c r="V22" s="36">
        <v>540936</v>
      </c>
      <c r="W22" s="36">
        <v>524795</v>
      </c>
      <c r="X22" s="36">
        <v>556028</v>
      </c>
      <c r="Y22" s="36">
        <v>531907</v>
      </c>
      <c r="DA22" s="60" t="s">
        <v>1147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1148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425657</v>
      </c>
      <c r="D26" s="52">
        <v>422601</v>
      </c>
      <c r="E26" s="52">
        <v>425981</v>
      </c>
      <c r="F26" s="52">
        <v>419642</v>
      </c>
      <c r="G26" s="52">
        <v>434998</v>
      </c>
      <c r="H26" s="52">
        <v>468197</v>
      </c>
      <c r="I26" s="52">
        <v>460866</v>
      </c>
      <c r="J26" s="52">
        <v>438653</v>
      </c>
      <c r="K26" s="52">
        <v>412343</v>
      </c>
      <c r="L26" s="52">
        <v>416956</v>
      </c>
      <c r="M26" s="52">
        <v>441507</v>
      </c>
      <c r="N26" s="52">
        <v>477568</v>
      </c>
      <c r="O26" s="52">
        <v>419905</v>
      </c>
      <c r="P26" s="52">
        <v>137523</v>
      </c>
      <c r="Q26" s="52">
        <v>141649</v>
      </c>
      <c r="R26" s="52">
        <v>189512</v>
      </c>
      <c r="S26" s="52">
        <v>236264</v>
      </c>
      <c r="T26" s="52">
        <v>261195</v>
      </c>
      <c r="U26" s="52">
        <v>262694</v>
      </c>
      <c r="V26" s="52">
        <v>269912</v>
      </c>
      <c r="W26" s="52">
        <v>274811</v>
      </c>
      <c r="X26" s="52">
        <v>273734</v>
      </c>
      <c r="Y26" s="52">
        <v>290097</v>
      </c>
      <c r="DA26" s="63" t="s">
        <v>1149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50778</v>
      </c>
      <c r="D29" s="52">
        <v>50936</v>
      </c>
      <c r="E29" s="52">
        <v>52039</v>
      </c>
      <c r="F29" s="52">
        <v>55878</v>
      </c>
      <c r="G29" s="52">
        <v>66887</v>
      </c>
      <c r="H29" s="52">
        <v>82693</v>
      </c>
      <c r="I29" s="52">
        <v>64714</v>
      </c>
      <c r="J29" s="52">
        <v>53884</v>
      </c>
      <c r="K29" s="52">
        <v>82012</v>
      </c>
      <c r="L29" s="52">
        <v>90794</v>
      </c>
      <c r="M29" s="52">
        <v>89040</v>
      </c>
      <c r="N29" s="52">
        <v>103291</v>
      </c>
      <c r="O29" s="52">
        <v>157709</v>
      </c>
      <c r="P29" s="52">
        <v>102544</v>
      </c>
      <c r="Q29" s="52">
        <v>104883</v>
      </c>
      <c r="R29" s="52">
        <v>104139</v>
      </c>
      <c r="S29" s="52">
        <v>108102</v>
      </c>
      <c r="T29" s="52">
        <v>112626</v>
      </c>
      <c r="U29" s="52">
        <v>113994</v>
      </c>
      <c r="V29" s="52">
        <v>131589</v>
      </c>
      <c r="W29" s="52">
        <v>122685</v>
      </c>
      <c r="X29" s="52">
        <v>102044</v>
      </c>
      <c r="Y29" s="52">
        <v>98200</v>
      </c>
      <c r="DA29" s="63" t="s">
        <v>1150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440083</v>
      </c>
      <c r="D31" s="52">
        <v>440433</v>
      </c>
      <c r="E31" s="52">
        <v>443598</v>
      </c>
      <c r="F31" s="52">
        <v>451658</v>
      </c>
      <c r="G31" s="52">
        <v>472545</v>
      </c>
      <c r="H31" s="52">
        <v>511875</v>
      </c>
      <c r="I31" s="52">
        <v>303524</v>
      </c>
      <c r="J31" s="52">
        <v>218357</v>
      </c>
      <c r="K31" s="52">
        <v>219335</v>
      </c>
      <c r="L31" s="52">
        <v>239584</v>
      </c>
      <c r="M31" s="52">
        <v>244752</v>
      </c>
      <c r="N31" s="52">
        <v>232085</v>
      </c>
      <c r="O31" s="52">
        <v>177859</v>
      </c>
      <c r="P31" s="52">
        <v>91007</v>
      </c>
      <c r="Q31" s="52">
        <v>94400</v>
      </c>
      <c r="R31" s="52">
        <v>107032</v>
      </c>
      <c r="S31" s="52">
        <v>120190</v>
      </c>
      <c r="T31" s="52">
        <v>129705</v>
      </c>
      <c r="U31" s="52">
        <v>131763</v>
      </c>
      <c r="V31" s="52">
        <v>123282</v>
      </c>
      <c r="W31" s="52">
        <v>108775</v>
      </c>
      <c r="X31" s="52">
        <v>95928</v>
      </c>
      <c r="Y31" s="52">
        <v>105142</v>
      </c>
      <c r="DA31" s="63" t="s">
        <v>1151</v>
      </c>
    </row>
    <row r="32" spans="1:105" ht="12" customHeight="1" x14ac:dyDescent="0.25">
      <c r="A32" s="97" t="s">
        <v>140</v>
      </c>
      <c r="B32" s="52"/>
      <c r="C32" s="52">
        <v>1284</v>
      </c>
      <c r="D32" s="52">
        <v>1285</v>
      </c>
      <c r="E32" s="52">
        <v>1292</v>
      </c>
      <c r="F32" s="52">
        <v>1322</v>
      </c>
      <c r="G32" s="52">
        <v>1448</v>
      </c>
      <c r="H32" s="52">
        <v>1747</v>
      </c>
      <c r="I32" s="52">
        <v>1321</v>
      </c>
      <c r="J32" s="52">
        <v>881</v>
      </c>
      <c r="K32" s="52">
        <v>506</v>
      </c>
      <c r="L32" s="52">
        <v>743</v>
      </c>
      <c r="M32" s="52">
        <v>1128</v>
      </c>
      <c r="N32" s="52">
        <v>1134</v>
      </c>
      <c r="O32" s="52">
        <v>1221</v>
      </c>
      <c r="P32" s="52">
        <v>703</v>
      </c>
      <c r="Q32" s="52">
        <v>768</v>
      </c>
      <c r="R32" s="52">
        <v>859</v>
      </c>
      <c r="S32" s="52">
        <v>1098</v>
      </c>
      <c r="T32" s="52">
        <v>1324</v>
      </c>
      <c r="U32" s="52">
        <v>1352</v>
      </c>
      <c r="V32" s="52">
        <v>1429</v>
      </c>
      <c r="W32" s="52">
        <v>1262</v>
      </c>
      <c r="X32" s="52">
        <v>1102</v>
      </c>
      <c r="Y32" s="52">
        <v>1117</v>
      </c>
      <c r="DA32" s="63" t="s">
        <v>1152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344187</v>
      </c>
      <c r="D35" s="52">
        <v>343543</v>
      </c>
      <c r="E35" s="52">
        <v>348347</v>
      </c>
      <c r="F35" s="52">
        <v>358044</v>
      </c>
      <c r="G35" s="52">
        <v>380977</v>
      </c>
      <c r="H35" s="52">
        <v>416668</v>
      </c>
      <c r="I35" s="52">
        <v>267137</v>
      </c>
      <c r="J35" s="52">
        <v>273647</v>
      </c>
      <c r="K35" s="52">
        <v>310411</v>
      </c>
      <c r="L35" s="52">
        <v>319399</v>
      </c>
      <c r="M35" s="52">
        <v>337319</v>
      </c>
      <c r="N35" s="52">
        <v>387478</v>
      </c>
      <c r="O35" s="52">
        <v>375092</v>
      </c>
      <c r="P35" s="52">
        <v>204696</v>
      </c>
      <c r="Q35" s="52">
        <v>206684</v>
      </c>
      <c r="R35" s="52">
        <v>210814</v>
      </c>
      <c r="S35" s="52">
        <v>219489</v>
      </c>
      <c r="T35" s="52">
        <v>236522</v>
      </c>
      <c r="U35" s="52">
        <v>236908</v>
      </c>
      <c r="V35" s="52">
        <v>236020</v>
      </c>
      <c r="W35" s="52">
        <v>201121</v>
      </c>
      <c r="X35" s="52">
        <v>164933</v>
      </c>
      <c r="Y35" s="52">
        <v>178975</v>
      </c>
      <c r="DA35" s="63" t="s">
        <v>1153</v>
      </c>
    </row>
    <row r="36" spans="1:105" ht="12" customHeight="1" x14ac:dyDescent="0.25">
      <c r="A36" s="97" t="s">
        <v>121</v>
      </c>
      <c r="B36" s="52"/>
      <c r="C36" s="52">
        <v>42409</v>
      </c>
      <c r="D36" s="52">
        <v>42498</v>
      </c>
      <c r="E36" s="52">
        <v>43277</v>
      </c>
      <c r="F36" s="52">
        <v>45420</v>
      </c>
      <c r="G36" s="52">
        <v>49997</v>
      </c>
      <c r="H36" s="52">
        <v>59103</v>
      </c>
      <c r="I36" s="52">
        <v>44262</v>
      </c>
      <c r="J36" s="52">
        <v>58098</v>
      </c>
      <c r="K36" s="52">
        <v>67877</v>
      </c>
      <c r="L36" s="52">
        <v>77187</v>
      </c>
      <c r="M36" s="52">
        <v>90679</v>
      </c>
      <c r="N36" s="52">
        <v>106326</v>
      </c>
      <c r="O36" s="52">
        <v>123972</v>
      </c>
      <c r="P36" s="52">
        <v>99629</v>
      </c>
      <c r="Q36" s="52">
        <v>124268</v>
      </c>
      <c r="R36" s="52">
        <v>141649</v>
      </c>
      <c r="S36" s="52">
        <v>153287</v>
      </c>
      <c r="T36" s="52">
        <v>154853</v>
      </c>
      <c r="U36" s="52">
        <v>154667</v>
      </c>
      <c r="V36" s="52">
        <v>163819</v>
      </c>
      <c r="W36" s="52">
        <v>166793</v>
      </c>
      <c r="X36" s="52">
        <v>158720</v>
      </c>
      <c r="Y36" s="52">
        <v>176007</v>
      </c>
      <c r="DA36" s="63" t="s">
        <v>1154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288150</v>
      </c>
      <c r="D40" s="52">
        <v>288110</v>
      </c>
      <c r="E40" s="52">
        <v>290955</v>
      </c>
      <c r="F40" s="52">
        <v>295995</v>
      </c>
      <c r="G40" s="52">
        <v>311436</v>
      </c>
      <c r="H40" s="52">
        <v>338947</v>
      </c>
      <c r="I40" s="52">
        <v>204555</v>
      </c>
      <c r="J40" s="52">
        <v>160652</v>
      </c>
      <c r="K40" s="52">
        <v>165764</v>
      </c>
      <c r="L40" s="52">
        <v>179522</v>
      </c>
      <c r="M40" s="52">
        <v>183610</v>
      </c>
      <c r="N40" s="52">
        <v>189972</v>
      </c>
      <c r="O40" s="52">
        <v>167173</v>
      </c>
      <c r="P40" s="52">
        <v>95951</v>
      </c>
      <c r="Q40" s="52">
        <v>106316</v>
      </c>
      <c r="R40" s="52">
        <v>118593</v>
      </c>
      <c r="S40" s="52">
        <v>120319</v>
      </c>
      <c r="T40" s="52">
        <v>126958</v>
      </c>
      <c r="U40" s="52">
        <v>124625</v>
      </c>
      <c r="V40" s="52">
        <v>121446</v>
      </c>
      <c r="W40" s="52">
        <v>101408</v>
      </c>
      <c r="X40" s="52">
        <v>83866</v>
      </c>
      <c r="Y40" s="52">
        <v>85470</v>
      </c>
      <c r="DA40" s="63" t="s">
        <v>1155</v>
      </c>
    </row>
    <row r="41" spans="1:105" ht="12" customHeight="1" x14ac:dyDescent="0.25">
      <c r="A41" s="109" t="s">
        <v>120</v>
      </c>
      <c r="B41" s="36"/>
      <c r="C41" s="36">
        <v>539808</v>
      </c>
      <c r="D41" s="36">
        <v>539658</v>
      </c>
      <c r="E41" s="36">
        <v>545556</v>
      </c>
      <c r="F41" s="36">
        <v>560457</v>
      </c>
      <c r="G41" s="36">
        <v>593538</v>
      </c>
      <c r="H41" s="36">
        <v>650447</v>
      </c>
      <c r="I41" s="36">
        <v>411698</v>
      </c>
      <c r="J41" s="36">
        <v>390225</v>
      </c>
      <c r="K41" s="36">
        <v>432423</v>
      </c>
      <c r="L41" s="36">
        <v>457404</v>
      </c>
      <c r="M41" s="36">
        <v>490293</v>
      </c>
      <c r="N41" s="36">
        <v>537145</v>
      </c>
      <c r="O41" s="36">
        <v>510978</v>
      </c>
      <c r="P41" s="36">
        <v>300097</v>
      </c>
      <c r="Q41" s="36">
        <v>319798</v>
      </c>
      <c r="R41" s="36">
        <v>341815</v>
      </c>
      <c r="S41" s="36">
        <v>373809</v>
      </c>
      <c r="T41" s="36">
        <v>395565</v>
      </c>
      <c r="U41" s="36">
        <v>400037</v>
      </c>
      <c r="V41" s="36">
        <v>403176</v>
      </c>
      <c r="W41" s="36">
        <v>376689</v>
      </c>
      <c r="X41" s="36">
        <v>337285</v>
      </c>
      <c r="Y41" s="36">
        <v>375245</v>
      </c>
      <c r="DA41" s="60" t="s">
        <v>1156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1157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211</v>
      </c>
      <c r="B45" s="52"/>
      <c r="C45" s="52">
        <v>2727960</v>
      </c>
      <c r="D45" s="52">
        <v>2854420</v>
      </c>
      <c r="E45" s="52">
        <v>2905915</v>
      </c>
      <c r="F45" s="52">
        <v>2683766</v>
      </c>
      <c r="G45" s="52">
        <v>2705449</v>
      </c>
      <c r="H45" s="52">
        <v>2695362</v>
      </c>
      <c r="I45" s="52">
        <v>2854901</v>
      </c>
      <c r="J45" s="52">
        <v>2863213</v>
      </c>
      <c r="K45" s="52">
        <v>3023050</v>
      </c>
      <c r="L45" s="52">
        <v>3096947</v>
      </c>
      <c r="M45" s="52">
        <v>3167725</v>
      </c>
      <c r="N45" s="52">
        <v>3313624</v>
      </c>
      <c r="O45" s="52">
        <v>3001912</v>
      </c>
      <c r="P45" s="52">
        <v>1132660</v>
      </c>
      <c r="Q45" s="52">
        <v>1370665</v>
      </c>
      <c r="R45" s="52">
        <v>1629499</v>
      </c>
      <c r="S45" s="52">
        <v>1986556</v>
      </c>
      <c r="T45" s="52">
        <v>1881364</v>
      </c>
      <c r="U45" s="52">
        <v>1916646</v>
      </c>
      <c r="V45" s="52">
        <v>1845957</v>
      </c>
      <c r="W45" s="52">
        <v>1833179</v>
      </c>
      <c r="X45" s="52">
        <v>1798805</v>
      </c>
      <c r="Y45" s="52">
        <v>1792364</v>
      </c>
      <c r="DA45" s="63" t="s">
        <v>1158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274702</v>
      </c>
      <c r="D48" s="52">
        <v>275491</v>
      </c>
      <c r="E48" s="52">
        <v>280960</v>
      </c>
      <c r="F48" s="52">
        <v>303031</v>
      </c>
      <c r="G48" s="52">
        <v>329517</v>
      </c>
      <c r="H48" s="52">
        <v>402183</v>
      </c>
      <c r="I48" s="52">
        <v>304728</v>
      </c>
      <c r="J48" s="52">
        <v>254225</v>
      </c>
      <c r="K48" s="52">
        <v>384103</v>
      </c>
      <c r="L48" s="52">
        <v>395237</v>
      </c>
      <c r="M48" s="52">
        <v>425231</v>
      </c>
      <c r="N48" s="52">
        <v>428436</v>
      </c>
      <c r="O48" s="52">
        <v>601410</v>
      </c>
      <c r="P48" s="52">
        <v>318979</v>
      </c>
      <c r="Q48" s="52">
        <v>285450</v>
      </c>
      <c r="R48" s="52">
        <v>322009</v>
      </c>
      <c r="S48" s="52">
        <v>451208</v>
      </c>
      <c r="T48" s="52">
        <v>504783</v>
      </c>
      <c r="U48" s="52">
        <v>520948</v>
      </c>
      <c r="V48" s="52">
        <v>541475</v>
      </c>
      <c r="W48" s="52">
        <v>513688</v>
      </c>
      <c r="X48" s="52">
        <v>455719</v>
      </c>
      <c r="Y48" s="52">
        <v>421958</v>
      </c>
      <c r="DA48" s="63" t="s">
        <v>1159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1801431</v>
      </c>
      <c r="D50" s="52">
        <v>1820885</v>
      </c>
      <c r="E50" s="52">
        <v>1821769</v>
      </c>
      <c r="F50" s="52">
        <v>1841491</v>
      </c>
      <c r="G50" s="52">
        <v>1823003</v>
      </c>
      <c r="H50" s="52">
        <v>1887419</v>
      </c>
      <c r="I50" s="52">
        <v>1978993</v>
      </c>
      <c r="J50" s="52">
        <v>2370685</v>
      </c>
      <c r="K50" s="52">
        <v>2406817</v>
      </c>
      <c r="L50" s="52">
        <v>2539918</v>
      </c>
      <c r="M50" s="52">
        <v>2593367</v>
      </c>
      <c r="N50" s="52">
        <v>2650881</v>
      </c>
      <c r="O50" s="52">
        <v>2410377</v>
      </c>
      <c r="P50" s="52">
        <v>849255</v>
      </c>
      <c r="Q50" s="52">
        <v>1055358</v>
      </c>
      <c r="R50" s="52">
        <v>1186430</v>
      </c>
      <c r="S50" s="52">
        <v>1547054</v>
      </c>
      <c r="T50" s="52">
        <v>1414160</v>
      </c>
      <c r="U50" s="52">
        <v>1469105</v>
      </c>
      <c r="V50" s="52">
        <v>1456959</v>
      </c>
      <c r="W50" s="52">
        <v>1518949</v>
      </c>
      <c r="X50" s="52">
        <v>1802657</v>
      </c>
      <c r="Y50" s="52">
        <v>1616417</v>
      </c>
      <c r="DA50" s="63" t="s">
        <v>1160</v>
      </c>
    </row>
    <row r="51" spans="1:105" ht="12" customHeight="1" x14ac:dyDescent="0.25">
      <c r="A51" s="97" t="s">
        <v>137</v>
      </c>
      <c r="B51" s="52"/>
      <c r="C51" s="52">
        <v>2809</v>
      </c>
      <c r="D51" s="52">
        <v>2818</v>
      </c>
      <c r="E51" s="52">
        <v>2834</v>
      </c>
      <c r="F51" s="52">
        <v>2872</v>
      </c>
      <c r="G51" s="52">
        <v>2923</v>
      </c>
      <c r="H51" s="52">
        <v>3064</v>
      </c>
      <c r="I51" s="52">
        <v>3299</v>
      </c>
      <c r="J51" s="52">
        <v>4440</v>
      </c>
      <c r="K51" s="52">
        <v>4701</v>
      </c>
      <c r="L51" s="52">
        <v>5618</v>
      </c>
      <c r="M51" s="52">
        <v>6590</v>
      </c>
      <c r="N51" s="52">
        <v>8163</v>
      </c>
      <c r="O51" s="52">
        <v>10757</v>
      </c>
      <c r="P51" s="52">
        <v>5535</v>
      </c>
      <c r="Q51" s="52">
        <v>6573</v>
      </c>
      <c r="R51" s="52">
        <v>7787</v>
      </c>
      <c r="S51" s="52">
        <v>10552</v>
      </c>
      <c r="T51" s="52">
        <v>9659</v>
      </c>
      <c r="U51" s="52">
        <v>10379</v>
      </c>
      <c r="V51" s="52">
        <v>10094</v>
      </c>
      <c r="W51" s="52">
        <v>11428</v>
      </c>
      <c r="X51" s="52">
        <v>13399</v>
      </c>
      <c r="Y51" s="52">
        <v>13876</v>
      </c>
      <c r="DA51" s="63" t="s">
        <v>1161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1484059</v>
      </c>
      <c r="D54" s="52">
        <v>1483566</v>
      </c>
      <c r="E54" s="52">
        <v>1516132</v>
      </c>
      <c r="F54" s="52">
        <v>1492133</v>
      </c>
      <c r="G54" s="52">
        <v>1604104</v>
      </c>
      <c r="H54" s="52">
        <v>1732205</v>
      </c>
      <c r="I54" s="52">
        <v>1114681</v>
      </c>
      <c r="J54" s="52">
        <v>986673</v>
      </c>
      <c r="K54" s="52">
        <v>1232059</v>
      </c>
      <c r="L54" s="52">
        <v>1142378</v>
      </c>
      <c r="M54" s="52">
        <v>1085266</v>
      </c>
      <c r="N54" s="52">
        <v>1014894</v>
      </c>
      <c r="O54" s="52">
        <v>810955</v>
      </c>
      <c r="P54" s="52">
        <v>556756</v>
      </c>
      <c r="Q54" s="52">
        <v>581198</v>
      </c>
      <c r="R54" s="52">
        <v>892609</v>
      </c>
      <c r="S54" s="52">
        <v>822821</v>
      </c>
      <c r="T54" s="52">
        <v>831297</v>
      </c>
      <c r="U54" s="52">
        <v>779608</v>
      </c>
      <c r="V54" s="52">
        <v>701615</v>
      </c>
      <c r="W54" s="52">
        <v>671346</v>
      </c>
      <c r="X54" s="52">
        <v>452652</v>
      </c>
      <c r="Y54" s="52">
        <v>418108</v>
      </c>
      <c r="DA54" s="63" t="s">
        <v>1162</v>
      </c>
    </row>
    <row r="55" spans="1:105" ht="12" customHeight="1" x14ac:dyDescent="0.25">
      <c r="A55" s="97" t="s">
        <v>121</v>
      </c>
      <c r="B55" s="52"/>
      <c r="C55" s="52">
        <v>353947</v>
      </c>
      <c r="D55" s="52">
        <v>355052</v>
      </c>
      <c r="E55" s="52">
        <v>361973</v>
      </c>
      <c r="F55" s="52">
        <v>376954</v>
      </c>
      <c r="G55" s="52">
        <v>409506</v>
      </c>
      <c r="H55" s="52">
        <v>462302</v>
      </c>
      <c r="I55" s="52">
        <v>330916</v>
      </c>
      <c r="J55" s="52">
        <v>344812</v>
      </c>
      <c r="K55" s="52">
        <v>460752</v>
      </c>
      <c r="L55" s="52">
        <v>460534</v>
      </c>
      <c r="M55" s="52">
        <v>489716</v>
      </c>
      <c r="N55" s="52">
        <v>466525</v>
      </c>
      <c r="O55" s="52">
        <v>482423</v>
      </c>
      <c r="P55" s="52">
        <v>432561</v>
      </c>
      <c r="Q55" s="52">
        <v>518498</v>
      </c>
      <c r="R55" s="52">
        <v>692292</v>
      </c>
      <c r="S55" s="52">
        <v>714586</v>
      </c>
      <c r="T55" s="52">
        <v>694028</v>
      </c>
      <c r="U55" s="52">
        <v>695519</v>
      </c>
      <c r="V55" s="52">
        <v>775152</v>
      </c>
      <c r="W55" s="52">
        <v>846020</v>
      </c>
      <c r="X55" s="52">
        <v>646571</v>
      </c>
      <c r="Y55" s="52">
        <v>502623</v>
      </c>
      <c r="DA55" s="63" t="s">
        <v>1163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1046946</v>
      </c>
      <c r="D59" s="52">
        <v>1049990</v>
      </c>
      <c r="E59" s="52">
        <v>1061166</v>
      </c>
      <c r="F59" s="52">
        <v>1081888</v>
      </c>
      <c r="G59" s="52">
        <v>1136921</v>
      </c>
      <c r="H59" s="52">
        <v>1223427</v>
      </c>
      <c r="I59" s="52">
        <v>746631</v>
      </c>
      <c r="J59" s="52">
        <v>698428</v>
      </c>
      <c r="K59" s="52">
        <v>827013</v>
      </c>
      <c r="L59" s="52">
        <v>795627</v>
      </c>
      <c r="M59" s="52">
        <v>753655</v>
      </c>
      <c r="N59" s="52">
        <v>727989</v>
      </c>
      <c r="O59" s="52">
        <v>633961</v>
      </c>
      <c r="P59" s="52">
        <v>352064</v>
      </c>
      <c r="Q59" s="52">
        <v>411505</v>
      </c>
      <c r="R59" s="52">
        <v>478911</v>
      </c>
      <c r="S59" s="52">
        <v>545763</v>
      </c>
      <c r="T59" s="52">
        <v>527224</v>
      </c>
      <c r="U59" s="52">
        <v>536332</v>
      </c>
      <c r="V59" s="52">
        <v>497612</v>
      </c>
      <c r="W59" s="52">
        <v>436682</v>
      </c>
      <c r="X59" s="52">
        <v>338893</v>
      </c>
      <c r="Y59" s="52">
        <v>332862</v>
      </c>
      <c r="DA59" s="63" t="s">
        <v>1164</v>
      </c>
    </row>
    <row r="60" spans="1:105" ht="12" customHeight="1" x14ac:dyDescent="0.25">
      <c r="A60" s="109" t="s">
        <v>120</v>
      </c>
      <c r="B60" s="36"/>
      <c r="C60" s="36">
        <v>4378015</v>
      </c>
      <c r="D60" s="36">
        <v>4391365</v>
      </c>
      <c r="E60" s="36">
        <v>4454769</v>
      </c>
      <c r="F60" s="36">
        <v>4600735</v>
      </c>
      <c r="G60" s="36">
        <v>4887425</v>
      </c>
      <c r="H60" s="36">
        <v>5359165</v>
      </c>
      <c r="I60" s="36">
        <v>3469516</v>
      </c>
      <c r="J60" s="36">
        <v>3414771</v>
      </c>
      <c r="K60" s="36">
        <v>4059556</v>
      </c>
      <c r="L60" s="36">
        <v>4017076</v>
      </c>
      <c r="M60" s="36">
        <v>4097222</v>
      </c>
      <c r="N60" s="36">
        <v>4150982</v>
      </c>
      <c r="O60" s="36">
        <v>3876341</v>
      </c>
      <c r="P60" s="36">
        <v>2342569</v>
      </c>
      <c r="Q60" s="36">
        <v>2714792</v>
      </c>
      <c r="R60" s="36">
        <v>3172665</v>
      </c>
      <c r="S60" s="36">
        <v>3517580</v>
      </c>
      <c r="T60" s="36">
        <v>3517287</v>
      </c>
      <c r="U60" s="36">
        <v>3545666</v>
      </c>
      <c r="V60" s="36">
        <v>3436221</v>
      </c>
      <c r="W60" s="36">
        <v>3127285</v>
      </c>
      <c r="X60" s="36">
        <v>2615153</v>
      </c>
      <c r="Y60" s="36">
        <v>2639011</v>
      </c>
      <c r="DA60" s="60" t="s">
        <v>1165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1166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202</v>
      </c>
      <c r="B64" s="52"/>
      <c r="C64" s="52">
        <v>4712647</v>
      </c>
      <c r="D64" s="52">
        <v>4719360</v>
      </c>
      <c r="E64" s="52">
        <v>4725630</v>
      </c>
      <c r="F64" s="52">
        <v>4752243</v>
      </c>
      <c r="G64" s="52">
        <v>4805986</v>
      </c>
      <c r="H64" s="52">
        <v>4894327</v>
      </c>
      <c r="I64" s="52">
        <v>5031816</v>
      </c>
      <c r="J64" s="52">
        <v>5216051</v>
      </c>
      <c r="K64" s="52">
        <v>5458438</v>
      </c>
      <c r="L64" s="52">
        <v>5805131</v>
      </c>
      <c r="M64" s="52">
        <v>6135066</v>
      </c>
      <c r="N64" s="52">
        <v>6619621</v>
      </c>
      <c r="O64" s="52">
        <v>6241464</v>
      </c>
      <c r="P64" s="52">
        <v>3141887</v>
      </c>
      <c r="Q64" s="52">
        <v>3922976</v>
      </c>
      <c r="R64" s="52">
        <v>4820866</v>
      </c>
      <c r="S64" s="52">
        <v>5846992</v>
      </c>
      <c r="T64" s="52">
        <v>5803301</v>
      </c>
      <c r="U64" s="52">
        <v>5727497</v>
      </c>
      <c r="V64" s="52">
        <v>5636584</v>
      </c>
      <c r="W64" s="52">
        <v>5581405</v>
      </c>
      <c r="X64" s="52">
        <v>5714156</v>
      </c>
      <c r="Y64" s="52">
        <v>5842782</v>
      </c>
      <c r="DA64" s="63" t="s">
        <v>1167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395839</v>
      </c>
      <c r="D67" s="52">
        <v>397123</v>
      </c>
      <c r="E67" s="52">
        <v>406681</v>
      </c>
      <c r="F67" s="52">
        <v>458354</v>
      </c>
      <c r="G67" s="52">
        <v>735400</v>
      </c>
      <c r="H67" s="52">
        <v>738569</v>
      </c>
      <c r="I67" s="52">
        <v>609046</v>
      </c>
      <c r="J67" s="52">
        <v>585474</v>
      </c>
      <c r="K67" s="52">
        <v>891921</v>
      </c>
      <c r="L67" s="52">
        <v>1288176</v>
      </c>
      <c r="M67" s="52">
        <v>1372581</v>
      </c>
      <c r="N67" s="52">
        <v>1252734</v>
      </c>
      <c r="O67" s="52">
        <v>1646996</v>
      </c>
      <c r="P67" s="52">
        <v>1155065</v>
      </c>
      <c r="Q67" s="52">
        <v>1250861</v>
      </c>
      <c r="R67" s="52">
        <v>1380868</v>
      </c>
      <c r="S67" s="52">
        <v>1669360</v>
      </c>
      <c r="T67" s="52">
        <v>1782277</v>
      </c>
      <c r="U67" s="52">
        <v>1883118</v>
      </c>
      <c r="V67" s="52">
        <v>2111007</v>
      </c>
      <c r="W67" s="52">
        <v>2001495</v>
      </c>
      <c r="X67" s="52">
        <v>1856353</v>
      </c>
      <c r="Y67" s="52">
        <v>2007090</v>
      </c>
      <c r="DA67" s="63" t="s">
        <v>1168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4333261</v>
      </c>
      <c r="D69" s="52">
        <v>4345123</v>
      </c>
      <c r="E69" s="52">
        <v>4389991</v>
      </c>
      <c r="F69" s="52">
        <v>4387820</v>
      </c>
      <c r="G69" s="52">
        <v>4380228</v>
      </c>
      <c r="H69" s="52">
        <v>4520584</v>
      </c>
      <c r="I69" s="52">
        <v>4820544</v>
      </c>
      <c r="J69" s="52">
        <v>5162936</v>
      </c>
      <c r="K69" s="52">
        <v>5374072</v>
      </c>
      <c r="L69" s="52">
        <v>5707999</v>
      </c>
      <c r="M69" s="52">
        <v>6064523</v>
      </c>
      <c r="N69" s="52">
        <v>6524931</v>
      </c>
      <c r="O69" s="52">
        <v>6166488</v>
      </c>
      <c r="P69" s="52">
        <v>3061080</v>
      </c>
      <c r="Q69" s="52">
        <v>3848053</v>
      </c>
      <c r="R69" s="52">
        <v>4733873</v>
      </c>
      <c r="S69" s="52">
        <v>5738835</v>
      </c>
      <c r="T69" s="52">
        <v>5681279</v>
      </c>
      <c r="U69" s="52">
        <v>5601229</v>
      </c>
      <c r="V69" s="52">
        <v>5504541</v>
      </c>
      <c r="W69" s="52">
        <v>5445180</v>
      </c>
      <c r="X69" s="52">
        <v>5625434</v>
      </c>
      <c r="Y69" s="52">
        <v>5753420</v>
      </c>
      <c r="DA69" s="63" t="s">
        <v>1169</v>
      </c>
    </row>
    <row r="70" spans="1:105" ht="12" customHeight="1" x14ac:dyDescent="0.25">
      <c r="A70" s="97" t="s">
        <v>133</v>
      </c>
      <c r="B70" s="52"/>
      <c r="C70" s="52">
        <v>5476</v>
      </c>
      <c r="D70" s="52">
        <v>5485</v>
      </c>
      <c r="E70" s="52">
        <v>5587</v>
      </c>
      <c r="F70" s="52">
        <v>5625</v>
      </c>
      <c r="G70" s="52">
        <v>5705</v>
      </c>
      <c r="H70" s="52">
        <v>6073</v>
      </c>
      <c r="I70" s="52">
        <v>6577</v>
      </c>
      <c r="J70" s="52">
        <v>7444</v>
      </c>
      <c r="K70" s="52">
        <v>8368</v>
      </c>
      <c r="L70" s="52">
        <v>9568</v>
      </c>
      <c r="M70" s="52">
        <v>11185</v>
      </c>
      <c r="N70" s="52">
        <v>13329</v>
      </c>
      <c r="O70" s="52">
        <v>15955</v>
      </c>
      <c r="P70" s="52">
        <v>12753</v>
      </c>
      <c r="Q70" s="52">
        <v>16259</v>
      </c>
      <c r="R70" s="52">
        <v>20270</v>
      </c>
      <c r="S70" s="52">
        <v>25355</v>
      </c>
      <c r="T70" s="52">
        <v>26633</v>
      </c>
      <c r="U70" s="52">
        <v>30173</v>
      </c>
      <c r="V70" s="52">
        <v>30714</v>
      </c>
      <c r="W70" s="52">
        <v>34078</v>
      </c>
      <c r="X70" s="52">
        <v>37400</v>
      </c>
      <c r="Y70" s="52">
        <v>41027</v>
      </c>
      <c r="DA70" s="63" t="s">
        <v>1170</v>
      </c>
    </row>
    <row r="71" spans="1:105" ht="12" hidden="1" customHeight="1" x14ac:dyDescent="0.25">
      <c r="A71" s="108" t="s">
        <v>190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717908</v>
      </c>
      <c r="D73" s="52">
        <v>828760</v>
      </c>
      <c r="E73" s="52">
        <v>691907</v>
      </c>
      <c r="F73" s="52">
        <v>693330</v>
      </c>
      <c r="G73" s="52">
        <v>1058376</v>
      </c>
      <c r="H73" s="52">
        <v>1096875</v>
      </c>
      <c r="I73" s="52">
        <v>1249703</v>
      </c>
      <c r="J73" s="52">
        <v>409555</v>
      </c>
      <c r="K73" s="52">
        <v>565259</v>
      </c>
      <c r="L73" s="52">
        <v>702511</v>
      </c>
      <c r="M73" s="52">
        <v>517403</v>
      </c>
      <c r="N73" s="52">
        <v>614076</v>
      </c>
      <c r="O73" s="52">
        <v>442590</v>
      </c>
      <c r="P73" s="52">
        <v>425123</v>
      </c>
      <c r="Q73" s="52">
        <v>273640</v>
      </c>
      <c r="R73" s="52">
        <v>230880</v>
      </c>
      <c r="S73" s="52">
        <v>240506</v>
      </c>
      <c r="T73" s="52">
        <v>370845</v>
      </c>
      <c r="U73" s="52">
        <v>367940</v>
      </c>
      <c r="V73" s="52">
        <v>393771</v>
      </c>
      <c r="W73" s="52">
        <v>620849</v>
      </c>
      <c r="X73" s="52">
        <v>550140</v>
      </c>
      <c r="Y73" s="52">
        <v>389768</v>
      </c>
      <c r="DA73" s="63" t="s">
        <v>1171</v>
      </c>
    </row>
    <row r="74" spans="1:105" ht="12" customHeight="1" x14ac:dyDescent="0.25">
      <c r="A74" s="97" t="s">
        <v>121</v>
      </c>
      <c r="B74" s="52"/>
      <c r="C74" s="52">
        <v>38033</v>
      </c>
      <c r="D74" s="52">
        <v>58709</v>
      </c>
      <c r="E74" s="52">
        <v>34246</v>
      </c>
      <c r="F74" s="52">
        <v>32393</v>
      </c>
      <c r="G74" s="52">
        <v>70296</v>
      </c>
      <c r="H74" s="52">
        <v>62581</v>
      </c>
      <c r="I74" s="52">
        <v>151242</v>
      </c>
      <c r="J74" s="52">
        <v>32007</v>
      </c>
      <c r="K74" s="52">
        <v>50424</v>
      </c>
      <c r="L74" s="52">
        <v>58457</v>
      </c>
      <c r="M74" s="52">
        <v>82527</v>
      </c>
      <c r="N74" s="52">
        <v>147431</v>
      </c>
      <c r="O74" s="52">
        <v>322349</v>
      </c>
      <c r="P74" s="52">
        <v>334627</v>
      </c>
      <c r="Q74" s="52">
        <v>155401</v>
      </c>
      <c r="R74" s="52">
        <v>105961</v>
      </c>
      <c r="S74" s="52">
        <v>124955</v>
      </c>
      <c r="T74" s="52">
        <v>163213</v>
      </c>
      <c r="U74" s="52">
        <v>142788</v>
      </c>
      <c r="V74" s="52">
        <v>191428</v>
      </c>
      <c r="W74" s="52">
        <v>536344</v>
      </c>
      <c r="X74" s="52">
        <v>205761</v>
      </c>
      <c r="Y74" s="52">
        <v>198232</v>
      </c>
      <c r="DA74" s="63" t="s">
        <v>1172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190</v>
      </c>
      <c r="B78" s="52"/>
      <c r="C78" s="52">
        <v>6305856</v>
      </c>
      <c r="D78" s="52">
        <v>6320856</v>
      </c>
      <c r="E78" s="52">
        <v>6415041</v>
      </c>
      <c r="F78" s="52">
        <v>6679857</v>
      </c>
      <c r="G78" s="52">
        <v>7196427</v>
      </c>
      <c r="H78" s="52">
        <v>8052839</v>
      </c>
      <c r="I78" s="52">
        <v>5558543</v>
      </c>
      <c r="J78" s="52">
        <v>5930462</v>
      </c>
      <c r="K78" s="52">
        <v>7168129</v>
      </c>
      <c r="L78" s="52">
        <v>7381136</v>
      </c>
      <c r="M78" s="52">
        <v>7502966</v>
      </c>
      <c r="N78" s="52">
        <v>7863404</v>
      </c>
      <c r="O78" s="52">
        <v>7637335</v>
      </c>
      <c r="P78" s="52">
        <v>5511116</v>
      </c>
      <c r="Q78" s="52">
        <v>6274234</v>
      </c>
      <c r="R78" s="52">
        <v>7125529</v>
      </c>
      <c r="S78" s="52">
        <v>7995771</v>
      </c>
      <c r="T78" s="52">
        <v>7883727</v>
      </c>
      <c r="U78" s="52">
        <v>7686532</v>
      </c>
      <c r="V78" s="52">
        <v>7381013</v>
      </c>
      <c r="W78" s="52">
        <v>6982449</v>
      </c>
      <c r="X78" s="52">
        <v>6908524</v>
      </c>
      <c r="Y78" s="52">
        <v>7515315</v>
      </c>
      <c r="DA78" s="63" t="s">
        <v>1173</v>
      </c>
    </row>
    <row r="79" spans="1:105" ht="12" customHeight="1" x14ac:dyDescent="0.25">
      <c r="A79" s="109" t="s">
        <v>120</v>
      </c>
      <c r="B79" s="36"/>
      <c r="C79" s="36">
        <v>3247674</v>
      </c>
      <c r="D79" s="36">
        <v>3223143</v>
      </c>
      <c r="E79" s="36">
        <v>3438820</v>
      </c>
      <c r="F79" s="36">
        <v>3500484</v>
      </c>
      <c r="G79" s="36">
        <v>4266378</v>
      </c>
      <c r="H79" s="36">
        <v>4216180</v>
      </c>
      <c r="I79" s="36">
        <v>3234705</v>
      </c>
      <c r="J79" s="36">
        <v>2712953</v>
      </c>
      <c r="K79" s="36">
        <v>3717068</v>
      </c>
      <c r="L79" s="36">
        <v>4242206</v>
      </c>
      <c r="M79" s="36">
        <v>4028003</v>
      </c>
      <c r="N79" s="36">
        <v>3667075</v>
      </c>
      <c r="O79" s="36">
        <v>3703805</v>
      </c>
      <c r="P79" s="36">
        <v>3080762</v>
      </c>
      <c r="Q79" s="36">
        <v>3550112</v>
      </c>
      <c r="R79" s="36">
        <v>3531431</v>
      </c>
      <c r="S79" s="36">
        <v>3796454</v>
      </c>
      <c r="T79" s="36">
        <v>3808877</v>
      </c>
      <c r="U79" s="36">
        <v>3661629</v>
      </c>
      <c r="V79" s="36">
        <v>3849972</v>
      </c>
      <c r="W79" s="36">
        <v>4241718</v>
      </c>
      <c r="X79" s="36">
        <v>4461589</v>
      </c>
      <c r="Y79" s="36">
        <v>4401772</v>
      </c>
      <c r="DA79" s="60" t="s">
        <v>1174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204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1175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205</v>
      </c>
      <c r="B83" s="52"/>
      <c r="C83" s="52">
        <v>1980638</v>
      </c>
      <c r="D83" s="52">
        <v>1981135</v>
      </c>
      <c r="E83" s="52">
        <v>1984866</v>
      </c>
      <c r="F83" s="52">
        <v>1996078</v>
      </c>
      <c r="G83" s="52">
        <v>2019257</v>
      </c>
      <c r="H83" s="52">
        <v>2059161</v>
      </c>
      <c r="I83" s="52">
        <v>2121605</v>
      </c>
      <c r="J83" s="52">
        <v>2213502</v>
      </c>
      <c r="K83" s="52">
        <v>2342133</v>
      </c>
      <c r="L83" s="52">
        <v>2513701</v>
      </c>
      <c r="M83" s="52">
        <v>2733976</v>
      </c>
      <c r="N83" s="52">
        <v>3009009</v>
      </c>
      <c r="O83" s="52">
        <v>2948905</v>
      </c>
      <c r="P83" s="52">
        <v>1778177</v>
      </c>
      <c r="Q83" s="52">
        <v>2265452</v>
      </c>
      <c r="R83" s="52">
        <v>3105262</v>
      </c>
      <c r="S83" s="52">
        <v>3517501</v>
      </c>
      <c r="T83" s="52">
        <v>3710523</v>
      </c>
      <c r="U83" s="52">
        <v>3666921</v>
      </c>
      <c r="V83" s="52">
        <v>3934358</v>
      </c>
      <c r="W83" s="52">
        <v>4157512</v>
      </c>
      <c r="X83" s="52">
        <v>4183834</v>
      </c>
      <c r="Y83" s="52">
        <v>4067281</v>
      </c>
      <c r="DA83" s="63" t="s">
        <v>1176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156025</v>
      </c>
      <c r="D86" s="52">
        <v>156610</v>
      </c>
      <c r="E86" s="52">
        <v>160951</v>
      </c>
      <c r="F86" s="52">
        <v>183748</v>
      </c>
      <c r="G86" s="52">
        <v>310694</v>
      </c>
      <c r="H86" s="52">
        <v>295225</v>
      </c>
      <c r="I86" s="52">
        <v>343953</v>
      </c>
      <c r="J86" s="52">
        <v>399533</v>
      </c>
      <c r="K86" s="52">
        <v>609669</v>
      </c>
      <c r="L86" s="52">
        <v>593111</v>
      </c>
      <c r="M86" s="52">
        <v>668927</v>
      </c>
      <c r="N86" s="52">
        <v>745236</v>
      </c>
      <c r="O86" s="52">
        <v>1013567</v>
      </c>
      <c r="P86" s="52">
        <v>1109373</v>
      </c>
      <c r="Q86" s="52">
        <v>1099257</v>
      </c>
      <c r="R86" s="52">
        <v>1091781</v>
      </c>
      <c r="S86" s="52">
        <v>1057513</v>
      </c>
      <c r="T86" s="52">
        <v>1138269</v>
      </c>
      <c r="U86" s="52">
        <v>1192081</v>
      </c>
      <c r="V86" s="52">
        <v>1324870</v>
      </c>
      <c r="W86" s="52">
        <v>1345271</v>
      </c>
      <c r="X86" s="52">
        <v>1322826</v>
      </c>
      <c r="Y86" s="52">
        <v>1336194</v>
      </c>
      <c r="DA86" s="63" t="s">
        <v>1177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502753</v>
      </c>
      <c r="D88" s="52">
        <v>502906</v>
      </c>
      <c r="E88" s="52">
        <v>504101</v>
      </c>
      <c r="F88" s="52">
        <v>507717</v>
      </c>
      <c r="G88" s="52">
        <v>515295</v>
      </c>
      <c r="H88" s="52">
        <v>528571</v>
      </c>
      <c r="I88" s="52">
        <v>576151</v>
      </c>
      <c r="J88" s="52">
        <v>922768</v>
      </c>
      <c r="K88" s="52">
        <v>920384</v>
      </c>
      <c r="L88" s="52">
        <v>1012765</v>
      </c>
      <c r="M88" s="52">
        <v>1134543</v>
      </c>
      <c r="N88" s="52">
        <v>1312007</v>
      </c>
      <c r="O88" s="52">
        <v>1341723</v>
      </c>
      <c r="P88" s="52">
        <v>670888</v>
      </c>
      <c r="Q88" s="52">
        <v>891927</v>
      </c>
      <c r="R88" s="52">
        <v>1204702</v>
      </c>
      <c r="S88" s="52">
        <v>1543992</v>
      </c>
      <c r="T88" s="52">
        <v>1595474</v>
      </c>
      <c r="U88" s="52">
        <v>1656625</v>
      </c>
      <c r="V88" s="52">
        <v>1670382</v>
      </c>
      <c r="W88" s="52">
        <v>1993603</v>
      </c>
      <c r="X88" s="52">
        <v>1755515</v>
      </c>
      <c r="Y88" s="52">
        <v>1712844</v>
      </c>
      <c r="DA88" s="63" t="s">
        <v>1178</v>
      </c>
    </row>
    <row r="89" spans="1:105" ht="12" customHeight="1" x14ac:dyDescent="0.25">
      <c r="A89" s="97" t="s">
        <v>131</v>
      </c>
      <c r="B89" s="52"/>
      <c r="C89" s="52">
        <v>740</v>
      </c>
      <c r="D89" s="52">
        <v>743</v>
      </c>
      <c r="E89" s="52">
        <v>743</v>
      </c>
      <c r="F89" s="52">
        <v>749</v>
      </c>
      <c r="G89" s="52">
        <v>759</v>
      </c>
      <c r="H89" s="52">
        <v>792</v>
      </c>
      <c r="I89" s="52">
        <v>886</v>
      </c>
      <c r="J89" s="52">
        <v>1905</v>
      </c>
      <c r="K89" s="52">
        <v>1924</v>
      </c>
      <c r="L89" s="52">
        <v>2297</v>
      </c>
      <c r="M89" s="52">
        <v>2790</v>
      </c>
      <c r="N89" s="52">
        <v>3536</v>
      </c>
      <c r="O89" s="52">
        <v>3962</v>
      </c>
      <c r="P89" s="52">
        <v>2295</v>
      </c>
      <c r="Q89" s="52">
        <v>3739</v>
      </c>
      <c r="R89" s="52">
        <v>5814</v>
      </c>
      <c r="S89" s="52">
        <v>7787</v>
      </c>
      <c r="T89" s="52">
        <v>9355</v>
      </c>
      <c r="U89" s="52">
        <v>10634</v>
      </c>
      <c r="V89" s="52">
        <v>12496</v>
      </c>
      <c r="W89" s="52">
        <v>15758</v>
      </c>
      <c r="X89" s="52">
        <v>15413</v>
      </c>
      <c r="Y89" s="52">
        <v>14012</v>
      </c>
      <c r="DA89" s="63" t="s">
        <v>1179</v>
      </c>
    </row>
    <row r="90" spans="1:105" ht="12" hidden="1" customHeight="1" x14ac:dyDescent="0.25">
      <c r="A90" s="108" t="s">
        <v>203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1211394</v>
      </c>
      <c r="D92" s="52">
        <v>1174517</v>
      </c>
      <c r="E92" s="52">
        <v>1205996</v>
      </c>
      <c r="F92" s="52">
        <v>1240206</v>
      </c>
      <c r="G92" s="52">
        <v>1308538</v>
      </c>
      <c r="H92" s="52">
        <v>1423270</v>
      </c>
      <c r="I92" s="52">
        <v>883283</v>
      </c>
      <c r="J92" s="52">
        <v>878306</v>
      </c>
      <c r="K92" s="52">
        <v>946471</v>
      </c>
      <c r="L92" s="52">
        <v>1016417</v>
      </c>
      <c r="M92" s="52">
        <v>1058765</v>
      </c>
      <c r="N92" s="52">
        <v>1048044</v>
      </c>
      <c r="O92" s="52">
        <v>1004487</v>
      </c>
      <c r="P92" s="52">
        <v>770374</v>
      </c>
      <c r="Q92" s="52">
        <v>756126</v>
      </c>
      <c r="R92" s="52">
        <v>830755</v>
      </c>
      <c r="S92" s="52">
        <v>857306</v>
      </c>
      <c r="T92" s="52">
        <v>871241</v>
      </c>
      <c r="U92" s="52">
        <v>900658</v>
      </c>
      <c r="V92" s="52">
        <v>846588</v>
      </c>
      <c r="W92" s="52">
        <v>785930</v>
      </c>
      <c r="X92" s="52">
        <v>726233</v>
      </c>
      <c r="Y92" s="52">
        <v>735975</v>
      </c>
      <c r="DA92" s="63" t="s">
        <v>1180</v>
      </c>
    </row>
    <row r="93" spans="1:105" ht="12" customHeight="1" x14ac:dyDescent="0.25">
      <c r="A93" s="97" t="s">
        <v>123</v>
      </c>
      <c r="B93" s="52"/>
      <c r="C93" s="52">
        <v>6882</v>
      </c>
      <c r="D93" s="52">
        <v>6887</v>
      </c>
      <c r="E93" s="52">
        <v>6940</v>
      </c>
      <c r="F93" s="52">
        <v>7080</v>
      </c>
      <c r="G93" s="52">
        <v>7418</v>
      </c>
      <c r="H93" s="52">
        <v>8016</v>
      </c>
      <c r="I93" s="52">
        <v>4782</v>
      </c>
      <c r="J93" s="52">
        <v>4180</v>
      </c>
      <c r="K93" s="52">
        <v>5180</v>
      </c>
      <c r="L93" s="52">
        <v>5839</v>
      </c>
      <c r="M93" s="52">
        <v>6742</v>
      </c>
      <c r="N93" s="52">
        <v>5547</v>
      </c>
      <c r="O93" s="52">
        <v>5766</v>
      </c>
      <c r="P93" s="52">
        <v>6130</v>
      </c>
      <c r="Q93" s="52">
        <v>7223</v>
      </c>
      <c r="R93" s="52">
        <v>9525</v>
      </c>
      <c r="S93" s="52">
        <v>9922</v>
      </c>
      <c r="T93" s="52">
        <v>11090</v>
      </c>
      <c r="U93" s="52">
        <v>10882</v>
      </c>
      <c r="V93" s="52">
        <v>11113</v>
      </c>
      <c r="W93" s="52">
        <v>10217</v>
      </c>
      <c r="X93" s="52">
        <v>9723</v>
      </c>
      <c r="Y93" s="52">
        <v>10574</v>
      </c>
      <c r="DA93" s="63" t="s">
        <v>1181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1551204</v>
      </c>
      <c r="D96" s="52">
        <v>1549563</v>
      </c>
      <c r="E96" s="52">
        <v>1569256</v>
      </c>
      <c r="F96" s="52">
        <v>1639881</v>
      </c>
      <c r="G96" s="52">
        <v>1783935</v>
      </c>
      <c r="H96" s="52">
        <v>2022817</v>
      </c>
      <c r="I96" s="52">
        <v>1465947</v>
      </c>
      <c r="J96" s="52">
        <v>1599616</v>
      </c>
      <c r="K96" s="52">
        <v>2160252</v>
      </c>
      <c r="L96" s="52">
        <v>2430567</v>
      </c>
      <c r="M96" s="52">
        <v>2547104</v>
      </c>
      <c r="N96" s="52">
        <v>2796301</v>
      </c>
      <c r="O96" s="52">
        <v>2981684</v>
      </c>
      <c r="P96" s="52">
        <v>2720076</v>
      </c>
      <c r="Q96" s="52">
        <v>2737665</v>
      </c>
      <c r="R96" s="52">
        <v>2674299</v>
      </c>
      <c r="S96" s="52">
        <v>2843087</v>
      </c>
      <c r="T96" s="52">
        <v>2993461</v>
      </c>
      <c r="U96" s="52">
        <v>3019965</v>
      </c>
      <c r="V96" s="52">
        <v>2975742</v>
      </c>
      <c r="W96" s="52">
        <v>2728602</v>
      </c>
      <c r="X96" s="52">
        <v>2588332</v>
      </c>
      <c r="Y96" s="52">
        <v>2423511</v>
      </c>
      <c r="DA96" s="63" t="s">
        <v>1182</v>
      </c>
    </row>
    <row r="97" spans="1:105" ht="12" customHeight="1" x14ac:dyDescent="0.25">
      <c r="A97" s="97" t="s">
        <v>121</v>
      </c>
      <c r="B97" s="52"/>
      <c r="C97" s="52">
        <v>210421</v>
      </c>
      <c r="D97" s="52">
        <v>210977</v>
      </c>
      <c r="E97" s="52">
        <v>214909</v>
      </c>
      <c r="F97" s="52">
        <v>226041</v>
      </c>
      <c r="G97" s="52">
        <v>248988</v>
      </c>
      <c r="H97" s="52">
        <v>288320</v>
      </c>
      <c r="I97" s="52">
        <v>224851</v>
      </c>
      <c r="J97" s="52">
        <v>271630</v>
      </c>
      <c r="K97" s="52">
        <v>377647</v>
      </c>
      <c r="L97" s="52">
        <v>455040</v>
      </c>
      <c r="M97" s="52">
        <v>561121</v>
      </c>
      <c r="N97" s="52">
        <v>660802</v>
      </c>
      <c r="O97" s="52">
        <v>820206</v>
      </c>
      <c r="P97" s="52">
        <v>891330</v>
      </c>
      <c r="Q97" s="52">
        <v>1008432</v>
      </c>
      <c r="R97" s="52">
        <v>1027171</v>
      </c>
      <c r="S97" s="52">
        <v>1106785</v>
      </c>
      <c r="T97" s="52">
        <v>1128500</v>
      </c>
      <c r="U97" s="52">
        <v>1040611</v>
      </c>
      <c r="V97" s="52">
        <v>1061720</v>
      </c>
      <c r="W97" s="52">
        <v>1063653</v>
      </c>
      <c r="X97" s="52">
        <v>1180223</v>
      </c>
      <c r="Y97" s="52">
        <v>1316879</v>
      </c>
      <c r="DA97" s="63" t="s">
        <v>1183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203</v>
      </c>
      <c r="B101" s="52"/>
      <c r="C101" s="52">
        <v>595104</v>
      </c>
      <c r="D101" s="52">
        <v>596266</v>
      </c>
      <c r="E101" s="52">
        <v>604442</v>
      </c>
      <c r="F101" s="52">
        <v>626883</v>
      </c>
      <c r="G101" s="52">
        <v>671019</v>
      </c>
      <c r="H101" s="52">
        <v>745084</v>
      </c>
      <c r="I101" s="52">
        <v>501466</v>
      </c>
      <c r="J101" s="52">
        <v>569466</v>
      </c>
      <c r="K101" s="52">
        <v>643942</v>
      </c>
      <c r="L101" s="52">
        <v>700201</v>
      </c>
      <c r="M101" s="52">
        <v>766283</v>
      </c>
      <c r="N101" s="52">
        <v>864672</v>
      </c>
      <c r="O101" s="52">
        <v>899056</v>
      </c>
      <c r="P101" s="52">
        <v>656539</v>
      </c>
      <c r="Q101" s="52">
        <v>763644</v>
      </c>
      <c r="R101" s="52">
        <v>866064</v>
      </c>
      <c r="S101" s="52">
        <v>913421</v>
      </c>
      <c r="T101" s="52">
        <v>980900</v>
      </c>
      <c r="U101" s="52">
        <v>1015374</v>
      </c>
      <c r="V101" s="52">
        <v>1036239</v>
      </c>
      <c r="W101" s="52">
        <v>953510</v>
      </c>
      <c r="X101" s="52">
        <v>932736</v>
      </c>
      <c r="Y101" s="52">
        <v>902804</v>
      </c>
      <c r="DA101" s="63" t="s">
        <v>1184</v>
      </c>
    </row>
    <row r="102" spans="1:105" ht="12" customHeight="1" x14ac:dyDescent="0.25">
      <c r="A102" s="97" t="s">
        <v>50</v>
      </c>
      <c r="B102" s="52"/>
      <c r="C102" s="52">
        <v>1226417</v>
      </c>
      <c r="D102" s="52">
        <v>1228994</v>
      </c>
      <c r="E102" s="52">
        <v>1243980</v>
      </c>
      <c r="F102" s="52">
        <v>1290335</v>
      </c>
      <c r="G102" s="52">
        <v>1386521</v>
      </c>
      <c r="H102" s="52">
        <v>1550939</v>
      </c>
      <c r="I102" s="52">
        <v>1068744</v>
      </c>
      <c r="J102" s="52">
        <v>1089158</v>
      </c>
      <c r="K102" s="52">
        <v>1422676</v>
      </c>
      <c r="L102" s="52">
        <v>1622971</v>
      </c>
      <c r="M102" s="52">
        <v>1696980</v>
      </c>
      <c r="N102" s="52">
        <v>1747667</v>
      </c>
      <c r="O102" s="52">
        <v>1759034</v>
      </c>
      <c r="P102" s="52">
        <v>1521513</v>
      </c>
      <c r="Q102" s="52">
        <v>1685867</v>
      </c>
      <c r="R102" s="52">
        <v>1751971</v>
      </c>
      <c r="S102" s="52">
        <v>1872445</v>
      </c>
      <c r="T102" s="52">
        <v>1861650</v>
      </c>
      <c r="U102" s="52">
        <v>1857528</v>
      </c>
      <c r="V102" s="52">
        <v>1818496</v>
      </c>
      <c r="W102" s="52">
        <v>1764463</v>
      </c>
      <c r="X102" s="52">
        <v>1660105</v>
      </c>
      <c r="Y102" s="52">
        <v>1611189</v>
      </c>
      <c r="DA102" s="63" t="s">
        <v>1185</v>
      </c>
    </row>
    <row r="103" spans="1:105" ht="12" customHeight="1" x14ac:dyDescent="0.25">
      <c r="A103" s="109" t="s">
        <v>120</v>
      </c>
      <c r="B103" s="36"/>
      <c r="C103" s="36">
        <v>2139756</v>
      </c>
      <c r="D103" s="36">
        <v>2144327</v>
      </c>
      <c r="E103" s="36">
        <v>2177842</v>
      </c>
      <c r="F103" s="36">
        <v>2271503</v>
      </c>
      <c r="G103" s="36">
        <v>2461876</v>
      </c>
      <c r="H103" s="36">
        <v>2783676</v>
      </c>
      <c r="I103" s="36">
        <v>2015189</v>
      </c>
      <c r="J103" s="36">
        <v>2219626</v>
      </c>
      <c r="K103" s="36">
        <v>2885813</v>
      </c>
      <c r="L103" s="36">
        <v>3256507</v>
      </c>
      <c r="M103" s="36">
        <v>3562664</v>
      </c>
      <c r="N103" s="36">
        <v>3979926</v>
      </c>
      <c r="O103" s="36">
        <v>4339773</v>
      </c>
      <c r="P103" s="36">
        <v>3842968</v>
      </c>
      <c r="Q103" s="36">
        <v>4072413</v>
      </c>
      <c r="R103" s="36">
        <v>4159085</v>
      </c>
      <c r="S103" s="36">
        <v>4516104</v>
      </c>
      <c r="T103" s="36">
        <v>4740708</v>
      </c>
      <c r="U103" s="36">
        <v>4755266</v>
      </c>
      <c r="V103" s="36">
        <v>4707832</v>
      </c>
      <c r="W103" s="36">
        <v>4566597</v>
      </c>
      <c r="X103" s="36">
        <v>4401733</v>
      </c>
      <c r="Y103" s="36">
        <v>4498420</v>
      </c>
      <c r="DA103" s="60" t="s">
        <v>1186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207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1187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206</v>
      </c>
      <c r="B107" s="52"/>
      <c r="C107" s="52">
        <v>16023</v>
      </c>
      <c r="D107" s="52">
        <v>22144</v>
      </c>
      <c r="E107" s="52">
        <v>20109</v>
      </c>
      <c r="F107" s="52">
        <v>23314</v>
      </c>
      <c r="G107" s="52">
        <v>59498</v>
      </c>
      <c r="H107" s="52">
        <v>832</v>
      </c>
      <c r="I107" s="52">
        <v>927</v>
      </c>
      <c r="J107" s="52">
        <v>1049</v>
      </c>
      <c r="K107" s="52">
        <v>1211</v>
      </c>
      <c r="L107" s="52">
        <v>1569</v>
      </c>
      <c r="M107" s="52">
        <v>1603</v>
      </c>
      <c r="N107" s="52">
        <v>3026</v>
      </c>
      <c r="O107" s="52">
        <v>4350</v>
      </c>
      <c r="P107" s="52">
        <v>5623</v>
      </c>
      <c r="Q107" s="52">
        <v>3919</v>
      </c>
      <c r="R107" s="52">
        <v>3232</v>
      </c>
      <c r="S107" s="52">
        <v>3015</v>
      </c>
      <c r="T107" s="52">
        <v>3530</v>
      </c>
      <c r="U107" s="52">
        <v>3763</v>
      </c>
      <c r="V107" s="52">
        <v>3826</v>
      </c>
      <c r="W107" s="52">
        <v>3682</v>
      </c>
      <c r="X107" s="52">
        <v>3996</v>
      </c>
      <c r="Y107" s="52">
        <v>4639</v>
      </c>
      <c r="DA107" s="63" t="s">
        <v>1188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1459</v>
      </c>
      <c r="D110" s="52">
        <v>1463</v>
      </c>
      <c r="E110" s="52">
        <v>1482</v>
      </c>
      <c r="F110" s="52">
        <v>1545</v>
      </c>
      <c r="G110" s="52">
        <v>6229</v>
      </c>
      <c r="H110" s="52">
        <v>146</v>
      </c>
      <c r="I110" s="52">
        <v>173</v>
      </c>
      <c r="J110" s="52">
        <v>228</v>
      </c>
      <c r="K110" s="52">
        <v>327</v>
      </c>
      <c r="L110" s="52">
        <v>381</v>
      </c>
      <c r="M110" s="52">
        <v>341</v>
      </c>
      <c r="N110" s="52">
        <v>330</v>
      </c>
      <c r="O110" s="52">
        <v>498</v>
      </c>
      <c r="P110" s="52">
        <v>566</v>
      </c>
      <c r="Q110" s="52">
        <v>695</v>
      </c>
      <c r="R110" s="52">
        <v>544</v>
      </c>
      <c r="S110" s="52">
        <v>561</v>
      </c>
      <c r="T110" s="52">
        <v>617</v>
      </c>
      <c r="U110" s="52">
        <v>532</v>
      </c>
      <c r="V110" s="52">
        <v>468</v>
      </c>
      <c r="W110" s="52">
        <v>405</v>
      </c>
      <c r="X110" s="52">
        <v>415</v>
      </c>
      <c r="Y110" s="52">
        <v>418</v>
      </c>
      <c r="DA110" s="63" t="s">
        <v>1189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565</v>
      </c>
      <c r="D112" s="52">
        <v>566</v>
      </c>
      <c r="E112" s="52">
        <v>575</v>
      </c>
      <c r="F112" s="52">
        <v>592</v>
      </c>
      <c r="G112" s="52">
        <v>623</v>
      </c>
      <c r="H112" s="52">
        <v>682</v>
      </c>
      <c r="I112" s="52">
        <v>779</v>
      </c>
      <c r="J112" s="52">
        <v>987</v>
      </c>
      <c r="K112" s="52">
        <v>1182</v>
      </c>
      <c r="L112" s="52">
        <v>1672</v>
      </c>
      <c r="M112" s="52">
        <v>1585</v>
      </c>
      <c r="N112" s="52">
        <v>3875</v>
      </c>
      <c r="O112" s="52">
        <v>6383</v>
      </c>
      <c r="P112" s="52">
        <v>7994</v>
      </c>
      <c r="Q112" s="52">
        <v>4913</v>
      </c>
      <c r="R112" s="52">
        <v>3874</v>
      </c>
      <c r="S112" s="52">
        <v>2798</v>
      </c>
      <c r="T112" s="52">
        <v>3622</v>
      </c>
      <c r="U112" s="52">
        <v>3705</v>
      </c>
      <c r="V112" s="52">
        <v>4314</v>
      </c>
      <c r="W112" s="52">
        <v>2760</v>
      </c>
      <c r="X112" s="52">
        <v>3198</v>
      </c>
      <c r="Y112" s="52">
        <v>3771</v>
      </c>
      <c r="DA112" s="63" t="s">
        <v>1190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2</v>
      </c>
      <c r="P113" s="52">
        <v>0</v>
      </c>
      <c r="Q113" s="52">
        <v>0</v>
      </c>
      <c r="R113" s="52">
        <v>4</v>
      </c>
      <c r="S113" s="52">
        <v>4</v>
      </c>
      <c r="T113" s="52">
        <v>4</v>
      </c>
      <c r="U113" s="52">
        <v>15</v>
      </c>
      <c r="V113" s="52">
        <v>13</v>
      </c>
      <c r="W113" s="52">
        <v>12</v>
      </c>
      <c r="X113" s="52">
        <v>17</v>
      </c>
      <c r="Y113" s="52">
        <v>28</v>
      </c>
      <c r="DA113" s="63" t="s">
        <v>1191</v>
      </c>
    </row>
    <row r="114" spans="1:105" ht="12" hidden="1" customHeight="1" x14ac:dyDescent="0.25">
      <c r="A114" s="108" t="s">
        <v>198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21003</v>
      </c>
      <c r="D116" s="52">
        <v>21057</v>
      </c>
      <c r="E116" s="52">
        <v>21090</v>
      </c>
      <c r="F116" s="52">
        <v>22075</v>
      </c>
      <c r="G116" s="52">
        <v>56985</v>
      </c>
      <c r="H116" s="52">
        <v>351</v>
      </c>
      <c r="I116" s="52">
        <v>263</v>
      </c>
      <c r="J116" s="52">
        <v>354</v>
      </c>
      <c r="K116" s="52">
        <v>422</v>
      </c>
      <c r="L116" s="52">
        <v>533</v>
      </c>
      <c r="M116" s="52">
        <v>697</v>
      </c>
      <c r="N116" s="52">
        <v>722</v>
      </c>
      <c r="O116" s="52">
        <v>644</v>
      </c>
      <c r="P116" s="52">
        <v>796</v>
      </c>
      <c r="Q116" s="52">
        <v>888</v>
      </c>
      <c r="R116" s="52">
        <v>986</v>
      </c>
      <c r="S116" s="52">
        <v>1111</v>
      </c>
      <c r="T116" s="52">
        <v>1220</v>
      </c>
      <c r="U116" s="52">
        <v>798</v>
      </c>
      <c r="V116" s="52">
        <v>683</v>
      </c>
      <c r="W116" s="52">
        <v>809</v>
      </c>
      <c r="X116" s="52">
        <v>690</v>
      </c>
      <c r="Y116" s="52">
        <v>699</v>
      </c>
      <c r="DA116" s="63" t="s">
        <v>1192</v>
      </c>
    </row>
    <row r="117" spans="1:105" ht="12" customHeight="1" x14ac:dyDescent="0.25">
      <c r="A117" s="97" t="s">
        <v>121</v>
      </c>
      <c r="B117" s="52"/>
      <c r="C117" s="52">
        <v>766</v>
      </c>
      <c r="D117" s="52">
        <v>766</v>
      </c>
      <c r="E117" s="52">
        <v>769</v>
      </c>
      <c r="F117" s="52">
        <v>804</v>
      </c>
      <c r="G117" s="52">
        <v>2074</v>
      </c>
      <c r="H117" s="52">
        <v>39</v>
      </c>
      <c r="I117" s="52">
        <v>69</v>
      </c>
      <c r="J117" s="52">
        <v>125</v>
      </c>
      <c r="K117" s="52">
        <v>200</v>
      </c>
      <c r="L117" s="52">
        <v>314</v>
      </c>
      <c r="M117" s="52">
        <v>481</v>
      </c>
      <c r="N117" s="52">
        <v>437</v>
      </c>
      <c r="O117" s="52">
        <v>591</v>
      </c>
      <c r="P117" s="52">
        <v>838</v>
      </c>
      <c r="Q117" s="52">
        <v>1262</v>
      </c>
      <c r="R117" s="52">
        <v>1456</v>
      </c>
      <c r="S117" s="52">
        <v>1808</v>
      </c>
      <c r="T117" s="52">
        <v>1812</v>
      </c>
      <c r="U117" s="52">
        <v>2004</v>
      </c>
      <c r="V117" s="52">
        <v>1895</v>
      </c>
      <c r="W117" s="52">
        <v>2164</v>
      </c>
      <c r="X117" s="52">
        <v>2669</v>
      </c>
      <c r="Y117" s="52">
        <v>3087</v>
      </c>
      <c r="DA117" s="63" t="s">
        <v>1193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10777</v>
      </c>
      <c r="D121" s="52">
        <v>10789</v>
      </c>
      <c r="E121" s="52">
        <v>10865</v>
      </c>
      <c r="F121" s="52">
        <v>11462</v>
      </c>
      <c r="G121" s="52">
        <v>27983</v>
      </c>
      <c r="H121" s="52">
        <v>1818</v>
      </c>
      <c r="I121" s="52">
        <v>1799</v>
      </c>
      <c r="J121" s="52">
        <v>2319</v>
      </c>
      <c r="K121" s="52">
        <v>3208</v>
      </c>
      <c r="L121" s="52">
        <v>3220</v>
      </c>
      <c r="M121" s="52">
        <v>2577</v>
      </c>
      <c r="N121" s="52">
        <v>3440</v>
      </c>
      <c r="O121" s="52">
        <v>4368</v>
      </c>
      <c r="P121" s="52">
        <v>5129</v>
      </c>
      <c r="Q121" s="52">
        <v>3548</v>
      </c>
      <c r="R121" s="52">
        <v>3212</v>
      </c>
      <c r="S121" s="52">
        <v>3257</v>
      </c>
      <c r="T121" s="52">
        <v>3270</v>
      </c>
      <c r="U121" s="52">
        <v>2567</v>
      </c>
      <c r="V121" s="52">
        <v>2752</v>
      </c>
      <c r="W121" s="52">
        <v>2515</v>
      </c>
      <c r="X121" s="52">
        <v>2462</v>
      </c>
      <c r="Y121" s="52">
        <v>2640</v>
      </c>
      <c r="DA121" s="63" t="s">
        <v>1194</v>
      </c>
    </row>
    <row r="122" spans="1:105" ht="12" customHeight="1" x14ac:dyDescent="0.25">
      <c r="A122" s="109" t="s">
        <v>120</v>
      </c>
      <c r="B122" s="36"/>
      <c r="C122" s="36">
        <v>12115</v>
      </c>
      <c r="D122" s="36">
        <v>12122</v>
      </c>
      <c r="E122" s="36">
        <v>12181</v>
      </c>
      <c r="F122" s="36">
        <v>12777</v>
      </c>
      <c r="G122" s="36">
        <v>32754</v>
      </c>
      <c r="H122" s="36">
        <v>777</v>
      </c>
      <c r="I122" s="36">
        <v>878</v>
      </c>
      <c r="J122" s="36">
        <v>1166</v>
      </c>
      <c r="K122" s="36">
        <v>1662</v>
      </c>
      <c r="L122" s="36">
        <v>2141</v>
      </c>
      <c r="M122" s="36">
        <v>2527</v>
      </c>
      <c r="N122" s="36">
        <v>2385</v>
      </c>
      <c r="O122" s="36">
        <v>2520</v>
      </c>
      <c r="P122" s="36">
        <v>2875</v>
      </c>
      <c r="Q122" s="36">
        <v>3711</v>
      </c>
      <c r="R122" s="36">
        <v>4589</v>
      </c>
      <c r="S122" s="36">
        <v>5511</v>
      </c>
      <c r="T122" s="36">
        <v>5986</v>
      </c>
      <c r="U122" s="36">
        <v>5874</v>
      </c>
      <c r="V122" s="36">
        <v>5405</v>
      </c>
      <c r="W122" s="36">
        <v>5437</v>
      </c>
      <c r="X122" s="36">
        <v>6265</v>
      </c>
      <c r="Y122" s="36">
        <v>6311</v>
      </c>
      <c r="DA122" s="60" t="s">
        <v>1195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209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1196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210</v>
      </c>
      <c r="B126" s="52"/>
      <c r="C126" s="52">
        <v>2178347</v>
      </c>
      <c r="D126" s="52">
        <v>2417929</v>
      </c>
      <c r="E126" s="52">
        <v>2202528</v>
      </c>
      <c r="F126" s="52">
        <v>2265727</v>
      </c>
      <c r="G126" s="52">
        <v>2127856</v>
      </c>
      <c r="H126" s="52">
        <v>2144498</v>
      </c>
      <c r="I126" s="52">
        <v>2489682</v>
      </c>
      <c r="J126" s="52">
        <v>2363167</v>
      </c>
      <c r="K126" s="52">
        <v>2327702</v>
      </c>
      <c r="L126" s="52">
        <v>2378019</v>
      </c>
      <c r="M126" s="52">
        <v>2503987</v>
      </c>
      <c r="N126" s="52">
        <v>2638081</v>
      </c>
      <c r="O126" s="52">
        <v>2384565</v>
      </c>
      <c r="P126" s="52">
        <v>866077</v>
      </c>
      <c r="Q126" s="52">
        <v>1068464</v>
      </c>
      <c r="R126" s="52">
        <v>1344907</v>
      </c>
      <c r="S126" s="52">
        <v>1652871</v>
      </c>
      <c r="T126" s="52">
        <v>1577272</v>
      </c>
      <c r="U126" s="52">
        <v>1625776</v>
      </c>
      <c r="V126" s="52">
        <v>1642465</v>
      </c>
      <c r="W126" s="52">
        <v>1631550</v>
      </c>
      <c r="X126" s="52">
        <v>1735312</v>
      </c>
      <c r="Y126" s="52">
        <v>1713572</v>
      </c>
      <c r="DA126" s="63" t="s">
        <v>1197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69620</v>
      </c>
      <c r="D129" s="52">
        <v>69858</v>
      </c>
      <c r="E129" s="52">
        <v>71484</v>
      </c>
      <c r="F129" s="52">
        <v>75702</v>
      </c>
      <c r="G129" s="52">
        <v>83571</v>
      </c>
      <c r="H129" s="52">
        <v>108767</v>
      </c>
      <c r="I129" s="52">
        <v>78324</v>
      </c>
      <c r="J129" s="52">
        <v>72238</v>
      </c>
      <c r="K129" s="52">
        <v>104938</v>
      </c>
      <c r="L129" s="52">
        <v>105243</v>
      </c>
      <c r="M129" s="52">
        <v>120195</v>
      </c>
      <c r="N129" s="52">
        <v>120913</v>
      </c>
      <c r="O129" s="52">
        <v>164568</v>
      </c>
      <c r="P129" s="52">
        <v>137005</v>
      </c>
      <c r="Q129" s="52">
        <v>132556</v>
      </c>
      <c r="R129" s="52">
        <v>149392</v>
      </c>
      <c r="S129" s="52">
        <v>189851</v>
      </c>
      <c r="T129" s="52">
        <v>223624</v>
      </c>
      <c r="U129" s="52">
        <v>271955</v>
      </c>
      <c r="V129" s="52">
        <v>322067</v>
      </c>
      <c r="W129" s="52">
        <v>289325</v>
      </c>
      <c r="X129" s="52">
        <v>265140</v>
      </c>
      <c r="Y129" s="52">
        <v>244687</v>
      </c>
      <c r="DA129" s="63" t="s">
        <v>1198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1884262</v>
      </c>
      <c r="D131" s="52">
        <v>2292061</v>
      </c>
      <c r="E131" s="52">
        <v>2220032</v>
      </c>
      <c r="F131" s="52">
        <v>2265301</v>
      </c>
      <c r="G131" s="52">
        <v>2035017</v>
      </c>
      <c r="H131" s="52">
        <v>2034417</v>
      </c>
      <c r="I131" s="52">
        <v>2459520</v>
      </c>
      <c r="J131" s="52">
        <v>2501990</v>
      </c>
      <c r="K131" s="52">
        <v>2370718</v>
      </c>
      <c r="L131" s="52">
        <v>2311862</v>
      </c>
      <c r="M131" s="52">
        <v>2439106</v>
      </c>
      <c r="N131" s="52">
        <v>2590424</v>
      </c>
      <c r="O131" s="52">
        <v>2196023</v>
      </c>
      <c r="P131" s="52">
        <v>854314</v>
      </c>
      <c r="Q131" s="52">
        <v>962304</v>
      </c>
      <c r="R131" s="52">
        <v>1200763</v>
      </c>
      <c r="S131" s="52">
        <v>1493115</v>
      </c>
      <c r="T131" s="52">
        <v>1566142</v>
      </c>
      <c r="U131" s="52">
        <v>1479521</v>
      </c>
      <c r="V131" s="52">
        <v>1576279</v>
      </c>
      <c r="W131" s="52">
        <v>1536529</v>
      </c>
      <c r="X131" s="52">
        <v>1704345</v>
      </c>
      <c r="Y131" s="52">
        <v>1566714</v>
      </c>
      <c r="DA131" s="63" t="s">
        <v>1199</v>
      </c>
    </row>
    <row r="132" spans="1:105" ht="12" customHeight="1" x14ac:dyDescent="0.25">
      <c r="A132" s="97" t="s">
        <v>127</v>
      </c>
      <c r="B132" s="52"/>
      <c r="C132" s="52">
        <v>1152</v>
      </c>
      <c r="D132" s="52">
        <v>1149</v>
      </c>
      <c r="E132" s="52">
        <v>1156</v>
      </c>
      <c r="F132" s="52">
        <v>1172</v>
      </c>
      <c r="G132" s="52">
        <v>1209</v>
      </c>
      <c r="H132" s="52">
        <v>1269</v>
      </c>
      <c r="I132" s="52">
        <v>1554</v>
      </c>
      <c r="J132" s="52">
        <v>2317</v>
      </c>
      <c r="K132" s="52">
        <v>2616</v>
      </c>
      <c r="L132" s="52">
        <v>3038</v>
      </c>
      <c r="M132" s="52">
        <v>3524</v>
      </c>
      <c r="N132" s="52">
        <v>4412</v>
      </c>
      <c r="O132" s="52">
        <v>4566</v>
      </c>
      <c r="P132" s="52">
        <v>2094</v>
      </c>
      <c r="Q132" s="52">
        <v>2582</v>
      </c>
      <c r="R132" s="52">
        <v>3393</v>
      </c>
      <c r="S132" s="52">
        <v>4565</v>
      </c>
      <c r="T132" s="52">
        <v>5328</v>
      </c>
      <c r="U132" s="52">
        <v>5236</v>
      </c>
      <c r="V132" s="52">
        <v>5847</v>
      </c>
      <c r="W132" s="52">
        <v>6142</v>
      </c>
      <c r="X132" s="52">
        <v>7915</v>
      </c>
      <c r="Y132" s="52">
        <v>7985</v>
      </c>
      <c r="DA132" s="63" t="s">
        <v>1200</v>
      </c>
    </row>
    <row r="133" spans="1:105" ht="12" hidden="1" customHeight="1" x14ac:dyDescent="0.25">
      <c r="A133" s="108" t="s">
        <v>199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514768</v>
      </c>
      <c r="D135" s="52">
        <v>557287</v>
      </c>
      <c r="E135" s="52">
        <v>495216</v>
      </c>
      <c r="F135" s="52">
        <v>523953</v>
      </c>
      <c r="G135" s="52">
        <v>595476</v>
      </c>
      <c r="H135" s="52">
        <v>587703</v>
      </c>
      <c r="I135" s="52">
        <v>376849</v>
      </c>
      <c r="J135" s="52">
        <v>257961</v>
      </c>
      <c r="K135" s="52">
        <v>368880</v>
      </c>
      <c r="L135" s="52">
        <v>414636</v>
      </c>
      <c r="M135" s="52">
        <v>364228</v>
      </c>
      <c r="N135" s="52">
        <v>353591</v>
      </c>
      <c r="O135" s="52">
        <v>289105</v>
      </c>
      <c r="P135" s="52">
        <v>222689</v>
      </c>
      <c r="Q135" s="52">
        <v>197792</v>
      </c>
      <c r="R135" s="52">
        <v>207286</v>
      </c>
      <c r="S135" s="52">
        <v>236858</v>
      </c>
      <c r="T135" s="52">
        <v>236188</v>
      </c>
      <c r="U135" s="52">
        <v>224736</v>
      </c>
      <c r="V135" s="52">
        <v>239836</v>
      </c>
      <c r="W135" s="52">
        <v>221852</v>
      </c>
      <c r="X135" s="52">
        <v>196763</v>
      </c>
      <c r="Y135" s="52">
        <v>167660</v>
      </c>
      <c r="DA135" s="63" t="s">
        <v>1201</v>
      </c>
    </row>
    <row r="136" spans="1:105" ht="12" customHeight="1" x14ac:dyDescent="0.25">
      <c r="A136" s="97" t="s">
        <v>121</v>
      </c>
      <c r="B136" s="52"/>
      <c r="C136" s="52">
        <v>80429</v>
      </c>
      <c r="D136" s="52">
        <v>80733</v>
      </c>
      <c r="E136" s="52">
        <v>82872</v>
      </c>
      <c r="F136" s="52">
        <v>88739</v>
      </c>
      <c r="G136" s="52">
        <v>103086</v>
      </c>
      <c r="H136" s="52">
        <v>122695</v>
      </c>
      <c r="I136" s="52">
        <v>105639</v>
      </c>
      <c r="J136" s="52">
        <v>124425</v>
      </c>
      <c r="K136" s="52">
        <v>178197</v>
      </c>
      <c r="L136" s="52">
        <v>203201</v>
      </c>
      <c r="M136" s="52">
        <v>211156</v>
      </c>
      <c r="N136" s="52">
        <v>187808</v>
      </c>
      <c r="O136" s="52">
        <v>222426</v>
      </c>
      <c r="P136" s="52">
        <v>203510</v>
      </c>
      <c r="Q136" s="52">
        <v>236900</v>
      </c>
      <c r="R136" s="52">
        <v>252156</v>
      </c>
      <c r="S136" s="52">
        <v>314894</v>
      </c>
      <c r="T136" s="52">
        <v>301432</v>
      </c>
      <c r="U136" s="52">
        <v>392895</v>
      </c>
      <c r="V136" s="52">
        <v>403917</v>
      </c>
      <c r="W136" s="52">
        <v>443547</v>
      </c>
      <c r="X136" s="52">
        <v>424959</v>
      </c>
      <c r="Y136" s="52">
        <v>368839</v>
      </c>
      <c r="DA136" s="63" t="s">
        <v>1202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1805548</v>
      </c>
      <c r="D140" s="52">
        <v>1825440</v>
      </c>
      <c r="E140" s="52">
        <v>1846997</v>
      </c>
      <c r="F140" s="52">
        <v>1897804</v>
      </c>
      <c r="G140" s="52">
        <v>1972225</v>
      </c>
      <c r="H140" s="52">
        <v>2096534</v>
      </c>
      <c r="I140" s="52">
        <v>1311226</v>
      </c>
      <c r="J140" s="52">
        <v>1107420</v>
      </c>
      <c r="K140" s="52">
        <v>1230357</v>
      </c>
      <c r="L140" s="52">
        <v>1082606</v>
      </c>
      <c r="M140" s="52">
        <v>1141990</v>
      </c>
      <c r="N140" s="52">
        <v>1229963</v>
      </c>
      <c r="O140" s="52">
        <v>1132722</v>
      </c>
      <c r="P140" s="52">
        <v>601985</v>
      </c>
      <c r="Q140" s="52">
        <v>737470</v>
      </c>
      <c r="R140" s="52">
        <v>836347</v>
      </c>
      <c r="S140" s="52">
        <v>974595</v>
      </c>
      <c r="T140" s="52">
        <v>927950</v>
      </c>
      <c r="U140" s="52">
        <v>955666</v>
      </c>
      <c r="V140" s="52">
        <v>894981</v>
      </c>
      <c r="W140" s="52">
        <v>781479</v>
      </c>
      <c r="X140" s="52">
        <v>675739</v>
      </c>
      <c r="Y140" s="52">
        <v>732065</v>
      </c>
      <c r="DA140" s="63" t="s">
        <v>1203</v>
      </c>
    </row>
    <row r="141" spans="1:105" ht="12" customHeight="1" x14ac:dyDescent="0.25">
      <c r="A141" s="109" t="s">
        <v>120</v>
      </c>
      <c r="B141" s="36"/>
      <c r="C141" s="36">
        <v>2551148</v>
      </c>
      <c r="D141" s="36">
        <v>2560173</v>
      </c>
      <c r="E141" s="36">
        <v>2593607</v>
      </c>
      <c r="F141" s="36">
        <v>2687564</v>
      </c>
      <c r="G141" s="36">
        <v>2878026</v>
      </c>
      <c r="H141" s="36">
        <v>3192247</v>
      </c>
      <c r="I141" s="36">
        <v>2238189</v>
      </c>
      <c r="J141" s="36">
        <v>2215167</v>
      </c>
      <c r="K141" s="36">
        <v>2592321</v>
      </c>
      <c r="L141" s="36">
        <v>2628345</v>
      </c>
      <c r="M141" s="36">
        <v>2749708</v>
      </c>
      <c r="N141" s="36">
        <v>2830203</v>
      </c>
      <c r="O141" s="36">
        <v>2595266</v>
      </c>
      <c r="P141" s="36">
        <v>1706059</v>
      </c>
      <c r="Q141" s="36">
        <v>2039291</v>
      </c>
      <c r="R141" s="36">
        <v>2312667</v>
      </c>
      <c r="S141" s="36">
        <v>2625545</v>
      </c>
      <c r="T141" s="36">
        <v>2633670</v>
      </c>
      <c r="U141" s="36">
        <v>2710760</v>
      </c>
      <c r="V141" s="36">
        <v>2651867</v>
      </c>
      <c r="W141" s="36">
        <v>2460893</v>
      </c>
      <c r="X141" s="36">
        <v>2335510</v>
      </c>
      <c r="Y141" s="36">
        <v>2380236</v>
      </c>
      <c r="DA141" s="60" t="s">
        <v>1204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1205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128352</v>
      </c>
      <c r="D145" s="52">
        <v>128439</v>
      </c>
      <c r="E145" s="52">
        <v>129156</v>
      </c>
      <c r="F145" s="52">
        <v>131301</v>
      </c>
      <c r="G145" s="52">
        <v>135805</v>
      </c>
      <c r="H145" s="52">
        <v>143609</v>
      </c>
      <c r="I145" s="52">
        <v>155825</v>
      </c>
      <c r="J145" s="52">
        <v>173779</v>
      </c>
      <c r="K145" s="52">
        <v>199056</v>
      </c>
      <c r="L145" s="52">
        <v>233468</v>
      </c>
      <c r="M145" s="52">
        <v>277973</v>
      </c>
      <c r="N145" s="52">
        <v>335169</v>
      </c>
      <c r="O145" s="52">
        <v>380289</v>
      </c>
      <c r="P145" s="52">
        <v>363399</v>
      </c>
      <c r="Q145" s="52">
        <v>465991</v>
      </c>
      <c r="R145" s="52">
        <v>587198</v>
      </c>
      <c r="S145" s="52">
        <v>728975</v>
      </c>
      <c r="T145" s="52">
        <v>817014</v>
      </c>
      <c r="U145" s="52">
        <v>876450</v>
      </c>
      <c r="V145" s="52">
        <v>943996</v>
      </c>
      <c r="W145" s="52">
        <v>1022812</v>
      </c>
      <c r="X145" s="52">
        <v>1092461</v>
      </c>
      <c r="Y145" s="52">
        <v>1153281</v>
      </c>
      <c r="DA145" s="63" t="s">
        <v>1206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48777</v>
      </c>
      <c r="D147" s="52">
        <v>48908</v>
      </c>
      <c r="E147" s="52">
        <v>49925</v>
      </c>
      <c r="F147" s="52">
        <v>66579</v>
      </c>
      <c r="G147" s="52">
        <v>73531</v>
      </c>
      <c r="H147" s="52">
        <v>91642</v>
      </c>
      <c r="I147" s="52">
        <v>82057</v>
      </c>
      <c r="J147" s="52">
        <v>86963</v>
      </c>
      <c r="K147" s="52">
        <v>121195</v>
      </c>
      <c r="L147" s="52">
        <v>159836</v>
      </c>
      <c r="M147" s="52">
        <v>247814</v>
      </c>
      <c r="N147" s="52">
        <v>228843</v>
      </c>
      <c r="O147" s="52">
        <v>291645</v>
      </c>
      <c r="P147" s="52">
        <v>339326</v>
      </c>
      <c r="Q147" s="52">
        <v>406382</v>
      </c>
      <c r="R147" s="52">
        <v>443776</v>
      </c>
      <c r="S147" s="52">
        <v>530082</v>
      </c>
      <c r="T147" s="52">
        <v>596583</v>
      </c>
      <c r="U147" s="52">
        <v>585149</v>
      </c>
      <c r="V147" s="52">
        <v>662117</v>
      </c>
      <c r="W147" s="52">
        <v>830644</v>
      </c>
      <c r="X147" s="52">
        <v>858247</v>
      </c>
      <c r="Y147" s="52">
        <v>1215311</v>
      </c>
      <c r="DA147" s="63" t="s">
        <v>1207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37450</v>
      </c>
      <c r="D149" s="52">
        <v>37633</v>
      </c>
      <c r="E149" s="52">
        <v>39072</v>
      </c>
      <c r="F149" s="52">
        <v>43612</v>
      </c>
      <c r="G149" s="52">
        <v>53418</v>
      </c>
      <c r="H149" s="52">
        <v>70533</v>
      </c>
      <c r="I149" s="52">
        <v>74512</v>
      </c>
      <c r="J149" s="52">
        <v>102441</v>
      </c>
      <c r="K149" s="52">
        <v>149611</v>
      </c>
      <c r="L149" s="52">
        <v>179560</v>
      </c>
      <c r="M149" s="52">
        <v>189345</v>
      </c>
      <c r="N149" s="52">
        <v>194604</v>
      </c>
      <c r="O149" s="52">
        <v>206856</v>
      </c>
      <c r="P149" s="52">
        <v>219485</v>
      </c>
      <c r="Q149" s="52">
        <v>251026</v>
      </c>
      <c r="R149" s="52">
        <v>275607</v>
      </c>
      <c r="S149" s="52">
        <v>303034</v>
      </c>
      <c r="T149" s="52">
        <v>297307</v>
      </c>
      <c r="U149" s="52">
        <v>305828</v>
      </c>
      <c r="V149" s="52">
        <v>323179</v>
      </c>
      <c r="W149" s="52">
        <v>346050</v>
      </c>
      <c r="X149" s="52">
        <v>354644</v>
      </c>
      <c r="Y149" s="52">
        <v>360504</v>
      </c>
      <c r="DA149" s="63" t="s">
        <v>1208</v>
      </c>
    </row>
    <row r="150" spans="1:105" ht="12" customHeight="1" x14ac:dyDescent="0.25">
      <c r="A150" s="97" t="s">
        <v>123</v>
      </c>
      <c r="B150" s="52"/>
      <c r="C150" s="52">
        <v>275</v>
      </c>
      <c r="D150" s="52">
        <v>276</v>
      </c>
      <c r="E150" s="52">
        <v>286</v>
      </c>
      <c r="F150" s="52">
        <v>330</v>
      </c>
      <c r="G150" s="52">
        <v>435</v>
      </c>
      <c r="H150" s="52">
        <v>631</v>
      </c>
      <c r="I150" s="52">
        <v>763</v>
      </c>
      <c r="J150" s="52">
        <v>1123</v>
      </c>
      <c r="K150" s="52">
        <v>1643</v>
      </c>
      <c r="L150" s="52">
        <v>2171</v>
      </c>
      <c r="M150" s="52">
        <v>2591</v>
      </c>
      <c r="N150" s="52">
        <v>2112</v>
      </c>
      <c r="O150" s="52">
        <v>2677</v>
      </c>
      <c r="P150" s="52">
        <v>4013</v>
      </c>
      <c r="Q150" s="52">
        <v>5762</v>
      </c>
      <c r="R150" s="52">
        <v>8313</v>
      </c>
      <c r="S150" s="52">
        <v>9896</v>
      </c>
      <c r="T150" s="52">
        <v>12028</v>
      </c>
      <c r="U150" s="52">
        <v>9993</v>
      </c>
      <c r="V150" s="52">
        <v>10413</v>
      </c>
      <c r="W150" s="52">
        <v>10405</v>
      </c>
      <c r="X150" s="52">
        <v>10471</v>
      </c>
      <c r="Y150" s="52">
        <v>9985</v>
      </c>
      <c r="DA150" s="63" t="s">
        <v>1209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194489</v>
      </c>
      <c r="D153" s="52">
        <v>195166</v>
      </c>
      <c r="E153" s="52">
        <v>200153</v>
      </c>
      <c r="F153" s="52">
        <v>214595</v>
      </c>
      <c r="G153" s="52">
        <v>243980</v>
      </c>
      <c r="H153" s="52">
        <v>294681</v>
      </c>
      <c r="I153" s="52">
        <v>257693</v>
      </c>
      <c r="J153" s="52">
        <v>327174</v>
      </c>
      <c r="K153" s="52">
        <v>461347</v>
      </c>
      <c r="L153" s="52">
        <v>542692</v>
      </c>
      <c r="M153" s="52">
        <v>610707</v>
      </c>
      <c r="N153" s="52">
        <v>708985</v>
      </c>
      <c r="O153" s="52">
        <v>793069</v>
      </c>
      <c r="P153" s="52">
        <v>820284</v>
      </c>
      <c r="Q153" s="52">
        <v>897508</v>
      </c>
      <c r="R153" s="52">
        <v>971795</v>
      </c>
      <c r="S153" s="52">
        <v>1019673</v>
      </c>
      <c r="T153" s="52">
        <v>1056335</v>
      </c>
      <c r="U153" s="52">
        <v>1094649</v>
      </c>
      <c r="V153" s="52">
        <v>1190774</v>
      </c>
      <c r="W153" s="52">
        <v>1270983</v>
      </c>
      <c r="X153" s="52">
        <v>1347484</v>
      </c>
      <c r="Y153" s="52">
        <v>1460517</v>
      </c>
      <c r="DA153" s="63" t="s">
        <v>1210</v>
      </c>
    </row>
    <row r="154" spans="1:105" ht="12" customHeight="1" x14ac:dyDescent="0.25">
      <c r="A154" s="97" t="s">
        <v>121</v>
      </c>
      <c r="B154" s="52"/>
      <c r="C154" s="52">
        <v>24484</v>
      </c>
      <c r="D154" s="52">
        <v>24622</v>
      </c>
      <c r="E154" s="52">
        <v>25596</v>
      </c>
      <c r="F154" s="52">
        <v>28559</v>
      </c>
      <c r="G154" s="52">
        <v>34705</v>
      </c>
      <c r="H154" s="52">
        <v>45105</v>
      </c>
      <c r="I154" s="52">
        <v>46550</v>
      </c>
      <c r="J154" s="52">
        <v>67209</v>
      </c>
      <c r="K154" s="52">
        <v>96296</v>
      </c>
      <c r="L154" s="52">
        <v>120508</v>
      </c>
      <c r="M154" s="52">
        <v>143592</v>
      </c>
      <c r="N154" s="52">
        <v>174778</v>
      </c>
      <c r="O154" s="52">
        <v>231140</v>
      </c>
      <c r="P154" s="52">
        <v>276932</v>
      </c>
      <c r="Q154" s="52">
        <v>352555</v>
      </c>
      <c r="R154" s="52">
        <v>377740</v>
      </c>
      <c r="S154" s="52">
        <v>437500</v>
      </c>
      <c r="T154" s="52">
        <v>463536</v>
      </c>
      <c r="U154" s="52">
        <v>509103</v>
      </c>
      <c r="V154" s="52">
        <v>556403</v>
      </c>
      <c r="W154" s="52">
        <v>654956</v>
      </c>
      <c r="X154" s="52">
        <v>748726</v>
      </c>
      <c r="Y154" s="52">
        <v>814062</v>
      </c>
      <c r="DA154" s="63" t="s">
        <v>1211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28168</v>
      </c>
      <c r="D158" s="52">
        <v>28292</v>
      </c>
      <c r="E158" s="52">
        <v>29282</v>
      </c>
      <c r="F158" s="52">
        <v>32409</v>
      </c>
      <c r="G158" s="52">
        <v>39233</v>
      </c>
      <c r="H158" s="52">
        <v>51536</v>
      </c>
      <c r="I158" s="52">
        <v>54500</v>
      </c>
      <c r="J158" s="52">
        <v>77163</v>
      </c>
      <c r="K158" s="52">
        <v>116217</v>
      </c>
      <c r="L158" s="52">
        <v>149690</v>
      </c>
      <c r="M158" s="52">
        <v>178232</v>
      </c>
      <c r="N158" s="52">
        <v>206978</v>
      </c>
      <c r="O158" s="52">
        <v>245904</v>
      </c>
      <c r="P158" s="52">
        <v>279912</v>
      </c>
      <c r="Q158" s="52">
        <v>324907</v>
      </c>
      <c r="R158" s="52">
        <v>358000</v>
      </c>
      <c r="S158" s="52">
        <v>394984</v>
      </c>
      <c r="T158" s="52">
        <v>409328</v>
      </c>
      <c r="U158" s="52">
        <v>419342</v>
      </c>
      <c r="V158" s="52">
        <v>441968</v>
      </c>
      <c r="W158" s="52">
        <v>451335</v>
      </c>
      <c r="X158" s="52">
        <v>445932</v>
      </c>
      <c r="Y158" s="52">
        <v>446562</v>
      </c>
      <c r="DA158" s="63" t="s">
        <v>1212</v>
      </c>
    </row>
    <row r="159" spans="1:105" ht="12" customHeight="1" x14ac:dyDescent="0.25">
      <c r="A159" s="109" t="s">
        <v>120</v>
      </c>
      <c r="B159" s="36"/>
      <c r="C159" s="36">
        <v>228535</v>
      </c>
      <c r="D159" s="36">
        <v>229404</v>
      </c>
      <c r="E159" s="36">
        <v>235832</v>
      </c>
      <c r="F159" s="36">
        <v>254685</v>
      </c>
      <c r="G159" s="36">
        <v>293331</v>
      </c>
      <c r="H159" s="36">
        <v>359415</v>
      </c>
      <c r="I159" s="36">
        <v>325070</v>
      </c>
      <c r="J159" s="36">
        <v>420729</v>
      </c>
      <c r="K159" s="36">
        <v>592336</v>
      </c>
      <c r="L159" s="36">
        <v>695152</v>
      </c>
      <c r="M159" s="36">
        <v>768960</v>
      </c>
      <c r="N159" s="36">
        <v>873035</v>
      </c>
      <c r="O159" s="36">
        <v>987925</v>
      </c>
      <c r="P159" s="36">
        <v>1040844</v>
      </c>
      <c r="Q159" s="36">
        <v>1182000</v>
      </c>
      <c r="R159" s="36">
        <v>1275774</v>
      </c>
      <c r="S159" s="36">
        <v>1375042</v>
      </c>
      <c r="T159" s="36">
        <v>1420022</v>
      </c>
      <c r="U159" s="36">
        <v>1498858</v>
      </c>
      <c r="V159" s="36">
        <v>1639271</v>
      </c>
      <c r="W159" s="36">
        <v>1836227</v>
      </c>
      <c r="X159" s="36">
        <v>2020882</v>
      </c>
      <c r="Y159" s="36">
        <v>2178919</v>
      </c>
      <c r="DA159" s="60" t="s">
        <v>1213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1214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754835</v>
      </c>
      <c r="D163" s="52">
        <v>743632</v>
      </c>
      <c r="E163" s="52">
        <v>774692</v>
      </c>
      <c r="F163" s="52">
        <v>901176</v>
      </c>
      <c r="G163" s="52">
        <v>810938</v>
      </c>
      <c r="H163" s="52">
        <v>730875</v>
      </c>
      <c r="I163" s="52">
        <v>756292</v>
      </c>
      <c r="J163" s="52">
        <v>782018</v>
      </c>
      <c r="K163" s="52">
        <v>818882</v>
      </c>
      <c r="L163" s="52">
        <v>866600</v>
      </c>
      <c r="M163" s="52">
        <v>928633</v>
      </c>
      <c r="N163" s="52">
        <v>1034447</v>
      </c>
      <c r="O163" s="52">
        <v>1063536</v>
      </c>
      <c r="P163" s="52">
        <v>740259</v>
      </c>
      <c r="Q163" s="52">
        <v>623951</v>
      </c>
      <c r="R163" s="52">
        <v>622503</v>
      </c>
      <c r="S163" s="52">
        <v>814748</v>
      </c>
      <c r="T163" s="52">
        <v>785241</v>
      </c>
      <c r="U163" s="52">
        <v>831241</v>
      </c>
      <c r="V163" s="52">
        <v>826085</v>
      </c>
      <c r="W163" s="52">
        <v>868679</v>
      </c>
      <c r="X163" s="52">
        <v>907474</v>
      </c>
      <c r="Y163" s="52">
        <v>842860</v>
      </c>
      <c r="DA163" s="63" t="s">
        <v>1215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336188</v>
      </c>
      <c r="D165" s="52">
        <v>337045</v>
      </c>
      <c r="E165" s="52">
        <v>343098</v>
      </c>
      <c r="F165" s="52">
        <v>411131</v>
      </c>
      <c r="G165" s="52">
        <v>451352</v>
      </c>
      <c r="H165" s="52">
        <v>522234</v>
      </c>
      <c r="I165" s="52">
        <v>407981</v>
      </c>
      <c r="J165" s="52">
        <v>373070</v>
      </c>
      <c r="K165" s="52">
        <v>460437</v>
      </c>
      <c r="L165" s="52">
        <v>448365</v>
      </c>
      <c r="M165" s="52">
        <v>470155</v>
      </c>
      <c r="N165" s="52">
        <v>501738</v>
      </c>
      <c r="O165" s="52">
        <v>631151</v>
      </c>
      <c r="P165" s="52">
        <v>486215</v>
      </c>
      <c r="Q165" s="52">
        <v>390632</v>
      </c>
      <c r="R165" s="52">
        <v>378248</v>
      </c>
      <c r="S165" s="52">
        <v>513187</v>
      </c>
      <c r="T165" s="52">
        <v>552294</v>
      </c>
      <c r="U165" s="52">
        <v>569406</v>
      </c>
      <c r="V165" s="52">
        <v>568944</v>
      </c>
      <c r="W165" s="52">
        <v>558526</v>
      </c>
      <c r="X165" s="52">
        <v>517919</v>
      </c>
      <c r="Y165" s="52">
        <v>549194</v>
      </c>
      <c r="DA165" s="63" t="s">
        <v>1216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299183</v>
      </c>
      <c r="D167" s="52">
        <v>299998</v>
      </c>
      <c r="E167" s="52">
        <v>305151</v>
      </c>
      <c r="F167" s="52">
        <v>328478</v>
      </c>
      <c r="G167" s="52">
        <v>349186</v>
      </c>
      <c r="H167" s="52">
        <v>385244</v>
      </c>
      <c r="I167" s="52">
        <v>275231</v>
      </c>
      <c r="J167" s="52">
        <v>284069</v>
      </c>
      <c r="K167" s="52">
        <v>368280</v>
      </c>
      <c r="L167" s="52">
        <v>364030</v>
      </c>
      <c r="M167" s="52">
        <v>378959</v>
      </c>
      <c r="N167" s="52">
        <v>370233</v>
      </c>
      <c r="O167" s="52">
        <v>347800</v>
      </c>
      <c r="P167" s="52">
        <v>317741</v>
      </c>
      <c r="Q167" s="52">
        <v>217179</v>
      </c>
      <c r="R167" s="52">
        <v>239086</v>
      </c>
      <c r="S167" s="52">
        <v>289052</v>
      </c>
      <c r="T167" s="52">
        <v>274646</v>
      </c>
      <c r="U167" s="52">
        <v>240800</v>
      </c>
      <c r="V167" s="52">
        <v>212363</v>
      </c>
      <c r="W167" s="52">
        <v>203477</v>
      </c>
      <c r="X167" s="52">
        <v>214854</v>
      </c>
      <c r="Y167" s="52">
        <v>217802</v>
      </c>
      <c r="DA167" s="63" t="s">
        <v>1217</v>
      </c>
    </row>
    <row r="168" spans="1:105" ht="12" customHeight="1" x14ac:dyDescent="0.25">
      <c r="A168" s="97" t="s">
        <v>123</v>
      </c>
      <c r="B168" s="52"/>
      <c r="C168" s="52">
        <v>712</v>
      </c>
      <c r="D168" s="52">
        <v>715</v>
      </c>
      <c r="E168" s="52">
        <v>716</v>
      </c>
      <c r="F168" s="52">
        <v>737</v>
      </c>
      <c r="G168" s="52">
        <v>778</v>
      </c>
      <c r="H168" s="52">
        <v>870</v>
      </c>
      <c r="I168" s="52">
        <v>585</v>
      </c>
      <c r="J168" s="52">
        <v>609</v>
      </c>
      <c r="K168" s="52">
        <v>801</v>
      </c>
      <c r="L168" s="52">
        <v>1089</v>
      </c>
      <c r="M168" s="52">
        <v>1386</v>
      </c>
      <c r="N168" s="52">
        <v>1334</v>
      </c>
      <c r="O168" s="52">
        <v>1671</v>
      </c>
      <c r="P168" s="52">
        <v>2422</v>
      </c>
      <c r="Q168" s="52">
        <v>1911</v>
      </c>
      <c r="R168" s="52">
        <v>1798</v>
      </c>
      <c r="S168" s="52">
        <v>1683</v>
      </c>
      <c r="T168" s="52">
        <v>1445</v>
      </c>
      <c r="U168" s="52">
        <v>1231</v>
      </c>
      <c r="V168" s="52">
        <v>1575</v>
      </c>
      <c r="W168" s="52">
        <v>1646</v>
      </c>
      <c r="X168" s="52">
        <v>1602</v>
      </c>
      <c r="Y168" s="52">
        <v>1667</v>
      </c>
      <c r="DA168" s="63" t="s">
        <v>1218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1095133</v>
      </c>
      <c r="D171" s="52">
        <v>1097345</v>
      </c>
      <c r="E171" s="52">
        <v>1114956</v>
      </c>
      <c r="F171" s="52">
        <v>1253575</v>
      </c>
      <c r="G171" s="52">
        <v>1266541</v>
      </c>
      <c r="H171" s="52">
        <v>1319169</v>
      </c>
      <c r="I171" s="52">
        <v>899175</v>
      </c>
      <c r="J171" s="52">
        <v>909677</v>
      </c>
      <c r="K171" s="52">
        <v>1113292</v>
      </c>
      <c r="L171" s="52">
        <v>1131243</v>
      </c>
      <c r="M171" s="52">
        <v>1136845</v>
      </c>
      <c r="N171" s="52">
        <v>1207412</v>
      </c>
      <c r="O171" s="52">
        <v>1174908</v>
      </c>
      <c r="P171" s="52">
        <v>862323</v>
      </c>
      <c r="Q171" s="52">
        <v>878688</v>
      </c>
      <c r="R171" s="52">
        <v>929154</v>
      </c>
      <c r="S171" s="52">
        <v>994017</v>
      </c>
      <c r="T171" s="52">
        <v>1003091</v>
      </c>
      <c r="U171" s="52">
        <v>989483</v>
      </c>
      <c r="V171" s="52">
        <v>970383</v>
      </c>
      <c r="W171" s="52">
        <v>896832</v>
      </c>
      <c r="X171" s="52">
        <v>857405</v>
      </c>
      <c r="Y171" s="52">
        <v>911477</v>
      </c>
      <c r="DA171" s="63" t="s">
        <v>1219</v>
      </c>
    </row>
    <row r="172" spans="1:105" ht="12" customHeight="1" x14ac:dyDescent="0.25">
      <c r="A172" s="97" t="s">
        <v>121</v>
      </c>
      <c r="B172" s="52"/>
      <c r="C172" s="52">
        <v>91117</v>
      </c>
      <c r="D172" s="52">
        <v>91381</v>
      </c>
      <c r="E172" s="52">
        <v>93228</v>
      </c>
      <c r="F172" s="52">
        <v>99585</v>
      </c>
      <c r="G172" s="52">
        <v>108667</v>
      </c>
      <c r="H172" s="52">
        <v>123157</v>
      </c>
      <c r="I172" s="52">
        <v>92597</v>
      </c>
      <c r="J172" s="52">
        <v>112509</v>
      </c>
      <c r="K172" s="52">
        <v>141767</v>
      </c>
      <c r="L172" s="52">
        <v>157331</v>
      </c>
      <c r="M172" s="52">
        <v>182821</v>
      </c>
      <c r="N172" s="52">
        <v>221062</v>
      </c>
      <c r="O172" s="52">
        <v>266561</v>
      </c>
      <c r="P172" s="52">
        <v>275609</v>
      </c>
      <c r="Q172" s="52">
        <v>317217</v>
      </c>
      <c r="R172" s="52">
        <v>324121</v>
      </c>
      <c r="S172" s="52">
        <v>341892</v>
      </c>
      <c r="T172" s="52">
        <v>313203</v>
      </c>
      <c r="U172" s="52">
        <v>294080</v>
      </c>
      <c r="V172" s="52">
        <v>291600</v>
      </c>
      <c r="W172" s="52">
        <v>303792</v>
      </c>
      <c r="X172" s="52">
        <v>326159</v>
      </c>
      <c r="Y172" s="52">
        <v>344047</v>
      </c>
      <c r="DA172" s="63" t="s">
        <v>1220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389496</v>
      </c>
      <c r="D176" s="52">
        <v>390773</v>
      </c>
      <c r="E176" s="52">
        <v>396036</v>
      </c>
      <c r="F176" s="52">
        <v>416481</v>
      </c>
      <c r="G176" s="52">
        <v>445521</v>
      </c>
      <c r="H176" s="52">
        <v>494470</v>
      </c>
      <c r="I176" s="52">
        <v>341543</v>
      </c>
      <c r="J176" s="52">
        <v>351524</v>
      </c>
      <c r="K176" s="52">
        <v>438064</v>
      </c>
      <c r="L176" s="52">
        <v>456938</v>
      </c>
      <c r="M176" s="52">
        <v>452391</v>
      </c>
      <c r="N176" s="52">
        <v>443276</v>
      </c>
      <c r="O176" s="52">
        <v>409172</v>
      </c>
      <c r="P176" s="52">
        <v>338391</v>
      </c>
      <c r="Q176" s="52">
        <v>314169</v>
      </c>
      <c r="R176" s="52">
        <v>340381</v>
      </c>
      <c r="S176" s="52">
        <v>370175</v>
      </c>
      <c r="T176" s="52">
        <v>358213</v>
      </c>
      <c r="U176" s="52">
        <v>323129</v>
      </c>
      <c r="V176" s="52">
        <v>297234</v>
      </c>
      <c r="W176" s="52">
        <v>278262</v>
      </c>
      <c r="X176" s="52">
        <v>277032</v>
      </c>
      <c r="Y176" s="52">
        <v>267947</v>
      </c>
      <c r="DA176" s="63" t="s">
        <v>1221</v>
      </c>
    </row>
    <row r="177" spans="1:105" ht="12" customHeight="1" x14ac:dyDescent="0.25">
      <c r="A177" s="109" t="s">
        <v>120</v>
      </c>
      <c r="B177" s="36"/>
      <c r="C177" s="36">
        <v>1096552</v>
      </c>
      <c r="D177" s="36">
        <v>1099013</v>
      </c>
      <c r="E177" s="36">
        <v>1118023</v>
      </c>
      <c r="F177" s="36">
        <v>1265663</v>
      </c>
      <c r="G177" s="36">
        <v>1279663</v>
      </c>
      <c r="H177" s="36">
        <v>1333986</v>
      </c>
      <c r="I177" s="36">
        <v>926159</v>
      </c>
      <c r="J177" s="36">
        <v>953101</v>
      </c>
      <c r="K177" s="36">
        <v>1186353</v>
      </c>
      <c r="L177" s="36">
        <v>1197169</v>
      </c>
      <c r="M177" s="36">
        <v>1248635</v>
      </c>
      <c r="N177" s="36">
        <v>1356429</v>
      </c>
      <c r="O177" s="36">
        <v>1381917</v>
      </c>
      <c r="P177" s="36">
        <v>1119575</v>
      </c>
      <c r="Q177" s="36">
        <v>1100516</v>
      </c>
      <c r="R177" s="36">
        <v>1153622</v>
      </c>
      <c r="S177" s="36">
        <v>1256550</v>
      </c>
      <c r="T177" s="36">
        <v>1234505</v>
      </c>
      <c r="U177" s="36">
        <v>1201708</v>
      </c>
      <c r="V177" s="36">
        <v>1179234</v>
      </c>
      <c r="W177" s="36">
        <v>1127039</v>
      </c>
      <c r="X177" s="36">
        <v>1122571</v>
      </c>
      <c r="Y177" s="36">
        <v>1206981</v>
      </c>
      <c r="DA177" s="60" t="s">
        <v>1222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1224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632564</v>
      </c>
      <c r="D5" s="52">
        <v>760377</v>
      </c>
      <c r="E5" s="52">
        <v>713010</v>
      </c>
      <c r="F5" s="52">
        <v>818660</v>
      </c>
      <c r="G5" s="52">
        <v>797172</v>
      </c>
      <c r="H5" s="52">
        <v>764075</v>
      </c>
      <c r="I5" s="52">
        <v>606281</v>
      </c>
      <c r="J5" s="52">
        <v>789336</v>
      </c>
      <c r="K5" s="52">
        <v>725736</v>
      </c>
      <c r="L5" s="52">
        <v>782339</v>
      </c>
      <c r="M5" s="52">
        <v>688763</v>
      </c>
      <c r="N5" s="52">
        <v>787385</v>
      </c>
      <c r="O5" s="52">
        <v>534136</v>
      </c>
      <c r="P5" s="52">
        <v>291046</v>
      </c>
      <c r="Q5" s="52">
        <v>354227</v>
      </c>
      <c r="R5" s="52">
        <v>331956</v>
      </c>
      <c r="S5" s="52">
        <v>389120</v>
      </c>
      <c r="T5" s="52">
        <v>56464</v>
      </c>
      <c r="U5" s="52">
        <v>299382</v>
      </c>
      <c r="V5" s="52">
        <v>340808</v>
      </c>
      <c r="W5" s="52">
        <v>80611</v>
      </c>
      <c r="X5" s="52">
        <v>127072</v>
      </c>
      <c r="Y5" s="52">
        <v>687460</v>
      </c>
      <c r="DA5" s="63" t="s">
        <v>1225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26532</v>
      </c>
      <c r="D8" s="52">
        <v>24066</v>
      </c>
      <c r="E8" s="52">
        <v>23077</v>
      </c>
      <c r="F8" s="52">
        <v>36337</v>
      </c>
      <c r="G8" s="52">
        <v>52660</v>
      </c>
      <c r="H8" s="52">
        <v>34874</v>
      </c>
      <c r="I8" s="52">
        <v>31230</v>
      </c>
      <c r="J8" s="52">
        <v>24989</v>
      </c>
      <c r="K8" s="52">
        <v>40156</v>
      </c>
      <c r="L8" s="52">
        <v>42239</v>
      </c>
      <c r="M8" s="52">
        <v>45686</v>
      </c>
      <c r="N8" s="52">
        <v>65309</v>
      </c>
      <c r="O8" s="52">
        <v>46807</v>
      </c>
      <c r="P8" s="52">
        <v>48644</v>
      </c>
      <c r="Q8" s="52">
        <v>41746</v>
      </c>
      <c r="R8" s="52">
        <v>58713</v>
      </c>
      <c r="S8" s="52">
        <v>70282</v>
      </c>
      <c r="T8" s="52">
        <v>64218</v>
      </c>
      <c r="U8" s="52">
        <v>46663</v>
      </c>
      <c r="V8" s="52">
        <v>42403</v>
      </c>
      <c r="W8" s="52">
        <v>31454</v>
      </c>
      <c r="X8" s="52">
        <v>30282</v>
      </c>
      <c r="Y8" s="52">
        <v>24165</v>
      </c>
      <c r="DA8" s="63" t="s">
        <v>1226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445458</v>
      </c>
      <c r="D10" s="52">
        <v>551020</v>
      </c>
      <c r="E10" s="52">
        <v>369404</v>
      </c>
      <c r="F10" s="52">
        <v>512123</v>
      </c>
      <c r="G10" s="52">
        <v>562078</v>
      </c>
      <c r="H10" s="52">
        <v>563669</v>
      </c>
      <c r="I10" s="52">
        <v>392135</v>
      </c>
      <c r="J10" s="52">
        <v>526182</v>
      </c>
      <c r="K10" s="52">
        <v>409276</v>
      </c>
      <c r="L10" s="52">
        <v>460646</v>
      </c>
      <c r="M10" s="52">
        <v>422092</v>
      </c>
      <c r="N10" s="52">
        <v>585570</v>
      </c>
      <c r="O10" s="52">
        <v>424409</v>
      </c>
      <c r="P10" s="52">
        <v>255743</v>
      </c>
      <c r="Q10" s="52">
        <v>303877</v>
      </c>
      <c r="R10" s="52">
        <v>289068</v>
      </c>
      <c r="S10" s="52">
        <v>350772</v>
      </c>
      <c r="T10" s="52">
        <v>298759</v>
      </c>
      <c r="U10" s="52">
        <v>326234</v>
      </c>
      <c r="V10" s="52">
        <v>410896</v>
      </c>
      <c r="W10" s="52">
        <v>333106</v>
      </c>
      <c r="X10" s="52">
        <v>223560</v>
      </c>
      <c r="Y10" s="52">
        <v>538788</v>
      </c>
      <c r="DA10" s="63" t="s">
        <v>1227</v>
      </c>
    </row>
    <row r="11" spans="1:105" ht="12" customHeight="1" x14ac:dyDescent="0.25">
      <c r="A11" s="97" t="s">
        <v>124</v>
      </c>
      <c r="B11" s="52"/>
      <c r="C11" s="52">
        <v>76760</v>
      </c>
      <c r="D11" s="52">
        <v>62097</v>
      </c>
      <c r="E11" s="52">
        <v>67060</v>
      </c>
      <c r="F11" s="52">
        <v>95441</v>
      </c>
      <c r="G11" s="52">
        <v>82167</v>
      </c>
      <c r="H11" s="52">
        <v>81189</v>
      </c>
      <c r="I11" s="52">
        <v>42406</v>
      </c>
      <c r="J11" s="52">
        <v>41644</v>
      </c>
      <c r="K11" s="52">
        <v>62377</v>
      </c>
      <c r="L11" s="52">
        <v>47545</v>
      </c>
      <c r="M11" s="52">
        <v>50870</v>
      </c>
      <c r="N11" s="52">
        <v>43063</v>
      </c>
      <c r="O11" s="52">
        <v>38602</v>
      </c>
      <c r="P11" s="52">
        <v>41641</v>
      </c>
      <c r="Q11" s="52">
        <v>50715</v>
      </c>
      <c r="R11" s="52">
        <v>59897</v>
      </c>
      <c r="S11" s="52">
        <v>67525</v>
      </c>
      <c r="T11" s="52">
        <v>34236</v>
      </c>
      <c r="U11" s="52">
        <v>20112</v>
      </c>
      <c r="V11" s="52">
        <v>6399</v>
      </c>
      <c r="W11" s="52">
        <v>9729</v>
      </c>
      <c r="X11" s="52">
        <v>21365</v>
      </c>
      <c r="Y11" s="52">
        <v>43907</v>
      </c>
      <c r="DA11" s="63" t="s">
        <v>1228</v>
      </c>
    </row>
    <row r="12" spans="1:105" ht="12" customHeight="1" x14ac:dyDescent="0.25">
      <c r="A12" s="97" t="s">
        <v>123</v>
      </c>
      <c r="B12" s="52"/>
      <c r="C12" s="52">
        <v>58</v>
      </c>
      <c r="D12" s="52">
        <v>60</v>
      </c>
      <c r="E12" s="52">
        <v>150</v>
      </c>
      <c r="F12" s="52">
        <v>250</v>
      </c>
      <c r="G12" s="52">
        <v>103</v>
      </c>
      <c r="H12" s="52">
        <v>184</v>
      </c>
      <c r="I12" s="52">
        <v>98</v>
      </c>
      <c r="J12" s="52">
        <v>358</v>
      </c>
      <c r="K12" s="52">
        <v>572</v>
      </c>
      <c r="L12" s="52">
        <v>200</v>
      </c>
      <c r="M12" s="52">
        <v>187</v>
      </c>
      <c r="N12" s="52">
        <v>162</v>
      </c>
      <c r="O12" s="52">
        <v>288</v>
      </c>
      <c r="P12" s="52">
        <v>510</v>
      </c>
      <c r="Q12" s="52">
        <v>507</v>
      </c>
      <c r="R12" s="52">
        <v>844</v>
      </c>
      <c r="S12" s="52">
        <v>486</v>
      </c>
      <c r="T12" s="52">
        <v>387</v>
      </c>
      <c r="U12" s="52">
        <v>199</v>
      </c>
      <c r="V12" s="52">
        <v>95</v>
      </c>
      <c r="W12" s="52">
        <v>14</v>
      </c>
      <c r="X12" s="52">
        <v>213</v>
      </c>
      <c r="Y12" s="52">
        <v>271</v>
      </c>
      <c r="DA12" s="63" t="s">
        <v>1229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331657</v>
      </c>
      <c r="D15" s="52">
        <v>345898</v>
      </c>
      <c r="E15" s="52">
        <v>461135</v>
      </c>
      <c r="F15" s="52">
        <v>467575</v>
      </c>
      <c r="G15" s="52">
        <v>432350</v>
      </c>
      <c r="H15" s="52">
        <v>420470</v>
      </c>
      <c r="I15" s="52">
        <v>227320</v>
      </c>
      <c r="J15" s="52">
        <v>298324</v>
      </c>
      <c r="K15" s="52">
        <v>281547</v>
      </c>
      <c r="L15" s="52">
        <v>420050</v>
      </c>
      <c r="M15" s="52">
        <v>396711</v>
      </c>
      <c r="N15" s="52">
        <v>353206</v>
      </c>
      <c r="O15" s="52">
        <v>175820</v>
      </c>
      <c r="P15" s="52">
        <v>87544</v>
      </c>
      <c r="Q15" s="52">
        <v>131371</v>
      </c>
      <c r="R15" s="52">
        <v>199418</v>
      </c>
      <c r="S15" s="52">
        <v>243253</v>
      </c>
      <c r="T15" s="52">
        <v>143700</v>
      </c>
      <c r="U15" s="52">
        <v>119717</v>
      </c>
      <c r="V15" s="52">
        <v>95076</v>
      </c>
      <c r="W15" s="52">
        <v>60125</v>
      </c>
      <c r="X15" s="52">
        <v>67337</v>
      </c>
      <c r="Y15" s="52">
        <v>111519</v>
      </c>
      <c r="DA15" s="63" t="s">
        <v>1230</v>
      </c>
    </row>
    <row r="16" spans="1:105" ht="12" customHeight="1" x14ac:dyDescent="0.25">
      <c r="A16" s="97" t="s">
        <v>121</v>
      </c>
      <c r="B16" s="52"/>
      <c r="C16" s="52">
        <v>36817</v>
      </c>
      <c r="D16" s="52">
        <v>29557</v>
      </c>
      <c r="E16" s="52">
        <v>67241</v>
      </c>
      <c r="F16" s="52">
        <v>36295</v>
      </c>
      <c r="G16" s="52">
        <v>61385</v>
      </c>
      <c r="H16" s="52">
        <v>93908</v>
      </c>
      <c r="I16" s="52">
        <v>93913</v>
      </c>
      <c r="J16" s="52">
        <v>101717</v>
      </c>
      <c r="K16" s="52">
        <v>246934</v>
      </c>
      <c r="L16" s="52">
        <v>154224</v>
      </c>
      <c r="M16" s="52">
        <v>153485</v>
      </c>
      <c r="N16" s="52">
        <v>115433</v>
      </c>
      <c r="O16" s="52">
        <v>176720</v>
      </c>
      <c r="P16" s="52">
        <v>178865</v>
      </c>
      <c r="Q16" s="52">
        <v>208881</v>
      </c>
      <c r="R16" s="52">
        <v>186490</v>
      </c>
      <c r="S16" s="52">
        <v>145398</v>
      </c>
      <c r="T16" s="52">
        <v>117457</v>
      </c>
      <c r="U16" s="52">
        <v>111966</v>
      </c>
      <c r="V16" s="52">
        <v>46811</v>
      </c>
      <c r="W16" s="52">
        <v>66365</v>
      </c>
      <c r="X16" s="52">
        <v>69418</v>
      </c>
      <c r="Y16" s="52">
        <v>97070</v>
      </c>
      <c r="DA16" s="63" t="s">
        <v>1231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217010</v>
      </c>
      <c r="D20" s="52">
        <v>232351</v>
      </c>
      <c r="E20" s="52">
        <v>188949</v>
      </c>
      <c r="F20" s="52">
        <v>242402</v>
      </c>
      <c r="G20" s="52">
        <v>258449</v>
      </c>
      <c r="H20" s="52">
        <v>259983</v>
      </c>
      <c r="I20" s="52">
        <v>161502</v>
      </c>
      <c r="J20" s="52">
        <v>200591</v>
      </c>
      <c r="K20" s="52">
        <v>212684</v>
      </c>
      <c r="L20" s="52">
        <v>230277</v>
      </c>
      <c r="M20" s="52">
        <v>240184</v>
      </c>
      <c r="N20" s="52">
        <v>268440</v>
      </c>
      <c r="O20" s="52">
        <v>246908</v>
      </c>
      <c r="P20" s="52">
        <v>171625</v>
      </c>
      <c r="Q20" s="52">
        <v>155977</v>
      </c>
      <c r="R20" s="52">
        <v>163426</v>
      </c>
      <c r="S20" s="52">
        <v>162610</v>
      </c>
      <c r="T20" s="52">
        <v>142433</v>
      </c>
      <c r="U20" s="52">
        <v>121511</v>
      </c>
      <c r="V20" s="52">
        <v>165650</v>
      </c>
      <c r="W20" s="52">
        <v>151237</v>
      </c>
      <c r="X20" s="52">
        <v>96197</v>
      </c>
      <c r="Y20" s="52">
        <v>163960</v>
      </c>
      <c r="DA20" s="63" t="s">
        <v>1232</v>
      </c>
    </row>
    <row r="21" spans="1:105" ht="12" customHeight="1" x14ac:dyDescent="0.25">
      <c r="A21" s="97" t="s">
        <v>50</v>
      </c>
      <c r="B21" s="52"/>
      <c r="C21" s="52">
        <v>527566</v>
      </c>
      <c r="D21" s="52">
        <v>526267</v>
      </c>
      <c r="E21" s="52">
        <v>352261</v>
      </c>
      <c r="F21" s="52">
        <v>503294</v>
      </c>
      <c r="G21" s="52">
        <v>676757</v>
      </c>
      <c r="H21" s="52">
        <v>697165</v>
      </c>
      <c r="I21" s="52">
        <v>424147</v>
      </c>
      <c r="J21" s="52">
        <v>409792</v>
      </c>
      <c r="K21" s="52">
        <v>441282</v>
      </c>
      <c r="L21" s="52">
        <v>406091</v>
      </c>
      <c r="M21" s="52">
        <v>380119</v>
      </c>
      <c r="N21" s="52">
        <v>551086</v>
      </c>
      <c r="O21" s="52">
        <v>451900</v>
      </c>
      <c r="P21" s="52">
        <v>398400</v>
      </c>
      <c r="Q21" s="52">
        <v>415364</v>
      </c>
      <c r="R21" s="52">
        <v>349449</v>
      </c>
      <c r="S21" s="52">
        <v>374359</v>
      </c>
      <c r="T21" s="52">
        <v>221317</v>
      </c>
      <c r="U21" s="52">
        <v>384747</v>
      </c>
      <c r="V21" s="52">
        <v>396757</v>
      </c>
      <c r="W21" s="52">
        <v>66535</v>
      </c>
      <c r="X21" s="52">
        <v>350430</v>
      </c>
      <c r="Y21" s="52">
        <v>675151</v>
      </c>
      <c r="DA21" s="63" t="s">
        <v>1233</v>
      </c>
    </row>
    <row r="22" spans="1:105" ht="12" customHeight="1" x14ac:dyDescent="0.25">
      <c r="A22" s="109" t="s">
        <v>120</v>
      </c>
      <c r="B22" s="36"/>
      <c r="C22" s="36">
        <v>478966</v>
      </c>
      <c r="D22" s="36">
        <v>559373</v>
      </c>
      <c r="E22" s="36">
        <v>772891</v>
      </c>
      <c r="F22" s="36">
        <v>736385</v>
      </c>
      <c r="G22" s="36">
        <v>622949</v>
      </c>
      <c r="H22" s="36">
        <v>722363</v>
      </c>
      <c r="I22" s="36">
        <v>420350</v>
      </c>
      <c r="J22" s="36">
        <v>606602</v>
      </c>
      <c r="K22" s="36">
        <v>725853</v>
      </c>
      <c r="L22" s="36">
        <v>836917</v>
      </c>
      <c r="M22" s="36">
        <v>750052</v>
      </c>
      <c r="N22" s="36">
        <v>663159</v>
      </c>
      <c r="O22" s="36">
        <v>496226</v>
      </c>
      <c r="P22" s="36">
        <v>369990</v>
      </c>
      <c r="Q22" s="36">
        <v>482815</v>
      </c>
      <c r="R22" s="36">
        <v>540373</v>
      </c>
      <c r="S22" s="36">
        <v>540166</v>
      </c>
      <c r="T22" s="36">
        <v>352780</v>
      </c>
      <c r="U22" s="36">
        <v>367802</v>
      </c>
      <c r="V22" s="36">
        <v>299005</v>
      </c>
      <c r="W22" s="36">
        <v>174428</v>
      </c>
      <c r="X22" s="36">
        <v>193393</v>
      </c>
      <c r="Y22" s="36">
        <v>245431</v>
      </c>
      <c r="DA22" s="60" t="s">
        <v>1234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1235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173818</v>
      </c>
      <c r="D26" s="52">
        <v>214767</v>
      </c>
      <c r="E26" s="52">
        <v>213632</v>
      </c>
      <c r="F26" s="52">
        <v>262648</v>
      </c>
      <c r="G26" s="52">
        <v>270819</v>
      </c>
      <c r="H26" s="52">
        <v>275676</v>
      </c>
      <c r="I26" s="52">
        <v>310521</v>
      </c>
      <c r="J26" s="52">
        <v>309707</v>
      </c>
      <c r="K26" s="52">
        <v>250439</v>
      </c>
      <c r="L26" s="52">
        <v>262785</v>
      </c>
      <c r="M26" s="52">
        <v>275984</v>
      </c>
      <c r="N26" s="52">
        <v>364872</v>
      </c>
      <c r="O26" s="52">
        <v>334818</v>
      </c>
      <c r="P26" s="52">
        <v>64708</v>
      </c>
      <c r="Q26" s="52">
        <v>112898</v>
      </c>
      <c r="R26" s="52">
        <v>183225</v>
      </c>
      <c r="S26" s="52">
        <v>239555</v>
      </c>
      <c r="T26" s="52">
        <v>242287</v>
      </c>
      <c r="U26" s="52">
        <v>214327</v>
      </c>
      <c r="V26" s="52">
        <v>267509</v>
      </c>
      <c r="W26" s="52">
        <v>282261</v>
      </c>
      <c r="X26" s="52">
        <v>349208</v>
      </c>
      <c r="Y26" s="52">
        <v>276235</v>
      </c>
      <c r="DA26" s="63" t="s">
        <v>1236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80300</v>
      </c>
      <c r="D29" s="52">
        <v>83578</v>
      </c>
      <c r="E29" s="52">
        <v>53364</v>
      </c>
      <c r="F29" s="52">
        <v>76618</v>
      </c>
      <c r="G29" s="52">
        <v>132253</v>
      </c>
      <c r="H29" s="52">
        <v>100804</v>
      </c>
      <c r="I29" s="52">
        <v>113962</v>
      </c>
      <c r="J29" s="52">
        <v>118483</v>
      </c>
      <c r="K29" s="52">
        <v>125216</v>
      </c>
      <c r="L29" s="52">
        <v>110881</v>
      </c>
      <c r="M29" s="52">
        <v>107174</v>
      </c>
      <c r="N29" s="52">
        <v>127779</v>
      </c>
      <c r="O29" s="52">
        <v>152548</v>
      </c>
      <c r="P29" s="52">
        <v>105907</v>
      </c>
      <c r="Q29" s="52">
        <v>60957</v>
      </c>
      <c r="R29" s="52">
        <v>82380</v>
      </c>
      <c r="S29" s="52">
        <v>101086</v>
      </c>
      <c r="T29" s="52">
        <v>134216</v>
      </c>
      <c r="U29" s="52">
        <v>131635</v>
      </c>
      <c r="V29" s="52">
        <v>129400</v>
      </c>
      <c r="W29" s="52">
        <v>131129</v>
      </c>
      <c r="X29" s="52">
        <v>145731</v>
      </c>
      <c r="Y29" s="52">
        <v>157523</v>
      </c>
      <c r="DA29" s="63" t="s">
        <v>1237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210357</v>
      </c>
      <c r="D31" s="52">
        <v>255471</v>
      </c>
      <c r="E31" s="52">
        <v>299172</v>
      </c>
      <c r="F31" s="52">
        <v>309417</v>
      </c>
      <c r="G31" s="52">
        <v>206020</v>
      </c>
      <c r="H31" s="52">
        <v>214367</v>
      </c>
      <c r="I31" s="52">
        <v>88519</v>
      </c>
      <c r="J31" s="52">
        <v>89304</v>
      </c>
      <c r="K31" s="52">
        <v>104303</v>
      </c>
      <c r="L31" s="52">
        <v>124067</v>
      </c>
      <c r="M31" s="52">
        <v>146037</v>
      </c>
      <c r="N31" s="52">
        <v>149631</v>
      </c>
      <c r="O31" s="52">
        <v>133563</v>
      </c>
      <c r="P31" s="52">
        <v>65958</v>
      </c>
      <c r="Q31" s="52">
        <v>90801</v>
      </c>
      <c r="R31" s="52">
        <v>108874</v>
      </c>
      <c r="S31" s="52">
        <v>123924</v>
      </c>
      <c r="T31" s="52">
        <v>117340</v>
      </c>
      <c r="U31" s="52">
        <v>94753</v>
      </c>
      <c r="V31" s="52">
        <v>116632</v>
      </c>
      <c r="W31" s="52">
        <v>116397</v>
      </c>
      <c r="X31" s="52">
        <v>129084</v>
      </c>
      <c r="Y31" s="52">
        <v>105398</v>
      </c>
      <c r="DA31" s="63" t="s">
        <v>1238</v>
      </c>
    </row>
    <row r="32" spans="1:105" ht="12" customHeight="1" x14ac:dyDescent="0.25">
      <c r="A32" s="97" t="s">
        <v>140</v>
      </c>
      <c r="B32" s="52"/>
      <c r="C32" s="52">
        <v>556</v>
      </c>
      <c r="D32" s="52">
        <v>703</v>
      </c>
      <c r="E32" s="52">
        <v>2222</v>
      </c>
      <c r="F32" s="52">
        <v>1127</v>
      </c>
      <c r="G32" s="52">
        <v>417</v>
      </c>
      <c r="H32" s="52">
        <v>426</v>
      </c>
      <c r="I32" s="52">
        <v>543</v>
      </c>
      <c r="J32" s="52">
        <v>767</v>
      </c>
      <c r="K32" s="52">
        <v>786</v>
      </c>
      <c r="L32" s="52">
        <v>1982</v>
      </c>
      <c r="M32" s="52">
        <v>1202</v>
      </c>
      <c r="N32" s="52">
        <v>1734</v>
      </c>
      <c r="O32" s="52">
        <v>1647</v>
      </c>
      <c r="P32" s="52">
        <v>703</v>
      </c>
      <c r="Q32" s="52">
        <v>1013</v>
      </c>
      <c r="R32" s="52">
        <v>1211</v>
      </c>
      <c r="S32" s="52">
        <v>1333</v>
      </c>
      <c r="T32" s="52">
        <v>1366</v>
      </c>
      <c r="U32" s="52">
        <v>968</v>
      </c>
      <c r="V32" s="52">
        <v>1639</v>
      </c>
      <c r="W32" s="52">
        <v>1791</v>
      </c>
      <c r="X32" s="52">
        <v>3671</v>
      </c>
      <c r="Y32" s="52">
        <v>419</v>
      </c>
      <c r="DA32" s="63" t="s">
        <v>1239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308799</v>
      </c>
      <c r="D35" s="52">
        <v>305294</v>
      </c>
      <c r="E35" s="52">
        <v>244533</v>
      </c>
      <c r="F35" s="52">
        <v>325363</v>
      </c>
      <c r="G35" s="52">
        <v>435651</v>
      </c>
      <c r="H35" s="52">
        <v>472959</v>
      </c>
      <c r="I35" s="52">
        <v>261624</v>
      </c>
      <c r="J35" s="52">
        <v>203160</v>
      </c>
      <c r="K35" s="52">
        <v>179200</v>
      </c>
      <c r="L35" s="52">
        <v>210450</v>
      </c>
      <c r="M35" s="52">
        <v>228174</v>
      </c>
      <c r="N35" s="52">
        <v>304635</v>
      </c>
      <c r="O35" s="52">
        <v>273943</v>
      </c>
      <c r="P35" s="52">
        <v>125357</v>
      </c>
      <c r="Q35" s="52">
        <v>164091</v>
      </c>
      <c r="R35" s="52">
        <v>163898</v>
      </c>
      <c r="S35" s="52">
        <v>192021</v>
      </c>
      <c r="T35" s="52">
        <v>208098</v>
      </c>
      <c r="U35" s="52">
        <v>191675</v>
      </c>
      <c r="V35" s="52">
        <v>216929</v>
      </c>
      <c r="W35" s="52">
        <v>129908</v>
      </c>
      <c r="X35" s="52">
        <v>123477</v>
      </c>
      <c r="Y35" s="52">
        <v>124708</v>
      </c>
      <c r="DA35" s="63" t="s">
        <v>1240</v>
      </c>
    </row>
    <row r="36" spans="1:105" ht="12" customHeight="1" x14ac:dyDescent="0.25">
      <c r="A36" s="97" t="s">
        <v>121</v>
      </c>
      <c r="B36" s="52"/>
      <c r="C36" s="52">
        <v>56412</v>
      </c>
      <c r="D36" s="52">
        <v>58457</v>
      </c>
      <c r="E36" s="52">
        <v>78238</v>
      </c>
      <c r="F36" s="52">
        <v>63543</v>
      </c>
      <c r="G36" s="52">
        <v>98700</v>
      </c>
      <c r="H36" s="52">
        <v>109120</v>
      </c>
      <c r="I36" s="52">
        <v>115213</v>
      </c>
      <c r="J36" s="52">
        <v>128806</v>
      </c>
      <c r="K36" s="52">
        <v>151936</v>
      </c>
      <c r="L36" s="52">
        <v>146243</v>
      </c>
      <c r="M36" s="52">
        <v>132942</v>
      </c>
      <c r="N36" s="52">
        <v>158327</v>
      </c>
      <c r="O36" s="52">
        <v>183904</v>
      </c>
      <c r="P36" s="52">
        <v>131202</v>
      </c>
      <c r="Q36" s="52">
        <v>141464</v>
      </c>
      <c r="R36" s="52">
        <v>180084</v>
      </c>
      <c r="S36" s="52">
        <v>180077</v>
      </c>
      <c r="T36" s="52">
        <v>176692</v>
      </c>
      <c r="U36" s="52">
        <v>188927</v>
      </c>
      <c r="V36" s="52">
        <v>186947</v>
      </c>
      <c r="W36" s="52">
        <v>237305</v>
      </c>
      <c r="X36" s="52">
        <v>239925</v>
      </c>
      <c r="Y36" s="52">
        <v>216854</v>
      </c>
      <c r="DA36" s="63" t="s">
        <v>1241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161808</v>
      </c>
      <c r="D40" s="52">
        <v>192248</v>
      </c>
      <c r="E40" s="52">
        <v>195409</v>
      </c>
      <c r="F40" s="52">
        <v>206052</v>
      </c>
      <c r="G40" s="52">
        <v>182486</v>
      </c>
      <c r="H40" s="52">
        <v>179534</v>
      </c>
      <c r="I40" s="52">
        <v>106462</v>
      </c>
      <c r="J40" s="52">
        <v>121623</v>
      </c>
      <c r="K40" s="52">
        <v>108885</v>
      </c>
      <c r="L40" s="52">
        <v>118113</v>
      </c>
      <c r="M40" s="52">
        <v>128432</v>
      </c>
      <c r="N40" s="52">
        <v>161795</v>
      </c>
      <c r="O40" s="52">
        <v>137117</v>
      </c>
      <c r="P40" s="52">
        <v>73674</v>
      </c>
      <c r="Q40" s="52">
        <v>77018</v>
      </c>
      <c r="R40" s="52">
        <v>89983</v>
      </c>
      <c r="S40" s="52">
        <v>89746</v>
      </c>
      <c r="T40" s="52">
        <v>88220</v>
      </c>
      <c r="U40" s="52">
        <v>83844</v>
      </c>
      <c r="V40" s="52">
        <v>100551</v>
      </c>
      <c r="W40" s="52">
        <v>99491</v>
      </c>
      <c r="X40" s="52">
        <v>106964</v>
      </c>
      <c r="Y40" s="52">
        <v>104917</v>
      </c>
      <c r="DA40" s="63" t="s">
        <v>1242</v>
      </c>
    </row>
    <row r="41" spans="1:105" ht="12" customHeight="1" x14ac:dyDescent="0.25">
      <c r="A41" s="109" t="s">
        <v>120</v>
      </c>
      <c r="B41" s="36"/>
      <c r="C41" s="36">
        <v>414311</v>
      </c>
      <c r="D41" s="36">
        <v>427686</v>
      </c>
      <c r="E41" s="36">
        <v>428753</v>
      </c>
      <c r="F41" s="36">
        <v>493406</v>
      </c>
      <c r="G41" s="36">
        <v>558309</v>
      </c>
      <c r="H41" s="36">
        <v>617339</v>
      </c>
      <c r="I41" s="36">
        <v>359446</v>
      </c>
      <c r="J41" s="36">
        <v>300308</v>
      </c>
      <c r="K41" s="36">
        <v>327398</v>
      </c>
      <c r="L41" s="36">
        <v>364642</v>
      </c>
      <c r="M41" s="36">
        <v>379948</v>
      </c>
      <c r="N41" s="36">
        <v>452626</v>
      </c>
      <c r="O41" s="36">
        <v>455947</v>
      </c>
      <c r="P41" s="36">
        <v>249559</v>
      </c>
      <c r="Q41" s="36">
        <v>320345</v>
      </c>
      <c r="R41" s="36">
        <v>364138</v>
      </c>
      <c r="S41" s="36">
        <v>407673</v>
      </c>
      <c r="T41" s="36">
        <v>415395</v>
      </c>
      <c r="U41" s="36">
        <v>392451</v>
      </c>
      <c r="V41" s="36">
        <v>421668</v>
      </c>
      <c r="W41" s="36">
        <v>386056</v>
      </c>
      <c r="X41" s="36">
        <v>389661</v>
      </c>
      <c r="Y41" s="36">
        <v>341936</v>
      </c>
      <c r="DA41" s="60" t="s">
        <v>1243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1244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211</v>
      </c>
      <c r="B45" s="52"/>
      <c r="C45" s="52">
        <v>2332497</v>
      </c>
      <c r="D45" s="52">
        <v>1974529</v>
      </c>
      <c r="E45" s="52">
        <v>2171024</v>
      </c>
      <c r="F45" s="52">
        <v>1973636</v>
      </c>
      <c r="G45" s="52">
        <v>1715628</v>
      </c>
      <c r="H45" s="52">
        <v>1472580</v>
      </c>
      <c r="I45" s="52">
        <v>1359635</v>
      </c>
      <c r="J45" s="52">
        <v>1938235</v>
      </c>
      <c r="K45" s="52">
        <v>1928150</v>
      </c>
      <c r="L45" s="52">
        <v>2042311</v>
      </c>
      <c r="M45" s="52">
        <v>2306929</v>
      </c>
      <c r="N45" s="52">
        <v>2878186</v>
      </c>
      <c r="O45" s="52">
        <v>3134652</v>
      </c>
      <c r="P45" s="52">
        <v>1153191</v>
      </c>
      <c r="Q45" s="52">
        <v>1012554</v>
      </c>
      <c r="R45" s="52">
        <v>882475</v>
      </c>
      <c r="S45" s="52">
        <v>1319715</v>
      </c>
      <c r="T45" s="52">
        <v>1292456</v>
      </c>
      <c r="U45" s="52">
        <v>1481514</v>
      </c>
      <c r="V45" s="52">
        <v>1178084</v>
      </c>
      <c r="W45" s="52">
        <v>931491</v>
      </c>
      <c r="X45" s="52">
        <v>1216885</v>
      </c>
      <c r="Y45" s="52">
        <v>1650721</v>
      </c>
      <c r="DA45" s="63" t="s">
        <v>1245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402988</v>
      </c>
      <c r="D48" s="52">
        <v>385599</v>
      </c>
      <c r="E48" s="52">
        <v>350841</v>
      </c>
      <c r="F48" s="52">
        <v>450309</v>
      </c>
      <c r="G48" s="52">
        <v>536600</v>
      </c>
      <c r="H48" s="52">
        <v>374554</v>
      </c>
      <c r="I48" s="52">
        <v>242158</v>
      </c>
      <c r="J48" s="52">
        <v>225123</v>
      </c>
      <c r="K48" s="52">
        <v>365491</v>
      </c>
      <c r="L48" s="52">
        <v>465281</v>
      </c>
      <c r="M48" s="52">
        <v>476281</v>
      </c>
      <c r="N48" s="52">
        <v>585007</v>
      </c>
      <c r="O48" s="52">
        <v>657547</v>
      </c>
      <c r="P48" s="52">
        <v>565133</v>
      </c>
      <c r="Q48" s="52">
        <v>417066</v>
      </c>
      <c r="R48" s="52">
        <v>434270</v>
      </c>
      <c r="S48" s="52">
        <v>408175</v>
      </c>
      <c r="T48" s="52">
        <v>398554</v>
      </c>
      <c r="U48" s="52">
        <v>415283</v>
      </c>
      <c r="V48" s="52">
        <v>457301</v>
      </c>
      <c r="W48" s="52">
        <v>440545</v>
      </c>
      <c r="X48" s="52">
        <v>382267</v>
      </c>
      <c r="Y48" s="52">
        <v>494350</v>
      </c>
      <c r="DA48" s="63" t="s">
        <v>1246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1459839</v>
      </c>
      <c r="D50" s="52">
        <v>1212705</v>
      </c>
      <c r="E50" s="52">
        <v>1356372</v>
      </c>
      <c r="F50" s="52">
        <v>1284525</v>
      </c>
      <c r="G50" s="52">
        <v>1268162</v>
      </c>
      <c r="H50" s="52">
        <v>1275365</v>
      </c>
      <c r="I50" s="52">
        <v>1189068</v>
      </c>
      <c r="J50" s="52">
        <v>1863506</v>
      </c>
      <c r="K50" s="52">
        <v>1692518</v>
      </c>
      <c r="L50" s="52">
        <v>1778225</v>
      </c>
      <c r="M50" s="52">
        <v>1687258</v>
      </c>
      <c r="N50" s="52">
        <v>1907059</v>
      </c>
      <c r="O50" s="52">
        <v>1536166</v>
      </c>
      <c r="P50" s="52">
        <v>481311</v>
      </c>
      <c r="Q50" s="52">
        <v>691130</v>
      </c>
      <c r="R50" s="52">
        <v>1196759</v>
      </c>
      <c r="S50" s="52">
        <v>1636589</v>
      </c>
      <c r="T50" s="52">
        <v>1551753</v>
      </c>
      <c r="U50" s="52">
        <v>1652712</v>
      </c>
      <c r="V50" s="52">
        <v>938185</v>
      </c>
      <c r="W50" s="52">
        <v>1240690</v>
      </c>
      <c r="X50" s="52">
        <v>1399085</v>
      </c>
      <c r="Y50" s="52">
        <v>1741983</v>
      </c>
      <c r="DA50" s="63" t="s">
        <v>1247</v>
      </c>
    </row>
    <row r="51" spans="1:105" ht="12" customHeight="1" x14ac:dyDescent="0.25">
      <c r="A51" s="97" t="s">
        <v>137</v>
      </c>
      <c r="B51" s="52"/>
      <c r="C51" s="52">
        <v>9971</v>
      </c>
      <c r="D51" s="52">
        <v>3493</v>
      </c>
      <c r="E51" s="52">
        <v>12444</v>
      </c>
      <c r="F51" s="52">
        <v>1019</v>
      </c>
      <c r="G51" s="52">
        <v>10069</v>
      </c>
      <c r="H51" s="52">
        <v>14652</v>
      </c>
      <c r="I51" s="52">
        <v>3547</v>
      </c>
      <c r="J51" s="52">
        <v>17233</v>
      </c>
      <c r="K51" s="52">
        <v>13320</v>
      </c>
      <c r="L51" s="52">
        <v>6917</v>
      </c>
      <c r="M51" s="52">
        <v>10793</v>
      </c>
      <c r="N51" s="52">
        <v>14667</v>
      </c>
      <c r="O51" s="52">
        <v>5337</v>
      </c>
      <c r="P51" s="52">
        <v>26207</v>
      </c>
      <c r="Q51" s="52">
        <v>5725</v>
      </c>
      <c r="R51" s="52">
        <v>8691</v>
      </c>
      <c r="S51" s="52">
        <v>11821</v>
      </c>
      <c r="T51" s="52">
        <v>10731</v>
      </c>
      <c r="U51" s="52">
        <v>39111</v>
      </c>
      <c r="V51" s="52">
        <v>26252</v>
      </c>
      <c r="W51" s="52">
        <v>5689</v>
      </c>
      <c r="X51" s="52">
        <v>10650</v>
      </c>
      <c r="Y51" s="52">
        <v>8423</v>
      </c>
      <c r="DA51" s="63" t="s">
        <v>1248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1321337</v>
      </c>
      <c r="D54" s="52">
        <v>1173519</v>
      </c>
      <c r="E54" s="52">
        <v>1064132</v>
      </c>
      <c r="F54" s="52">
        <v>1308957</v>
      </c>
      <c r="G54" s="52">
        <v>1139144</v>
      </c>
      <c r="H54" s="52">
        <v>1089846</v>
      </c>
      <c r="I54" s="52">
        <v>357705</v>
      </c>
      <c r="J54" s="52">
        <v>394759</v>
      </c>
      <c r="K54" s="52">
        <v>628717</v>
      </c>
      <c r="L54" s="52">
        <v>758905</v>
      </c>
      <c r="M54" s="52">
        <v>1023405</v>
      </c>
      <c r="N54" s="52">
        <v>1091281</v>
      </c>
      <c r="O54" s="52">
        <v>1096390</v>
      </c>
      <c r="P54" s="52">
        <v>454976</v>
      </c>
      <c r="Q54" s="52">
        <v>464489</v>
      </c>
      <c r="R54" s="52">
        <v>366469</v>
      </c>
      <c r="S54" s="52">
        <v>356865</v>
      </c>
      <c r="T54" s="52">
        <v>430670</v>
      </c>
      <c r="U54" s="52">
        <v>441945</v>
      </c>
      <c r="V54" s="52">
        <v>645936</v>
      </c>
      <c r="W54" s="52">
        <v>438878</v>
      </c>
      <c r="X54" s="52">
        <v>398404</v>
      </c>
      <c r="Y54" s="52">
        <v>329659</v>
      </c>
      <c r="DA54" s="63" t="s">
        <v>1249</v>
      </c>
    </row>
    <row r="55" spans="1:105" ht="12" customHeight="1" x14ac:dyDescent="0.25">
      <c r="A55" s="97" t="s">
        <v>121</v>
      </c>
      <c r="B55" s="52"/>
      <c r="C55" s="52">
        <v>455636</v>
      </c>
      <c r="D55" s="52">
        <v>392713</v>
      </c>
      <c r="E55" s="52">
        <v>534869</v>
      </c>
      <c r="F55" s="52">
        <v>408819</v>
      </c>
      <c r="G55" s="52">
        <v>432340</v>
      </c>
      <c r="H55" s="52">
        <v>482345</v>
      </c>
      <c r="I55" s="52">
        <v>382303</v>
      </c>
      <c r="J55" s="52">
        <v>506134</v>
      </c>
      <c r="K55" s="52">
        <v>674874</v>
      </c>
      <c r="L55" s="52">
        <v>549765</v>
      </c>
      <c r="M55" s="52">
        <v>592687</v>
      </c>
      <c r="N55" s="52">
        <v>692018</v>
      </c>
      <c r="O55" s="52">
        <v>1209359</v>
      </c>
      <c r="P55" s="52">
        <v>902144</v>
      </c>
      <c r="Q55" s="52">
        <v>642172</v>
      </c>
      <c r="R55" s="52">
        <v>460175</v>
      </c>
      <c r="S55" s="52">
        <v>422897</v>
      </c>
      <c r="T55" s="52">
        <v>367082</v>
      </c>
      <c r="U55" s="52">
        <v>385711</v>
      </c>
      <c r="V55" s="52">
        <v>665574</v>
      </c>
      <c r="W55" s="52">
        <v>460798</v>
      </c>
      <c r="X55" s="52">
        <v>525220</v>
      </c>
      <c r="Y55" s="52">
        <v>329316</v>
      </c>
      <c r="DA55" s="63" t="s">
        <v>1250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767449</v>
      </c>
      <c r="D59" s="52">
        <v>737141</v>
      </c>
      <c r="E59" s="52">
        <v>798864</v>
      </c>
      <c r="F59" s="52">
        <v>929037</v>
      </c>
      <c r="G59" s="52">
        <v>785968</v>
      </c>
      <c r="H59" s="52">
        <v>740754</v>
      </c>
      <c r="I59" s="52">
        <v>371915</v>
      </c>
      <c r="J59" s="52">
        <v>389894</v>
      </c>
      <c r="K59" s="52">
        <v>528853</v>
      </c>
      <c r="L59" s="52">
        <v>491714</v>
      </c>
      <c r="M59" s="52">
        <v>567215</v>
      </c>
      <c r="N59" s="52">
        <v>575540</v>
      </c>
      <c r="O59" s="52">
        <v>595394</v>
      </c>
      <c r="P59" s="52">
        <v>306491</v>
      </c>
      <c r="Q59" s="52">
        <v>333346</v>
      </c>
      <c r="R59" s="52">
        <v>329476</v>
      </c>
      <c r="S59" s="52">
        <v>388151</v>
      </c>
      <c r="T59" s="52">
        <v>393535</v>
      </c>
      <c r="U59" s="52">
        <v>415268</v>
      </c>
      <c r="V59" s="52">
        <v>377582</v>
      </c>
      <c r="W59" s="52">
        <v>283293</v>
      </c>
      <c r="X59" s="52">
        <v>194272</v>
      </c>
      <c r="Y59" s="52">
        <v>227197</v>
      </c>
      <c r="DA59" s="63" t="s">
        <v>1251</v>
      </c>
    </row>
    <row r="60" spans="1:105" ht="12" customHeight="1" x14ac:dyDescent="0.25">
      <c r="A60" s="109" t="s">
        <v>120</v>
      </c>
      <c r="B60" s="36"/>
      <c r="C60" s="36">
        <v>4262049</v>
      </c>
      <c r="D60" s="36">
        <v>3824323</v>
      </c>
      <c r="E60" s="36">
        <v>3982180</v>
      </c>
      <c r="F60" s="36">
        <v>4043456</v>
      </c>
      <c r="G60" s="36">
        <v>4248557</v>
      </c>
      <c r="H60" s="36">
        <v>4619056</v>
      </c>
      <c r="I60" s="36">
        <v>2348966</v>
      </c>
      <c r="J60" s="36">
        <v>2798327</v>
      </c>
      <c r="K60" s="36">
        <v>3262816</v>
      </c>
      <c r="L60" s="36">
        <v>3266353</v>
      </c>
      <c r="M60" s="36">
        <v>3422866</v>
      </c>
      <c r="N60" s="36">
        <v>3867993</v>
      </c>
      <c r="O60" s="36">
        <v>4047648</v>
      </c>
      <c r="P60" s="36">
        <v>2408673</v>
      </c>
      <c r="Q60" s="36">
        <v>2434840</v>
      </c>
      <c r="R60" s="36">
        <v>2575076</v>
      </c>
      <c r="S60" s="36">
        <v>3008351</v>
      </c>
      <c r="T60" s="36">
        <v>3062068</v>
      </c>
      <c r="U60" s="36">
        <v>3231598</v>
      </c>
      <c r="V60" s="36">
        <v>2888378</v>
      </c>
      <c r="W60" s="36">
        <v>2378986</v>
      </c>
      <c r="X60" s="36">
        <v>2177854</v>
      </c>
      <c r="Y60" s="36">
        <v>2603033</v>
      </c>
      <c r="DA60" s="60" t="s">
        <v>1252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1253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202</v>
      </c>
      <c r="B64" s="52"/>
      <c r="C64" s="52">
        <v>6025358</v>
      </c>
      <c r="D64" s="52">
        <v>6156930</v>
      </c>
      <c r="E64" s="52">
        <v>6206110</v>
      </c>
      <c r="F64" s="52">
        <v>5969679</v>
      </c>
      <c r="G64" s="52">
        <v>5056127</v>
      </c>
      <c r="H64" s="52">
        <v>5169639</v>
      </c>
      <c r="I64" s="52">
        <v>4894628</v>
      </c>
      <c r="J64" s="52">
        <v>6353796</v>
      </c>
      <c r="K64" s="52">
        <v>6015179</v>
      </c>
      <c r="L64" s="52">
        <v>6329716</v>
      </c>
      <c r="M64" s="52">
        <v>5886581</v>
      </c>
      <c r="N64" s="52">
        <v>6767191</v>
      </c>
      <c r="O64" s="52">
        <v>5889178</v>
      </c>
      <c r="P64" s="52">
        <v>3423047</v>
      </c>
      <c r="Q64" s="52">
        <v>5149314</v>
      </c>
      <c r="R64" s="52">
        <v>6704186</v>
      </c>
      <c r="S64" s="52">
        <v>7269178</v>
      </c>
      <c r="T64" s="52">
        <v>7121950</v>
      </c>
      <c r="U64" s="52">
        <v>6628960</v>
      </c>
      <c r="V64" s="52">
        <v>6088658</v>
      </c>
      <c r="W64" s="52">
        <v>5033100</v>
      </c>
      <c r="X64" s="52">
        <v>4820685</v>
      </c>
      <c r="Y64" s="52">
        <v>4075070</v>
      </c>
      <c r="DA64" s="63" t="s">
        <v>1254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661940</v>
      </c>
      <c r="D67" s="52">
        <v>921157</v>
      </c>
      <c r="E67" s="52">
        <v>1213275</v>
      </c>
      <c r="F67" s="52">
        <v>1212401</v>
      </c>
      <c r="G67" s="52">
        <v>1516747</v>
      </c>
      <c r="H67" s="52">
        <v>1117894</v>
      </c>
      <c r="I67" s="52">
        <v>1035384</v>
      </c>
      <c r="J67" s="52">
        <v>1253097</v>
      </c>
      <c r="K67" s="52">
        <v>1681506</v>
      </c>
      <c r="L67" s="52">
        <v>1659116</v>
      </c>
      <c r="M67" s="52">
        <v>1702531</v>
      </c>
      <c r="N67" s="52">
        <v>1755594</v>
      </c>
      <c r="O67" s="52">
        <v>2104435</v>
      </c>
      <c r="P67" s="52">
        <v>1498102</v>
      </c>
      <c r="Q67" s="52">
        <v>1517118</v>
      </c>
      <c r="R67" s="52">
        <v>1944223</v>
      </c>
      <c r="S67" s="52">
        <v>2368948</v>
      </c>
      <c r="T67" s="52">
        <v>2825109</v>
      </c>
      <c r="U67" s="52">
        <v>2848194</v>
      </c>
      <c r="V67" s="52">
        <v>2801565</v>
      </c>
      <c r="W67" s="52">
        <v>2319518</v>
      </c>
      <c r="X67" s="52">
        <v>2200692</v>
      </c>
      <c r="Y67" s="52">
        <v>2155497</v>
      </c>
      <c r="DA67" s="63" t="s">
        <v>1255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5338190</v>
      </c>
      <c r="D69" s="52">
        <v>5771836</v>
      </c>
      <c r="E69" s="52">
        <v>5535400</v>
      </c>
      <c r="F69" s="52">
        <v>5117539</v>
      </c>
      <c r="G69" s="52">
        <v>5299245</v>
      </c>
      <c r="H69" s="52">
        <v>5322216</v>
      </c>
      <c r="I69" s="52">
        <v>5846012</v>
      </c>
      <c r="J69" s="52">
        <v>5748379</v>
      </c>
      <c r="K69" s="52">
        <v>6046757</v>
      </c>
      <c r="L69" s="52">
        <v>6318212</v>
      </c>
      <c r="M69" s="52">
        <v>5934363</v>
      </c>
      <c r="N69" s="52">
        <v>6727156</v>
      </c>
      <c r="O69" s="52">
        <v>6127693</v>
      </c>
      <c r="P69" s="52">
        <v>3727139</v>
      </c>
      <c r="Q69" s="52">
        <v>4863257</v>
      </c>
      <c r="R69" s="52">
        <v>6196076</v>
      </c>
      <c r="S69" s="52">
        <v>6824061</v>
      </c>
      <c r="T69" s="52">
        <v>6405881</v>
      </c>
      <c r="U69" s="52">
        <v>6289796</v>
      </c>
      <c r="V69" s="52">
        <v>5679993</v>
      </c>
      <c r="W69" s="52">
        <v>5617929</v>
      </c>
      <c r="X69" s="52">
        <v>4842852</v>
      </c>
      <c r="Y69" s="52">
        <v>3727483</v>
      </c>
      <c r="DA69" s="63" t="s">
        <v>1256</v>
      </c>
    </row>
    <row r="70" spans="1:105" ht="12" customHeight="1" x14ac:dyDescent="0.25">
      <c r="A70" s="97" t="s">
        <v>133</v>
      </c>
      <c r="B70" s="52"/>
      <c r="C70" s="52">
        <v>20896</v>
      </c>
      <c r="D70" s="52">
        <v>12876</v>
      </c>
      <c r="E70" s="52">
        <v>28166</v>
      </c>
      <c r="F70" s="52">
        <v>12465</v>
      </c>
      <c r="G70" s="52">
        <v>21379</v>
      </c>
      <c r="H70" s="52">
        <v>24687</v>
      </c>
      <c r="I70" s="52">
        <v>26025</v>
      </c>
      <c r="J70" s="52">
        <v>38010</v>
      </c>
      <c r="K70" s="52">
        <v>50687</v>
      </c>
      <c r="L70" s="52">
        <v>48219</v>
      </c>
      <c r="M70" s="52">
        <v>9879</v>
      </c>
      <c r="N70" s="52">
        <v>39800</v>
      </c>
      <c r="O70" s="52">
        <v>42241</v>
      </c>
      <c r="P70" s="52">
        <v>64569</v>
      </c>
      <c r="Q70" s="52">
        <v>58061</v>
      </c>
      <c r="R70" s="52">
        <v>69790</v>
      </c>
      <c r="S70" s="52">
        <v>24520</v>
      </c>
      <c r="T70" s="52">
        <v>76153</v>
      </c>
      <c r="U70" s="52">
        <v>52074</v>
      </c>
      <c r="V70" s="52">
        <v>47936</v>
      </c>
      <c r="W70" s="52">
        <v>138626</v>
      </c>
      <c r="X70" s="52">
        <v>172263</v>
      </c>
      <c r="Y70" s="52">
        <v>43912</v>
      </c>
      <c r="DA70" s="63" t="s">
        <v>1257</v>
      </c>
    </row>
    <row r="71" spans="1:105" ht="12" hidden="1" customHeight="1" x14ac:dyDescent="0.25">
      <c r="A71" s="108" t="s">
        <v>190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911685</v>
      </c>
      <c r="D73" s="52">
        <v>853493</v>
      </c>
      <c r="E73" s="52">
        <v>967822</v>
      </c>
      <c r="F73" s="52">
        <v>1130794</v>
      </c>
      <c r="G73" s="52">
        <v>338614</v>
      </c>
      <c r="H73" s="52">
        <v>488340</v>
      </c>
      <c r="I73" s="52">
        <v>135577</v>
      </c>
      <c r="J73" s="52">
        <v>582571</v>
      </c>
      <c r="K73" s="52">
        <v>153252</v>
      </c>
      <c r="L73" s="52">
        <v>395149</v>
      </c>
      <c r="M73" s="52">
        <v>372696</v>
      </c>
      <c r="N73" s="52">
        <v>498144</v>
      </c>
      <c r="O73" s="52">
        <v>309703</v>
      </c>
      <c r="P73" s="52">
        <v>210697</v>
      </c>
      <c r="Q73" s="52">
        <v>414183</v>
      </c>
      <c r="R73" s="52">
        <v>464401</v>
      </c>
      <c r="S73" s="52">
        <v>424795</v>
      </c>
      <c r="T73" s="52">
        <v>586170</v>
      </c>
      <c r="U73" s="52">
        <v>408650</v>
      </c>
      <c r="V73" s="52">
        <v>434194</v>
      </c>
      <c r="W73" s="52">
        <v>186442</v>
      </c>
      <c r="X73" s="52">
        <v>149910</v>
      </c>
      <c r="Y73" s="52">
        <v>371608</v>
      </c>
      <c r="DA73" s="63" t="s">
        <v>1258</v>
      </c>
    </row>
    <row r="74" spans="1:105" ht="12" customHeight="1" x14ac:dyDescent="0.25">
      <c r="A74" s="97" t="s">
        <v>121</v>
      </c>
      <c r="B74" s="52"/>
      <c r="C74" s="52">
        <v>136618</v>
      </c>
      <c r="D74" s="52">
        <v>37442</v>
      </c>
      <c r="E74" s="52">
        <v>70823</v>
      </c>
      <c r="F74" s="52">
        <v>75806</v>
      </c>
      <c r="G74" s="52">
        <v>105508</v>
      </c>
      <c r="H74" s="52">
        <v>126182</v>
      </c>
      <c r="I74" s="52">
        <v>83264</v>
      </c>
      <c r="J74" s="52">
        <v>380727</v>
      </c>
      <c r="K74" s="52">
        <v>304168</v>
      </c>
      <c r="L74" s="52">
        <v>241540</v>
      </c>
      <c r="M74" s="52">
        <v>110215</v>
      </c>
      <c r="N74" s="52">
        <v>182237</v>
      </c>
      <c r="O74" s="52">
        <v>115459</v>
      </c>
      <c r="P74" s="52">
        <v>112338</v>
      </c>
      <c r="Q74" s="52">
        <v>184190</v>
      </c>
      <c r="R74" s="52">
        <v>244037</v>
      </c>
      <c r="S74" s="52">
        <v>278461</v>
      </c>
      <c r="T74" s="52">
        <v>492415</v>
      </c>
      <c r="U74" s="52">
        <v>293073</v>
      </c>
      <c r="V74" s="52">
        <v>410405</v>
      </c>
      <c r="W74" s="52">
        <v>145149</v>
      </c>
      <c r="X74" s="52">
        <v>360239</v>
      </c>
      <c r="Y74" s="52">
        <v>471732</v>
      </c>
      <c r="DA74" s="63" t="s">
        <v>1259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190</v>
      </c>
      <c r="B78" s="52"/>
      <c r="C78" s="52">
        <v>7019405</v>
      </c>
      <c r="D78" s="52">
        <v>7267836</v>
      </c>
      <c r="E78" s="52">
        <v>7257688</v>
      </c>
      <c r="F78" s="52">
        <v>7370588</v>
      </c>
      <c r="G78" s="52">
        <v>7947738</v>
      </c>
      <c r="H78" s="52">
        <v>8297254</v>
      </c>
      <c r="I78" s="52">
        <v>5559092</v>
      </c>
      <c r="J78" s="52">
        <v>5929523</v>
      </c>
      <c r="K78" s="52">
        <v>7623778</v>
      </c>
      <c r="L78" s="52">
        <v>7685013</v>
      </c>
      <c r="M78" s="52">
        <v>7878689</v>
      </c>
      <c r="N78" s="52">
        <v>7728400</v>
      </c>
      <c r="O78" s="52">
        <v>7377704</v>
      </c>
      <c r="P78" s="52">
        <v>5743187</v>
      </c>
      <c r="Q78" s="52">
        <v>6612117</v>
      </c>
      <c r="R78" s="52">
        <v>7802523</v>
      </c>
      <c r="S78" s="52">
        <v>8259991</v>
      </c>
      <c r="T78" s="52">
        <v>8140821</v>
      </c>
      <c r="U78" s="52">
        <v>8106184</v>
      </c>
      <c r="V78" s="52">
        <v>7492956</v>
      </c>
      <c r="W78" s="52">
        <v>6704144</v>
      </c>
      <c r="X78" s="52">
        <v>6625106</v>
      </c>
      <c r="Y78" s="52">
        <v>6552720</v>
      </c>
      <c r="DA78" s="63" t="s">
        <v>1260</v>
      </c>
    </row>
    <row r="79" spans="1:105" ht="12" customHeight="1" x14ac:dyDescent="0.25">
      <c r="A79" s="109" t="s">
        <v>120</v>
      </c>
      <c r="B79" s="36"/>
      <c r="C79" s="36">
        <v>3846836</v>
      </c>
      <c r="D79" s="36">
        <v>3713733</v>
      </c>
      <c r="E79" s="36">
        <v>4076653</v>
      </c>
      <c r="F79" s="36">
        <v>4027189</v>
      </c>
      <c r="G79" s="36">
        <v>3765208</v>
      </c>
      <c r="H79" s="36">
        <v>4247077</v>
      </c>
      <c r="I79" s="36">
        <v>3096968</v>
      </c>
      <c r="J79" s="36">
        <v>3851637</v>
      </c>
      <c r="K79" s="36">
        <v>3818160</v>
      </c>
      <c r="L79" s="36">
        <v>4462914</v>
      </c>
      <c r="M79" s="36">
        <v>3403795</v>
      </c>
      <c r="N79" s="36">
        <v>3949649</v>
      </c>
      <c r="O79" s="36">
        <v>3611150</v>
      </c>
      <c r="P79" s="36">
        <v>3129851</v>
      </c>
      <c r="Q79" s="36">
        <v>4438567</v>
      </c>
      <c r="R79" s="36">
        <v>4737757</v>
      </c>
      <c r="S79" s="36">
        <v>4954420</v>
      </c>
      <c r="T79" s="36">
        <v>4870432</v>
      </c>
      <c r="U79" s="36">
        <v>4143440</v>
      </c>
      <c r="V79" s="36">
        <v>4190103</v>
      </c>
      <c r="W79" s="36">
        <v>3971718</v>
      </c>
      <c r="X79" s="36">
        <v>3851536</v>
      </c>
      <c r="Y79" s="36">
        <v>3596655</v>
      </c>
      <c r="DA79" s="60" t="s">
        <v>1261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204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1262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205</v>
      </c>
      <c r="B83" s="52"/>
      <c r="C83" s="52">
        <v>2031493</v>
      </c>
      <c r="D83" s="52">
        <v>3077897</v>
      </c>
      <c r="E83" s="52">
        <v>3078639</v>
      </c>
      <c r="F83" s="52">
        <v>3033923</v>
      </c>
      <c r="G83" s="52">
        <v>4090972</v>
      </c>
      <c r="H83" s="52">
        <v>4654832</v>
      </c>
      <c r="I83" s="52">
        <v>5346727</v>
      </c>
      <c r="J83" s="52">
        <v>4015502</v>
      </c>
      <c r="K83" s="52">
        <v>3890814</v>
      </c>
      <c r="L83" s="52">
        <v>4122182</v>
      </c>
      <c r="M83" s="52">
        <v>4243349</v>
      </c>
      <c r="N83" s="52">
        <v>4507532</v>
      </c>
      <c r="O83" s="52">
        <v>3935333</v>
      </c>
      <c r="P83" s="52">
        <v>2386457</v>
      </c>
      <c r="Q83" s="52">
        <v>1964679</v>
      </c>
      <c r="R83" s="52">
        <v>2395867</v>
      </c>
      <c r="S83" s="52">
        <v>3464008</v>
      </c>
      <c r="T83" s="52">
        <v>4181833</v>
      </c>
      <c r="U83" s="52">
        <v>3881742</v>
      </c>
      <c r="V83" s="52">
        <v>3886134</v>
      </c>
      <c r="W83" s="52">
        <v>4541794</v>
      </c>
      <c r="X83" s="52">
        <v>4774895</v>
      </c>
      <c r="Y83" s="52">
        <v>4967637</v>
      </c>
      <c r="DA83" s="63" t="s">
        <v>1263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295052</v>
      </c>
      <c r="D86" s="52">
        <v>461486</v>
      </c>
      <c r="E86" s="52">
        <v>563649</v>
      </c>
      <c r="F86" s="52">
        <v>532538</v>
      </c>
      <c r="G86" s="52">
        <v>784272</v>
      </c>
      <c r="H86" s="52">
        <v>1064791</v>
      </c>
      <c r="I86" s="52">
        <v>1291824</v>
      </c>
      <c r="J86" s="52">
        <v>1129088</v>
      </c>
      <c r="K86" s="52">
        <v>1017265</v>
      </c>
      <c r="L86" s="52">
        <v>1020282</v>
      </c>
      <c r="M86" s="52">
        <v>987350</v>
      </c>
      <c r="N86" s="52">
        <v>1140682</v>
      </c>
      <c r="O86" s="52">
        <v>1267713</v>
      </c>
      <c r="P86" s="52">
        <v>1111262</v>
      </c>
      <c r="Q86" s="52">
        <v>1126012</v>
      </c>
      <c r="R86" s="52">
        <v>1139877</v>
      </c>
      <c r="S86" s="52">
        <v>1190797</v>
      </c>
      <c r="T86" s="52">
        <v>1459217</v>
      </c>
      <c r="U86" s="52">
        <v>1506144</v>
      </c>
      <c r="V86" s="52">
        <v>1584310</v>
      </c>
      <c r="W86" s="52">
        <v>1515110</v>
      </c>
      <c r="X86" s="52">
        <v>1787368</v>
      </c>
      <c r="Y86" s="52">
        <v>1952101</v>
      </c>
      <c r="DA86" s="63" t="s">
        <v>1264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651915</v>
      </c>
      <c r="D88" s="52">
        <v>990078</v>
      </c>
      <c r="E88" s="52">
        <v>1043059</v>
      </c>
      <c r="F88" s="52">
        <v>1197853</v>
      </c>
      <c r="G88" s="52">
        <v>1196319</v>
      </c>
      <c r="H88" s="52">
        <v>1404255</v>
      </c>
      <c r="I88" s="52">
        <v>1581641</v>
      </c>
      <c r="J88" s="52">
        <v>1819295</v>
      </c>
      <c r="K88" s="52">
        <v>1540128</v>
      </c>
      <c r="L88" s="52">
        <v>1593502</v>
      </c>
      <c r="M88" s="52">
        <v>1754534</v>
      </c>
      <c r="N88" s="52">
        <v>1914872</v>
      </c>
      <c r="O88" s="52">
        <v>2058053</v>
      </c>
      <c r="P88" s="52">
        <v>1067093</v>
      </c>
      <c r="Q88" s="52">
        <v>942713</v>
      </c>
      <c r="R88" s="52">
        <v>1310767</v>
      </c>
      <c r="S88" s="52">
        <v>1693166</v>
      </c>
      <c r="T88" s="52">
        <v>2314745</v>
      </c>
      <c r="U88" s="52">
        <v>1926239</v>
      </c>
      <c r="V88" s="52">
        <v>2098732</v>
      </c>
      <c r="W88" s="52">
        <v>2206323</v>
      </c>
      <c r="X88" s="52">
        <v>2662145</v>
      </c>
      <c r="Y88" s="52">
        <v>2632781</v>
      </c>
      <c r="DA88" s="63" t="s">
        <v>1265</v>
      </c>
    </row>
    <row r="89" spans="1:105" ht="12" customHeight="1" x14ac:dyDescent="0.25">
      <c r="A89" s="97" t="s">
        <v>131</v>
      </c>
      <c r="B89" s="52"/>
      <c r="C89" s="52">
        <v>1286</v>
      </c>
      <c r="D89" s="52">
        <v>1209</v>
      </c>
      <c r="E89" s="52">
        <v>3259</v>
      </c>
      <c r="F89" s="52">
        <v>1657</v>
      </c>
      <c r="G89" s="52">
        <v>2755</v>
      </c>
      <c r="H89" s="52">
        <v>5336</v>
      </c>
      <c r="I89" s="52">
        <v>5397</v>
      </c>
      <c r="J89" s="52">
        <v>8112</v>
      </c>
      <c r="K89" s="52">
        <v>8825</v>
      </c>
      <c r="L89" s="52">
        <v>9792</v>
      </c>
      <c r="M89" s="52">
        <v>12191</v>
      </c>
      <c r="N89" s="52">
        <v>11863</v>
      </c>
      <c r="O89" s="52">
        <v>18598</v>
      </c>
      <c r="P89" s="52">
        <v>31943</v>
      </c>
      <c r="Q89" s="52">
        <v>9907</v>
      </c>
      <c r="R89" s="52">
        <v>2999</v>
      </c>
      <c r="S89" s="52">
        <v>6008</v>
      </c>
      <c r="T89" s="52">
        <v>40630</v>
      </c>
      <c r="U89" s="52">
        <v>8382</v>
      </c>
      <c r="V89" s="52">
        <v>14947</v>
      </c>
      <c r="W89" s="52">
        <v>29923</v>
      </c>
      <c r="X89" s="52">
        <v>71037</v>
      </c>
      <c r="Y89" s="52">
        <v>43866</v>
      </c>
      <c r="DA89" s="63" t="s">
        <v>1266</v>
      </c>
    </row>
    <row r="90" spans="1:105" ht="12" hidden="1" customHeight="1" x14ac:dyDescent="0.25">
      <c r="A90" s="108" t="s">
        <v>203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885680</v>
      </c>
      <c r="D92" s="52">
        <v>970862</v>
      </c>
      <c r="E92" s="52">
        <v>1060454</v>
      </c>
      <c r="F92" s="52">
        <v>1010618</v>
      </c>
      <c r="G92" s="52">
        <v>1214688</v>
      </c>
      <c r="H92" s="52">
        <v>1221334</v>
      </c>
      <c r="I92" s="52">
        <v>702147</v>
      </c>
      <c r="J92" s="52">
        <v>625527</v>
      </c>
      <c r="K92" s="52">
        <v>823403</v>
      </c>
      <c r="L92" s="52">
        <v>796833</v>
      </c>
      <c r="M92" s="52">
        <v>1045814</v>
      </c>
      <c r="N92" s="52">
        <v>943794</v>
      </c>
      <c r="O92" s="52">
        <v>951153</v>
      </c>
      <c r="P92" s="52">
        <v>707368</v>
      </c>
      <c r="Q92" s="52">
        <v>656363</v>
      </c>
      <c r="R92" s="52">
        <v>642113</v>
      </c>
      <c r="S92" s="52">
        <v>803300</v>
      </c>
      <c r="T92" s="52">
        <v>760588</v>
      </c>
      <c r="U92" s="52">
        <v>797669</v>
      </c>
      <c r="V92" s="52">
        <v>744184</v>
      </c>
      <c r="W92" s="52">
        <v>791993</v>
      </c>
      <c r="X92" s="52">
        <v>731125</v>
      </c>
      <c r="Y92" s="52">
        <v>732596</v>
      </c>
      <c r="DA92" s="63" t="s">
        <v>1267</v>
      </c>
    </row>
    <row r="93" spans="1:105" ht="12" customHeight="1" x14ac:dyDescent="0.25">
      <c r="A93" s="97" t="s">
        <v>123</v>
      </c>
      <c r="B93" s="52"/>
      <c r="C93" s="52">
        <v>3669</v>
      </c>
      <c r="D93" s="52">
        <v>3485</v>
      </c>
      <c r="E93" s="52">
        <v>9876</v>
      </c>
      <c r="F93" s="52">
        <v>5340</v>
      </c>
      <c r="G93" s="52">
        <v>2887</v>
      </c>
      <c r="H93" s="52">
        <v>7710</v>
      </c>
      <c r="I93" s="52">
        <v>3579</v>
      </c>
      <c r="J93" s="52">
        <v>7530</v>
      </c>
      <c r="K93" s="52">
        <v>6954</v>
      </c>
      <c r="L93" s="52">
        <v>11550</v>
      </c>
      <c r="M93" s="52">
        <v>10843</v>
      </c>
      <c r="N93" s="52">
        <v>12767</v>
      </c>
      <c r="O93" s="52">
        <v>11632</v>
      </c>
      <c r="P93" s="52">
        <v>9308</v>
      </c>
      <c r="Q93" s="52">
        <v>8781</v>
      </c>
      <c r="R93" s="52">
        <v>7753</v>
      </c>
      <c r="S93" s="52">
        <v>13569</v>
      </c>
      <c r="T93" s="52">
        <v>11225</v>
      </c>
      <c r="U93" s="52">
        <v>10735</v>
      </c>
      <c r="V93" s="52">
        <v>14603</v>
      </c>
      <c r="W93" s="52">
        <v>9067</v>
      </c>
      <c r="X93" s="52">
        <v>17397</v>
      </c>
      <c r="Y93" s="52">
        <v>1935</v>
      </c>
      <c r="DA93" s="63" t="s">
        <v>1268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1707059</v>
      </c>
      <c r="D96" s="52">
        <v>2269277</v>
      </c>
      <c r="E96" s="52">
        <v>2042939</v>
      </c>
      <c r="F96" s="52">
        <v>2118418</v>
      </c>
      <c r="G96" s="52">
        <v>2934906</v>
      </c>
      <c r="H96" s="52">
        <v>3484000</v>
      </c>
      <c r="I96" s="52">
        <v>3068945</v>
      </c>
      <c r="J96" s="52">
        <v>2213555</v>
      </c>
      <c r="K96" s="52">
        <v>2541769</v>
      </c>
      <c r="L96" s="52">
        <v>2806883</v>
      </c>
      <c r="M96" s="52">
        <v>2941635</v>
      </c>
      <c r="N96" s="52">
        <v>3366907</v>
      </c>
      <c r="O96" s="52">
        <v>3121876</v>
      </c>
      <c r="P96" s="52">
        <v>2733906</v>
      </c>
      <c r="Q96" s="52">
        <v>2597951</v>
      </c>
      <c r="R96" s="52">
        <v>2108555</v>
      </c>
      <c r="S96" s="52">
        <v>2472054</v>
      </c>
      <c r="T96" s="52">
        <v>2523905</v>
      </c>
      <c r="U96" s="52">
        <v>2671966</v>
      </c>
      <c r="V96" s="52">
        <v>2509344</v>
      </c>
      <c r="W96" s="52">
        <v>2024743</v>
      </c>
      <c r="X96" s="52">
        <v>1777036</v>
      </c>
      <c r="Y96" s="52">
        <v>2039020</v>
      </c>
      <c r="DA96" s="63" t="s">
        <v>1269</v>
      </c>
    </row>
    <row r="97" spans="1:105" ht="12" customHeight="1" x14ac:dyDescent="0.25">
      <c r="A97" s="97" t="s">
        <v>121</v>
      </c>
      <c r="B97" s="52"/>
      <c r="C97" s="52">
        <v>284640</v>
      </c>
      <c r="D97" s="52">
        <v>307444</v>
      </c>
      <c r="E97" s="52">
        <v>436131</v>
      </c>
      <c r="F97" s="52">
        <v>325633</v>
      </c>
      <c r="G97" s="52">
        <v>585093</v>
      </c>
      <c r="H97" s="52">
        <v>744822</v>
      </c>
      <c r="I97" s="52">
        <v>1019313</v>
      </c>
      <c r="J97" s="52">
        <v>806386</v>
      </c>
      <c r="K97" s="52">
        <v>1039460</v>
      </c>
      <c r="L97" s="52">
        <v>1312846</v>
      </c>
      <c r="M97" s="52">
        <v>1055421</v>
      </c>
      <c r="N97" s="52">
        <v>1074557</v>
      </c>
      <c r="O97" s="52">
        <v>982944</v>
      </c>
      <c r="P97" s="52">
        <v>1119755</v>
      </c>
      <c r="Q97" s="52">
        <v>888624</v>
      </c>
      <c r="R97" s="52">
        <v>970684</v>
      </c>
      <c r="S97" s="52">
        <v>1327289</v>
      </c>
      <c r="T97" s="52">
        <v>1429338</v>
      </c>
      <c r="U97" s="52">
        <v>1439205</v>
      </c>
      <c r="V97" s="52">
        <v>1148007</v>
      </c>
      <c r="W97" s="52">
        <v>1919996</v>
      </c>
      <c r="X97" s="52">
        <v>1607760</v>
      </c>
      <c r="Y97" s="52">
        <v>1663953</v>
      </c>
      <c r="DA97" s="63" t="s">
        <v>1270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203</v>
      </c>
      <c r="B101" s="52"/>
      <c r="C101" s="52">
        <v>594268</v>
      </c>
      <c r="D101" s="52">
        <v>623276</v>
      </c>
      <c r="E101" s="52">
        <v>619036</v>
      </c>
      <c r="F101" s="52">
        <v>705217</v>
      </c>
      <c r="G101" s="52">
        <v>786022</v>
      </c>
      <c r="H101" s="52">
        <v>967365</v>
      </c>
      <c r="I101" s="52">
        <v>781198</v>
      </c>
      <c r="J101" s="52">
        <v>859916</v>
      </c>
      <c r="K101" s="52">
        <v>749883</v>
      </c>
      <c r="L101" s="52">
        <v>814550</v>
      </c>
      <c r="M101" s="52">
        <v>896108</v>
      </c>
      <c r="N101" s="52">
        <v>1147157</v>
      </c>
      <c r="O101" s="52">
        <v>1105165</v>
      </c>
      <c r="P101" s="52">
        <v>806153</v>
      </c>
      <c r="Q101" s="52">
        <v>716568</v>
      </c>
      <c r="R101" s="52">
        <v>789298</v>
      </c>
      <c r="S101" s="52">
        <v>886229</v>
      </c>
      <c r="T101" s="52">
        <v>1070018</v>
      </c>
      <c r="U101" s="52">
        <v>986296</v>
      </c>
      <c r="V101" s="52">
        <v>979769</v>
      </c>
      <c r="W101" s="52">
        <v>837562</v>
      </c>
      <c r="X101" s="52">
        <v>826695</v>
      </c>
      <c r="Y101" s="52">
        <v>816958</v>
      </c>
      <c r="DA101" s="63" t="s">
        <v>1271</v>
      </c>
    </row>
    <row r="102" spans="1:105" ht="12" customHeight="1" x14ac:dyDescent="0.25">
      <c r="A102" s="97" t="s">
        <v>50</v>
      </c>
      <c r="B102" s="52"/>
      <c r="C102" s="52">
        <v>1077909</v>
      </c>
      <c r="D102" s="52">
        <v>1540087</v>
      </c>
      <c r="E102" s="52">
        <v>1606396</v>
      </c>
      <c r="F102" s="52">
        <v>1586246</v>
      </c>
      <c r="G102" s="52">
        <v>1808026</v>
      </c>
      <c r="H102" s="52">
        <v>1767447</v>
      </c>
      <c r="I102" s="52">
        <v>1686686</v>
      </c>
      <c r="J102" s="52">
        <v>1471299</v>
      </c>
      <c r="K102" s="52">
        <v>1820852</v>
      </c>
      <c r="L102" s="52">
        <v>1801409</v>
      </c>
      <c r="M102" s="52">
        <v>1899312</v>
      </c>
      <c r="N102" s="52">
        <v>1896922</v>
      </c>
      <c r="O102" s="52">
        <v>1938794</v>
      </c>
      <c r="P102" s="52">
        <v>1763881</v>
      </c>
      <c r="Q102" s="52">
        <v>1505786</v>
      </c>
      <c r="R102" s="52">
        <v>1442831</v>
      </c>
      <c r="S102" s="52">
        <v>1689334</v>
      </c>
      <c r="T102" s="52">
        <v>1944595</v>
      </c>
      <c r="U102" s="52">
        <v>1651457</v>
      </c>
      <c r="V102" s="52">
        <v>1555264</v>
      </c>
      <c r="W102" s="52">
        <v>1625319</v>
      </c>
      <c r="X102" s="52">
        <v>1819590</v>
      </c>
      <c r="Y102" s="52">
        <v>2007909</v>
      </c>
      <c r="DA102" s="63" t="s">
        <v>1272</v>
      </c>
    </row>
    <row r="103" spans="1:105" ht="12" customHeight="1" x14ac:dyDescent="0.25">
      <c r="A103" s="109" t="s">
        <v>120</v>
      </c>
      <c r="B103" s="36"/>
      <c r="C103" s="36">
        <v>2339955</v>
      </c>
      <c r="D103" s="36">
        <v>2902986</v>
      </c>
      <c r="E103" s="36">
        <v>2894605</v>
      </c>
      <c r="F103" s="36">
        <v>2935103</v>
      </c>
      <c r="G103" s="36">
        <v>3997083</v>
      </c>
      <c r="H103" s="36">
        <v>4940558</v>
      </c>
      <c r="I103" s="36">
        <v>4342637</v>
      </c>
      <c r="J103" s="36">
        <v>3349035</v>
      </c>
      <c r="K103" s="36">
        <v>3930377</v>
      </c>
      <c r="L103" s="36">
        <v>4572201</v>
      </c>
      <c r="M103" s="36">
        <v>4739880</v>
      </c>
      <c r="N103" s="36">
        <v>5046709</v>
      </c>
      <c r="O103" s="36">
        <v>4940332</v>
      </c>
      <c r="P103" s="36">
        <v>4059266</v>
      </c>
      <c r="Q103" s="36">
        <v>3998797</v>
      </c>
      <c r="R103" s="36">
        <v>3835596</v>
      </c>
      <c r="S103" s="36">
        <v>4672914</v>
      </c>
      <c r="T103" s="36">
        <v>5039955</v>
      </c>
      <c r="U103" s="36">
        <v>5205236</v>
      </c>
      <c r="V103" s="36">
        <v>4979310</v>
      </c>
      <c r="W103" s="36">
        <v>5205971</v>
      </c>
      <c r="X103" s="36">
        <v>4939350</v>
      </c>
      <c r="Y103" s="36">
        <v>5087902</v>
      </c>
      <c r="DA103" s="60" t="s">
        <v>1273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207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1274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206</v>
      </c>
      <c r="B107" s="52"/>
      <c r="C107" s="52">
        <v>3377</v>
      </c>
      <c r="D107" s="52">
        <v>5148</v>
      </c>
      <c r="E107" s="52">
        <v>4643</v>
      </c>
      <c r="F107" s="52">
        <v>3659</v>
      </c>
      <c r="G107" s="52">
        <v>3015</v>
      </c>
      <c r="H107" s="52">
        <v>2889</v>
      </c>
      <c r="I107" s="52">
        <v>3386</v>
      </c>
      <c r="J107" s="52">
        <v>5042</v>
      </c>
      <c r="K107" s="52">
        <v>7033</v>
      </c>
      <c r="L107" s="52">
        <v>7610</v>
      </c>
      <c r="M107" s="52">
        <v>5341</v>
      </c>
      <c r="N107" s="52">
        <v>5081</v>
      </c>
      <c r="O107" s="52">
        <v>4028</v>
      </c>
      <c r="P107" s="52">
        <v>5147</v>
      </c>
      <c r="Q107" s="52">
        <v>5105</v>
      </c>
      <c r="R107" s="52">
        <v>3642</v>
      </c>
      <c r="S107" s="52">
        <v>2625</v>
      </c>
      <c r="T107" s="52">
        <v>3404</v>
      </c>
      <c r="U107" s="52">
        <v>3838</v>
      </c>
      <c r="V107" s="52">
        <v>5641</v>
      </c>
      <c r="W107" s="52">
        <v>8115</v>
      </c>
      <c r="X107" s="52">
        <v>9402</v>
      </c>
      <c r="Y107" s="52">
        <v>7468</v>
      </c>
      <c r="DA107" s="63" t="s">
        <v>1275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1660</v>
      </c>
      <c r="D110" s="52">
        <v>1545</v>
      </c>
      <c r="E110" s="52">
        <v>542</v>
      </c>
      <c r="F110" s="52">
        <v>374</v>
      </c>
      <c r="G110" s="52">
        <v>358</v>
      </c>
      <c r="H110" s="52">
        <v>355</v>
      </c>
      <c r="I110" s="52">
        <v>449</v>
      </c>
      <c r="J110" s="52">
        <v>468</v>
      </c>
      <c r="K110" s="52">
        <v>662</v>
      </c>
      <c r="L110" s="52">
        <v>902</v>
      </c>
      <c r="M110" s="52">
        <v>740</v>
      </c>
      <c r="N110" s="52">
        <v>519</v>
      </c>
      <c r="O110" s="52">
        <v>433</v>
      </c>
      <c r="P110" s="52">
        <v>323</v>
      </c>
      <c r="Q110" s="52">
        <v>388</v>
      </c>
      <c r="R110" s="52">
        <v>442</v>
      </c>
      <c r="S110" s="52">
        <v>404</v>
      </c>
      <c r="T110" s="52">
        <v>395</v>
      </c>
      <c r="U110" s="52">
        <v>323</v>
      </c>
      <c r="V110" s="52">
        <v>419</v>
      </c>
      <c r="W110" s="52">
        <v>420</v>
      </c>
      <c r="X110" s="52">
        <v>642</v>
      </c>
      <c r="Y110" s="52">
        <v>1109</v>
      </c>
      <c r="DA110" s="63" t="s">
        <v>1276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3152</v>
      </c>
      <c r="D112" s="52">
        <v>5143</v>
      </c>
      <c r="E112" s="52">
        <v>3432</v>
      </c>
      <c r="F112" s="52">
        <v>2527</v>
      </c>
      <c r="G112" s="52">
        <v>2368</v>
      </c>
      <c r="H112" s="52">
        <v>2297</v>
      </c>
      <c r="I112" s="52">
        <v>2716</v>
      </c>
      <c r="J112" s="52">
        <v>3847</v>
      </c>
      <c r="K112" s="52">
        <v>4934</v>
      </c>
      <c r="L112" s="52">
        <v>5013</v>
      </c>
      <c r="M112" s="52">
        <v>3079</v>
      </c>
      <c r="N112" s="52">
        <v>4394</v>
      </c>
      <c r="O112" s="52">
        <v>5678</v>
      </c>
      <c r="P112" s="52">
        <v>6495</v>
      </c>
      <c r="Q112" s="52">
        <v>5035</v>
      </c>
      <c r="R112" s="52">
        <v>3178</v>
      </c>
      <c r="S112" s="52">
        <v>2680</v>
      </c>
      <c r="T112" s="52">
        <v>3146</v>
      </c>
      <c r="U112" s="52">
        <v>3196</v>
      </c>
      <c r="V112" s="52">
        <v>3793</v>
      </c>
      <c r="W112" s="52">
        <v>4393</v>
      </c>
      <c r="X112" s="52">
        <v>6260</v>
      </c>
      <c r="Y112" s="52">
        <v>5892</v>
      </c>
      <c r="DA112" s="63" t="s">
        <v>1277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2</v>
      </c>
      <c r="F113" s="52">
        <v>5</v>
      </c>
      <c r="G113" s="52">
        <v>1</v>
      </c>
      <c r="H113" s="52">
        <v>2</v>
      </c>
      <c r="I113" s="52">
        <v>0</v>
      </c>
      <c r="J113" s="52">
        <v>6</v>
      </c>
      <c r="K113" s="52">
        <v>22</v>
      </c>
      <c r="L113" s="52">
        <v>16</v>
      </c>
      <c r="M113" s="52">
        <v>17</v>
      </c>
      <c r="N113" s="52">
        <v>30</v>
      </c>
      <c r="O113" s="52">
        <v>25</v>
      </c>
      <c r="P113" s="52">
        <v>71</v>
      </c>
      <c r="Q113" s="52">
        <v>45</v>
      </c>
      <c r="R113" s="52">
        <v>69</v>
      </c>
      <c r="S113" s="52">
        <v>2</v>
      </c>
      <c r="T113" s="52">
        <v>32</v>
      </c>
      <c r="U113" s="52">
        <v>26</v>
      </c>
      <c r="V113" s="52">
        <v>16</v>
      </c>
      <c r="W113" s="52">
        <v>114</v>
      </c>
      <c r="X113" s="52">
        <v>193</v>
      </c>
      <c r="Y113" s="52">
        <v>331</v>
      </c>
      <c r="DA113" s="63" t="s">
        <v>1278</v>
      </c>
    </row>
    <row r="114" spans="1:105" ht="12" hidden="1" customHeight="1" x14ac:dyDescent="0.25">
      <c r="A114" s="108" t="s">
        <v>198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6334</v>
      </c>
      <c r="D116" s="52">
        <v>245</v>
      </c>
      <c r="E116" s="52">
        <v>2769</v>
      </c>
      <c r="F116" s="52">
        <v>958</v>
      </c>
      <c r="G116" s="52">
        <v>534</v>
      </c>
      <c r="H116" s="52">
        <v>564</v>
      </c>
      <c r="I116" s="52">
        <v>395</v>
      </c>
      <c r="J116" s="52">
        <v>806</v>
      </c>
      <c r="K116" s="52">
        <v>748</v>
      </c>
      <c r="L116" s="52">
        <v>2035</v>
      </c>
      <c r="M116" s="52">
        <v>1030</v>
      </c>
      <c r="N116" s="52">
        <v>1239</v>
      </c>
      <c r="O116" s="52">
        <v>398</v>
      </c>
      <c r="P116" s="52">
        <v>261</v>
      </c>
      <c r="Q116" s="52">
        <v>342</v>
      </c>
      <c r="R116" s="52">
        <v>551</v>
      </c>
      <c r="S116" s="52">
        <v>861</v>
      </c>
      <c r="T116" s="52">
        <v>853</v>
      </c>
      <c r="U116" s="52">
        <v>653</v>
      </c>
      <c r="V116" s="52">
        <v>1953</v>
      </c>
      <c r="W116" s="52">
        <v>9</v>
      </c>
      <c r="X116" s="52">
        <v>1958</v>
      </c>
      <c r="Y116" s="52">
        <v>1643</v>
      </c>
      <c r="DA116" s="63" t="s">
        <v>1279</v>
      </c>
    </row>
    <row r="117" spans="1:105" ht="12" customHeight="1" x14ac:dyDescent="0.25">
      <c r="A117" s="97" t="s">
        <v>121</v>
      </c>
      <c r="B117" s="52"/>
      <c r="C117" s="52">
        <v>202</v>
      </c>
      <c r="D117" s="52">
        <v>5</v>
      </c>
      <c r="E117" s="52">
        <v>765</v>
      </c>
      <c r="F117" s="52">
        <v>326</v>
      </c>
      <c r="G117" s="52">
        <v>296</v>
      </c>
      <c r="H117" s="52">
        <v>266</v>
      </c>
      <c r="I117" s="52">
        <v>459</v>
      </c>
      <c r="J117" s="52">
        <v>800</v>
      </c>
      <c r="K117" s="52">
        <v>1922</v>
      </c>
      <c r="L117" s="52">
        <v>1496</v>
      </c>
      <c r="M117" s="52">
        <v>2375</v>
      </c>
      <c r="N117" s="52">
        <v>1426</v>
      </c>
      <c r="O117" s="52">
        <v>1197</v>
      </c>
      <c r="P117" s="52">
        <v>2325</v>
      </c>
      <c r="Q117" s="52">
        <v>2827</v>
      </c>
      <c r="R117" s="52">
        <v>2932</v>
      </c>
      <c r="S117" s="52">
        <v>1788</v>
      </c>
      <c r="T117" s="52">
        <v>2501</v>
      </c>
      <c r="U117" s="52">
        <v>2722</v>
      </c>
      <c r="V117" s="52">
        <v>2958</v>
      </c>
      <c r="W117" s="52">
        <v>5662</v>
      </c>
      <c r="X117" s="52">
        <v>3569</v>
      </c>
      <c r="Y117" s="52">
        <v>2548</v>
      </c>
      <c r="DA117" s="63" t="s">
        <v>1280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5877</v>
      </c>
      <c r="D121" s="52">
        <v>4730</v>
      </c>
      <c r="E121" s="52">
        <v>3150</v>
      </c>
      <c r="F121" s="52">
        <v>1949</v>
      </c>
      <c r="G121" s="52">
        <v>2388</v>
      </c>
      <c r="H121" s="52">
        <v>2872</v>
      </c>
      <c r="I121" s="52">
        <v>3512</v>
      </c>
      <c r="J121" s="52">
        <v>4545</v>
      </c>
      <c r="K121" s="52">
        <v>5973</v>
      </c>
      <c r="L121" s="52">
        <v>4949</v>
      </c>
      <c r="M121" s="52">
        <v>2276</v>
      </c>
      <c r="N121" s="52">
        <v>2244</v>
      </c>
      <c r="O121" s="52">
        <v>2464</v>
      </c>
      <c r="P121" s="52">
        <v>2266</v>
      </c>
      <c r="Q121" s="52">
        <v>2261</v>
      </c>
      <c r="R121" s="52">
        <v>2139</v>
      </c>
      <c r="S121" s="52">
        <v>3067</v>
      </c>
      <c r="T121" s="52">
        <v>2995</v>
      </c>
      <c r="U121" s="52">
        <v>2282</v>
      </c>
      <c r="V121" s="52">
        <v>2874</v>
      </c>
      <c r="W121" s="52">
        <v>4309</v>
      </c>
      <c r="X121" s="52">
        <v>5105</v>
      </c>
      <c r="Y121" s="52">
        <v>4515</v>
      </c>
      <c r="DA121" s="63" t="s">
        <v>1281</v>
      </c>
    </row>
    <row r="122" spans="1:105" ht="12" customHeight="1" x14ac:dyDescent="0.25">
      <c r="A122" s="109" t="s">
        <v>120</v>
      </c>
      <c r="B122" s="36"/>
      <c r="C122" s="36">
        <v>4369</v>
      </c>
      <c r="D122" s="36">
        <v>1185</v>
      </c>
      <c r="E122" s="36">
        <v>4430</v>
      </c>
      <c r="F122" s="36">
        <v>2635</v>
      </c>
      <c r="G122" s="36">
        <v>1866</v>
      </c>
      <c r="H122" s="36">
        <v>1780</v>
      </c>
      <c r="I122" s="36">
        <v>1624</v>
      </c>
      <c r="J122" s="36">
        <v>2933</v>
      </c>
      <c r="K122" s="36">
        <v>4719</v>
      </c>
      <c r="L122" s="36">
        <v>6453</v>
      </c>
      <c r="M122" s="36">
        <v>6566</v>
      </c>
      <c r="N122" s="36">
        <v>5636</v>
      </c>
      <c r="O122" s="36">
        <v>4102</v>
      </c>
      <c r="P122" s="36">
        <v>5262</v>
      </c>
      <c r="Q122" s="36">
        <v>6184</v>
      </c>
      <c r="R122" s="36">
        <v>6072</v>
      </c>
      <c r="S122" s="36">
        <v>5311</v>
      </c>
      <c r="T122" s="36">
        <v>6135</v>
      </c>
      <c r="U122" s="36">
        <v>6234</v>
      </c>
      <c r="V122" s="36">
        <v>7098</v>
      </c>
      <c r="W122" s="36">
        <v>8076</v>
      </c>
      <c r="X122" s="36">
        <v>9028</v>
      </c>
      <c r="Y122" s="36">
        <v>7265</v>
      </c>
      <c r="DA122" s="60" t="s">
        <v>1282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209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1283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210</v>
      </c>
      <c r="B126" s="52"/>
      <c r="C126" s="52">
        <v>2166226</v>
      </c>
      <c r="D126" s="52">
        <v>1398915</v>
      </c>
      <c r="E126" s="52">
        <v>1433190</v>
      </c>
      <c r="F126" s="52">
        <v>1785070</v>
      </c>
      <c r="G126" s="52">
        <v>1356585</v>
      </c>
      <c r="H126" s="52">
        <v>1127325</v>
      </c>
      <c r="I126" s="52">
        <v>1568064</v>
      </c>
      <c r="J126" s="52">
        <v>1553128</v>
      </c>
      <c r="K126" s="52">
        <v>1863221</v>
      </c>
      <c r="L126" s="52">
        <v>1817559</v>
      </c>
      <c r="M126" s="52">
        <v>2355738</v>
      </c>
      <c r="N126" s="52">
        <v>2600549</v>
      </c>
      <c r="O126" s="52">
        <v>2471918</v>
      </c>
      <c r="P126" s="52">
        <v>1053252</v>
      </c>
      <c r="Q126" s="52">
        <v>1318310</v>
      </c>
      <c r="R126" s="52">
        <v>1222233</v>
      </c>
      <c r="S126" s="52">
        <v>1380114</v>
      </c>
      <c r="T126" s="52">
        <v>921729</v>
      </c>
      <c r="U126" s="52">
        <v>1287954</v>
      </c>
      <c r="V126" s="52">
        <v>1164449</v>
      </c>
      <c r="W126" s="52">
        <v>1398466</v>
      </c>
      <c r="X126" s="52">
        <v>1415973</v>
      </c>
      <c r="Y126" s="52">
        <v>1782452</v>
      </c>
      <c r="DA126" s="63" t="s">
        <v>1284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121936</v>
      </c>
      <c r="D129" s="52">
        <v>102124</v>
      </c>
      <c r="E129" s="52">
        <v>82377</v>
      </c>
      <c r="F129" s="52">
        <v>112814</v>
      </c>
      <c r="G129" s="52">
        <v>148248</v>
      </c>
      <c r="H129" s="52">
        <v>119018</v>
      </c>
      <c r="I129" s="52">
        <v>89433</v>
      </c>
      <c r="J129" s="52">
        <v>79232</v>
      </c>
      <c r="K129" s="52">
        <v>150768</v>
      </c>
      <c r="L129" s="52">
        <v>157083</v>
      </c>
      <c r="M129" s="52">
        <v>219135</v>
      </c>
      <c r="N129" s="52">
        <v>326517</v>
      </c>
      <c r="O129" s="52">
        <v>333414</v>
      </c>
      <c r="P129" s="52">
        <v>293884</v>
      </c>
      <c r="Q129" s="52">
        <v>242902</v>
      </c>
      <c r="R129" s="52">
        <v>228965</v>
      </c>
      <c r="S129" s="52">
        <v>255792</v>
      </c>
      <c r="T129" s="52">
        <v>258338</v>
      </c>
      <c r="U129" s="52">
        <v>259530</v>
      </c>
      <c r="V129" s="52">
        <v>273870</v>
      </c>
      <c r="W129" s="52">
        <v>251566</v>
      </c>
      <c r="X129" s="52">
        <v>298930</v>
      </c>
      <c r="Y129" s="52">
        <v>326071</v>
      </c>
      <c r="DA129" s="63" t="s">
        <v>1285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1858424</v>
      </c>
      <c r="D131" s="52">
        <v>1440975</v>
      </c>
      <c r="E131" s="52">
        <v>1523203</v>
      </c>
      <c r="F131" s="52">
        <v>1719743</v>
      </c>
      <c r="G131" s="52">
        <v>1384997</v>
      </c>
      <c r="H131" s="52">
        <v>1117014</v>
      </c>
      <c r="I131" s="52">
        <v>1636568</v>
      </c>
      <c r="J131" s="52">
        <v>1761987</v>
      </c>
      <c r="K131" s="52">
        <v>1879420</v>
      </c>
      <c r="L131" s="52">
        <v>1888828</v>
      </c>
      <c r="M131" s="52">
        <v>2341662</v>
      </c>
      <c r="N131" s="52">
        <v>2373603</v>
      </c>
      <c r="O131" s="52">
        <v>2180009</v>
      </c>
      <c r="P131" s="52">
        <v>841568</v>
      </c>
      <c r="Q131" s="52">
        <v>994103</v>
      </c>
      <c r="R131" s="52">
        <v>1058810</v>
      </c>
      <c r="S131" s="52">
        <v>1271543</v>
      </c>
      <c r="T131" s="52">
        <v>1057033</v>
      </c>
      <c r="U131" s="52">
        <v>1308722</v>
      </c>
      <c r="V131" s="52">
        <v>1324998</v>
      </c>
      <c r="W131" s="52">
        <v>1623247</v>
      </c>
      <c r="X131" s="52">
        <v>1558279</v>
      </c>
      <c r="Y131" s="52">
        <v>1570964</v>
      </c>
      <c r="DA131" s="63" t="s">
        <v>1286</v>
      </c>
    </row>
    <row r="132" spans="1:105" ht="12" customHeight="1" x14ac:dyDescent="0.25">
      <c r="A132" s="97" t="s">
        <v>127</v>
      </c>
      <c r="B132" s="52"/>
      <c r="C132" s="52">
        <v>3833</v>
      </c>
      <c r="D132" s="52">
        <v>2837</v>
      </c>
      <c r="E132" s="52">
        <v>3698</v>
      </c>
      <c r="F132" s="52">
        <v>3385</v>
      </c>
      <c r="G132" s="52">
        <v>3578</v>
      </c>
      <c r="H132" s="52">
        <v>3065</v>
      </c>
      <c r="I132" s="52">
        <v>5012</v>
      </c>
      <c r="J132" s="52">
        <v>4826</v>
      </c>
      <c r="K132" s="52">
        <v>13153</v>
      </c>
      <c r="L132" s="52">
        <v>6236</v>
      </c>
      <c r="M132" s="52">
        <v>6587</v>
      </c>
      <c r="N132" s="52">
        <v>4082</v>
      </c>
      <c r="O132" s="52">
        <v>10954</v>
      </c>
      <c r="P132" s="52">
        <v>14327</v>
      </c>
      <c r="Q132" s="52">
        <v>9854</v>
      </c>
      <c r="R132" s="52">
        <v>8793</v>
      </c>
      <c r="S132" s="52">
        <v>4798</v>
      </c>
      <c r="T132" s="52">
        <v>7783</v>
      </c>
      <c r="U132" s="52">
        <v>12117</v>
      </c>
      <c r="V132" s="52">
        <v>8873</v>
      </c>
      <c r="W132" s="52">
        <v>19070</v>
      </c>
      <c r="X132" s="52">
        <v>36844</v>
      </c>
      <c r="Y132" s="52">
        <v>34412</v>
      </c>
      <c r="DA132" s="63" t="s">
        <v>1287</v>
      </c>
    </row>
    <row r="133" spans="1:105" ht="12" hidden="1" customHeight="1" x14ac:dyDescent="0.25">
      <c r="A133" s="108" t="s">
        <v>199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448362</v>
      </c>
      <c r="D135" s="52">
        <v>322388</v>
      </c>
      <c r="E135" s="52">
        <v>270848</v>
      </c>
      <c r="F135" s="52">
        <v>537783</v>
      </c>
      <c r="G135" s="52">
        <v>360232</v>
      </c>
      <c r="H135" s="52">
        <v>377786</v>
      </c>
      <c r="I135" s="52">
        <v>175246</v>
      </c>
      <c r="J135" s="52">
        <v>183604</v>
      </c>
      <c r="K135" s="52">
        <v>229735</v>
      </c>
      <c r="L135" s="52">
        <v>281669</v>
      </c>
      <c r="M135" s="52">
        <v>192688</v>
      </c>
      <c r="N135" s="52">
        <v>353845</v>
      </c>
      <c r="O135" s="52">
        <v>218818</v>
      </c>
      <c r="P135" s="52">
        <v>124842</v>
      </c>
      <c r="Q135" s="52">
        <v>131488</v>
      </c>
      <c r="R135" s="52">
        <v>131469</v>
      </c>
      <c r="S135" s="52">
        <v>200827</v>
      </c>
      <c r="T135" s="52">
        <v>179575</v>
      </c>
      <c r="U135" s="52">
        <v>168308</v>
      </c>
      <c r="V135" s="52">
        <v>188922</v>
      </c>
      <c r="W135" s="52">
        <v>53270</v>
      </c>
      <c r="X135" s="52">
        <v>175402</v>
      </c>
      <c r="Y135" s="52">
        <v>230506</v>
      </c>
      <c r="DA135" s="63" t="s">
        <v>1288</v>
      </c>
    </row>
    <row r="136" spans="1:105" ht="12" customHeight="1" x14ac:dyDescent="0.25">
      <c r="A136" s="97" t="s">
        <v>121</v>
      </c>
      <c r="B136" s="52"/>
      <c r="C136" s="52">
        <v>157871</v>
      </c>
      <c r="D136" s="52">
        <v>146016</v>
      </c>
      <c r="E136" s="52">
        <v>232189</v>
      </c>
      <c r="F136" s="52">
        <v>137597</v>
      </c>
      <c r="G136" s="52">
        <v>214710</v>
      </c>
      <c r="H136" s="52">
        <v>231046</v>
      </c>
      <c r="I136" s="52">
        <v>205118</v>
      </c>
      <c r="J136" s="52">
        <v>126237</v>
      </c>
      <c r="K136" s="52">
        <v>333622</v>
      </c>
      <c r="L136" s="52">
        <v>195544</v>
      </c>
      <c r="M136" s="52">
        <v>328828</v>
      </c>
      <c r="N136" s="52">
        <v>367173</v>
      </c>
      <c r="O136" s="52">
        <v>389692</v>
      </c>
      <c r="P136" s="52">
        <v>489045</v>
      </c>
      <c r="Q136" s="52">
        <v>513979</v>
      </c>
      <c r="R136" s="52">
        <v>341852</v>
      </c>
      <c r="S136" s="52">
        <v>299507</v>
      </c>
      <c r="T136" s="52">
        <v>209156</v>
      </c>
      <c r="U136" s="52">
        <v>275419</v>
      </c>
      <c r="V136" s="52">
        <v>225070</v>
      </c>
      <c r="W136" s="52">
        <v>279399</v>
      </c>
      <c r="X136" s="52">
        <v>244118</v>
      </c>
      <c r="Y136" s="52">
        <v>344196</v>
      </c>
      <c r="DA136" s="63" t="s">
        <v>1289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1671068</v>
      </c>
      <c r="D140" s="52">
        <v>914073</v>
      </c>
      <c r="E140" s="52">
        <v>958002</v>
      </c>
      <c r="F140" s="52">
        <v>1151920</v>
      </c>
      <c r="G140" s="52">
        <v>1346233</v>
      </c>
      <c r="H140" s="52">
        <v>1387827</v>
      </c>
      <c r="I140" s="52">
        <v>791511</v>
      </c>
      <c r="J140" s="52">
        <v>630668</v>
      </c>
      <c r="K140" s="52">
        <v>935167</v>
      </c>
      <c r="L140" s="52">
        <v>826587</v>
      </c>
      <c r="M140" s="52">
        <v>997163</v>
      </c>
      <c r="N140" s="52">
        <v>1053707</v>
      </c>
      <c r="O140" s="52">
        <v>1070337</v>
      </c>
      <c r="P140" s="52">
        <v>556198</v>
      </c>
      <c r="Q140" s="52">
        <v>702074</v>
      </c>
      <c r="R140" s="52">
        <v>711588</v>
      </c>
      <c r="S140" s="52">
        <v>798154</v>
      </c>
      <c r="T140" s="52">
        <v>716535</v>
      </c>
      <c r="U140" s="52">
        <v>782105</v>
      </c>
      <c r="V140" s="52">
        <v>729077</v>
      </c>
      <c r="W140" s="52">
        <v>849692</v>
      </c>
      <c r="X140" s="52">
        <v>761808</v>
      </c>
      <c r="Y140" s="52">
        <v>949948</v>
      </c>
      <c r="DA140" s="63" t="s">
        <v>1290</v>
      </c>
    </row>
    <row r="141" spans="1:105" ht="12" customHeight="1" x14ac:dyDescent="0.25">
      <c r="A141" s="109" t="s">
        <v>120</v>
      </c>
      <c r="B141" s="36"/>
      <c r="C141" s="36">
        <v>2673507</v>
      </c>
      <c r="D141" s="36">
        <v>2452526</v>
      </c>
      <c r="E141" s="36">
        <v>2713264</v>
      </c>
      <c r="F141" s="36">
        <v>2952791</v>
      </c>
      <c r="G141" s="36">
        <v>2732747</v>
      </c>
      <c r="H141" s="36">
        <v>2883781</v>
      </c>
      <c r="I141" s="36">
        <v>1836286</v>
      </c>
      <c r="J141" s="36">
        <v>1881880</v>
      </c>
      <c r="K141" s="36">
        <v>2423030</v>
      </c>
      <c r="L141" s="36">
        <v>2323904</v>
      </c>
      <c r="M141" s="36">
        <v>2746286</v>
      </c>
      <c r="N141" s="36">
        <v>2968927</v>
      </c>
      <c r="O141" s="36">
        <v>2745004</v>
      </c>
      <c r="P141" s="36">
        <v>1939021</v>
      </c>
      <c r="Q141" s="36">
        <v>2324533</v>
      </c>
      <c r="R141" s="36">
        <v>2314752</v>
      </c>
      <c r="S141" s="36">
        <v>2529229</v>
      </c>
      <c r="T141" s="36">
        <v>2189542</v>
      </c>
      <c r="U141" s="36">
        <v>2546499</v>
      </c>
      <c r="V141" s="36">
        <v>2339755</v>
      </c>
      <c r="W141" s="36">
        <v>2159596</v>
      </c>
      <c r="X141" s="36">
        <v>1930102</v>
      </c>
      <c r="Y141" s="36">
        <v>2231233</v>
      </c>
      <c r="DA141" s="60" t="s">
        <v>1291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1292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382178</v>
      </c>
      <c r="D145" s="52">
        <v>601334</v>
      </c>
      <c r="E145" s="52">
        <v>619832</v>
      </c>
      <c r="F145" s="52">
        <v>630856</v>
      </c>
      <c r="G145" s="52">
        <v>758116</v>
      </c>
      <c r="H145" s="52">
        <v>885744</v>
      </c>
      <c r="I145" s="52">
        <v>1102761</v>
      </c>
      <c r="J145" s="52">
        <v>1123026</v>
      </c>
      <c r="K145" s="52">
        <v>1197086</v>
      </c>
      <c r="L145" s="52">
        <v>1057449</v>
      </c>
      <c r="M145" s="52">
        <v>940057</v>
      </c>
      <c r="N145" s="52">
        <v>973588</v>
      </c>
      <c r="O145" s="52">
        <v>1155055</v>
      </c>
      <c r="P145" s="52">
        <v>1309102</v>
      </c>
      <c r="Q145" s="52">
        <v>1259168</v>
      </c>
      <c r="R145" s="52">
        <v>1345485</v>
      </c>
      <c r="S145" s="52">
        <v>1454168</v>
      </c>
      <c r="T145" s="52">
        <v>1773383</v>
      </c>
      <c r="U145" s="52">
        <v>2061310</v>
      </c>
      <c r="V145" s="52">
        <v>2567357</v>
      </c>
      <c r="W145" s="52">
        <v>3310846</v>
      </c>
      <c r="X145" s="52">
        <v>4047974</v>
      </c>
      <c r="Y145" s="52">
        <v>3427656</v>
      </c>
      <c r="DA145" s="63" t="s">
        <v>1293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69940</v>
      </c>
      <c r="D147" s="52">
        <v>101795</v>
      </c>
      <c r="E147" s="52">
        <v>135751</v>
      </c>
      <c r="F147" s="52">
        <v>159310</v>
      </c>
      <c r="G147" s="52">
        <v>201744</v>
      </c>
      <c r="H147" s="52">
        <v>259294</v>
      </c>
      <c r="I147" s="52">
        <v>290538</v>
      </c>
      <c r="J147" s="52">
        <v>335884</v>
      </c>
      <c r="K147" s="52">
        <v>505363</v>
      </c>
      <c r="L147" s="52">
        <v>475461</v>
      </c>
      <c r="M147" s="52">
        <v>453982</v>
      </c>
      <c r="N147" s="52">
        <v>446249</v>
      </c>
      <c r="O147" s="52">
        <v>545459</v>
      </c>
      <c r="P147" s="52">
        <v>514914</v>
      </c>
      <c r="Q147" s="52">
        <v>731807</v>
      </c>
      <c r="R147" s="52">
        <v>899844</v>
      </c>
      <c r="S147" s="52">
        <v>876603</v>
      </c>
      <c r="T147" s="52">
        <v>935336</v>
      </c>
      <c r="U147" s="52">
        <v>1259280</v>
      </c>
      <c r="V147" s="52">
        <v>1448477</v>
      </c>
      <c r="W147" s="52">
        <v>2186904</v>
      </c>
      <c r="X147" s="52">
        <v>2170312</v>
      </c>
      <c r="Y147" s="52">
        <v>2406748</v>
      </c>
      <c r="DA147" s="63" t="s">
        <v>1294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94539</v>
      </c>
      <c r="D149" s="52">
        <v>167993</v>
      </c>
      <c r="E149" s="52">
        <v>188022</v>
      </c>
      <c r="F149" s="52">
        <v>172819</v>
      </c>
      <c r="G149" s="52">
        <v>173555</v>
      </c>
      <c r="H149" s="52">
        <v>182110</v>
      </c>
      <c r="I149" s="52">
        <v>211608</v>
      </c>
      <c r="J149" s="52">
        <v>231399</v>
      </c>
      <c r="K149" s="52">
        <v>324880</v>
      </c>
      <c r="L149" s="52">
        <v>276625</v>
      </c>
      <c r="M149" s="52">
        <v>262438</v>
      </c>
      <c r="N149" s="52">
        <v>271762</v>
      </c>
      <c r="O149" s="52">
        <v>327629</v>
      </c>
      <c r="P149" s="52">
        <v>357898</v>
      </c>
      <c r="Q149" s="52">
        <v>335961</v>
      </c>
      <c r="R149" s="52">
        <v>342828</v>
      </c>
      <c r="S149" s="52">
        <v>366460</v>
      </c>
      <c r="T149" s="52">
        <v>345855</v>
      </c>
      <c r="U149" s="52">
        <v>414509</v>
      </c>
      <c r="V149" s="52">
        <v>444400</v>
      </c>
      <c r="W149" s="52">
        <v>611183</v>
      </c>
      <c r="X149" s="52">
        <v>667560</v>
      </c>
      <c r="Y149" s="52">
        <v>508046</v>
      </c>
      <c r="DA149" s="63" t="s">
        <v>1295</v>
      </c>
    </row>
    <row r="150" spans="1:105" ht="12" customHeight="1" x14ac:dyDescent="0.25">
      <c r="A150" s="97" t="s">
        <v>123</v>
      </c>
      <c r="B150" s="52"/>
      <c r="C150" s="52">
        <v>618</v>
      </c>
      <c r="D150" s="52">
        <v>1449</v>
      </c>
      <c r="E150" s="52">
        <v>4267</v>
      </c>
      <c r="F150" s="52">
        <v>1598</v>
      </c>
      <c r="G150" s="52">
        <v>676</v>
      </c>
      <c r="H150" s="52">
        <v>1638</v>
      </c>
      <c r="I150" s="52">
        <v>1244</v>
      </c>
      <c r="J150" s="52">
        <v>5700</v>
      </c>
      <c r="K150" s="52">
        <v>5169</v>
      </c>
      <c r="L150" s="52">
        <v>16030</v>
      </c>
      <c r="M150" s="52">
        <v>8556</v>
      </c>
      <c r="N150" s="52">
        <v>10112</v>
      </c>
      <c r="O150" s="52">
        <v>10315</v>
      </c>
      <c r="P150" s="52">
        <v>11790</v>
      </c>
      <c r="Q150" s="52">
        <v>7724</v>
      </c>
      <c r="R150" s="52">
        <v>8582</v>
      </c>
      <c r="S150" s="52">
        <v>13988</v>
      </c>
      <c r="T150" s="52">
        <v>10583</v>
      </c>
      <c r="U150" s="52">
        <v>10552</v>
      </c>
      <c r="V150" s="52">
        <v>18527</v>
      </c>
      <c r="W150" s="52">
        <v>5745</v>
      </c>
      <c r="X150" s="52">
        <v>17907</v>
      </c>
      <c r="Y150" s="52">
        <v>3706</v>
      </c>
      <c r="DA150" s="63" t="s">
        <v>1296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348496</v>
      </c>
      <c r="D153" s="52">
        <v>460564</v>
      </c>
      <c r="E153" s="52">
        <v>453009</v>
      </c>
      <c r="F153" s="52">
        <v>534946</v>
      </c>
      <c r="G153" s="52">
        <v>654140</v>
      </c>
      <c r="H153" s="52">
        <v>804753</v>
      </c>
      <c r="I153" s="52">
        <v>779149</v>
      </c>
      <c r="J153" s="52">
        <v>919778</v>
      </c>
      <c r="K153" s="52">
        <v>964289</v>
      </c>
      <c r="L153" s="52">
        <v>990305</v>
      </c>
      <c r="M153" s="52">
        <v>908514</v>
      </c>
      <c r="N153" s="52">
        <v>1057809</v>
      </c>
      <c r="O153" s="52">
        <v>1183405</v>
      </c>
      <c r="P153" s="52">
        <v>1186014</v>
      </c>
      <c r="Q153" s="52">
        <v>1241293</v>
      </c>
      <c r="R153" s="52">
        <v>1314549</v>
      </c>
      <c r="S153" s="52">
        <v>1423410</v>
      </c>
      <c r="T153" s="52">
        <v>1580755</v>
      </c>
      <c r="U153" s="52">
        <v>1777303</v>
      </c>
      <c r="V153" s="52">
        <v>2248545</v>
      </c>
      <c r="W153" s="52">
        <v>2179395</v>
      </c>
      <c r="X153" s="52">
        <v>2530628</v>
      </c>
      <c r="Y153" s="52">
        <v>2558231</v>
      </c>
      <c r="DA153" s="63" t="s">
        <v>1297</v>
      </c>
    </row>
    <row r="154" spans="1:105" ht="12" customHeight="1" x14ac:dyDescent="0.25">
      <c r="A154" s="97" t="s">
        <v>121</v>
      </c>
      <c r="B154" s="52"/>
      <c r="C154" s="52">
        <v>66871</v>
      </c>
      <c r="D154" s="52">
        <v>100586</v>
      </c>
      <c r="E154" s="52">
        <v>110485</v>
      </c>
      <c r="F154" s="52">
        <v>77288</v>
      </c>
      <c r="G154" s="52">
        <v>126478</v>
      </c>
      <c r="H154" s="52">
        <v>164584</v>
      </c>
      <c r="I154" s="52">
        <v>334453</v>
      </c>
      <c r="J154" s="52">
        <v>290317</v>
      </c>
      <c r="K154" s="52">
        <v>412589</v>
      </c>
      <c r="L154" s="52">
        <v>385952</v>
      </c>
      <c r="M154" s="52">
        <v>428811</v>
      </c>
      <c r="N154" s="52">
        <v>379215</v>
      </c>
      <c r="O154" s="52">
        <v>487159</v>
      </c>
      <c r="P154" s="52">
        <v>710715</v>
      </c>
      <c r="Q154" s="52">
        <v>715050</v>
      </c>
      <c r="R154" s="52">
        <v>725783</v>
      </c>
      <c r="S154" s="52">
        <v>691438</v>
      </c>
      <c r="T154" s="52">
        <v>848382</v>
      </c>
      <c r="U154" s="52">
        <v>902069</v>
      </c>
      <c r="V154" s="52">
        <v>992658</v>
      </c>
      <c r="W154" s="52">
        <v>1774105</v>
      </c>
      <c r="X154" s="52">
        <v>2200743</v>
      </c>
      <c r="Y154" s="52">
        <v>1849460</v>
      </c>
      <c r="DA154" s="63" t="s">
        <v>1298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65332</v>
      </c>
      <c r="D158" s="52">
        <v>113743</v>
      </c>
      <c r="E158" s="52">
        <v>135787</v>
      </c>
      <c r="F158" s="52">
        <v>144592</v>
      </c>
      <c r="G158" s="52">
        <v>181013</v>
      </c>
      <c r="H158" s="52">
        <v>216428</v>
      </c>
      <c r="I158" s="52">
        <v>273662</v>
      </c>
      <c r="J158" s="52">
        <v>292258</v>
      </c>
      <c r="K158" s="52">
        <v>368421</v>
      </c>
      <c r="L158" s="52">
        <v>387315</v>
      </c>
      <c r="M158" s="52">
        <v>367639</v>
      </c>
      <c r="N158" s="52">
        <v>423037</v>
      </c>
      <c r="O158" s="52">
        <v>471406</v>
      </c>
      <c r="P158" s="52">
        <v>468815</v>
      </c>
      <c r="Q158" s="52">
        <v>407556</v>
      </c>
      <c r="R158" s="52">
        <v>354836</v>
      </c>
      <c r="S158" s="52">
        <v>441317</v>
      </c>
      <c r="T158" s="52">
        <v>485341</v>
      </c>
      <c r="U158" s="52">
        <v>606738</v>
      </c>
      <c r="V158" s="52">
        <v>681458</v>
      </c>
      <c r="W158" s="52">
        <v>809561</v>
      </c>
      <c r="X158" s="52">
        <v>854101</v>
      </c>
      <c r="Y158" s="52">
        <v>721957</v>
      </c>
      <c r="DA158" s="63" t="s">
        <v>1299</v>
      </c>
    </row>
    <row r="159" spans="1:105" ht="12" customHeight="1" x14ac:dyDescent="0.25">
      <c r="A159" s="109" t="s">
        <v>120</v>
      </c>
      <c r="B159" s="36"/>
      <c r="C159" s="36">
        <v>445197</v>
      </c>
      <c r="D159" s="36">
        <v>616848</v>
      </c>
      <c r="E159" s="36">
        <v>620003</v>
      </c>
      <c r="F159" s="36">
        <v>642057</v>
      </c>
      <c r="G159" s="36">
        <v>773862</v>
      </c>
      <c r="H159" s="36">
        <v>936658</v>
      </c>
      <c r="I159" s="36">
        <v>1052844</v>
      </c>
      <c r="J159" s="36">
        <v>1154881</v>
      </c>
      <c r="K159" s="36">
        <v>1338162</v>
      </c>
      <c r="L159" s="36">
        <v>1281508</v>
      </c>
      <c r="M159" s="36">
        <v>1241637</v>
      </c>
      <c r="N159" s="36">
        <v>1295395</v>
      </c>
      <c r="O159" s="36">
        <v>1537189</v>
      </c>
      <c r="P159" s="36">
        <v>1797644</v>
      </c>
      <c r="Q159" s="36">
        <v>1892528</v>
      </c>
      <c r="R159" s="36">
        <v>2037225</v>
      </c>
      <c r="S159" s="36">
        <v>2053902</v>
      </c>
      <c r="T159" s="36">
        <v>2300378</v>
      </c>
      <c r="U159" s="36">
        <v>2496322</v>
      </c>
      <c r="V159" s="36">
        <v>3023142</v>
      </c>
      <c r="W159" s="36">
        <v>3766035</v>
      </c>
      <c r="X159" s="36">
        <v>4568226</v>
      </c>
      <c r="Y159" s="36">
        <v>4177899</v>
      </c>
      <c r="DA159" s="60" t="s">
        <v>1300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1301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943596</v>
      </c>
      <c r="D163" s="52">
        <v>885110</v>
      </c>
      <c r="E163" s="52">
        <v>852095</v>
      </c>
      <c r="F163" s="52">
        <v>829571</v>
      </c>
      <c r="G163" s="52">
        <v>782959</v>
      </c>
      <c r="H163" s="52">
        <v>959337</v>
      </c>
      <c r="I163" s="52">
        <v>871019</v>
      </c>
      <c r="J163" s="52">
        <v>886472</v>
      </c>
      <c r="K163" s="52">
        <v>822500</v>
      </c>
      <c r="L163" s="52">
        <v>944854</v>
      </c>
      <c r="M163" s="52">
        <v>785456</v>
      </c>
      <c r="N163" s="52">
        <v>928378</v>
      </c>
      <c r="O163" s="52">
        <v>674227</v>
      </c>
      <c r="P163" s="52">
        <v>291462</v>
      </c>
      <c r="Q163" s="52">
        <v>417538</v>
      </c>
      <c r="R163" s="52">
        <v>689829</v>
      </c>
      <c r="S163" s="52">
        <v>870854</v>
      </c>
      <c r="T163" s="52">
        <v>902365</v>
      </c>
      <c r="U163" s="52">
        <v>878253</v>
      </c>
      <c r="V163" s="52">
        <v>865005</v>
      </c>
      <c r="W163" s="52">
        <v>967475</v>
      </c>
      <c r="X163" s="52">
        <v>911367</v>
      </c>
      <c r="Y163" s="52">
        <v>1090675</v>
      </c>
      <c r="DA163" s="63" t="s">
        <v>1302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441529</v>
      </c>
      <c r="D165" s="52">
        <v>447935</v>
      </c>
      <c r="E165" s="52">
        <v>460401</v>
      </c>
      <c r="F165" s="52">
        <v>423873</v>
      </c>
      <c r="G165" s="52">
        <v>528485</v>
      </c>
      <c r="H165" s="52">
        <v>552082</v>
      </c>
      <c r="I165" s="52">
        <v>501455</v>
      </c>
      <c r="J165" s="52">
        <v>374213</v>
      </c>
      <c r="K165" s="52">
        <v>492095</v>
      </c>
      <c r="L165" s="52">
        <v>507145</v>
      </c>
      <c r="M165" s="52">
        <v>580593</v>
      </c>
      <c r="N165" s="52">
        <v>631117</v>
      </c>
      <c r="O165" s="52">
        <v>568258</v>
      </c>
      <c r="P165" s="52">
        <v>379661</v>
      </c>
      <c r="Q165" s="52">
        <v>304599</v>
      </c>
      <c r="R165" s="52">
        <v>424763</v>
      </c>
      <c r="S165" s="52">
        <v>589320</v>
      </c>
      <c r="T165" s="52">
        <v>669405</v>
      </c>
      <c r="U165" s="52">
        <v>732399</v>
      </c>
      <c r="V165" s="52">
        <v>701576</v>
      </c>
      <c r="W165" s="52">
        <v>730382</v>
      </c>
      <c r="X165" s="52">
        <v>673486</v>
      </c>
      <c r="Y165" s="52">
        <v>694567</v>
      </c>
      <c r="DA165" s="63" t="s">
        <v>1303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389006</v>
      </c>
      <c r="D167" s="52">
        <v>325596</v>
      </c>
      <c r="E167" s="52">
        <v>398923</v>
      </c>
      <c r="F167" s="52">
        <v>407937</v>
      </c>
      <c r="G167" s="52">
        <v>356035</v>
      </c>
      <c r="H167" s="52">
        <v>418954</v>
      </c>
      <c r="I167" s="52">
        <v>218352</v>
      </c>
      <c r="J167" s="52">
        <v>199610</v>
      </c>
      <c r="K167" s="52">
        <v>306264</v>
      </c>
      <c r="L167" s="52">
        <v>340583</v>
      </c>
      <c r="M167" s="52">
        <v>304253</v>
      </c>
      <c r="N167" s="52">
        <v>260688</v>
      </c>
      <c r="O167" s="52">
        <v>166469</v>
      </c>
      <c r="P167" s="52">
        <v>127240</v>
      </c>
      <c r="Q167" s="52">
        <v>135015</v>
      </c>
      <c r="R167" s="52">
        <v>262601</v>
      </c>
      <c r="S167" s="52">
        <v>286174</v>
      </c>
      <c r="T167" s="52">
        <v>306585</v>
      </c>
      <c r="U167" s="52">
        <v>225735</v>
      </c>
      <c r="V167" s="52">
        <v>220934</v>
      </c>
      <c r="W167" s="52">
        <v>230208</v>
      </c>
      <c r="X167" s="52">
        <v>227705</v>
      </c>
      <c r="Y167" s="52">
        <v>305958</v>
      </c>
      <c r="DA167" s="63" t="s">
        <v>1304</v>
      </c>
    </row>
    <row r="168" spans="1:105" ht="12" customHeight="1" x14ac:dyDescent="0.25">
      <c r="A168" s="97" t="s">
        <v>123</v>
      </c>
      <c r="B168" s="52"/>
      <c r="C168" s="52">
        <v>288</v>
      </c>
      <c r="D168" s="52">
        <v>540</v>
      </c>
      <c r="E168" s="52">
        <v>1862</v>
      </c>
      <c r="F168" s="52">
        <v>1138</v>
      </c>
      <c r="G168" s="52">
        <v>731</v>
      </c>
      <c r="H168" s="52">
        <v>952</v>
      </c>
      <c r="I168" s="52">
        <v>1345</v>
      </c>
      <c r="J168" s="52">
        <v>2092</v>
      </c>
      <c r="K168" s="52">
        <v>2541</v>
      </c>
      <c r="L168" s="52">
        <v>2809</v>
      </c>
      <c r="M168" s="52">
        <v>902</v>
      </c>
      <c r="N168" s="52">
        <v>1489</v>
      </c>
      <c r="O168" s="52">
        <v>1456</v>
      </c>
      <c r="P168" s="52">
        <v>1018</v>
      </c>
      <c r="Q168" s="52">
        <v>1619</v>
      </c>
      <c r="R168" s="52">
        <v>2616</v>
      </c>
      <c r="S168" s="52">
        <v>2234</v>
      </c>
      <c r="T168" s="52">
        <v>1389</v>
      </c>
      <c r="U168" s="52">
        <v>539</v>
      </c>
      <c r="V168" s="52">
        <v>1520</v>
      </c>
      <c r="W168" s="52">
        <v>2795</v>
      </c>
      <c r="X168" s="52">
        <v>3379</v>
      </c>
      <c r="Y168" s="52">
        <v>813</v>
      </c>
      <c r="DA168" s="63" t="s">
        <v>1305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1152238</v>
      </c>
      <c r="D171" s="52">
        <v>1175566</v>
      </c>
      <c r="E171" s="52">
        <v>1051575</v>
      </c>
      <c r="F171" s="52">
        <v>1072273</v>
      </c>
      <c r="G171" s="52">
        <v>1172599</v>
      </c>
      <c r="H171" s="52">
        <v>1409859</v>
      </c>
      <c r="I171" s="52">
        <v>871778</v>
      </c>
      <c r="J171" s="52">
        <v>890024</v>
      </c>
      <c r="K171" s="52">
        <v>936499</v>
      </c>
      <c r="L171" s="52">
        <v>998448</v>
      </c>
      <c r="M171" s="52">
        <v>984194</v>
      </c>
      <c r="N171" s="52">
        <v>1151467</v>
      </c>
      <c r="O171" s="52">
        <v>980491</v>
      </c>
      <c r="P171" s="52">
        <v>645915</v>
      </c>
      <c r="Q171" s="52">
        <v>791478</v>
      </c>
      <c r="R171" s="52">
        <v>920495</v>
      </c>
      <c r="S171" s="52">
        <v>1010180</v>
      </c>
      <c r="T171" s="52">
        <v>1011257</v>
      </c>
      <c r="U171" s="52">
        <v>1004727</v>
      </c>
      <c r="V171" s="52">
        <v>988139</v>
      </c>
      <c r="W171" s="52">
        <v>917991</v>
      </c>
      <c r="X171" s="52">
        <v>774362</v>
      </c>
      <c r="Y171" s="52">
        <v>992669</v>
      </c>
      <c r="DA171" s="63" t="s">
        <v>1306</v>
      </c>
    </row>
    <row r="172" spans="1:105" ht="12" customHeight="1" x14ac:dyDescent="0.25">
      <c r="A172" s="97" t="s">
        <v>121</v>
      </c>
      <c r="B172" s="52"/>
      <c r="C172" s="52">
        <v>133374</v>
      </c>
      <c r="D172" s="52">
        <v>129215</v>
      </c>
      <c r="E172" s="52">
        <v>139094</v>
      </c>
      <c r="F172" s="52">
        <v>129422</v>
      </c>
      <c r="G172" s="52">
        <v>167828</v>
      </c>
      <c r="H172" s="52">
        <v>227137</v>
      </c>
      <c r="I172" s="52">
        <v>290840</v>
      </c>
      <c r="J172" s="52">
        <v>319592</v>
      </c>
      <c r="K172" s="52">
        <v>382454</v>
      </c>
      <c r="L172" s="52">
        <v>390107</v>
      </c>
      <c r="M172" s="52">
        <v>267485</v>
      </c>
      <c r="N172" s="52">
        <v>280328</v>
      </c>
      <c r="O172" s="52">
        <v>253215</v>
      </c>
      <c r="P172" s="52">
        <v>235125</v>
      </c>
      <c r="Q172" s="52">
        <v>280470</v>
      </c>
      <c r="R172" s="52">
        <v>375773</v>
      </c>
      <c r="S172" s="52">
        <v>384162</v>
      </c>
      <c r="T172" s="52">
        <v>390278</v>
      </c>
      <c r="U172" s="52">
        <v>341605</v>
      </c>
      <c r="V172" s="52">
        <v>304248</v>
      </c>
      <c r="W172" s="52">
        <v>353549</v>
      </c>
      <c r="X172" s="52">
        <v>398467</v>
      </c>
      <c r="Y172" s="52">
        <v>423368</v>
      </c>
      <c r="DA172" s="63" t="s">
        <v>1307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409744</v>
      </c>
      <c r="D176" s="52">
        <v>467711</v>
      </c>
      <c r="E176" s="52">
        <v>469563</v>
      </c>
      <c r="F176" s="52">
        <v>480687</v>
      </c>
      <c r="G176" s="52">
        <v>411197</v>
      </c>
      <c r="H176" s="52">
        <v>445447</v>
      </c>
      <c r="I176" s="52">
        <v>310707</v>
      </c>
      <c r="J176" s="52">
        <v>318849</v>
      </c>
      <c r="K176" s="52">
        <v>375592</v>
      </c>
      <c r="L176" s="52">
        <v>421713</v>
      </c>
      <c r="M176" s="52">
        <v>364401</v>
      </c>
      <c r="N176" s="52">
        <v>349583</v>
      </c>
      <c r="O176" s="52">
        <v>282553</v>
      </c>
      <c r="P176" s="52">
        <v>212157</v>
      </c>
      <c r="Q176" s="52">
        <v>228285</v>
      </c>
      <c r="R176" s="52">
        <v>271856</v>
      </c>
      <c r="S176" s="52">
        <v>309639</v>
      </c>
      <c r="T176" s="52">
        <v>309585</v>
      </c>
      <c r="U176" s="52">
        <v>260208</v>
      </c>
      <c r="V176" s="52">
        <v>231722</v>
      </c>
      <c r="W176" s="52">
        <v>190787</v>
      </c>
      <c r="X176" s="52">
        <v>132459</v>
      </c>
      <c r="Y176" s="52">
        <v>215926</v>
      </c>
      <c r="DA176" s="63" t="s">
        <v>1308</v>
      </c>
    </row>
    <row r="177" spans="1:105" ht="12" customHeight="1" x14ac:dyDescent="0.25">
      <c r="A177" s="109" t="s">
        <v>120</v>
      </c>
      <c r="B177" s="36"/>
      <c r="C177" s="36">
        <v>1265065</v>
      </c>
      <c r="D177" s="36">
        <v>1163553</v>
      </c>
      <c r="E177" s="36">
        <v>1121899</v>
      </c>
      <c r="F177" s="36">
        <v>1129852</v>
      </c>
      <c r="G177" s="36">
        <v>1286008</v>
      </c>
      <c r="H177" s="36">
        <v>1611471</v>
      </c>
      <c r="I177" s="36">
        <v>1071722</v>
      </c>
      <c r="J177" s="36">
        <v>1090230</v>
      </c>
      <c r="K177" s="36">
        <v>1252443</v>
      </c>
      <c r="L177" s="36">
        <v>1310648</v>
      </c>
      <c r="M177" s="36">
        <v>1193448</v>
      </c>
      <c r="N177" s="36">
        <v>1344053</v>
      </c>
      <c r="O177" s="36">
        <v>1119227</v>
      </c>
      <c r="P177" s="36">
        <v>797012</v>
      </c>
      <c r="Q177" s="36">
        <v>979987</v>
      </c>
      <c r="R177" s="36">
        <v>1289473</v>
      </c>
      <c r="S177" s="36">
        <v>1373192</v>
      </c>
      <c r="T177" s="36">
        <v>1400257</v>
      </c>
      <c r="U177" s="36">
        <v>1311641</v>
      </c>
      <c r="V177" s="36">
        <v>1283666</v>
      </c>
      <c r="W177" s="36">
        <v>1313310</v>
      </c>
      <c r="X177" s="36">
        <v>1271037</v>
      </c>
      <c r="Y177" s="36">
        <v>1506817</v>
      </c>
      <c r="DA177" s="60" t="s">
        <v>1309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1311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226649</v>
      </c>
      <c r="D5" s="52">
        <v>278413</v>
      </c>
      <c r="E5" s="52">
        <v>261685</v>
      </c>
      <c r="F5" s="52">
        <v>298843</v>
      </c>
      <c r="G5" s="52">
        <v>291599</v>
      </c>
      <c r="H5" s="52">
        <v>255749</v>
      </c>
      <c r="I5" s="52">
        <v>204082</v>
      </c>
      <c r="J5" s="52">
        <v>265443</v>
      </c>
      <c r="K5" s="52">
        <v>230723</v>
      </c>
      <c r="L5" s="52">
        <v>229201</v>
      </c>
      <c r="M5" s="52">
        <v>195028</v>
      </c>
      <c r="N5" s="52">
        <v>241729</v>
      </c>
      <c r="O5" s="52">
        <v>152264</v>
      </c>
      <c r="P5" s="52">
        <v>168594</v>
      </c>
      <c r="Q5" s="52">
        <v>166971</v>
      </c>
      <c r="R5" s="52">
        <v>129917</v>
      </c>
      <c r="S5" s="52">
        <v>121919</v>
      </c>
      <c r="T5" s="52">
        <v>18082</v>
      </c>
      <c r="U5" s="52">
        <v>99377</v>
      </c>
      <c r="V5" s="52">
        <v>113796</v>
      </c>
      <c r="W5" s="52">
        <v>26718</v>
      </c>
      <c r="X5" s="52">
        <v>38538</v>
      </c>
      <c r="Y5" s="52">
        <v>338487</v>
      </c>
      <c r="DA5" s="63" t="s">
        <v>1312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5980</v>
      </c>
      <c r="D8" s="52">
        <v>7220</v>
      </c>
      <c r="E8" s="52">
        <v>9390</v>
      </c>
      <c r="F8" s="52">
        <v>15451</v>
      </c>
      <c r="G8" s="52">
        <v>13800</v>
      </c>
      <c r="H8" s="52">
        <v>6873</v>
      </c>
      <c r="I8" s="52">
        <v>6306</v>
      </c>
      <c r="J8" s="52">
        <v>8899</v>
      </c>
      <c r="K8" s="52">
        <v>10618</v>
      </c>
      <c r="L8" s="52">
        <v>7914</v>
      </c>
      <c r="M8" s="52">
        <v>11066</v>
      </c>
      <c r="N8" s="52">
        <v>19535</v>
      </c>
      <c r="O8" s="52">
        <v>6709</v>
      </c>
      <c r="P8" s="52">
        <v>10534</v>
      </c>
      <c r="Q8" s="52">
        <v>12626</v>
      </c>
      <c r="R8" s="52">
        <v>16515</v>
      </c>
      <c r="S8" s="52">
        <v>14704</v>
      </c>
      <c r="T8" s="52">
        <v>2128</v>
      </c>
      <c r="U8" s="52">
        <v>6554</v>
      </c>
      <c r="V8" s="52">
        <v>8627</v>
      </c>
      <c r="W8" s="52">
        <v>798</v>
      </c>
      <c r="X8" s="52">
        <v>1632</v>
      </c>
      <c r="Y8" s="52">
        <v>7392</v>
      </c>
      <c r="DA8" s="63" t="s">
        <v>1313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140440</v>
      </c>
      <c r="D10" s="52">
        <v>181226</v>
      </c>
      <c r="E10" s="52">
        <v>113882</v>
      </c>
      <c r="F10" s="52">
        <v>162775</v>
      </c>
      <c r="G10" s="52">
        <v>176821</v>
      </c>
      <c r="H10" s="52">
        <v>151489</v>
      </c>
      <c r="I10" s="52">
        <v>106810</v>
      </c>
      <c r="J10" s="52">
        <v>133117</v>
      </c>
      <c r="K10" s="52">
        <v>81404</v>
      </c>
      <c r="L10" s="52">
        <v>83373</v>
      </c>
      <c r="M10" s="52">
        <v>66933</v>
      </c>
      <c r="N10" s="52">
        <v>125562</v>
      </c>
      <c r="O10" s="52">
        <v>74006</v>
      </c>
      <c r="P10" s="52">
        <v>87757</v>
      </c>
      <c r="Q10" s="52">
        <v>83537</v>
      </c>
      <c r="R10" s="52">
        <v>54861</v>
      </c>
      <c r="S10" s="52">
        <v>56069</v>
      </c>
      <c r="T10" s="52">
        <v>3039</v>
      </c>
      <c r="U10" s="52">
        <v>68164</v>
      </c>
      <c r="V10" s="52">
        <v>98408</v>
      </c>
      <c r="W10" s="52">
        <v>4258</v>
      </c>
      <c r="X10" s="52">
        <v>5641</v>
      </c>
      <c r="Y10" s="52">
        <v>269825</v>
      </c>
      <c r="DA10" s="63" t="s">
        <v>1314</v>
      </c>
    </row>
    <row r="11" spans="1:105" ht="12" customHeight="1" x14ac:dyDescent="0.25">
      <c r="A11" s="97" t="s">
        <v>124</v>
      </c>
      <c r="B11" s="52"/>
      <c r="C11" s="52">
        <v>20487</v>
      </c>
      <c r="D11" s="52">
        <v>17103</v>
      </c>
      <c r="E11" s="52">
        <v>18492</v>
      </c>
      <c r="F11" s="52">
        <v>27538</v>
      </c>
      <c r="G11" s="52">
        <v>20441</v>
      </c>
      <c r="H11" s="52">
        <v>18991</v>
      </c>
      <c r="I11" s="52">
        <v>11898</v>
      </c>
      <c r="J11" s="52">
        <v>13066</v>
      </c>
      <c r="K11" s="52">
        <v>15563</v>
      </c>
      <c r="L11" s="52">
        <v>9272</v>
      </c>
      <c r="M11" s="52">
        <v>9039</v>
      </c>
      <c r="N11" s="52">
        <v>7604</v>
      </c>
      <c r="O11" s="52">
        <v>6241</v>
      </c>
      <c r="P11" s="52">
        <v>9908</v>
      </c>
      <c r="Q11" s="52">
        <v>12334</v>
      </c>
      <c r="R11" s="52">
        <v>12910</v>
      </c>
      <c r="S11" s="52">
        <v>14265</v>
      </c>
      <c r="T11" s="52">
        <v>4039</v>
      </c>
      <c r="U11" s="52">
        <v>3485</v>
      </c>
      <c r="V11" s="52">
        <v>812</v>
      </c>
      <c r="W11" s="52">
        <v>1338</v>
      </c>
      <c r="X11" s="52">
        <v>2225</v>
      </c>
      <c r="Y11" s="52">
        <v>7307</v>
      </c>
      <c r="DA11" s="63" t="s">
        <v>1315</v>
      </c>
    </row>
    <row r="12" spans="1:105" ht="12" customHeight="1" x14ac:dyDescent="0.25">
      <c r="A12" s="97" t="s">
        <v>123</v>
      </c>
      <c r="B12" s="52"/>
      <c r="C12" s="52">
        <v>6</v>
      </c>
      <c r="D12" s="52">
        <v>12</v>
      </c>
      <c r="E12" s="52">
        <v>39</v>
      </c>
      <c r="F12" s="52">
        <v>62</v>
      </c>
      <c r="G12" s="52">
        <v>21</v>
      </c>
      <c r="H12" s="52">
        <v>36</v>
      </c>
      <c r="I12" s="52">
        <v>24</v>
      </c>
      <c r="J12" s="52">
        <v>115</v>
      </c>
      <c r="K12" s="52">
        <v>144</v>
      </c>
      <c r="L12" s="52">
        <v>39</v>
      </c>
      <c r="M12" s="52">
        <v>36</v>
      </c>
      <c r="N12" s="52">
        <v>23</v>
      </c>
      <c r="O12" s="52">
        <v>50</v>
      </c>
      <c r="P12" s="52">
        <v>91</v>
      </c>
      <c r="Q12" s="52">
        <v>157</v>
      </c>
      <c r="R12" s="52">
        <v>147</v>
      </c>
      <c r="S12" s="52">
        <v>119</v>
      </c>
      <c r="T12" s="52">
        <v>20</v>
      </c>
      <c r="U12" s="52">
        <v>50</v>
      </c>
      <c r="V12" s="52">
        <v>11</v>
      </c>
      <c r="W12" s="52">
        <v>1</v>
      </c>
      <c r="X12" s="52">
        <v>17</v>
      </c>
      <c r="Y12" s="52">
        <v>124</v>
      </c>
      <c r="DA12" s="63" t="s">
        <v>1316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61489</v>
      </c>
      <c r="D15" s="52">
        <v>77394</v>
      </c>
      <c r="E15" s="52">
        <v>120017</v>
      </c>
      <c r="F15" s="52">
        <v>102901</v>
      </c>
      <c r="G15" s="52">
        <v>85611</v>
      </c>
      <c r="H15" s="52">
        <v>69603</v>
      </c>
      <c r="I15" s="52">
        <v>59652</v>
      </c>
      <c r="J15" s="52">
        <v>85106</v>
      </c>
      <c r="K15" s="52">
        <v>66708</v>
      </c>
      <c r="L15" s="52">
        <v>100560</v>
      </c>
      <c r="M15" s="52">
        <v>88782</v>
      </c>
      <c r="N15" s="52">
        <v>87408</v>
      </c>
      <c r="O15" s="52">
        <v>37503</v>
      </c>
      <c r="P15" s="52">
        <v>12160</v>
      </c>
      <c r="Q15" s="52">
        <v>18723</v>
      </c>
      <c r="R15" s="52">
        <v>31032</v>
      </c>
      <c r="S15" s="52">
        <v>34169</v>
      </c>
      <c r="T15" s="52">
        <v>7439</v>
      </c>
      <c r="U15" s="52">
        <v>7437</v>
      </c>
      <c r="V15" s="52">
        <v>8706</v>
      </c>
      <c r="W15" s="52">
        <v>9879</v>
      </c>
      <c r="X15" s="52">
        <v>15691</v>
      </c>
      <c r="Y15" s="52">
        <v>31500</v>
      </c>
      <c r="DA15" s="63" t="s">
        <v>1317</v>
      </c>
    </row>
    <row r="16" spans="1:105" ht="12" customHeight="1" x14ac:dyDescent="0.25">
      <c r="A16" s="97" t="s">
        <v>121</v>
      </c>
      <c r="B16" s="52"/>
      <c r="C16" s="52">
        <v>4227</v>
      </c>
      <c r="D16" s="52">
        <v>2678</v>
      </c>
      <c r="E16" s="52">
        <v>9255</v>
      </c>
      <c r="F16" s="52">
        <v>5567</v>
      </c>
      <c r="G16" s="52">
        <v>8705</v>
      </c>
      <c r="H16" s="52">
        <v>15630</v>
      </c>
      <c r="I16" s="52">
        <v>25698</v>
      </c>
      <c r="J16" s="52">
        <v>34039</v>
      </c>
      <c r="K16" s="52">
        <v>66904</v>
      </c>
      <c r="L16" s="52">
        <v>35957</v>
      </c>
      <c r="M16" s="52">
        <v>30238</v>
      </c>
      <c r="N16" s="52">
        <v>21132</v>
      </c>
      <c r="O16" s="52">
        <v>34464</v>
      </c>
      <c r="P16" s="52">
        <v>58678</v>
      </c>
      <c r="Q16" s="52">
        <v>52220</v>
      </c>
      <c r="R16" s="52">
        <v>30967</v>
      </c>
      <c r="S16" s="52">
        <v>17297</v>
      </c>
      <c r="T16" s="52">
        <v>3545</v>
      </c>
      <c r="U16" s="52">
        <v>20241</v>
      </c>
      <c r="V16" s="52">
        <v>5859</v>
      </c>
      <c r="W16" s="52">
        <v>11242</v>
      </c>
      <c r="X16" s="52">
        <v>14964</v>
      </c>
      <c r="Y16" s="52">
        <v>29731</v>
      </c>
      <c r="DA16" s="63" t="s">
        <v>1318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8335</v>
      </c>
      <c r="D20" s="52">
        <v>17227</v>
      </c>
      <c r="E20" s="52">
        <v>16260</v>
      </c>
      <c r="F20" s="52">
        <v>24015</v>
      </c>
      <c r="G20" s="52">
        <v>22945</v>
      </c>
      <c r="H20" s="52">
        <v>17181</v>
      </c>
      <c r="I20" s="52">
        <v>9198</v>
      </c>
      <c r="J20" s="52">
        <v>24545</v>
      </c>
      <c r="K20" s="52">
        <v>17117</v>
      </c>
      <c r="L20" s="52">
        <v>16606</v>
      </c>
      <c r="M20" s="52">
        <v>18239</v>
      </c>
      <c r="N20" s="52">
        <v>26857</v>
      </c>
      <c r="O20" s="52">
        <v>19537</v>
      </c>
      <c r="P20" s="52">
        <v>26982</v>
      </c>
      <c r="Q20" s="52">
        <v>17322</v>
      </c>
      <c r="R20" s="52">
        <v>13947</v>
      </c>
      <c r="S20" s="52">
        <v>13281</v>
      </c>
      <c r="T20" s="52">
        <v>4425</v>
      </c>
      <c r="U20" s="52">
        <v>8771</v>
      </c>
      <c r="V20" s="52">
        <v>15096</v>
      </c>
      <c r="W20" s="52">
        <v>1311</v>
      </c>
      <c r="X20" s="52">
        <v>1675</v>
      </c>
      <c r="Y20" s="52">
        <v>26216</v>
      </c>
      <c r="DA20" s="63" t="s">
        <v>1319</v>
      </c>
    </row>
    <row r="21" spans="1:105" ht="12" customHeight="1" x14ac:dyDescent="0.25">
      <c r="A21" s="97" t="s">
        <v>50</v>
      </c>
      <c r="B21" s="52"/>
      <c r="C21" s="52">
        <v>131735</v>
      </c>
      <c r="D21" s="52">
        <v>140984</v>
      </c>
      <c r="E21" s="52">
        <v>81575</v>
      </c>
      <c r="F21" s="52">
        <v>123406</v>
      </c>
      <c r="G21" s="52">
        <v>158545</v>
      </c>
      <c r="H21" s="52">
        <v>123299</v>
      </c>
      <c r="I21" s="52">
        <v>90696</v>
      </c>
      <c r="J21" s="52">
        <v>80991</v>
      </c>
      <c r="K21" s="52">
        <v>64370</v>
      </c>
      <c r="L21" s="52">
        <v>56757</v>
      </c>
      <c r="M21" s="52">
        <v>48668</v>
      </c>
      <c r="N21" s="52">
        <v>91076</v>
      </c>
      <c r="O21" s="52">
        <v>58452</v>
      </c>
      <c r="P21" s="52">
        <v>92667</v>
      </c>
      <c r="Q21" s="52">
        <v>90460</v>
      </c>
      <c r="R21" s="52">
        <v>56136</v>
      </c>
      <c r="S21" s="52">
        <v>51323</v>
      </c>
      <c r="T21" s="52">
        <v>2722</v>
      </c>
      <c r="U21" s="52">
        <v>58336</v>
      </c>
      <c r="V21" s="52">
        <v>64935</v>
      </c>
      <c r="W21" s="52">
        <v>568</v>
      </c>
      <c r="X21" s="52">
        <v>1265</v>
      </c>
      <c r="Y21" s="52">
        <v>249868</v>
      </c>
      <c r="DA21" s="63" t="s">
        <v>1320</v>
      </c>
    </row>
    <row r="22" spans="1:105" ht="12" customHeight="1" x14ac:dyDescent="0.25">
      <c r="A22" s="109" t="s">
        <v>120</v>
      </c>
      <c r="B22" s="36"/>
      <c r="C22" s="36">
        <v>86579</v>
      </c>
      <c r="D22" s="36">
        <v>120202</v>
      </c>
      <c r="E22" s="36">
        <v>163850</v>
      </c>
      <c r="F22" s="36">
        <v>151422</v>
      </c>
      <c r="G22" s="36">
        <v>110109</v>
      </c>
      <c r="H22" s="36">
        <v>115269</v>
      </c>
      <c r="I22" s="36">
        <v>104188</v>
      </c>
      <c r="J22" s="36">
        <v>159907</v>
      </c>
      <c r="K22" s="36">
        <v>149236</v>
      </c>
      <c r="L22" s="36">
        <v>155838</v>
      </c>
      <c r="M22" s="36">
        <v>128121</v>
      </c>
      <c r="N22" s="36">
        <v>123796</v>
      </c>
      <c r="O22" s="36">
        <v>74275</v>
      </c>
      <c r="P22" s="36">
        <v>48945</v>
      </c>
      <c r="Q22" s="36">
        <v>59189</v>
      </c>
      <c r="R22" s="36">
        <v>59834</v>
      </c>
      <c r="S22" s="36">
        <v>57315</v>
      </c>
      <c r="T22" s="36">
        <v>10935</v>
      </c>
      <c r="U22" s="36">
        <v>32270</v>
      </c>
      <c r="V22" s="36">
        <v>33765</v>
      </c>
      <c r="W22" s="36">
        <v>24839</v>
      </c>
      <c r="X22" s="36">
        <v>35598</v>
      </c>
      <c r="Y22" s="36">
        <v>62403</v>
      </c>
      <c r="DA22" s="60" t="s">
        <v>1321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1322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59395</v>
      </c>
      <c r="D26" s="52">
        <v>77209</v>
      </c>
      <c r="E26" s="52">
        <v>82217</v>
      </c>
      <c r="F26" s="52">
        <v>103143</v>
      </c>
      <c r="G26" s="52">
        <v>99871</v>
      </c>
      <c r="H26" s="52">
        <v>112243</v>
      </c>
      <c r="I26" s="52">
        <v>122957</v>
      </c>
      <c r="J26" s="52">
        <v>131553</v>
      </c>
      <c r="K26" s="52">
        <v>90412</v>
      </c>
      <c r="L26" s="52">
        <v>89937</v>
      </c>
      <c r="M26" s="52">
        <v>92095</v>
      </c>
      <c r="N26" s="52">
        <v>116042</v>
      </c>
      <c r="O26" s="52">
        <v>99971</v>
      </c>
      <c r="P26" s="52">
        <v>36593</v>
      </c>
      <c r="Q26" s="52">
        <v>52918</v>
      </c>
      <c r="R26" s="52">
        <v>67464</v>
      </c>
      <c r="S26" s="52">
        <v>73376</v>
      </c>
      <c r="T26" s="52">
        <v>75265</v>
      </c>
      <c r="U26" s="52">
        <v>67321</v>
      </c>
      <c r="V26" s="52">
        <v>82435</v>
      </c>
      <c r="W26" s="52">
        <v>84155</v>
      </c>
      <c r="X26" s="52">
        <v>114756</v>
      </c>
      <c r="Y26" s="52">
        <v>98355</v>
      </c>
      <c r="DA26" s="63" t="s">
        <v>1323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4809</v>
      </c>
      <c r="D29" s="52">
        <v>12881</v>
      </c>
      <c r="E29" s="52">
        <v>16264</v>
      </c>
      <c r="F29" s="52">
        <v>24904</v>
      </c>
      <c r="G29" s="52">
        <v>31323</v>
      </c>
      <c r="H29" s="52">
        <v>21662</v>
      </c>
      <c r="I29" s="52">
        <v>34573</v>
      </c>
      <c r="J29" s="52">
        <v>37756</v>
      </c>
      <c r="K29" s="52">
        <v>21474</v>
      </c>
      <c r="L29" s="52">
        <v>16724</v>
      </c>
      <c r="M29" s="52">
        <v>15754</v>
      </c>
      <c r="N29" s="52">
        <v>29224</v>
      </c>
      <c r="O29" s="52">
        <v>19664</v>
      </c>
      <c r="P29" s="52">
        <v>3716</v>
      </c>
      <c r="Q29" s="52">
        <v>2823</v>
      </c>
      <c r="R29" s="52">
        <v>9020</v>
      </c>
      <c r="S29" s="52">
        <v>9826</v>
      </c>
      <c r="T29" s="52">
        <v>18698</v>
      </c>
      <c r="U29" s="52">
        <v>14551</v>
      </c>
      <c r="V29" s="52">
        <v>12447</v>
      </c>
      <c r="W29" s="52">
        <v>9743</v>
      </c>
      <c r="X29" s="52">
        <v>17159</v>
      </c>
      <c r="Y29" s="52">
        <v>13738</v>
      </c>
      <c r="DA29" s="63" t="s">
        <v>1324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18033</v>
      </c>
      <c r="D31" s="52">
        <v>31800</v>
      </c>
      <c r="E31" s="52">
        <v>42864</v>
      </c>
      <c r="F31" s="52">
        <v>49086</v>
      </c>
      <c r="G31" s="52">
        <v>27282</v>
      </c>
      <c r="H31" s="52">
        <v>30247</v>
      </c>
      <c r="I31" s="52">
        <v>26782</v>
      </c>
      <c r="J31" s="52">
        <v>31639</v>
      </c>
      <c r="K31" s="52">
        <v>22542</v>
      </c>
      <c r="L31" s="52">
        <v>21051</v>
      </c>
      <c r="M31" s="52">
        <v>26526</v>
      </c>
      <c r="N31" s="52">
        <v>30147</v>
      </c>
      <c r="O31" s="52">
        <v>22689</v>
      </c>
      <c r="P31" s="52">
        <v>3249</v>
      </c>
      <c r="Q31" s="52">
        <v>10993</v>
      </c>
      <c r="R31" s="52">
        <v>13176</v>
      </c>
      <c r="S31" s="52">
        <v>17970</v>
      </c>
      <c r="T31" s="52">
        <v>16654</v>
      </c>
      <c r="U31" s="52">
        <v>12335</v>
      </c>
      <c r="V31" s="52">
        <v>18279</v>
      </c>
      <c r="W31" s="52">
        <v>20198</v>
      </c>
      <c r="X31" s="52">
        <v>31488</v>
      </c>
      <c r="Y31" s="52">
        <v>24779</v>
      </c>
      <c r="DA31" s="63" t="s">
        <v>1325</v>
      </c>
    </row>
    <row r="32" spans="1:105" ht="12" customHeight="1" x14ac:dyDescent="0.25">
      <c r="A32" s="97" t="s">
        <v>140</v>
      </c>
      <c r="B32" s="52"/>
      <c r="C32" s="52">
        <v>112</v>
      </c>
      <c r="D32" s="52">
        <v>125</v>
      </c>
      <c r="E32" s="52">
        <v>424</v>
      </c>
      <c r="F32" s="52">
        <v>184</v>
      </c>
      <c r="G32" s="52">
        <v>50</v>
      </c>
      <c r="H32" s="52">
        <v>51</v>
      </c>
      <c r="I32" s="52">
        <v>168</v>
      </c>
      <c r="J32" s="52">
        <v>281</v>
      </c>
      <c r="K32" s="52">
        <v>151</v>
      </c>
      <c r="L32" s="52">
        <v>173</v>
      </c>
      <c r="M32" s="52">
        <v>224</v>
      </c>
      <c r="N32" s="52">
        <v>407</v>
      </c>
      <c r="O32" s="52">
        <v>328</v>
      </c>
      <c r="P32" s="52">
        <v>74</v>
      </c>
      <c r="Q32" s="52">
        <v>112</v>
      </c>
      <c r="R32" s="52">
        <v>155</v>
      </c>
      <c r="S32" s="52">
        <v>203</v>
      </c>
      <c r="T32" s="52">
        <v>210</v>
      </c>
      <c r="U32" s="52">
        <v>130</v>
      </c>
      <c r="V32" s="52">
        <v>197</v>
      </c>
      <c r="W32" s="52">
        <v>327</v>
      </c>
      <c r="X32" s="52">
        <v>937</v>
      </c>
      <c r="Y32" s="52">
        <v>132</v>
      </c>
      <c r="DA32" s="63" t="s">
        <v>1326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33371</v>
      </c>
      <c r="D35" s="52">
        <v>35159</v>
      </c>
      <c r="E35" s="52">
        <v>26376</v>
      </c>
      <c r="F35" s="52">
        <v>43483</v>
      </c>
      <c r="G35" s="52">
        <v>58488</v>
      </c>
      <c r="H35" s="52">
        <v>66129</v>
      </c>
      <c r="I35" s="52">
        <v>67247</v>
      </c>
      <c r="J35" s="52">
        <v>59359</v>
      </c>
      <c r="K35" s="52">
        <v>36628</v>
      </c>
      <c r="L35" s="52">
        <v>39510</v>
      </c>
      <c r="M35" s="52">
        <v>40628</v>
      </c>
      <c r="N35" s="52">
        <v>55207</v>
      </c>
      <c r="O35" s="52">
        <v>46287</v>
      </c>
      <c r="P35" s="52">
        <v>15029</v>
      </c>
      <c r="Q35" s="52">
        <v>20256</v>
      </c>
      <c r="R35" s="52">
        <v>26777</v>
      </c>
      <c r="S35" s="52">
        <v>28566</v>
      </c>
      <c r="T35" s="52">
        <v>31170</v>
      </c>
      <c r="U35" s="52">
        <v>27087</v>
      </c>
      <c r="V35" s="52">
        <v>34757</v>
      </c>
      <c r="W35" s="52">
        <v>26375</v>
      </c>
      <c r="X35" s="52">
        <v>26821</v>
      </c>
      <c r="Y35" s="52">
        <v>25193</v>
      </c>
      <c r="DA35" s="63" t="s">
        <v>1327</v>
      </c>
    </row>
    <row r="36" spans="1:105" ht="12" customHeight="1" x14ac:dyDescent="0.25">
      <c r="A36" s="97" t="s">
        <v>121</v>
      </c>
      <c r="B36" s="52"/>
      <c r="C36" s="52">
        <v>7879</v>
      </c>
      <c r="D36" s="52">
        <v>10125</v>
      </c>
      <c r="E36" s="52">
        <v>12553</v>
      </c>
      <c r="F36" s="52">
        <v>10390</v>
      </c>
      <c r="G36" s="52">
        <v>14051</v>
      </c>
      <c r="H36" s="52">
        <v>15816</v>
      </c>
      <c r="I36" s="52">
        <v>28760</v>
      </c>
      <c r="J36" s="52">
        <v>40274</v>
      </c>
      <c r="K36" s="52">
        <v>31091</v>
      </c>
      <c r="L36" s="52">
        <v>29203</v>
      </c>
      <c r="M36" s="52">
        <v>24717</v>
      </c>
      <c r="N36" s="52">
        <v>30281</v>
      </c>
      <c r="O36" s="52">
        <v>30667</v>
      </c>
      <c r="P36" s="52">
        <v>18241</v>
      </c>
      <c r="Q36" s="52">
        <v>21557</v>
      </c>
      <c r="R36" s="52">
        <v>27356</v>
      </c>
      <c r="S36" s="52">
        <v>26637</v>
      </c>
      <c r="T36" s="52">
        <v>27231</v>
      </c>
      <c r="U36" s="52">
        <v>27769</v>
      </c>
      <c r="V36" s="52">
        <v>29202</v>
      </c>
      <c r="W36" s="52">
        <v>37255</v>
      </c>
      <c r="X36" s="52">
        <v>55510</v>
      </c>
      <c r="Y36" s="52">
        <v>48251</v>
      </c>
      <c r="DA36" s="63" t="s">
        <v>1328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18124</v>
      </c>
      <c r="D40" s="52">
        <v>23505</v>
      </c>
      <c r="E40" s="52">
        <v>24907</v>
      </c>
      <c r="F40" s="52">
        <v>28580</v>
      </c>
      <c r="G40" s="52">
        <v>21898</v>
      </c>
      <c r="H40" s="52">
        <v>22546</v>
      </c>
      <c r="I40" s="52">
        <v>27076</v>
      </c>
      <c r="J40" s="52">
        <v>38466</v>
      </c>
      <c r="K40" s="52">
        <v>23582</v>
      </c>
      <c r="L40" s="52">
        <v>21404</v>
      </c>
      <c r="M40" s="52">
        <v>24295</v>
      </c>
      <c r="N40" s="52">
        <v>33448</v>
      </c>
      <c r="O40" s="52">
        <v>25114</v>
      </c>
      <c r="P40" s="52">
        <v>7698</v>
      </c>
      <c r="Q40" s="52">
        <v>8763</v>
      </c>
      <c r="R40" s="52">
        <v>11375</v>
      </c>
      <c r="S40" s="52">
        <v>12041</v>
      </c>
      <c r="T40" s="52">
        <v>11450</v>
      </c>
      <c r="U40" s="52">
        <v>10571</v>
      </c>
      <c r="V40" s="52">
        <v>14403</v>
      </c>
      <c r="W40" s="52">
        <v>17260</v>
      </c>
      <c r="X40" s="52">
        <v>27860</v>
      </c>
      <c r="Y40" s="52">
        <v>26116</v>
      </c>
      <c r="DA40" s="63" t="s">
        <v>1329</v>
      </c>
    </row>
    <row r="41" spans="1:105" ht="12" customHeight="1" x14ac:dyDescent="0.25">
      <c r="A41" s="109" t="s">
        <v>120</v>
      </c>
      <c r="B41" s="36"/>
      <c r="C41" s="36">
        <v>41271</v>
      </c>
      <c r="D41" s="36">
        <v>53704</v>
      </c>
      <c r="E41" s="36">
        <v>57310</v>
      </c>
      <c r="F41" s="36">
        <v>74563</v>
      </c>
      <c r="G41" s="36">
        <v>77973</v>
      </c>
      <c r="H41" s="36">
        <v>89697</v>
      </c>
      <c r="I41" s="36">
        <v>95881</v>
      </c>
      <c r="J41" s="36">
        <v>93087</v>
      </c>
      <c r="K41" s="36">
        <v>66830</v>
      </c>
      <c r="L41" s="36">
        <v>68533</v>
      </c>
      <c r="M41" s="36">
        <v>67800</v>
      </c>
      <c r="N41" s="36">
        <v>82594</v>
      </c>
      <c r="O41" s="36">
        <v>74857</v>
      </c>
      <c r="P41" s="36">
        <v>28895</v>
      </c>
      <c r="Q41" s="36">
        <v>44155</v>
      </c>
      <c r="R41" s="36">
        <v>56089</v>
      </c>
      <c r="S41" s="36">
        <v>61335</v>
      </c>
      <c r="T41" s="36">
        <v>63815</v>
      </c>
      <c r="U41" s="36">
        <v>56750</v>
      </c>
      <c r="V41" s="36">
        <v>68032</v>
      </c>
      <c r="W41" s="36">
        <v>66895</v>
      </c>
      <c r="X41" s="36">
        <v>86896</v>
      </c>
      <c r="Y41" s="36">
        <v>72239</v>
      </c>
      <c r="DA41" s="60" t="s">
        <v>1330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1331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211</v>
      </c>
      <c r="B45" s="52"/>
      <c r="C45" s="52">
        <v>800855</v>
      </c>
      <c r="D45" s="52">
        <v>709492</v>
      </c>
      <c r="E45" s="52">
        <v>794861</v>
      </c>
      <c r="F45" s="52">
        <v>715485</v>
      </c>
      <c r="G45" s="52">
        <v>564816</v>
      </c>
      <c r="H45" s="52">
        <v>537144</v>
      </c>
      <c r="I45" s="52">
        <v>483127</v>
      </c>
      <c r="J45" s="52">
        <v>754040</v>
      </c>
      <c r="K45" s="52">
        <v>657544</v>
      </c>
      <c r="L45" s="52">
        <v>663477</v>
      </c>
      <c r="M45" s="52">
        <v>704592</v>
      </c>
      <c r="N45" s="52">
        <v>822151</v>
      </c>
      <c r="O45" s="52">
        <v>892190</v>
      </c>
      <c r="P45" s="52">
        <v>602180</v>
      </c>
      <c r="Q45" s="52">
        <v>481060</v>
      </c>
      <c r="R45" s="52">
        <v>329443</v>
      </c>
      <c r="S45" s="52">
        <v>431428</v>
      </c>
      <c r="T45" s="52">
        <v>421030</v>
      </c>
      <c r="U45" s="52">
        <v>470966</v>
      </c>
      <c r="V45" s="52">
        <v>378662</v>
      </c>
      <c r="W45" s="52">
        <v>287983</v>
      </c>
      <c r="X45" s="52">
        <v>368251</v>
      </c>
      <c r="Y45" s="52">
        <v>557193</v>
      </c>
      <c r="DA45" s="63" t="s">
        <v>1332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49904</v>
      </c>
      <c r="D48" s="52">
        <v>38109</v>
      </c>
      <c r="E48" s="52">
        <v>61133</v>
      </c>
      <c r="F48" s="52">
        <v>80459</v>
      </c>
      <c r="G48" s="52">
        <v>65480</v>
      </c>
      <c r="H48" s="52">
        <v>42537</v>
      </c>
      <c r="I48" s="52">
        <v>42952</v>
      </c>
      <c r="J48" s="52">
        <v>54494</v>
      </c>
      <c r="K48" s="52">
        <v>82639</v>
      </c>
      <c r="L48" s="52">
        <v>73299</v>
      </c>
      <c r="M48" s="52">
        <v>76952</v>
      </c>
      <c r="N48" s="52">
        <v>115941</v>
      </c>
      <c r="O48" s="52">
        <v>86813</v>
      </c>
      <c r="P48" s="52">
        <v>21241</v>
      </c>
      <c r="Q48" s="52">
        <v>11504</v>
      </c>
      <c r="R48" s="52">
        <v>21751</v>
      </c>
      <c r="S48" s="52">
        <v>29893</v>
      </c>
      <c r="T48" s="52">
        <v>23925</v>
      </c>
      <c r="U48" s="52">
        <v>33843</v>
      </c>
      <c r="V48" s="52">
        <v>33735</v>
      </c>
      <c r="W48" s="52">
        <v>29244</v>
      </c>
      <c r="X48" s="52">
        <v>29600</v>
      </c>
      <c r="Y48" s="52">
        <v>78602</v>
      </c>
      <c r="DA48" s="63" t="s">
        <v>1333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334549</v>
      </c>
      <c r="D50" s="52">
        <v>279144</v>
      </c>
      <c r="E50" s="52">
        <v>306110</v>
      </c>
      <c r="F50" s="52">
        <v>233412</v>
      </c>
      <c r="G50" s="52">
        <v>251113</v>
      </c>
      <c r="H50" s="52">
        <v>265691</v>
      </c>
      <c r="I50" s="52">
        <v>290306</v>
      </c>
      <c r="J50" s="52">
        <v>480637</v>
      </c>
      <c r="K50" s="52">
        <v>359684</v>
      </c>
      <c r="L50" s="52">
        <v>380328</v>
      </c>
      <c r="M50" s="52">
        <v>327602</v>
      </c>
      <c r="N50" s="52">
        <v>394564</v>
      </c>
      <c r="O50" s="52">
        <v>311327</v>
      </c>
      <c r="P50" s="52">
        <v>83327</v>
      </c>
      <c r="Q50" s="52">
        <v>127938</v>
      </c>
      <c r="R50" s="52">
        <v>160720</v>
      </c>
      <c r="S50" s="52">
        <v>287672</v>
      </c>
      <c r="T50" s="52">
        <v>292273</v>
      </c>
      <c r="U50" s="52">
        <v>321219</v>
      </c>
      <c r="V50" s="52">
        <v>134147</v>
      </c>
      <c r="W50" s="52">
        <v>147893</v>
      </c>
      <c r="X50" s="52">
        <v>218043</v>
      </c>
      <c r="Y50" s="52">
        <v>412334</v>
      </c>
      <c r="DA50" s="63" t="s">
        <v>1334</v>
      </c>
    </row>
    <row r="51" spans="1:105" ht="12" customHeight="1" x14ac:dyDescent="0.25">
      <c r="A51" s="97" t="s">
        <v>137</v>
      </c>
      <c r="B51" s="52"/>
      <c r="C51" s="52">
        <v>2464</v>
      </c>
      <c r="D51" s="52">
        <v>910</v>
      </c>
      <c r="E51" s="52">
        <v>3057</v>
      </c>
      <c r="F51" s="52">
        <v>96</v>
      </c>
      <c r="G51" s="52">
        <v>2317</v>
      </c>
      <c r="H51" s="52">
        <v>3844</v>
      </c>
      <c r="I51" s="52">
        <v>613</v>
      </c>
      <c r="J51" s="52">
        <v>4676</v>
      </c>
      <c r="K51" s="52">
        <v>2991</v>
      </c>
      <c r="L51" s="52">
        <v>1691</v>
      </c>
      <c r="M51" s="52">
        <v>2445</v>
      </c>
      <c r="N51" s="52">
        <v>3039</v>
      </c>
      <c r="O51" s="52">
        <v>1021</v>
      </c>
      <c r="P51" s="52">
        <v>6688</v>
      </c>
      <c r="Q51" s="52">
        <v>1057</v>
      </c>
      <c r="R51" s="52">
        <v>1376</v>
      </c>
      <c r="S51" s="52">
        <v>2446</v>
      </c>
      <c r="T51" s="52">
        <v>1918</v>
      </c>
      <c r="U51" s="52">
        <v>7616</v>
      </c>
      <c r="V51" s="52">
        <v>3216</v>
      </c>
      <c r="W51" s="52">
        <v>371</v>
      </c>
      <c r="X51" s="52">
        <v>859</v>
      </c>
      <c r="Y51" s="52">
        <v>1453</v>
      </c>
      <c r="DA51" s="63" t="s">
        <v>1335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342825</v>
      </c>
      <c r="D54" s="52">
        <v>325366</v>
      </c>
      <c r="E54" s="52">
        <v>336636</v>
      </c>
      <c r="F54" s="52">
        <v>363461</v>
      </c>
      <c r="G54" s="52">
        <v>229497</v>
      </c>
      <c r="H54" s="52">
        <v>188071</v>
      </c>
      <c r="I54" s="52">
        <v>104710</v>
      </c>
      <c r="J54" s="52">
        <v>128842</v>
      </c>
      <c r="K54" s="52">
        <v>146777</v>
      </c>
      <c r="L54" s="52">
        <v>171349</v>
      </c>
      <c r="M54" s="52">
        <v>241556</v>
      </c>
      <c r="N54" s="52">
        <v>261582</v>
      </c>
      <c r="O54" s="52">
        <v>280701</v>
      </c>
      <c r="P54" s="52">
        <v>156330</v>
      </c>
      <c r="Q54" s="52">
        <v>157301</v>
      </c>
      <c r="R54" s="52">
        <v>80377</v>
      </c>
      <c r="S54" s="52">
        <v>66299</v>
      </c>
      <c r="T54" s="52">
        <v>68071</v>
      </c>
      <c r="U54" s="52">
        <v>73741</v>
      </c>
      <c r="V54" s="52">
        <v>118751</v>
      </c>
      <c r="W54" s="52">
        <v>69885</v>
      </c>
      <c r="X54" s="52">
        <v>58367</v>
      </c>
      <c r="Y54" s="52">
        <v>71021</v>
      </c>
      <c r="DA54" s="63" t="s">
        <v>1336</v>
      </c>
    </row>
    <row r="55" spans="1:105" ht="12" customHeight="1" x14ac:dyDescent="0.25">
      <c r="A55" s="97" t="s">
        <v>121</v>
      </c>
      <c r="B55" s="52"/>
      <c r="C55" s="52">
        <v>121017</v>
      </c>
      <c r="D55" s="52">
        <v>104072</v>
      </c>
      <c r="E55" s="52">
        <v>149058</v>
      </c>
      <c r="F55" s="52">
        <v>118516</v>
      </c>
      <c r="G55" s="52">
        <v>81889</v>
      </c>
      <c r="H55" s="52">
        <v>79538</v>
      </c>
      <c r="I55" s="52">
        <v>87498</v>
      </c>
      <c r="J55" s="52">
        <v>139885</v>
      </c>
      <c r="K55" s="52">
        <v>148092</v>
      </c>
      <c r="L55" s="52">
        <v>110109</v>
      </c>
      <c r="M55" s="52">
        <v>132989</v>
      </c>
      <c r="N55" s="52">
        <v>162966</v>
      </c>
      <c r="O55" s="52">
        <v>299141</v>
      </c>
      <c r="P55" s="52">
        <v>355835</v>
      </c>
      <c r="Q55" s="52">
        <v>194764</v>
      </c>
      <c r="R55" s="52">
        <v>86970</v>
      </c>
      <c r="S55" s="52">
        <v>75011</v>
      </c>
      <c r="T55" s="52">
        <v>58768</v>
      </c>
      <c r="U55" s="52">
        <v>68390</v>
      </c>
      <c r="V55" s="52">
        <v>122548</v>
      </c>
      <c r="W55" s="52">
        <v>69834</v>
      </c>
      <c r="X55" s="52">
        <v>90982</v>
      </c>
      <c r="Y55" s="52">
        <v>72385</v>
      </c>
      <c r="DA55" s="63" t="s">
        <v>1337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117801</v>
      </c>
      <c r="D59" s="52">
        <v>108246</v>
      </c>
      <c r="E59" s="52">
        <v>134211</v>
      </c>
      <c r="F59" s="52">
        <v>135126</v>
      </c>
      <c r="G59" s="52">
        <v>86554</v>
      </c>
      <c r="H59" s="52">
        <v>66171</v>
      </c>
      <c r="I59" s="52">
        <v>68932</v>
      </c>
      <c r="J59" s="52">
        <v>95459</v>
      </c>
      <c r="K59" s="52">
        <v>104765</v>
      </c>
      <c r="L59" s="52">
        <v>97264</v>
      </c>
      <c r="M59" s="52">
        <v>109768</v>
      </c>
      <c r="N59" s="52">
        <v>116792</v>
      </c>
      <c r="O59" s="52">
        <v>124830</v>
      </c>
      <c r="P59" s="52">
        <v>59626</v>
      </c>
      <c r="Q59" s="52">
        <v>61394</v>
      </c>
      <c r="R59" s="52">
        <v>41121</v>
      </c>
      <c r="S59" s="52">
        <v>45810</v>
      </c>
      <c r="T59" s="52">
        <v>42721</v>
      </c>
      <c r="U59" s="52">
        <v>53749</v>
      </c>
      <c r="V59" s="52">
        <v>50086</v>
      </c>
      <c r="W59" s="52">
        <v>34622</v>
      </c>
      <c r="X59" s="52">
        <v>33385</v>
      </c>
      <c r="Y59" s="52">
        <v>38690</v>
      </c>
      <c r="DA59" s="63" t="s">
        <v>1338</v>
      </c>
    </row>
    <row r="60" spans="1:105" ht="12" customHeight="1" x14ac:dyDescent="0.25">
      <c r="A60" s="109" t="s">
        <v>120</v>
      </c>
      <c r="B60" s="36"/>
      <c r="C60" s="36">
        <v>683054</v>
      </c>
      <c r="D60" s="36">
        <v>601246</v>
      </c>
      <c r="E60" s="36">
        <v>660650</v>
      </c>
      <c r="F60" s="36">
        <v>580359</v>
      </c>
      <c r="G60" s="36">
        <v>478262</v>
      </c>
      <c r="H60" s="36">
        <v>470973</v>
      </c>
      <c r="I60" s="36">
        <v>414195</v>
      </c>
      <c r="J60" s="36">
        <v>658581</v>
      </c>
      <c r="K60" s="36">
        <v>552779</v>
      </c>
      <c r="L60" s="36">
        <v>566213</v>
      </c>
      <c r="M60" s="36">
        <v>594824</v>
      </c>
      <c r="N60" s="36">
        <v>705359</v>
      </c>
      <c r="O60" s="36">
        <v>767360</v>
      </c>
      <c r="P60" s="36">
        <v>542554</v>
      </c>
      <c r="Q60" s="36">
        <v>419666</v>
      </c>
      <c r="R60" s="36">
        <v>288322</v>
      </c>
      <c r="S60" s="36">
        <v>385618</v>
      </c>
      <c r="T60" s="36">
        <v>378309</v>
      </c>
      <c r="U60" s="36">
        <v>417217</v>
      </c>
      <c r="V60" s="36">
        <v>328576</v>
      </c>
      <c r="W60" s="36">
        <v>253361</v>
      </c>
      <c r="X60" s="36">
        <v>334866</v>
      </c>
      <c r="Y60" s="36">
        <v>518503</v>
      </c>
      <c r="DA60" s="60" t="s">
        <v>1339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1340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202</v>
      </c>
      <c r="B64" s="52"/>
      <c r="C64" s="52">
        <v>2023801</v>
      </c>
      <c r="D64" s="52">
        <v>2073879</v>
      </c>
      <c r="E64" s="52">
        <v>2152505</v>
      </c>
      <c r="F64" s="52">
        <v>2114893</v>
      </c>
      <c r="G64" s="52">
        <v>1749493</v>
      </c>
      <c r="H64" s="52">
        <v>1948358</v>
      </c>
      <c r="I64" s="52">
        <v>1735105</v>
      </c>
      <c r="J64" s="52">
        <v>2389288</v>
      </c>
      <c r="K64" s="52">
        <v>2002339</v>
      </c>
      <c r="L64" s="52">
        <v>2045195</v>
      </c>
      <c r="M64" s="52">
        <v>1813702</v>
      </c>
      <c r="N64" s="52">
        <v>1942091</v>
      </c>
      <c r="O64" s="52">
        <v>1706556</v>
      </c>
      <c r="P64" s="52">
        <v>1900659</v>
      </c>
      <c r="Q64" s="52">
        <v>2482028</v>
      </c>
      <c r="R64" s="52">
        <v>2544856</v>
      </c>
      <c r="S64" s="52">
        <v>2296768</v>
      </c>
      <c r="T64" s="52">
        <v>2252126</v>
      </c>
      <c r="U64" s="52">
        <v>2114725</v>
      </c>
      <c r="V64" s="52">
        <v>1894460</v>
      </c>
      <c r="W64" s="52">
        <v>1544821</v>
      </c>
      <c r="X64" s="52">
        <v>1649109</v>
      </c>
      <c r="Y64" s="52">
        <v>1469285</v>
      </c>
      <c r="DA64" s="63" t="s">
        <v>1341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155279</v>
      </c>
      <c r="D67" s="52">
        <v>315023</v>
      </c>
      <c r="E67" s="52">
        <v>451728</v>
      </c>
      <c r="F67" s="52">
        <v>335769</v>
      </c>
      <c r="G67" s="52">
        <v>302851</v>
      </c>
      <c r="H67" s="52">
        <v>245369</v>
      </c>
      <c r="I67" s="52">
        <v>281259</v>
      </c>
      <c r="J67" s="52">
        <v>536278</v>
      </c>
      <c r="K67" s="52">
        <v>413424</v>
      </c>
      <c r="L67" s="52">
        <v>292171</v>
      </c>
      <c r="M67" s="52">
        <v>293664</v>
      </c>
      <c r="N67" s="52">
        <v>408506</v>
      </c>
      <c r="O67" s="52">
        <v>351237</v>
      </c>
      <c r="P67" s="52">
        <v>170536</v>
      </c>
      <c r="Q67" s="52">
        <v>197287</v>
      </c>
      <c r="R67" s="52">
        <v>356864</v>
      </c>
      <c r="S67" s="52">
        <v>318198</v>
      </c>
      <c r="T67" s="52">
        <v>500041</v>
      </c>
      <c r="U67" s="52">
        <v>390295</v>
      </c>
      <c r="V67" s="52">
        <v>260783</v>
      </c>
      <c r="W67" s="52">
        <v>138877</v>
      </c>
      <c r="X67" s="52">
        <v>229562</v>
      </c>
      <c r="Y67" s="52">
        <v>175473</v>
      </c>
      <c r="DA67" s="63" t="s">
        <v>1342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1665294</v>
      </c>
      <c r="D69" s="52">
        <v>1779511</v>
      </c>
      <c r="E69" s="52">
        <v>1794483</v>
      </c>
      <c r="F69" s="52">
        <v>1668787</v>
      </c>
      <c r="G69" s="52">
        <v>1592703</v>
      </c>
      <c r="H69" s="52">
        <v>1732043</v>
      </c>
      <c r="I69" s="52">
        <v>1660131</v>
      </c>
      <c r="J69" s="52">
        <v>2021244</v>
      </c>
      <c r="K69" s="52">
        <v>1857699</v>
      </c>
      <c r="L69" s="52">
        <v>1837514</v>
      </c>
      <c r="M69" s="52">
        <v>1665281</v>
      </c>
      <c r="N69" s="52">
        <v>1751205</v>
      </c>
      <c r="O69" s="52">
        <v>1583608</v>
      </c>
      <c r="P69" s="52">
        <v>1713042</v>
      </c>
      <c r="Q69" s="52">
        <v>2189176</v>
      </c>
      <c r="R69" s="52">
        <v>2265139</v>
      </c>
      <c r="S69" s="52">
        <v>2080663</v>
      </c>
      <c r="T69" s="52">
        <v>1898769</v>
      </c>
      <c r="U69" s="52">
        <v>1885890</v>
      </c>
      <c r="V69" s="52">
        <v>1633294</v>
      </c>
      <c r="W69" s="52">
        <v>1412315</v>
      </c>
      <c r="X69" s="52">
        <v>1436115</v>
      </c>
      <c r="Y69" s="52">
        <v>1182840</v>
      </c>
      <c r="DA69" s="63" t="s">
        <v>1343</v>
      </c>
    </row>
    <row r="70" spans="1:105" ht="12" customHeight="1" x14ac:dyDescent="0.25">
      <c r="A70" s="97" t="s">
        <v>133</v>
      </c>
      <c r="B70" s="52"/>
      <c r="C70" s="52">
        <v>6946</v>
      </c>
      <c r="D70" s="52">
        <v>4106</v>
      </c>
      <c r="E70" s="52">
        <v>9376</v>
      </c>
      <c r="F70" s="52">
        <v>4142</v>
      </c>
      <c r="G70" s="52">
        <v>6607</v>
      </c>
      <c r="H70" s="52">
        <v>8250</v>
      </c>
      <c r="I70" s="52">
        <v>7901</v>
      </c>
      <c r="J70" s="52">
        <v>13904</v>
      </c>
      <c r="K70" s="52">
        <v>15832</v>
      </c>
      <c r="L70" s="52">
        <v>14219</v>
      </c>
      <c r="M70" s="52">
        <v>2806</v>
      </c>
      <c r="N70" s="52">
        <v>11217</v>
      </c>
      <c r="O70" s="52">
        <v>10484</v>
      </c>
      <c r="P70" s="52">
        <v>28243</v>
      </c>
      <c r="Q70" s="52">
        <v>27203</v>
      </c>
      <c r="R70" s="52">
        <v>27223</v>
      </c>
      <c r="S70" s="52">
        <v>8048</v>
      </c>
      <c r="T70" s="52">
        <v>24064</v>
      </c>
      <c r="U70" s="52">
        <v>16304</v>
      </c>
      <c r="V70" s="52">
        <v>14506</v>
      </c>
      <c r="W70" s="52">
        <v>33564</v>
      </c>
      <c r="X70" s="52">
        <v>65413</v>
      </c>
      <c r="Y70" s="52">
        <v>20176</v>
      </c>
      <c r="DA70" s="63" t="s">
        <v>1344</v>
      </c>
    </row>
    <row r="71" spans="1:105" ht="12" hidden="1" customHeight="1" x14ac:dyDescent="0.25">
      <c r="A71" s="108" t="s">
        <v>190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305351</v>
      </c>
      <c r="D73" s="52">
        <v>277069</v>
      </c>
      <c r="E73" s="52">
        <v>321697</v>
      </c>
      <c r="F73" s="52">
        <v>413418</v>
      </c>
      <c r="G73" s="52">
        <v>114912</v>
      </c>
      <c r="H73" s="52">
        <v>164067</v>
      </c>
      <c r="I73" s="52">
        <v>41769</v>
      </c>
      <c r="J73" s="52">
        <v>214051</v>
      </c>
      <c r="K73" s="52">
        <v>43553</v>
      </c>
      <c r="L73" s="52">
        <v>121654</v>
      </c>
      <c r="M73" s="52">
        <v>117013</v>
      </c>
      <c r="N73" s="52">
        <v>135772</v>
      </c>
      <c r="O73" s="52">
        <v>85528</v>
      </c>
      <c r="P73" s="52">
        <v>113453</v>
      </c>
      <c r="Q73" s="52">
        <v>195246</v>
      </c>
      <c r="R73" s="52">
        <v>169994</v>
      </c>
      <c r="S73" s="52">
        <v>125271</v>
      </c>
      <c r="T73" s="52">
        <v>178733</v>
      </c>
      <c r="U73" s="52">
        <v>127185</v>
      </c>
      <c r="V73" s="52">
        <v>129974</v>
      </c>
      <c r="W73" s="52">
        <v>59804</v>
      </c>
      <c r="X73" s="52">
        <v>41052</v>
      </c>
      <c r="Y73" s="52">
        <v>125027</v>
      </c>
      <c r="DA73" s="63" t="s">
        <v>1345</v>
      </c>
    </row>
    <row r="74" spans="1:105" ht="12" customHeight="1" x14ac:dyDescent="0.25">
      <c r="A74" s="97" t="s">
        <v>121</v>
      </c>
      <c r="B74" s="52"/>
      <c r="C74" s="52">
        <v>46210</v>
      </c>
      <c r="D74" s="52">
        <v>13193</v>
      </c>
      <c r="E74" s="52">
        <v>26949</v>
      </c>
      <c r="F74" s="52">
        <v>28546</v>
      </c>
      <c r="G74" s="52">
        <v>35271</v>
      </c>
      <c r="H74" s="52">
        <v>43998</v>
      </c>
      <c r="I74" s="52">
        <v>25304</v>
      </c>
      <c r="J74" s="52">
        <v>140089</v>
      </c>
      <c r="K74" s="52">
        <v>85255</v>
      </c>
      <c r="L74" s="52">
        <v>71808</v>
      </c>
      <c r="M74" s="52">
        <v>28602</v>
      </c>
      <c r="N74" s="52">
        <v>43897</v>
      </c>
      <c r="O74" s="52">
        <v>26936</v>
      </c>
      <c r="P74" s="52">
        <v>45921</v>
      </c>
      <c r="Q74" s="52">
        <v>70403</v>
      </c>
      <c r="R74" s="52">
        <v>82500</v>
      </c>
      <c r="S74" s="52">
        <v>82786</v>
      </c>
      <c r="T74" s="52">
        <v>150560</v>
      </c>
      <c r="U74" s="52">
        <v>85346</v>
      </c>
      <c r="V74" s="52">
        <v>116686</v>
      </c>
      <c r="W74" s="52">
        <v>39138</v>
      </c>
      <c r="X74" s="52">
        <v>106529</v>
      </c>
      <c r="Y74" s="52">
        <v>141242</v>
      </c>
      <c r="DA74" s="63" t="s">
        <v>1346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190</v>
      </c>
      <c r="B78" s="52"/>
      <c r="C78" s="52">
        <v>1136586</v>
      </c>
      <c r="D78" s="52">
        <v>1210630</v>
      </c>
      <c r="E78" s="52">
        <v>1166792</v>
      </c>
      <c r="F78" s="52">
        <v>1196486</v>
      </c>
      <c r="G78" s="52">
        <v>1031822</v>
      </c>
      <c r="H78" s="52">
        <v>1109962</v>
      </c>
      <c r="I78" s="52">
        <v>979829</v>
      </c>
      <c r="J78" s="52">
        <v>1345414</v>
      </c>
      <c r="K78" s="52">
        <v>1314555</v>
      </c>
      <c r="L78" s="52">
        <v>1163751</v>
      </c>
      <c r="M78" s="52">
        <v>1254118</v>
      </c>
      <c r="N78" s="52">
        <v>1254903</v>
      </c>
      <c r="O78" s="52">
        <v>1127763</v>
      </c>
      <c r="P78" s="52">
        <v>1132406</v>
      </c>
      <c r="Q78" s="52">
        <v>1190446</v>
      </c>
      <c r="R78" s="52">
        <v>1388725</v>
      </c>
      <c r="S78" s="52">
        <v>1209206</v>
      </c>
      <c r="T78" s="52">
        <v>1212602</v>
      </c>
      <c r="U78" s="52">
        <v>1286266</v>
      </c>
      <c r="V78" s="52">
        <v>1138567</v>
      </c>
      <c r="W78" s="52">
        <v>876459</v>
      </c>
      <c r="X78" s="52">
        <v>1053965</v>
      </c>
      <c r="Y78" s="52">
        <v>987334</v>
      </c>
      <c r="DA78" s="63" t="s">
        <v>1347</v>
      </c>
    </row>
    <row r="79" spans="1:105" ht="12" customHeight="1" x14ac:dyDescent="0.25">
      <c r="A79" s="109" t="s">
        <v>120</v>
      </c>
      <c r="B79" s="36"/>
      <c r="C79" s="36">
        <v>887215</v>
      </c>
      <c r="D79" s="36">
        <v>863249</v>
      </c>
      <c r="E79" s="36">
        <v>985713</v>
      </c>
      <c r="F79" s="36">
        <v>918407</v>
      </c>
      <c r="G79" s="36">
        <v>717671</v>
      </c>
      <c r="H79" s="36">
        <v>838396</v>
      </c>
      <c r="I79" s="36">
        <v>755276</v>
      </c>
      <c r="J79" s="36">
        <v>1043874</v>
      </c>
      <c r="K79" s="36">
        <v>687784</v>
      </c>
      <c r="L79" s="36">
        <v>881444</v>
      </c>
      <c r="M79" s="36">
        <v>559584</v>
      </c>
      <c r="N79" s="36">
        <v>687188</v>
      </c>
      <c r="O79" s="36">
        <v>578793</v>
      </c>
      <c r="P79" s="36">
        <v>768253</v>
      </c>
      <c r="Q79" s="36">
        <v>1291582</v>
      </c>
      <c r="R79" s="36">
        <v>1156131</v>
      </c>
      <c r="S79" s="36">
        <v>1087562</v>
      </c>
      <c r="T79" s="36">
        <v>1039524</v>
      </c>
      <c r="U79" s="36">
        <v>828459</v>
      </c>
      <c r="V79" s="36">
        <v>755893</v>
      </c>
      <c r="W79" s="36">
        <v>668362</v>
      </c>
      <c r="X79" s="36">
        <v>595144</v>
      </c>
      <c r="Y79" s="36">
        <v>481951</v>
      </c>
      <c r="DA79" s="60" t="s">
        <v>1348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204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1349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205</v>
      </c>
      <c r="B83" s="52"/>
      <c r="C83" s="52">
        <v>704398</v>
      </c>
      <c r="D83" s="52">
        <v>1023210</v>
      </c>
      <c r="E83" s="52">
        <v>1060427</v>
      </c>
      <c r="F83" s="52">
        <v>1083260</v>
      </c>
      <c r="G83" s="52">
        <v>1484092</v>
      </c>
      <c r="H83" s="52">
        <v>1747209</v>
      </c>
      <c r="I83" s="52">
        <v>1905360</v>
      </c>
      <c r="J83" s="52">
        <v>1506809</v>
      </c>
      <c r="K83" s="52">
        <v>1328343</v>
      </c>
      <c r="L83" s="52">
        <v>1313434</v>
      </c>
      <c r="M83" s="52">
        <v>1279432</v>
      </c>
      <c r="N83" s="52">
        <v>1343218</v>
      </c>
      <c r="O83" s="52">
        <v>1170629</v>
      </c>
      <c r="P83" s="52">
        <v>1370874</v>
      </c>
      <c r="Q83" s="52">
        <v>965446</v>
      </c>
      <c r="R83" s="52">
        <v>915671</v>
      </c>
      <c r="S83" s="52">
        <v>1094339</v>
      </c>
      <c r="T83" s="52">
        <v>1341794</v>
      </c>
      <c r="U83" s="52">
        <v>1262140</v>
      </c>
      <c r="V83" s="52">
        <v>1220177</v>
      </c>
      <c r="W83" s="52">
        <v>1403564</v>
      </c>
      <c r="X83" s="52">
        <v>1565764</v>
      </c>
      <c r="Y83" s="52">
        <v>1772489</v>
      </c>
      <c r="DA83" s="63" t="s">
        <v>1350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67105</v>
      </c>
      <c r="D86" s="52">
        <v>223660</v>
      </c>
      <c r="E86" s="52">
        <v>235248</v>
      </c>
      <c r="F86" s="52">
        <v>152263</v>
      </c>
      <c r="G86" s="52">
        <v>308274</v>
      </c>
      <c r="H86" s="52">
        <v>347981</v>
      </c>
      <c r="I86" s="52">
        <v>475461</v>
      </c>
      <c r="J86" s="52">
        <v>234384</v>
      </c>
      <c r="K86" s="52">
        <v>198906</v>
      </c>
      <c r="L86" s="52">
        <v>165028</v>
      </c>
      <c r="M86" s="52">
        <v>140738</v>
      </c>
      <c r="N86" s="52">
        <v>247470</v>
      </c>
      <c r="O86" s="52">
        <v>127602</v>
      </c>
      <c r="P86" s="52">
        <v>176977</v>
      </c>
      <c r="Q86" s="52">
        <v>122972</v>
      </c>
      <c r="R86" s="52">
        <v>170974</v>
      </c>
      <c r="S86" s="52">
        <v>192073</v>
      </c>
      <c r="T86" s="52">
        <v>301741</v>
      </c>
      <c r="U86" s="52">
        <v>224356</v>
      </c>
      <c r="V86" s="52">
        <v>177088</v>
      </c>
      <c r="W86" s="52">
        <v>145640</v>
      </c>
      <c r="X86" s="52">
        <v>234822</v>
      </c>
      <c r="Y86" s="52">
        <v>257839</v>
      </c>
      <c r="DA86" s="63" t="s">
        <v>1351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85661</v>
      </c>
      <c r="D88" s="52">
        <v>171497</v>
      </c>
      <c r="E88" s="52">
        <v>202404</v>
      </c>
      <c r="F88" s="52">
        <v>258289</v>
      </c>
      <c r="G88" s="52">
        <v>247256</v>
      </c>
      <c r="H88" s="52">
        <v>285295</v>
      </c>
      <c r="I88" s="52">
        <v>387824</v>
      </c>
      <c r="J88" s="52">
        <v>382680</v>
      </c>
      <c r="K88" s="52">
        <v>272586</v>
      </c>
      <c r="L88" s="52">
        <v>238306</v>
      </c>
      <c r="M88" s="52">
        <v>237967</v>
      </c>
      <c r="N88" s="52">
        <v>259490</v>
      </c>
      <c r="O88" s="52">
        <v>262704</v>
      </c>
      <c r="P88" s="52">
        <v>169486</v>
      </c>
      <c r="Q88" s="52">
        <v>129639</v>
      </c>
      <c r="R88" s="52">
        <v>252170</v>
      </c>
      <c r="S88" s="52">
        <v>329830</v>
      </c>
      <c r="T88" s="52">
        <v>509774</v>
      </c>
      <c r="U88" s="52">
        <v>384129</v>
      </c>
      <c r="V88" s="52">
        <v>430418</v>
      </c>
      <c r="W88" s="52">
        <v>408582</v>
      </c>
      <c r="X88" s="52">
        <v>535856</v>
      </c>
      <c r="Y88" s="52">
        <v>577849</v>
      </c>
      <c r="DA88" s="63" t="s">
        <v>1352</v>
      </c>
    </row>
    <row r="89" spans="1:105" ht="12" customHeight="1" x14ac:dyDescent="0.25">
      <c r="A89" s="97" t="s">
        <v>131</v>
      </c>
      <c r="B89" s="52"/>
      <c r="C89" s="52">
        <v>68</v>
      </c>
      <c r="D89" s="52">
        <v>104</v>
      </c>
      <c r="E89" s="52">
        <v>287</v>
      </c>
      <c r="F89" s="52">
        <v>162</v>
      </c>
      <c r="G89" s="52">
        <v>407</v>
      </c>
      <c r="H89" s="52">
        <v>795</v>
      </c>
      <c r="I89" s="52">
        <v>1258</v>
      </c>
      <c r="J89" s="52">
        <v>1645</v>
      </c>
      <c r="K89" s="52">
        <v>1339</v>
      </c>
      <c r="L89" s="52">
        <v>1007</v>
      </c>
      <c r="M89" s="52">
        <v>1758</v>
      </c>
      <c r="N89" s="52">
        <v>1561</v>
      </c>
      <c r="O89" s="52">
        <v>2162</v>
      </c>
      <c r="P89" s="52">
        <v>1764</v>
      </c>
      <c r="Q89" s="52">
        <v>1285</v>
      </c>
      <c r="R89" s="52">
        <v>815</v>
      </c>
      <c r="S89" s="52">
        <v>992</v>
      </c>
      <c r="T89" s="52">
        <v>10244</v>
      </c>
      <c r="U89" s="52">
        <v>1359</v>
      </c>
      <c r="V89" s="52">
        <v>2820</v>
      </c>
      <c r="W89" s="52">
        <v>4458</v>
      </c>
      <c r="X89" s="52">
        <v>14667</v>
      </c>
      <c r="Y89" s="52">
        <v>12084</v>
      </c>
      <c r="DA89" s="63" t="s">
        <v>1353</v>
      </c>
    </row>
    <row r="90" spans="1:105" ht="12" hidden="1" customHeight="1" x14ac:dyDescent="0.25">
      <c r="A90" s="108" t="s">
        <v>203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188522</v>
      </c>
      <c r="D92" s="52">
        <v>201125</v>
      </c>
      <c r="E92" s="52">
        <v>229962</v>
      </c>
      <c r="F92" s="52">
        <v>230223</v>
      </c>
      <c r="G92" s="52">
        <v>323728</v>
      </c>
      <c r="H92" s="52">
        <v>306243</v>
      </c>
      <c r="I92" s="52">
        <v>226501</v>
      </c>
      <c r="J92" s="52">
        <v>201938</v>
      </c>
      <c r="K92" s="52">
        <v>205224</v>
      </c>
      <c r="L92" s="52">
        <v>180826</v>
      </c>
      <c r="M92" s="52">
        <v>250814</v>
      </c>
      <c r="N92" s="52">
        <v>212049</v>
      </c>
      <c r="O92" s="52">
        <v>183589</v>
      </c>
      <c r="P92" s="52">
        <v>153659</v>
      </c>
      <c r="Q92" s="52">
        <v>104983</v>
      </c>
      <c r="R92" s="52">
        <v>114586</v>
      </c>
      <c r="S92" s="52">
        <v>138072</v>
      </c>
      <c r="T92" s="52">
        <v>130947</v>
      </c>
      <c r="U92" s="52">
        <v>144389</v>
      </c>
      <c r="V92" s="52">
        <v>139286</v>
      </c>
      <c r="W92" s="52">
        <v>167708</v>
      </c>
      <c r="X92" s="52">
        <v>201095</v>
      </c>
      <c r="Y92" s="52">
        <v>206585</v>
      </c>
      <c r="DA92" s="63" t="s">
        <v>1354</v>
      </c>
    </row>
    <row r="93" spans="1:105" ht="12" customHeight="1" x14ac:dyDescent="0.25">
      <c r="A93" s="97" t="s">
        <v>123</v>
      </c>
      <c r="B93" s="52"/>
      <c r="C93" s="52">
        <v>823</v>
      </c>
      <c r="D93" s="52">
        <v>591</v>
      </c>
      <c r="E93" s="52">
        <v>1557</v>
      </c>
      <c r="F93" s="52">
        <v>982</v>
      </c>
      <c r="G93" s="52">
        <v>556</v>
      </c>
      <c r="H93" s="52">
        <v>1526</v>
      </c>
      <c r="I93" s="52">
        <v>1161</v>
      </c>
      <c r="J93" s="52">
        <v>2223</v>
      </c>
      <c r="K93" s="52">
        <v>1696</v>
      </c>
      <c r="L93" s="52">
        <v>1745</v>
      </c>
      <c r="M93" s="52">
        <v>2952</v>
      </c>
      <c r="N93" s="52">
        <v>2937</v>
      </c>
      <c r="O93" s="52">
        <v>2053</v>
      </c>
      <c r="P93" s="52">
        <v>1885</v>
      </c>
      <c r="Q93" s="52">
        <v>1252</v>
      </c>
      <c r="R93" s="52">
        <v>1385</v>
      </c>
      <c r="S93" s="52">
        <v>3015</v>
      </c>
      <c r="T93" s="52">
        <v>2428</v>
      </c>
      <c r="U93" s="52">
        <v>2264</v>
      </c>
      <c r="V93" s="52">
        <v>2678</v>
      </c>
      <c r="W93" s="52">
        <v>1774</v>
      </c>
      <c r="X93" s="52">
        <v>5014</v>
      </c>
      <c r="Y93" s="52">
        <v>557</v>
      </c>
      <c r="DA93" s="63" t="s">
        <v>1355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367715</v>
      </c>
      <c r="D96" s="52">
        <v>569790</v>
      </c>
      <c r="E96" s="52">
        <v>510315</v>
      </c>
      <c r="F96" s="52">
        <v>512662</v>
      </c>
      <c r="G96" s="52">
        <v>760892</v>
      </c>
      <c r="H96" s="52">
        <v>949011</v>
      </c>
      <c r="I96" s="52">
        <v>963812</v>
      </c>
      <c r="J96" s="52">
        <v>657227</v>
      </c>
      <c r="K96" s="52">
        <v>593733</v>
      </c>
      <c r="L96" s="52">
        <v>618316</v>
      </c>
      <c r="M96" s="52">
        <v>570894</v>
      </c>
      <c r="N96" s="52">
        <v>655918</v>
      </c>
      <c r="O96" s="52">
        <v>541151</v>
      </c>
      <c r="P96" s="52">
        <v>762900</v>
      </c>
      <c r="Q96" s="52">
        <v>567600</v>
      </c>
      <c r="R96" s="52">
        <v>363396</v>
      </c>
      <c r="S96" s="52">
        <v>380121</v>
      </c>
      <c r="T96" s="52">
        <v>408572</v>
      </c>
      <c r="U96" s="52">
        <v>455731</v>
      </c>
      <c r="V96" s="52">
        <v>424884</v>
      </c>
      <c r="W96" s="52">
        <v>408677</v>
      </c>
      <c r="X96" s="52">
        <v>402867</v>
      </c>
      <c r="Y96" s="52">
        <v>548607</v>
      </c>
      <c r="DA96" s="63" t="s">
        <v>1356</v>
      </c>
    </row>
    <row r="97" spans="1:105" ht="12" customHeight="1" x14ac:dyDescent="0.25">
      <c r="A97" s="97" t="s">
        <v>121</v>
      </c>
      <c r="B97" s="52"/>
      <c r="C97" s="52">
        <v>61609</v>
      </c>
      <c r="D97" s="52">
        <v>80103</v>
      </c>
      <c r="E97" s="52">
        <v>115902</v>
      </c>
      <c r="F97" s="52">
        <v>80942</v>
      </c>
      <c r="G97" s="52">
        <v>151253</v>
      </c>
      <c r="H97" s="52">
        <v>204339</v>
      </c>
      <c r="I97" s="52">
        <v>324804</v>
      </c>
      <c r="J97" s="52">
        <v>261096</v>
      </c>
      <c r="K97" s="52">
        <v>253765</v>
      </c>
      <c r="L97" s="52">
        <v>273234</v>
      </c>
      <c r="M97" s="52">
        <v>215047</v>
      </c>
      <c r="N97" s="52">
        <v>211263</v>
      </c>
      <c r="O97" s="52">
        <v>178970</v>
      </c>
      <c r="P97" s="52">
        <v>281180</v>
      </c>
      <c r="Q97" s="52">
        <v>160687</v>
      </c>
      <c r="R97" s="52">
        <v>183319</v>
      </c>
      <c r="S97" s="52">
        <v>242309</v>
      </c>
      <c r="T97" s="52">
        <v>279829</v>
      </c>
      <c r="U97" s="52">
        <v>274268</v>
      </c>
      <c r="V97" s="52">
        <v>220091</v>
      </c>
      <c r="W97" s="52">
        <v>412365</v>
      </c>
      <c r="X97" s="52">
        <v>406265</v>
      </c>
      <c r="Y97" s="52">
        <v>426807</v>
      </c>
      <c r="DA97" s="63" t="s">
        <v>1357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203</v>
      </c>
      <c r="B101" s="52"/>
      <c r="C101" s="52">
        <v>26798</v>
      </c>
      <c r="D101" s="52">
        <v>42070</v>
      </c>
      <c r="E101" s="52">
        <v>52410</v>
      </c>
      <c r="F101" s="52">
        <v>67374</v>
      </c>
      <c r="G101" s="52">
        <v>76842</v>
      </c>
      <c r="H101" s="52">
        <v>97640</v>
      </c>
      <c r="I101" s="52">
        <v>98984</v>
      </c>
      <c r="J101" s="52">
        <v>138079</v>
      </c>
      <c r="K101" s="52">
        <v>85354</v>
      </c>
      <c r="L101" s="52">
        <v>78452</v>
      </c>
      <c r="M101" s="52">
        <v>99639</v>
      </c>
      <c r="N101" s="52">
        <v>127917</v>
      </c>
      <c r="O101" s="52">
        <v>103073</v>
      </c>
      <c r="P101" s="52">
        <v>104494</v>
      </c>
      <c r="Q101" s="52">
        <v>84153</v>
      </c>
      <c r="R101" s="52">
        <v>87003</v>
      </c>
      <c r="S101" s="52">
        <v>102259</v>
      </c>
      <c r="T101" s="52">
        <v>146259</v>
      </c>
      <c r="U101" s="52">
        <v>105779</v>
      </c>
      <c r="V101" s="52">
        <v>104172</v>
      </c>
      <c r="W101" s="52">
        <v>87339</v>
      </c>
      <c r="X101" s="52">
        <v>94405</v>
      </c>
      <c r="Y101" s="52">
        <v>94609</v>
      </c>
      <c r="DA101" s="63" t="s">
        <v>1358</v>
      </c>
    </row>
    <row r="102" spans="1:105" ht="12" customHeight="1" x14ac:dyDescent="0.25">
      <c r="A102" s="97" t="s">
        <v>50</v>
      </c>
      <c r="B102" s="52"/>
      <c r="C102" s="52">
        <v>214218</v>
      </c>
      <c r="D102" s="52">
        <v>335210</v>
      </c>
      <c r="E102" s="52">
        <v>367452</v>
      </c>
      <c r="F102" s="52">
        <v>377997</v>
      </c>
      <c r="G102" s="52">
        <v>475110</v>
      </c>
      <c r="H102" s="52">
        <v>439948</v>
      </c>
      <c r="I102" s="52">
        <v>507052</v>
      </c>
      <c r="J102" s="52">
        <v>395571</v>
      </c>
      <c r="K102" s="52">
        <v>385891</v>
      </c>
      <c r="L102" s="52">
        <v>345163</v>
      </c>
      <c r="M102" s="52">
        <v>331050</v>
      </c>
      <c r="N102" s="52">
        <v>319297</v>
      </c>
      <c r="O102" s="52">
        <v>301977</v>
      </c>
      <c r="P102" s="52">
        <v>441896</v>
      </c>
      <c r="Q102" s="52">
        <v>264357</v>
      </c>
      <c r="R102" s="52">
        <v>257225</v>
      </c>
      <c r="S102" s="52">
        <v>271258</v>
      </c>
      <c r="T102" s="52">
        <v>373239</v>
      </c>
      <c r="U102" s="52">
        <v>288381</v>
      </c>
      <c r="V102" s="52">
        <v>285922</v>
      </c>
      <c r="W102" s="52">
        <v>312108</v>
      </c>
      <c r="X102" s="52">
        <v>414598</v>
      </c>
      <c r="Y102" s="52">
        <v>509842</v>
      </c>
      <c r="DA102" s="63" t="s">
        <v>1359</v>
      </c>
    </row>
    <row r="103" spans="1:105" ht="12" customHeight="1" x14ac:dyDescent="0.25">
      <c r="A103" s="109" t="s">
        <v>120</v>
      </c>
      <c r="B103" s="36"/>
      <c r="C103" s="36">
        <v>463382</v>
      </c>
      <c r="D103" s="36">
        <v>645930</v>
      </c>
      <c r="E103" s="36">
        <v>640565</v>
      </c>
      <c r="F103" s="36">
        <v>637889</v>
      </c>
      <c r="G103" s="36">
        <v>932140</v>
      </c>
      <c r="H103" s="36">
        <v>1209621</v>
      </c>
      <c r="I103" s="36">
        <v>1299324</v>
      </c>
      <c r="J103" s="36">
        <v>973159</v>
      </c>
      <c r="K103" s="36">
        <v>857098</v>
      </c>
      <c r="L103" s="36">
        <v>889819</v>
      </c>
      <c r="M103" s="36">
        <v>848743</v>
      </c>
      <c r="N103" s="36">
        <v>896004</v>
      </c>
      <c r="O103" s="36">
        <v>765579</v>
      </c>
      <c r="P103" s="36">
        <v>824484</v>
      </c>
      <c r="Q103" s="36">
        <v>616936</v>
      </c>
      <c r="R103" s="36">
        <v>571443</v>
      </c>
      <c r="S103" s="36">
        <v>720822</v>
      </c>
      <c r="T103" s="36">
        <v>822296</v>
      </c>
      <c r="U103" s="36">
        <v>867980</v>
      </c>
      <c r="V103" s="36">
        <v>830083</v>
      </c>
      <c r="W103" s="36">
        <v>1004117</v>
      </c>
      <c r="X103" s="36">
        <v>1056761</v>
      </c>
      <c r="Y103" s="36">
        <v>1168038</v>
      </c>
      <c r="DA103" s="60" t="s">
        <v>1360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207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1361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206</v>
      </c>
      <c r="B107" s="52"/>
      <c r="C107" s="52">
        <v>1106</v>
      </c>
      <c r="D107" s="52">
        <v>1610</v>
      </c>
      <c r="E107" s="52">
        <v>1576</v>
      </c>
      <c r="F107" s="52">
        <v>1281</v>
      </c>
      <c r="G107" s="52">
        <v>1070</v>
      </c>
      <c r="H107" s="52">
        <v>1042</v>
      </c>
      <c r="I107" s="52">
        <v>1153</v>
      </c>
      <c r="J107" s="52">
        <v>1602</v>
      </c>
      <c r="K107" s="52">
        <v>2012</v>
      </c>
      <c r="L107" s="52">
        <v>2185</v>
      </c>
      <c r="M107" s="52">
        <v>1483</v>
      </c>
      <c r="N107" s="52">
        <v>1398</v>
      </c>
      <c r="O107" s="52">
        <v>1026</v>
      </c>
      <c r="P107" s="52">
        <v>2902</v>
      </c>
      <c r="Q107" s="52">
        <v>2564</v>
      </c>
      <c r="R107" s="52">
        <v>1431</v>
      </c>
      <c r="S107" s="52">
        <v>847</v>
      </c>
      <c r="T107" s="52">
        <v>1102</v>
      </c>
      <c r="U107" s="52">
        <v>1196</v>
      </c>
      <c r="V107" s="52">
        <v>1688</v>
      </c>
      <c r="W107" s="52">
        <v>2429</v>
      </c>
      <c r="X107" s="52">
        <v>3101</v>
      </c>
      <c r="Y107" s="52">
        <v>2873</v>
      </c>
      <c r="DA107" s="63" t="s">
        <v>1362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125</v>
      </c>
      <c r="D110" s="52">
        <v>220</v>
      </c>
      <c r="E110" s="52">
        <v>134</v>
      </c>
      <c r="F110" s="52">
        <v>73</v>
      </c>
      <c r="G110" s="52">
        <v>67</v>
      </c>
      <c r="H110" s="52">
        <v>138</v>
      </c>
      <c r="I110" s="52">
        <v>202</v>
      </c>
      <c r="J110" s="52">
        <v>151</v>
      </c>
      <c r="K110" s="52">
        <v>161</v>
      </c>
      <c r="L110" s="52">
        <v>242</v>
      </c>
      <c r="M110" s="52">
        <v>69</v>
      </c>
      <c r="N110" s="52">
        <v>63</v>
      </c>
      <c r="O110" s="52">
        <v>47</v>
      </c>
      <c r="P110" s="52">
        <v>87</v>
      </c>
      <c r="Q110" s="52">
        <v>88</v>
      </c>
      <c r="R110" s="52">
        <v>66</v>
      </c>
      <c r="S110" s="52">
        <v>72</v>
      </c>
      <c r="T110" s="52">
        <v>77</v>
      </c>
      <c r="U110" s="52">
        <v>62</v>
      </c>
      <c r="V110" s="52">
        <v>83</v>
      </c>
      <c r="W110" s="52">
        <v>45</v>
      </c>
      <c r="X110" s="52">
        <v>118</v>
      </c>
      <c r="Y110" s="52">
        <v>222</v>
      </c>
      <c r="DA110" s="63" t="s">
        <v>1363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988</v>
      </c>
      <c r="D112" s="52">
        <v>1546</v>
      </c>
      <c r="E112" s="52">
        <v>1124</v>
      </c>
      <c r="F112" s="52">
        <v>840</v>
      </c>
      <c r="G112" s="52">
        <v>807</v>
      </c>
      <c r="H112" s="52">
        <v>750</v>
      </c>
      <c r="I112" s="52">
        <v>870</v>
      </c>
      <c r="J112" s="52">
        <v>1050</v>
      </c>
      <c r="K112" s="52">
        <v>1269</v>
      </c>
      <c r="L112" s="52">
        <v>1187</v>
      </c>
      <c r="M112" s="52">
        <v>622</v>
      </c>
      <c r="N112" s="52">
        <v>758</v>
      </c>
      <c r="O112" s="52">
        <v>682</v>
      </c>
      <c r="P112" s="52">
        <v>1605</v>
      </c>
      <c r="Q112" s="52">
        <v>1181</v>
      </c>
      <c r="R112" s="52">
        <v>587</v>
      </c>
      <c r="S112" s="52">
        <v>437</v>
      </c>
      <c r="T112" s="52">
        <v>450</v>
      </c>
      <c r="U112" s="52">
        <v>473</v>
      </c>
      <c r="V112" s="52">
        <v>654</v>
      </c>
      <c r="W112" s="52">
        <v>1042</v>
      </c>
      <c r="X112" s="52">
        <v>1708</v>
      </c>
      <c r="Y112" s="52">
        <v>1718</v>
      </c>
      <c r="DA112" s="63" t="s">
        <v>1364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1</v>
      </c>
      <c r="F113" s="52">
        <v>1</v>
      </c>
      <c r="G113" s="52">
        <v>0</v>
      </c>
      <c r="H113" s="52">
        <v>1</v>
      </c>
      <c r="I113" s="52">
        <v>0</v>
      </c>
      <c r="J113" s="52">
        <v>2</v>
      </c>
      <c r="K113" s="52">
        <v>5</v>
      </c>
      <c r="L113" s="52">
        <v>4</v>
      </c>
      <c r="M113" s="52">
        <v>4</v>
      </c>
      <c r="N113" s="52">
        <v>6</v>
      </c>
      <c r="O113" s="52">
        <v>6</v>
      </c>
      <c r="P113" s="52">
        <v>29</v>
      </c>
      <c r="Q113" s="52">
        <v>17</v>
      </c>
      <c r="R113" s="52">
        <v>13</v>
      </c>
      <c r="S113" s="52">
        <v>1</v>
      </c>
      <c r="T113" s="52">
        <v>10</v>
      </c>
      <c r="U113" s="52">
        <v>8</v>
      </c>
      <c r="V113" s="52">
        <v>6</v>
      </c>
      <c r="W113" s="52">
        <v>26</v>
      </c>
      <c r="X113" s="52">
        <v>79</v>
      </c>
      <c r="Y113" s="52">
        <v>130</v>
      </c>
      <c r="DA113" s="63" t="s">
        <v>1365</v>
      </c>
    </row>
    <row r="114" spans="1:105" ht="12" hidden="1" customHeight="1" x14ac:dyDescent="0.25">
      <c r="A114" s="108" t="s">
        <v>198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116</v>
      </c>
      <c r="D116" s="52">
        <v>63</v>
      </c>
      <c r="E116" s="52">
        <v>227</v>
      </c>
      <c r="F116" s="52">
        <v>322</v>
      </c>
      <c r="G116" s="52">
        <v>170</v>
      </c>
      <c r="H116" s="52">
        <v>199</v>
      </c>
      <c r="I116" s="52">
        <v>132</v>
      </c>
      <c r="J116" s="52">
        <v>274</v>
      </c>
      <c r="K116" s="52">
        <v>208</v>
      </c>
      <c r="L116" s="52">
        <v>574</v>
      </c>
      <c r="M116" s="52">
        <v>249</v>
      </c>
      <c r="N116" s="52">
        <v>299</v>
      </c>
      <c r="O116" s="52">
        <v>83</v>
      </c>
      <c r="P116" s="52">
        <v>129</v>
      </c>
      <c r="Q116" s="52">
        <v>150</v>
      </c>
      <c r="R116" s="52">
        <v>131</v>
      </c>
      <c r="S116" s="52">
        <v>155</v>
      </c>
      <c r="T116" s="52">
        <v>150</v>
      </c>
      <c r="U116" s="52">
        <v>140</v>
      </c>
      <c r="V116" s="52">
        <v>327</v>
      </c>
      <c r="W116" s="52">
        <v>2</v>
      </c>
      <c r="X116" s="52">
        <v>466</v>
      </c>
      <c r="Y116" s="52">
        <v>402</v>
      </c>
      <c r="DA116" s="63" t="s">
        <v>1366</v>
      </c>
    </row>
    <row r="117" spans="1:105" ht="12" customHeight="1" x14ac:dyDescent="0.25">
      <c r="A117" s="97" t="s">
        <v>121</v>
      </c>
      <c r="B117" s="52"/>
      <c r="C117" s="52">
        <v>2</v>
      </c>
      <c r="D117" s="52">
        <v>1</v>
      </c>
      <c r="E117" s="52">
        <v>224</v>
      </c>
      <c r="F117" s="52">
        <v>118</v>
      </c>
      <c r="G117" s="52">
        <v>93</v>
      </c>
      <c r="H117" s="52">
        <v>92</v>
      </c>
      <c r="I117" s="52">
        <v>151</v>
      </c>
      <c r="J117" s="52">
        <v>276</v>
      </c>
      <c r="K117" s="52">
        <v>530</v>
      </c>
      <c r="L117" s="52">
        <v>420</v>
      </c>
      <c r="M117" s="52">
        <v>608</v>
      </c>
      <c r="N117" s="52">
        <v>335</v>
      </c>
      <c r="O117" s="52">
        <v>255</v>
      </c>
      <c r="P117" s="52">
        <v>1139</v>
      </c>
      <c r="Q117" s="52">
        <v>1216</v>
      </c>
      <c r="R117" s="52">
        <v>700</v>
      </c>
      <c r="S117" s="52">
        <v>254</v>
      </c>
      <c r="T117" s="52">
        <v>492</v>
      </c>
      <c r="U117" s="52">
        <v>575</v>
      </c>
      <c r="V117" s="52">
        <v>701</v>
      </c>
      <c r="W117" s="52">
        <v>1359</v>
      </c>
      <c r="X117" s="52">
        <v>848</v>
      </c>
      <c r="Y117" s="52">
        <v>623</v>
      </c>
      <c r="DA117" s="63" t="s">
        <v>1367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939</v>
      </c>
      <c r="D121" s="52">
        <v>1308</v>
      </c>
      <c r="E121" s="52">
        <v>591</v>
      </c>
      <c r="F121" s="52">
        <v>486</v>
      </c>
      <c r="G121" s="52">
        <v>577</v>
      </c>
      <c r="H121" s="52">
        <v>613</v>
      </c>
      <c r="I121" s="52">
        <v>733</v>
      </c>
      <c r="J121" s="52">
        <v>832</v>
      </c>
      <c r="K121" s="52">
        <v>1018</v>
      </c>
      <c r="L121" s="52">
        <v>799</v>
      </c>
      <c r="M121" s="52">
        <v>218</v>
      </c>
      <c r="N121" s="52">
        <v>331</v>
      </c>
      <c r="O121" s="52">
        <v>403</v>
      </c>
      <c r="P121" s="52">
        <v>946</v>
      </c>
      <c r="Q121" s="52">
        <v>625</v>
      </c>
      <c r="R121" s="52">
        <v>315</v>
      </c>
      <c r="S121" s="52">
        <v>326</v>
      </c>
      <c r="T121" s="52">
        <v>335</v>
      </c>
      <c r="U121" s="52">
        <v>354</v>
      </c>
      <c r="V121" s="52">
        <v>488</v>
      </c>
      <c r="W121" s="52">
        <v>833</v>
      </c>
      <c r="X121" s="52">
        <v>1298</v>
      </c>
      <c r="Y121" s="52">
        <v>1423</v>
      </c>
      <c r="DA121" s="63" t="s">
        <v>1368</v>
      </c>
    </row>
    <row r="122" spans="1:105" ht="12" customHeight="1" x14ac:dyDescent="0.25">
      <c r="A122" s="109" t="s">
        <v>120</v>
      </c>
      <c r="B122" s="36"/>
      <c r="C122" s="36">
        <v>167</v>
      </c>
      <c r="D122" s="36">
        <v>302</v>
      </c>
      <c r="E122" s="36">
        <v>985</v>
      </c>
      <c r="F122" s="36">
        <v>795</v>
      </c>
      <c r="G122" s="36">
        <v>493</v>
      </c>
      <c r="H122" s="36">
        <v>429</v>
      </c>
      <c r="I122" s="36">
        <v>420</v>
      </c>
      <c r="J122" s="36">
        <v>770</v>
      </c>
      <c r="K122" s="36">
        <v>994</v>
      </c>
      <c r="L122" s="36">
        <v>1386</v>
      </c>
      <c r="M122" s="36">
        <v>1265</v>
      </c>
      <c r="N122" s="36">
        <v>1067</v>
      </c>
      <c r="O122" s="36">
        <v>623</v>
      </c>
      <c r="P122" s="36">
        <v>1956</v>
      </c>
      <c r="Q122" s="36">
        <v>1939</v>
      </c>
      <c r="R122" s="36">
        <v>1116</v>
      </c>
      <c r="S122" s="36">
        <v>521</v>
      </c>
      <c r="T122" s="36">
        <v>767</v>
      </c>
      <c r="U122" s="36">
        <v>842</v>
      </c>
      <c r="V122" s="36">
        <v>1200</v>
      </c>
      <c r="W122" s="36">
        <v>1596</v>
      </c>
      <c r="X122" s="36">
        <v>1803</v>
      </c>
      <c r="Y122" s="36">
        <v>1450</v>
      </c>
      <c r="DA122" s="60" t="s">
        <v>1369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209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1370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210</v>
      </c>
      <c r="B126" s="52"/>
      <c r="C126" s="52">
        <v>734714</v>
      </c>
      <c r="D126" s="52">
        <v>487791</v>
      </c>
      <c r="E126" s="52">
        <v>502895</v>
      </c>
      <c r="F126" s="52">
        <v>614289</v>
      </c>
      <c r="G126" s="52">
        <v>449914</v>
      </c>
      <c r="H126" s="52">
        <v>375290</v>
      </c>
      <c r="I126" s="52">
        <v>513954</v>
      </c>
      <c r="J126" s="52">
        <v>548251</v>
      </c>
      <c r="K126" s="52">
        <v>585136</v>
      </c>
      <c r="L126" s="52">
        <v>538299</v>
      </c>
      <c r="M126" s="52">
        <v>670155</v>
      </c>
      <c r="N126" s="52">
        <v>733120</v>
      </c>
      <c r="O126" s="52">
        <v>711476</v>
      </c>
      <c r="P126" s="52">
        <v>596100</v>
      </c>
      <c r="Q126" s="52">
        <v>667918</v>
      </c>
      <c r="R126" s="52">
        <v>482075</v>
      </c>
      <c r="S126" s="52">
        <v>457387</v>
      </c>
      <c r="T126" s="52">
        <v>314937</v>
      </c>
      <c r="U126" s="52">
        <v>444602</v>
      </c>
      <c r="V126" s="52">
        <v>379169</v>
      </c>
      <c r="W126" s="52">
        <v>484897</v>
      </c>
      <c r="X126" s="52">
        <v>519701</v>
      </c>
      <c r="Y126" s="52">
        <v>678707</v>
      </c>
      <c r="DA126" s="63" t="s">
        <v>1371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24270</v>
      </c>
      <c r="D129" s="52">
        <v>6484</v>
      </c>
      <c r="E129" s="52">
        <v>10104</v>
      </c>
      <c r="F129" s="52">
        <v>45389</v>
      </c>
      <c r="G129" s="52">
        <v>24530</v>
      </c>
      <c r="H129" s="52">
        <v>23030</v>
      </c>
      <c r="I129" s="52">
        <v>31278</v>
      </c>
      <c r="J129" s="52">
        <v>24337</v>
      </c>
      <c r="K129" s="52">
        <v>47039</v>
      </c>
      <c r="L129" s="52">
        <v>40284</v>
      </c>
      <c r="M129" s="52">
        <v>63761</v>
      </c>
      <c r="N129" s="52">
        <v>86439</v>
      </c>
      <c r="O129" s="52">
        <v>65593</v>
      </c>
      <c r="P129" s="52">
        <v>43900</v>
      </c>
      <c r="Q129" s="52">
        <v>34665</v>
      </c>
      <c r="R129" s="52">
        <v>37054</v>
      </c>
      <c r="S129" s="52">
        <v>36893</v>
      </c>
      <c r="T129" s="52">
        <v>32669</v>
      </c>
      <c r="U129" s="52">
        <v>35944</v>
      </c>
      <c r="V129" s="52">
        <v>33010</v>
      </c>
      <c r="W129" s="52">
        <v>27640</v>
      </c>
      <c r="X129" s="52">
        <v>45415</v>
      </c>
      <c r="Y129" s="52">
        <v>62271</v>
      </c>
      <c r="DA129" s="63" t="s">
        <v>1372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542511</v>
      </c>
      <c r="D131" s="52">
        <v>358116</v>
      </c>
      <c r="E131" s="52">
        <v>365832</v>
      </c>
      <c r="F131" s="52">
        <v>398450</v>
      </c>
      <c r="G131" s="52">
        <v>298222</v>
      </c>
      <c r="H131" s="52">
        <v>236222</v>
      </c>
      <c r="I131" s="52">
        <v>402044</v>
      </c>
      <c r="J131" s="52">
        <v>451976</v>
      </c>
      <c r="K131" s="52">
        <v>449739</v>
      </c>
      <c r="L131" s="52">
        <v>428759</v>
      </c>
      <c r="M131" s="52">
        <v>560547</v>
      </c>
      <c r="N131" s="52">
        <v>586242</v>
      </c>
      <c r="O131" s="52">
        <v>579967</v>
      </c>
      <c r="P131" s="52">
        <v>355222</v>
      </c>
      <c r="Q131" s="52">
        <v>389563</v>
      </c>
      <c r="R131" s="52">
        <v>329518</v>
      </c>
      <c r="S131" s="52">
        <v>333093</v>
      </c>
      <c r="T131" s="52">
        <v>247232</v>
      </c>
      <c r="U131" s="52">
        <v>348105</v>
      </c>
      <c r="V131" s="52">
        <v>310134</v>
      </c>
      <c r="W131" s="52">
        <v>418641</v>
      </c>
      <c r="X131" s="52">
        <v>442125</v>
      </c>
      <c r="Y131" s="52">
        <v>535311</v>
      </c>
      <c r="DA131" s="63" t="s">
        <v>1373</v>
      </c>
    </row>
    <row r="132" spans="1:105" ht="12" customHeight="1" x14ac:dyDescent="0.25">
      <c r="A132" s="97" t="s">
        <v>127</v>
      </c>
      <c r="B132" s="52"/>
      <c r="C132" s="52">
        <v>732</v>
      </c>
      <c r="D132" s="52">
        <v>412</v>
      </c>
      <c r="E132" s="52">
        <v>650</v>
      </c>
      <c r="F132" s="52">
        <v>566</v>
      </c>
      <c r="G132" s="52">
        <v>420</v>
      </c>
      <c r="H132" s="52">
        <v>400</v>
      </c>
      <c r="I132" s="52">
        <v>1267</v>
      </c>
      <c r="J132" s="52">
        <v>1212</v>
      </c>
      <c r="K132" s="52">
        <v>2988</v>
      </c>
      <c r="L132" s="52">
        <v>1104</v>
      </c>
      <c r="M132" s="52">
        <v>1334</v>
      </c>
      <c r="N132" s="52">
        <v>988</v>
      </c>
      <c r="O132" s="52">
        <v>2462</v>
      </c>
      <c r="P132" s="52">
        <v>5144</v>
      </c>
      <c r="Q132" s="52">
        <v>3761</v>
      </c>
      <c r="R132" s="52">
        <v>2368</v>
      </c>
      <c r="S132" s="52">
        <v>1119</v>
      </c>
      <c r="T132" s="52">
        <v>1565</v>
      </c>
      <c r="U132" s="52">
        <v>2377</v>
      </c>
      <c r="V132" s="52">
        <v>2104</v>
      </c>
      <c r="W132" s="52">
        <v>4029</v>
      </c>
      <c r="X132" s="52">
        <v>11612</v>
      </c>
      <c r="Y132" s="52">
        <v>17108</v>
      </c>
      <c r="DA132" s="63" t="s">
        <v>1374</v>
      </c>
    </row>
    <row r="133" spans="1:105" ht="12" hidden="1" customHeight="1" x14ac:dyDescent="0.25">
      <c r="A133" s="108" t="s">
        <v>199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143333</v>
      </c>
      <c r="D135" s="52">
        <v>87955</v>
      </c>
      <c r="E135" s="52">
        <v>78133</v>
      </c>
      <c r="F135" s="52">
        <v>172227</v>
      </c>
      <c r="G135" s="52">
        <v>95932</v>
      </c>
      <c r="H135" s="52">
        <v>87399</v>
      </c>
      <c r="I135" s="52">
        <v>52741</v>
      </c>
      <c r="J135" s="52">
        <v>60946</v>
      </c>
      <c r="K135" s="52">
        <v>62969</v>
      </c>
      <c r="L135" s="52">
        <v>65989</v>
      </c>
      <c r="M135" s="52">
        <v>43163</v>
      </c>
      <c r="N135" s="52">
        <v>75306</v>
      </c>
      <c r="O135" s="52">
        <v>52113</v>
      </c>
      <c r="P135" s="52">
        <v>52905</v>
      </c>
      <c r="Q135" s="52">
        <v>55961</v>
      </c>
      <c r="R135" s="52">
        <v>44253</v>
      </c>
      <c r="S135" s="52">
        <v>51868</v>
      </c>
      <c r="T135" s="52">
        <v>38190</v>
      </c>
      <c r="U135" s="52">
        <v>45082</v>
      </c>
      <c r="V135" s="52">
        <v>34318</v>
      </c>
      <c r="W135" s="52">
        <v>14497</v>
      </c>
      <c r="X135" s="52">
        <v>32310</v>
      </c>
      <c r="Y135" s="52">
        <v>51865</v>
      </c>
      <c r="DA135" s="63" t="s">
        <v>1375</v>
      </c>
    </row>
    <row r="136" spans="1:105" ht="12" customHeight="1" x14ac:dyDescent="0.25">
      <c r="A136" s="97" t="s">
        <v>121</v>
      </c>
      <c r="B136" s="52"/>
      <c r="C136" s="52">
        <v>48138</v>
      </c>
      <c r="D136" s="52">
        <v>41308</v>
      </c>
      <c r="E136" s="52">
        <v>58280</v>
      </c>
      <c r="F136" s="52">
        <v>43046</v>
      </c>
      <c r="G136" s="52">
        <v>55340</v>
      </c>
      <c r="H136" s="52">
        <v>51269</v>
      </c>
      <c r="I136" s="52">
        <v>57902</v>
      </c>
      <c r="J136" s="52">
        <v>34117</v>
      </c>
      <c r="K136" s="52">
        <v>69440</v>
      </c>
      <c r="L136" s="52">
        <v>42447</v>
      </c>
      <c r="M136" s="52">
        <v>65111</v>
      </c>
      <c r="N136" s="52">
        <v>70584</v>
      </c>
      <c r="O136" s="52">
        <v>76934</v>
      </c>
      <c r="P136" s="52">
        <v>182829</v>
      </c>
      <c r="Q136" s="52">
        <v>218633</v>
      </c>
      <c r="R136" s="52">
        <v>105936</v>
      </c>
      <c r="S136" s="52">
        <v>71307</v>
      </c>
      <c r="T136" s="52">
        <v>27950</v>
      </c>
      <c r="U136" s="52">
        <v>49038</v>
      </c>
      <c r="V136" s="52">
        <v>32613</v>
      </c>
      <c r="W136" s="52">
        <v>47730</v>
      </c>
      <c r="X136" s="52">
        <v>33654</v>
      </c>
      <c r="Y136" s="52">
        <v>74423</v>
      </c>
      <c r="DA136" s="63" t="s">
        <v>1376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278071</v>
      </c>
      <c r="D140" s="52">
        <v>99025</v>
      </c>
      <c r="E140" s="52">
        <v>101414</v>
      </c>
      <c r="F140" s="52">
        <v>134816</v>
      </c>
      <c r="G140" s="52">
        <v>104533</v>
      </c>
      <c r="H140" s="52">
        <v>81875</v>
      </c>
      <c r="I140" s="52">
        <v>142816</v>
      </c>
      <c r="J140" s="52">
        <v>121040</v>
      </c>
      <c r="K140" s="52">
        <v>163963</v>
      </c>
      <c r="L140" s="52">
        <v>167044</v>
      </c>
      <c r="M140" s="52">
        <v>203180</v>
      </c>
      <c r="N140" s="52">
        <v>208996</v>
      </c>
      <c r="O140" s="52">
        <v>206720</v>
      </c>
      <c r="P140" s="52">
        <v>101165</v>
      </c>
      <c r="Q140" s="52">
        <v>99831</v>
      </c>
      <c r="R140" s="52">
        <v>77880</v>
      </c>
      <c r="S140" s="52">
        <v>76011</v>
      </c>
      <c r="T140" s="52">
        <v>43320</v>
      </c>
      <c r="U140" s="52">
        <v>81536</v>
      </c>
      <c r="V140" s="52">
        <v>84394</v>
      </c>
      <c r="W140" s="52">
        <v>148967</v>
      </c>
      <c r="X140" s="52">
        <v>183538</v>
      </c>
      <c r="Y140" s="52">
        <v>264957</v>
      </c>
      <c r="DA140" s="63" t="s">
        <v>1377</v>
      </c>
    </row>
    <row r="141" spans="1:105" ht="12" customHeight="1" x14ac:dyDescent="0.25">
      <c r="A141" s="109" t="s">
        <v>120</v>
      </c>
      <c r="B141" s="36"/>
      <c r="C141" s="36">
        <v>456643</v>
      </c>
      <c r="D141" s="36">
        <v>388766</v>
      </c>
      <c r="E141" s="36">
        <v>401481</v>
      </c>
      <c r="F141" s="36">
        <v>479473</v>
      </c>
      <c r="G141" s="36">
        <v>345381</v>
      </c>
      <c r="H141" s="36">
        <v>293415</v>
      </c>
      <c r="I141" s="36">
        <v>371138</v>
      </c>
      <c r="J141" s="36">
        <v>427211</v>
      </c>
      <c r="K141" s="36">
        <v>421173</v>
      </c>
      <c r="L141" s="36">
        <v>371255</v>
      </c>
      <c r="M141" s="36">
        <v>466975</v>
      </c>
      <c r="N141" s="36">
        <v>524124</v>
      </c>
      <c r="O141" s="36">
        <v>504756</v>
      </c>
      <c r="P141" s="36">
        <v>494935</v>
      </c>
      <c r="Q141" s="36">
        <v>568087</v>
      </c>
      <c r="R141" s="36">
        <v>404195</v>
      </c>
      <c r="S141" s="36">
        <v>381376</v>
      </c>
      <c r="T141" s="36">
        <v>271617</v>
      </c>
      <c r="U141" s="36">
        <v>363066</v>
      </c>
      <c r="V141" s="36">
        <v>294775</v>
      </c>
      <c r="W141" s="36">
        <v>335930</v>
      </c>
      <c r="X141" s="36">
        <v>336163</v>
      </c>
      <c r="Y141" s="36">
        <v>413750</v>
      </c>
      <c r="DA141" s="60" t="s">
        <v>1378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1379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131416</v>
      </c>
      <c r="D145" s="52">
        <v>210255</v>
      </c>
      <c r="E145" s="52">
        <v>222192</v>
      </c>
      <c r="F145" s="52">
        <v>224834</v>
      </c>
      <c r="G145" s="52">
        <v>242924</v>
      </c>
      <c r="H145" s="52">
        <v>317321</v>
      </c>
      <c r="I145" s="52">
        <v>353831</v>
      </c>
      <c r="J145" s="52">
        <v>432010</v>
      </c>
      <c r="K145" s="52">
        <v>410326</v>
      </c>
      <c r="L145" s="52">
        <v>340381</v>
      </c>
      <c r="M145" s="52">
        <v>276362</v>
      </c>
      <c r="N145" s="52">
        <v>279151</v>
      </c>
      <c r="O145" s="52">
        <v>336949</v>
      </c>
      <c r="P145" s="52">
        <v>749915</v>
      </c>
      <c r="Q145" s="52">
        <v>616109</v>
      </c>
      <c r="R145" s="52">
        <v>517549</v>
      </c>
      <c r="S145" s="52">
        <v>465201</v>
      </c>
      <c r="T145" s="52">
        <v>591631</v>
      </c>
      <c r="U145" s="52">
        <v>690601</v>
      </c>
      <c r="V145" s="52">
        <v>812262</v>
      </c>
      <c r="W145" s="52">
        <v>1031266</v>
      </c>
      <c r="X145" s="52">
        <v>1380181</v>
      </c>
      <c r="Y145" s="52">
        <v>1202893</v>
      </c>
      <c r="DA145" s="63" t="s">
        <v>1380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20152</v>
      </c>
      <c r="D147" s="52">
        <v>36235</v>
      </c>
      <c r="E147" s="52">
        <v>44505</v>
      </c>
      <c r="F147" s="52">
        <v>53178</v>
      </c>
      <c r="G147" s="52">
        <v>55855</v>
      </c>
      <c r="H147" s="52">
        <v>66338</v>
      </c>
      <c r="I147" s="52">
        <v>64775</v>
      </c>
      <c r="J147" s="52">
        <v>95824</v>
      </c>
      <c r="K147" s="52">
        <v>153399</v>
      </c>
      <c r="L147" s="52">
        <v>119355</v>
      </c>
      <c r="M147" s="52">
        <v>96603</v>
      </c>
      <c r="N147" s="52">
        <v>102159</v>
      </c>
      <c r="O147" s="52">
        <v>126659</v>
      </c>
      <c r="P147" s="52">
        <v>168695</v>
      </c>
      <c r="Q147" s="52">
        <v>164097</v>
      </c>
      <c r="R147" s="52">
        <v>219428</v>
      </c>
      <c r="S147" s="52">
        <v>217914</v>
      </c>
      <c r="T147" s="52">
        <v>257333</v>
      </c>
      <c r="U147" s="52">
        <v>367570</v>
      </c>
      <c r="V147" s="52">
        <v>411648</v>
      </c>
      <c r="W147" s="52">
        <v>604632</v>
      </c>
      <c r="X147" s="52">
        <v>595903</v>
      </c>
      <c r="Y147" s="52">
        <v>432736</v>
      </c>
      <c r="DA147" s="63" t="s">
        <v>1381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29912</v>
      </c>
      <c r="D149" s="52">
        <v>58949</v>
      </c>
      <c r="E149" s="52">
        <v>66663</v>
      </c>
      <c r="F149" s="52">
        <v>57608</v>
      </c>
      <c r="G149" s="52">
        <v>49491</v>
      </c>
      <c r="H149" s="52">
        <v>53326</v>
      </c>
      <c r="I149" s="52">
        <v>53916</v>
      </c>
      <c r="J149" s="52">
        <v>60078</v>
      </c>
      <c r="K149" s="52">
        <v>83569</v>
      </c>
      <c r="L149" s="52">
        <v>54028</v>
      </c>
      <c r="M149" s="52">
        <v>54884</v>
      </c>
      <c r="N149" s="52">
        <v>52146</v>
      </c>
      <c r="O149" s="52">
        <v>52799</v>
      </c>
      <c r="P149" s="52">
        <v>118308</v>
      </c>
      <c r="Q149" s="52">
        <v>85091</v>
      </c>
      <c r="R149" s="52">
        <v>66502</v>
      </c>
      <c r="S149" s="52">
        <v>62876</v>
      </c>
      <c r="T149" s="52">
        <v>63107</v>
      </c>
      <c r="U149" s="52">
        <v>85008</v>
      </c>
      <c r="V149" s="52">
        <v>89244</v>
      </c>
      <c r="W149" s="52">
        <v>124361</v>
      </c>
      <c r="X149" s="52">
        <v>183344</v>
      </c>
      <c r="Y149" s="52">
        <v>119785</v>
      </c>
      <c r="DA149" s="63" t="s">
        <v>1382</v>
      </c>
    </row>
    <row r="150" spans="1:105" ht="12" customHeight="1" x14ac:dyDescent="0.25">
      <c r="A150" s="97" t="s">
        <v>123</v>
      </c>
      <c r="B150" s="52"/>
      <c r="C150" s="52">
        <v>208</v>
      </c>
      <c r="D150" s="52">
        <v>528</v>
      </c>
      <c r="E150" s="52">
        <v>1531</v>
      </c>
      <c r="F150" s="52">
        <v>527</v>
      </c>
      <c r="G150" s="52">
        <v>190</v>
      </c>
      <c r="H150" s="52">
        <v>422</v>
      </c>
      <c r="I150" s="52">
        <v>307</v>
      </c>
      <c r="J150" s="52">
        <v>1390</v>
      </c>
      <c r="K150" s="52">
        <v>1346</v>
      </c>
      <c r="L150" s="52">
        <v>2918</v>
      </c>
      <c r="M150" s="52">
        <v>1882</v>
      </c>
      <c r="N150" s="52">
        <v>2038</v>
      </c>
      <c r="O150" s="52">
        <v>1656</v>
      </c>
      <c r="P150" s="52">
        <v>3940</v>
      </c>
      <c r="Q150" s="52">
        <v>1764</v>
      </c>
      <c r="R150" s="52">
        <v>1504</v>
      </c>
      <c r="S150" s="52">
        <v>2135</v>
      </c>
      <c r="T150" s="52">
        <v>1846</v>
      </c>
      <c r="U150" s="52">
        <v>1853</v>
      </c>
      <c r="V150" s="52">
        <v>2790</v>
      </c>
      <c r="W150" s="52">
        <v>1364</v>
      </c>
      <c r="X150" s="52">
        <v>6136</v>
      </c>
      <c r="Y150" s="52">
        <v>1245</v>
      </c>
      <c r="DA150" s="63" t="s">
        <v>1383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84741</v>
      </c>
      <c r="D153" s="52">
        <v>123066</v>
      </c>
      <c r="E153" s="52">
        <v>123679</v>
      </c>
      <c r="F153" s="52">
        <v>145440</v>
      </c>
      <c r="G153" s="52">
        <v>162319</v>
      </c>
      <c r="H153" s="52">
        <v>221495</v>
      </c>
      <c r="I153" s="52">
        <v>214613</v>
      </c>
      <c r="J153" s="52">
        <v>289813</v>
      </c>
      <c r="K153" s="52">
        <v>233144</v>
      </c>
      <c r="L153" s="52">
        <v>204842</v>
      </c>
      <c r="M153" s="52">
        <v>139801</v>
      </c>
      <c r="N153" s="52">
        <v>160211</v>
      </c>
      <c r="O153" s="52">
        <v>199986</v>
      </c>
      <c r="P153" s="52">
        <v>379551</v>
      </c>
      <c r="Q153" s="52">
        <v>323922</v>
      </c>
      <c r="R153" s="52">
        <v>285606</v>
      </c>
      <c r="S153" s="52">
        <v>262367</v>
      </c>
      <c r="T153" s="52">
        <v>346292</v>
      </c>
      <c r="U153" s="52">
        <v>412879</v>
      </c>
      <c r="V153" s="52">
        <v>506215</v>
      </c>
      <c r="W153" s="52">
        <v>519368</v>
      </c>
      <c r="X153" s="52">
        <v>623448</v>
      </c>
      <c r="Y153" s="52">
        <v>612099</v>
      </c>
      <c r="DA153" s="63" t="s">
        <v>1384</v>
      </c>
    </row>
    <row r="154" spans="1:105" ht="12" customHeight="1" x14ac:dyDescent="0.25">
      <c r="A154" s="97" t="s">
        <v>121</v>
      </c>
      <c r="B154" s="52"/>
      <c r="C154" s="52">
        <v>16555</v>
      </c>
      <c r="D154" s="52">
        <v>27712</v>
      </c>
      <c r="E154" s="52">
        <v>30319</v>
      </c>
      <c r="F154" s="52">
        <v>21259</v>
      </c>
      <c r="G154" s="52">
        <v>30924</v>
      </c>
      <c r="H154" s="52">
        <v>42078</v>
      </c>
      <c r="I154" s="52">
        <v>84995</v>
      </c>
      <c r="J154" s="52">
        <v>80729</v>
      </c>
      <c r="K154" s="52">
        <v>92267</v>
      </c>
      <c r="L154" s="52">
        <v>78593</v>
      </c>
      <c r="M154" s="52">
        <v>79795</v>
      </c>
      <c r="N154" s="52">
        <v>64756</v>
      </c>
      <c r="O154" s="52">
        <v>82508</v>
      </c>
      <c r="P154" s="52">
        <v>248116</v>
      </c>
      <c r="Q154" s="52">
        <v>205332</v>
      </c>
      <c r="R154" s="52">
        <v>163937</v>
      </c>
      <c r="S154" s="52">
        <v>137823</v>
      </c>
      <c r="T154" s="52">
        <v>180386</v>
      </c>
      <c r="U154" s="52">
        <v>190861</v>
      </c>
      <c r="V154" s="52">
        <v>214013</v>
      </c>
      <c r="W154" s="52">
        <v>386173</v>
      </c>
      <c r="X154" s="52">
        <v>567253</v>
      </c>
      <c r="Y154" s="52">
        <v>469764</v>
      </c>
      <c r="DA154" s="63" t="s">
        <v>1385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19508</v>
      </c>
      <c r="D158" s="52">
        <v>37967</v>
      </c>
      <c r="E158" s="52">
        <v>45757</v>
      </c>
      <c r="F158" s="52">
        <v>47089</v>
      </c>
      <c r="G158" s="52">
        <v>51033</v>
      </c>
      <c r="H158" s="52">
        <v>72293</v>
      </c>
      <c r="I158" s="52">
        <v>78910</v>
      </c>
      <c r="J158" s="52">
        <v>93501</v>
      </c>
      <c r="K158" s="52">
        <v>99212</v>
      </c>
      <c r="L158" s="52">
        <v>90419</v>
      </c>
      <c r="M158" s="52">
        <v>70610</v>
      </c>
      <c r="N158" s="52">
        <v>76645</v>
      </c>
      <c r="O158" s="52">
        <v>75811</v>
      </c>
      <c r="P158" s="52">
        <v>158264</v>
      </c>
      <c r="Q158" s="52">
        <v>109876</v>
      </c>
      <c r="R158" s="52">
        <v>77883</v>
      </c>
      <c r="S158" s="52">
        <v>82203</v>
      </c>
      <c r="T158" s="52">
        <v>100169</v>
      </c>
      <c r="U158" s="52">
        <v>140461</v>
      </c>
      <c r="V158" s="52">
        <v>155501</v>
      </c>
      <c r="W158" s="52">
        <v>199390</v>
      </c>
      <c r="X158" s="52">
        <v>274809</v>
      </c>
      <c r="Y158" s="52">
        <v>211760</v>
      </c>
      <c r="DA158" s="63" t="s">
        <v>1386</v>
      </c>
    </row>
    <row r="159" spans="1:105" ht="12" customHeight="1" x14ac:dyDescent="0.25">
      <c r="A159" s="109" t="s">
        <v>120</v>
      </c>
      <c r="B159" s="36"/>
      <c r="C159" s="36">
        <v>111908</v>
      </c>
      <c r="D159" s="36">
        <v>172288</v>
      </c>
      <c r="E159" s="36">
        <v>176435</v>
      </c>
      <c r="F159" s="36">
        <v>177745</v>
      </c>
      <c r="G159" s="36">
        <v>191891</v>
      </c>
      <c r="H159" s="36">
        <v>245028</v>
      </c>
      <c r="I159" s="36">
        <v>274921</v>
      </c>
      <c r="J159" s="36">
        <v>338509</v>
      </c>
      <c r="K159" s="36">
        <v>311114</v>
      </c>
      <c r="L159" s="36">
        <v>249962</v>
      </c>
      <c r="M159" s="36">
        <v>205752</v>
      </c>
      <c r="N159" s="36">
        <v>202506</v>
      </c>
      <c r="O159" s="36">
        <v>261138</v>
      </c>
      <c r="P159" s="36">
        <v>591651</v>
      </c>
      <c r="Q159" s="36">
        <v>506233</v>
      </c>
      <c r="R159" s="36">
        <v>439666</v>
      </c>
      <c r="S159" s="36">
        <v>382998</v>
      </c>
      <c r="T159" s="36">
        <v>491462</v>
      </c>
      <c r="U159" s="36">
        <v>550140</v>
      </c>
      <c r="V159" s="36">
        <v>656761</v>
      </c>
      <c r="W159" s="36">
        <v>831876</v>
      </c>
      <c r="X159" s="36">
        <v>1105372</v>
      </c>
      <c r="Y159" s="36">
        <v>991133</v>
      </c>
      <c r="DA159" s="60" t="s">
        <v>1387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1388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333404</v>
      </c>
      <c r="D163" s="52">
        <v>318526</v>
      </c>
      <c r="E163" s="52">
        <v>326359</v>
      </c>
      <c r="F163" s="52">
        <v>327553</v>
      </c>
      <c r="G163" s="52">
        <v>286170</v>
      </c>
      <c r="H163" s="52">
        <v>400769</v>
      </c>
      <c r="I163" s="52">
        <v>321310</v>
      </c>
      <c r="J163" s="52">
        <v>365030</v>
      </c>
      <c r="K163" s="52">
        <v>306313</v>
      </c>
      <c r="L163" s="52">
        <v>326146</v>
      </c>
      <c r="M163" s="52">
        <v>233187</v>
      </c>
      <c r="N163" s="52">
        <v>272501</v>
      </c>
      <c r="O163" s="52">
        <v>211739</v>
      </c>
      <c r="P163" s="52">
        <v>175569</v>
      </c>
      <c r="Q163" s="52">
        <v>207343</v>
      </c>
      <c r="R163" s="52">
        <v>259678</v>
      </c>
      <c r="S163" s="52">
        <v>269516</v>
      </c>
      <c r="T163" s="52">
        <v>288750</v>
      </c>
      <c r="U163" s="52">
        <v>310300</v>
      </c>
      <c r="V163" s="52">
        <v>293628</v>
      </c>
      <c r="W163" s="52">
        <v>316402</v>
      </c>
      <c r="X163" s="52">
        <v>291452</v>
      </c>
      <c r="Y163" s="52">
        <v>406080</v>
      </c>
      <c r="DA163" s="63" t="s">
        <v>1389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91387</v>
      </c>
      <c r="D165" s="52">
        <v>92912</v>
      </c>
      <c r="E165" s="52">
        <v>105563</v>
      </c>
      <c r="F165" s="52">
        <v>138890</v>
      </c>
      <c r="G165" s="52">
        <v>152262</v>
      </c>
      <c r="H165" s="52">
        <v>173979</v>
      </c>
      <c r="I165" s="52">
        <v>130740</v>
      </c>
      <c r="J165" s="52">
        <v>135008</v>
      </c>
      <c r="K165" s="52">
        <v>152408</v>
      </c>
      <c r="L165" s="52">
        <v>158121</v>
      </c>
      <c r="M165" s="52">
        <v>103864</v>
      </c>
      <c r="N165" s="52">
        <v>99242</v>
      </c>
      <c r="O165" s="52">
        <v>47840</v>
      </c>
      <c r="P165" s="52">
        <v>32453</v>
      </c>
      <c r="Q165" s="52">
        <v>38232</v>
      </c>
      <c r="R165" s="52">
        <v>83227</v>
      </c>
      <c r="S165" s="52">
        <v>96806</v>
      </c>
      <c r="T165" s="52">
        <v>122054</v>
      </c>
      <c r="U165" s="52">
        <v>127569</v>
      </c>
      <c r="V165" s="52">
        <v>107797</v>
      </c>
      <c r="W165" s="52">
        <v>147999</v>
      </c>
      <c r="X165" s="52">
        <v>114323</v>
      </c>
      <c r="Y165" s="52">
        <v>115387</v>
      </c>
      <c r="DA165" s="63" t="s">
        <v>1390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97503</v>
      </c>
      <c r="D167" s="52">
        <v>79005</v>
      </c>
      <c r="E167" s="52">
        <v>113583</v>
      </c>
      <c r="F167" s="52">
        <v>115652</v>
      </c>
      <c r="G167" s="52">
        <v>89827</v>
      </c>
      <c r="H167" s="52">
        <v>122085</v>
      </c>
      <c r="I167" s="52">
        <v>61160</v>
      </c>
      <c r="J167" s="52">
        <v>52013</v>
      </c>
      <c r="K167" s="52">
        <v>60547</v>
      </c>
      <c r="L167" s="52">
        <v>71454</v>
      </c>
      <c r="M167" s="52">
        <v>47275</v>
      </c>
      <c r="N167" s="52">
        <v>35730</v>
      </c>
      <c r="O167" s="52">
        <v>6283</v>
      </c>
      <c r="P167" s="52">
        <v>4985</v>
      </c>
      <c r="Q167" s="52">
        <v>5734</v>
      </c>
      <c r="R167" s="52">
        <v>33609</v>
      </c>
      <c r="S167" s="52">
        <v>44373</v>
      </c>
      <c r="T167" s="52">
        <v>58556</v>
      </c>
      <c r="U167" s="52">
        <v>54370</v>
      </c>
      <c r="V167" s="52">
        <v>57025</v>
      </c>
      <c r="W167" s="52">
        <v>58332</v>
      </c>
      <c r="X167" s="52">
        <v>54316</v>
      </c>
      <c r="Y167" s="52">
        <v>86261</v>
      </c>
      <c r="DA167" s="63" t="s">
        <v>1391</v>
      </c>
    </row>
    <row r="168" spans="1:105" ht="12" customHeight="1" x14ac:dyDescent="0.25">
      <c r="A168" s="97" t="s">
        <v>123</v>
      </c>
      <c r="B168" s="52"/>
      <c r="C168" s="52">
        <v>55</v>
      </c>
      <c r="D168" s="52">
        <v>126</v>
      </c>
      <c r="E168" s="52">
        <v>513</v>
      </c>
      <c r="F168" s="52">
        <v>317</v>
      </c>
      <c r="G168" s="52">
        <v>187</v>
      </c>
      <c r="H168" s="52">
        <v>223</v>
      </c>
      <c r="I168" s="52">
        <v>401</v>
      </c>
      <c r="J168" s="52">
        <v>528</v>
      </c>
      <c r="K168" s="52">
        <v>508</v>
      </c>
      <c r="L168" s="52">
        <v>487</v>
      </c>
      <c r="M168" s="52">
        <v>142</v>
      </c>
      <c r="N168" s="52">
        <v>170</v>
      </c>
      <c r="O168" s="52">
        <v>33</v>
      </c>
      <c r="P168" s="52">
        <v>70</v>
      </c>
      <c r="Q168" s="52">
        <v>9</v>
      </c>
      <c r="R168" s="52">
        <v>331</v>
      </c>
      <c r="S168" s="52">
        <v>333</v>
      </c>
      <c r="T168" s="52">
        <v>246</v>
      </c>
      <c r="U168" s="52">
        <v>121</v>
      </c>
      <c r="V168" s="52">
        <v>408</v>
      </c>
      <c r="W168" s="52">
        <v>734</v>
      </c>
      <c r="X168" s="52">
        <v>814</v>
      </c>
      <c r="Y168" s="52">
        <v>230</v>
      </c>
      <c r="DA168" s="63" t="s">
        <v>1392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207062</v>
      </c>
      <c r="D171" s="52">
        <v>211233</v>
      </c>
      <c r="E171" s="52">
        <v>183574</v>
      </c>
      <c r="F171" s="52">
        <v>184016</v>
      </c>
      <c r="G171" s="52">
        <v>168105</v>
      </c>
      <c r="H171" s="52">
        <v>236152</v>
      </c>
      <c r="I171" s="52">
        <v>191880</v>
      </c>
      <c r="J171" s="52">
        <v>231231</v>
      </c>
      <c r="K171" s="52">
        <v>175245</v>
      </c>
      <c r="L171" s="52">
        <v>183031</v>
      </c>
      <c r="M171" s="52">
        <v>146952</v>
      </c>
      <c r="N171" s="52">
        <v>194831</v>
      </c>
      <c r="O171" s="52">
        <v>169118</v>
      </c>
      <c r="P171" s="52">
        <v>127250</v>
      </c>
      <c r="Q171" s="52">
        <v>151747</v>
      </c>
      <c r="R171" s="52">
        <v>163199</v>
      </c>
      <c r="S171" s="52">
        <v>162557</v>
      </c>
      <c r="T171" s="52">
        <v>165928</v>
      </c>
      <c r="U171" s="52">
        <v>185643</v>
      </c>
      <c r="V171" s="52">
        <v>171032</v>
      </c>
      <c r="W171" s="52">
        <v>179639</v>
      </c>
      <c r="X171" s="52">
        <v>153187</v>
      </c>
      <c r="Y171" s="52">
        <v>216235</v>
      </c>
      <c r="DA171" s="63" t="s">
        <v>1393</v>
      </c>
    </row>
    <row r="172" spans="1:105" ht="12" customHeight="1" x14ac:dyDescent="0.25">
      <c r="A172" s="97" t="s">
        <v>121</v>
      </c>
      <c r="B172" s="52"/>
      <c r="C172" s="52">
        <v>28784</v>
      </c>
      <c r="D172" s="52">
        <v>28162</v>
      </c>
      <c r="E172" s="52">
        <v>28689</v>
      </c>
      <c r="F172" s="52">
        <v>27568</v>
      </c>
      <c r="G172" s="52">
        <v>28051</v>
      </c>
      <c r="H172" s="52">
        <v>42309</v>
      </c>
      <c r="I172" s="52">
        <v>67869</v>
      </c>
      <c r="J172" s="52">
        <v>81258</v>
      </c>
      <c r="K172" s="52">
        <v>70013</v>
      </c>
      <c r="L172" s="52">
        <v>71174</v>
      </c>
      <c r="M172" s="52">
        <v>38818</v>
      </c>
      <c r="N172" s="52">
        <v>41770</v>
      </c>
      <c r="O172" s="52">
        <v>36305</v>
      </c>
      <c r="P172" s="52">
        <v>43264</v>
      </c>
      <c r="Q172" s="52">
        <v>49853</v>
      </c>
      <c r="R172" s="52">
        <v>62539</v>
      </c>
      <c r="S172" s="52">
        <v>62253</v>
      </c>
      <c r="T172" s="52">
        <v>64020</v>
      </c>
      <c r="U172" s="52">
        <v>70166</v>
      </c>
      <c r="V172" s="52">
        <v>65163</v>
      </c>
      <c r="W172" s="52">
        <v>77697</v>
      </c>
      <c r="X172" s="52">
        <v>83135</v>
      </c>
      <c r="Y172" s="52">
        <v>103354</v>
      </c>
      <c r="DA172" s="63" t="s">
        <v>1394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82538</v>
      </c>
      <c r="D176" s="52">
        <v>95909</v>
      </c>
      <c r="E176" s="52">
        <v>101513</v>
      </c>
      <c r="F176" s="52">
        <v>99794</v>
      </c>
      <c r="G176" s="52">
        <v>69305</v>
      </c>
      <c r="H176" s="52">
        <v>90486</v>
      </c>
      <c r="I176" s="52">
        <v>71105</v>
      </c>
      <c r="J176" s="52">
        <v>79978</v>
      </c>
      <c r="K176" s="52">
        <v>65003</v>
      </c>
      <c r="L176" s="52">
        <v>79279</v>
      </c>
      <c r="M176" s="52">
        <v>50126</v>
      </c>
      <c r="N176" s="52">
        <v>52437</v>
      </c>
      <c r="O176" s="52">
        <v>37272</v>
      </c>
      <c r="P176" s="52">
        <v>36515</v>
      </c>
      <c r="Q176" s="52">
        <v>37958</v>
      </c>
      <c r="R176" s="52">
        <v>43896</v>
      </c>
      <c r="S176" s="52">
        <v>51692</v>
      </c>
      <c r="T176" s="52">
        <v>53156</v>
      </c>
      <c r="U176" s="52">
        <v>51572</v>
      </c>
      <c r="V176" s="52">
        <v>47709</v>
      </c>
      <c r="W176" s="52">
        <v>40593</v>
      </c>
      <c r="X176" s="52">
        <v>30198</v>
      </c>
      <c r="Y176" s="52">
        <v>55390</v>
      </c>
      <c r="DA176" s="63" t="s">
        <v>1395</v>
      </c>
    </row>
    <row r="177" spans="1:105" ht="12" customHeight="1" x14ac:dyDescent="0.25">
      <c r="A177" s="109" t="s">
        <v>120</v>
      </c>
      <c r="B177" s="36"/>
      <c r="C177" s="36">
        <v>250866</v>
      </c>
      <c r="D177" s="36">
        <v>222617</v>
      </c>
      <c r="E177" s="36">
        <v>224846</v>
      </c>
      <c r="F177" s="36">
        <v>227759</v>
      </c>
      <c r="G177" s="36">
        <v>216865</v>
      </c>
      <c r="H177" s="36">
        <v>310283</v>
      </c>
      <c r="I177" s="36">
        <v>250205</v>
      </c>
      <c r="J177" s="36">
        <v>285052</v>
      </c>
      <c r="K177" s="36">
        <v>241310</v>
      </c>
      <c r="L177" s="36">
        <v>246867</v>
      </c>
      <c r="M177" s="36">
        <v>183061</v>
      </c>
      <c r="N177" s="36">
        <v>220064</v>
      </c>
      <c r="O177" s="36">
        <v>174467</v>
      </c>
      <c r="P177" s="36">
        <v>139054</v>
      </c>
      <c r="Q177" s="36">
        <v>169385</v>
      </c>
      <c r="R177" s="36">
        <v>215782</v>
      </c>
      <c r="S177" s="36">
        <v>217824</v>
      </c>
      <c r="T177" s="36">
        <v>235594</v>
      </c>
      <c r="U177" s="36">
        <v>258728</v>
      </c>
      <c r="V177" s="36">
        <v>245919</v>
      </c>
      <c r="W177" s="36">
        <v>275809</v>
      </c>
      <c r="X177" s="36">
        <v>261254</v>
      </c>
      <c r="Y177" s="36">
        <v>350690</v>
      </c>
      <c r="DA177" s="60" t="s">
        <v>1396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1398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405915</v>
      </c>
      <c r="D5" s="52">
        <v>481964</v>
      </c>
      <c r="E5" s="52">
        <v>451325</v>
      </c>
      <c r="F5" s="52">
        <v>519817</v>
      </c>
      <c r="G5" s="52">
        <v>505573</v>
      </c>
      <c r="H5" s="52">
        <v>508326</v>
      </c>
      <c r="I5" s="52">
        <v>402199</v>
      </c>
      <c r="J5" s="52">
        <v>523893</v>
      </c>
      <c r="K5" s="52">
        <v>495013</v>
      </c>
      <c r="L5" s="52">
        <v>553138</v>
      </c>
      <c r="M5" s="52">
        <v>493735</v>
      </c>
      <c r="N5" s="52">
        <v>545656</v>
      </c>
      <c r="O5" s="52">
        <v>381872</v>
      </c>
      <c r="P5" s="52">
        <v>122452</v>
      </c>
      <c r="Q5" s="52">
        <v>187256</v>
      </c>
      <c r="R5" s="52">
        <v>202039</v>
      </c>
      <c r="S5" s="52">
        <v>267201</v>
      </c>
      <c r="T5" s="52">
        <v>38382</v>
      </c>
      <c r="U5" s="52">
        <v>200005</v>
      </c>
      <c r="V5" s="52">
        <v>227012</v>
      </c>
      <c r="W5" s="52">
        <v>53893</v>
      </c>
      <c r="X5" s="52">
        <v>88534</v>
      </c>
      <c r="Y5" s="52">
        <v>348973</v>
      </c>
      <c r="DA5" s="63" t="s">
        <v>1399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20552</v>
      </c>
      <c r="D8" s="52">
        <v>16846</v>
      </c>
      <c r="E8" s="52">
        <v>13687</v>
      </c>
      <c r="F8" s="52">
        <v>20886</v>
      </c>
      <c r="G8" s="52">
        <v>38860</v>
      </c>
      <c r="H8" s="52">
        <v>28001</v>
      </c>
      <c r="I8" s="52">
        <v>24924</v>
      </c>
      <c r="J8" s="52">
        <v>16090</v>
      </c>
      <c r="K8" s="52">
        <v>29538</v>
      </c>
      <c r="L8" s="52">
        <v>34325</v>
      </c>
      <c r="M8" s="52">
        <v>34620</v>
      </c>
      <c r="N8" s="52">
        <v>45774</v>
      </c>
      <c r="O8" s="52">
        <v>40098</v>
      </c>
      <c r="P8" s="52">
        <v>38110</v>
      </c>
      <c r="Q8" s="52">
        <v>29120</v>
      </c>
      <c r="R8" s="52">
        <v>42198</v>
      </c>
      <c r="S8" s="52">
        <v>55578</v>
      </c>
      <c r="T8" s="52">
        <v>62090</v>
      </c>
      <c r="U8" s="52">
        <v>40109</v>
      </c>
      <c r="V8" s="52">
        <v>33776</v>
      </c>
      <c r="W8" s="52">
        <v>30656</v>
      </c>
      <c r="X8" s="52">
        <v>28650</v>
      </c>
      <c r="Y8" s="52">
        <v>16773</v>
      </c>
      <c r="DA8" s="63" t="s">
        <v>1400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305018</v>
      </c>
      <c r="D10" s="52">
        <f>RES_hhdet_in!D10-RES_hhdet_in_new!D10</f>
        <v>369794</v>
      </c>
      <c r="E10" s="52">
        <f>RES_hhdet_in!E10-RES_hhdet_in_new!E10</f>
        <v>255522</v>
      </c>
      <c r="F10" s="52">
        <f>RES_hhdet_in!F10-RES_hhdet_in_new!F10</f>
        <v>349348</v>
      </c>
      <c r="G10" s="52">
        <f>RES_hhdet_in!G10-RES_hhdet_in_new!G10</f>
        <v>385257</v>
      </c>
      <c r="H10" s="52">
        <f>RES_hhdet_in!H10-RES_hhdet_in_new!H10</f>
        <v>412180</v>
      </c>
      <c r="I10" s="52">
        <f>RES_hhdet_in!I10-RES_hhdet_in_new!I10</f>
        <v>285325</v>
      </c>
      <c r="J10" s="52">
        <f>RES_hhdet_in!J10-RES_hhdet_in_new!J10</f>
        <v>393065</v>
      </c>
      <c r="K10" s="52">
        <f>RES_hhdet_in!K10-RES_hhdet_in_new!K10</f>
        <v>327872</v>
      </c>
      <c r="L10" s="52">
        <f>RES_hhdet_in!L10-RES_hhdet_in_new!L10</f>
        <v>377273</v>
      </c>
      <c r="M10" s="52">
        <f>RES_hhdet_in!M10-RES_hhdet_in_new!M10</f>
        <v>355159</v>
      </c>
      <c r="N10" s="52">
        <f>RES_hhdet_in!N10-RES_hhdet_in_new!N10</f>
        <v>460008</v>
      </c>
      <c r="O10" s="52">
        <f>RES_hhdet_in!O10-RES_hhdet_in_new!O10</f>
        <v>350403</v>
      </c>
      <c r="P10" s="52">
        <f>RES_hhdet_in!P10-RES_hhdet_in_new!P10</f>
        <v>167986</v>
      </c>
      <c r="Q10" s="52">
        <f>RES_hhdet_in!Q10-RES_hhdet_in_new!Q10</f>
        <v>220340</v>
      </c>
      <c r="R10" s="52">
        <f>RES_hhdet_in!R10-RES_hhdet_in_new!R10</f>
        <v>234207</v>
      </c>
      <c r="S10" s="52">
        <f>RES_hhdet_in!S10-RES_hhdet_in_new!S10</f>
        <v>294703</v>
      </c>
      <c r="T10" s="52">
        <f>RES_hhdet_in!T10-RES_hhdet_in_new!T10</f>
        <v>295720</v>
      </c>
      <c r="U10" s="52">
        <f>RES_hhdet_in!U10-RES_hhdet_in_new!U10</f>
        <v>258070</v>
      </c>
      <c r="V10" s="52">
        <f>RES_hhdet_in!V10-RES_hhdet_in_new!V10</f>
        <v>312488</v>
      </c>
      <c r="W10" s="52">
        <f>RES_hhdet_in!W10-RES_hhdet_in_new!W10</f>
        <v>328848</v>
      </c>
      <c r="X10" s="52">
        <f>RES_hhdet_in!X10-RES_hhdet_in_new!X10</f>
        <v>217919</v>
      </c>
      <c r="Y10" s="52">
        <f>RES_hhdet_in!Y10-RES_hhdet_in_new!Y10</f>
        <v>268963</v>
      </c>
      <c r="DA10" s="63" t="s">
        <v>1401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56273</v>
      </c>
      <c r="D11" s="52">
        <f>RES_hhdet_in!D11-RES_hhdet_in_new!D11</f>
        <v>44994</v>
      </c>
      <c r="E11" s="52">
        <f>RES_hhdet_in!E11-RES_hhdet_in_new!E11</f>
        <v>48568</v>
      </c>
      <c r="F11" s="52">
        <f>RES_hhdet_in!F11-RES_hhdet_in_new!F11</f>
        <v>67903</v>
      </c>
      <c r="G11" s="52">
        <f>RES_hhdet_in!G11-RES_hhdet_in_new!G11</f>
        <v>61726</v>
      </c>
      <c r="H11" s="52">
        <f>RES_hhdet_in!H11-RES_hhdet_in_new!H11</f>
        <v>62198</v>
      </c>
      <c r="I11" s="52">
        <f>RES_hhdet_in!I11-RES_hhdet_in_new!I11</f>
        <v>30508</v>
      </c>
      <c r="J11" s="52">
        <f>RES_hhdet_in!J11-RES_hhdet_in_new!J11</f>
        <v>28578</v>
      </c>
      <c r="K11" s="52">
        <f>RES_hhdet_in!K11-RES_hhdet_in_new!K11</f>
        <v>46814</v>
      </c>
      <c r="L11" s="52">
        <f>RES_hhdet_in!L11-RES_hhdet_in_new!L11</f>
        <v>38273</v>
      </c>
      <c r="M11" s="52">
        <f>RES_hhdet_in!M11-RES_hhdet_in_new!M11</f>
        <v>41831</v>
      </c>
      <c r="N11" s="52">
        <f>RES_hhdet_in!N11-RES_hhdet_in_new!N11</f>
        <v>35459</v>
      </c>
      <c r="O11" s="52">
        <f>RES_hhdet_in!O11-RES_hhdet_in_new!O11</f>
        <v>32361</v>
      </c>
      <c r="P11" s="52">
        <f>RES_hhdet_in!P11-RES_hhdet_in_new!P11</f>
        <v>31733</v>
      </c>
      <c r="Q11" s="52">
        <f>RES_hhdet_in!Q11-RES_hhdet_in_new!Q11</f>
        <v>38381</v>
      </c>
      <c r="R11" s="52">
        <f>RES_hhdet_in!R11-RES_hhdet_in_new!R11</f>
        <v>46987</v>
      </c>
      <c r="S11" s="52">
        <f>RES_hhdet_in!S11-RES_hhdet_in_new!S11</f>
        <v>53260</v>
      </c>
      <c r="T11" s="52">
        <f>RES_hhdet_in!T11-RES_hhdet_in_new!T11</f>
        <v>30197</v>
      </c>
      <c r="U11" s="52">
        <f>RES_hhdet_in!U11-RES_hhdet_in_new!U11</f>
        <v>16627</v>
      </c>
      <c r="V11" s="52">
        <f>RES_hhdet_in!V11-RES_hhdet_in_new!V11</f>
        <v>5587</v>
      </c>
      <c r="W11" s="52">
        <f>RES_hhdet_in!W11-RES_hhdet_in_new!W11</f>
        <v>8391</v>
      </c>
      <c r="X11" s="52">
        <f>RES_hhdet_in!X11-RES_hhdet_in_new!X11</f>
        <v>19140</v>
      </c>
      <c r="Y11" s="52">
        <f>RES_hhdet_in!Y11-RES_hhdet_in_new!Y11</f>
        <v>36600</v>
      </c>
      <c r="DA11" s="63" t="s">
        <v>1402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52</v>
      </c>
      <c r="D12" s="52">
        <f>RES_hhdet_in!D12-RES_hhdet_in_new!D12</f>
        <v>48</v>
      </c>
      <c r="E12" s="52">
        <f>RES_hhdet_in!E12-RES_hhdet_in_new!E12</f>
        <v>111</v>
      </c>
      <c r="F12" s="52">
        <f>RES_hhdet_in!F12-RES_hhdet_in_new!F12</f>
        <v>188</v>
      </c>
      <c r="G12" s="52">
        <f>RES_hhdet_in!G12-RES_hhdet_in_new!G12</f>
        <v>82</v>
      </c>
      <c r="H12" s="52">
        <f>RES_hhdet_in!H12-RES_hhdet_in_new!H12</f>
        <v>148</v>
      </c>
      <c r="I12" s="52">
        <f>RES_hhdet_in!I12-RES_hhdet_in_new!I12</f>
        <v>74</v>
      </c>
      <c r="J12" s="52">
        <f>RES_hhdet_in!J12-RES_hhdet_in_new!J12</f>
        <v>243</v>
      </c>
      <c r="K12" s="52">
        <f>RES_hhdet_in!K12-RES_hhdet_in_new!K12</f>
        <v>428</v>
      </c>
      <c r="L12" s="52">
        <f>RES_hhdet_in!L12-RES_hhdet_in_new!L12</f>
        <v>161</v>
      </c>
      <c r="M12" s="52">
        <f>RES_hhdet_in!M12-RES_hhdet_in_new!M12</f>
        <v>151</v>
      </c>
      <c r="N12" s="52">
        <f>RES_hhdet_in!N12-RES_hhdet_in_new!N12</f>
        <v>139</v>
      </c>
      <c r="O12" s="52">
        <f>RES_hhdet_in!O12-RES_hhdet_in_new!O12</f>
        <v>238</v>
      </c>
      <c r="P12" s="52">
        <f>RES_hhdet_in!P12-RES_hhdet_in_new!P12</f>
        <v>419</v>
      </c>
      <c r="Q12" s="52">
        <f>RES_hhdet_in!Q12-RES_hhdet_in_new!Q12</f>
        <v>350</v>
      </c>
      <c r="R12" s="52">
        <f>RES_hhdet_in!R12-RES_hhdet_in_new!R12</f>
        <v>697</v>
      </c>
      <c r="S12" s="52">
        <f>RES_hhdet_in!S12-RES_hhdet_in_new!S12</f>
        <v>367</v>
      </c>
      <c r="T12" s="52">
        <f>RES_hhdet_in!T12-RES_hhdet_in_new!T12</f>
        <v>367</v>
      </c>
      <c r="U12" s="52">
        <f>RES_hhdet_in!U12-RES_hhdet_in_new!U12</f>
        <v>149</v>
      </c>
      <c r="V12" s="52">
        <f>RES_hhdet_in!V12-RES_hhdet_in_new!V12</f>
        <v>84</v>
      </c>
      <c r="W12" s="52">
        <f>RES_hhdet_in!W12-RES_hhdet_in_new!W12</f>
        <v>13</v>
      </c>
      <c r="X12" s="52">
        <f>RES_hhdet_in!X12-RES_hhdet_in_new!X12</f>
        <v>196</v>
      </c>
      <c r="Y12" s="52">
        <f>RES_hhdet_in!Y12-RES_hhdet_in_new!Y12</f>
        <v>147</v>
      </c>
      <c r="DA12" s="63" t="s">
        <v>1403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X13" s="52">
        <f>RES_hhdet_in!X13-RES_hhdet_in_new!X13</f>
        <v>0</v>
      </c>
      <c r="Y13" s="52">
        <f>RES_hhdet_in!Y13-RES_hhdet_in_new!Y13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X14" s="52">
        <f>RES_hhdet_in!X14-RES_hhdet_in_new!X14</f>
        <v>0</v>
      </c>
      <c r="Y14" s="52">
        <f>RES_hhdet_in!Y14-RES_hhdet_in_new!Y14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270168</v>
      </c>
      <c r="D15" s="52">
        <f>RES_hhdet_in!D15-RES_hhdet_in_new!D15</f>
        <v>268504</v>
      </c>
      <c r="E15" s="52">
        <f>RES_hhdet_in!E15-RES_hhdet_in_new!E15</f>
        <v>341118</v>
      </c>
      <c r="F15" s="52">
        <f>RES_hhdet_in!F15-RES_hhdet_in_new!F15</f>
        <v>364674</v>
      </c>
      <c r="G15" s="52">
        <f>RES_hhdet_in!G15-RES_hhdet_in_new!G15</f>
        <v>346739</v>
      </c>
      <c r="H15" s="52">
        <f>RES_hhdet_in!H15-RES_hhdet_in_new!H15</f>
        <v>350867</v>
      </c>
      <c r="I15" s="52">
        <f>RES_hhdet_in!I15-RES_hhdet_in_new!I15</f>
        <v>167668</v>
      </c>
      <c r="J15" s="52">
        <f>RES_hhdet_in!J15-RES_hhdet_in_new!J15</f>
        <v>213218</v>
      </c>
      <c r="K15" s="52">
        <f>RES_hhdet_in!K15-RES_hhdet_in_new!K15</f>
        <v>214839</v>
      </c>
      <c r="L15" s="52">
        <f>RES_hhdet_in!L15-RES_hhdet_in_new!L15</f>
        <v>319490</v>
      </c>
      <c r="M15" s="52">
        <f>RES_hhdet_in!M15-RES_hhdet_in_new!M15</f>
        <v>307929</v>
      </c>
      <c r="N15" s="52">
        <f>RES_hhdet_in!N15-RES_hhdet_in_new!N15</f>
        <v>265798</v>
      </c>
      <c r="O15" s="52">
        <f>RES_hhdet_in!O15-RES_hhdet_in_new!O15</f>
        <v>138317</v>
      </c>
      <c r="P15" s="52">
        <f>RES_hhdet_in!P15-RES_hhdet_in_new!P15</f>
        <v>75384</v>
      </c>
      <c r="Q15" s="52">
        <f>RES_hhdet_in!Q15-RES_hhdet_in_new!Q15</f>
        <v>112648</v>
      </c>
      <c r="R15" s="52">
        <f>RES_hhdet_in!R15-RES_hhdet_in_new!R15</f>
        <v>168386</v>
      </c>
      <c r="S15" s="52">
        <f>RES_hhdet_in!S15-RES_hhdet_in_new!S15</f>
        <v>209084</v>
      </c>
      <c r="T15" s="52">
        <f>RES_hhdet_in!T15-RES_hhdet_in_new!T15</f>
        <v>136261</v>
      </c>
      <c r="U15" s="52">
        <f>RES_hhdet_in!U15-RES_hhdet_in_new!U15</f>
        <v>112280</v>
      </c>
      <c r="V15" s="52">
        <f>RES_hhdet_in!V15-RES_hhdet_in_new!V15</f>
        <v>86370</v>
      </c>
      <c r="W15" s="52">
        <f>RES_hhdet_in!W15-RES_hhdet_in_new!W15</f>
        <v>50246</v>
      </c>
      <c r="X15" s="52">
        <f>RES_hhdet_in!X15-RES_hhdet_in_new!X15</f>
        <v>51646</v>
      </c>
      <c r="Y15" s="52">
        <f>RES_hhdet_in!Y15-RES_hhdet_in_new!Y15</f>
        <v>80019</v>
      </c>
      <c r="DA15" s="63" t="s">
        <v>1404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32590</v>
      </c>
      <c r="D16" s="52">
        <f>RES_hhdet_in!D16-RES_hhdet_in_new!D16</f>
        <v>26879</v>
      </c>
      <c r="E16" s="52">
        <f>RES_hhdet_in!E16-RES_hhdet_in_new!E16</f>
        <v>57986</v>
      </c>
      <c r="F16" s="52">
        <f>RES_hhdet_in!F16-RES_hhdet_in_new!F16</f>
        <v>30728</v>
      </c>
      <c r="G16" s="52">
        <f>RES_hhdet_in!G16-RES_hhdet_in_new!G16</f>
        <v>52680</v>
      </c>
      <c r="H16" s="52">
        <f>RES_hhdet_in!H16-RES_hhdet_in_new!H16</f>
        <v>78278</v>
      </c>
      <c r="I16" s="52">
        <f>RES_hhdet_in!I16-RES_hhdet_in_new!I16</f>
        <v>68215</v>
      </c>
      <c r="J16" s="52">
        <f>RES_hhdet_in!J16-RES_hhdet_in_new!J16</f>
        <v>67678</v>
      </c>
      <c r="K16" s="52">
        <f>RES_hhdet_in!K16-RES_hhdet_in_new!K16</f>
        <v>180030</v>
      </c>
      <c r="L16" s="52">
        <f>RES_hhdet_in!L16-RES_hhdet_in_new!L16</f>
        <v>118267</v>
      </c>
      <c r="M16" s="52">
        <f>RES_hhdet_in!M16-RES_hhdet_in_new!M16</f>
        <v>123247</v>
      </c>
      <c r="N16" s="52">
        <f>RES_hhdet_in!N16-RES_hhdet_in_new!N16</f>
        <v>94301</v>
      </c>
      <c r="O16" s="52">
        <f>RES_hhdet_in!O16-RES_hhdet_in_new!O16</f>
        <v>142256</v>
      </c>
      <c r="P16" s="52">
        <f>RES_hhdet_in!P16-RES_hhdet_in_new!P16</f>
        <v>120187</v>
      </c>
      <c r="Q16" s="52">
        <f>RES_hhdet_in!Q16-RES_hhdet_in_new!Q16</f>
        <v>156661</v>
      </c>
      <c r="R16" s="52">
        <f>RES_hhdet_in!R16-RES_hhdet_in_new!R16</f>
        <v>155523</v>
      </c>
      <c r="S16" s="52">
        <f>RES_hhdet_in!S16-RES_hhdet_in_new!S16</f>
        <v>128101</v>
      </c>
      <c r="T16" s="52">
        <f>RES_hhdet_in!T16-RES_hhdet_in_new!T16</f>
        <v>113912</v>
      </c>
      <c r="U16" s="52">
        <f>RES_hhdet_in!U16-RES_hhdet_in_new!U16</f>
        <v>91725</v>
      </c>
      <c r="V16" s="52">
        <f>RES_hhdet_in!V16-RES_hhdet_in_new!V16</f>
        <v>40952</v>
      </c>
      <c r="W16" s="52">
        <f>RES_hhdet_in!W16-RES_hhdet_in_new!W16</f>
        <v>55123</v>
      </c>
      <c r="X16" s="52">
        <f>RES_hhdet_in!X16-RES_hhdet_in_new!X16</f>
        <v>54454</v>
      </c>
      <c r="Y16" s="52">
        <f>RES_hhdet_in!Y16-RES_hhdet_in_new!Y16</f>
        <v>67339</v>
      </c>
      <c r="DA16" s="63" t="s">
        <v>1405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208675</v>
      </c>
      <c r="D20" s="52">
        <v>215124</v>
      </c>
      <c r="E20" s="52">
        <v>172689</v>
      </c>
      <c r="F20" s="52">
        <v>218387</v>
      </c>
      <c r="G20" s="52">
        <v>235504</v>
      </c>
      <c r="H20" s="52">
        <v>242802</v>
      </c>
      <c r="I20" s="52">
        <v>152304</v>
      </c>
      <c r="J20" s="52">
        <v>176046</v>
      </c>
      <c r="K20" s="52">
        <v>195567</v>
      </c>
      <c r="L20" s="52">
        <v>213671</v>
      </c>
      <c r="M20" s="52">
        <v>221945</v>
      </c>
      <c r="N20" s="52">
        <v>241583</v>
      </c>
      <c r="O20" s="52">
        <v>227371</v>
      </c>
      <c r="P20" s="52">
        <v>144643</v>
      </c>
      <c r="Q20" s="52">
        <v>138655</v>
      </c>
      <c r="R20" s="52">
        <v>149479</v>
      </c>
      <c r="S20" s="52">
        <v>149329</v>
      </c>
      <c r="T20" s="52">
        <v>138008</v>
      </c>
      <c r="U20" s="52">
        <v>112740</v>
      </c>
      <c r="V20" s="52">
        <v>150554</v>
      </c>
      <c r="W20" s="52">
        <v>149926</v>
      </c>
      <c r="X20" s="52">
        <v>94522</v>
      </c>
      <c r="Y20" s="52">
        <v>137744</v>
      </c>
      <c r="DA20" s="63" t="s">
        <v>1406</v>
      </c>
    </row>
    <row r="21" spans="1:105" ht="12" customHeight="1" x14ac:dyDescent="0.25">
      <c r="A21" s="97" t="s">
        <v>50</v>
      </c>
      <c r="B21" s="52"/>
      <c r="C21" s="52">
        <v>395831</v>
      </c>
      <c r="D21" s="52">
        <v>385283</v>
      </c>
      <c r="E21" s="52">
        <v>270686</v>
      </c>
      <c r="F21" s="52">
        <v>379888</v>
      </c>
      <c r="G21" s="52">
        <v>518212</v>
      </c>
      <c r="H21" s="52">
        <v>573866</v>
      </c>
      <c r="I21" s="52">
        <v>333451</v>
      </c>
      <c r="J21" s="52">
        <v>328801</v>
      </c>
      <c r="K21" s="52">
        <v>376912</v>
      </c>
      <c r="L21" s="52">
        <v>349334</v>
      </c>
      <c r="M21" s="52">
        <v>331451</v>
      </c>
      <c r="N21" s="52">
        <v>460010</v>
      </c>
      <c r="O21" s="52">
        <v>393448</v>
      </c>
      <c r="P21" s="52">
        <v>305733</v>
      </c>
      <c r="Q21" s="52">
        <v>324904</v>
      </c>
      <c r="R21" s="52">
        <v>293313</v>
      </c>
      <c r="S21" s="52">
        <v>323036</v>
      </c>
      <c r="T21" s="52">
        <v>218595</v>
      </c>
      <c r="U21" s="52">
        <v>326411</v>
      </c>
      <c r="V21" s="52">
        <v>331822</v>
      </c>
      <c r="W21" s="52">
        <v>65967</v>
      </c>
      <c r="X21" s="52">
        <v>349165</v>
      </c>
      <c r="Y21" s="52">
        <v>425283</v>
      </c>
      <c r="DA21" s="63" t="s">
        <v>1407</v>
      </c>
    </row>
    <row r="22" spans="1:105" ht="12" customHeight="1" x14ac:dyDescent="0.25">
      <c r="A22" s="109" t="s">
        <v>120</v>
      </c>
      <c r="B22" s="36"/>
      <c r="C22" s="36">
        <v>392387</v>
      </c>
      <c r="D22" s="36">
        <v>439171</v>
      </c>
      <c r="E22" s="36">
        <v>609041</v>
      </c>
      <c r="F22" s="36">
        <v>584963</v>
      </c>
      <c r="G22" s="36">
        <v>512840</v>
      </c>
      <c r="H22" s="36">
        <v>607094</v>
      </c>
      <c r="I22" s="36">
        <v>316162</v>
      </c>
      <c r="J22" s="36">
        <v>446695</v>
      </c>
      <c r="K22" s="36">
        <v>576617</v>
      </c>
      <c r="L22" s="36">
        <v>681079</v>
      </c>
      <c r="M22" s="36">
        <v>621931</v>
      </c>
      <c r="N22" s="36">
        <v>539363</v>
      </c>
      <c r="O22" s="36">
        <v>421951</v>
      </c>
      <c r="P22" s="36">
        <v>321045</v>
      </c>
      <c r="Q22" s="36">
        <v>423626</v>
      </c>
      <c r="R22" s="36">
        <v>480539</v>
      </c>
      <c r="S22" s="36">
        <v>482851</v>
      </c>
      <c r="T22" s="36">
        <v>341845</v>
      </c>
      <c r="U22" s="36">
        <v>335532</v>
      </c>
      <c r="V22" s="36">
        <v>265240</v>
      </c>
      <c r="W22" s="36">
        <v>149589</v>
      </c>
      <c r="X22" s="36">
        <v>157795</v>
      </c>
      <c r="Y22" s="36">
        <v>183028</v>
      </c>
      <c r="DA22" s="60" t="s">
        <v>1408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1409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114423</v>
      </c>
      <c r="D26" s="52">
        <v>137558</v>
      </c>
      <c r="E26" s="52">
        <v>131415</v>
      </c>
      <c r="F26" s="52">
        <v>159505</v>
      </c>
      <c r="G26" s="52">
        <v>170948</v>
      </c>
      <c r="H26" s="52">
        <v>163433</v>
      </c>
      <c r="I26" s="52">
        <v>187564</v>
      </c>
      <c r="J26" s="52">
        <v>178154</v>
      </c>
      <c r="K26" s="52">
        <v>160027</v>
      </c>
      <c r="L26" s="52">
        <v>172848</v>
      </c>
      <c r="M26" s="52">
        <v>183889</v>
      </c>
      <c r="N26" s="52">
        <v>248830</v>
      </c>
      <c r="O26" s="52">
        <v>234847</v>
      </c>
      <c r="P26" s="52">
        <v>28115</v>
      </c>
      <c r="Q26" s="52">
        <v>59980</v>
      </c>
      <c r="R26" s="52">
        <v>115761</v>
      </c>
      <c r="S26" s="52">
        <v>166179</v>
      </c>
      <c r="T26" s="52">
        <v>167022</v>
      </c>
      <c r="U26" s="52">
        <v>147006</v>
      </c>
      <c r="V26" s="52">
        <v>185074</v>
      </c>
      <c r="W26" s="52">
        <v>198106</v>
      </c>
      <c r="X26" s="52">
        <v>234452</v>
      </c>
      <c r="Y26" s="52">
        <v>177880</v>
      </c>
      <c r="DA26" s="63" t="s">
        <v>1410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75491</v>
      </c>
      <c r="D29" s="52">
        <v>70697</v>
      </c>
      <c r="E29" s="52">
        <v>37100</v>
      </c>
      <c r="F29" s="52">
        <v>51714</v>
      </c>
      <c r="G29" s="52">
        <v>100930</v>
      </c>
      <c r="H29" s="52">
        <v>79142</v>
      </c>
      <c r="I29" s="52">
        <v>79389</v>
      </c>
      <c r="J29" s="52">
        <v>80727</v>
      </c>
      <c r="K29" s="52">
        <v>103742</v>
      </c>
      <c r="L29" s="52">
        <v>94157</v>
      </c>
      <c r="M29" s="52">
        <v>91420</v>
      </c>
      <c r="N29" s="52">
        <v>98555</v>
      </c>
      <c r="O29" s="52">
        <v>132884</v>
      </c>
      <c r="P29" s="52">
        <v>102191</v>
      </c>
      <c r="Q29" s="52">
        <v>58134</v>
      </c>
      <c r="R29" s="52">
        <v>73360</v>
      </c>
      <c r="S29" s="52">
        <v>91260</v>
      </c>
      <c r="T29" s="52">
        <v>115518</v>
      </c>
      <c r="U29" s="52">
        <v>117084</v>
      </c>
      <c r="V29" s="52">
        <v>116953</v>
      </c>
      <c r="W29" s="52">
        <v>121386</v>
      </c>
      <c r="X29" s="52">
        <v>128572</v>
      </c>
      <c r="Y29" s="52">
        <v>143785</v>
      </c>
      <c r="DA29" s="63" t="s">
        <v>1411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192324</v>
      </c>
      <c r="D31" s="52">
        <f>RES_hhdet_in!D31-RES_hhdet_in_new!D31</f>
        <v>223671</v>
      </c>
      <c r="E31" s="52">
        <f>RES_hhdet_in!E31-RES_hhdet_in_new!E31</f>
        <v>256308</v>
      </c>
      <c r="F31" s="52">
        <f>RES_hhdet_in!F31-RES_hhdet_in_new!F31</f>
        <v>260331</v>
      </c>
      <c r="G31" s="52">
        <f>RES_hhdet_in!G31-RES_hhdet_in_new!G31</f>
        <v>178738</v>
      </c>
      <c r="H31" s="52">
        <f>RES_hhdet_in!H31-RES_hhdet_in_new!H31</f>
        <v>184120</v>
      </c>
      <c r="I31" s="52">
        <f>RES_hhdet_in!I31-RES_hhdet_in_new!I31</f>
        <v>61737</v>
      </c>
      <c r="J31" s="52">
        <f>RES_hhdet_in!J31-RES_hhdet_in_new!J31</f>
        <v>57665</v>
      </c>
      <c r="K31" s="52">
        <f>RES_hhdet_in!K31-RES_hhdet_in_new!K31</f>
        <v>81761</v>
      </c>
      <c r="L31" s="52">
        <f>RES_hhdet_in!L31-RES_hhdet_in_new!L31</f>
        <v>103016</v>
      </c>
      <c r="M31" s="52">
        <f>RES_hhdet_in!M31-RES_hhdet_in_new!M31</f>
        <v>119511</v>
      </c>
      <c r="N31" s="52">
        <f>RES_hhdet_in!N31-RES_hhdet_in_new!N31</f>
        <v>119484</v>
      </c>
      <c r="O31" s="52">
        <f>RES_hhdet_in!O31-RES_hhdet_in_new!O31</f>
        <v>110874</v>
      </c>
      <c r="P31" s="52">
        <f>RES_hhdet_in!P31-RES_hhdet_in_new!P31</f>
        <v>62709</v>
      </c>
      <c r="Q31" s="52">
        <f>RES_hhdet_in!Q31-RES_hhdet_in_new!Q31</f>
        <v>79808</v>
      </c>
      <c r="R31" s="52">
        <f>RES_hhdet_in!R31-RES_hhdet_in_new!R31</f>
        <v>95698</v>
      </c>
      <c r="S31" s="52">
        <f>RES_hhdet_in!S31-RES_hhdet_in_new!S31</f>
        <v>105954</v>
      </c>
      <c r="T31" s="52">
        <f>RES_hhdet_in!T31-RES_hhdet_in_new!T31</f>
        <v>100686</v>
      </c>
      <c r="U31" s="52">
        <f>RES_hhdet_in!U31-RES_hhdet_in_new!U31</f>
        <v>82418</v>
      </c>
      <c r="V31" s="52">
        <f>RES_hhdet_in!V31-RES_hhdet_in_new!V31</f>
        <v>98353</v>
      </c>
      <c r="W31" s="52">
        <f>RES_hhdet_in!W31-RES_hhdet_in_new!W31</f>
        <v>96199</v>
      </c>
      <c r="X31" s="52">
        <f>RES_hhdet_in!X31-RES_hhdet_in_new!X31</f>
        <v>97596</v>
      </c>
      <c r="Y31" s="52">
        <f>RES_hhdet_in!Y31-RES_hhdet_in_new!Y31</f>
        <v>80619</v>
      </c>
      <c r="DA31" s="63" t="s">
        <v>1412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444</v>
      </c>
      <c r="D32" s="52">
        <f>RES_hhdet_in!D32-RES_hhdet_in_new!D32</f>
        <v>578</v>
      </c>
      <c r="E32" s="52">
        <f>RES_hhdet_in!E32-RES_hhdet_in_new!E32</f>
        <v>1798</v>
      </c>
      <c r="F32" s="52">
        <f>RES_hhdet_in!F32-RES_hhdet_in_new!F32</f>
        <v>943</v>
      </c>
      <c r="G32" s="52">
        <f>RES_hhdet_in!G32-RES_hhdet_in_new!G32</f>
        <v>367</v>
      </c>
      <c r="H32" s="52">
        <f>RES_hhdet_in!H32-RES_hhdet_in_new!H32</f>
        <v>375</v>
      </c>
      <c r="I32" s="52">
        <f>RES_hhdet_in!I32-RES_hhdet_in_new!I32</f>
        <v>375</v>
      </c>
      <c r="J32" s="52">
        <f>RES_hhdet_in!J32-RES_hhdet_in_new!J32</f>
        <v>486</v>
      </c>
      <c r="K32" s="52">
        <f>RES_hhdet_in!K32-RES_hhdet_in_new!K32</f>
        <v>635</v>
      </c>
      <c r="L32" s="52">
        <f>RES_hhdet_in!L32-RES_hhdet_in_new!L32</f>
        <v>1809</v>
      </c>
      <c r="M32" s="52">
        <f>RES_hhdet_in!M32-RES_hhdet_in_new!M32</f>
        <v>978</v>
      </c>
      <c r="N32" s="52">
        <f>RES_hhdet_in!N32-RES_hhdet_in_new!N32</f>
        <v>1327</v>
      </c>
      <c r="O32" s="52">
        <f>RES_hhdet_in!O32-RES_hhdet_in_new!O32</f>
        <v>1319</v>
      </c>
      <c r="P32" s="52">
        <f>RES_hhdet_in!P32-RES_hhdet_in_new!P32</f>
        <v>629</v>
      </c>
      <c r="Q32" s="52">
        <f>RES_hhdet_in!Q32-RES_hhdet_in_new!Q32</f>
        <v>901</v>
      </c>
      <c r="R32" s="52">
        <f>RES_hhdet_in!R32-RES_hhdet_in_new!R32</f>
        <v>1056</v>
      </c>
      <c r="S32" s="52">
        <f>RES_hhdet_in!S32-RES_hhdet_in_new!S32</f>
        <v>1130</v>
      </c>
      <c r="T32" s="52">
        <f>RES_hhdet_in!T32-RES_hhdet_in_new!T32</f>
        <v>1156</v>
      </c>
      <c r="U32" s="52">
        <f>RES_hhdet_in!U32-RES_hhdet_in_new!U32</f>
        <v>838</v>
      </c>
      <c r="V32" s="52">
        <f>RES_hhdet_in!V32-RES_hhdet_in_new!V32</f>
        <v>1442</v>
      </c>
      <c r="W32" s="52">
        <f>RES_hhdet_in!W32-RES_hhdet_in_new!W32</f>
        <v>1464</v>
      </c>
      <c r="X32" s="52">
        <f>RES_hhdet_in!X32-RES_hhdet_in_new!X32</f>
        <v>2734</v>
      </c>
      <c r="Y32" s="52">
        <f>RES_hhdet_in!Y32-RES_hhdet_in_new!Y32</f>
        <v>287</v>
      </c>
      <c r="DA32" s="63" t="s">
        <v>1413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X33" s="52">
        <f>RES_hhdet_in!X33-RES_hhdet_in_new!X33</f>
        <v>0</v>
      </c>
      <c r="Y33" s="52">
        <f>RES_hhdet_in!Y33-RES_hhdet_in_new!Y33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X34" s="52">
        <f>RES_hhdet_in!X34-RES_hhdet_in_new!X34</f>
        <v>0</v>
      </c>
      <c r="Y34" s="52">
        <f>RES_hhdet_in!Y34-RES_hhdet_in_new!Y34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275428</v>
      </c>
      <c r="D35" s="52">
        <f>RES_hhdet_in!D35-RES_hhdet_in_new!D35</f>
        <v>270135</v>
      </c>
      <c r="E35" s="52">
        <f>RES_hhdet_in!E35-RES_hhdet_in_new!E35</f>
        <v>218157</v>
      </c>
      <c r="F35" s="52">
        <f>RES_hhdet_in!F35-RES_hhdet_in_new!F35</f>
        <v>281880</v>
      </c>
      <c r="G35" s="52">
        <f>RES_hhdet_in!G35-RES_hhdet_in_new!G35</f>
        <v>377163</v>
      </c>
      <c r="H35" s="52">
        <f>RES_hhdet_in!H35-RES_hhdet_in_new!H35</f>
        <v>406830</v>
      </c>
      <c r="I35" s="52">
        <f>RES_hhdet_in!I35-RES_hhdet_in_new!I35</f>
        <v>194377</v>
      </c>
      <c r="J35" s="52">
        <f>RES_hhdet_in!J35-RES_hhdet_in_new!J35</f>
        <v>143801</v>
      </c>
      <c r="K35" s="52">
        <f>RES_hhdet_in!K35-RES_hhdet_in_new!K35</f>
        <v>142572</v>
      </c>
      <c r="L35" s="52">
        <f>RES_hhdet_in!L35-RES_hhdet_in_new!L35</f>
        <v>170940</v>
      </c>
      <c r="M35" s="52">
        <f>RES_hhdet_in!M35-RES_hhdet_in_new!M35</f>
        <v>187546</v>
      </c>
      <c r="N35" s="52">
        <f>RES_hhdet_in!N35-RES_hhdet_in_new!N35</f>
        <v>249428</v>
      </c>
      <c r="O35" s="52">
        <f>RES_hhdet_in!O35-RES_hhdet_in_new!O35</f>
        <v>227656</v>
      </c>
      <c r="P35" s="52">
        <f>RES_hhdet_in!P35-RES_hhdet_in_new!P35</f>
        <v>110328</v>
      </c>
      <c r="Q35" s="52">
        <f>RES_hhdet_in!Q35-RES_hhdet_in_new!Q35</f>
        <v>143835</v>
      </c>
      <c r="R35" s="52">
        <f>RES_hhdet_in!R35-RES_hhdet_in_new!R35</f>
        <v>137121</v>
      </c>
      <c r="S35" s="52">
        <f>RES_hhdet_in!S35-RES_hhdet_in_new!S35</f>
        <v>163455</v>
      </c>
      <c r="T35" s="52">
        <f>RES_hhdet_in!T35-RES_hhdet_in_new!T35</f>
        <v>176928</v>
      </c>
      <c r="U35" s="52">
        <f>RES_hhdet_in!U35-RES_hhdet_in_new!U35</f>
        <v>164588</v>
      </c>
      <c r="V35" s="52">
        <f>RES_hhdet_in!V35-RES_hhdet_in_new!V35</f>
        <v>182172</v>
      </c>
      <c r="W35" s="52">
        <f>RES_hhdet_in!W35-RES_hhdet_in_new!W35</f>
        <v>103533</v>
      </c>
      <c r="X35" s="52">
        <f>RES_hhdet_in!X35-RES_hhdet_in_new!X35</f>
        <v>96656</v>
      </c>
      <c r="Y35" s="52">
        <f>RES_hhdet_in!Y35-RES_hhdet_in_new!Y35</f>
        <v>99515</v>
      </c>
      <c r="DA35" s="63" t="s">
        <v>1414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48533</v>
      </c>
      <c r="D36" s="52">
        <f>RES_hhdet_in!D36-RES_hhdet_in_new!D36</f>
        <v>48332</v>
      </c>
      <c r="E36" s="52">
        <f>RES_hhdet_in!E36-RES_hhdet_in_new!E36</f>
        <v>65685</v>
      </c>
      <c r="F36" s="52">
        <f>RES_hhdet_in!F36-RES_hhdet_in_new!F36</f>
        <v>53153</v>
      </c>
      <c r="G36" s="52">
        <f>RES_hhdet_in!G36-RES_hhdet_in_new!G36</f>
        <v>84649</v>
      </c>
      <c r="H36" s="52">
        <f>RES_hhdet_in!H36-RES_hhdet_in_new!H36</f>
        <v>93304</v>
      </c>
      <c r="I36" s="52">
        <f>RES_hhdet_in!I36-RES_hhdet_in_new!I36</f>
        <v>86453</v>
      </c>
      <c r="J36" s="52">
        <f>RES_hhdet_in!J36-RES_hhdet_in_new!J36</f>
        <v>88532</v>
      </c>
      <c r="K36" s="52">
        <f>RES_hhdet_in!K36-RES_hhdet_in_new!K36</f>
        <v>120845</v>
      </c>
      <c r="L36" s="52">
        <f>RES_hhdet_in!L36-RES_hhdet_in_new!L36</f>
        <v>117040</v>
      </c>
      <c r="M36" s="52">
        <f>RES_hhdet_in!M36-RES_hhdet_in_new!M36</f>
        <v>108225</v>
      </c>
      <c r="N36" s="52">
        <f>RES_hhdet_in!N36-RES_hhdet_in_new!N36</f>
        <v>128046</v>
      </c>
      <c r="O36" s="52">
        <f>RES_hhdet_in!O36-RES_hhdet_in_new!O36</f>
        <v>153237</v>
      </c>
      <c r="P36" s="52">
        <f>RES_hhdet_in!P36-RES_hhdet_in_new!P36</f>
        <v>112961</v>
      </c>
      <c r="Q36" s="52">
        <f>RES_hhdet_in!Q36-RES_hhdet_in_new!Q36</f>
        <v>119907</v>
      </c>
      <c r="R36" s="52">
        <f>RES_hhdet_in!R36-RES_hhdet_in_new!R36</f>
        <v>152728</v>
      </c>
      <c r="S36" s="52">
        <f>RES_hhdet_in!S36-RES_hhdet_in_new!S36</f>
        <v>153440</v>
      </c>
      <c r="T36" s="52">
        <f>RES_hhdet_in!T36-RES_hhdet_in_new!T36</f>
        <v>149461</v>
      </c>
      <c r="U36" s="52">
        <f>RES_hhdet_in!U36-RES_hhdet_in_new!U36</f>
        <v>161158</v>
      </c>
      <c r="V36" s="52">
        <f>RES_hhdet_in!V36-RES_hhdet_in_new!V36</f>
        <v>157745</v>
      </c>
      <c r="W36" s="52">
        <f>RES_hhdet_in!W36-RES_hhdet_in_new!W36</f>
        <v>200050</v>
      </c>
      <c r="X36" s="52">
        <f>RES_hhdet_in!X36-RES_hhdet_in_new!X36</f>
        <v>184415</v>
      </c>
      <c r="Y36" s="52">
        <f>RES_hhdet_in!Y36-RES_hhdet_in_new!Y36</f>
        <v>168603</v>
      </c>
      <c r="DA36" s="63" t="s">
        <v>1415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143684</v>
      </c>
      <c r="D40" s="52">
        <v>168743</v>
      </c>
      <c r="E40" s="52">
        <v>170502</v>
      </c>
      <c r="F40" s="52">
        <v>177472</v>
      </c>
      <c r="G40" s="52">
        <v>160588</v>
      </c>
      <c r="H40" s="52">
        <v>156988</v>
      </c>
      <c r="I40" s="52">
        <v>79386</v>
      </c>
      <c r="J40" s="52">
        <v>83157</v>
      </c>
      <c r="K40" s="52">
        <v>85303</v>
      </c>
      <c r="L40" s="52">
        <v>96709</v>
      </c>
      <c r="M40" s="52">
        <v>104137</v>
      </c>
      <c r="N40" s="52">
        <v>128347</v>
      </c>
      <c r="O40" s="52">
        <v>112003</v>
      </c>
      <c r="P40" s="52">
        <v>65976</v>
      </c>
      <c r="Q40" s="52">
        <v>68255</v>
      </c>
      <c r="R40" s="52">
        <v>78608</v>
      </c>
      <c r="S40" s="52">
        <v>77705</v>
      </c>
      <c r="T40" s="52">
        <v>76770</v>
      </c>
      <c r="U40" s="52">
        <v>73273</v>
      </c>
      <c r="V40" s="52">
        <v>86148</v>
      </c>
      <c r="W40" s="52">
        <v>82231</v>
      </c>
      <c r="X40" s="52">
        <v>79104</v>
      </c>
      <c r="Y40" s="52">
        <v>78801</v>
      </c>
      <c r="DA40" s="63" t="s">
        <v>1416</v>
      </c>
    </row>
    <row r="41" spans="1:105" ht="12" customHeight="1" x14ac:dyDescent="0.25">
      <c r="A41" s="109" t="s">
        <v>120</v>
      </c>
      <c r="B41" s="36"/>
      <c r="C41" s="36">
        <v>373040</v>
      </c>
      <c r="D41" s="36">
        <v>373982</v>
      </c>
      <c r="E41" s="36">
        <v>371443</v>
      </c>
      <c r="F41" s="36">
        <v>418843</v>
      </c>
      <c r="G41" s="36">
        <v>480336</v>
      </c>
      <c r="H41" s="36">
        <v>527642</v>
      </c>
      <c r="I41" s="36">
        <v>263565</v>
      </c>
      <c r="J41" s="36">
        <v>207221</v>
      </c>
      <c r="K41" s="36">
        <v>260568</v>
      </c>
      <c r="L41" s="36">
        <v>296109</v>
      </c>
      <c r="M41" s="36">
        <v>312148</v>
      </c>
      <c r="N41" s="36">
        <v>370032</v>
      </c>
      <c r="O41" s="36">
        <v>381090</v>
      </c>
      <c r="P41" s="36">
        <v>220664</v>
      </c>
      <c r="Q41" s="36">
        <v>276190</v>
      </c>
      <c r="R41" s="36">
        <v>308049</v>
      </c>
      <c r="S41" s="36">
        <v>346338</v>
      </c>
      <c r="T41" s="36">
        <v>351580</v>
      </c>
      <c r="U41" s="36">
        <v>335701</v>
      </c>
      <c r="V41" s="36">
        <v>353636</v>
      </c>
      <c r="W41" s="36">
        <v>319161</v>
      </c>
      <c r="X41" s="36">
        <v>302765</v>
      </c>
      <c r="Y41" s="36">
        <v>269697</v>
      </c>
      <c r="DA41" s="60" t="s">
        <v>1417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1418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211</v>
      </c>
      <c r="B45" s="52"/>
      <c r="C45" s="52">
        <v>1531642</v>
      </c>
      <c r="D45" s="52">
        <v>1265037</v>
      </c>
      <c r="E45" s="52">
        <v>1376163</v>
      </c>
      <c r="F45" s="52">
        <v>1258151</v>
      </c>
      <c r="G45" s="52">
        <v>1150812</v>
      </c>
      <c r="H45" s="52">
        <v>935436</v>
      </c>
      <c r="I45" s="52">
        <v>876508</v>
      </c>
      <c r="J45" s="52">
        <v>1184195</v>
      </c>
      <c r="K45" s="52">
        <v>1270606</v>
      </c>
      <c r="L45" s="52">
        <v>1378834</v>
      </c>
      <c r="M45" s="52">
        <v>1602337</v>
      </c>
      <c r="N45" s="52">
        <v>2056035</v>
      </c>
      <c r="O45" s="52">
        <v>2242462</v>
      </c>
      <c r="P45" s="52">
        <v>551011</v>
      </c>
      <c r="Q45" s="52">
        <v>531494</v>
      </c>
      <c r="R45" s="52">
        <v>553032</v>
      </c>
      <c r="S45" s="52">
        <v>888287</v>
      </c>
      <c r="T45" s="52">
        <v>871426</v>
      </c>
      <c r="U45" s="52">
        <v>1010548</v>
      </c>
      <c r="V45" s="52">
        <v>799422</v>
      </c>
      <c r="W45" s="52">
        <v>643508</v>
      </c>
      <c r="X45" s="52">
        <v>848634</v>
      </c>
      <c r="Y45" s="52">
        <v>1093528</v>
      </c>
      <c r="DA45" s="63" t="s">
        <v>1419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353084</v>
      </c>
      <c r="D48" s="52">
        <v>347490</v>
      </c>
      <c r="E48" s="52">
        <v>289708</v>
      </c>
      <c r="F48" s="52">
        <v>369850</v>
      </c>
      <c r="G48" s="52">
        <v>471120</v>
      </c>
      <c r="H48" s="52">
        <v>332017</v>
      </c>
      <c r="I48" s="52">
        <v>199206</v>
      </c>
      <c r="J48" s="52">
        <v>170629</v>
      </c>
      <c r="K48" s="52">
        <v>282852</v>
      </c>
      <c r="L48" s="52">
        <v>391982</v>
      </c>
      <c r="M48" s="52">
        <v>399329</v>
      </c>
      <c r="N48" s="52">
        <v>469066</v>
      </c>
      <c r="O48" s="52">
        <v>570734</v>
      </c>
      <c r="P48" s="52">
        <v>543892</v>
      </c>
      <c r="Q48" s="52">
        <v>405562</v>
      </c>
      <c r="R48" s="52">
        <v>412519</v>
      </c>
      <c r="S48" s="52">
        <v>378282</v>
      </c>
      <c r="T48" s="52">
        <v>374629</v>
      </c>
      <c r="U48" s="52">
        <v>381440</v>
      </c>
      <c r="V48" s="52">
        <v>423566</v>
      </c>
      <c r="W48" s="52">
        <v>411301</v>
      </c>
      <c r="X48" s="52">
        <v>352667</v>
      </c>
      <c r="Y48" s="52">
        <v>415748</v>
      </c>
      <c r="DA48" s="63" t="s">
        <v>1420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1125290</v>
      </c>
      <c r="D50" s="52">
        <f>RES_hhdet_in!D50-RES_hhdet_in_new!D50</f>
        <v>933561</v>
      </c>
      <c r="E50" s="52">
        <f>RES_hhdet_in!E50-RES_hhdet_in_new!E50</f>
        <v>1050262</v>
      </c>
      <c r="F50" s="52">
        <f>RES_hhdet_in!F50-RES_hhdet_in_new!F50</f>
        <v>1051113</v>
      </c>
      <c r="G50" s="52">
        <f>RES_hhdet_in!G50-RES_hhdet_in_new!G50</f>
        <v>1017049</v>
      </c>
      <c r="H50" s="52">
        <f>RES_hhdet_in!H50-RES_hhdet_in_new!H50</f>
        <v>1009674</v>
      </c>
      <c r="I50" s="52">
        <f>RES_hhdet_in!I50-RES_hhdet_in_new!I50</f>
        <v>898762</v>
      </c>
      <c r="J50" s="52">
        <f>RES_hhdet_in!J50-RES_hhdet_in_new!J50</f>
        <v>1382869</v>
      </c>
      <c r="K50" s="52">
        <f>RES_hhdet_in!K50-RES_hhdet_in_new!K50</f>
        <v>1332834</v>
      </c>
      <c r="L50" s="52">
        <f>RES_hhdet_in!L50-RES_hhdet_in_new!L50</f>
        <v>1397897</v>
      </c>
      <c r="M50" s="52">
        <f>RES_hhdet_in!M50-RES_hhdet_in_new!M50</f>
        <v>1359656</v>
      </c>
      <c r="N50" s="52">
        <f>RES_hhdet_in!N50-RES_hhdet_in_new!N50</f>
        <v>1512495</v>
      </c>
      <c r="O50" s="52">
        <f>RES_hhdet_in!O50-RES_hhdet_in_new!O50</f>
        <v>1224839</v>
      </c>
      <c r="P50" s="52">
        <f>RES_hhdet_in!P50-RES_hhdet_in_new!P50</f>
        <v>397984</v>
      </c>
      <c r="Q50" s="52">
        <f>RES_hhdet_in!Q50-RES_hhdet_in_new!Q50</f>
        <v>563192</v>
      </c>
      <c r="R50" s="52">
        <f>RES_hhdet_in!R50-RES_hhdet_in_new!R50</f>
        <v>1036039</v>
      </c>
      <c r="S50" s="52">
        <f>RES_hhdet_in!S50-RES_hhdet_in_new!S50</f>
        <v>1348917</v>
      </c>
      <c r="T50" s="52">
        <f>RES_hhdet_in!T50-RES_hhdet_in_new!T50</f>
        <v>1259480</v>
      </c>
      <c r="U50" s="52">
        <f>RES_hhdet_in!U50-RES_hhdet_in_new!U50</f>
        <v>1331493</v>
      </c>
      <c r="V50" s="52">
        <f>RES_hhdet_in!V50-RES_hhdet_in_new!V50</f>
        <v>804038</v>
      </c>
      <c r="W50" s="52">
        <f>RES_hhdet_in!W50-RES_hhdet_in_new!W50</f>
        <v>1092797</v>
      </c>
      <c r="X50" s="52">
        <f>RES_hhdet_in!X50-RES_hhdet_in_new!X50</f>
        <v>1181042</v>
      </c>
      <c r="Y50" s="52">
        <f>RES_hhdet_in!Y50-RES_hhdet_in_new!Y50</f>
        <v>1329649</v>
      </c>
      <c r="DA50" s="63" t="s">
        <v>1421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7507</v>
      </c>
      <c r="D51" s="52">
        <f>RES_hhdet_in!D51-RES_hhdet_in_new!D51</f>
        <v>2583</v>
      </c>
      <c r="E51" s="52">
        <f>RES_hhdet_in!E51-RES_hhdet_in_new!E51</f>
        <v>9387</v>
      </c>
      <c r="F51" s="52">
        <f>RES_hhdet_in!F51-RES_hhdet_in_new!F51</f>
        <v>923</v>
      </c>
      <c r="G51" s="52">
        <f>RES_hhdet_in!G51-RES_hhdet_in_new!G51</f>
        <v>7752</v>
      </c>
      <c r="H51" s="52">
        <f>RES_hhdet_in!H51-RES_hhdet_in_new!H51</f>
        <v>10808</v>
      </c>
      <c r="I51" s="52">
        <f>RES_hhdet_in!I51-RES_hhdet_in_new!I51</f>
        <v>2934</v>
      </c>
      <c r="J51" s="52">
        <f>RES_hhdet_in!J51-RES_hhdet_in_new!J51</f>
        <v>12557</v>
      </c>
      <c r="K51" s="52">
        <f>RES_hhdet_in!K51-RES_hhdet_in_new!K51</f>
        <v>10329</v>
      </c>
      <c r="L51" s="52">
        <f>RES_hhdet_in!L51-RES_hhdet_in_new!L51</f>
        <v>5226</v>
      </c>
      <c r="M51" s="52">
        <f>RES_hhdet_in!M51-RES_hhdet_in_new!M51</f>
        <v>8348</v>
      </c>
      <c r="N51" s="52">
        <f>RES_hhdet_in!N51-RES_hhdet_in_new!N51</f>
        <v>11628</v>
      </c>
      <c r="O51" s="52">
        <f>RES_hhdet_in!O51-RES_hhdet_in_new!O51</f>
        <v>4316</v>
      </c>
      <c r="P51" s="52">
        <f>RES_hhdet_in!P51-RES_hhdet_in_new!P51</f>
        <v>19519</v>
      </c>
      <c r="Q51" s="52">
        <f>RES_hhdet_in!Q51-RES_hhdet_in_new!Q51</f>
        <v>4668</v>
      </c>
      <c r="R51" s="52">
        <f>RES_hhdet_in!R51-RES_hhdet_in_new!R51</f>
        <v>7315</v>
      </c>
      <c r="S51" s="52">
        <f>RES_hhdet_in!S51-RES_hhdet_in_new!S51</f>
        <v>9375</v>
      </c>
      <c r="T51" s="52">
        <f>RES_hhdet_in!T51-RES_hhdet_in_new!T51</f>
        <v>8813</v>
      </c>
      <c r="U51" s="52">
        <f>RES_hhdet_in!U51-RES_hhdet_in_new!U51</f>
        <v>31495</v>
      </c>
      <c r="V51" s="52">
        <f>RES_hhdet_in!V51-RES_hhdet_in_new!V51</f>
        <v>23036</v>
      </c>
      <c r="W51" s="52">
        <f>RES_hhdet_in!W51-RES_hhdet_in_new!W51</f>
        <v>5318</v>
      </c>
      <c r="X51" s="52">
        <f>RES_hhdet_in!X51-RES_hhdet_in_new!X51</f>
        <v>9791</v>
      </c>
      <c r="Y51" s="52">
        <f>RES_hhdet_in!Y51-RES_hhdet_in_new!Y51</f>
        <v>6970</v>
      </c>
      <c r="DA51" s="63" t="s">
        <v>1422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X52" s="52">
        <f>RES_hhdet_in!X52-RES_hhdet_in_new!X52</f>
        <v>0</v>
      </c>
      <c r="Y52" s="52">
        <f>RES_hhdet_in!Y52-RES_hhdet_in_new!Y52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X53" s="52">
        <f>RES_hhdet_in!X53-RES_hhdet_in_new!X53</f>
        <v>0</v>
      </c>
      <c r="Y53" s="52">
        <f>RES_hhdet_in!Y53-RES_hhdet_in_new!Y53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978512</v>
      </c>
      <c r="D54" s="52">
        <f>RES_hhdet_in!D54-RES_hhdet_in_new!D54</f>
        <v>848153</v>
      </c>
      <c r="E54" s="52">
        <f>RES_hhdet_in!E54-RES_hhdet_in_new!E54</f>
        <v>727496</v>
      </c>
      <c r="F54" s="52">
        <f>RES_hhdet_in!F54-RES_hhdet_in_new!F54</f>
        <v>945496</v>
      </c>
      <c r="G54" s="52">
        <f>RES_hhdet_in!G54-RES_hhdet_in_new!G54</f>
        <v>909647</v>
      </c>
      <c r="H54" s="52">
        <f>RES_hhdet_in!H54-RES_hhdet_in_new!H54</f>
        <v>901775</v>
      </c>
      <c r="I54" s="52">
        <f>RES_hhdet_in!I54-RES_hhdet_in_new!I54</f>
        <v>252995</v>
      </c>
      <c r="J54" s="52">
        <f>RES_hhdet_in!J54-RES_hhdet_in_new!J54</f>
        <v>265917</v>
      </c>
      <c r="K54" s="52">
        <f>RES_hhdet_in!K54-RES_hhdet_in_new!K54</f>
        <v>481940</v>
      </c>
      <c r="L54" s="52">
        <f>RES_hhdet_in!L54-RES_hhdet_in_new!L54</f>
        <v>587556</v>
      </c>
      <c r="M54" s="52">
        <f>RES_hhdet_in!M54-RES_hhdet_in_new!M54</f>
        <v>781849</v>
      </c>
      <c r="N54" s="52">
        <f>RES_hhdet_in!N54-RES_hhdet_in_new!N54</f>
        <v>829699</v>
      </c>
      <c r="O54" s="52">
        <f>RES_hhdet_in!O54-RES_hhdet_in_new!O54</f>
        <v>815689</v>
      </c>
      <c r="P54" s="52">
        <f>RES_hhdet_in!P54-RES_hhdet_in_new!P54</f>
        <v>298646</v>
      </c>
      <c r="Q54" s="52">
        <f>RES_hhdet_in!Q54-RES_hhdet_in_new!Q54</f>
        <v>307188</v>
      </c>
      <c r="R54" s="52">
        <f>RES_hhdet_in!R54-RES_hhdet_in_new!R54</f>
        <v>286092</v>
      </c>
      <c r="S54" s="52">
        <f>RES_hhdet_in!S54-RES_hhdet_in_new!S54</f>
        <v>290566</v>
      </c>
      <c r="T54" s="52">
        <f>RES_hhdet_in!T54-RES_hhdet_in_new!T54</f>
        <v>362599</v>
      </c>
      <c r="U54" s="52">
        <f>RES_hhdet_in!U54-RES_hhdet_in_new!U54</f>
        <v>368204</v>
      </c>
      <c r="V54" s="52">
        <f>RES_hhdet_in!V54-RES_hhdet_in_new!V54</f>
        <v>527185</v>
      </c>
      <c r="W54" s="52">
        <f>RES_hhdet_in!W54-RES_hhdet_in_new!W54</f>
        <v>368993</v>
      </c>
      <c r="X54" s="52">
        <f>RES_hhdet_in!X54-RES_hhdet_in_new!X54</f>
        <v>340037</v>
      </c>
      <c r="Y54" s="52">
        <f>RES_hhdet_in!Y54-RES_hhdet_in_new!Y54</f>
        <v>258638</v>
      </c>
      <c r="DA54" s="63" t="s">
        <v>1423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334619</v>
      </c>
      <c r="D55" s="52">
        <f>RES_hhdet_in!D55-RES_hhdet_in_new!D55</f>
        <v>288641</v>
      </c>
      <c r="E55" s="52">
        <f>RES_hhdet_in!E55-RES_hhdet_in_new!E55</f>
        <v>385811</v>
      </c>
      <c r="F55" s="52">
        <f>RES_hhdet_in!F55-RES_hhdet_in_new!F55</f>
        <v>290303</v>
      </c>
      <c r="G55" s="52">
        <f>RES_hhdet_in!G55-RES_hhdet_in_new!G55</f>
        <v>350451</v>
      </c>
      <c r="H55" s="52">
        <f>RES_hhdet_in!H55-RES_hhdet_in_new!H55</f>
        <v>402807</v>
      </c>
      <c r="I55" s="52">
        <f>RES_hhdet_in!I55-RES_hhdet_in_new!I55</f>
        <v>294805</v>
      </c>
      <c r="J55" s="52">
        <f>RES_hhdet_in!J55-RES_hhdet_in_new!J55</f>
        <v>366249</v>
      </c>
      <c r="K55" s="52">
        <f>RES_hhdet_in!K55-RES_hhdet_in_new!K55</f>
        <v>526782</v>
      </c>
      <c r="L55" s="52">
        <f>RES_hhdet_in!L55-RES_hhdet_in_new!L55</f>
        <v>439656</v>
      </c>
      <c r="M55" s="52">
        <f>RES_hhdet_in!M55-RES_hhdet_in_new!M55</f>
        <v>459698</v>
      </c>
      <c r="N55" s="52">
        <f>RES_hhdet_in!N55-RES_hhdet_in_new!N55</f>
        <v>529052</v>
      </c>
      <c r="O55" s="52">
        <f>RES_hhdet_in!O55-RES_hhdet_in_new!O55</f>
        <v>910218</v>
      </c>
      <c r="P55" s="52">
        <f>RES_hhdet_in!P55-RES_hhdet_in_new!P55</f>
        <v>546309</v>
      </c>
      <c r="Q55" s="52">
        <f>RES_hhdet_in!Q55-RES_hhdet_in_new!Q55</f>
        <v>447408</v>
      </c>
      <c r="R55" s="52">
        <f>RES_hhdet_in!R55-RES_hhdet_in_new!R55</f>
        <v>373205</v>
      </c>
      <c r="S55" s="52">
        <f>RES_hhdet_in!S55-RES_hhdet_in_new!S55</f>
        <v>347886</v>
      </c>
      <c r="T55" s="52">
        <f>RES_hhdet_in!T55-RES_hhdet_in_new!T55</f>
        <v>308314</v>
      </c>
      <c r="U55" s="52">
        <f>RES_hhdet_in!U55-RES_hhdet_in_new!U55</f>
        <v>317321</v>
      </c>
      <c r="V55" s="52">
        <f>RES_hhdet_in!V55-RES_hhdet_in_new!V55</f>
        <v>543026</v>
      </c>
      <c r="W55" s="52">
        <f>RES_hhdet_in!W55-RES_hhdet_in_new!W55</f>
        <v>390964</v>
      </c>
      <c r="X55" s="52">
        <f>RES_hhdet_in!X55-RES_hhdet_in_new!X55</f>
        <v>434238</v>
      </c>
      <c r="Y55" s="52">
        <f>RES_hhdet_in!Y55-RES_hhdet_in_new!Y55</f>
        <v>256931</v>
      </c>
      <c r="DA55" s="63" t="s">
        <v>1424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649648</v>
      </c>
      <c r="D59" s="52">
        <v>628895</v>
      </c>
      <c r="E59" s="52">
        <v>664653</v>
      </c>
      <c r="F59" s="52">
        <v>793911</v>
      </c>
      <c r="G59" s="52">
        <v>699414</v>
      </c>
      <c r="H59" s="52">
        <v>674583</v>
      </c>
      <c r="I59" s="52">
        <v>302983</v>
      </c>
      <c r="J59" s="52">
        <v>294435</v>
      </c>
      <c r="K59" s="52">
        <v>424088</v>
      </c>
      <c r="L59" s="52">
        <v>394450</v>
      </c>
      <c r="M59" s="52">
        <v>457447</v>
      </c>
      <c r="N59" s="52">
        <v>458748</v>
      </c>
      <c r="O59" s="52">
        <v>470564</v>
      </c>
      <c r="P59" s="52">
        <v>246865</v>
      </c>
      <c r="Q59" s="52">
        <v>271952</v>
      </c>
      <c r="R59" s="52">
        <v>288355</v>
      </c>
      <c r="S59" s="52">
        <v>342341</v>
      </c>
      <c r="T59" s="52">
        <v>350814</v>
      </c>
      <c r="U59" s="52">
        <v>361519</v>
      </c>
      <c r="V59" s="52">
        <v>327496</v>
      </c>
      <c r="W59" s="52">
        <v>248671</v>
      </c>
      <c r="X59" s="52">
        <v>160887</v>
      </c>
      <c r="Y59" s="52">
        <v>188507</v>
      </c>
      <c r="DA59" s="63" t="s">
        <v>1425</v>
      </c>
    </row>
    <row r="60" spans="1:105" ht="12" customHeight="1" x14ac:dyDescent="0.25">
      <c r="A60" s="109" t="s">
        <v>120</v>
      </c>
      <c r="B60" s="36"/>
      <c r="C60" s="36">
        <v>3578995</v>
      </c>
      <c r="D60" s="36">
        <v>3223077</v>
      </c>
      <c r="E60" s="36">
        <v>3321530</v>
      </c>
      <c r="F60" s="36">
        <v>3463097</v>
      </c>
      <c r="G60" s="36">
        <v>3770295</v>
      </c>
      <c r="H60" s="36">
        <v>4148083</v>
      </c>
      <c r="I60" s="36">
        <v>1934771</v>
      </c>
      <c r="J60" s="36">
        <v>2139746</v>
      </c>
      <c r="K60" s="36">
        <v>2710037</v>
      </c>
      <c r="L60" s="36">
        <v>2700140</v>
      </c>
      <c r="M60" s="36">
        <v>2828042</v>
      </c>
      <c r="N60" s="36">
        <v>3162634</v>
      </c>
      <c r="O60" s="36">
        <v>3280288</v>
      </c>
      <c r="P60" s="36">
        <v>1866119</v>
      </c>
      <c r="Q60" s="36">
        <v>2015174</v>
      </c>
      <c r="R60" s="36">
        <v>2286754</v>
      </c>
      <c r="S60" s="36">
        <v>2622733</v>
      </c>
      <c r="T60" s="36">
        <v>2683759</v>
      </c>
      <c r="U60" s="36">
        <v>2814381</v>
      </c>
      <c r="V60" s="36">
        <v>2559802</v>
      </c>
      <c r="W60" s="36">
        <v>2125625</v>
      </c>
      <c r="X60" s="36">
        <v>1842988</v>
      </c>
      <c r="Y60" s="36">
        <v>2084530</v>
      </c>
      <c r="DA60" s="60" t="s">
        <v>1426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1427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202</v>
      </c>
      <c r="B64" s="52"/>
      <c r="C64" s="52">
        <v>4001557</v>
      </c>
      <c r="D64" s="52">
        <v>4083051</v>
      </c>
      <c r="E64" s="52">
        <v>4053605</v>
      </c>
      <c r="F64" s="52">
        <v>3854786</v>
      </c>
      <c r="G64" s="52">
        <v>3306634</v>
      </c>
      <c r="H64" s="52">
        <v>3221281</v>
      </c>
      <c r="I64" s="52">
        <v>3159523</v>
      </c>
      <c r="J64" s="52">
        <v>3964508</v>
      </c>
      <c r="K64" s="52">
        <v>4012840</v>
      </c>
      <c r="L64" s="52">
        <v>4284521</v>
      </c>
      <c r="M64" s="52">
        <v>4072879</v>
      </c>
      <c r="N64" s="52">
        <v>4825100</v>
      </c>
      <c r="O64" s="52">
        <v>4182622</v>
      </c>
      <c r="P64" s="52">
        <v>1522388</v>
      </c>
      <c r="Q64" s="52">
        <v>2667286</v>
      </c>
      <c r="R64" s="52">
        <v>4159330</v>
      </c>
      <c r="S64" s="52">
        <v>4972410</v>
      </c>
      <c r="T64" s="52">
        <v>4869824</v>
      </c>
      <c r="U64" s="52">
        <v>4514235</v>
      </c>
      <c r="V64" s="52">
        <v>4194198</v>
      </c>
      <c r="W64" s="52">
        <v>3488279</v>
      </c>
      <c r="X64" s="52">
        <v>3171576</v>
      </c>
      <c r="Y64" s="52">
        <v>2605785</v>
      </c>
      <c r="DA64" s="63" t="s">
        <v>1428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506661</v>
      </c>
      <c r="D67" s="52">
        <v>606134</v>
      </c>
      <c r="E67" s="52">
        <v>761547</v>
      </c>
      <c r="F67" s="52">
        <v>876632</v>
      </c>
      <c r="G67" s="52">
        <v>1213896</v>
      </c>
      <c r="H67" s="52">
        <v>872525</v>
      </c>
      <c r="I67" s="52">
        <v>754125</v>
      </c>
      <c r="J67" s="52">
        <v>716819</v>
      </c>
      <c r="K67" s="52">
        <v>1268082</v>
      </c>
      <c r="L67" s="52">
        <v>1366945</v>
      </c>
      <c r="M67" s="52">
        <v>1408867</v>
      </c>
      <c r="N67" s="52">
        <v>1347088</v>
      </c>
      <c r="O67" s="52">
        <v>1753198</v>
      </c>
      <c r="P67" s="52">
        <v>1327566</v>
      </c>
      <c r="Q67" s="52">
        <v>1319831</v>
      </c>
      <c r="R67" s="52">
        <v>1587359</v>
      </c>
      <c r="S67" s="52">
        <v>2050750</v>
      </c>
      <c r="T67" s="52">
        <v>2325068</v>
      </c>
      <c r="U67" s="52">
        <v>2457899</v>
      </c>
      <c r="V67" s="52">
        <v>2540782</v>
      </c>
      <c r="W67" s="52">
        <v>2180641</v>
      </c>
      <c r="X67" s="52">
        <v>1971130</v>
      </c>
      <c r="Y67" s="52">
        <v>1980024</v>
      </c>
      <c r="DA67" s="63" t="s">
        <v>1429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3672896</v>
      </c>
      <c r="D69" s="52">
        <f>RES_hhdet_in!D69-RES_hhdet_in_new!D69</f>
        <v>3992325</v>
      </c>
      <c r="E69" s="52">
        <f>RES_hhdet_in!E69-RES_hhdet_in_new!E69</f>
        <v>3740917</v>
      </c>
      <c r="F69" s="52">
        <f>RES_hhdet_in!F69-RES_hhdet_in_new!F69</f>
        <v>3448752</v>
      </c>
      <c r="G69" s="52">
        <f>RES_hhdet_in!G69-RES_hhdet_in_new!G69</f>
        <v>3706542</v>
      </c>
      <c r="H69" s="52">
        <f>RES_hhdet_in!H69-RES_hhdet_in_new!H69</f>
        <v>3590173</v>
      </c>
      <c r="I69" s="52">
        <f>RES_hhdet_in!I69-RES_hhdet_in_new!I69</f>
        <v>4185881</v>
      </c>
      <c r="J69" s="52">
        <f>RES_hhdet_in!J69-RES_hhdet_in_new!J69</f>
        <v>3727135</v>
      </c>
      <c r="K69" s="52">
        <f>RES_hhdet_in!K69-RES_hhdet_in_new!K69</f>
        <v>4189058</v>
      </c>
      <c r="L69" s="52">
        <f>RES_hhdet_in!L69-RES_hhdet_in_new!L69</f>
        <v>4480698</v>
      </c>
      <c r="M69" s="52">
        <f>RES_hhdet_in!M69-RES_hhdet_in_new!M69</f>
        <v>4269082</v>
      </c>
      <c r="N69" s="52">
        <f>RES_hhdet_in!N69-RES_hhdet_in_new!N69</f>
        <v>4975951</v>
      </c>
      <c r="O69" s="52">
        <f>RES_hhdet_in!O69-RES_hhdet_in_new!O69</f>
        <v>4544085</v>
      </c>
      <c r="P69" s="52">
        <f>RES_hhdet_in!P69-RES_hhdet_in_new!P69</f>
        <v>2014097</v>
      </c>
      <c r="Q69" s="52">
        <f>RES_hhdet_in!Q69-RES_hhdet_in_new!Q69</f>
        <v>2674081</v>
      </c>
      <c r="R69" s="52">
        <f>RES_hhdet_in!R69-RES_hhdet_in_new!R69</f>
        <v>3930937</v>
      </c>
      <c r="S69" s="52">
        <f>RES_hhdet_in!S69-RES_hhdet_in_new!S69</f>
        <v>4743398</v>
      </c>
      <c r="T69" s="52">
        <f>RES_hhdet_in!T69-RES_hhdet_in_new!T69</f>
        <v>4507112</v>
      </c>
      <c r="U69" s="52">
        <f>RES_hhdet_in!U69-RES_hhdet_in_new!U69</f>
        <v>4403906</v>
      </c>
      <c r="V69" s="52">
        <f>RES_hhdet_in!V69-RES_hhdet_in_new!V69</f>
        <v>4046699</v>
      </c>
      <c r="W69" s="52">
        <f>RES_hhdet_in!W69-RES_hhdet_in_new!W69</f>
        <v>4205614</v>
      </c>
      <c r="X69" s="52">
        <f>RES_hhdet_in!X69-RES_hhdet_in_new!X69</f>
        <v>3406737</v>
      </c>
      <c r="Y69" s="52">
        <f>RES_hhdet_in!Y69-RES_hhdet_in_new!Y69</f>
        <v>2544643</v>
      </c>
      <c r="DA69" s="63" t="s">
        <v>1430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13950</v>
      </c>
      <c r="D70" s="52">
        <f>RES_hhdet_in!D70-RES_hhdet_in_new!D70</f>
        <v>8770</v>
      </c>
      <c r="E70" s="52">
        <f>RES_hhdet_in!E70-RES_hhdet_in_new!E70</f>
        <v>18790</v>
      </c>
      <c r="F70" s="52">
        <f>RES_hhdet_in!F70-RES_hhdet_in_new!F70</f>
        <v>8323</v>
      </c>
      <c r="G70" s="52">
        <f>RES_hhdet_in!G70-RES_hhdet_in_new!G70</f>
        <v>14772</v>
      </c>
      <c r="H70" s="52">
        <f>RES_hhdet_in!H70-RES_hhdet_in_new!H70</f>
        <v>16437</v>
      </c>
      <c r="I70" s="52">
        <f>RES_hhdet_in!I70-RES_hhdet_in_new!I70</f>
        <v>18124</v>
      </c>
      <c r="J70" s="52">
        <f>RES_hhdet_in!J70-RES_hhdet_in_new!J70</f>
        <v>24106</v>
      </c>
      <c r="K70" s="52">
        <f>RES_hhdet_in!K70-RES_hhdet_in_new!K70</f>
        <v>34855</v>
      </c>
      <c r="L70" s="52">
        <f>RES_hhdet_in!L70-RES_hhdet_in_new!L70</f>
        <v>34000</v>
      </c>
      <c r="M70" s="52">
        <f>RES_hhdet_in!M70-RES_hhdet_in_new!M70</f>
        <v>7073</v>
      </c>
      <c r="N70" s="52">
        <f>RES_hhdet_in!N70-RES_hhdet_in_new!N70</f>
        <v>28583</v>
      </c>
      <c r="O70" s="52">
        <f>RES_hhdet_in!O70-RES_hhdet_in_new!O70</f>
        <v>31757</v>
      </c>
      <c r="P70" s="52">
        <f>RES_hhdet_in!P70-RES_hhdet_in_new!P70</f>
        <v>36326</v>
      </c>
      <c r="Q70" s="52">
        <f>RES_hhdet_in!Q70-RES_hhdet_in_new!Q70</f>
        <v>30858</v>
      </c>
      <c r="R70" s="52">
        <f>RES_hhdet_in!R70-RES_hhdet_in_new!R70</f>
        <v>42567</v>
      </c>
      <c r="S70" s="52">
        <f>RES_hhdet_in!S70-RES_hhdet_in_new!S70</f>
        <v>16472</v>
      </c>
      <c r="T70" s="52">
        <f>RES_hhdet_in!T70-RES_hhdet_in_new!T70</f>
        <v>52089</v>
      </c>
      <c r="U70" s="52">
        <f>RES_hhdet_in!U70-RES_hhdet_in_new!U70</f>
        <v>35770</v>
      </c>
      <c r="V70" s="52">
        <f>RES_hhdet_in!V70-RES_hhdet_in_new!V70</f>
        <v>33430</v>
      </c>
      <c r="W70" s="52">
        <f>RES_hhdet_in!W70-RES_hhdet_in_new!W70</f>
        <v>105062</v>
      </c>
      <c r="X70" s="52">
        <f>RES_hhdet_in!X70-RES_hhdet_in_new!X70</f>
        <v>106850</v>
      </c>
      <c r="Y70" s="52">
        <f>RES_hhdet_in!Y70-RES_hhdet_in_new!Y70</f>
        <v>23736</v>
      </c>
      <c r="DA70" s="63" t="s">
        <v>1431</v>
      </c>
    </row>
    <row r="71" spans="1:105" ht="12" hidden="1" customHeight="1" x14ac:dyDescent="0.25">
      <c r="A71" s="108" t="s">
        <v>190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X71" s="52">
        <f>RES_hhdet_in!X71-RES_hhdet_in_new!X71</f>
        <v>0</v>
      </c>
      <c r="Y71" s="52">
        <f>RES_hhdet_in!Y71-RES_hhdet_in_new!Y71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X72" s="52">
        <f>RES_hhdet_in!X72-RES_hhdet_in_new!X72</f>
        <v>0</v>
      </c>
      <c r="Y72" s="52">
        <f>RES_hhdet_in!Y72-RES_hhdet_in_new!Y72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606334</v>
      </c>
      <c r="D73" s="52">
        <f>RES_hhdet_in!D73-RES_hhdet_in_new!D73</f>
        <v>576424</v>
      </c>
      <c r="E73" s="52">
        <f>RES_hhdet_in!E73-RES_hhdet_in_new!E73</f>
        <v>646125</v>
      </c>
      <c r="F73" s="52">
        <f>RES_hhdet_in!F73-RES_hhdet_in_new!F73</f>
        <v>717376</v>
      </c>
      <c r="G73" s="52">
        <f>RES_hhdet_in!G73-RES_hhdet_in_new!G73</f>
        <v>223702</v>
      </c>
      <c r="H73" s="52">
        <f>RES_hhdet_in!H73-RES_hhdet_in_new!H73</f>
        <v>324273</v>
      </c>
      <c r="I73" s="52">
        <f>RES_hhdet_in!I73-RES_hhdet_in_new!I73</f>
        <v>93808</v>
      </c>
      <c r="J73" s="52">
        <f>RES_hhdet_in!J73-RES_hhdet_in_new!J73</f>
        <v>368520</v>
      </c>
      <c r="K73" s="52">
        <f>RES_hhdet_in!K73-RES_hhdet_in_new!K73</f>
        <v>109699</v>
      </c>
      <c r="L73" s="52">
        <f>RES_hhdet_in!L73-RES_hhdet_in_new!L73</f>
        <v>273495</v>
      </c>
      <c r="M73" s="52">
        <f>RES_hhdet_in!M73-RES_hhdet_in_new!M73</f>
        <v>255683</v>
      </c>
      <c r="N73" s="52">
        <f>RES_hhdet_in!N73-RES_hhdet_in_new!N73</f>
        <v>362372</v>
      </c>
      <c r="O73" s="52">
        <f>RES_hhdet_in!O73-RES_hhdet_in_new!O73</f>
        <v>224175</v>
      </c>
      <c r="P73" s="52">
        <f>RES_hhdet_in!P73-RES_hhdet_in_new!P73</f>
        <v>97244</v>
      </c>
      <c r="Q73" s="52">
        <f>RES_hhdet_in!Q73-RES_hhdet_in_new!Q73</f>
        <v>218937</v>
      </c>
      <c r="R73" s="52">
        <f>RES_hhdet_in!R73-RES_hhdet_in_new!R73</f>
        <v>294407</v>
      </c>
      <c r="S73" s="52">
        <f>RES_hhdet_in!S73-RES_hhdet_in_new!S73</f>
        <v>299524</v>
      </c>
      <c r="T73" s="52">
        <f>RES_hhdet_in!T73-RES_hhdet_in_new!T73</f>
        <v>407437</v>
      </c>
      <c r="U73" s="52">
        <f>RES_hhdet_in!U73-RES_hhdet_in_new!U73</f>
        <v>281465</v>
      </c>
      <c r="V73" s="52">
        <f>RES_hhdet_in!V73-RES_hhdet_in_new!V73</f>
        <v>304220</v>
      </c>
      <c r="W73" s="52">
        <f>RES_hhdet_in!W73-RES_hhdet_in_new!W73</f>
        <v>126638</v>
      </c>
      <c r="X73" s="52">
        <f>RES_hhdet_in!X73-RES_hhdet_in_new!X73</f>
        <v>108858</v>
      </c>
      <c r="Y73" s="52">
        <f>RES_hhdet_in!Y73-RES_hhdet_in_new!Y73</f>
        <v>246581</v>
      </c>
      <c r="DA73" s="63" t="s">
        <v>1432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90408</v>
      </c>
      <c r="D74" s="52">
        <f>RES_hhdet_in!D74-RES_hhdet_in_new!D74</f>
        <v>24249</v>
      </c>
      <c r="E74" s="52">
        <f>RES_hhdet_in!E74-RES_hhdet_in_new!E74</f>
        <v>43874</v>
      </c>
      <c r="F74" s="52">
        <f>RES_hhdet_in!F74-RES_hhdet_in_new!F74</f>
        <v>47260</v>
      </c>
      <c r="G74" s="52">
        <f>RES_hhdet_in!G74-RES_hhdet_in_new!G74</f>
        <v>70237</v>
      </c>
      <c r="H74" s="52">
        <f>RES_hhdet_in!H74-RES_hhdet_in_new!H74</f>
        <v>82184</v>
      </c>
      <c r="I74" s="52">
        <f>RES_hhdet_in!I74-RES_hhdet_in_new!I74</f>
        <v>57960</v>
      </c>
      <c r="J74" s="52">
        <f>RES_hhdet_in!J74-RES_hhdet_in_new!J74</f>
        <v>240638</v>
      </c>
      <c r="K74" s="52">
        <f>RES_hhdet_in!K74-RES_hhdet_in_new!K74</f>
        <v>218913</v>
      </c>
      <c r="L74" s="52">
        <f>RES_hhdet_in!L74-RES_hhdet_in_new!L74</f>
        <v>169732</v>
      </c>
      <c r="M74" s="52">
        <f>RES_hhdet_in!M74-RES_hhdet_in_new!M74</f>
        <v>81613</v>
      </c>
      <c r="N74" s="52">
        <f>RES_hhdet_in!N74-RES_hhdet_in_new!N74</f>
        <v>138340</v>
      </c>
      <c r="O74" s="52">
        <f>RES_hhdet_in!O74-RES_hhdet_in_new!O74</f>
        <v>88523</v>
      </c>
      <c r="P74" s="52">
        <f>RES_hhdet_in!P74-RES_hhdet_in_new!P74</f>
        <v>66417</v>
      </c>
      <c r="Q74" s="52">
        <f>RES_hhdet_in!Q74-RES_hhdet_in_new!Q74</f>
        <v>113787</v>
      </c>
      <c r="R74" s="52">
        <f>RES_hhdet_in!R74-RES_hhdet_in_new!R74</f>
        <v>161537</v>
      </c>
      <c r="S74" s="52">
        <f>RES_hhdet_in!S74-RES_hhdet_in_new!S74</f>
        <v>195675</v>
      </c>
      <c r="T74" s="52">
        <f>RES_hhdet_in!T74-RES_hhdet_in_new!T74</f>
        <v>341855</v>
      </c>
      <c r="U74" s="52">
        <f>RES_hhdet_in!U74-RES_hhdet_in_new!U74</f>
        <v>207727</v>
      </c>
      <c r="V74" s="52">
        <f>RES_hhdet_in!V74-RES_hhdet_in_new!V74</f>
        <v>293719</v>
      </c>
      <c r="W74" s="52">
        <f>RES_hhdet_in!W74-RES_hhdet_in_new!W74</f>
        <v>106011</v>
      </c>
      <c r="X74" s="52">
        <f>RES_hhdet_in!X74-RES_hhdet_in_new!X74</f>
        <v>253710</v>
      </c>
      <c r="Y74" s="52">
        <f>RES_hhdet_in!Y74-RES_hhdet_in_new!Y74</f>
        <v>330490</v>
      </c>
      <c r="DA74" s="63" t="s">
        <v>1433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190</v>
      </c>
      <c r="B78" s="52"/>
      <c r="C78" s="52">
        <v>5882819</v>
      </c>
      <c r="D78" s="52">
        <v>6057206</v>
      </c>
      <c r="E78" s="52">
        <v>6090896</v>
      </c>
      <c r="F78" s="52">
        <v>6174102</v>
      </c>
      <c r="G78" s="52">
        <v>6915916</v>
      </c>
      <c r="H78" s="52">
        <v>7187292</v>
      </c>
      <c r="I78" s="52">
        <v>4579263</v>
      </c>
      <c r="J78" s="52">
        <v>4584109</v>
      </c>
      <c r="K78" s="52">
        <v>6309223</v>
      </c>
      <c r="L78" s="52">
        <v>6521262</v>
      </c>
      <c r="M78" s="52">
        <v>6624571</v>
      </c>
      <c r="N78" s="52">
        <v>6473497</v>
      </c>
      <c r="O78" s="52">
        <v>6249941</v>
      </c>
      <c r="P78" s="52">
        <v>4610781</v>
      </c>
      <c r="Q78" s="52">
        <v>5421671</v>
      </c>
      <c r="R78" s="52">
        <v>6413798</v>
      </c>
      <c r="S78" s="52">
        <v>7050785</v>
      </c>
      <c r="T78" s="52">
        <v>6928219</v>
      </c>
      <c r="U78" s="52">
        <v>6819918</v>
      </c>
      <c r="V78" s="52">
        <v>6354389</v>
      </c>
      <c r="W78" s="52">
        <v>5827685</v>
      </c>
      <c r="X78" s="52">
        <v>5571141</v>
      </c>
      <c r="Y78" s="52">
        <v>5565386</v>
      </c>
      <c r="DA78" s="63" t="s">
        <v>1434</v>
      </c>
    </row>
    <row r="79" spans="1:105" ht="12" customHeight="1" x14ac:dyDescent="0.25">
      <c r="A79" s="109" t="s">
        <v>120</v>
      </c>
      <c r="B79" s="36"/>
      <c r="C79" s="36">
        <v>2959621</v>
      </c>
      <c r="D79" s="36">
        <v>2850484</v>
      </c>
      <c r="E79" s="36">
        <v>3090940</v>
      </c>
      <c r="F79" s="36">
        <v>3108782</v>
      </c>
      <c r="G79" s="36">
        <v>3047537</v>
      </c>
      <c r="H79" s="36">
        <v>3408681</v>
      </c>
      <c r="I79" s="36">
        <v>2341692</v>
      </c>
      <c r="J79" s="36">
        <v>2807763</v>
      </c>
      <c r="K79" s="36">
        <v>3130376</v>
      </c>
      <c r="L79" s="36">
        <v>3581470</v>
      </c>
      <c r="M79" s="36">
        <v>2844211</v>
      </c>
      <c r="N79" s="36">
        <v>3262461</v>
      </c>
      <c r="O79" s="36">
        <v>3032357</v>
      </c>
      <c r="P79" s="36">
        <v>2361598</v>
      </c>
      <c r="Q79" s="36">
        <v>3146985</v>
      </c>
      <c r="R79" s="36">
        <v>3581626</v>
      </c>
      <c r="S79" s="36">
        <v>3866858</v>
      </c>
      <c r="T79" s="36">
        <v>3830908</v>
      </c>
      <c r="U79" s="36">
        <v>3314981</v>
      </c>
      <c r="V79" s="36">
        <v>3434210</v>
      </c>
      <c r="W79" s="36">
        <v>3303356</v>
      </c>
      <c r="X79" s="36">
        <v>3256392</v>
      </c>
      <c r="Y79" s="36">
        <v>3114704</v>
      </c>
      <c r="DA79" s="60" t="s">
        <v>1435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204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1436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205</v>
      </c>
      <c r="B83" s="52"/>
      <c r="C83" s="52">
        <v>1327095</v>
      </c>
      <c r="D83" s="52">
        <v>2054687</v>
      </c>
      <c r="E83" s="52">
        <v>2018212</v>
      </c>
      <c r="F83" s="52">
        <v>1950663</v>
      </c>
      <c r="G83" s="52">
        <v>2606880</v>
      </c>
      <c r="H83" s="52">
        <v>2907623</v>
      </c>
      <c r="I83" s="52">
        <v>3441367</v>
      </c>
      <c r="J83" s="52">
        <v>2508693</v>
      </c>
      <c r="K83" s="52">
        <v>2562471</v>
      </c>
      <c r="L83" s="52">
        <v>2808748</v>
      </c>
      <c r="M83" s="52">
        <v>2963917</v>
      </c>
      <c r="N83" s="52">
        <v>3164314</v>
      </c>
      <c r="O83" s="52">
        <v>2764704</v>
      </c>
      <c r="P83" s="52">
        <v>1015583</v>
      </c>
      <c r="Q83" s="52">
        <v>999233</v>
      </c>
      <c r="R83" s="52">
        <v>1480196</v>
      </c>
      <c r="S83" s="52">
        <v>2369669</v>
      </c>
      <c r="T83" s="52">
        <v>2840039</v>
      </c>
      <c r="U83" s="52">
        <v>2619602</v>
      </c>
      <c r="V83" s="52">
        <v>2665957</v>
      </c>
      <c r="W83" s="52">
        <v>3138230</v>
      </c>
      <c r="X83" s="52">
        <v>3209131</v>
      </c>
      <c r="Y83" s="52">
        <v>3195148</v>
      </c>
      <c r="DA83" s="63" t="s">
        <v>1437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227947</v>
      </c>
      <c r="D86" s="52">
        <v>237826</v>
      </c>
      <c r="E86" s="52">
        <v>328401</v>
      </c>
      <c r="F86" s="52">
        <v>380275</v>
      </c>
      <c r="G86" s="52">
        <v>475998</v>
      </c>
      <c r="H86" s="52">
        <v>716810</v>
      </c>
      <c r="I86" s="52">
        <v>816363</v>
      </c>
      <c r="J86" s="52">
        <v>894704</v>
      </c>
      <c r="K86" s="52">
        <v>818359</v>
      </c>
      <c r="L86" s="52">
        <v>855254</v>
      </c>
      <c r="M86" s="52">
        <v>846612</v>
      </c>
      <c r="N86" s="52">
        <v>893212</v>
      </c>
      <c r="O86" s="52">
        <v>1140111</v>
      </c>
      <c r="P86" s="52">
        <v>934285</v>
      </c>
      <c r="Q86" s="52">
        <v>1003040</v>
      </c>
      <c r="R86" s="52">
        <v>968903</v>
      </c>
      <c r="S86" s="52">
        <v>998724</v>
      </c>
      <c r="T86" s="52">
        <v>1157476</v>
      </c>
      <c r="U86" s="52">
        <v>1281788</v>
      </c>
      <c r="V86" s="52">
        <v>1407222</v>
      </c>
      <c r="W86" s="52">
        <v>1369470</v>
      </c>
      <c r="X86" s="52">
        <v>1552546</v>
      </c>
      <c r="Y86" s="52">
        <v>1694262</v>
      </c>
      <c r="DA86" s="63" t="s">
        <v>1438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566254</v>
      </c>
      <c r="D88" s="52">
        <f>RES_hhdet_in!D88-RES_hhdet_in_new!D88</f>
        <v>818581</v>
      </c>
      <c r="E88" s="52">
        <f>RES_hhdet_in!E88-RES_hhdet_in_new!E88</f>
        <v>840655</v>
      </c>
      <c r="F88" s="52">
        <f>RES_hhdet_in!F88-RES_hhdet_in_new!F88</f>
        <v>939564</v>
      </c>
      <c r="G88" s="52">
        <f>RES_hhdet_in!G88-RES_hhdet_in_new!G88</f>
        <v>949063</v>
      </c>
      <c r="H88" s="52">
        <f>RES_hhdet_in!H88-RES_hhdet_in_new!H88</f>
        <v>1118960</v>
      </c>
      <c r="I88" s="52">
        <f>RES_hhdet_in!I88-RES_hhdet_in_new!I88</f>
        <v>1193817</v>
      </c>
      <c r="J88" s="52">
        <f>RES_hhdet_in!J88-RES_hhdet_in_new!J88</f>
        <v>1436615</v>
      </c>
      <c r="K88" s="52">
        <f>RES_hhdet_in!K88-RES_hhdet_in_new!K88</f>
        <v>1267542</v>
      </c>
      <c r="L88" s="52">
        <f>RES_hhdet_in!L88-RES_hhdet_in_new!L88</f>
        <v>1355196</v>
      </c>
      <c r="M88" s="52">
        <f>RES_hhdet_in!M88-RES_hhdet_in_new!M88</f>
        <v>1516567</v>
      </c>
      <c r="N88" s="52">
        <f>RES_hhdet_in!N88-RES_hhdet_in_new!N88</f>
        <v>1655382</v>
      </c>
      <c r="O88" s="52">
        <f>RES_hhdet_in!O88-RES_hhdet_in_new!O88</f>
        <v>1795349</v>
      </c>
      <c r="P88" s="52">
        <f>RES_hhdet_in!P88-RES_hhdet_in_new!P88</f>
        <v>897607</v>
      </c>
      <c r="Q88" s="52">
        <f>RES_hhdet_in!Q88-RES_hhdet_in_new!Q88</f>
        <v>813074</v>
      </c>
      <c r="R88" s="52">
        <f>RES_hhdet_in!R88-RES_hhdet_in_new!R88</f>
        <v>1058597</v>
      </c>
      <c r="S88" s="52">
        <f>RES_hhdet_in!S88-RES_hhdet_in_new!S88</f>
        <v>1363336</v>
      </c>
      <c r="T88" s="52">
        <f>RES_hhdet_in!T88-RES_hhdet_in_new!T88</f>
        <v>1804971</v>
      </c>
      <c r="U88" s="52">
        <f>RES_hhdet_in!U88-RES_hhdet_in_new!U88</f>
        <v>1542110</v>
      </c>
      <c r="V88" s="52">
        <f>RES_hhdet_in!V88-RES_hhdet_in_new!V88</f>
        <v>1668314</v>
      </c>
      <c r="W88" s="52">
        <f>RES_hhdet_in!W88-RES_hhdet_in_new!W88</f>
        <v>1797741</v>
      </c>
      <c r="X88" s="52">
        <f>RES_hhdet_in!X88-RES_hhdet_in_new!X88</f>
        <v>2126289</v>
      </c>
      <c r="Y88" s="52">
        <f>RES_hhdet_in!Y88-RES_hhdet_in_new!Y88</f>
        <v>2054932</v>
      </c>
      <c r="DA88" s="63" t="s">
        <v>1439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1218</v>
      </c>
      <c r="D89" s="52">
        <f>RES_hhdet_in!D89-RES_hhdet_in_new!D89</f>
        <v>1105</v>
      </c>
      <c r="E89" s="52">
        <f>RES_hhdet_in!E89-RES_hhdet_in_new!E89</f>
        <v>2972</v>
      </c>
      <c r="F89" s="52">
        <f>RES_hhdet_in!F89-RES_hhdet_in_new!F89</f>
        <v>1495</v>
      </c>
      <c r="G89" s="52">
        <f>RES_hhdet_in!G89-RES_hhdet_in_new!G89</f>
        <v>2348</v>
      </c>
      <c r="H89" s="52">
        <f>RES_hhdet_in!H89-RES_hhdet_in_new!H89</f>
        <v>4541</v>
      </c>
      <c r="I89" s="52">
        <f>RES_hhdet_in!I89-RES_hhdet_in_new!I89</f>
        <v>4139</v>
      </c>
      <c r="J89" s="52">
        <f>RES_hhdet_in!J89-RES_hhdet_in_new!J89</f>
        <v>6467</v>
      </c>
      <c r="K89" s="52">
        <f>RES_hhdet_in!K89-RES_hhdet_in_new!K89</f>
        <v>7486</v>
      </c>
      <c r="L89" s="52">
        <f>RES_hhdet_in!L89-RES_hhdet_in_new!L89</f>
        <v>8785</v>
      </c>
      <c r="M89" s="52">
        <f>RES_hhdet_in!M89-RES_hhdet_in_new!M89</f>
        <v>10433</v>
      </c>
      <c r="N89" s="52">
        <f>RES_hhdet_in!N89-RES_hhdet_in_new!N89</f>
        <v>10302</v>
      </c>
      <c r="O89" s="52">
        <f>RES_hhdet_in!O89-RES_hhdet_in_new!O89</f>
        <v>16436</v>
      </c>
      <c r="P89" s="52">
        <f>RES_hhdet_in!P89-RES_hhdet_in_new!P89</f>
        <v>30179</v>
      </c>
      <c r="Q89" s="52">
        <f>RES_hhdet_in!Q89-RES_hhdet_in_new!Q89</f>
        <v>8622</v>
      </c>
      <c r="R89" s="52">
        <f>RES_hhdet_in!R89-RES_hhdet_in_new!R89</f>
        <v>2184</v>
      </c>
      <c r="S89" s="52">
        <f>RES_hhdet_in!S89-RES_hhdet_in_new!S89</f>
        <v>5016</v>
      </c>
      <c r="T89" s="52">
        <f>RES_hhdet_in!T89-RES_hhdet_in_new!T89</f>
        <v>30386</v>
      </c>
      <c r="U89" s="52">
        <f>RES_hhdet_in!U89-RES_hhdet_in_new!U89</f>
        <v>7023</v>
      </c>
      <c r="V89" s="52">
        <f>RES_hhdet_in!V89-RES_hhdet_in_new!V89</f>
        <v>12127</v>
      </c>
      <c r="W89" s="52">
        <f>RES_hhdet_in!W89-RES_hhdet_in_new!W89</f>
        <v>25465</v>
      </c>
      <c r="X89" s="52">
        <f>RES_hhdet_in!X89-RES_hhdet_in_new!X89</f>
        <v>56370</v>
      </c>
      <c r="Y89" s="52">
        <f>RES_hhdet_in!Y89-RES_hhdet_in_new!Y89</f>
        <v>31782</v>
      </c>
      <c r="DA89" s="63" t="s">
        <v>1440</v>
      </c>
    </row>
    <row r="90" spans="1:105" ht="12" hidden="1" customHeight="1" x14ac:dyDescent="0.25">
      <c r="A90" s="108" t="s">
        <v>203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X90" s="52">
        <f>RES_hhdet_in!X90-RES_hhdet_in_new!X90</f>
        <v>0</v>
      </c>
      <c r="Y90" s="52">
        <f>RES_hhdet_in!Y90-RES_hhdet_in_new!Y90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X91" s="52">
        <f>RES_hhdet_in!X91-RES_hhdet_in_new!X91</f>
        <v>0</v>
      </c>
      <c r="Y91" s="52">
        <f>RES_hhdet_in!Y91-RES_hhdet_in_new!Y91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697158</v>
      </c>
      <c r="D92" s="52">
        <f>RES_hhdet_in!D92-RES_hhdet_in_new!D92</f>
        <v>769737</v>
      </c>
      <c r="E92" s="52">
        <f>RES_hhdet_in!E92-RES_hhdet_in_new!E92</f>
        <v>830492</v>
      </c>
      <c r="F92" s="52">
        <f>RES_hhdet_in!F92-RES_hhdet_in_new!F92</f>
        <v>780395</v>
      </c>
      <c r="G92" s="52">
        <f>RES_hhdet_in!G92-RES_hhdet_in_new!G92</f>
        <v>890960</v>
      </c>
      <c r="H92" s="52">
        <f>RES_hhdet_in!H92-RES_hhdet_in_new!H92</f>
        <v>915091</v>
      </c>
      <c r="I92" s="52">
        <f>RES_hhdet_in!I92-RES_hhdet_in_new!I92</f>
        <v>475646</v>
      </c>
      <c r="J92" s="52">
        <f>RES_hhdet_in!J92-RES_hhdet_in_new!J92</f>
        <v>423589</v>
      </c>
      <c r="K92" s="52">
        <f>RES_hhdet_in!K92-RES_hhdet_in_new!K92</f>
        <v>618179</v>
      </c>
      <c r="L92" s="52">
        <f>RES_hhdet_in!L92-RES_hhdet_in_new!L92</f>
        <v>616007</v>
      </c>
      <c r="M92" s="52">
        <f>RES_hhdet_in!M92-RES_hhdet_in_new!M92</f>
        <v>795000</v>
      </c>
      <c r="N92" s="52">
        <f>RES_hhdet_in!N92-RES_hhdet_in_new!N92</f>
        <v>731745</v>
      </c>
      <c r="O92" s="52">
        <f>RES_hhdet_in!O92-RES_hhdet_in_new!O92</f>
        <v>767564</v>
      </c>
      <c r="P92" s="52">
        <f>RES_hhdet_in!P92-RES_hhdet_in_new!P92</f>
        <v>553709</v>
      </c>
      <c r="Q92" s="52">
        <f>RES_hhdet_in!Q92-RES_hhdet_in_new!Q92</f>
        <v>551380</v>
      </c>
      <c r="R92" s="52">
        <f>RES_hhdet_in!R92-RES_hhdet_in_new!R92</f>
        <v>527527</v>
      </c>
      <c r="S92" s="52">
        <f>RES_hhdet_in!S92-RES_hhdet_in_new!S92</f>
        <v>665228</v>
      </c>
      <c r="T92" s="52">
        <f>RES_hhdet_in!T92-RES_hhdet_in_new!T92</f>
        <v>629641</v>
      </c>
      <c r="U92" s="52">
        <f>RES_hhdet_in!U92-RES_hhdet_in_new!U92</f>
        <v>653280</v>
      </c>
      <c r="V92" s="52">
        <f>RES_hhdet_in!V92-RES_hhdet_in_new!V92</f>
        <v>604898</v>
      </c>
      <c r="W92" s="52">
        <f>RES_hhdet_in!W92-RES_hhdet_in_new!W92</f>
        <v>624285</v>
      </c>
      <c r="X92" s="52">
        <f>RES_hhdet_in!X92-RES_hhdet_in_new!X92</f>
        <v>530030</v>
      </c>
      <c r="Y92" s="52">
        <f>RES_hhdet_in!Y92-RES_hhdet_in_new!Y92</f>
        <v>526011</v>
      </c>
      <c r="DA92" s="63" t="s">
        <v>1441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2846</v>
      </c>
      <c r="D93" s="52">
        <f>RES_hhdet_in!D93-RES_hhdet_in_new!D93</f>
        <v>2894</v>
      </c>
      <c r="E93" s="52">
        <f>RES_hhdet_in!E93-RES_hhdet_in_new!E93</f>
        <v>8319</v>
      </c>
      <c r="F93" s="52">
        <f>RES_hhdet_in!F93-RES_hhdet_in_new!F93</f>
        <v>4358</v>
      </c>
      <c r="G93" s="52">
        <f>RES_hhdet_in!G93-RES_hhdet_in_new!G93</f>
        <v>2331</v>
      </c>
      <c r="H93" s="52">
        <f>RES_hhdet_in!H93-RES_hhdet_in_new!H93</f>
        <v>6184</v>
      </c>
      <c r="I93" s="52">
        <f>RES_hhdet_in!I93-RES_hhdet_in_new!I93</f>
        <v>2418</v>
      </c>
      <c r="J93" s="52">
        <f>RES_hhdet_in!J93-RES_hhdet_in_new!J93</f>
        <v>5307</v>
      </c>
      <c r="K93" s="52">
        <f>RES_hhdet_in!K93-RES_hhdet_in_new!K93</f>
        <v>5258</v>
      </c>
      <c r="L93" s="52">
        <f>RES_hhdet_in!L93-RES_hhdet_in_new!L93</f>
        <v>9805</v>
      </c>
      <c r="M93" s="52">
        <f>RES_hhdet_in!M93-RES_hhdet_in_new!M93</f>
        <v>7891</v>
      </c>
      <c r="N93" s="52">
        <f>RES_hhdet_in!N93-RES_hhdet_in_new!N93</f>
        <v>9830</v>
      </c>
      <c r="O93" s="52">
        <f>RES_hhdet_in!O93-RES_hhdet_in_new!O93</f>
        <v>9579</v>
      </c>
      <c r="P93" s="52">
        <f>RES_hhdet_in!P93-RES_hhdet_in_new!P93</f>
        <v>7423</v>
      </c>
      <c r="Q93" s="52">
        <f>RES_hhdet_in!Q93-RES_hhdet_in_new!Q93</f>
        <v>7529</v>
      </c>
      <c r="R93" s="52">
        <f>RES_hhdet_in!R93-RES_hhdet_in_new!R93</f>
        <v>6368</v>
      </c>
      <c r="S93" s="52">
        <f>RES_hhdet_in!S93-RES_hhdet_in_new!S93</f>
        <v>10554</v>
      </c>
      <c r="T93" s="52">
        <f>RES_hhdet_in!T93-RES_hhdet_in_new!T93</f>
        <v>8797</v>
      </c>
      <c r="U93" s="52">
        <f>RES_hhdet_in!U93-RES_hhdet_in_new!U93</f>
        <v>8471</v>
      </c>
      <c r="V93" s="52">
        <f>RES_hhdet_in!V93-RES_hhdet_in_new!V93</f>
        <v>11925</v>
      </c>
      <c r="W93" s="52">
        <f>RES_hhdet_in!W93-RES_hhdet_in_new!W93</f>
        <v>7293</v>
      </c>
      <c r="X93" s="52">
        <f>RES_hhdet_in!X93-RES_hhdet_in_new!X93</f>
        <v>12383</v>
      </c>
      <c r="Y93" s="52">
        <f>RES_hhdet_in!Y93-RES_hhdet_in_new!Y93</f>
        <v>1378</v>
      </c>
      <c r="DA93" s="63" t="s">
        <v>1442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X94" s="52">
        <f>RES_hhdet_in!X94-RES_hhdet_in_new!X94</f>
        <v>0</v>
      </c>
      <c r="Y94" s="52">
        <f>RES_hhdet_in!Y94-RES_hhdet_in_new!Y94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X95" s="52">
        <f>RES_hhdet_in!X95-RES_hhdet_in_new!X95</f>
        <v>0</v>
      </c>
      <c r="Y95" s="52">
        <f>RES_hhdet_in!Y95-RES_hhdet_in_new!Y95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1339344</v>
      </c>
      <c r="D96" s="52">
        <f>RES_hhdet_in!D96-RES_hhdet_in_new!D96</f>
        <v>1699487</v>
      </c>
      <c r="E96" s="52">
        <f>RES_hhdet_in!E96-RES_hhdet_in_new!E96</f>
        <v>1532624</v>
      </c>
      <c r="F96" s="52">
        <f>RES_hhdet_in!F96-RES_hhdet_in_new!F96</f>
        <v>1605756</v>
      </c>
      <c r="G96" s="52">
        <f>RES_hhdet_in!G96-RES_hhdet_in_new!G96</f>
        <v>2174014</v>
      </c>
      <c r="H96" s="52">
        <f>RES_hhdet_in!H96-RES_hhdet_in_new!H96</f>
        <v>2534989</v>
      </c>
      <c r="I96" s="52">
        <f>RES_hhdet_in!I96-RES_hhdet_in_new!I96</f>
        <v>2105133</v>
      </c>
      <c r="J96" s="52">
        <f>RES_hhdet_in!J96-RES_hhdet_in_new!J96</f>
        <v>1556328</v>
      </c>
      <c r="K96" s="52">
        <f>RES_hhdet_in!K96-RES_hhdet_in_new!K96</f>
        <v>1948036</v>
      </c>
      <c r="L96" s="52">
        <f>RES_hhdet_in!L96-RES_hhdet_in_new!L96</f>
        <v>2188567</v>
      </c>
      <c r="M96" s="52">
        <f>RES_hhdet_in!M96-RES_hhdet_in_new!M96</f>
        <v>2370741</v>
      </c>
      <c r="N96" s="52">
        <f>RES_hhdet_in!N96-RES_hhdet_in_new!N96</f>
        <v>2710989</v>
      </c>
      <c r="O96" s="52">
        <f>RES_hhdet_in!O96-RES_hhdet_in_new!O96</f>
        <v>2580725</v>
      </c>
      <c r="P96" s="52">
        <f>RES_hhdet_in!P96-RES_hhdet_in_new!P96</f>
        <v>1971006</v>
      </c>
      <c r="Q96" s="52">
        <f>RES_hhdet_in!Q96-RES_hhdet_in_new!Q96</f>
        <v>2030351</v>
      </c>
      <c r="R96" s="52">
        <f>RES_hhdet_in!R96-RES_hhdet_in_new!R96</f>
        <v>1745159</v>
      </c>
      <c r="S96" s="52">
        <f>RES_hhdet_in!S96-RES_hhdet_in_new!S96</f>
        <v>2091933</v>
      </c>
      <c r="T96" s="52">
        <f>RES_hhdet_in!T96-RES_hhdet_in_new!T96</f>
        <v>2115333</v>
      </c>
      <c r="U96" s="52">
        <f>RES_hhdet_in!U96-RES_hhdet_in_new!U96</f>
        <v>2216235</v>
      </c>
      <c r="V96" s="52">
        <f>RES_hhdet_in!V96-RES_hhdet_in_new!V96</f>
        <v>2084460</v>
      </c>
      <c r="W96" s="52">
        <f>RES_hhdet_in!W96-RES_hhdet_in_new!W96</f>
        <v>1616066</v>
      </c>
      <c r="X96" s="52">
        <f>RES_hhdet_in!X96-RES_hhdet_in_new!X96</f>
        <v>1374169</v>
      </c>
      <c r="Y96" s="52">
        <f>RES_hhdet_in!Y96-RES_hhdet_in_new!Y96</f>
        <v>1490413</v>
      </c>
      <c r="DA96" s="63" t="s">
        <v>1443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223031</v>
      </c>
      <c r="D97" s="52">
        <f>RES_hhdet_in!D97-RES_hhdet_in_new!D97</f>
        <v>227341</v>
      </c>
      <c r="E97" s="52">
        <f>RES_hhdet_in!E97-RES_hhdet_in_new!E97</f>
        <v>320229</v>
      </c>
      <c r="F97" s="52">
        <f>RES_hhdet_in!F97-RES_hhdet_in_new!F97</f>
        <v>244691</v>
      </c>
      <c r="G97" s="52">
        <f>RES_hhdet_in!G97-RES_hhdet_in_new!G97</f>
        <v>433840</v>
      </c>
      <c r="H97" s="52">
        <f>RES_hhdet_in!H97-RES_hhdet_in_new!H97</f>
        <v>540483</v>
      </c>
      <c r="I97" s="52">
        <f>RES_hhdet_in!I97-RES_hhdet_in_new!I97</f>
        <v>694509</v>
      </c>
      <c r="J97" s="52">
        <f>RES_hhdet_in!J97-RES_hhdet_in_new!J97</f>
        <v>545290</v>
      </c>
      <c r="K97" s="52">
        <f>RES_hhdet_in!K97-RES_hhdet_in_new!K97</f>
        <v>785695</v>
      </c>
      <c r="L97" s="52">
        <f>RES_hhdet_in!L97-RES_hhdet_in_new!L97</f>
        <v>1039612</v>
      </c>
      <c r="M97" s="52">
        <f>RES_hhdet_in!M97-RES_hhdet_in_new!M97</f>
        <v>840374</v>
      </c>
      <c r="N97" s="52">
        <f>RES_hhdet_in!N97-RES_hhdet_in_new!N97</f>
        <v>863294</v>
      </c>
      <c r="O97" s="52">
        <f>RES_hhdet_in!O97-RES_hhdet_in_new!O97</f>
        <v>803974</v>
      </c>
      <c r="P97" s="52">
        <f>RES_hhdet_in!P97-RES_hhdet_in_new!P97</f>
        <v>838575</v>
      </c>
      <c r="Q97" s="52">
        <f>RES_hhdet_in!Q97-RES_hhdet_in_new!Q97</f>
        <v>727937</v>
      </c>
      <c r="R97" s="52">
        <f>RES_hhdet_in!R97-RES_hhdet_in_new!R97</f>
        <v>787365</v>
      </c>
      <c r="S97" s="52">
        <f>RES_hhdet_in!S97-RES_hhdet_in_new!S97</f>
        <v>1084980</v>
      </c>
      <c r="T97" s="52">
        <f>RES_hhdet_in!T97-RES_hhdet_in_new!T97</f>
        <v>1149509</v>
      </c>
      <c r="U97" s="52">
        <f>RES_hhdet_in!U97-RES_hhdet_in_new!U97</f>
        <v>1164937</v>
      </c>
      <c r="V97" s="52">
        <f>RES_hhdet_in!V97-RES_hhdet_in_new!V97</f>
        <v>927916</v>
      </c>
      <c r="W97" s="52">
        <f>RES_hhdet_in!W97-RES_hhdet_in_new!W97</f>
        <v>1507631</v>
      </c>
      <c r="X97" s="52">
        <f>RES_hhdet_in!X97-RES_hhdet_in_new!X97</f>
        <v>1201495</v>
      </c>
      <c r="Y97" s="52">
        <f>RES_hhdet_in!Y97-RES_hhdet_in_new!Y97</f>
        <v>1237146</v>
      </c>
      <c r="DA97" s="63" t="s">
        <v>1444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203</v>
      </c>
      <c r="B101" s="52"/>
      <c r="C101" s="52">
        <v>567470</v>
      </c>
      <c r="D101" s="52">
        <v>581206</v>
      </c>
      <c r="E101" s="52">
        <v>566626</v>
      </c>
      <c r="F101" s="52">
        <v>637843</v>
      </c>
      <c r="G101" s="52">
        <v>709180</v>
      </c>
      <c r="H101" s="52">
        <v>869725</v>
      </c>
      <c r="I101" s="52">
        <v>682214</v>
      </c>
      <c r="J101" s="52">
        <v>721837</v>
      </c>
      <c r="K101" s="52">
        <v>664529</v>
      </c>
      <c r="L101" s="52">
        <v>736098</v>
      </c>
      <c r="M101" s="52">
        <v>796469</v>
      </c>
      <c r="N101" s="52">
        <v>1019240</v>
      </c>
      <c r="O101" s="52">
        <v>1002092</v>
      </c>
      <c r="P101" s="52">
        <v>701659</v>
      </c>
      <c r="Q101" s="52">
        <v>632415</v>
      </c>
      <c r="R101" s="52">
        <v>702295</v>
      </c>
      <c r="S101" s="52">
        <v>783970</v>
      </c>
      <c r="T101" s="52">
        <v>923759</v>
      </c>
      <c r="U101" s="52">
        <v>880517</v>
      </c>
      <c r="V101" s="52">
        <v>875597</v>
      </c>
      <c r="W101" s="52">
        <v>750223</v>
      </c>
      <c r="X101" s="52">
        <v>732290</v>
      </c>
      <c r="Y101" s="52">
        <v>722349</v>
      </c>
      <c r="DA101" s="63" t="s">
        <v>1445</v>
      </c>
    </row>
    <row r="102" spans="1:105" ht="12" customHeight="1" x14ac:dyDescent="0.25">
      <c r="A102" s="97" t="s">
        <v>50</v>
      </c>
      <c r="B102" s="52"/>
      <c r="C102" s="52">
        <v>863691</v>
      </c>
      <c r="D102" s="52">
        <v>1204877</v>
      </c>
      <c r="E102" s="52">
        <v>1238944</v>
      </c>
      <c r="F102" s="52">
        <v>1208249</v>
      </c>
      <c r="G102" s="52">
        <v>1332916</v>
      </c>
      <c r="H102" s="52">
        <v>1327499</v>
      </c>
      <c r="I102" s="52">
        <v>1179634</v>
      </c>
      <c r="J102" s="52">
        <v>1075728</v>
      </c>
      <c r="K102" s="52">
        <v>1434961</v>
      </c>
      <c r="L102" s="52">
        <v>1456246</v>
      </c>
      <c r="M102" s="52">
        <v>1568262</v>
      </c>
      <c r="N102" s="52">
        <v>1577625</v>
      </c>
      <c r="O102" s="52">
        <v>1636817</v>
      </c>
      <c r="P102" s="52">
        <v>1321985</v>
      </c>
      <c r="Q102" s="52">
        <v>1241429</v>
      </c>
      <c r="R102" s="52">
        <v>1185606</v>
      </c>
      <c r="S102" s="52">
        <v>1418076</v>
      </c>
      <c r="T102" s="52">
        <v>1571356</v>
      </c>
      <c r="U102" s="52">
        <v>1363076</v>
      </c>
      <c r="V102" s="52">
        <v>1269342</v>
      </c>
      <c r="W102" s="52">
        <v>1313211</v>
      </c>
      <c r="X102" s="52">
        <v>1404992</v>
      </c>
      <c r="Y102" s="52">
        <v>1498067</v>
      </c>
      <c r="DA102" s="63" t="s">
        <v>1446</v>
      </c>
    </row>
    <row r="103" spans="1:105" ht="12" customHeight="1" x14ac:dyDescent="0.25">
      <c r="A103" s="109" t="s">
        <v>120</v>
      </c>
      <c r="B103" s="36"/>
      <c r="C103" s="36">
        <v>1876573</v>
      </c>
      <c r="D103" s="36">
        <v>2257056</v>
      </c>
      <c r="E103" s="36">
        <v>2254040</v>
      </c>
      <c r="F103" s="36">
        <v>2297214</v>
      </c>
      <c r="G103" s="36">
        <v>3064943</v>
      </c>
      <c r="H103" s="36">
        <v>3730937</v>
      </c>
      <c r="I103" s="36">
        <v>3043313</v>
      </c>
      <c r="J103" s="36">
        <v>2375876</v>
      </c>
      <c r="K103" s="36">
        <v>3073279</v>
      </c>
      <c r="L103" s="36">
        <v>3682382</v>
      </c>
      <c r="M103" s="36">
        <v>3891137</v>
      </c>
      <c r="N103" s="36">
        <v>4150705</v>
      </c>
      <c r="O103" s="36">
        <v>4174753</v>
      </c>
      <c r="P103" s="36">
        <v>3234782</v>
      </c>
      <c r="Q103" s="36">
        <v>3381861</v>
      </c>
      <c r="R103" s="36">
        <v>3264153</v>
      </c>
      <c r="S103" s="36">
        <v>3952092</v>
      </c>
      <c r="T103" s="36">
        <v>4217659</v>
      </c>
      <c r="U103" s="36">
        <v>4337256</v>
      </c>
      <c r="V103" s="36">
        <v>4149227</v>
      </c>
      <c r="W103" s="36">
        <v>4201854</v>
      </c>
      <c r="X103" s="36">
        <v>3882589</v>
      </c>
      <c r="Y103" s="36">
        <v>3919864</v>
      </c>
      <c r="DA103" s="60" t="s">
        <v>1447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207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1448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206</v>
      </c>
      <c r="B107" s="52"/>
      <c r="C107" s="52">
        <v>2271</v>
      </c>
      <c r="D107" s="52">
        <v>3538</v>
      </c>
      <c r="E107" s="52">
        <v>3067</v>
      </c>
      <c r="F107" s="52">
        <v>2378</v>
      </c>
      <c r="G107" s="52">
        <v>1945</v>
      </c>
      <c r="H107" s="52">
        <v>1847</v>
      </c>
      <c r="I107" s="52">
        <v>2233</v>
      </c>
      <c r="J107" s="52">
        <v>3440</v>
      </c>
      <c r="K107" s="52">
        <v>5021</v>
      </c>
      <c r="L107" s="52">
        <v>5425</v>
      </c>
      <c r="M107" s="52">
        <v>3858</v>
      </c>
      <c r="N107" s="52">
        <v>3683</v>
      </c>
      <c r="O107" s="52">
        <v>3002</v>
      </c>
      <c r="P107" s="52">
        <v>2245</v>
      </c>
      <c r="Q107" s="52">
        <v>2541</v>
      </c>
      <c r="R107" s="52">
        <v>2211</v>
      </c>
      <c r="S107" s="52">
        <v>1778</v>
      </c>
      <c r="T107" s="52">
        <v>2302</v>
      </c>
      <c r="U107" s="52">
        <v>2642</v>
      </c>
      <c r="V107" s="52">
        <v>3953</v>
      </c>
      <c r="W107" s="52">
        <v>5686</v>
      </c>
      <c r="X107" s="52">
        <v>6301</v>
      </c>
      <c r="Y107" s="52">
        <v>4595</v>
      </c>
      <c r="DA107" s="63" t="s">
        <v>1449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1535</v>
      </c>
      <c r="D110" s="52">
        <v>1325</v>
      </c>
      <c r="E110" s="52">
        <v>408</v>
      </c>
      <c r="F110" s="52">
        <v>301</v>
      </c>
      <c r="G110" s="52">
        <v>291</v>
      </c>
      <c r="H110" s="52">
        <v>217</v>
      </c>
      <c r="I110" s="52">
        <v>247</v>
      </c>
      <c r="J110" s="52">
        <v>317</v>
      </c>
      <c r="K110" s="52">
        <v>501</v>
      </c>
      <c r="L110" s="52">
        <v>660</v>
      </c>
      <c r="M110" s="52">
        <v>671</v>
      </c>
      <c r="N110" s="52">
        <v>456</v>
      </c>
      <c r="O110" s="52">
        <v>386</v>
      </c>
      <c r="P110" s="52">
        <v>236</v>
      </c>
      <c r="Q110" s="52">
        <v>300</v>
      </c>
      <c r="R110" s="52">
        <v>376</v>
      </c>
      <c r="S110" s="52">
        <v>332</v>
      </c>
      <c r="T110" s="52">
        <v>318</v>
      </c>
      <c r="U110" s="52">
        <v>261</v>
      </c>
      <c r="V110" s="52">
        <v>336</v>
      </c>
      <c r="W110" s="52">
        <v>375</v>
      </c>
      <c r="X110" s="52">
        <v>524</v>
      </c>
      <c r="Y110" s="52">
        <v>887</v>
      </c>
      <c r="DA110" s="63" t="s">
        <v>1450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2164</v>
      </c>
      <c r="D112" s="52">
        <f>RES_hhdet_in!D112-RES_hhdet_in_new!D112</f>
        <v>3597</v>
      </c>
      <c r="E112" s="52">
        <f>RES_hhdet_in!E112-RES_hhdet_in_new!E112</f>
        <v>2308</v>
      </c>
      <c r="F112" s="52">
        <f>RES_hhdet_in!F112-RES_hhdet_in_new!F112</f>
        <v>1687</v>
      </c>
      <c r="G112" s="52">
        <f>RES_hhdet_in!G112-RES_hhdet_in_new!G112</f>
        <v>1561</v>
      </c>
      <c r="H112" s="52">
        <f>RES_hhdet_in!H112-RES_hhdet_in_new!H112</f>
        <v>1547</v>
      </c>
      <c r="I112" s="52">
        <f>RES_hhdet_in!I112-RES_hhdet_in_new!I112</f>
        <v>1846</v>
      </c>
      <c r="J112" s="52">
        <f>RES_hhdet_in!J112-RES_hhdet_in_new!J112</f>
        <v>2797</v>
      </c>
      <c r="K112" s="52">
        <f>RES_hhdet_in!K112-RES_hhdet_in_new!K112</f>
        <v>3665</v>
      </c>
      <c r="L112" s="52">
        <f>RES_hhdet_in!L112-RES_hhdet_in_new!L112</f>
        <v>3826</v>
      </c>
      <c r="M112" s="52">
        <f>RES_hhdet_in!M112-RES_hhdet_in_new!M112</f>
        <v>2457</v>
      </c>
      <c r="N112" s="52">
        <f>RES_hhdet_in!N112-RES_hhdet_in_new!N112</f>
        <v>3636</v>
      </c>
      <c r="O112" s="52">
        <f>RES_hhdet_in!O112-RES_hhdet_in_new!O112</f>
        <v>4996</v>
      </c>
      <c r="P112" s="52">
        <f>RES_hhdet_in!P112-RES_hhdet_in_new!P112</f>
        <v>4890</v>
      </c>
      <c r="Q112" s="52">
        <f>RES_hhdet_in!Q112-RES_hhdet_in_new!Q112</f>
        <v>3854</v>
      </c>
      <c r="R112" s="52">
        <f>RES_hhdet_in!R112-RES_hhdet_in_new!R112</f>
        <v>2591</v>
      </c>
      <c r="S112" s="52">
        <f>RES_hhdet_in!S112-RES_hhdet_in_new!S112</f>
        <v>2243</v>
      </c>
      <c r="T112" s="52">
        <f>RES_hhdet_in!T112-RES_hhdet_in_new!T112</f>
        <v>2696</v>
      </c>
      <c r="U112" s="52">
        <f>RES_hhdet_in!U112-RES_hhdet_in_new!U112</f>
        <v>2723</v>
      </c>
      <c r="V112" s="52">
        <f>RES_hhdet_in!V112-RES_hhdet_in_new!V112</f>
        <v>3139</v>
      </c>
      <c r="W112" s="52">
        <f>RES_hhdet_in!W112-RES_hhdet_in_new!W112</f>
        <v>3351</v>
      </c>
      <c r="X112" s="52">
        <f>RES_hhdet_in!X112-RES_hhdet_in_new!X112</f>
        <v>4552</v>
      </c>
      <c r="Y112" s="52">
        <f>RES_hhdet_in!Y112-RES_hhdet_in_new!Y112</f>
        <v>4174</v>
      </c>
      <c r="DA112" s="63" t="s">
        <v>1451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1</v>
      </c>
      <c r="F113" s="52">
        <f>RES_hhdet_in!F113-RES_hhdet_in_new!F113</f>
        <v>4</v>
      </c>
      <c r="G113" s="52">
        <f>RES_hhdet_in!G113-RES_hhdet_in_new!G113</f>
        <v>1</v>
      </c>
      <c r="H113" s="52">
        <f>RES_hhdet_in!H113-RES_hhdet_in_new!H113</f>
        <v>1</v>
      </c>
      <c r="I113" s="52">
        <f>RES_hhdet_in!I113-RES_hhdet_in_new!I113</f>
        <v>0</v>
      </c>
      <c r="J113" s="52">
        <f>RES_hhdet_in!J113-RES_hhdet_in_new!J113</f>
        <v>4</v>
      </c>
      <c r="K113" s="52">
        <f>RES_hhdet_in!K113-RES_hhdet_in_new!K113</f>
        <v>17</v>
      </c>
      <c r="L113" s="52">
        <f>RES_hhdet_in!L113-RES_hhdet_in_new!L113</f>
        <v>12</v>
      </c>
      <c r="M113" s="52">
        <f>RES_hhdet_in!M113-RES_hhdet_in_new!M113</f>
        <v>13</v>
      </c>
      <c r="N113" s="52">
        <f>RES_hhdet_in!N113-RES_hhdet_in_new!N113</f>
        <v>24</v>
      </c>
      <c r="O113" s="52">
        <f>RES_hhdet_in!O113-RES_hhdet_in_new!O113</f>
        <v>19</v>
      </c>
      <c r="P113" s="52">
        <f>RES_hhdet_in!P113-RES_hhdet_in_new!P113</f>
        <v>42</v>
      </c>
      <c r="Q113" s="52">
        <f>RES_hhdet_in!Q113-RES_hhdet_in_new!Q113</f>
        <v>28</v>
      </c>
      <c r="R113" s="52">
        <f>RES_hhdet_in!R113-RES_hhdet_in_new!R113</f>
        <v>56</v>
      </c>
      <c r="S113" s="52">
        <f>RES_hhdet_in!S113-RES_hhdet_in_new!S113</f>
        <v>1</v>
      </c>
      <c r="T113" s="52">
        <f>RES_hhdet_in!T113-RES_hhdet_in_new!T113</f>
        <v>22</v>
      </c>
      <c r="U113" s="52">
        <f>RES_hhdet_in!U113-RES_hhdet_in_new!U113</f>
        <v>18</v>
      </c>
      <c r="V113" s="52">
        <f>RES_hhdet_in!V113-RES_hhdet_in_new!V113</f>
        <v>10</v>
      </c>
      <c r="W113" s="52">
        <f>RES_hhdet_in!W113-RES_hhdet_in_new!W113</f>
        <v>88</v>
      </c>
      <c r="X113" s="52">
        <f>RES_hhdet_in!X113-RES_hhdet_in_new!X113</f>
        <v>114</v>
      </c>
      <c r="Y113" s="52">
        <f>RES_hhdet_in!Y113-RES_hhdet_in_new!Y113</f>
        <v>201</v>
      </c>
      <c r="DA113" s="63" t="s">
        <v>1452</v>
      </c>
    </row>
    <row r="114" spans="1:105" ht="12" hidden="1" customHeight="1" x14ac:dyDescent="0.25">
      <c r="A114" s="108" t="s">
        <v>198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X114" s="52">
        <f>RES_hhdet_in!X114-RES_hhdet_in_new!X114</f>
        <v>0</v>
      </c>
      <c r="Y114" s="52">
        <f>RES_hhdet_in!Y114-RES_hhdet_in_new!Y114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X115" s="52">
        <f>RES_hhdet_in!X115-RES_hhdet_in_new!X115</f>
        <v>0</v>
      </c>
      <c r="Y115" s="52">
        <f>RES_hhdet_in!Y115-RES_hhdet_in_new!Y115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6218</v>
      </c>
      <c r="D116" s="52">
        <f>RES_hhdet_in!D116-RES_hhdet_in_new!D116</f>
        <v>182</v>
      </c>
      <c r="E116" s="52">
        <f>RES_hhdet_in!E116-RES_hhdet_in_new!E116</f>
        <v>2542</v>
      </c>
      <c r="F116" s="52">
        <f>RES_hhdet_in!F116-RES_hhdet_in_new!F116</f>
        <v>636</v>
      </c>
      <c r="G116" s="52">
        <f>RES_hhdet_in!G116-RES_hhdet_in_new!G116</f>
        <v>364</v>
      </c>
      <c r="H116" s="52">
        <f>RES_hhdet_in!H116-RES_hhdet_in_new!H116</f>
        <v>365</v>
      </c>
      <c r="I116" s="52">
        <f>RES_hhdet_in!I116-RES_hhdet_in_new!I116</f>
        <v>263</v>
      </c>
      <c r="J116" s="52">
        <f>RES_hhdet_in!J116-RES_hhdet_in_new!J116</f>
        <v>532</v>
      </c>
      <c r="K116" s="52">
        <f>RES_hhdet_in!K116-RES_hhdet_in_new!K116</f>
        <v>540</v>
      </c>
      <c r="L116" s="52">
        <f>RES_hhdet_in!L116-RES_hhdet_in_new!L116</f>
        <v>1461</v>
      </c>
      <c r="M116" s="52">
        <f>RES_hhdet_in!M116-RES_hhdet_in_new!M116</f>
        <v>781</v>
      </c>
      <c r="N116" s="52">
        <f>RES_hhdet_in!N116-RES_hhdet_in_new!N116</f>
        <v>940</v>
      </c>
      <c r="O116" s="52">
        <f>RES_hhdet_in!O116-RES_hhdet_in_new!O116</f>
        <v>315</v>
      </c>
      <c r="P116" s="52">
        <f>RES_hhdet_in!P116-RES_hhdet_in_new!P116</f>
        <v>132</v>
      </c>
      <c r="Q116" s="52">
        <f>RES_hhdet_in!Q116-RES_hhdet_in_new!Q116</f>
        <v>192</v>
      </c>
      <c r="R116" s="52">
        <f>RES_hhdet_in!R116-RES_hhdet_in_new!R116</f>
        <v>420</v>
      </c>
      <c r="S116" s="52">
        <f>RES_hhdet_in!S116-RES_hhdet_in_new!S116</f>
        <v>706</v>
      </c>
      <c r="T116" s="52">
        <f>RES_hhdet_in!T116-RES_hhdet_in_new!T116</f>
        <v>703</v>
      </c>
      <c r="U116" s="52">
        <f>RES_hhdet_in!U116-RES_hhdet_in_new!U116</f>
        <v>513</v>
      </c>
      <c r="V116" s="52">
        <f>RES_hhdet_in!V116-RES_hhdet_in_new!V116</f>
        <v>1626</v>
      </c>
      <c r="W116" s="52">
        <f>RES_hhdet_in!W116-RES_hhdet_in_new!W116</f>
        <v>7</v>
      </c>
      <c r="X116" s="52">
        <f>RES_hhdet_in!X116-RES_hhdet_in_new!X116</f>
        <v>1492</v>
      </c>
      <c r="Y116" s="52">
        <f>RES_hhdet_in!Y116-RES_hhdet_in_new!Y116</f>
        <v>1241</v>
      </c>
      <c r="DA116" s="63" t="s">
        <v>1453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200</v>
      </c>
      <c r="D117" s="52">
        <f>RES_hhdet_in!D117-RES_hhdet_in_new!D117</f>
        <v>4</v>
      </c>
      <c r="E117" s="52">
        <f>RES_hhdet_in!E117-RES_hhdet_in_new!E117</f>
        <v>541</v>
      </c>
      <c r="F117" s="52">
        <f>RES_hhdet_in!F117-RES_hhdet_in_new!F117</f>
        <v>208</v>
      </c>
      <c r="G117" s="52">
        <f>RES_hhdet_in!G117-RES_hhdet_in_new!G117</f>
        <v>203</v>
      </c>
      <c r="H117" s="52">
        <f>RES_hhdet_in!H117-RES_hhdet_in_new!H117</f>
        <v>174</v>
      </c>
      <c r="I117" s="52">
        <f>RES_hhdet_in!I117-RES_hhdet_in_new!I117</f>
        <v>308</v>
      </c>
      <c r="J117" s="52">
        <f>RES_hhdet_in!J117-RES_hhdet_in_new!J117</f>
        <v>524</v>
      </c>
      <c r="K117" s="52">
        <f>RES_hhdet_in!K117-RES_hhdet_in_new!K117</f>
        <v>1392</v>
      </c>
      <c r="L117" s="52">
        <f>RES_hhdet_in!L117-RES_hhdet_in_new!L117</f>
        <v>1076</v>
      </c>
      <c r="M117" s="52">
        <f>RES_hhdet_in!M117-RES_hhdet_in_new!M117</f>
        <v>1767</v>
      </c>
      <c r="N117" s="52">
        <f>RES_hhdet_in!N117-RES_hhdet_in_new!N117</f>
        <v>1091</v>
      </c>
      <c r="O117" s="52">
        <f>RES_hhdet_in!O117-RES_hhdet_in_new!O117</f>
        <v>942</v>
      </c>
      <c r="P117" s="52">
        <f>RES_hhdet_in!P117-RES_hhdet_in_new!P117</f>
        <v>1186</v>
      </c>
      <c r="Q117" s="52">
        <f>RES_hhdet_in!Q117-RES_hhdet_in_new!Q117</f>
        <v>1611</v>
      </c>
      <c r="R117" s="52">
        <f>RES_hhdet_in!R117-RES_hhdet_in_new!R117</f>
        <v>2232</v>
      </c>
      <c r="S117" s="52">
        <f>RES_hhdet_in!S117-RES_hhdet_in_new!S117</f>
        <v>1534</v>
      </c>
      <c r="T117" s="52">
        <f>RES_hhdet_in!T117-RES_hhdet_in_new!T117</f>
        <v>2009</v>
      </c>
      <c r="U117" s="52">
        <f>RES_hhdet_in!U117-RES_hhdet_in_new!U117</f>
        <v>2147</v>
      </c>
      <c r="V117" s="52">
        <f>RES_hhdet_in!V117-RES_hhdet_in_new!V117</f>
        <v>2257</v>
      </c>
      <c r="W117" s="52">
        <f>RES_hhdet_in!W117-RES_hhdet_in_new!W117</f>
        <v>4303</v>
      </c>
      <c r="X117" s="52">
        <f>RES_hhdet_in!X117-RES_hhdet_in_new!X117</f>
        <v>2721</v>
      </c>
      <c r="Y117" s="52">
        <f>RES_hhdet_in!Y117-RES_hhdet_in_new!Y117</f>
        <v>1925</v>
      </c>
      <c r="DA117" s="63" t="s">
        <v>1454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4938</v>
      </c>
      <c r="D121" s="52">
        <v>3422</v>
      </c>
      <c r="E121" s="52">
        <v>2559</v>
      </c>
      <c r="F121" s="52">
        <v>1463</v>
      </c>
      <c r="G121" s="52">
        <v>1811</v>
      </c>
      <c r="H121" s="52">
        <v>2259</v>
      </c>
      <c r="I121" s="52">
        <v>2779</v>
      </c>
      <c r="J121" s="52">
        <v>3713</v>
      </c>
      <c r="K121" s="52">
        <v>4955</v>
      </c>
      <c r="L121" s="52">
        <v>4150</v>
      </c>
      <c r="M121" s="52">
        <v>2058</v>
      </c>
      <c r="N121" s="52">
        <v>1913</v>
      </c>
      <c r="O121" s="52">
        <v>2061</v>
      </c>
      <c r="P121" s="52">
        <v>1320</v>
      </c>
      <c r="Q121" s="52">
        <v>1636</v>
      </c>
      <c r="R121" s="52">
        <v>1824</v>
      </c>
      <c r="S121" s="52">
        <v>2741</v>
      </c>
      <c r="T121" s="52">
        <v>2660</v>
      </c>
      <c r="U121" s="52">
        <v>1928</v>
      </c>
      <c r="V121" s="52">
        <v>2386</v>
      </c>
      <c r="W121" s="52">
        <v>3476</v>
      </c>
      <c r="X121" s="52">
        <v>3807</v>
      </c>
      <c r="Y121" s="52">
        <v>3092</v>
      </c>
      <c r="DA121" s="63" t="s">
        <v>1455</v>
      </c>
    </row>
    <row r="122" spans="1:105" ht="12" customHeight="1" x14ac:dyDescent="0.25">
      <c r="A122" s="109" t="s">
        <v>120</v>
      </c>
      <c r="B122" s="36"/>
      <c r="C122" s="36">
        <v>4202</v>
      </c>
      <c r="D122" s="36">
        <v>883</v>
      </c>
      <c r="E122" s="36">
        <v>3445</v>
      </c>
      <c r="F122" s="36">
        <v>1840</v>
      </c>
      <c r="G122" s="36">
        <v>1373</v>
      </c>
      <c r="H122" s="36">
        <v>1351</v>
      </c>
      <c r="I122" s="36">
        <v>1204</v>
      </c>
      <c r="J122" s="36">
        <v>2163</v>
      </c>
      <c r="K122" s="36">
        <v>3725</v>
      </c>
      <c r="L122" s="36">
        <v>5067</v>
      </c>
      <c r="M122" s="36">
        <v>5301</v>
      </c>
      <c r="N122" s="36">
        <v>4569</v>
      </c>
      <c r="O122" s="36">
        <v>3479</v>
      </c>
      <c r="P122" s="36">
        <v>3306</v>
      </c>
      <c r="Q122" s="36">
        <v>4245</v>
      </c>
      <c r="R122" s="36">
        <v>4956</v>
      </c>
      <c r="S122" s="36">
        <v>4790</v>
      </c>
      <c r="T122" s="36">
        <v>5368</v>
      </c>
      <c r="U122" s="36">
        <v>5392</v>
      </c>
      <c r="V122" s="36">
        <v>5898</v>
      </c>
      <c r="W122" s="36">
        <v>6480</v>
      </c>
      <c r="X122" s="36">
        <v>7225</v>
      </c>
      <c r="Y122" s="36">
        <v>5815</v>
      </c>
      <c r="DA122" s="60" t="s">
        <v>1456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209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1457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210</v>
      </c>
      <c r="B126" s="52"/>
      <c r="C126" s="52">
        <v>1431512</v>
      </c>
      <c r="D126" s="52">
        <v>911124</v>
      </c>
      <c r="E126" s="52">
        <v>930295</v>
      </c>
      <c r="F126" s="52">
        <v>1170781</v>
      </c>
      <c r="G126" s="52">
        <v>906671</v>
      </c>
      <c r="H126" s="52">
        <v>752035</v>
      </c>
      <c r="I126" s="52">
        <v>1054110</v>
      </c>
      <c r="J126" s="52">
        <v>1004877</v>
      </c>
      <c r="K126" s="52">
        <v>1278085</v>
      </c>
      <c r="L126" s="52">
        <v>1279260</v>
      </c>
      <c r="M126" s="52">
        <v>1685583</v>
      </c>
      <c r="N126" s="52">
        <v>1867429</v>
      </c>
      <c r="O126" s="52">
        <v>1760442</v>
      </c>
      <c r="P126" s="52">
        <v>457152</v>
      </c>
      <c r="Q126" s="52">
        <v>650392</v>
      </c>
      <c r="R126" s="52">
        <v>740158</v>
      </c>
      <c r="S126" s="52">
        <v>922727</v>
      </c>
      <c r="T126" s="52">
        <v>606792</v>
      </c>
      <c r="U126" s="52">
        <v>843352</v>
      </c>
      <c r="V126" s="52">
        <v>785280</v>
      </c>
      <c r="W126" s="52">
        <v>913569</v>
      </c>
      <c r="X126" s="52">
        <v>896272</v>
      </c>
      <c r="Y126" s="52">
        <v>1103745</v>
      </c>
      <c r="DA126" s="63" t="s">
        <v>1458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97666</v>
      </c>
      <c r="D129" s="52">
        <v>95640</v>
      </c>
      <c r="E129" s="52">
        <v>72273</v>
      </c>
      <c r="F129" s="52">
        <v>67425</v>
      </c>
      <c r="G129" s="52">
        <v>123718</v>
      </c>
      <c r="H129" s="52">
        <v>95988</v>
      </c>
      <c r="I129" s="52">
        <v>58155</v>
      </c>
      <c r="J129" s="52">
        <v>54895</v>
      </c>
      <c r="K129" s="52">
        <v>103729</v>
      </c>
      <c r="L129" s="52">
        <v>116799</v>
      </c>
      <c r="M129" s="52">
        <v>155374</v>
      </c>
      <c r="N129" s="52">
        <v>240078</v>
      </c>
      <c r="O129" s="52">
        <v>267821</v>
      </c>
      <c r="P129" s="52">
        <v>249984</v>
      </c>
      <c r="Q129" s="52">
        <v>208237</v>
      </c>
      <c r="R129" s="52">
        <v>191911</v>
      </c>
      <c r="S129" s="52">
        <v>218899</v>
      </c>
      <c r="T129" s="52">
        <v>225669</v>
      </c>
      <c r="U129" s="52">
        <v>223586</v>
      </c>
      <c r="V129" s="52">
        <v>240860</v>
      </c>
      <c r="W129" s="52">
        <v>223926</v>
      </c>
      <c r="X129" s="52">
        <v>253515</v>
      </c>
      <c r="Y129" s="52">
        <v>263800</v>
      </c>
      <c r="DA129" s="63" t="s">
        <v>1459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1315913</v>
      </c>
      <c r="D131" s="52">
        <f>RES_hhdet_in!D131-RES_hhdet_in_new!D131</f>
        <v>1082859</v>
      </c>
      <c r="E131" s="52">
        <f>RES_hhdet_in!E131-RES_hhdet_in_new!E131</f>
        <v>1157371</v>
      </c>
      <c r="F131" s="52">
        <f>RES_hhdet_in!F131-RES_hhdet_in_new!F131</f>
        <v>1321293</v>
      </c>
      <c r="G131" s="52">
        <f>RES_hhdet_in!G131-RES_hhdet_in_new!G131</f>
        <v>1086775</v>
      </c>
      <c r="H131" s="52">
        <f>RES_hhdet_in!H131-RES_hhdet_in_new!H131</f>
        <v>880792</v>
      </c>
      <c r="I131" s="52">
        <f>RES_hhdet_in!I131-RES_hhdet_in_new!I131</f>
        <v>1234524</v>
      </c>
      <c r="J131" s="52">
        <f>RES_hhdet_in!J131-RES_hhdet_in_new!J131</f>
        <v>1310011</v>
      </c>
      <c r="K131" s="52">
        <f>RES_hhdet_in!K131-RES_hhdet_in_new!K131</f>
        <v>1429681</v>
      </c>
      <c r="L131" s="52">
        <f>RES_hhdet_in!L131-RES_hhdet_in_new!L131</f>
        <v>1460069</v>
      </c>
      <c r="M131" s="52">
        <f>RES_hhdet_in!M131-RES_hhdet_in_new!M131</f>
        <v>1781115</v>
      </c>
      <c r="N131" s="52">
        <f>RES_hhdet_in!N131-RES_hhdet_in_new!N131</f>
        <v>1787361</v>
      </c>
      <c r="O131" s="52">
        <f>RES_hhdet_in!O131-RES_hhdet_in_new!O131</f>
        <v>1600042</v>
      </c>
      <c r="P131" s="52">
        <f>RES_hhdet_in!P131-RES_hhdet_in_new!P131</f>
        <v>486346</v>
      </c>
      <c r="Q131" s="52">
        <f>RES_hhdet_in!Q131-RES_hhdet_in_new!Q131</f>
        <v>604540</v>
      </c>
      <c r="R131" s="52">
        <f>RES_hhdet_in!R131-RES_hhdet_in_new!R131</f>
        <v>729292</v>
      </c>
      <c r="S131" s="52">
        <f>RES_hhdet_in!S131-RES_hhdet_in_new!S131</f>
        <v>938450</v>
      </c>
      <c r="T131" s="52">
        <f>RES_hhdet_in!T131-RES_hhdet_in_new!T131</f>
        <v>809801</v>
      </c>
      <c r="U131" s="52">
        <f>RES_hhdet_in!U131-RES_hhdet_in_new!U131</f>
        <v>960617</v>
      </c>
      <c r="V131" s="52">
        <f>RES_hhdet_in!V131-RES_hhdet_in_new!V131</f>
        <v>1014864</v>
      </c>
      <c r="W131" s="52">
        <f>RES_hhdet_in!W131-RES_hhdet_in_new!W131</f>
        <v>1204606</v>
      </c>
      <c r="X131" s="52">
        <f>RES_hhdet_in!X131-RES_hhdet_in_new!X131</f>
        <v>1116154</v>
      </c>
      <c r="Y131" s="52">
        <f>RES_hhdet_in!Y131-RES_hhdet_in_new!Y131</f>
        <v>1035653</v>
      </c>
      <c r="DA131" s="63" t="s">
        <v>1460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3101</v>
      </c>
      <c r="D132" s="52">
        <f>RES_hhdet_in!D132-RES_hhdet_in_new!D132</f>
        <v>2425</v>
      </c>
      <c r="E132" s="52">
        <f>RES_hhdet_in!E132-RES_hhdet_in_new!E132</f>
        <v>3048</v>
      </c>
      <c r="F132" s="52">
        <f>RES_hhdet_in!F132-RES_hhdet_in_new!F132</f>
        <v>2819</v>
      </c>
      <c r="G132" s="52">
        <f>RES_hhdet_in!G132-RES_hhdet_in_new!G132</f>
        <v>3158</v>
      </c>
      <c r="H132" s="52">
        <f>RES_hhdet_in!H132-RES_hhdet_in_new!H132</f>
        <v>2665</v>
      </c>
      <c r="I132" s="52">
        <f>RES_hhdet_in!I132-RES_hhdet_in_new!I132</f>
        <v>3745</v>
      </c>
      <c r="J132" s="52">
        <f>RES_hhdet_in!J132-RES_hhdet_in_new!J132</f>
        <v>3614</v>
      </c>
      <c r="K132" s="52">
        <f>RES_hhdet_in!K132-RES_hhdet_in_new!K132</f>
        <v>10165</v>
      </c>
      <c r="L132" s="52">
        <f>RES_hhdet_in!L132-RES_hhdet_in_new!L132</f>
        <v>5132</v>
      </c>
      <c r="M132" s="52">
        <f>RES_hhdet_in!M132-RES_hhdet_in_new!M132</f>
        <v>5253</v>
      </c>
      <c r="N132" s="52">
        <f>RES_hhdet_in!N132-RES_hhdet_in_new!N132</f>
        <v>3094</v>
      </c>
      <c r="O132" s="52">
        <f>RES_hhdet_in!O132-RES_hhdet_in_new!O132</f>
        <v>8492</v>
      </c>
      <c r="P132" s="52">
        <f>RES_hhdet_in!P132-RES_hhdet_in_new!P132</f>
        <v>9183</v>
      </c>
      <c r="Q132" s="52">
        <f>RES_hhdet_in!Q132-RES_hhdet_in_new!Q132</f>
        <v>6093</v>
      </c>
      <c r="R132" s="52">
        <f>RES_hhdet_in!R132-RES_hhdet_in_new!R132</f>
        <v>6425</v>
      </c>
      <c r="S132" s="52">
        <f>RES_hhdet_in!S132-RES_hhdet_in_new!S132</f>
        <v>3679</v>
      </c>
      <c r="T132" s="52">
        <f>RES_hhdet_in!T132-RES_hhdet_in_new!T132</f>
        <v>6218</v>
      </c>
      <c r="U132" s="52">
        <f>RES_hhdet_in!U132-RES_hhdet_in_new!U132</f>
        <v>9740</v>
      </c>
      <c r="V132" s="52">
        <f>RES_hhdet_in!V132-RES_hhdet_in_new!V132</f>
        <v>6769</v>
      </c>
      <c r="W132" s="52">
        <f>RES_hhdet_in!W132-RES_hhdet_in_new!W132</f>
        <v>15041</v>
      </c>
      <c r="X132" s="52">
        <f>RES_hhdet_in!X132-RES_hhdet_in_new!X132</f>
        <v>25232</v>
      </c>
      <c r="Y132" s="52">
        <f>RES_hhdet_in!Y132-RES_hhdet_in_new!Y132</f>
        <v>17304</v>
      </c>
      <c r="DA132" s="63" t="s">
        <v>1461</v>
      </c>
    </row>
    <row r="133" spans="1:105" ht="12" hidden="1" customHeight="1" x14ac:dyDescent="0.25">
      <c r="A133" s="108" t="s">
        <v>199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X133" s="52">
        <f>RES_hhdet_in!X133-RES_hhdet_in_new!X133</f>
        <v>0</v>
      </c>
      <c r="Y133" s="52">
        <f>RES_hhdet_in!Y133-RES_hhdet_in_new!Y133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X134" s="52">
        <f>RES_hhdet_in!X134-RES_hhdet_in_new!X134</f>
        <v>0</v>
      </c>
      <c r="Y134" s="52">
        <f>RES_hhdet_in!Y134-RES_hhdet_in_new!Y134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305029</v>
      </c>
      <c r="D135" s="52">
        <f>RES_hhdet_in!D135-RES_hhdet_in_new!D135</f>
        <v>234433</v>
      </c>
      <c r="E135" s="52">
        <f>RES_hhdet_in!E135-RES_hhdet_in_new!E135</f>
        <v>192715</v>
      </c>
      <c r="F135" s="52">
        <f>RES_hhdet_in!F135-RES_hhdet_in_new!F135</f>
        <v>365556</v>
      </c>
      <c r="G135" s="52">
        <f>RES_hhdet_in!G135-RES_hhdet_in_new!G135</f>
        <v>264300</v>
      </c>
      <c r="H135" s="52">
        <f>RES_hhdet_in!H135-RES_hhdet_in_new!H135</f>
        <v>290387</v>
      </c>
      <c r="I135" s="52">
        <f>RES_hhdet_in!I135-RES_hhdet_in_new!I135</f>
        <v>122505</v>
      </c>
      <c r="J135" s="52">
        <f>RES_hhdet_in!J135-RES_hhdet_in_new!J135</f>
        <v>122658</v>
      </c>
      <c r="K135" s="52">
        <f>RES_hhdet_in!K135-RES_hhdet_in_new!K135</f>
        <v>166766</v>
      </c>
      <c r="L135" s="52">
        <f>RES_hhdet_in!L135-RES_hhdet_in_new!L135</f>
        <v>215680</v>
      </c>
      <c r="M135" s="52">
        <f>RES_hhdet_in!M135-RES_hhdet_in_new!M135</f>
        <v>149525</v>
      </c>
      <c r="N135" s="52">
        <f>RES_hhdet_in!N135-RES_hhdet_in_new!N135</f>
        <v>278539</v>
      </c>
      <c r="O135" s="52">
        <f>RES_hhdet_in!O135-RES_hhdet_in_new!O135</f>
        <v>166705</v>
      </c>
      <c r="P135" s="52">
        <f>RES_hhdet_in!P135-RES_hhdet_in_new!P135</f>
        <v>71937</v>
      </c>
      <c r="Q135" s="52">
        <f>RES_hhdet_in!Q135-RES_hhdet_in_new!Q135</f>
        <v>75527</v>
      </c>
      <c r="R135" s="52">
        <f>RES_hhdet_in!R135-RES_hhdet_in_new!R135</f>
        <v>87216</v>
      </c>
      <c r="S135" s="52">
        <f>RES_hhdet_in!S135-RES_hhdet_in_new!S135</f>
        <v>148959</v>
      </c>
      <c r="T135" s="52">
        <f>RES_hhdet_in!T135-RES_hhdet_in_new!T135</f>
        <v>141385</v>
      </c>
      <c r="U135" s="52">
        <f>RES_hhdet_in!U135-RES_hhdet_in_new!U135</f>
        <v>123226</v>
      </c>
      <c r="V135" s="52">
        <f>RES_hhdet_in!V135-RES_hhdet_in_new!V135</f>
        <v>154604</v>
      </c>
      <c r="W135" s="52">
        <f>RES_hhdet_in!W135-RES_hhdet_in_new!W135</f>
        <v>38773</v>
      </c>
      <c r="X135" s="52">
        <f>RES_hhdet_in!X135-RES_hhdet_in_new!X135</f>
        <v>143092</v>
      </c>
      <c r="Y135" s="52">
        <f>RES_hhdet_in!Y135-RES_hhdet_in_new!Y135</f>
        <v>178641</v>
      </c>
      <c r="DA135" s="63" t="s">
        <v>1462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109733</v>
      </c>
      <c r="D136" s="52">
        <f>RES_hhdet_in!D136-RES_hhdet_in_new!D136</f>
        <v>104708</v>
      </c>
      <c r="E136" s="52">
        <f>RES_hhdet_in!E136-RES_hhdet_in_new!E136</f>
        <v>173909</v>
      </c>
      <c r="F136" s="52">
        <f>RES_hhdet_in!F136-RES_hhdet_in_new!F136</f>
        <v>94551</v>
      </c>
      <c r="G136" s="52">
        <f>RES_hhdet_in!G136-RES_hhdet_in_new!G136</f>
        <v>159370</v>
      </c>
      <c r="H136" s="52">
        <f>RES_hhdet_in!H136-RES_hhdet_in_new!H136</f>
        <v>179777</v>
      </c>
      <c r="I136" s="52">
        <f>RES_hhdet_in!I136-RES_hhdet_in_new!I136</f>
        <v>147216</v>
      </c>
      <c r="J136" s="52">
        <f>RES_hhdet_in!J136-RES_hhdet_in_new!J136</f>
        <v>92120</v>
      </c>
      <c r="K136" s="52">
        <f>RES_hhdet_in!K136-RES_hhdet_in_new!K136</f>
        <v>264182</v>
      </c>
      <c r="L136" s="52">
        <f>RES_hhdet_in!L136-RES_hhdet_in_new!L136</f>
        <v>153097</v>
      </c>
      <c r="M136" s="52">
        <f>RES_hhdet_in!M136-RES_hhdet_in_new!M136</f>
        <v>263717</v>
      </c>
      <c r="N136" s="52">
        <f>RES_hhdet_in!N136-RES_hhdet_in_new!N136</f>
        <v>296589</v>
      </c>
      <c r="O136" s="52">
        <f>RES_hhdet_in!O136-RES_hhdet_in_new!O136</f>
        <v>312758</v>
      </c>
      <c r="P136" s="52">
        <f>RES_hhdet_in!P136-RES_hhdet_in_new!P136</f>
        <v>306216</v>
      </c>
      <c r="Q136" s="52">
        <f>RES_hhdet_in!Q136-RES_hhdet_in_new!Q136</f>
        <v>295346</v>
      </c>
      <c r="R136" s="52">
        <f>RES_hhdet_in!R136-RES_hhdet_in_new!R136</f>
        <v>235916</v>
      </c>
      <c r="S136" s="52">
        <f>RES_hhdet_in!S136-RES_hhdet_in_new!S136</f>
        <v>228200</v>
      </c>
      <c r="T136" s="52">
        <f>RES_hhdet_in!T136-RES_hhdet_in_new!T136</f>
        <v>181206</v>
      </c>
      <c r="U136" s="52">
        <f>RES_hhdet_in!U136-RES_hhdet_in_new!U136</f>
        <v>226381</v>
      </c>
      <c r="V136" s="52">
        <f>RES_hhdet_in!V136-RES_hhdet_in_new!V136</f>
        <v>192457</v>
      </c>
      <c r="W136" s="52">
        <f>RES_hhdet_in!W136-RES_hhdet_in_new!W136</f>
        <v>231669</v>
      </c>
      <c r="X136" s="52">
        <f>RES_hhdet_in!X136-RES_hhdet_in_new!X136</f>
        <v>210464</v>
      </c>
      <c r="Y136" s="52">
        <f>RES_hhdet_in!Y136-RES_hhdet_in_new!Y136</f>
        <v>269773</v>
      </c>
      <c r="DA136" s="63" t="s">
        <v>1463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1392997</v>
      </c>
      <c r="D140" s="52">
        <v>815048</v>
      </c>
      <c r="E140" s="52">
        <v>856588</v>
      </c>
      <c r="F140" s="52">
        <v>1017104</v>
      </c>
      <c r="G140" s="52">
        <v>1241700</v>
      </c>
      <c r="H140" s="52">
        <v>1305952</v>
      </c>
      <c r="I140" s="52">
        <v>648695</v>
      </c>
      <c r="J140" s="52">
        <v>509628</v>
      </c>
      <c r="K140" s="52">
        <v>771204</v>
      </c>
      <c r="L140" s="52">
        <v>659543</v>
      </c>
      <c r="M140" s="52">
        <v>793983</v>
      </c>
      <c r="N140" s="52">
        <v>844711</v>
      </c>
      <c r="O140" s="52">
        <v>863617</v>
      </c>
      <c r="P140" s="52">
        <v>455033</v>
      </c>
      <c r="Q140" s="52">
        <v>602243</v>
      </c>
      <c r="R140" s="52">
        <v>633708</v>
      </c>
      <c r="S140" s="52">
        <v>722143</v>
      </c>
      <c r="T140" s="52">
        <v>673215</v>
      </c>
      <c r="U140" s="52">
        <v>700569</v>
      </c>
      <c r="V140" s="52">
        <v>644683</v>
      </c>
      <c r="W140" s="52">
        <v>700725</v>
      </c>
      <c r="X140" s="52">
        <v>578270</v>
      </c>
      <c r="Y140" s="52">
        <v>684991</v>
      </c>
      <c r="DA140" s="63" t="s">
        <v>1464</v>
      </c>
    </row>
    <row r="141" spans="1:105" ht="12" customHeight="1" x14ac:dyDescent="0.25">
      <c r="A141" s="109" t="s">
        <v>120</v>
      </c>
      <c r="B141" s="36"/>
      <c r="C141" s="36">
        <v>2216864</v>
      </c>
      <c r="D141" s="36">
        <v>2063760</v>
      </c>
      <c r="E141" s="36">
        <v>2311783</v>
      </c>
      <c r="F141" s="36">
        <v>2473318</v>
      </c>
      <c r="G141" s="36">
        <v>2387366</v>
      </c>
      <c r="H141" s="36">
        <v>2590366</v>
      </c>
      <c r="I141" s="36">
        <v>1465148</v>
      </c>
      <c r="J141" s="36">
        <v>1454669</v>
      </c>
      <c r="K141" s="36">
        <v>2001857</v>
      </c>
      <c r="L141" s="36">
        <v>1952649</v>
      </c>
      <c r="M141" s="36">
        <v>2279311</v>
      </c>
      <c r="N141" s="36">
        <v>2444803</v>
      </c>
      <c r="O141" s="36">
        <v>2240248</v>
      </c>
      <c r="P141" s="36">
        <v>1444086</v>
      </c>
      <c r="Q141" s="36">
        <v>1756446</v>
      </c>
      <c r="R141" s="36">
        <v>1910557</v>
      </c>
      <c r="S141" s="36">
        <v>2147853</v>
      </c>
      <c r="T141" s="36">
        <v>1917925</v>
      </c>
      <c r="U141" s="36">
        <v>2183433</v>
      </c>
      <c r="V141" s="36">
        <v>2044980</v>
      </c>
      <c r="W141" s="36">
        <v>1823666</v>
      </c>
      <c r="X141" s="36">
        <v>1593939</v>
      </c>
      <c r="Y141" s="36">
        <v>1817483</v>
      </c>
      <c r="DA141" s="60" t="s">
        <v>1465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1466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250762</v>
      </c>
      <c r="D145" s="52">
        <v>391079</v>
      </c>
      <c r="E145" s="52">
        <v>397640</v>
      </c>
      <c r="F145" s="52">
        <v>406022</v>
      </c>
      <c r="G145" s="52">
        <v>515192</v>
      </c>
      <c r="H145" s="52">
        <v>568423</v>
      </c>
      <c r="I145" s="52">
        <v>748930</v>
      </c>
      <c r="J145" s="52">
        <v>691016</v>
      </c>
      <c r="K145" s="52">
        <v>786760</v>
      </c>
      <c r="L145" s="52">
        <v>717068</v>
      </c>
      <c r="M145" s="52">
        <v>663695</v>
      </c>
      <c r="N145" s="52">
        <v>694437</v>
      </c>
      <c r="O145" s="52">
        <v>818106</v>
      </c>
      <c r="P145" s="52">
        <v>559187</v>
      </c>
      <c r="Q145" s="52">
        <v>643059</v>
      </c>
      <c r="R145" s="52">
        <v>827936</v>
      </c>
      <c r="S145" s="52">
        <v>988967</v>
      </c>
      <c r="T145" s="52">
        <v>1181752</v>
      </c>
      <c r="U145" s="52">
        <v>1370709</v>
      </c>
      <c r="V145" s="52">
        <v>1755095</v>
      </c>
      <c r="W145" s="52">
        <v>2279580</v>
      </c>
      <c r="X145" s="52">
        <v>2667793</v>
      </c>
      <c r="Y145" s="52">
        <v>2224763</v>
      </c>
      <c r="DA145" s="63" t="s">
        <v>1467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49788</v>
      </c>
      <c r="D147" s="52">
        <v>65560</v>
      </c>
      <c r="E147" s="52">
        <v>91246</v>
      </c>
      <c r="F147" s="52">
        <v>106132</v>
      </c>
      <c r="G147" s="52">
        <v>145889</v>
      </c>
      <c r="H147" s="52">
        <v>192956</v>
      </c>
      <c r="I147" s="52">
        <v>225763</v>
      </c>
      <c r="J147" s="52">
        <v>240060</v>
      </c>
      <c r="K147" s="52">
        <v>351964</v>
      </c>
      <c r="L147" s="52">
        <v>356106</v>
      </c>
      <c r="M147" s="52">
        <v>357379</v>
      </c>
      <c r="N147" s="52">
        <v>344090</v>
      </c>
      <c r="O147" s="52">
        <v>418800</v>
      </c>
      <c r="P147" s="52">
        <v>346219</v>
      </c>
      <c r="Q147" s="52">
        <v>567710</v>
      </c>
      <c r="R147" s="52">
        <v>680416</v>
      </c>
      <c r="S147" s="52">
        <v>658689</v>
      </c>
      <c r="T147" s="52">
        <v>678003</v>
      </c>
      <c r="U147" s="52">
        <v>891710</v>
      </c>
      <c r="V147" s="52">
        <v>1036829</v>
      </c>
      <c r="W147" s="52">
        <v>1582272</v>
      </c>
      <c r="X147" s="52">
        <v>1574409</v>
      </c>
      <c r="Y147" s="52">
        <v>1974012</v>
      </c>
      <c r="DA147" s="63" t="s">
        <v>1468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64627</v>
      </c>
      <c r="D149" s="52">
        <f>RES_hhdet_in!D149-RES_hhdet_in_new!D149</f>
        <v>109044</v>
      </c>
      <c r="E149" s="52">
        <f>RES_hhdet_in!E149-RES_hhdet_in_new!E149</f>
        <v>121359</v>
      </c>
      <c r="F149" s="52">
        <f>RES_hhdet_in!F149-RES_hhdet_in_new!F149</f>
        <v>115211</v>
      </c>
      <c r="G149" s="52">
        <f>RES_hhdet_in!G149-RES_hhdet_in_new!G149</f>
        <v>124064</v>
      </c>
      <c r="H149" s="52">
        <f>RES_hhdet_in!H149-RES_hhdet_in_new!H149</f>
        <v>128784</v>
      </c>
      <c r="I149" s="52">
        <f>RES_hhdet_in!I149-RES_hhdet_in_new!I149</f>
        <v>157692</v>
      </c>
      <c r="J149" s="52">
        <f>RES_hhdet_in!J149-RES_hhdet_in_new!J149</f>
        <v>171321</v>
      </c>
      <c r="K149" s="52">
        <f>RES_hhdet_in!K149-RES_hhdet_in_new!K149</f>
        <v>241311</v>
      </c>
      <c r="L149" s="52">
        <f>RES_hhdet_in!L149-RES_hhdet_in_new!L149</f>
        <v>222597</v>
      </c>
      <c r="M149" s="52">
        <f>RES_hhdet_in!M149-RES_hhdet_in_new!M149</f>
        <v>207554</v>
      </c>
      <c r="N149" s="52">
        <f>RES_hhdet_in!N149-RES_hhdet_in_new!N149</f>
        <v>219616</v>
      </c>
      <c r="O149" s="52">
        <f>RES_hhdet_in!O149-RES_hhdet_in_new!O149</f>
        <v>274830</v>
      </c>
      <c r="P149" s="52">
        <f>RES_hhdet_in!P149-RES_hhdet_in_new!P149</f>
        <v>239590</v>
      </c>
      <c r="Q149" s="52">
        <f>RES_hhdet_in!Q149-RES_hhdet_in_new!Q149</f>
        <v>250870</v>
      </c>
      <c r="R149" s="52">
        <f>RES_hhdet_in!R149-RES_hhdet_in_new!R149</f>
        <v>276326</v>
      </c>
      <c r="S149" s="52">
        <f>RES_hhdet_in!S149-RES_hhdet_in_new!S149</f>
        <v>303584</v>
      </c>
      <c r="T149" s="52">
        <f>RES_hhdet_in!T149-RES_hhdet_in_new!T149</f>
        <v>282748</v>
      </c>
      <c r="U149" s="52">
        <f>RES_hhdet_in!U149-RES_hhdet_in_new!U149</f>
        <v>329501</v>
      </c>
      <c r="V149" s="52">
        <f>RES_hhdet_in!V149-RES_hhdet_in_new!V149</f>
        <v>355156</v>
      </c>
      <c r="W149" s="52">
        <f>RES_hhdet_in!W149-RES_hhdet_in_new!W149</f>
        <v>486822</v>
      </c>
      <c r="X149" s="52">
        <f>RES_hhdet_in!X149-RES_hhdet_in_new!X149</f>
        <v>484216</v>
      </c>
      <c r="Y149" s="52">
        <f>RES_hhdet_in!Y149-RES_hhdet_in_new!Y149</f>
        <v>388261</v>
      </c>
      <c r="DA149" s="63" t="s">
        <v>1469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410</v>
      </c>
      <c r="D150" s="52">
        <f>RES_hhdet_in!D150-RES_hhdet_in_new!D150</f>
        <v>921</v>
      </c>
      <c r="E150" s="52">
        <f>RES_hhdet_in!E150-RES_hhdet_in_new!E150</f>
        <v>2736</v>
      </c>
      <c r="F150" s="52">
        <f>RES_hhdet_in!F150-RES_hhdet_in_new!F150</f>
        <v>1071</v>
      </c>
      <c r="G150" s="52">
        <f>RES_hhdet_in!G150-RES_hhdet_in_new!G150</f>
        <v>486</v>
      </c>
      <c r="H150" s="52">
        <f>RES_hhdet_in!H150-RES_hhdet_in_new!H150</f>
        <v>1216</v>
      </c>
      <c r="I150" s="52">
        <f>RES_hhdet_in!I150-RES_hhdet_in_new!I150</f>
        <v>937</v>
      </c>
      <c r="J150" s="52">
        <f>RES_hhdet_in!J150-RES_hhdet_in_new!J150</f>
        <v>4310</v>
      </c>
      <c r="K150" s="52">
        <f>RES_hhdet_in!K150-RES_hhdet_in_new!K150</f>
        <v>3823</v>
      </c>
      <c r="L150" s="52">
        <f>RES_hhdet_in!L150-RES_hhdet_in_new!L150</f>
        <v>13112</v>
      </c>
      <c r="M150" s="52">
        <f>RES_hhdet_in!M150-RES_hhdet_in_new!M150</f>
        <v>6674</v>
      </c>
      <c r="N150" s="52">
        <f>RES_hhdet_in!N150-RES_hhdet_in_new!N150</f>
        <v>8074</v>
      </c>
      <c r="O150" s="52">
        <f>RES_hhdet_in!O150-RES_hhdet_in_new!O150</f>
        <v>8659</v>
      </c>
      <c r="P150" s="52">
        <f>RES_hhdet_in!P150-RES_hhdet_in_new!P150</f>
        <v>7850</v>
      </c>
      <c r="Q150" s="52">
        <f>RES_hhdet_in!Q150-RES_hhdet_in_new!Q150</f>
        <v>5960</v>
      </c>
      <c r="R150" s="52">
        <f>RES_hhdet_in!R150-RES_hhdet_in_new!R150</f>
        <v>7078</v>
      </c>
      <c r="S150" s="52">
        <f>RES_hhdet_in!S150-RES_hhdet_in_new!S150</f>
        <v>11853</v>
      </c>
      <c r="T150" s="52">
        <f>RES_hhdet_in!T150-RES_hhdet_in_new!T150</f>
        <v>8737</v>
      </c>
      <c r="U150" s="52">
        <f>RES_hhdet_in!U150-RES_hhdet_in_new!U150</f>
        <v>8699</v>
      </c>
      <c r="V150" s="52">
        <f>RES_hhdet_in!V150-RES_hhdet_in_new!V150</f>
        <v>15737</v>
      </c>
      <c r="W150" s="52">
        <f>RES_hhdet_in!W150-RES_hhdet_in_new!W150</f>
        <v>4381</v>
      </c>
      <c r="X150" s="52">
        <f>RES_hhdet_in!X150-RES_hhdet_in_new!X150</f>
        <v>11771</v>
      </c>
      <c r="Y150" s="52">
        <f>RES_hhdet_in!Y150-RES_hhdet_in_new!Y150</f>
        <v>2461</v>
      </c>
      <c r="DA150" s="63" t="s">
        <v>1470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X151" s="52">
        <f>RES_hhdet_in!X151-RES_hhdet_in_new!X151</f>
        <v>0</v>
      </c>
      <c r="Y151" s="52">
        <f>RES_hhdet_in!Y151-RES_hhdet_in_new!Y151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X152" s="52">
        <f>RES_hhdet_in!X152-RES_hhdet_in_new!X152</f>
        <v>0</v>
      </c>
      <c r="Y152" s="52">
        <f>RES_hhdet_in!Y152-RES_hhdet_in_new!Y152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263755</v>
      </c>
      <c r="D153" s="52">
        <f>RES_hhdet_in!D153-RES_hhdet_in_new!D153</f>
        <v>337498</v>
      </c>
      <c r="E153" s="52">
        <f>RES_hhdet_in!E153-RES_hhdet_in_new!E153</f>
        <v>329330</v>
      </c>
      <c r="F153" s="52">
        <f>RES_hhdet_in!F153-RES_hhdet_in_new!F153</f>
        <v>389506</v>
      </c>
      <c r="G153" s="52">
        <f>RES_hhdet_in!G153-RES_hhdet_in_new!G153</f>
        <v>491821</v>
      </c>
      <c r="H153" s="52">
        <f>RES_hhdet_in!H153-RES_hhdet_in_new!H153</f>
        <v>583258</v>
      </c>
      <c r="I153" s="52">
        <f>RES_hhdet_in!I153-RES_hhdet_in_new!I153</f>
        <v>564536</v>
      </c>
      <c r="J153" s="52">
        <f>RES_hhdet_in!J153-RES_hhdet_in_new!J153</f>
        <v>629965</v>
      </c>
      <c r="K153" s="52">
        <f>RES_hhdet_in!K153-RES_hhdet_in_new!K153</f>
        <v>731145</v>
      </c>
      <c r="L153" s="52">
        <f>RES_hhdet_in!L153-RES_hhdet_in_new!L153</f>
        <v>785463</v>
      </c>
      <c r="M153" s="52">
        <f>RES_hhdet_in!M153-RES_hhdet_in_new!M153</f>
        <v>768713</v>
      </c>
      <c r="N153" s="52">
        <f>RES_hhdet_in!N153-RES_hhdet_in_new!N153</f>
        <v>897598</v>
      </c>
      <c r="O153" s="52">
        <f>RES_hhdet_in!O153-RES_hhdet_in_new!O153</f>
        <v>983419</v>
      </c>
      <c r="P153" s="52">
        <f>RES_hhdet_in!P153-RES_hhdet_in_new!P153</f>
        <v>806463</v>
      </c>
      <c r="Q153" s="52">
        <f>RES_hhdet_in!Q153-RES_hhdet_in_new!Q153</f>
        <v>917371</v>
      </c>
      <c r="R153" s="52">
        <f>RES_hhdet_in!R153-RES_hhdet_in_new!R153</f>
        <v>1028943</v>
      </c>
      <c r="S153" s="52">
        <f>RES_hhdet_in!S153-RES_hhdet_in_new!S153</f>
        <v>1161043</v>
      </c>
      <c r="T153" s="52">
        <f>RES_hhdet_in!T153-RES_hhdet_in_new!T153</f>
        <v>1234463</v>
      </c>
      <c r="U153" s="52">
        <f>RES_hhdet_in!U153-RES_hhdet_in_new!U153</f>
        <v>1364424</v>
      </c>
      <c r="V153" s="52">
        <f>RES_hhdet_in!V153-RES_hhdet_in_new!V153</f>
        <v>1742330</v>
      </c>
      <c r="W153" s="52">
        <f>RES_hhdet_in!W153-RES_hhdet_in_new!W153</f>
        <v>1660027</v>
      </c>
      <c r="X153" s="52">
        <f>RES_hhdet_in!X153-RES_hhdet_in_new!X153</f>
        <v>1907180</v>
      </c>
      <c r="Y153" s="52">
        <f>RES_hhdet_in!Y153-RES_hhdet_in_new!Y153</f>
        <v>1946132</v>
      </c>
      <c r="DA153" s="63" t="s">
        <v>1471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50316</v>
      </c>
      <c r="D154" s="52">
        <f>RES_hhdet_in!D154-RES_hhdet_in_new!D154</f>
        <v>72874</v>
      </c>
      <c r="E154" s="52">
        <f>RES_hhdet_in!E154-RES_hhdet_in_new!E154</f>
        <v>80166</v>
      </c>
      <c r="F154" s="52">
        <f>RES_hhdet_in!F154-RES_hhdet_in_new!F154</f>
        <v>56029</v>
      </c>
      <c r="G154" s="52">
        <f>RES_hhdet_in!G154-RES_hhdet_in_new!G154</f>
        <v>95554</v>
      </c>
      <c r="H154" s="52">
        <f>RES_hhdet_in!H154-RES_hhdet_in_new!H154</f>
        <v>122506</v>
      </c>
      <c r="I154" s="52">
        <f>RES_hhdet_in!I154-RES_hhdet_in_new!I154</f>
        <v>249458</v>
      </c>
      <c r="J154" s="52">
        <f>RES_hhdet_in!J154-RES_hhdet_in_new!J154</f>
        <v>209588</v>
      </c>
      <c r="K154" s="52">
        <f>RES_hhdet_in!K154-RES_hhdet_in_new!K154</f>
        <v>320322</v>
      </c>
      <c r="L154" s="52">
        <f>RES_hhdet_in!L154-RES_hhdet_in_new!L154</f>
        <v>307359</v>
      </c>
      <c r="M154" s="52">
        <f>RES_hhdet_in!M154-RES_hhdet_in_new!M154</f>
        <v>349016</v>
      </c>
      <c r="N154" s="52">
        <f>RES_hhdet_in!N154-RES_hhdet_in_new!N154</f>
        <v>314459</v>
      </c>
      <c r="O154" s="52">
        <f>RES_hhdet_in!O154-RES_hhdet_in_new!O154</f>
        <v>404651</v>
      </c>
      <c r="P154" s="52">
        <f>RES_hhdet_in!P154-RES_hhdet_in_new!P154</f>
        <v>462599</v>
      </c>
      <c r="Q154" s="52">
        <f>RES_hhdet_in!Q154-RES_hhdet_in_new!Q154</f>
        <v>509718</v>
      </c>
      <c r="R154" s="52">
        <f>RES_hhdet_in!R154-RES_hhdet_in_new!R154</f>
        <v>561846</v>
      </c>
      <c r="S154" s="52">
        <f>RES_hhdet_in!S154-RES_hhdet_in_new!S154</f>
        <v>553615</v>
      </c>
      <c r="T154" s="52">
        <f>RES_hhdet_in!T154-RES_hhdet_in_new!T154</f>
        <v>667996</v>
      </c>
      <c r="U154" s="52">
        <f>RES_hhdet_in!U154-RES_hhdet_in_new!U154</f>
        <v>711208</v>
      </c>
      <c r="V154" s="52">
        <f>RES_hhdet_in!V154-RES_hhdet_in_new!V154</f>
        <v>778645</v>
      </c>
      <c r="W154" s="52">
        <f>RES_hhdet_in!W154-RES_hhdet_in_new!W154</f>
        <v>1387932</v>
      </c>
      <c r="X154" s="52">
        <f>RES_hhdet_in!X154-RES_hhdet_in_new!X154</f>
        <v>1633490</v>
      </c>
      <c r="Y154" s="52">
        <f>RES_hhdet_in!Y154-RES_hhdet_in_new!Y154</f>
        <v>1379696</v>
      </c>
      <c r="DA154" s="63" t="s">
        <v>1472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45824</v>
      </c>
      <c r="D158" s="52">
        <v>75776</v>
      </c>
      <c r="E158" s="52">
        <v>90030</v>
      </c>
      <c r="F158" s="52">
        <v>97503</v>
      </c>
      <c r="G158" s="52">
        <v>129980</v>
      </c>
      <c r="H158" s="52">
        <v>144135</v>
      </c>
      <c r="I158" s="52">
        <v>194752</v>
      </c>
      <c r="J158" s="52">
        <v>198757</v>
      </c>
      <c r="K158" s="52">
        <v>269209</v>
      </c>
      <c r="L158" s="52">
        <v>296896</v>
      </c>
      <c r="M158" s="52">
        <v>297029</v>
      </c>
      <c r="N158" s="52">
        <v>346392</v>
      </c>
      <c r="O158" s="52">
        <v>395595</v>
      </c>
      <c r="P158" s="52">
        <v>310551</v>
      </c>
      <c r="Q158" s="52">
        <v>297680</v>
      </c>
      <c r="R158" s="52">
        <v>276953</v>
      </c>
      <c r="S158" s="52">
        <v>359114</v>
      </c>
      <c r="T158" s="52">
        <v>385172</v>
      </c>
      <c r="U158" s="52">
        <v>466277</v>
      </c>
      <c r="V158" s="52">
        <v>525957</v>
      </c>
      <c r="W158" s="52">
        <v>610171</v>
      </c>
      <c r="X158" s="52">
        <v>579292</v>
      </c>
      <c r="Y158" s="52">
        <v>510197</v>
      </c>
      <c r="DA158" s="63" t="s">
        <v>1473</v>
      </c>
    </row>
    <row r="159" spans="1:105" ht="12" customHeight="1" x14ac:dyDescent="0.25">
      <c r="A159" s="109" t="s">
        <v>120</v>
      </c>
      <c r="B159" s="36"/>
      <c r="C159" s="36">
        <v>333289</v>
      </c>
      <c r="D159" s="36">
        <v>444560</v>
      </c>
      <c r="E159" s="36">
        <v>443568</v>
      </c>
      <c r="F159" s="36">
        <v>464312</v>
      </c>
      <c r="G159" s="36">
        <v>581971</v>
      </c>
      <c r="H159" s="36">
        <v>691630</v>
      </c>
      <c r="I159" s="36">
        <v>777923</v>
      </c>
      <c r="J159" s="36">
        <v>816372</v>
      </c>
      <c r="K159" s="36">
        <v>1027048</v>
      </c>
      <c r="L159" s="36">
        <v>1031546</v>
      </c>
      <c r="M159" s="36">
        <v>1035885</v>
      </c>
      <c r="N159" s="36">
        <v>1092889</v>
      </c>
      <c r="O159" s="36">
        <v>1276051</v>
      </c>
      <c r="P159" s="36">
        <v>1205993</v>
      </c>
      <c r="Q159" s="36">
        <v>1386295</v>
      </c>
      <c r="R159" s="36">
        <v>1597559</v>
      </c>
      <c r="S159" s="36">
        <v>1670904</v>
      </c>
      <c r="T159" s="36">
        <v>1808916</v>
      </c>
      <c r="U159" s="36">
        <v>1946182</v>
      </c>
      <c r="V159" s="36">
        <v>2366381</v>
      </c>
      <c r="W159" s="36">
        <v>2934159</v>
      </c>
      <c r="X159" s="36">
        <v>3462854</v>
      </c>
      <c r="Y159" s="36">
        <v>3186766</v>
      </c>
      <c r="DA159" s="60" t="s">
        <v>1474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1475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610192</v>
      </c>
      <c r="D163" s="52">
        <v>566584</v>
      </c>
      <c r="E163" s="52">
        <v>525736</v>
      </c>
      <c r="F163" s="52">
        <v>502018</v>
      </c>
      <c r="G163" s="52">
        <v>496789</v>
      </c>
      <c r="H163" s="52">
        <v>558568</v>
      </c>
      <c r="I163" s="52">
        <v>549709</v>
      </c>
      <c r="J163" s="52">
        <v>521442</v>
      </c>
      <c r="K163" s="52">
        <v>516187</v>
      </c>
      <c r="L163" s="52">
        <v>618708</v>
      </c>
      <c r="M163" s="52">
        <v>552269</v>
      </c>
      <c r="N163" s="52">
        <v>655877</v>
      </c>
      <c r="O163" s="52">
        <v>462488</v>
      </c>
      <c r="P163" s="52">
        <v>115893</v>
      </c>
      <c r="Q163" s="52">
        <v>210195</v>
      </c>
      <c r="R163" s="52">
        <v>430151</v>
      </c>
      <c r="S163" s="52">
        <v>601338</v>
      </c>
      <c r="T163" s="52">
        <v>613615</v>
      </c>
      <c r="U163" s="52">
        <v>567953</v>
      </c>
      <c r="V163" s="52">
        <v>571377</v>
      </c>
      <c r="W163" s="52">
        <v>651073</v>
      </c>
      <c r="X163" s="52">
        <v>619915</v>
      </c>
      <c r="Y163" s="52">
        <v>684595</v>
      </c>
      <c r="DA163" s="63" t="s">
        <v>1476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350142</v>
      </c>
      <c r="D165" s="52">
        <v>355023</v>
      </c>
      <c r="E165" s="52">
        <v>354838</v>
      </c>
      <c r="F165" s="52">
        <v>284983</v>
      </c>
      <c r="G165" s="52">
        <v>376223</v>
      </c>
      <c r="H165" s="52">
        <v>378103</v>
      </c>
      <c r="I165" s="52">
        <v>370715</v>
      </c>
      <c r="J165" s="52">
        <v>239205</v>
      </c>
      <c r="K165" s="52">
        <v>339687</v>
      </c>
      <c r="L165" s="52">
        <v>349024</v>
      </c>
      <c r="M165" s="52">
        <v>476729</v>
      </c>
      <c r="N165" s="52">
        <v>531875</v>
      </c>
      <c r="O165" s="52">
        <v>520418</v>
      </c>
      <c r="P165" s="52">
        <v>347208</v>
      </c>
      <c r="Q165" s="52">
        <v>266367</v>
      </c>
      <c r="R165" s="52">
        <v>341536</v>
      </c>
      <c r="S165" s="52">
        <v>492514</v>
      </c>
      <c r="T165" s="52">
        <v>547351</v>
      </c>
      <c r="U165" s="52">
        <v>604830</v>
      </c>
      <c r="V165" s="52">
        <v>593779</v>
      </c>
      <c r="W165" s="52">
        <v>582383</v>
      </c>
      <c r="X165" s="52">
        <v>559163</v>
      </c>
      <c r="Y165" s="52">
        <v>579180</v>
      </c>
      <c r="DA165" s="63" t="s">
        <v>1477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291503</v>
      </c>
      <c r="D167" s="52">
        <f>RES_hhdet_in!D167-RES_hhdet_in_new!D167</f>
        <v>246591</v>
      </c>
      <c r="E167" s="52">
        <f>RES_hhdet_in!E167-RES_hhdet_in_new!E167</f>
        <v>285340</v>
      </c>
      <c r="F167" s="52">
        <f>RES_hhdet_in!F167-RES_hhdet_in_new!F167</f>
        <v>292285</v>
      </c>
      <c r="G167" s="52">
        <f>RES_hhdet_in!G167-RES_hhdet_in_new!G167</f>
        <v>266208</v>
      </c>
      <c r="H167" s="52">
        <f>RES_hhdet_in!H167-RES_hhdet_in_new!H167</f>
        <v>296869</v>
      </c>
      <c r="I167" s="52">
        <f>RES_hhdet_in!I167-RES_hhdet_in_new!I167</f>
        <v>157192</v>
      </c>
      <c r="J167" s="52">
        <f>RES_hhdet_in!J167-RES_hhdet_in_new!J167</f>
        <v>147597</v>
      </c>
      <c r="K167" s="52">
        <f>RES_hhdet_in!K167-RES_hhdet_in_new!K167</f>
        <v>245717</v>
      </c>
      <c r="L167" s="52">
        <f>RES_hhdet_in!L167-RES_hhdet_in_new!L167</f>
        <v>269129</v>
      </c>
      <c r="M167" s="52">
        <f>RES_hhdet_in!M167-RES_hhdet_in_new!M167</f>
        <v>256978</v>
      </c>
      <c r="N167" s="52">
        <f>RES_hhdet_in!N167-RES_hhdet_in_new!N167</f>
        <v>224958</v>
      </c>
      <c r="O167" s="52">
        <f>RES_hhdet_in!O167-RES_hhdet_in_new!O167</f>
        <v>160186</v>
      </c>
      <c r="P167" s="52">
        <f>RES_hhdet_in!P167-RES_hhdet_in_new!P167</f>
        <v>122255</v>
      </c>
      <c r="Q167" s="52">
        <f>RES_hhdet_in!Q167-RES_hhdet_in_new!Q167</f>
        <v>129281</v>
      </c>
      <c r="R167" s="52">
        <f>RES_hhdet_in!R167-RES_hhdet_in_new!R167</f>
        <v>228992</v>
      </c>
      <c r="S167" s="52">
        <f>RES_hhdet_in!S167-RES_hhdet_in_new!S167</f>
        <v>241801</v>
      </c>
      <c r="T167" s="52">
        <f>RES_hhdet_in!T167-RES_hhdet_in_new!T167</f>
        <v>248029</v>
      </c>
      <c r="U167" s="52">
        <f>RES_hhdet_in!U167-RES_hhdet_in_new!U167</f>
        <v>171365</v>
      </c>
      <c r="V167" s="52">
        <f>RES_hhdet_in!V167-RES_hhdet_in_new!V167</f>
        <v>163909</v>
      </c>
      <c r="W167" s="52">
        <f>RES_hhdet_in!W167-RES_hhdet_in_new!W167</f>
        <v>171876</v>
      </c>
      <c r="X167" s="52">
        <f>RES_hhdet_in!X167-RES_hhdet_in_new!X167</f>
        <v>173389</v>
      </c>
      <c r="Y167" s="52">
        <f>RES_hhdet_in!Y167-RES_hhdet_in_new!Y167</f>
        <v>219697</v>
      </c>
      <c r="DA167" s="63" t="s">
        <v>1478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233</v>
      </c>
      <c r="D168" s="52">
        <f>RES_hhdet_in!D168-RES_hhdet_in_new!D168</f>
        <v>414</v>
      </c>
      <c r="E168" s="52">
        <f>RES_hhdet_in!E168-RES_hhdet_in_new!E168</f>
        <v>1349</v>
      </c>
      <c r="F168" s="52">
        <f>RES_hhdet_in!F168-RES_hhdet_in_new!F168</f>
        <v>821</v>
      </c>
      <c r="G168" s="52">
        <f>RES_hhdet_in!G168-RES_hhdet_in_new!G168</f>
        <v>544</v>
      </c>
      <c r="H168" s="52">
        <f>RES_hhdet_in!H168-RES_hhdet_in_new!H168</f>
        <v>729</v>
      </c>
      <c r="I168" s="52">
        <f>RES_hhdet_in!I168-RES_hhdet_in_new!I168</f>
        <v>944</v>
      </c>
      <c r="J168" s="52">
        <f>RES_hhdet_in!J168-RES_hhdet_in_new!J168</f>
        <v>1564</v>
      </c>
      <c r="K168" s="52">
        <f>RES_hhdet_in!K168-RES_hhdet_in_new!K168</f>
        <v>2033</v>
      </c>
      <c r="L168" s="52">
        <f>RES_hhdet_in!L168-RES_hhdet_in_new!L168</f>
        <v>2322</v>
      </c>
      <c r="M168" s="52">
        <f>RES_hhdet_in!M168-RES_hhdet_in_new!M168</f>
        <v>760</v>
      </c>
      <c r="N168" s="52">
        <f>RES_hhdet_in!N168-RES_hhdet_in_new!N168</f>
        <v>1319</v>
      </c>
      <c r="O168" s="52">
        <f>RES_hhdet_in!O168-RES_hhdet_in_new!O168</f>
        <v>1423</v>
      </c>
      <c r="P168" s="52">
        <f>RES_hhdet_in!P168-RES_hhdet_in_new!P168</f>
        <v>948</v>
      </c>
      <c r="Q168" s="52">
        <f>RES_hhdet_in!Q168-RES_hhdet_in_new!Q168</f>
        <v>1610</v>
      </c>
      <c r="R168" s="52">
        <f>RES_hhdet_in!R168-RES_hhdet_in_new!R168</f>
        <v>2285</v>
      </c>
      <c r="S168" s="52">
        <f>RES_hhdet_in!S168-RES_hhdet_in_new!S168</f>
        <v>1901</v>
      </c>
      <c r="T168" s="52">
        <f>RES_hhdet_in!T168-RES_hhdet_in_new!T168</f>
        <v>1143</v>
      </c>
      <c r="U168" s="52">
        <f>RES_hhdet_in!U168-RES_hhdet_in_new!U168</f>
        <v>418</v>
      </c>
      <c r="V168" s="52">
        <f>RES_hhdet_in!V168-RES_hhdet_in_new!V168</f>
        <v>1112</v>
      </c>
      <c r="W168" s="52">
        <f>RES_hhdet_in!W168-RES_hhdet_in_new!W168</f>
        <v>2061</v>
      </c>
      <c r="X168" s="52">
        <f>RES_hhdet_in!X168-RES_hhdet_in_new!X168</f>
        <v>2565</v>
      </c>
      <c r="Y168" s="52">
        <f>RES_hhdet_in!Y168-RES_hhdet_in_new!Y168</f>
        <v>583</v>
      </c>
      <c r="DA168" s="63" t="s">
        <v>1479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X169" s="52">
        <f>RES_hhdet_in!X169-RES_hhdet_in_new!X169</f>
        <v>0</v>
      </c>
      <c r="Y169" s="52">
        <f>RES_hhdet_in!Y169-RES_hhdet_in_new!Y169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X170" s="52">
        <f>RES_hhdet_in!X170-RES_hhdet_in_new!X170</f>
        <v>0</v>
      </c>
      <c r="Y170" s="52">
        <f>RES_hhdet_in!Y170-RES_hhdet_in_new!Y170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945176</v>
      </c>
      <c r="D171" s="52">
        <f>RES_hhdet_in!D171-RES_hhdet_in_new!D171</f>
        <v>964333</v>
      </c>
      <c r="E171" s="52">
        <f>RES_hhdet_in!E171-RES_hhdet_in_new!E171</f>
        <v>868001</v>
      </c>
      <c r="F171" s="52">
        <f>RES_hhdet_in!F171-RES_hhdet_in_new!F171</f>
        <v>888257</v>
      </c>
      <c r="G171" s="52">
        <f>RES_hhdet_in!G171-RES_hhdet_in_new!G171</f>
        <v>1004494</v>
      </c>
      <c r="H171" s="52">
        <f>RES_hhdet_in!H171-RES_hhdet_in_new!H171</f>
        <v>1173707</v>
      </c>
      <c r="I171" s="52">
        <f>RES_hhdet_in!I171-RES_hhdet_in_new!I171</f>
        <v>679898</v>
      </c>
      <c r="J171" s="52">
        <f>RES_hhdet_in!J171-RES_hhdet_in_new!J171</f>
        <v>658793</v>
      </c>
      <c r="K171" s="52">
        <f>RES_hhdet_in!K171-RES_hhdet_in_new!K171</f>
        <v>761254</v>
      </c>
      <c r="L171" s="52">
        <f>RES_hhdet_in!L171-RES_hhdet_in_new!L171</f>
        <v>815417</v>
      </c>
      <c r="M171" s="52">
        <f>RES_hhdet_in!M171-RES_hhdet_in_new!M171</f>
        <v>837242</v>
      </c>
      <c r="N171" s="52">
        <f>RES_hhdet_in!N171-RES_hhdet_in_new!N171</f>
        <v>956636</v>
      </c>
      <c r="O171" s="52">
        <f>RES_hhdet_in!O171-RES_hhdet_in_new!O171</f>
        <v>811373</v>
      </c>
      <c r="P171" s="52">
        <f>RES_hhdet_in!P171-RES_hhdet_in_new!P171</f>
        <v>518665</v>
      </c>
      <c r="Q171" s="52">
        <f>RES_hhdet_in!Q171-RES_hhdet_in_new!Q171</f>
        <v>639731</v>
      </c>
      <c r="R171" s="52">
        <f>RES_hhdet_in!R171-RES_hhdet_in_new!R171</f>
        <v>757296</v>
      </c>
      <c r="S171" s="52">
        <f>RES_hhdet_in!S171-RES_hhdet_in_new!S171</f>
        <v>847623</v>
      </c>
      <c r="T171" s="52">
        <f>RES_hhdet_in!T171-RES_hhdet_in_new!T171</f>
        <v>845329</v>
      </c>
      <c r="U171" s="52">
        <f>RES_hhdet_in!U171-RES_hhdet_in_new!U171</f>
        <v>819084</v>
      </c>
      <c r="V171" s="52">
        <f>RES_hhdet_in!V171-RES_hhdet_in_new!V171</f>
        <v>817107</v>
      </c>
      <c r="W171" s="52">
        <f>RES_hhdet_in!W171-RES_hhdet_in_new!W171</f>
        <v>738352</v>
      </c>
      <c r="X171" s="52">
        <f>RES_hhdet_in!X171-RES_hhdet_in_new!X171</f>
        <v>621175</v>
      </c>
      <c r="Y171" s="52">
        <f>RES_hhdet_in!Y171-RES_hhdet_in_new!Y171</f>
        <v>776434</v>
      </c>
      <c r="DA171" s="63" t="s">
        <v>1480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104590</v>
      </c>
      <c r="D172" s="52">
        <f>RES_hhdet_in!D172-RES_hhdet_in_new!D172</f>
        <v>101053</v>
      </c>
      <c r="E172" s="52">
        <f>RES_hhdet_in!E172-RES_hhdet_in_new!E172</f>
        <v>110405</v>
      </c>
      <c r="F172" s="52">
        <f>RES_hhdet_in!F172-RES_hhdet_in_new!F172</f>
        <v>101854</v>
      </c>
      <c r="G172" s="52">
        <f>RES_hhdet_in!G172-RES_hhdet_in_new!G172</f>
        <v>139777</v>
      </c>
      <c r="H172" s="52">
        <f>RES_hhdet_in!H172-RES_hhdet_in_new!H172</f>
        <v>184828</v>
      </c>
      <c r="I172" s="52">
        <f>RES_hhdet_in!I172-RES_hhdet_in_new!I172</f>
        <v>222971</v>
      </c>
      <c r="J172" s="52">
        <f>RES_hhdet_in!J172-RES_hhdet_in_new!J172</f>
        <v>238334</v>
      </c>
      <c r="K172" s="52">
        <f>RES_hhdet_in!K172-RES_hhdet_in_new!K172</f>
        <v>312441</v>
      </c>
      <c r="L172" s="52">
        <f>RES_hhdet_in!L172-RES_hhdet_in_new!L172</f>
        <v>318933</v>
      </c>
      <c r="M172" s="52">
        <f>RES_hhdet_in!M172-RES_hhdet_in_new!M172</f>
        <v>228667</v>
      </c>
      <c r="N172" s="52">
        <f>RES_hhdet_in!N172-RES_hhdet_in_new!N172</f>
        <v>238558</v>
      </c>
      <c r="O172" s="52">
        <f>RES_hhdet_in!O172-RES_hhdet_in_new!O172</f>
        <v>216910</v>
      </c>
      <c r="P172" s="52">
        <f>RES_hhdet_in!P172-RES_hhdet_in_new!P172</f>
        <v>191861</v>
      </c>
      <c r="Q172" s="52">
        <f>RES_hhdet_in!Q172-RES_hhdet_in_new!Q172</f>
        <v>230617</v>
      </c>
      <c r="R172" s="52">
        <f>RES_hhdet_in!R172-RES_hhdet_in_new!R172</f>
        <v>313234</v>
      </c>
      <c r="S172" s="52">
        <f>RES_hhdet_in!S172-RES_hhdet_in_new!S172</f>
        <v>321909</v>
      </c>
      <c r="T172" s="52">
        <f>RES_hhdet_in!T172-RES_hhdet_in_new!T172</f>
        <v>326258</v>
      </c>
      <c r="U172" s="52">
        <f>RES_hhdet_in!U172-RES_hhdet_in_new!U172</f>
        <v>271439</v>
      </c>
      <c r="V172" s="52">
        <f>RES_hhdet_in!V172-RES_hhdet_in_new!V172</f>
        <v>239085</v>
      </c>
      <c r="W172" s="52">
        <f>RES_hhdet_in!W172-RES_hhdet_in_new!W172</f>
        <v>275852</v>
      </c>
      <c r="X172" s="52">
        <f>RES_hhdet_in!X172-RES_hhdet_in_new!X172</f>
        <v>315332</v>
      </c>
      <c r="Y172" s="52">
        <f>RES_hhdet_in!Y172-RES_hhdet_in_new!Y172</f>
        <v>320014</v>
      </c>
      <c r="DA172" s="63" t="s">
        <v>1481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327206</v>
      </c>
      <c r="D176" s="52">
        <v>371802</v>
      </c>
      <c r="E176" s="52">
        <v>368050</v>
      </c>
      <c r="F176" s="52">
        <v>380893</v>
      </c>
      <c r="G176" s="52">
        <v>341892</v>
      </c>
      <c r="H176" s="52">
        <v>354961</v>
      </c>
      <c r="I176" s="52">
        <v>239602</v>
      </c>
      <c r="J176" s="52">
        <v>238871</v>
      </c>
      <c r="K176" s="52">
        <v>310589</v>
      </c>
      <c r="L176" s="52">
        <v>342434</v>
      </c>
      <c r="M176" s="52">
        <v>314275</v>
      </c>
      <c r="N176" s="52">
        <v>297146</v>
      </c>
      <c r="O176" s="52">
        <v>245281</v>
      </c>
      <c r="P176" s="52">
        <v>175642</v>
      </c>
      <c r="Q176" s="52">
        <v>190327</v>
      </c>
      <c r="R176" s="52">
        <v>227960</v>
      </c>
      <c r="S176" s="52">
        <v>257947</v>
      </c>
      <c r="T176" s="52">
        <v>256429</v>
      </c>
      <c r="U176" s="52">
        <v>208636</v>
      </c>
      <c r="V176" s="52">
        <v>184013</v>
      </c>
      <c r="W176" s="52">
        <v>150194</v>
      </c>
      <c r="X176" s="52">
        <v>102261</v>
      </c>
      <c r="Y176" s="52">
        <v>160536</v>
      </c>
      <c r="DA176" s="63" t="s">
        <v>1482</v>
      </c>
    </row>
    <row r="177" spans="1:105" ht="12" customHeight="1" x14ac:dyDescent="0.25">
      <c r="A177" s="109" t="s">
        <v>120</v>
      </c>
      <c r="B177" s="36"/>
      <c r="C177" s="36">
        <v>1014199</v>
      </c>
      <c r="D177" s="36">
        <v>940936</v>
      </c>
      <c r="E177" s="36">
        <v>897053</v>
      </c>
      <c r="F177" s="36">
        <v>902093</v>
      </c>
      <c r="G177" s="36">
        <v>1069143</v>
      </c>
      <c r="H177" s="36">
        <v>1301188</v>
      </c>
      <c r="I177" s="36">
        <v>821517</v>
      </c>
      <c r="J177" s="36">
        <v>805178</v>
      </c>
      <c r="K177" s="36">
        <v>1011133</v>
      </c>
      <c r="L177" s="36">
        <v>1063781</v>
      </c>
      <c r="M177" s="36">
        <v>1010387</v>
      </c>
      <c r="N177" s="36">
        <v>1123989</v>
      </c>
      <c r="O177" s="36">
        <v>944760</v>
      </c>
      <c r="P177" s="36">
        <v>657958</v>
      </c>
      <c r="Q177" s="36">
        <v>810602</v>
      </c>
      <c r="R177" s="36">
        <v>1073691</v>
      </c>
      <c r="S177" s="36">
        <v>1155368</v>
      </c>
      <c r="T177" s="36">
        <v>1164663</v>
      </c>
      <c r="U177" s="36">
        <v>1052913</v>
      </c>
      <c r="V177" s="36">
        <v>1037747</v>
      </c>
      <c r="W177" s="36">
        <v>1037501</v>
      </c>
      <c r="X177" s="36">
        <v>1009783</v>
      </c>
      <c r="Y177" s="36">
        <v>1156127</v>
      </c>
      <c r="DA177" s="60" t="s">
        <v>1483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G3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1484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X2" s="140">
        <v>2021</v>
      </c>
      <c r="Y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1485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138476</v>
      </c>
      <c r="K5" s="52">
        <v>236383</v>
      </c>
      <c r="L5" s="52">
        <v>345732</v>
      </c>
      <c r="M5" s="52">
        <v>368620</v>
      </c>
      <c r="N5" s="52">
        <v>495725</v>
      </c>
      <c r="O5" s="52">
        <v>376759</v>
      </c>
      <c r="P5" s="52">
        <v>232017</v>
      </c>
      <c r="Q5" s="52">
        <v>299887</v>
      </c>
      <c r="R5" s="52">
        <v>274589</v>
      </c>
      <c r="S5" s="52">
        <v>323242</v>
      </c>
      <c r="T5" s="52">
        <v>44872</v>
      </c>
      <c r="U5" s="52">
        <v>277948</v>
      </c>
      <c r="V5" s="52">
        <v>316342</v>
      </c>
      <c r="W5" s="52">
        <v>80076</v>
      </c>
      <c r="X5" s="52">
        <v>126766</v>
      </c>
      <c r="Y5" s="52">
        <v>687460</v>
      </c>
      <c r="DA5" s="63" t="s">
        <v>1486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16667</v>
      </c>
      <c r="S8" s="52">
        <v>32372</v>
      </c>
      <c r="T8" s="52">
        <v>39225</v>
      </c>
      <c r="U8" s="52">
        <v>35639</v>
      </c>
      <c r="V8" s="52">
        <v>36859</v>
      </c>
      <c r="W8" s="52">
        <v>28590</v>
      </c>
      <c r="X8" s="52">
        <v>29943</v>
      </c>
      <c r="Y8" s="52">
        <v>24165</v>
      </c>
      <c r="DA8" s="63" t="s">
        <v>1487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49225</v>
      </c>
      <c r="K10" s="52">
        <v>66949</v>
      </c>
      <c r="L10" s="52">
        <v>111804</v>
      </c>
      <c r="M10" s="52">
        <v>118826</v>
      </c>
      <c r="N10" s="52">
        <v>259578</v>
      </c>
      <c r="O10" s="52">
        <v>190804</v>
      </c>
      <c r="P10" s="52">
        <v>129735</v>
      </c>
      <c r="Q10" s="52">
        <v>187023</v>
      </c>
      <c r="R10" s="52">
        <v>181916</v>
      </c>
      <c r="S10" s="52">
        <v>236522</v>
      </c>
      <c r="T10" s="52">
        <v>190362</v>
      </c>
      <c r="U10" s="52">
        <v>271436</v>
      </c>
      <c r="V10" s="52">
        <v>352329</v>
      </c>
      <c r="W10" s="52">
        <v>304779</v>
      </c>
      <c r="X10" s="52">
        <v>206635</v>
      </c>
      <c r="Y10" s="52">
        <v>538788</v>
      </c>
      <c r="DA10" s="63" t="s">
        <v>1488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14794</v>
      </c>
      <c r="S11" s="52">
        <v>32099</v>
      </c>
      <c r="T11" s="52">
        <v>21390</v>
      </c>
      <c r="U11" s="52">
        <v>12150</v>
      </c>
      <c r="V11" s="52">
        <v>5141</v>
      </c>
      <c r="W11" s="52">
        <v>8976</v>
      </c>
      <c r="X11" s="52">
        <v>20970</v>
      </c>
      <c r="Y11" s="52">
        <v>43907</v>
      </c>
      <c r="DA11" s="63" t="s">
        <v>1489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213</v>
      </c>
      <c r="S12" s="52">
        <v>237</v>
      </c>
      <c r="T12" s="52">
        <v>226</v>
      </c>
      <c r="U12" s="52">
        <v>92</v>
      </c>
      <c r="V12" s="52">
        <v>76</v>
      </c>
      <c r="W12" s="52">
        <v>14</v>
      </c>
      <c r="X12" s="52">
        <v>207</v>
      </c>
      <c r="Y12" s="52">
        <v>271</v>
      </c>
      <c r="DA12" s="63" t="s">
        <v>1490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42186</v>
      </c>
      <c r="S15" s="52">
        <v>93078</v>
      </c>
      <c r="T15" s="52">
        <v>89563</v>
      </c>
      <c r="U15" s="52">
        <v>72411</v>
      </c>
      <c r="V15" s="52">
        <v>67402</v>
      </c>
      <c r="W15" s="52">
        <v>52002</v>
      </c>
      <c r="X15" s="52">
        <v>66778</v>
      </c>
      <c r="Y15" s="52">
        <v>111519</v>
      </c>
      <c r="DA15" s="63" t="s">
        <v>1491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34605</v>
      </c>
      <c r="S16" s="52">
        <v>60740</v>
      </c>
      <c r="T16" s="52">
        <v>55788</v>
      </c>
      <c r="U16" s="52">
        <v>58406</v>
      </c>
      <c r="V16" s="52">
        <v>36751</v>
      </c>
      <c r="W16" s="52">
        <v>60386</v>
      </c>
      <c r="X16" s="52">
        <v>68735</v>
      </c>
      <c r="Y16" s="52">
        <v>97070</v>
      </c>
      <c r="DA16" s="63" t="s">
        <v>1492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40202</v>
      </c>
      <c r="S20" s="52">
        <v>65513</v>
      </c>
      <c r="T20" s="52">
        <v>71442</v>
      </c>
      <c r="U20" s="52">
        <v>77496</v>
      </c>
      <c r="V20" s="52">
        <v>131209</v>
      </c>
      <c r="W20" s="52">
        <v>140838</v>
      </c>
      <c r="X20" s="52">
        <v>91792</v>
      </c>
      <c r="Y20" s="52">
        <v>163960</v>
      </c>
      <c r="DA20" s="63" t="s">
        <v>1493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106959</v>
      </c>
      <c r="S21" s="52">
        <v>203777</v>
      </c>
      <c r="T21" s="52">
        <v>151530</v>
      </c>
      <c r="U21" s="52">
        <v>318903</v>
      </c>
      <c r="V21" s="52">
        <v>360364</v>
      </c>
      <c r="W21" s="52">
        <v>64190</v>
      </c>
      <c r="X21" s="52">
        <v>342249</v>
      </c>
      <c r="Y21" s="52">
        <v>675151</v>
      </c>
      <c r="DA21" s="63" t="s">
        <v>1494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136673</v>
      </c>
      <c r="S22" s="36">
        <v>255314</v>
      </c>
      <c r="T22" s="36">
        <v>213997</v>
      </c>
      <c r="U22" s="36">
        <v>228611</v>
      </c>
      <c r="V22" s="36">
        <v>196136</v>
      </c>
      <c r="W22" s="36">
        <v>153805</v>
      </c>
      <c r="X22" s="36">
        <v>189352</v>
      </c>
      <c r="Y22" s="36">
        <v>245431</v>
      </c>
      <c r="DA22" s="60" t="s">
        <v>1495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1496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54130</v>
      </c>
      <c r="K26" s="52">
        <v>81860</v>
      </c>
      <c r="L26" s="52">
        <v>120216</v>
      </c>
      <c r="M26" s="52">
        <v>156811</v>
      </c>
      <c r="N26" s="52">
        <v>240000</v>
      </c>
      <c r="O26" s="52">
        <v>244006</v>
      </c>
      <c r="P26" s="52">
        <v>52165</v>
      </c>
      <c r="Q26" s="52">
        <v>97613</v>
      </c>
      <c r="R26" s="52">
        <v>166156</v>
      </c>
      <c r="S26" s="52">
        <v>223956</v>
      </c>
      <c r="T26" s="52">
        <v>231062</v>
      </c>
      <c r="U26" s="52">
        <v>206989</v>
      </c>
      <c r="V26" s="52">
        <v>262586</v>
      </c>
      <c r="W26" s="52">
        <v>280494</v>
      </c>
      <c r="X26" s="52">
        <v>347623</v>
      </c>
      <c r="Y26" s="52">
        <v>276235</v>
      </c>
      <c r="DA26" s="63" t="s">
        <v>1497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21607</v>
      </c>
      <c r="S29" s="52">
        <v>49176</v>
      </c>
      <c r="T29" s="52">
        <v>86380</v>
      </c>
      <c r="U29" s="52">
        <v>98070</v>
      </c>
      <c r="V29" s="52">
        <v>109020</v>
      </c>
      <c r="W29" s="52">
        <v>121827</v>
      </c>
      <c r="X29" s="52">
        <v>142854</v>
      </c>
      <c r="Y29" s="52">
        <v>157523</v>
      </c>
      <c r="DA29" s="63" t="s">
        <v>1498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33986</v>
      </c>
      <c r="S31" s="52">
        <v>67883</v>
      </c>
      <c r="T31" s="52">
        <v>83800</v>
      </c>
      <c r="U31" s="52">
        <v>77462</v>
      </c>
      <c r="V31" s="52">
        <v>104382</v>
      </c>
      <c r="W31" s="52">
        <v>111073</v>
      </c>
      <c r="X31" s="52">
        <v>128671</v>
      </c>
      <c r="Y31" s="52">
        <v>105398</v>
      </c>
      <c r="DA31" s="63" t="s">
        <v>1499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358</v>
      </c>
      <c r="S32" s="52">
        <v>711</v>
      </c>
      <c r="T32" s="52">
        <v>993</v>
      </c>
      <c r="U32" s="52">
        <v>803</v>
      </c>
      <c r="V32" s="52">
        <v>1446</v>
      </c>
      <c r="W32" s="52">
        <v>1729</v>
      </c>
      <c r="X32" s="52">
        <v>3664</v>
      </c>
      <c r="Y32" s="52">
        <v>419</v>
      </c>
      <c r="DA32" s="63" t="s">
        <v>1500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51978</v>
      </c>
      <c r="S35" s="52">
        <v>106507</v>
      </c>
      <c r="T35" s="52">
        <v>149163</v>
      </c>
      <c r="U35" s="52">
        <v>157750</v>
      </c>
      <c r="V35" s="52">
        <v>194703</v>
      </c>
      <c r="W35" s="52">
        <v>124068</v>
      </c>
      <c r="X35" s="52">
        <v>122411</v>
      </c>
      <c r="Y35" s="52">
        <v>124708</v>
      </c>
      <c r="DA35" s="63" t="s">
        <v>1501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56710</v>
      </c>
      <c r="S36" s="52">
        <v>99744</v>
      </c>
      <c r="T36" s="52">
        <v>127250</v>
      </c>
      <c r="U36" s="52">
        <v>156390</v>
      </c>
      <c r="V36" s="52">
        <v>167998</v>
      </c>
      <c r="W36" s="52">
        <v>225132</v>
      </c>
      <c r="X36" s="52">
        <v>237758</v>
      </c>
      <c r="Y36" s="52">
        <v>216854</v>
      </c>
      <c r="DA36" s="63" t="s">
        <v>1502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28415</v>
      </c>
      <c r="S40" s="52">
        <v>49447</v>
      </c>
      <c r="T40" s="52">
        <v>63105</v>
      </c>
      <c r="U40" s="52">
        <v>68890</v>
      </c>
      <c r="V40" s="52">
        <v>90169</v>
      </c>
      <c r="W40" s="52">
        <v>95090</v>
      </c>
      <c r="X40" s="52">
        <v>106593</v>
      </c>
      <c r="Y40" s="52">
        <v>104917</v>
      </c>
      <c r="DA40" s="63" t="s">
        <v>1503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114610</v>
      </c>
      <c r="S41" s="36">
        <v>225230</v>
      </c>
      <c r="T41" s="36">
        <v>297904</v>
      </c>
      <c r="U41" s="36">
        <v>323225</v>
      </c>
      <c r="V41" s="36">
        <v>378296</v>
      </c>
      <c r="W41" s="36">
        <v>367317</v>
      </c>
      <c r="X41" s="36">
        <v>386758</v>
      </c>
      <c r="Y41" s="36">
        <v>341936</v>
      </c>
      <c r="DA41" s="60" t="s">
        <v>1504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1505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211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341116</v>
      </c>
      <c r="K45" s="52">
        <v>635487</v>
      </c>
      <c r="L45" s="52">
        <v>943244</v>
      </c>
      <c r="M45" s="52">
        <v>1295015</v>
      </c>
      <c r="N45" s="52">
        <v>1886001</v>
      </c>
      <c r="O45" s="52">
        <v>2290713</v>
      </c>
      <c r="P45" s="52">
        <v>947900</v>
      </c>
      <c r="Q45" s="52">
        <v>885244</v>
      </c>
      <c r="R45" s="52">
        <v>807476</v>
      </c>
      <c r="S45" s="52">
        <v>1248933</v>
      </c>
      <c r="T45" s="52">
        <v>1252723</v>
      </c>
      <c r="U45" s="52">
        <v>1457840</v>
      </c>
      <c r="V45" s="52">
        <v>1169517</v>
      </c>
      <c r="W45" s="52">
        <v>929462</v>
      </c>
      <c r="X45" s="52">
        <v>1216609</v>
      </c>
      <c r="Y45" s="52">
        <v>1650721</v>
      </c>
      <c r="DA45" s="63" t="s">
        <v>1506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129765</v>
      </c>
      <c r="S48" s="52">
        <v>214922</v>
      </c>
      <c r="T48" s="52">
        <v>282812</v>
      </c>
      <c r="U48" s="52">
        <v>348984</v>
      </c>
      <c r="V48" s="52">
        <v>423957</v>
      </c>
      <c r="W48" s="52">
        <v>423090</v>
      </c>
      <c r="X48" s="52">
        <v>375479</v>
      </c>
      <c r="Y48" s="52">
        <v>494350</v>
      </c>
      <c r="DA48" s="63" t="s">
        <v>1507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160536</v>
      </c>
      <c r="K50" s="52">
        <v>284486</v>
      </c>
      <c r="L50" s="52">
        <v>475831</v>
      </c>
      <c r="M50" s="52">
        <v>532405</v>
      </c>
      <c r="N50" s="52">
        <v>805081</v>
      </c>
      <c r="O50" s="52">
        <v>721656</v>
      </c>
      <c r="P50" s="52">
        <v>223529</v>
      </c>
      <c r="Q50" s="52">
        <v>397030</v>
      </c>
      <c r="R50" s="52">
        <v>743324</v>
      </c>
      <c r="S50" s="52">
        <v>1233670</v>
      </c>
      <c r="T50" s="52">
        <v>1271983</v>
      </c>
      <c r="U50" s="52">
        <v>1427114</v>
      </c>
      <c r="V50" s="52">
        <v>793391</v>
      </c>
      <c r="W50" s="52">
        <v>1099268</v>
      </c>
      <c r="X50" s="52">
        <v>1323741</v>
      </c>
      <c r="Y50" s="52">
        <v>1741983</v>
      </c>
      <c r="DA50" s="63" t="s">
        <v>1508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1672</v>
      </c>
      <c r="K51" s="52">
        <v>2484</v>
      </c>
      <c r="L51" s="52">
        <v>2071</v>
      </c>
      <c r="M51" s="52">
        <v>4201</v>
      </c>
      <c r="N51" s="52">
        <v>7316</v>
      </c>
      <c r="O51" s="52">
        <v>2936</v>
      </c>
      <c r="P51" s="52">
        <v>15716</v>
      </c>
      <c r="Q51" s="52">
        <v>4120</v>
      </c>
      <c r="R51" s="52">
        <v>6629</v>
      </c>
      <c r="S51" s="52">
        <v>10403</v>
      </c>
      <c r="T51" s="52">
        <v>9430</v>
      </c>
      <c r="U51" s="52">
        <v>36949</v>
      </c>
      <c r="V51" s="52">
        <v>24609</v>
      </c>
      <c r="W51" s="52">
        <v>5178</v>
      </c>
      <c r="X51" s="52">
        <v>10404</v>
      </c>
      <c r="Y51" s="52">
        <v>8423</v>
      </c>
      <c r="DA51" s="63" t="s">
        <v>1509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115264</v>
      </c>
      <c r="S54" s="52">
        <v>197278</v>
      </c>
      <c r="T54" s="52">
        <v>286622</v>
      </c>
      <c r="U54" s="52">
        <v>358736</v>
      </c>
      <c r="V54" s="52">
        <v>596082</v>
      </c>
      <c r="W54" s="52">
        <v>424670</v>
      </c>
      <c r="X54" s="52">
        <v>395179</v>
      </c>
      <c r="Y54" s="52">
        <v>329659</v>
      </c>
      <c r="DA54" s="63" t="s">
        <v>1510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144889</v>
      </c>
      <c r="S55" s="52">
        <v>235275</v>
      </c>
      <c r="T55" s="52">
        <v>258739</v>
      </c>
      <c r="U55" s="52">
        <v>321474</v>
      </c>
      <c r="V55" s="52">
        <v>614581</v>
      </c>
      <c r="W55" s="52">
        <v>443165</v>
      </c>
      <c r="X55" s="52">
        <v>519503</v>
      </c>
      <c r="Y55" s="52">
        <v>329316</v>
      </c>
      <c r="DA55" s="63" t="s">
        <v>1511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101232</v>
      </c>
      <c r="S59" s="52">
        <v>211052</v>
      </c>
      <c r="T59" s="52">
        <v>278806</v>
      </c>
      <c r="U59" s="52">
        <v>340950</v>
      </c>
      <c r="V59" s="52">
        <v>339042</v>
      </c>
      <c r="W59" s="52">
        <v>269571</v>
      </c>
      <c r="X59" s="52">
        <v>193168</v>
      </c>
      <c r="Y59" s="52">
        <v>227197</v>
      </c>
      <c r="DA59" s="63" t="s">
        <v>1512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795566</v>
      </c>
      <c r="S60" s="36">
        <v>1652570</v>
      </c>
      <c r="T60" s="36">
        <v>2203689</v>
      </c>
      <c r="U60" s="36">
        <v>2697358</v>
      </c>
      <c r="V60" s="36">
        <v>2612591</v>
      </c>
      <c r="W60" s="36">
        <v>2266776</v>
      </c>
      <c r="X60" s="36">
        <v>2165400</v>
      </c>
      <c r="Y60" s="36">
        <v>2603033</v>
      </c>
      <c r="DA60" s="60" t="s">
        <v>1513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1514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202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1118302</v>
      </c>
      <c r="K64" s="52">
        <v>1985262</v>
      </c>
      <c r="L64" s="52">
        <v>2934386</v>
      </c>
      <c r="M64" s="52">
        <v>3403036</v>
      </c>
      <c r="N64" s="52">
        <v>4568036</v>
      </c>
      <c r="O64" s="52">
        <v>4451030</v>
      </c>
      <c r="P64" s="52">
        <v>2813337</v>
      </c>
      <c r="Q64" s="52">
        <v>4505312</v>
      </c>
      <c r="R64" s="52">
        <v>6142429</v>
      </c>
      <c r="S64" s="52">
        <v>6885155</v>
      </c>
      <c r="T64" s="52">
        <v>6903960</v>
      </c>
      <c r="U64" s="52">
        <v>6524484</v>
      </c>
      <c r="V64" s="52">
        <v>6047835</v>
      </c>
      <c r="W64" s="52">
        <v>5022768</v>
      </c>
      <c r="X64" s="52">
        <v>4819529</v>
      </c>
      <c r="Y64" s="52">
        <v>4075070</v>
      </c>
      <c r="DA64" s="63" t="s">
        <v>1515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573667</v>
      </c>
      <c r="S67" s="52">
        <v>1266008</v>
      </c>
      <c r="T67" s="52">
        <v>1943596</v>
      </c>
      <c r="U67" s="52">
        <v>2249089</v>
      </c>
      <c r="V67" s="52">
        <v>2456032</v>
      </c>
      <c r="W67" s="52">
        <v>2166566</v>
      </c>
      <c r="X67" s="52">
        <v>2160560</v>
      </c>
      <c r="Y67" s="52">
        <v>2155497</v>
      </c>
      <c r="DA67" s="63" t="s">
        <v>1516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731683</v>
      </c>
      <c r="K69" s="52">
        <v>1725584</v>
      </c>
      <c r="L69" s="52">
        <v>2514294</v>
      </c>
      <c r="M69" s="52">
        <v>3077930</v>
      </c>
      <c r="N69" s="52">
        <v>4091959</v>
      </c>
      <c r="O69" s="52">
        <v>4335655</v>
      </c>
      <c r="P69" s="52">
        <v>2851906</v>
      </c>
      <c r="Q69" s="52">
        <v>4177771</v>
      </c>
      <c r="R69" s="52">
        <v>5611152</v>
      </c>
      <c r="S69" s="52">
        <v>6419678</v>
      </c>
      <c r="T69" s="52">
        <v>6149546</v>
      </c>
      <c r="U69" s="52">
        <v>6154316</v>
      </c>
      <c r="V69" s="52">
        <v>5613481</v>
      </c>
      <c r="W69" s="52">
        <v>5588220</v>
      </c>
      <c r="X69" s="52">
        <v>4831124</v>
      </c>
      <c r="Y69" s="52">
        <v>3727483</v>
      </c>
      <c r="DA69" s="63" t="s">
        <v>1517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5134</v>
      </c>
      <c r="K70" s="52">
        <v>14552</v>
      </c>
      <c r="L70" s="52">
        <v>19227</v>
      </c>
      <c r="M70" s="52">
        <v>5043</v>
      </c>
      <c r="N70" s="52">
        <v>25172</v>
      </c>
      <c r="O70" s="52">
        <v>29907</v>
      </c>
      <c r="P70" s="52">
        <v>49794</v>
      </c>
      <c r="Q70" s="52">
        <v>50362</v>
      </c>
      <c r="R70" s="52">
        <v>63726</v>
      </c>
      <c r="S70" s="52">
        <v>23116</v>
      </c>
      <c r="T70" s="52">
        <v>73169</v>
      </c>
      <c r="U70" s="52">
        <v>51168</v>
      </c>
      <c r="V70" s="52">
        <v>47525</v>
      </c>
      <c r="W70" s="52">
        <v>138265</v>
      </c>
      <c r="X70" s="52">
        <v>172209</v>
      </c>
      <c r="Y70" s="52">
        <v>43912</v>
      </c>
      <c r="DA70" s="63" t="s">
        <v>1518</v>
      </c>
    </row>
    <row r="71" spans="1:105" ht="12" hidden="1" customHeight="1" x14ac:dyDescent="0.25">
      <c r="A71" s="108" t="s">
        <v>190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26383</v>
      </c>
      <c r="S73" s="52">
        <v>146212</v>
      </c>
      <c r="T73" s="52">
        <v>297731</v>
      </c>
      <c r="U73" s="52">
        <v>305279</v>
      </c>
      <c r="V73" s="52">
        <v>406669</v>
      </c>
      <c r="W73" s="52">
        <v>178074</v>
      </c>
      <c r="X73" s="52">
        <v>148117</v>
      </c>
      <c r="Y73" s="52">
        <v>371608</v>
      </c>
      <c r="DA73" s="63" t="s">
        <v>1519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36438</v>
      </c>
      <c r="S74" s="52">
        <v>83368</v>
      </c>
      <c r="T74" s="52">
        <v>187053</v>
      </c>
      <c r="U74" s="52">
        <v>246750</v>
      </c>
      <c r="V74" s="52">
        <v>384908</v>
      </c>
      <c r="W74" s="52">
        <v>140220</v>
      </c>
      <c r="X74" s="52">
        <v>355326</v>
      </c>
      <c r="Y74" s="52">
        <v>471732</v>
      </c>
      <c r="DA74" s="63" t="s">
        <v>1520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190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2443685</v>
      </c>
      <c r="S78" s="52">
        <v>4527803</v>
      </c>
      <c r="T78" s="52">
        <v>5873499</v>
      </c>
      <c r="U78" s="52">
        <v>6825675</v>
      </c>
      <c r="V78" s="52">
        <v>6844988</v>
      </c>
      <c r="W78" s="52">
        <v>6419316</v>
      </c>
      <c r="X78" s="52">
        <v>6575200</v>
      </c>
      <c r="Y78" s="52">
        <v>6552720</v>
      </c>
      <c r="DA78" s="63" t="s">
        <v>1521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1423523</v>
      </c>
      <c r="S79" s="36">
        <v>2553667</v>
      </c>
      <c r="T79" s="36">
        <v>3590506</v>
      </c>
      <c r="U79" s="36">
        <v>3495668</v>
      </c>
      <c r="V79" s="36">
        <v>3858210</v>
      </c>
      <c r="W79" s="36">
        <v>3807905</v>
      </c>
      <c r="X79" s="36">
        <v>3810911</v>
      </c>
      <c r="Y79" s="36">
        <v>3596655</v>
      </c>
      <c r="DA79" s="60" t="s">
        <v>1522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204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1523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205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706779</v>
      </c>
      <c r="K83" s="52">
        <v>1284103</v>
      </c>
      <c r="L83" s="52">
        <v>1909418</v>
      </c>
      <c r="M83" s="52">
        <v>2452468</v>
      </c>
      <c r="N83" s="52">
        <v>3042136</v>
      </c>
      <c r="O83" s="52">
        <v>2974485</v>
      </c>
      <c r="P83" s="52">
        <v>1961355</v>
      </c>
      <c r="Q83" s="52">
        <v>1719099</v>
      </c>
      <c r="R83" s="52">
        <v>2195035</v>
      </c>
      <c r="S83" s="52">
        <v>3281305</v>
      </c>
      <c r="T83" s="52">
        <v>4053908</v>
      </c>
      <c r="U83" s="52">
        <v>3820895</v>
      </c>
      <c r="V83" s="52">
        <v>3860470</v>
      </c>
      <c r="W83" s="52">
        <v>4532782</v>
      </c>
      <c r="X83" s="52">
        <v>4773769</v>
      </c>
      <c r="Y83" s="52">
        <v>4967637</v>
      </c>
      <c r="DA83" s="63" t="s">
        <v>1524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310091</v>
      </c>
      <c r="S86" s="52">
        <v>573106</v>
      </c>
      <c r="T86" s="52">
        <v>909109</v>
      </c>
      <c r="U86" s="52">
        <v>1090000</v>
      </c>
      <c r="V86" s="52">
        <v>1315988</v>
      </c>
      <c r="W86" s="52">
        <v>1383288</v>
      </c>
      <c r="X86" s="52">
        <v>1738407</v>
      </c>
      <c r="Y86" s="52">
        <v>1952101</v>
      </c>
      <c r="DA86" s="63" t="s">
        <v>1525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138640</v>
      </c>
      <c r="K88" s="52">
        <v>240027</v>
      </c>
      <c r="L88" s="52">
        <v>338728</v>
      </c>
      <c r="M88" s="52">
        <v>482391</v>
      </c>
      <c r="N88" s="52">
        <v>647407</v>
      </c>
      <c r="O88" s="52">
        <v>816036</v>
      </c>
      <c r="P88" s="52">
        <v>388809</v>
      </c>
      <c r="Q88" s="52">
        <v>469710</v>
      </c>
      <c r="R88" s="52">
        <v>968022</v>
      </c>
      <c r="S88" s="52">
        <v>1418067</v>
      </c>
      <c r="T88" s="52">
        <v>2024352</v>
      </c>
      <c r="U88" s="52">
        <v>1735515</v>
      </c>
      <c r="V88" s="52">
        <v>1972117</v>
      </c>
      <c r="W88" s="52">
        <v>2146634</v>
      </c>
      <c r="X88" s="52">
        <v>2638548</v>
      </c>
      <c r="Y88" s="52">
        <v>2632781</v>
      </c>
      <c r="DA88" s="63" t="s">
        <v>1526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546</v>
      </c>
      <c r="K89" s="52">
        <v>1147</v>
      </c>
      <c r="L89" s="52">
        <v>1394</v>
      </c>
      <c r="M89" s="52">
        <v>3120</v>
      </c>
      <c r="N89" s="52">
        <v>3731</v>
      </c>
      <c r="O89" s="52">
        <v>7404</v>
      </c>
      <c r="P89" s="52">
        <v>7194</v>
      </c>
      <c r="Q89" s="52">
        <v>5222</v>
      </c>
      <c r="R89" s="52">
        <v>2525</v>
      </c>
      <c r="S89" s="52">
        <v>5325</v>
      </c>
      <c r="T89" s="52">
        <v>36873</v>
      </c>
      <c r="U89" s="52">
        <v>7699</v>
      </c>
      <c r="V89" s="52">
        <v>14346</v>
      </c>
      <c r="W89" s="52">
        <v>29453</v>
      </c>
      <c r="X89" s="52">
        <v>70441</v>
      </c>
      <c r="Y89" s="52">
        <v>43866</v>
      </c>
      <c r="DA89" s="63" t="s">
        <v>1527</v>
      </c>
    </row>
    <row r="90" spans="1:105" ht="12" hidden="1" customHeight="1" x14ac:dyDescent="0.25">
      <c r="A90" s="108" t="s">
        <v>203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201006</v>
      </c>
      <c r="S92" s="52">
        <v>448791</v>
      </c>
      <c r="T92" s="52">
        <v>548647</v>
      </c>
      <c r="U92" s="52">
        <v>670165</v>
      </c>
      <c r="V92" s="52">
        <v>679675</v>
      </c>
      <c r="W92" s="52">
        <v>759756</v>
      </c>
      <c r="X92" s="52">
        <v>727161</v>
      </c>
      <c r="Y92" s="52">
        <v>732596</v>
      </c>
      <c r="DA92" s="63" t="s">
        <v>1528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2379</v>
      </c>
      <c r="S93" s="52">
        <v>7676</v>
      </c>
      <c r="T93" s="52">
        <v>8097</v>
      </c>
      <c r="U93" s="52">
        <v>9077</v>
      </c>
      <c r="V93" s="52">
        <v>13434</v>
      </c>
      <c r="W93" s="52">
        <v>8692</v>
      </c>
      <c r="X93" s="52">
        <v>17292</v>
      </c>
      <c r="Y93" s="52">
        <v>1935</v>
      </c>
      <c r="DA93" s="63" t="s">
        <v>1529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656624</v>
      </c>
      <c r="S96" s="52">
        <v>1354967</v>
      </c>
      <c r="T96" s="52">
        <v>1848002</v>
      </c>
      <c r="U96" s="52">
        <v>2253821</v>
      </c>
      <c r="V96" s="52">
        <v>2295670</v>
      </c>
      <c r="W96" s="52">
        <v>1946742</v>
      </c>
      <c r="X96" s="52">
        <v>1766610</v>
      </c>
      <c r="Y96" s="52">
        <v>2039020</v>
      </c>
      <c r="DA96" s="63" t="s">
        <v>1530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291371</v>
      </c>
      <c r="S97" s="52">
        <v>724324</v>
      </c>
      <c r="T97" s="52">
        <v>954960</v>
      </c>
      <c r="U97" s="52">
        <v>1182519</v>
      </c>
      <c r="V97" s="52">
        <v>1033741</v>
      </c>
      <c r="W97" s="52">
        <v>1789283</v>
      </c>
      <c r="X97" s="52">
        <v>1599588</v>
      </c>
      <c r="Y97" s="52">
        <v>1663953</v>
      </c>
      <c r="DA97" s="63" t="s">
        <v>1531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203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231043</v>
      </c>
      <c r="S101" s="52">
        <v>454248</v>
      </c>
      <c r="T101" s="52">
        <v>718293</v>
      </c>
      <c r="U101" s="52">
        <v>733376</v>
      </c>
      <c r="V101" s="52">
        <v>817332</v>
      </c>
      <c r="W101" s="52">
        <v>775592</v>
      </c>
      <c r="X101" s="52">
        <v>821422</v>
      </c>
      <c r="Y101" s="52">
        <v>816958</v>
      </c>
      <c r="DA101" s="63" t="s">
        <v>1532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461051</v>
      </c>
      <c r="S102" s="52">
        <v>950897</v>
      </c>
      <c r="T102" s="52">
        <v>1429121</v>
      </c>
      <c r="U102" s="52">
        <v>1386661</v>
      </c>
      <c r="V102" s="52">
        <v>1410737</v>
      </c>
      <c r="W102" s="52">
        <v>1559238</v>
      </c>
      <c r="X102" s="52">
        <v>1811168</v>
      </c>
      <c r="Y102" s="52">
        <v>2007909</v>
      </c>
      <c r="DA102" s="63" t="s">
        <v>1533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1204831</v>
      </c>
      <c r="S103" s="36">
        <v>2587595</v>
      </c>
      <c r="T103" s="36">
        <v>3612325</v>
      </c>
      <c r="U103" s="36">
        <v>4294094</v>
      </c>
      <c r="V103" s="36">
        <v>4460821</v>
      </c>
      <c r="W103" s="36">
        <v>4986850</v>
      </c>
      <c r="X103" s="36">
        <v>4916180</v>
      </c>
      <c r="Y103" s="36">
        <v>5087902</v>
      </c>
      <c r="DA103" s="60" t="s">
        <v>1534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207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1535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206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704</v>
      </c>
      <c r="K107" s="52">
        <v>1600</v>
      </c>
      <c r="L107" s="52">
        <v>2522</v>
      </c>
      <c r="M107" s="52">
        <v>2962</v>
      </c>
      <c r="N107" s="52">
        <v>3432</v>
      </c>
      <c r="O107" s="52">
        <v>3048</v>
      </c>
      <c r="P107" s="52">
        <v>4230</v>
      </c>
      <c r="Q107" s="52">
        <v>4470</v>
      </c>
      <c r="R107" s="52">
        <v>3337</v>
      </c>
      <c r="S107" s="52">
        <v>2337</v>
      </c>
      <c r="T107" s="52">
        <v>3274</v>
      </c>
      <c r="U107" s="52">
        <v>3782</v>
      </c>
      <c r="V107" s="52">
        <v>5609</v>
      </c>
      <c r="W107" s="52">
        <v>8102</v>
      </c>
      <c r="X107" s="52">
        <v>9401</v>
      </c>
      <c r="Y107" s="52">
        <v>7468</v>
      </c>
      <c r="DA107" s="63" t="s">
        <v>1536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130</v>
      </c>
      <c r="S110" s="52">
        <v>218</v>
      </c>
      <c r="T110" s="52">
        <v>252</v>
      </c>
      <c r="U110" s="52">
        <v>257</v>
      </c>
      <c r="V110" s="52">
        <v>379</v>
      </c>
      <c r="W110" s="52">
        <v>404</v>
      </c>
      <c r="X110" s="52">
        <v>639</v>
      </c>
      <c r="Y110" s="52">
        <v>1109</v>
      </c>
      <c r="DA110" s="63" t="s">
        <v>1537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119</v>
      </c>
      <c r="K112" s="52">
        <v>361</v>
      </c>
      <c r="L112" s="52">
        <v>572</v>
      </c>
      <c r="M112" s="52">
        <v>1062</v>
      </c>
      <c r="N112" s="52">
        <v>1797</v>
      </c>
      <c r="O112" s="52">
        <v>2155</v>
      </c>
      <c r="P112" s="52">
        <v>2666</v>
      </c>
      <c r="Q112" s="52">
        <v>2742</v>
      </c>
      <c r="R112" s="52">
        <v>1839</v>
      </c>
      <c r="S112" s="52">
        <v>1881</v>
      </c>
      <c r="T112" s="52">
        <v>2217</v>
      </c>
      <c r="U112" s="52">
        <v>2475</v>
      </c>
      <c r="V112" s="52">
        <v>3040</v>
      </c>
      <c r="W112" s="52">
        <v>4129</v>
      </c>
      <c r="X112" s="52">
        <v>5927</v>
      </c>
      <c r="Y112" s="52">
        <v>5892</v>
      </c>
      <c r="DA112" s="63" t="s">
        <v>1538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1</v>
      </c>
      <c r="K113" s="52">
        <v>6</v>
      </c>
      <c r="L113" s="52">
        <v>5</v>
      </c>
      <c r="M113" s="52">
        <v>8</v>
      </c>
      <c r="N113" s="52">
        <v>16</v>
      </c>
      <c r="O113" s="52">
        <v>19</v>
      </c>
      <c r="P113" s="52">
        <v>57</v>
      </c>
      <c r="Q113" s="52">
        <v>41</v>
      </c>
      <c r="R113" s="52">
        <v>59</v>
      </c>
      <c r="S113" s="52">
        <v>2</v>
      </c>
      <c r="T113" s="52">
        <v>32</v>
      </c>
      <c r="U113" s="52">
        <v>26</v>
      </c>
      <c r="V113" s="52">
        <v>16</v>
      </c>
      <c r="W113" s="52">
        <v>114</v>
      </c>
      <c r="X113" s="52">
        <v>193</v>
      </c>
      <c r="Y113" s="52">
        <v>331</v>
      </c>
      <c r="DA113" s="63" t="s">
        <v>1539</v>
      </c>
    </row>
    <row r="114" spans="1:105" ht="12" hidden="1" customHeight="1" x14ac:dyDescent="0.25">
      <c r="A114" s="108" t="s">
        <v>198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158</v>
      </c>
      <c r="S116" s="52">
        <v>338</v>
      </c>
      <c r="T116" s="52">
        <v>596</v>
      </c>
      <c r="U116" s="52">
        <v>508</v>
      </c>
      <c r="V116" s="52">
        <v>1434</v>
      </c>
      <c r="W116" s="52">
        <v>9</v>
      </c>
      <c r="X116" s="52">
        <v>1953</v>
      </c>
      <c r="Y116" s="52">
        <v>1643</v>
      </c>
      <c r="DA116" s="63" t="s">
        <v>1540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888</v>
      </c>
      <c r="S117" s="52">
        <v>892</v>
      </c>
      <c r="T117" s="52">
        <v>1492</v>
      </c>
      <c r="U117" s="52">
        <v>2179</v>
      </c>
      <c r="V117" s="52">
        <v>2735</v>
      </c>
      <c r="W117" s="52">
        <v>5547</v>
      </c>
      <c r="X117" s="52">
        <v>3558</v>
      </c>
      <c r="Y117" s="52">
        <v>2548</v>
      </c>
      <c r="DA117" s="63" t="s">
        <v>1541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587</v>
      </c>
      <c r="S121" s="52">
        <v>1210</v>
      </c>
      <c r="T121" s="52">
        <v>1656</v>
      </c>
      <c r="U121" s="52">
        <v>1850</v>
      </c>
      <c r="V121" s="52">
        <v>2658</v>
      </c>
      <c r="W121" s="52">
        <v>4184</v>
      </c>
      <c r="X121" s="52">
        <v>5084</v>
      </c>
      <c r="Y121" s="52">
        <v>4515</v>
      </c>
      <c r="DA121" s="63" t="s">
        <v>1542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1858</v>
      </c>
      <c r="S122" s="36">
        <v>2843</v>
      </c>
      <c r="T122" s="36">
        <v>4348</v>
      </c>
      <c r="U122" s="36">
        <v>5047</v>
      </c>
      <c r="V122" s="36">
        <v>6294</v>
      </c>
      <c r="W122" s="36">
        <v>7884</v>
      </c>
      <c r="X122" s="36">
        <v>8995</v>
      </c>
      <c r="Y122" s="36">
        <v>7265</v>
      </c>
      <c r="DA122" s="60" t="s">
        <v>1543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209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1544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210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273316</v>
      </c>
      <c r="K126" s="52">
        <v>614835</v>
      </c>
      <c r="L126" s="52">
        <v>842384</v>
      </c>
      <c r="M126" s="52">
        <v>1361518</v>
      </c>
      <c r="N126" s="52">
        <v>1754821</v>
      </c>
      <c r="O126" s="52">
        <v>1865408</v>
      </c>
      <c r="P126" s="52">
        <v>862809</v>
      </c>
      <c r="Q126" s="52">
        <v>1150832</v>
      </c>
      <c r="R126" s="52">
        <v>1115318</v>
      </c>
      <c r="S126" s="52">
        <v>1302219</v>
      </c>
      <c r="T126" s="52">
        <v>887989</v>
      </c>
      <c r="U126" s="52">
        <v>1263367</v>
      </c>
      <c r="V126" s="52">
        <v>1156369</v>
      </c>
      <c r="W126" s="52">
        <v>1395642</v>
      </c>
      <c r="X126" s="52">
        <v>1415649</v>
      </c>
      <c r="Y126" s="52">
        <v>1782452</v>
      </c>
      <c r="DA126" s="63" t="s">
        <v>1545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72097</v>
      </c>
      <c r="S129" s="52">
        <v>140457</v>
      </c>
      <c r="T129" s="52">
        <v>182213</v>
      </c>
      <c r="U129" s="52">
        <v>212486</v>
      </c>
      <c r="V129" s="52">
        <v>245590</v>
      </c>
      <c r="W129" s="52">
        <v>236551</v>
      </c>
      <c r="X129" s="52">
        <v>291035</v>
      </c>
      <c r="Y129" s="52">
        <v>326071</v>
      </c>
      <c r="DA129" s="63" t="s">
        <v>1546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193184</v>
      </c>
      <c r="K131" s="52">
        <v>416184</v>
      </c>
      <c r="L131" s="52">
        <v>639951</v>
      </c>
      <c r="M131" s="52">
        <v>1032524</v>
      </c>
      <c r="N131" s="52">
        <v>1303817</v>
      </c>
      <c r="O131" s="52">
        <v>1376763</v>
      </c>
      <c r="P131" s="52">
        <v>552420</v>
      </c>
      <c r="Q131" s="52">
        <v>755724</v>
      </c>
      <c r="R131" s="52">
        <v>860559</v>
      </c>
      <c r="S131" s="52">
        <v>1095872</v>
      </c>
      <c r="T131" s="52">
        <v>939392</v>
      </c>
      <c r="U131" s="52">
        <v>1211022</v>
      </c>
      <c r="V131" s="52">
        <v>1242703</v>
      </c>
      <c r="W131" s="52">
        <v>1558854</v>
      </c>
      <c r="X131" s="52">
        <v>1543549</v>
      </c>
      <c r="Y131" s="52">
        <v>1570964</v>
      </c>
      <c r="DA131" s="63" t="s">
        <v>1547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505</v>
      </c>
      <c r="K132" s="52">
        <v>3142</v>
      </c>
      <c r="L132" s="52">
        <v>1634</v>
      </c>
      <c r="M132" s="52">
        <v>2599</v>
      </c>
      <c r="N132" s="52">
        <v>2362</v>
      </c>
      <c r="O132" s="52">
        <v>6971</v>
      </c>
      <c r="P132" s="52">
        <v>9277</v>
      </c>
      <c r="Q132" s="52">
        <v>7930</v>
      </c>
      <c r="R132" s="52">
        <v>7420</v>
      </c>
      <c r="S132" s="52">
        <v>4305</v>
      </c>
      <c r="T132" s="52">
        <v>7221</v>
      </c>
      <c r="U132" s="52">
        <v>11386</v>
      </c>
      <c r="V132" s="52">
        <v>8626</v>
      </c>
      <c r="W132" s="52">
        <v>18324</v>
      </c>
      <c r="X132" s="52">
        <v>36515</v>
      </c>
      <c r="Y132" s="52">
        <v>34412</v>
      </c>
      <c r="DA132" s="63" t="s">
        <v>1548</v>
      </c>
    </row>
    <row r="133" spans="1:105" ht="12" hidden="1" customHeight="1" x14ac:dyDescent="0.25">
      <c r="A133" s="108" t="s">
        <v>199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30216</v>
      </c>
      <c r="S135" s="52">
        <v>76916</v>
      </c>
      <c r="T135" s="52">
        <v>81821</v>
      </c>
      <c r="U135" s="52">
        <v>110671</v>
      </c>
      <c r="V135" s="52">
        <v>170503</v>
      </c>
      <c r="W135" s="52">
        <v>46930</v>
      </c>
      <c r="X135" s="52">
        <v>173584</v>
      </c>
      <c r="Y135" s="52">
        <v>230506</v>
      </c>
      <c r="DA135" s="63" t="s">
        <v>1549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101397</v>
      </c>
      <c r="S136" s="52">
        <v>148075</v>
      </c>
      <c r="T136" s="52">
        <v>129145</v>
      </c>
      <c r="U136" s="52">
        <v>229005</v>
      </c>
      <c r="V136" s="52">
        <v>205186</v>
      </c>
      <c r="W136" s="52">
        <v>269936</v>
      </c>
      <c r="X136" s="52">
        <v>240730</v>
      </c>
      <c r="Y136" s="52">
        <v>344196</v>
      </c>
      <c r="DA136" s="63" t="s">
        <v>1550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226553</v>
      </c>
      <c r="S140" s="52">
        <v>449618</v>
      </c>
      <c r="T140" s="52">
        <v>524934</v>
      </c>
      <c r="U140" s="52">
        <v>663273</v>
      </c>
      <c r="V140" s="52">
        <v>662698</v>
      </c>
      <c r="W140" s="52">
        <v>812191</v>
      </c>
      <c r="X140" s="52">
        <v>758630</v>
      </c>
      <c r="Y140" s="52">
        <v>949948</v>
      </c>
      <c r="DA140" s="63" t="s">
        <v>1551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715907</v>
      </c>
      <c r="S141" s="36">
        <v>1376716</v>
      </c>
      <c r="T141" s="36">
        <v>1548580</v>
      </c>
      <c r="U141" s="36">
        <v>2074371</v>
      </c>
      <c r="V141" s="36">
        <v>2066899</v>
      </c>
      <c r="W141" s="36">
        <v>2065550</v>
      </c>
      <c r="X141" s="36">
        <v>1917827</v>
      </c>
      <c r="Y141" s="36">
        <v>2231233</v>
      </c>
      <c r="DA141" s="60" t="s">
        <v>1552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1553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197677</v>
      </c>
      <c r="K145" s="52">
        <v>395131</v>
      </c>
      <c r="L145" s="52">
        <v>490253</v>
      </c>
      <c r="M145" s="52">
        <v>543473</v>
      </c>
      <c r="N145" s="52">
        <v>657205</v>
      </c>
      <c r="O145" s="52">
        <v>873031</v>
      </c>
      <c r="P145" s="52">
        <v>1076100</v>
      </c>
      <c r="Q145" s="52">
        <v>1101780</v>
      </c>
      <c r="R145" s="52">
        <v>1232812</v>
      </c>
      <c r="S145" s="52">
        <v>1377473</v>
      </c>
      <c r="T145" s="52">
        <v>1719254</v>
      </c>
      <c r="U145" s="52">
        <v>2029084</v>
      </c>
      <c r="V145" s="52">
        <v>2550395</v>
      </c>
      <c r="W145" s="52">
        <v>3304288</v>
      </c>
      <c r="X145" s="52">
        <v>4047024</v>
      </c>
      <c r="Y145" s="52">
        <v>3427656</v>
      </c>
      <c r="DA145" s="63" t="s">
        <v>1554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279752</v>
      </c>
      <c r="S147" s="52">
        <v>474951</v>
      </c>
      <c r="T147" s="52">
        <v>622200</v>
      </c>
      <c r="U147" s="52">
        <v>928643</v>
      </c>
      <c r="V147" s="52">
        <v>1173352</v>
      </c>
      <c r="W147" s="52">
        <v>1820033</v>
      </c>
      <c r="X147" s="52">
        <v>1952149</v>
      </c>
      <c r="Y147" s="52">
        <v>2406748</v>
      </c>
      <c r="DA147" s="63" t="s">
        <v>1555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109734</v>
      </c>
      <c r="S149" s="52">
        <v>206173</v>
      </c>
      <c r="T149" s="52">
        <v>254529</v>
      </c>
      <c r="U149" s="52">
        <v>353628</v>
      </c>
      <c r="V149" s="52">
        <v>412063</v>
      </c>
      <c r="W149" s="52">
        <v>594957</v>
      </c>
      <c r="X149" s="52">
        <v>665322</v>
      </c>
      <c r="Y149" s="52">
        <v>508046</v>
      </c>
      <c r="DA149" s="63" t="s">
        <v>1556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2724</v>
      </c>
      <c r="S150" s="52">
        <v>7846</v>
      </c>
      <c r="T150" s="52">
        <v>7822</v>
      </c>
      <c r="U150" s="52">
        <v>8984</v>
      </c>
      <c r="V150" s="52">
        <v>17036</v>
      </c>
      <c r="W150" s="52">
        <v>5654</v>
      </c>
      <c r="X150" s="52">
        <v>17877</v>
      </c>
      <c r="Y150" s="52">
        <v>3706</v>
      </c>
      <c r="DA150" s="63" t="s">
        <v>1557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423318</v>
      </c>
      <c r="S153" s="52">
        <v>801977</v>
      </c>
      <c r="T153" s="52">
        <v>1165378</v>
      </c>
      <c r="U153" s="52">
        <v>1510042</v>
      </c>
      <c r="V153" s="52">
        <v>2078298</v>
      </c>
      <c r="W153" s="52">
        <v>2116315</v>
      </c>
      <c r="X153" s="52">
        <v>2515715</v>
      </c>
      <c r="Y153" s="52">
        <v>2558231</v>
      </c>
      <c r="DA153" s="63" t="s">
        <v>1558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233455</v>
      </c>
      <c r="S154" s="52">
        <v>390879</v>
      </c>
      <c r="T154" s="52">
        <v>625114</v>
      </c>
      <c r="U154" s="52">
        <v>766492</v>
      </c>
      <c r="V154" s="52">
        <v>914244</v>
      </c>
      <c r="W154" s="52">
        <v>1717196</v>
      </c>
      <c r="X154" s="52">
        <v>2180421</v>
      </c>
      <c r="Y154" s="52">
        <v>1849460</v>
      </c>
      <c r="DA154" s="63" t="s">
        <v>1559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115149</v>
      </c>
      <c r="S158" s="52">
        <v>250655</v>
      </c>
      <c r="T158" s="52">
        <v>359402</v>
      </c>
      <c r="U158" s="52">
        <v>519059</v>
      </c>
      <c r="V158" s="52">
        <v>633321</v>
      </c>
      <c r="W158" s="52">
        <v>791380</v>
      </c>
      <c r="X158" s="52">
        <v>851788</v>
      </c>
      <c r="Y158" s="52">
        <v>721957</v>
      </c>
      <c r="DA158" s="63" t="s">
        <v>1560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653444</v>
      </c>
      <c r="S159" s="36">
        <v>1155562</v>
      </c>
      <c r="T159" s="36">
        <v>1690633</v>
      </c>
      <c r="U159" s="36">
        <v>2113438</v>
      </c>
      <c r="V159" s="36">
        <v>2781536</v>
      </c>
      <c r="W159" s="36">
        <v>3658443</v>
      </c>
      <c r="X159" s="36">
        <v>4548970</v>
      </c>
      <c r="Y159" s="36">
        <v>4177899</v>
      </c>
      <c r="DA159" s="60" t="s">
        <v>1561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1562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150590</v>
      </c>
      <c r="K163" s="52">
        <v>255908</v>
      </c>
      <c r="L163" s="52">
        <v>411416</v>
      </c>
      <c r="M163" s="52">
        <v>417437</v>
      </c>
      <c r="N163" s="52">
        <v>579852</v>
      </c>
      <c r="O163" s="52">
        <v>461329</v>
      </c>
      <c r="P163" s="52">
        <v>212540</v>
      </c>
      <c r="Q163" s="52">
        <v>338190</v>
      </c>
      <c r="R163" s="52">
        <v>597653</v>
      </c>
      <c r="S163" s="52">
        <v>795806</v>
      </c>
      <c r="T163" s="52">
        <v>853832</v>
      </c>
      <c r="U163" s="52">
        <v>843096</v>
      </c>
      <c r="V163" s="52">
        <v>847964</v>
      </c>
      <c r="W163" s="52">
        <v>964077</v>
      </c>
      <c r="X163" s="52">
        <v>911144</v>
      </c>
      <c r="Y163" s="52">
        <v>1090675</v>
      </c>
      <c r="DA163" s="63" t="s">
        <v>1563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0</v>
      </c>
      <c r="R165" s="52">
        <v>100389</v>
      </c>
      <c r="S165" s="52">
        <v>265302</v>
      </c>
      <c r="T165" s="52">
        <v>407151</v>
      </c>
      <c r="U165" s="52">
        <v>519464</v>
      </c>
      <c r="V165" s="52">
        <v>560701</v>
      </c>
      <c r="W165" s="52">
        <v>621074</v>
      </c>
      <c r="X165" s="52">
        <v>613782</v>
      </c>
      <c r="Y165" s="52">
        <v>694567</v>
      </c>
      <c r="DA165" s="63" t="s">
        <v>1564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73900</v>
      </c>
      <c r="S167" s="52">
        <v>151911</v>
      </c>
      <c r="T167" s="52">
        <v>203935</v>
      </c>
      <c r="U167" s="52">
        <v>171873</v>
      </c>
      <c r="V167" s="52">
        <v>194301</v>
      </c>
      <c r="W167" s="52">
        <v>223440</v>
      </c>
      <c r="X167" s="52">
        <v>227099</v>
      </c>
      <c r="Y167" s="52">
        <v>305958</v>
      </c>
      <c r="DA167" s="63" t="s">
        <v>1565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727</v>
      </c>
      <c r="S168" s="52">
        <v>1209</v>
      </c>
      <c r="T168" s="52">
        <v>984</v>
      </c>
      <c r="U168" s="52">
        <v>430</v>
      </c>
      <c r="V168" s="52">
        <v>1372</v>
      </c>
      <c r="W168" s="52">
        <v>2740</v>
      </c>
      <c r="X168" s="52">
        <v>3376</v>
      </c>
      <c r="Y168" s="52">
        <v>813</v>
      </c>
      <c r="DA168" s="63" t="s">
        <v>1566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2">
        <v>0</v>
      </c>
      <c r="R171" s="52">
        <v>284553</v>
      </c>
      <c r="S171" s="52">
        <v>552279</v>
      </c>
      <c r="T171" s="52">
        <v>719384</v>
      </c>
      <c r="U171" s="52">
        <v>822837</v>
      </c>
      <c r="V171" s="52">
        <v>882192</v>
      </c>
      <c r="W171" s="52">
        <v>875882</v>
      </c>
      <c r="X171" s="52">
        <v>770846</v>
      </c>
      <c r="Y171" s="52">
        <v>992669</v>
      </c>
      <c r="DA171" s="63" t="s">
        <v>1567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108941</v>
      </c>
      <c r="S172" s="52">
        <v>200300</v>
      </c>
      <c r="T172" s="52">
        <v>266657</v>
      </c>
      <c r="U172" s="52">
        <v>274346</v>
      </c>
      <c r="V172" s="52">
        <v>266782</v>
      </c>
      <c r="W172" s="52">
        <v>332399</v>
      </c>
      <c r="X172" s="52">
        <v>394006</v>
      </c>
      <c r="Y172" s="52">
        <v>423368</v>
      </c>
      <c r="DA172" s="63" t="s">
        <v>1568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80279</v>
      </c>
      <c r="S176" s="52">
        <v>162307</v>
      </c>
      <c r="T176" s="52">
        <v>204001</v>
      </c>
      <c r="U176" s="52">
        <v>198322</v>
      </c>
      <c r="V176" s="52">
        <v>198782</v>
      </c>
      <c r="W176" s="52">
        <v>181370</v>
      </c>
      <c r="X176" s="52">
        <v>131560</v>
      </c>
      <c r="Y176" s="52">
        <v>215926</v>
      </c>
      <c r="DA176" s="63" t="s">
        <v>1569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0</v>
      </c>
      <c r="R177" s="36">
        <v>387879</v>
      </c>
      <c r="S177" s="36">
        <v>743373</v>
      </c>
      <c r="T177" s="36">
        <v>986952</v>
      </c>
      <c r="U177" s="36">
        <v>1070608</v>
      </c>
      <c r="V177" s="36">
        <v>1146542</v>
      </c>
      <c r="W177" s="36">
        <v>1253169</v>
      </c>
      <c r="X177" s="36">
        <v>1263622</v>
      </c>
      <c r="Y177" s="36">
        <v>1506817</v>
      </c>
      <c r="DA177" s="60" t="s">
        <v>1570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9272.9989257779835</v>
      </c>
      <c r="C3" s="117">
        <f t="shared" si="0"/>
        <v>9585.416104595397</v>
      </c>
      <c r="D3" s="117">
        <f t="shared" si="0"/>
        <v>9836.3430089387039</v>
      </c>
      <c r="E3" s="117">
        <f t="shared" si="0"/>
        <v>9790.9091541504549</v>
      </c>
      <c r="F3" s="117">
        <f t="shared" si="0"/>
        <v>9885.138908011395</v>
      </c>
      <c r="G3" s="117">
        <f t="shared" si="0"/>
        <v>10202.203704971869</v>
      </c>
      <c r="H3" s="117">
        <f t="shared" si="0"/>
        <v>11245.552004715779</v>
      </c>
      <c r="I3" s="117">
        <f t="shared" si="0"/>
        <v>10146.705873324827</v>
      </c>
      <c r="J3" s="117">
        <f t="shared" si="0"/>
        <v>10743.614662427241</v>
      </c>
      <c r="K3" s="117">
        <f t="shared" si="0"/>
        <v>10957.762049121331</v>
      </c>
      <c r="L3" s="117">
        <f t="shared" si="0"/>
        <v>12575.220253650636</v>
      </c>
      <c r="M3" s="117">
        <f t="shared" si="0"/>
        <v>11053.068270194393</v>
      </c>
      <c r="N3" s="117">
        <f t="shared" si="0"/>
        <v>11279.680571355928</v>
      </c>
      <c r="O3" s="117">
        <f t="shared" si="0"/>
        <v>10852.276094294955</v>
      </c>
      <c r="P3" s="117">
        <f t="shared" si="0"/>
        <v>9768.1946934872776</v>
      </c>
      <c r="Q3" s="117">
        <f t="shared" si="0"/>
        <v>9648.1500665542935</v>
      </c>
      <c r="R3" s="117">
        <f t="shared" ref="R3:V3" si="1">R4+R7+R9+R19</f>
        <v>9934.6267968855573</v>
      </c>
      <c r="S3" s="117">
        <f t="shared" si="1"/>
        <v>9902.8200287005329</v>
      </c>
      <c r="T3" s="117">
        <f t="shared" si="1"/>
        <v>9291.0821833303125</v>
      </c>
      <c r="U3" s="117">
        <f t="shared" si="1"/>
        <v>7586.5492412925578</v>
      </c>
      <c r="V3" s="117">
        <f t="shared" si="1"/>
        <v>7686.7970345103067</v>
      </c>
      <c r="W3" s="117">
        <f t="shared" ref="W3:Y3" si="2">W4+W7+W9+W19</f>
        <v>7241.8933407443756</v>
      </c>
      <c r="X3" s="117">
        <f t="shared" si="2"/>
        <v>6182.0907639965008</v>
      </c>
      <c r="Y3" s="117">
        <f t="shared" si="2"/>
        <v>5725.3084840874371</v>
      </c>
      <c r="DA3" s="129" t="s">
        <v>1572</v>
      </c>
    </row>
    <row r="4" spans="1:105" ht="12.95" customHeight="1" x14ac:dyDescent="0.25">
      <c r="A4" s="121" t="s">
        <v>57</v>
      </c>
      <c r="B4" s="122">
        <f t="shared" ref="B4:Q4" si="3">SUM(B5:B6)</f>
        <v>7798.2881345011501</v>
      </c>
      <c r="C4" s="122">
        <f t="shared" si="3"/>
        <v>8147.7175424759726</v>
      </c>
      <c r="D4" s="122">
        <f t="shared" si="3"/>
        <v>8342.6825018133623</v>
      </c>
      <c r="E4" s="122">
        <f t="shared" si="3"/>
        <v>8157.6769136122375</v>
      </c>
      <c r="F4" s="122">
        <f t="shared" si="3"/>
        <v>8207.5010995597804</v>
      </c>
      <c r="G4" s="122">
        <f t="shared" si="3"/>
        <v>8531.9592547070024</v>
      </c>
      <c r="H4" s="122">
        <f t="shared" si="3"/>
        <v>9472.2873624213225</v>
      </c>
      <c r="I4" s="122">
        <f t="shared" si="3"/>
        <v>8431.7850321299575</v>
      </c>
      <c r="J4" s="122">
        <f t="shared" si="3"/>
        <v>8943.8217403498402</v>
      </c>
      <c r="K4" s="122">
        <f t="shared" si="3"/>
        <v>9119.0335054665065</v>
      </c>
      <c r="L4" s="122">
        <f t="shared" si="3"/>
        <v>10668.283632844015</v>
      </c>
      <c r="M4" s="122">
        <f t="shared" si="3"/>
        <v>9208.9808575668758</v>
      </c>
      <c r="N4" s="122">
        <f t="shared" si="3"/>
        <v>9449.7583783998853</v>
      </c>
      <c r="O4" s="122">
        <f t="shared" si="3"/>
        <v>9094.0882666214638</v>
      </c>
      <c r="P4" s="122">
        <f t="shared" si="3"/>
        <v>8058.1235107184784</v>
      </c>
      <c r="Q4" s="122">
        <f t="shared" si="3"/>
        <v>7964.9592935387409</v>
      </c>
      <c r="R4" s="122">
        <f t="shared" ref="R4:V4" si="4">SUM(R5:R6)</f>
        <v>8283.0751518129691</v>
      </c>
      <c r="S4" s="122">
        <f t="shared" si="4"/>
        <v>8279.6295485017272</v>
      </c>
      <c r="T4" s="122">
        <f t="shared" si="4"/>
        <v>7787.8315337661488</v>
      </c>
      <c r="U4" s="122">
        <f t="shared" si="4"/>
        <v>6273.8430652017441</v>
      </c>
      <c r="V4" s="122">
        <f t="shared" si="4"/>
        <v>6416.0069932464858</v>
      </c>
      <c r="W4" s="122">
        <f t="shared" ref="W4:Y4" si="5">SUM(W5:W6)</f>
        <v>6133.939456939037</v>
      </c>
      <c r="X4" s="122">
        <f t="shared" si="5"/>
        <v>5270.0153770958959</v>
      </c>
      <c r="Y4" s="122">
        <f t="shared" si="5"/>
        <v>4940.7296621039841</v>
      </c>
      <c r="DA4" s="130" t="s">
        <v>1573</v>
      </c>
    </row>
    <row r="5" spans="1:105" ht="12" customHeight="1" x14ac:dyDescent="0.25">
      <c r="A5" s="97" t="s">
        <v>51</v>
      </c>
      <c r="B5" s="98">
        <v>7757.1938617895994</v>
      </c>
      <c r="C5" s="98">
        <v>8105.1536936079401</v>
      </c>
      <c r="D5" s="98">
        <v>8300.3200056657333</v>
      </c>
      <c r="E5" s="98">
        <v>8116.5694880682559</v>
      </c>
      <c r="F5" s="98">
        <v>8166.8552611554487</v>
      </c>
      <c r="G5" s="98">
        <v>8490.2364363101278</v>
      </c>
      <c r="H5" s="98">
        <v>9426.1366834024484</v>
      </c>
      <c r="I5" s="98">
        <v>8391.1872065486859</v>
      </c>
      <c r="J5" s="98">
        <v>8901.0431761812633</v>
      </c>
      <c r="K5" s="98">
        <v>9075.5613437451793</v>
      </c>
      <c r="L5" s="98">
        <v>10616.72378029185</v>
      </c>
      <c r="M5" s="98">
        <v>9165.2913239331101</v>
      </c>
      <c r="N5" s="98">
        <v>9405.0227851235759</v>
      </c>
      <c r="O5" s="98">
        <v>9051.1280054529216</v>
      </c>
      <c r="P5" s="98">
        <v>8020.924002880949</v>
      </c>
      <c r="Q5" s="98">
        <v>7928.2913867664947</v>
      </c>
      <c r="R5" s="98">
        <v>8245.0192615524866</v>
      </c>
      <c r="S5" s="98">
        <v>8241.638353915534</v>
      </c>
      <c r="T5" s="98">
        <v>7751.6606367064533</v>
      </c>
      <c r="U5" s="98">
        <v>6244.9745616630689</v>
      </c>
      <c r="V5" s="98">
        <v>6386.3114280033205</v>
      </c>
      <c r="W5" s="98">
        <v>6105.7925599188138</v>
      </c>
      <c r="X5" s="98">
        <v>5246.4686884337762</v>
      </c>
      <c r="Y5" s="98">
        <v>4918.7520451200035</v>
      </c>
      <c r="DA5" s="63" t="s">
        <v>1574</v>
      </c>
    </row>
    <row r="6" spans="1:105" ht="12" customHeight="1" x14ac:dyDescent="0.25">
      <c r="A6" s="97" t="s">
        <v>53</v>
      </c>
      <c r="B6" s="98">
        <v>41.094272711550538</v>
      </c>
      <c r="C6" s="98">
        <v>42.563848868032203</v>
      </c>
      <c r="D6" s="98">
        <v>42.362496147628974</v>
      </c>
      <c r="E6" s="98">
        <v>41.107425543981428</v>
      </c>
      <c r="F6" s="98">
        <v>40.645838404332352</v>
      </c>
      <c r="G6" s="98">
        <v>41.72281839687377</v>
      </c>
      <c r="H6" s="98">
        <v>46.150679018873667</v>
      </c>
      <c r="I6" s="98">
        <v>40.597825581272332</v>
      </c>
      <c r="J6" s="98">
        <v>42.778564168576871</v>
      </c>
      <c r="K6" s="98">
        <v>43.472161721327296</v>
      </c>
      <c r="L6" s="98">
        <v>51.559852552165424</v>
      </c>
      <c r="M6" s="98">
        <v>43.689533633765947</v>
      </c>
      <c r="N6" s="98">
        <v>44.7355932763097</v>
      </c>
      <c r="O6" s="98">
        <v>42.960261168542182</v>
      </c>
      <c r="P6" s="98">
        <v>37.199507837529538</v>
      </c>
      <c r="Q6" s="98">
        <v>36.667906772246518</v>
      </c>
      <c r="R6" s="98">
        <v>38.055890260482045</v>
      </c>
      <c r="S6" s="98">
        <v>37.99119458619284</v>
      </c>
      <c r="T6" s="98">
        <v>36.170897059695506</v>
      </c>
      <c r="U6" s="98">
        <v>28.868503538675608</v>
      </c>
      <c r="V6" s="98">
        <v>29.6955652431649</v>
      </c>
      <c r="W6" s="98">
        <v>28.146897020222951</v>
      </c>
      <c r="X6" s="98">
        <v>23.546688662119582</v>
      </c>
      <c r="Y6" s="98">
        <v>21.977616983980798</v>
      </c>
      <c r="DA6" s="63" t="s">
        <v>1575</v>
      </c>
    </row>
    <row r="7" spans="1:105" ht="12.95" customHeight="1" x14ac:dyDescent="0.25">
      <c r="A7" s="121" t="s">
        <v>92</v>
      </c>
      <c r="B7" s="122">
        <f t="shared" ref="B7:Y7" si="6">B8</f>
        <v>3.5891711601975804</v>
      </c>
      <c r="C7" s="122">
        <f t="shared" si="6"/>
        <v>4.137314841396357</v>
      </c>
      <c r="D7" s="122">
        <f t="shared" si="6"/>
        <v>3.4672300938331837</v>
      </c>
      <c r="E7" s="122">
        <f t="shared" si="6"/>
        <v>6.7246507571029621</v>
      </c>
      <c r="F7" s="122">
        <f t="shared" si="6"/>
        <v>3.7096583750103633</v>
      </c>
      <c r="G7" s="122">
        <f t="shared" si="6"/>
        <v>4.6379768607681591</v>
      </c>
      <c r="H7" s="122">
        <f t="shared" si="6"/>
        <v>5.6580000401305961</v>
      </c>
      <c r="I7" s="122">
        <f t="shared" si="6"/>
        <v>4.5144526401500675</v>
      </c>
      <c r="J7" s="122">
        <f t="shared" si="6"/>
        <v>4.6825793959813371</v>
      </c>
      <c r="K7" s="122">
        <f t="shared" si="6"/>
        <v>5.8173458297186578</v>
      </c>
      <c r="L7" s="122">
        <f t="shared" si="6"/>
        <v>6.6757589204294732</v>
      </c>
      <c r="M7" s="122">
        <f t="shared" si="6"/>
        <v>6.4674342262576223</v>
      </c>
      <c r="N7" s="122">
        <f t="shared" si="6"/>
        <v>7.5542262249636813</v>
      </c>
      <c r="O7" s="122">
        <f t="shared" si="6"/>
        <v>6.1585158659327988</v>
      </c>
      <c r="P7" s="122">
        <f t="shared" si="6"/>
        <v>5.3354376872876577</v>
      </c>
      <c r="Q7" s="122">
        <f t="shared" si="6"/>
        <v>7.3088998253061987</v>
      </c>
      <c r="R7" s="122">
        <f t="shared" si="6"/>
        <v>6.6834302491318613</v>
      </c>
      <c r="S7" s="122">
        <f t="shared" si="6"/>
        <v>6.9729447900140249</v>
      </c>
      <c r="T7" s="122">
        <f t="shared" si="6"/>
        <v>6.4308280407565501</v>
      </c>
      <c r="U7" s="122">
        <f t="shared" si="6"/>
        <v>6.7269794512381553</v>
      </c>
      <c r="V7" s="122">
        <f t="shared" si="6"/>
        <v>5.2309857652355047</v>
      </c>
      <c r="W7" s="122">
        <f t="shared" si="6"/>
        <v>5.0024944934303512</v>
      </c>
      <c r="X7" s="122">
        <f t="shared" si="6"/>
        <v>4.3017314878763715</v>
      </c>
      <c r="Y7" s="122">
        <f t="shared" si="6"/>
        <v>3.8030974578010044</v>
      </c>
      <c r="DA7" s="130" t="s">
        <v>1576</v>
      </c>
    </row>
    <row r="8" spans="1:105" ht="12" customHeight="1" x14ac:dyDescent="0.25">
      <c r="A8" s="97" t="s">
        <v>53</v>
      </c>
      <c r="B8" s="98">
        <v>3.5891711601975804</v>
      </c>
      <c r="C8" s="98">
        <v>4.137314841396357</v>
      </c>
      <c r="D8" s="98">
        <v>3.4672300938331837</v>
      </c>
      <c r="E8" s="98">
        <v>6.7246507571029621</v>
      </c>
      <c r="F8" s="98">
        <v>3.7096583750103633</v>
      </c>
      <c r="G8" s="98">
        <v>4.6379768607681591</v>
      </c>
      <c r="H8" s="98">
        <v>5.6580000401305961</v>
      </c>
      <c r="I8" s="98">
        <v>4.5144526401500675</v>
      </c>
      <c r="J8" s="98">
        <v>4.6825793959813371</v>
      </c>
      <c r="K8" s="98">
        <v>5.8173458297186578</v>
      </c>
      <c r="L8" s="98">
        <v>6.6757589204294732</v>
      </c>
      <c r="M8" s="98">
        <v>6.4674342262576223</v>
      </c>
      <c r="N8" s="98">
        <v>7.5542262249636813</v>
      </c>
      <c r="O8" s="98">
        <v>6.1585158659327988</v>
      </c>
      <c r="P8" s="98">
        <v>5.3354376872876577</v>
      </c>
      <c r="Q8" s="98">
        <v>7.3088998253061987</v>
      </c>
      <c r="R8" s="98">
        <v>6.6834302491318613</v>
      </c>
      <c r="S8" s="98">
        <v>6.9729447900140249</v>
      </c>
      <c r="T8" s="98">
        <v>6.4308280407565501</v>
      </c>
      <c r="U8" s="98">
        <v>6.7269794512381553</v>
      </c>
      <c r="V8" s="98">
        <v>5.2309857652355047</v>
      </c>
      <c r="W8" s="98">
        <v>5.0024944934303512</v>
      </c>
      <c r="X8" s="98">
        <v>4.3017314878763715</v>
      </c>
      <c r="Y8" s="98">
        <v>3.8030974578010044</v>
      </c>
      <c r="DA8" s="63" t="s">
        <v>1577</v>
      </c>
    </row>
    <row r="9" spans="1:105" ht="12" customHeight="1" x14ac:dyDescent="0.25">
      <c r="A9" s="121" t="s">
        <v>55</v>
      </c>
      <c r="B9" s="122">
        <v>1036.0489528121241</v>
      </c>
      <c r="C9" s="122">
        <v>1001.8245949778124</v>
      </c>
      <c r="D9" s="122">
        <v>1038.7841127516253</v>
      </c>
      <c r="E9" s="122">
        <v>1059.9239759616949</v>
      </c>
      <c r="F9" s="122">
        <v>1098.9054597742675</v>
      </c>
      <c r="G9" s="122">
        <v>1103.0139341869631</v>
      </c>
      <c r="H9" s="122">
        <v>1164.0038813542221</v>
      </c>
      <c r="I9" s="122">
        <v>1120.6248423034203</v>
      </c>
      <c r="J9" s="122">
        <v>1177.7658269688795</v>
      </c>
      <c r="K9" s="122">
        <v>1205.7267046683392</v>
      </c>
      <c r="L9" s="122">
        <v>1245.4261476533641</v>
      </c>
      <c r="M9" s="122">
        <v>1226.0576595308869</v>
      </c>
      <c r="N9" s="122">
        <v>1214.3846946614244</v>
      </c>
      <c r="O9" s="122">
        <v>1177.4647507445886</v>
      </c>
      <c r="P9" s="122">
        <v>1157.1326344976651</v>
      </c>
      <c r="Q9" s="122">
        <v>1136.2970209964553</v>
      </c>
      <c r="R9" s="122">
        <v>1120.0119895625833</v>
      </c>
      <c r="S9" s="122">
        <v>1102.8925529603257</v>
      </c>
      <c r="T9" s="122">
        <v>1027.6485247982157</v>
      </c>
      <c r="U9" s="122">
        <v>867.07206359541351</v>
      </c>
      <c r="V9" s="122">
        <v>851.93517906480986</v>
      </c>
      <c r="W9" s="122">
        <v>747.66631020674663</v>
      </c>
      <c r="X9" s="122">
        <v>634.77497161650865</v>
      </c>
      <c r="Y9" s="122">
        <v>538.16593872578301</v>
      </c>
      <c r="DA9" s="130" t="s">
        <v>1578</v>
      </c>
    </row>
    <row r="10" spans="1:105" ht="12" customHeight="1" x14ac:dyDescent="0.25">
      <c r="A10" s="97" t="s">
        <v>143</v>
      </c>
      <c r="B10" s="98">
        <v>491.61494773610832</v>
      </c>
      <c r="C10" s="98">
        <v>486.1105585945067</v>
      </c>
      <c r="D10" s="98">
        <v>544.74164719934709</v>
      </c>
      <c r="E10" s="98">
        <v>547.82783995427576</v>
      </c>
      <c r="F10" s="98">
        <v>587.69853408529934</v>
      </c>
      <c r="G10" s="98">
        <v>617.74410608494509</v>
      </c>
      <c r="H10" s="98">
        <v>670.66093631103013</v>
      </c>
      <c r="I10" s="98">
        <v>640.02768468054228</v>
      </c>
      <c r="J10" s="98">
        <v>690.45111603942291</v>
      </c>
      <c r="K10" s="98">
        <v>705.1402536978253</v>
      </c>
      <c r="L10" s="98">
        <v>719.37113260660124</v>
      </c>
      <c r="M10" s="98">
        <v>692.25813884778597</v>
      </c>
      <c r="N10" s="98">
        <v>707.38689286640999</v>
      </c>
      <c r="O10" s="98">
        <v>695.01566204563881</v>
      </c>
      <c r="P10" s="98">
        <v>702.50131568447659</v>
      </c>
      <c r="Q10" s="98">
        <v>690.23629046270855</v>
      </c>
      <c r="R10" s="98">
        <v>681.93361319701523</v>
      </c>
      <c r="S10" s="98">
        <v>674.7369321955789</v>
      </c>
      <c r="T10" s="98">
        <v>632.82820519292443</v>
      </c>
      <c r="U10" s="98">
        <v>517.10818915273649</v>
      </c>
      <c r="V10" s="98">
        <v>536.39684175544733</v>
      </c>
      <c r="W10" s="98">
        <v>498.53518636789249</v>
      </c>
      <c r="X10" s="98">
        <v>433.41132197786925</v>
      </c>
      <c r="Y10" s="98">
        <v>369.47630438182966</v>
      </c>
      <c r="DA10" s="63" t="s">
        <v>1579</v>
      </c>
    </row>
    <row r="11" spans="1:105" ht="12" customHeight="1" x14ac:dyDescent="0.25">
      <c r="A11" s="97" t="s">
        <v>124</v>
      </c>
      <c r="B11" s="98">
        <v>101.73521898744585</v>
      </c>
      <c r="C11" s="98">
        <v>94.147001499060735</v>
      </c>
      <c r="D11" s="98">
        <v>86.11986913191717</v>
      </c>
      <c r="E11" s="98">
        <v>75.512690660929181</v>
      </c>
      <c r="F11" s="98">
        <v>78.479737404678858</v>
      </c>
      <c r="G11" s="98">
        <v>73.471229751967954</v>
      </c>
      <c r="H11" s="98">
        <v>68.158232744556713</v>
      </c>
      <c r="I11" s="98">
        <v>61.305261104615475</v>
      </c>
      <c r="J11" s="98">
        <v>61.866074814582568</v>
      </c>
      <c r="K11" s="98">
        <v>60.541260979164527</v>
      </c>
      <c r="L11" s="98">
        <v>59.700427556573047</v>
      </c>
      <c r="M11" s="98">
        <v>57.600810498820699</v>
      </c>
      <c r="N11" s="98">
        <v>51.051702085267657</v>
      </c>
      <c r="O11" s="98">
        <v>45.905092181289824</v>
      </c>
      <c r="P11" s="98">
        <v>45.239986865359974</v>
      </c>
      <c r="Q11" s="98">
        <v>41.689769909994972</v>
      </c>
      <c r="R11" s="98">
        <v>46.345301503707759</v>
      </c>
      <c r="S11" s="98">
        <v>45.382597068466922</v>
      </c>
      <c r="T11" s="98">
        <v>47.000197947071285</v>
      </c>
      <c r="U11" s="98">
        <v>40.750009018467559</v>
      </c>
      <c r="V11" s="98">
        <v>35.288157904845647</v>
      </c>
      <c r="W11" s="98">
        <v>26.234959382221465</v>
      </c>
      <c r="X11" s="98">
        <v>22.778955208300761</v>
      </c>
      <c r="Y11" s="98">
        <v>19.171521986894923</v>
      </c>
      <c r="DA11" s="63" t="s">
        <v>1580</v>
      </c>
    </row>
    <row r="12" spans="1:105" ht="12" customHeight="1" x14ac:dyDescent="0.25">
      <c r="A12" s="97" t="s">
        <v>123</v>
      </c>
      <c r="B12" s="98">
        <v>7.6801125693624475E-2</v>
      </c>
      <c r="C12" s="98">
        <v>7.3570548935451813E-2</v>
      </c>
      <c r="D12" s="98">
        <v>6.6325172299468479E-2</v>
      </c>
      <c r="E12" s="98">
        <v>6.1611134314642817E-2</v>
      </c>
      <c r="F12" s="98">
        <v>9.7112201561205522E-2</v>
      </c>
      <c r="G12" s="98">
        <v>8.8980034281905651E-2</v>
      </c>
      <c r="H12" s="98">
        <v>0.10631142544282397</v>
      </c>
      <c r="I12" s="98">
        <v>9.36370877353154E-2</v>
      </c>
      <c r="J12" s="98">
        <v>0.13443723240542438</v>
      </c>
      <c r="K12" s="98">
        <v>0.18484057529385986</v>
      </c>
      <c r="L12" s="98">
        <v>0.20365727765070563</v>
      </c>
      <c r="M12" s="98">
        <v>0.23136613873148848</v>
      </c>
      <c r="N12" s="98">
        <v>0.21007972418510315</v>
      </c>
      <c r="O12" s="98">
        <v>0.21040200122168407</v>
      </c>
      <c r="P12" s="98">
        <v>0.25685172286589175</v>
      </c>
      <c r="Q12" s="98">
        <v>0.24054275034451733</v>
      </c>
      <c r="R12" s="98">
        <v>0.33244789887251069</v>
      </c>
      <c r="S12" s="98">
        <v>0.31856471590939822</v>
      </c>
      <c r="T12" s="98">
        <v>0.39006876831760345</v>
      </c>
      <c r="U12" s="98">
        <v>0.35839389025653279</v>
      </c>
      <c r="V12" s="98">
        <v>0.33807277042407097</v>
      </c>
      <c r="W12" s="98">
        <v>0.24518917267122509</v>
      </c>
      <c r="X12" s="98">
        <v>0.20048425247141188</v>
      </c>
      <c r="Y12" s="98">
        <v>0.14803479233642672</v>
      </c>
      <c r="DA12" s="63" t="s">
        <v>1581</v>
      </c>
    </row>
    <row r="13" spans="1:105" ht="12" customHeight="1" x14ac:dyDescent="0.25">
      <c r="A13" s="100" t="s">
        <v>50</v>
      </c>
      <c r="B13" s="101">
        <v>3.0999448293600664E-2</v>
      </c>
      <c r="C13" s="101">
        <v>3.2932413058155682E-2</v>
      </c>
      <c r="D13" s="101">
        <v>2.6485623933197179E-2</v>
      </c>
      <c r="E13" s="101">
        <v>2.2463658181514336E-2</v>
      </c>
      <c r="F13" s="101">
        <v>4.190662659586343E-2</v>
      </c>
      <c r="G13" s="101">
        <v>3.6644053999055695E-2</v>
      </c>
      <c r="H13" s="101">
        <v>4.7399348881294934E-2</v>
      </c>
      <c r="I13" s="101">
        <v>4.1984345424295987E-2</v>
      </c>
      <c r="J13" s="101">
        <v>5.7244905914076917E-2</v>
      </c>
      <c r="K13" s="101">
        <v>8.2668943791222652E-2</v>
      </c>
      <c r="L13" s="101">
        <v>9.3018378513540792E-2</v>
      </c>
      <c r="M13" s="101">
        <v>0.11567759522509762</v>
      </c>
      <c r="N13" s="101">
        <v>0.10189679216079356</v>
      </c>
      <c r="O13" s="101">
        <v>0.10377760714392137</v>
      </c>
      <c r="P13" s="101">
        <v>0.12417372125386904</v>
      </c>
      <c r="Q13" s="101">
        <v>0.10428564826829112</v>
      </c>
      <c r="R13" s="101">
        <v>0.14544668652988366</v>
      </c>
      <c r="S13" s="101">
        <v>0.13092595377936442</v>
      </c>
      <c r="T13" s="101">
        <v>0.16995037120482118</v>
      </c>
      <c r="U13" s="101">
        <v>0.15641861571484372</v>
      </c>
      <c r="V13" s="101">
        <v>0.1454029659041372</v>
      </c>
      <c r="W13" s="101">
        <v>0.10424507040831417</v>
      </c>
      <c r="X13" s="101">
        <v>7.3953261521504277E-2</v>
      </c>
      <c r="Y13" s="101">
        <v>5.2997817536517576E-2</v>
      </c>
      <c r="DA13" s="131" t="s">
        <v>1582</v>
      </c>
    </row>
    <row r="14" spans="1:105" ht="12" customHeight="1" x14ac:dyDescent="0.25">
      <c r="A14" s="103" t="s">
        <v>52</v>
      </c>
      <c r="B14" s="104">
        <v>4.5801677400023812E-2</v>
      </c>
      <c r="C14" s="104">
        <v>4.0638135877296137E-2</v>
      </c>
      <c r="D14" s="104">
        <v>3.9839548366271293E-2</v>
      </c>
      <c r="E14" s="104">
        <v>3.9147476133128488E-2</v>
      </c>
      <c r="F14" s="104">
        <v>5.5205574965342091E-2</v>
      </c>
      <c r="G14" s="104">
        <v>5.2335980282849956E-2</v>
      </c>
      <c r="H14" s="104">
        <v>5.8912076561529046E-2</v>
      </c>
      <c r="I14" s="104">
        <v>5.1652742311019413E-2</v>
      </c>
      <c r="J14" s="104">
        <v>7.7192326491347468E-2</v>
      </c>
      <c r="K14" s="104">
        <v>0.10217163150263724</v>
      </c>
      <c r="L14" s="104">
        <v>0.11063889913716479</v>
      </c>
      <c r="M14" s="104">
        <v>0.11568854350639089</v>
      </c>
      <c r="N14" s="104">
        <v>0.10818293202430962</v>
      </c>
      <c r="O14" s="104">
        <v>0.10662439407776274</v>
      </c>
      <c r="P14" s="104">
        <v>0.13267800161202276</v>
      </c>
      <c r="Q14" s="104">
        <v>0.13625710207622621</v>
      </c>
      <c r="R14" s="104">
        <v>0.18700121234262701</v>
      </c>
      <c r="S14" s="104">
        <v>0.18763876213003378</v>
      </c>
      <c r="T14" s="104">
        <v>0.2201183971127823</v>
      </c>
      <c r="U14" s="104">
        <v>0.20197527454168904</v>
      </c>
      <c r="V14" s="104">
        <v>0.19266980451993371</v>
      </c>
      <c r="W14" s="104">
        <v>0.14094410226291088</v>
      </c>
      <c r="X14" s="104">
        <v>0.12653099094990761</v>
      </c>
      <c r="Y14" s="104">
        <v>9.5036974799909135E-2</v>
      </c>
      <c r="DA14" s="132" t="s">
        <v>1583</v>
      </c>
    </row>
    <row r="15" spans="1:105" ht="12" customHeight="1" x14ac:dyDescent="0.25">
      <c r="A15" s="106" t="s">
        <v>122</v>
      </c>
      <c r="B15" s="101">
        <v>416.64745129519736</v>
      </c>
      <c r="C15" s="101">
        <v>394.07408126845473</v>
      </c>
      <c r="D15" s="101">
        <v>379.20822723184313</v>
      </c>
      <c r="E15" s="101">
        <v>401.02486691062308</v>
      </c>
      <c r="F15" s="101">
        <v>395.20303553101627</v>
      </c>
      <c r="G15" s="101">
        <v>369.69582761961271</v>
      </c>
      <c r="H15" s="101">
        <v>374.35211526204756</v>
      </c>
      <c r="I15" s="101">
        <v>353.20708210576737</v>
      </c>
      <c r="J15" s="101">
        <v>353.97055598789723</v>
      </c>
      <c r="K15" s="101">
        <v>339.91207965207798</v>
      </c>
      <c r="L15" s="101">
        <v>349.91909341070669</v>
      </c>
      <c r="M15" s="101">
        <v>340.30007666753124</v>
      </c>
      <c r="N15" s="101">
        <v>319.61579450814389</v>
      </c>
      <c r="O15" s="101">
        <v>293.17334261484945</v>
      </c>
      <c r="P15" s="101">
        <v>265.01564461011475</v>
      </c>
      <c r="Q15" s="101">
        <v>248.05719020104274</v>
      </c>
      <c r="R15" s="101">
        <v>231.46264452702019</v>
      </c>
      <c r="S15" s="101">
        <v>222.94406029323957</v>
      </c>
      <c r="T15" s="101">
        <v>191.06538493923077</v>
      </c>
      <c r="U15" s="101">
        <v>162.86465433033945</v>
      </c>
      <c r="V15" s="101">
        <v>146.99701111954184</v>
      </c>
      <c r="W15" s="101">
        <v>121.09488605549771</v>
      </c>
      <c r="X15" s="101">
        <v>96.940670248906699</v>
      </c>
      <c r="Y15" s="101">
        <v>80.92480950890517</v>
      </c>
      <c r="DA15" s="131" t="s">
        <v>1584</v>
      </c>
    </row>
    <row r="16" spans="1:105" ht="12" customHeight="1" x14ac:dyDescent="0.25">
      <c r="A16" s="107" t="s">
        <v>121</v>
      </c>
      <c r="B16" s="104">
        <v>25.974533667679008</v>
      </c>
      <c r="C16" s="104">
        <v>27.419383066854831</v>
      </c>
      <c r="D16" s="104">
        <v>28.648044016218538</v>
      </c>
      <c r="E16" s="104">
        <v>35.496967301552097</v>
      </c>
      <c r="F16" s="104">
        <v>37.427040551711912</v>
      </c>
      <c r="G16" s="104">
        <v>42.01379069615529</v>
      </c>
      <c r="H16" s="104">
        <v>50.726285611144633</v>
      </c>
      <c r="I16" s="104">
        <v>65.991177324759747</v>
      </c>
      <c r="J16" s="104">
        <v>71.343642894571346</v>
      </c>
      <c r="K16" s="104">
        <v>99.948269763977166</v>
      </c>
      <c r="L16" s="104">
        <v>116.23183680183232</v>
      </c>
      <c r="M16" s="104">
        <v>135.6672673780175</v>
      </c>
      <c r="N16" s="104">
        <v>136.12022547741802</v>
      </c>
      <c r="O16" s="104">
        <v>143.16025190158868</v>
      </c>
      <c r="P16" s="104">
        <v>144.11883561484782</v>
      </c>
      <c r="Q16" s="104">
        <v>156.07322767236434</v>
      </c>
      <c r="R16" s="104">
        <v>159.93798243596743</v>
      </c>
      <c r="S16" s="104">
        <v>159.51039868713096</v>
      </c>
      <c r="T16" s="104">
        <v>156.36466795067182</v>
      </c>
      <c r="U16" s="104">
        <v>145.99081720361346</v>
      </c>
      <c r="V16" s="104">
        <v>132.91509551455101</v>
      </c>
      <c r="W16" s="104">
        <v>101.5560892284637</v>
      </c>
      <c r="X16" s="104">
        <v>81.443539928960433</v>
      </c>
      <c r="Y16" s="104">
        <v>68.445268055816797</v>
      </c>
      <c r="DA16" s="132" t="s">
        <v>1585</v>
      </c>
    </row>
    <row r="17" spans="1:105" ht="12" customHeight="1" x14ac:dyDescent="0.25">
      <c r="A17" s="108" t="s">
        <v>53</v>
      </c>
      <c r="B17" s="98">
        <v>12.374450758017298</v>
      </c>
      <c r="C17" s="98">
        <v>12.710576211562072</v>
      </c>
      <c r="D17" s="98">
        <v>13.614423154158294</v>
      </c>
      <c r="E17" s="98">
        <v>17.138853611042197</v>
      </c>
      <c r="F17" s="98">
        <v>18.952010906955959</v>
      </c>
      <c r="G17" s="98">
        <v>21.078565077768065</v>
      </c>
      <c r="H17" s="98">
        <v>25.067707590131214</v>
      </c>
      <c r="I17" s="98">
        <v>35.993627971408579</v>
      </c>
      <c r="J17" s="98">
        <v>36.871477933696063</v>
      </c>
      <c r="K17" s="98">
        <v>54.00863847417174</v>
      </c>
      <c r="L17" s="98">
        <v>63.790311702274451</v>
      </c>
      <c r="M17" s="98">
        <v>76.279487773145092</v>
      </c>
      <c r="N17" s="98">
        <v>76.777879324852591</v>
      </c>
      <c r="O17" s="98">
        <v>83.698421434519105</v>
      </c>
      <c r="P17" s="98">
        <v>81.192319585715282</v>
      </c>
      <c r="Q17" s="98">
        <v>87.224779298037177</v>
      </c>
      <c r="R17" s="98">
        <v>88.769248764962754</v>
      </c>
      <c r="S17" s="98">
        <v>88.669461425437163</v>
      </c>
      <c r="T17" s="98">
        <v>87.336718216420991</v>
      </c>
      <c r="U17" s="98">
        <v>80.084352289409068</v>
      </c>
      <c r="V17" s="98">
        <v>71.605970022070309</v>
      </c>
      <c r="W17" s="98">
        <v>55.660784574857807</v>
      </c>
      <c r="X17" s="98">
        <v>41.929697603558523</v>
      </c>
      <c r="Y17" s="98">
        <v>32.188456189101359</v>
      </c>
      <c r="DA17" s="63" t="s">
        <v>1586</v>
      </c>
    </row>
    <row r="18" spans="1:105" ht="12" customHeight="1" x14ac:dyDescent="0.25">
      <c r="A18" s="108" t="s">
        <v>52</v>
      </c>
      <c r="B18" s="98">
        <v>13.600082909661708</v>
      </c>
      <c r="C18" s="98">
        <v>14.708806855292766</v>
      </c>
      <c r="D18" s="98">
        <v>15.033620862060245</v>
      </c>
      <c r="E18" s="98">
        <v>18.358113690509906</v>
      </c>
      <c r="F18" s="98">
        <v>18.47502964475596</v>
      </c>
      <c r="G18" s="98">
        <v>20.935225618387229</v>
      </c>
      <c r="H18" s="98">
        <v>25.658578021013415</v>
      </c>
      <c r="I18" s="98">
        <v>29.997549353351157</v>
      </c>
      <c r="J18" s="98">
        <v>34.47216496087529</v>
      </c>
      <c r="K18" s="98">
        <v>45.93963128980544</v>
      </c>
      <c r="L18" s="98">
        <v>52.44152509955785</v>
      </c>
      <c r="M18" s="98">
        <v>59.387779604872421</v>
      </c>
      <c r="N18" s="98">
        <v>59.342346152565433</v>
      </c>
      <c r="O18" s="98">
        <v>59.461830467069568</v>
      </c>
      <c r="P18" s="98">
        <v>62.926516029132564</v>
      </c>
      <c r="Q18" s="98">
        <v>68.848448374327191</v>
      </c>
      <c r="R18" s="98">
        <v>71.168733671004674</v>
      </c>
      <c r="S18" s="98">
        <v>70.840937261693796</v>
      </c>
      <c r="T18" s="98">
        <v>69.027949734250825</v>
      </c>
      <c r="U18" s="98">
        <v>65.906464914204435</v>
      </c>
      <c r="V18" s="98">
        <v>61.309125492480703</v>
      </c>
      <c r="W18" s="98">
        <v>45.895304653605898</v>
      </c>
      <c r="X18" s="98">
        <v>39.513842325401917</v>
      </c>
      <c r="Y18" s="98">
        <v>36.256811866715431</v>
      </c>
      <c r="DA18" s="63" t="s">
        <v>1587</v>
      </c>
    </row>
    <row r="19" spans="1:105" ht="12" customHeight="1" x14ac:dyDescent="0.25">
      <c r="A19" s="121" t="s">
        <v>54</v>
      </c>
      <c r="B19" s="122">
        <v>435.07266730451278</v>
      </c>
      <c r="C19" s="122">
        <v>431.73665230021442</v>
      </c>
      <c r="D19" s="122">
        <v>451.40916427988327</v>
      </c>
      <c r="E19" s="122">
        <v>566.58361381941904</v>
      </c>
      <c r="F19" s="122">
        <v>575.02269030233731</v>
      </c>
      <c r="G19" s="122">
        <v>562.59253921713548</v>
      </c>
      <c r="H19" s="122">
        <v>603.60276090010541</v>
      </c>
      <c r="I19" s="122">
        <v>589.78154625129878</v>
      </c>
      <c r="J19" s="122">
        <v>617.34451571253851</v>
      </c>
      <c r="K19" s="122">
        <v>627.18449315676628</v>
      </c>
      <c r="L19" s="122">
        <v>654.83471423282583</v>
      </c>
      <c r="M19" s="122">
        <v>611.56231887037336</v>
      </c>
      <c r="N19" s="122">
        <v>607.9832720696545</v>
      </c>
      <c r="O19" s="122">
        <v>574.56456106297037</v>
      </c>
      <c r="P19" s="122">
        <v>547.6031105838465</v>
      </c>
      <c r="Q19" s="122">
        <v>539.58485219379133</v>
      </c>
      <c r="R19" s="122">
        <v>524.85622526087309</v>
      </c>
      <c r="S19" s="122">
        <v>513.32498244846659</v>
      </c>
      <c r="T19" s="122">
        <v>469.17129672519064</v>
      </c>
      <c r="U19" s="122">
        <v>438.90713304416158</v>
      </c>
      <c r="V19" s="122">
        <v>413.62387643377576</v>
      </c>
      <c r="W19" s="122">
        <v>355.28507910516146</v>
      </c>
      <c r="X19" s="122">
        <v>272.99868379622001</v>
      </c>
      <c r="Y19" s="122">
        <v>242.60978579986829</v>
      </c>
      <c r="DA19" s="130" t="s">
        <v>1588</v>
      </c>
    </row>
    <row r="20" spans="1:105" ht="12" customHeight="1" x14ac:dyDescent="0.25">
      <c r="A20" s="97" t="s">
        <v>51</v>
      </c>
      <c r="B20" s="98">
        <v>66.811396837145494</v>
      </c>
      <c r="C20" s="98">
        <v>63.272807126875669</v>
      </c>
      <c r="D20" s="98">
        <v>79.430178605253204</v>
      </c>
      <c r="E20" s="98">
        <v>94.068278168353714</v>
      </c>
      <c r="F20" s="98">
        <v>98.074063744633392</v>
      </c>
      <c r="G20" s="98">
        <v>100.44998211051835</v>
      </c>
      <c r="H20" s="98">
        <v>108.27744477491514</v>
      </c>
      <c r="I20" s="98">
        <v>102.89921023251078</v>
      </c>
      <c r="J20" s="98">
        <v>110.28034234508924</v>
      </c>
      <c r="K20" s="98">
        <v>109.0246278364428</v>
      </c>
      <c r="L20" s="98">
        <v>112.08341900180196</v>
      </c>
      <c r="M20" s="98">
        <v>109.89748476854341</v>
      </c>
      <c r="N20" s="98">
        <v>110.06684823529254</v>
      </c>
      <c r="O20" s="98">
        <v>104.79923877830618</v>
      </c>
      <c r="P20" s="98">
        <v>105.59325409149876</v>
      </c>
      <c r="Q20" s="98">
        <v>101.40267530732827</v>
      </c>
      <c r="R20" s="98">
        <v>98.802069360551386</v>
      </c>
      <c r="S20" s="98">
        <v>97.921790415113847</v>
      </c>
      <c r="T20" s="98">
        <v>90.43936102409188</v>
      </c>
      <c r="U20" s="98">
        <v>75.952244884972529</v>
      </c>
      <c r="V20" s="98">
        <v>77.288634798409561</v>
      </c>
      <c r="W20" s="98">
        <v>67.878530583458527</v>
      </c>
      <c r="X20" s="98">
        <v>47.388777206580542</v>
      </c>
      <c r="Y20" s="98">
        <v>44.641469930668116</v>
      </c>
      <c r="DA20" s="63" t="s">
        <v>1589</v>
      </c>
    </row>
    <row r="21" spans="1:105" ht="12" customHeight="1" x14ac:dyDescent="0.25">
      <c r="A21" s="97" t="s">
        <v>50</v>
      </c>
      <c r="B21" s="98">
        <v>179.93659160427367</v>
      </c>
      <c r="C21" s="98">
        <v>183.64906882191852</v>
      </c>
      <c r="D21" s="98">
        <v>196.57363727184708</v>
      </c>
      <c r="E21" s="98">
        <v>236.05730318737363</v>
      </c>
      <c r="F21" s="98">
        <v>234.69400686137652</v>
      </c>
      <c r="G21" s="98">
        <v>238.37822288512916</v>
      </c>
      <c r="H21" s="98">
        <v>248.04474488297117</v>
      </c>
      <c r="I21" s="98">
        <v>257.5327306902758</v>
      </c>
      <c r="J21" s="98">
        <v>265.2371286389677</v>
      </c>
      <c r="K21" s="98">
        <v>267.39092561385235</v>
      </c>
      <c r="L21" s="98">
        <v>262.8583592393656</v>
      </c>
      <c r="M21" s="98">
        <v>241.70195693621645</v>
      </c>
      <c r="N21" s="98">
        <v>239.38779377397026</v>
      </c>
      <c r="O21" s="98">
        <v>219.68561647146294</v>
      </c>
      <c r="P21" s="98">
        <v>217.20276242404356</v>
      </c>
      <c r="Q21" s="98">
        <v>216.70081095224444</v>
      </c>
      <c r="R21" s="98">
        <v>212.51143059950729</v>
      </c>
      <c r="S21" s="98">
        <v>209.50689457514088</v>
      </c>
      <c r="T21" s="98">
        <v>198.01777130456048</v>
      </c>
      <c r="U21" s="98">
        <v>200.49922670685797</v>
      </c>
      <c r="V21" s="98">
        <v>182.84427480475566</v>
      </c>
      <c r="W21" s="98">
        <v>143.38059527860918</v>
      </c>
      <c r="X21" s="98">
        <v>125.46931374517902</v>
      </c>
      <c r="Y21" s="98">
        <v>120.65919748874956</v>
      </c>
      <c r="DA21" s="63" t="s">
        <v>1590</v>
      </c>
    </row>
    <row r="22" spans="1:105" ht="12" customHeight="1" x14ac:dyDescent="0.25">
      <c r="A22" s="109" t="s">
        <v>120</v>
      </c>
      <c r="B22" s="33">
        <v>188.32467886309357</v>
      </c>
      <c r="C22" s="33">
        <v>184.81477635142025</v>
      </c>
      <c r="D22" s="33">
        <v>175.40534840278301</v>
      </c>
      <c r="E22" s="33">
        <v>236.45803246369181</v>
      </c>
      <c r="F22" s="33">
        <v>242.25461969632738</v>
      </c>
      <c r="G22" s="33">
        <v>223.7643342214879</v>
      </c>
      <c r="H22" s="33">
        <v>247.28057124221911</v>
      </c>
      <c r="I22" s="33">
        <v>229.34960532851207</v>
      </c>
      <c r="J22" s="33">
        <v>241.82704472848152</v>
      </c>
      <c r="K22" s="33">
        <v>250.76893970647123</v>
      </c>
      <c r="L22" s="33">
        <v>279.89293599165831</v>
      </c>
      <c r="M22" s="33">
        <v>259.96287716561352</v>
      </c>
      <c r="N22" s="33">
        <v>258.52863006039155</v>
      </c>
      <c r="O22" s="33">
        <v>250.07970581320126</v>
      </c>
      <c r="P22" s="33">
        <v>224.80709406830408</v>
      </c>
      <c r="Q22" s="33">
        <v>221.4813659342185</v>
      </c>
      <c r="R22" s="33">
        <v>213.54272530081434</v>
      </c>
      <c r="S22" s="33">
        <v>205.89629745821185</v>
      </c>
      <c r="T22" s="33">
        <v>180.71416439653822</v>
      </c>
      <c r="U22" s="33">
        <v>162.4556614523311</v>
      </c>
      <c r="V22" s="33">
        <v>153.49096683061055</v>
      </c>
      <c r="W22" s="33">
        <v>144.02595324309365</v>
      </c>
      <c r="X22" s="33">
        <v>100.14059284446041</v>
      </c>
      <c r="Y22" s="33">
        <v>77.309118380450641</v>
      </c>
      <c r="DA22" s="60" t="s">
        <v>1591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5568.7080788633066</v>
      </c>
      <c r="C24" s="117">
        <f t="shared" si="7"/>
        <v>5375.2656555018639</v>
      </c>
      <c r="D24" s="117">
        <f t="shared" si="7"/>
        <v>5185.0000605580171</v>
      </c>
      <c r="E24" s="117">
        <f t="shared" si="7"/>
        <v>5051.2021222129133</v>
      </c>
      <c r="F24" s="117">
        <f t="shared" si="7"/>
        <v>5144.7732165423395</v>
      </c>
      <c r="G24" s="117">
        <f t="shared" si="7"/>
        <v>5040.2491599084815</v>
      </c>
      <c r="H24" s="117">
        <f t="shared" si="7"/>
        <v>4715.7043853619516</v>
      </c>
      <c r="I24" s="117">
        <f t="shared" si="7"/>
        <v>4186.6017141390848</v>
      </c>
      <c r="J24" s="117">
        <f t="shared" si="7"/>
        <v>4378.0985529305353</v>
      </c>
      <c r="K24" s="117">
        <f t="shared" si="7"/>
        <v>4058.452475746476</v>
      </c>
      <c r="L24" s="117">
        <f t="shared" si="7"/>
        <v>4218.4376303117806</v>
      </c>
      <c r="M24" s="117">
        <f t="shared" si="7"/>
        <v>3547.9748469874039</v>
      </c>
      <c r="N24" s="117">
        <f t="shared" si="7"/>
        <v>3467.210942244149</v>
      </c>
      <c r="O24" s="117">
        <f t="shared" si="7"/>
        <v>3538.647778534908</v>
      </c>
      <c r="P24" s="117">
        <f t="shared" si="7"/>
        <v>2994.5978518610391</v>
      </c>
      <c r="Q24" s="117">
        <f t="shared" si="7"/>
        <v>2943.7390732440817</v>
      </c>
      <c r="R24" s="117">
        <f t="shared" ref="R24:V24" si="8">R25+R28+R30+R39</f>
        <v>3238.8712357830041</v>
      </c>
      <c r="S24" s="117">
        <f t="shared" si="8"/>
        <v>3005.468341604937</v>
      </c>
      <c r="T24" s="117">
        <f t="shared" si="8"/>
        <v>3249.6121034843673</v>
      </c>
      <c r="U24" s="117">
        <f t="shared" si="8"/>
        <v>3014.0322041654235</v>
      </c>
      <c r="V24" s="117">
        <f t="shared" si="8"/>
        <v>2991.4418773818852</v>
      </c>
      <c r="W24" s="117">
        <f t="shared" ref="W24:Y24" si="9">W25+W28+W30+W39</f>
        <v>3184.922939105375</v>
      </c>
      <c r="X24" s="117">
        <f t="shared" si="9"/>
        <v>3101.8307035641842</v>
      </c>
      <c r="Y24" s="117">
        <f t="shared" si="9"/>
        <v>2676.4863816326597</v>
      </c>
      <c r="DA24" s="129" t="s">
        <v>1592</v>
      </c>
    </row>
    <row r="25" spans="1:105" ht="12.95" customHeight="1" x14ac:dyDescent="0.25">
      <c r="A25" s="121" t="s">
        <v>57</v>
      </c>
      <c r="B25" s="122">
        <f t="shared" ref="B25:Q25" si="10">SUM(B26:B27)</f>
        <v>4457.2593380636717</v>
      </c>
      <c r="C25" s="122">
        <f t="shared" si="10"/>
        <v>4303.25587931683</v>
      </c>
      <c r="D25" s="122">
        <f t="shared" si="10"/>
        <v>4147.2987452267726</v>
      </c>
      <c r="E25" s="122">
        <f t="shared" si="10"/>
        <v>4055.8804003982818</v>
      </c>
      <c r="F25" s="122">
        <f t="shared" si="10"/>
        <v>4167.1499193083127</v>
      </c>
      <c r="G25" s="122">
        <f t="shared" si="10"/>
        <v>4125.3451205391057</v>
      </c>
      <c r="H25" s="122">
        <f t="shared" si="10"/>
        <v>3843.7197604101357</v>
      </c>
      <c r="I25" s="122">
        <f t="shared" si="10"/>
        <v>3369.1216796198496</v>
      </c>
      <c r="J25" s="122">
        <f t="shared" si="10"/>
        <v>3608.011036710735</v>
      </c>
      <c r="K25" s="122">
        <f t="shared" si="10"/>
        <v>3333.5903588943229</v>
      </c>
      <c r="L25" s="122">
        <f t="shared" si="10"/>
        <v>3490.2196584894714</v>
      </c>
      <c r="M25" s="122">
        <f t="shared" si="10"/>
        <v>2836.03806940291</v>
      </c>
      <c r="N25" s="122">
        <f t="shared" si="10"/>
        <v>2796.1113243182699</v>
      </c>
      <c r="O25" s="122">
        <f t="shared" si="10"/>
        <v>2901.5266357168489</v>
      </c>
      <c r="P25" s="122">
        <f t="shared" si="10"/>
        <v>2391.3039429511464</v>
      </c>
      <c r="Q25" s="122">
        <f t="shared" si="10"/>
        <v>2346.2019188622089</v>
      </c>
      <c r="R25" s="122">
        <f t="shared" ref="R25:V25" si="11">SUM(R26:R27)</f>
        <v>2637.9339697160863</v>
      </c>
      <c r="S25" s="122">
        <f t="shared" si="11"/>
        <v>2382.500618492953</v>
      </c>
      <c r="T25" s="122">
        <f t="shared" si="11"/>
        <v>2627.1881832486351</v>
      </c>
      <c r="U25" s="122">
        <f t="shared" si="11"/>
        <v>2415.3886045432578</v>
      </c>
      <c r="V25" s="122">
        <f t="shared" si="11"/>
        <v>2401.4630975248615</v>
      </c>
      <c r="W25" s="122">
        <f t="shared" ref="W25:Y25" si="12">SUM(W26:W27)</f>
        <v>2610.7137307512635</v>
      </c>
      <c r="X25" s="122">
        <f t="shared" si="12"/>
        <v>2541.3017983988361</v>
      </c>
      <c r="Y25" s="122">
        <f t="shared" si="12"/>
        <v>2166.4201101819967</v>
      </c>
      <c r="DA25" s="130" t="s">
        <v>1593</v>
      </c>
    </row>
    <row r="26" spans="1:105" ht="12" customHeight="1" x14ac:dyDescent="0.25">
      <c r="A26" s="97" t="s">
        <v>74</v>
      </c>
      <c r="B26" s="98">
        <v>4406.4415024925929</v>
      </c>
      <c r="C26" s="98">
        <v>4254.5430028080718</v>
      </c>
      <c r="D26" s="98">
        <v>4101.162912353293</v>
      </c>
      <c r="E26" s="98">
        <v>4013.5241060633948</v>
      </c>
      <c r="F26" s="98">
        <v>4122.3505322146284</v>
      </c>
      <c r="G26" s="98">
        <v>4081.4605929525096</v>
      </c>
      <c r="H26" s="98">
        <v>3803.0642624390457</v>
      </c>
      <c r="I26" s="98">
        <v>3334.0798751668153</v>
      </c>
      <c r="J26" s="98">
        <v>3570.2666041037837</v>
      </c>
      <c r="K26" s="98">
        <v>3298.7990105204635</v>
      </c>
      <c r="L26" s="98">
        <v>3453.1606688130391</v>
      </c>
      <c r="M26" s="98">
        <v>2805.4788644133</v>
      </c>
      <c r="N26" s="98">
        <v>2765.9525891881917</v>
      </c>
      <c r="O26" s="98">
        <v>2868.28656141079</v>
      </c>
      <c r="P26" s="98">
        <v>2363.6597420088101</v>
      </c>
      <c r="Q26" s="98">
        <v>2320.0983485712341</v>
      </c>
      <c r="R26" s="98">
        <v>2608.0791515359888</v>
      </c>
      <c r="S26" s="98">
        <v>2355.3506251574704</v>
      </c>
      <c r="T26" s="98">
        <v>2596.537707830184</v>
      </c>
      <c r="U26" s="98">
        <v>2386.8008858175708</v>
      </c>
      <c r="V26" s="98">
        <v>2372.463344296943</v>
      </c>
      <c r="W26" s="98">
        <v>2576.1275713634323</v>
      </c>
      <c r="X26" s="98">
        <v>2506.932348776063</v>
      </c>
      <c r="Y26" s="98">
        <v>2137.0686010693316</v>
      </c>
      <c r="DA26" s="63" t="s">
        <v>1594</v>
      </c>
    </row>
    <row r="27" spans="1:105" ht="12" customHeight="1" x14ac:dyDescent="0.25">
      <c r="A27" s="97" t="s">
        <v>53</v>
      </c>
      <c r="B27" s="98">
        <v>50.817835571078625</v>
      </c>
      <c r="C27" s="98">
        <v>48.712876508757923</v>
      </c>
      <c r="D27" s="98">
        <v>46.135832873479181</v>
      </c>
      <c r="E27" s="98">
        <v>42.356294334886996</v>
      </c>
      <c r="F27" s="98">
        <v>44.799387093684288</v>
      </c>
      <c r="G27" s="98">
        <v>43.884527586596114</v>
      </c>
      <c r="H27" s="98">
        <v>40.655497971090035</v>
      </c>
      <c r="I27" s="98">
        <v>35.041804453034317</v>
      </c>
      <c r="J27" s="98">
        <v>37.744432606951115</v>
      </c>
      <c r="K27" s="98">
        <v>34.791348373859542</v>
      </c>
      <c r="L27" s="98">
        <v>37.058989676432084</v>
      </c>
      <c r="M27" s="98">
        <v>30.559204989609746</v>
      </c>
      <c r="N27" s="98">
        <v>30.15873513007832</v>
      </c>
      <c r="O27" s="98">
        <v>33.240074306058823</v>
      </c>
      <c r="P27" s="98">
        <v>27.644200942336408</v>
      </c>
      <c r="Q27" s="98">
        <v>26.103570290974854</v>
      </c>
      <c r="R27" s="98">
        <v>29.854818180097354</v>
      </c>
      <c r="S27" s="98">
        <v>27.149993335482765</v>
      </c>
      <c r="T27" s="98">
        <v>30.650475418450959</v>
      </c>
      <c r="U27" s="98">
        <v>28.58771872568699</v>
      </c>
      <c r="V27" s="98">
        <v>28.999753227918522</v>
      </c>
      <c r="W27" s="98">
        <v>34.58615938783116</v>
      </c>
      <c r="X27" s="98">
        <v>34.369449622773125</v>
      </c>
      <c r="Y27" s="98">
        <v>29.351509112665077</v>
      </c>
      <c r="DA27" s="63" t="s">
        <v>1595</v>
      </c>
    </row>
    <row r="28" spans="1:105" ht="12.95" customHeight="1" x14ac:dyDescent="0.25">
      <c r="A28" s="121" t="s">
        <v>92</v>
      </c>
      <c r="B28" s="122">
        <f t="shared" ref="B28:Y28" si="13">B29</f>
        <v>18.246176225338424</v>
      </c>
      <c r="C28" s="122">
        <f t="shared" si="13"/>
        <v>20.027848443544983</v>
      </c>
      <c r="D28" s="122">
        <f t="shared" si="13"/>
        <v>16.69990626818068</v>
      </c>
      <c r="E28" s="122">
        <f t="shared" si="13"/>
        <v>30.346035020519789</v>
      </c>
      <c r="F28" s="122">
        <f t="shared" si="13"/>
        <v>17.23437263283309</v>
      </c>
      <c r="G28" s="122">
        <f t="shared" si="13"/>
        <v>18.882713384689495</v>
      </c>
      <c r="H28" s="122">
        <f t="shared" si="13"/>
        <v>21.743279565874204</v>
      </c>
      <c r="I28" s="122">
        <f t="shared" si="13"/>
        <v>18.4184881919765</v>
      </c>
      <c r="J28" s="122">
        <f t="shared" si="13"/>
        <v>21.056104544167766</v>
      </c>
      <c r="K28" s="122">
        <f t="shared" si="13"/>
        <v>24.38401342648957</v>
      </c>
      <c r="L28" s="122">
        <f t="shared" si="13"/>
        <v>23.782754484389763</v>
      </c>
      <c r="M28" s="122">
        <f t="shared" si="13"/>
        <v>23.848610114196966</v>
      </c>
      <c r="N28" s="122">
        <f t="shared" si="13"/>
        <v>30.05245740665741</v>
      </c>
      <c r="O28" s="122">
        <f t="shared" si="13"/>
        <v>22.988682741543375</v>
      </c>
      <c r="P28" s="122">
        <f t="shared" si="13"/>
        <v>19.502513453525303</v>
      </c>
      <c r="Q28" s="122">
        <f t="shared" si="13"/>
        <v>26.339227595640004</v>
      </c>
      <c r="R28" s="122">
        <f t="shared" si="13"/>
        <v>23.467388165683939</v>
      </c>
      <c r="S28" s="122">
        <f t="shared" si="13"/>
        <v>25.477613310028019</v>
      </c>
      <c r="T28" s="122">
        <f t="shared" si="13"/>
        <v>20.538618521381839</v>
      </c>
      <c r="U28" s="122">
        <f t="shared" si="13"/>
        <v>21.449777263029322</v>
      </c>
      <c r="V28" s="122">
        <f t="shared" si="13"/>
        <v>18.498379446267418</v>
      </c>
      <c r="W28" s="122">
        <f t="shared" si="13"/>
        <v>18.5138460926566</v>
      </c>
      <c r="X28" s="122">
        <f t="shared" si="13"/>
        <v>21.578937601544681</v>
      </c>
      <c r="Y28" s="122">
        <f t="shared" si="13"/>
        <v>23.190921389091692</v>
      </c>
      <c r="DA28" s="130" t="s">
        <v>1596</v>
      </c>
    </row>
    <row r="29" spans="1:105" ht="12" customHeight="1" x14ac:dyDescent="0.25">
      <c r="A29" s="97" t="s">
        <v>53</v>
      </c>
      <c r="B29" s="98">
        <v>18.246176225338424</v>
      </c>
      <c r="C29" s="98">
        <v>20.027848443544983</v>
      </c>
      <c r="D29" s="98">
        <v>16.69990626818068</v>
      </c>
      <c r="E29" s="98">
        <v>30.346035020519789</v>
      </c>
      <c r="F29" s="98">
        <v>17.23437263283309</v>
      </c>
      <c r="G29" s="98">
        <v>18.882713384689495</v>
      </c>
      <c r="H29" s="98">
        <v>21.743279565874204</v>
      </c>
      <c r="I29" s="98">
        <v>18.4184881919765</v>
      </c>
      <c r="J29" s="98">
        <v>21.056104544167766</v>
      </c>
      <c r="K29" s="98">
        <v>24.38401342648957</v>
      </c>
      <c r="L29" s="98">
        <v>23.782754484389763</v>
      </c>
      <c r="M29" s="98">
        <v>23.848610114196966</v>
      </c>
      <c r="N29" s="98">
        <v>30.05245740665741</v>
      </c>
      <c r="O29" s="98">
        <v>22.988682741543375</v>
      </c>
      <c r="P29" s="98">
        <v>19.502513453525303</v>
      </c>
      <c r="Q29" s="98">
        <v>26.339227595640004</v>
      </c>
      <c r="R29" s="98">
        <v>23.467388165683939</v>
      </c>
      <c r="S29" s="98">
        <v>25.477613310028019</v>
      </c>
      <c r="T29" s="98">
        <v>20.538618521381839</v>
      </c>
      <c r="U29" s="98">
        <v>21.449777263029322</v>
      </c>
      <c r="V29" s="98">
        <v>18.498379446267418</v>
      </c>
      <c r="W29" s="98">
        <v>18.5138460926566</v>
      </c>
      <c r="X29" s="98">
        <v>21.578937601544681</v>
      </c>
      <c r="Y29" s="98">
        <v>23.190921389091692</v>
      </c>
      <c r="DA29" s="63" t="s">
        <v>1597</v>
      </c>
    </row>
    <row r="30" spans="1:105" ht="12" customHeight="1" x14ac:dyDescent="0.25">
      <c r="A30" s="121" t="s">
        <v>55</v>
      </c>
      <c r="B30" s="122">
        <v>724.21446977150651</v>
      </c>
      <c r="C30" s="122">
        <v>684.86871091541798</v>
      </c>
      <c r="D30" s="122">
        <v>662.61478345968783</v>
      </c>
      <c r="E30" s="122">
        <v>621.39065782481896</v>
      </c>
      <c r="F30" s="122">
        <v>620.39338282648794</v>
      </c>
      <c r="G30" s="122">
        <v>582.94238672983477</v>
      </c>
      <c r="H30" s="122">
        <v>550.72402525730229</v>
      </c>
      <c r="I30" s="122">
        <v>525.95978758195486</v>
      </c>
      <c r="J30" s="122">
        <v>499.28981296743831</v>
      </c>
      <c r="K30" s="122">
        <v>470.89674467441597</v>
      </c>
      <c r="L30" s="122">
        <v>474.98902414447093</v>
      </c>
      <c r="M30" s="122">
        <v>479.02421196328015</v>
      </c>
      <c r="N30" s="122">
        <v>447.88450721457974</v>
      </c>
      <c r="O30" s="122">
        <v>429.98161886124723</v>
      </c>
      <c r="P30" s="122">
        <v>408.5067794792447</v>
      </c>
      <c r="Q30" s="122">
        <v>398.52907228478051</v>
      </c>
      <c r="R30" s="122">
        <v>405.88015247101924</v>
      </c>
      <c r="S30" s="122">
        <v>417.24290495661052</v>
      </c>
      <c r="T30" s="122">
        <v>421.75960240506879</v>
      </c>
      <c r="U30" s="122">
        <v>404.87087035612745</v>
      </c>
      <c r="V30" s="122">
        <v>398.69385161752325</v>
      </c>
      <c r="W30" s="122">
        <v>385.5280940350242</v>
      </c>
      <c r="X30" s="122">
        <v>367.88860994026481</v>
      </c>
      <c r="Y30" s="122">
        <v>328.25005203535733</v>
      </c>
      <c r="DA30" s="130" t="s">
        <v>1598</v>
      </c>
    </row>
    <row r="31" spans="1:105" ht="12" customHeight="1" x14ac:dyDescent="0.25">
      <c r="A31" s="97" t="s">
        <v>141</v>
      </c>
      <c r="B31" s="98">
        <v>375.65275362460494</v>
      </c>
      <c r="C31" s="98">
        <v>343.48031376368073</v>
      </c>
      <c r="D31" s="98">
        <v>316.96473060806932</v>
      </c>
      <c r="E31" s="98">
        <v>285.8827891636916</v>
      </c>
      <c r="F31" s="98">
        <v>280.52451579179245</v>
      </c>
      <c r="G31" s="98">
        <v>241.26903650694658</v>
      </c>
      <c r="H31" s="98">
        <v>196.76771013102274</v>
      </c>
      <c r="I31" s="98">
        <v>164.84984510030876</v>
      </c>
      <c r="J31" s="98">
        <v>149.86606837979733</v>
      </c>
      <c r="K31" s="98">
        <v>135.57914850823744</v>
      </c>
      <c r="L31" s="98">
        <v>128.81634712352584</v>
      </c>
      <c r="M31" s="98">
        <v>121.53730850705593</v>
      </c>
      <c r="N31" s="98">
        <v>106.04020603869709</v>
      </c>
      <c r="O31" s="98">
        <v>99.01560405297819</v>
      </c>
      <c r="P31" s="98">
        <v>94.046791946879708</v>
      </c>
      <c r="Q31" s="98">
        <v>89.080981199082288</v>
      </c>
      <c r="R31" s="98">
        <v>93.588370721548984</v>
      </c>
      <c r="S31" s="98">
        <v>93.088322877657603</v>
      </c>
      <c r="T31" s="98">
        <v>95.182904964763978</v>
      </c>
      <c r="U31" s="98">
        <v>85.027671256124108</v>
      </c>
      <c r="V31" s="98">
        <v>82.447944275557973</v>
      </c>
      <c r="W31" s="98">
        <v>79.317428995861235</v>
      </c>
      <c r="X31" s="98">
        <v>82.866100310902937</v>
      </c>
      <c r="Y31" s="98">
        <v>69.347034898998757</v>
      </c>
      <c r="DA31" s="63" t="s">
        <v>1599</v>
      </c>
    </row>
    <row r="32" spans="1:105" ht="12" customHeight="1" x14ac:dyDescent="0.25">
      <c r="A32" s="97" t="s">
        <v>140</v>
      </c>
      <c r="B32" s="98">
        <v>0.68216110762632198</v>
      </c>
      <c r="C32" s="98">
        <v>0.63995704755537886</v>
      </c>
      <c r="D32" s="98">
        <v>0.58227269366411061</v>
      </c>
      <c r="E32" s="98">
        <v>0.64281390838734731</v>
      </c>
      <c r="F32" s="98">
        <v>0.64040009163923284</v>
      </c>
      <c r="G32" s="98">
        <v>0.55617564688872378</v>
      </c>
      <c r="H32" s="98">
        <v>0.45279223270192265</v>
      </c>
      <c r="I32" s="98">
        <v>0.37609807840564385</v>
      </c>
      <c r="J32" s="98">
        <v>0.37500455921133335</v>
      </c>
      <c r="K32" s="98">
        <v>0.39676100725506763</v>
      </c>
      <c r="L32" s="98">
        <v>0.52975457132015569</v>
      </c>
      <c r="M32" s="98">
        <v>0.53489777134648364</v>
      </c>
      <c r="N32" s="98">
        <v>0.56083281255805462</v>
      </c>
      <c r="O32" s="98">
        <v>0.62104498585356027</v>
      </c>
      <c r="P32" s="98">
        <v>0.64999500407445643</v>
      </c>
      <c r="Q32" s="98">
        <v>0.63203065977264838</v>
      </c>
      <c r="R32" s="98">
        <v>0.72484784760182319</v>
      </c>
      <c r="S32" s="98">
        <v>0.73646642329590728</v>
      </c>
      <c r="T32" s="98">
        <v>0.8071130246363325</v>
      </c>
      <c r="U32" s="98">
        <v>0.72765863833840527</v>
      </c>
      <c r="V32" s="98">
        <v>0.78436528583391119</v>
      </c>
      <c r="W32" s="98">
        <v>0.79805688498630911</v>
      </c>
      <c r="X32" s="98">
        <v>1.0135726255178097</v>
      </c>
      <c r="Y32" s="98">
        <v>0.83292420673382939</v>
      </c>
      <c r="DA32" s="63" t="s">
        <v>1600</v>
      </c>
    </row>
    <row r="33" spans="1:105" ht="12" customHeight="1" x14ac:dyDescent="0.25">
      <c r="A33" s="100" t="s">
        <v>50</v>
      </c>
      <c r="B33" s="101">
        <v>0.17916492073692591</v>
      </c>
      <c r="C33" s="101">
        <v>0.20297812313860158</v>
      </c>
      <c r="D33" s="101">
        <v>0.16485336727186689</v>
      </c>
      <c r="E33" s="101">
        <v>0.16194835250495815</v>
      </c>
      <c r="F33" s="101">
        <v>0.16910409567964929</v>
      </c>
      <c r="G33" s="101">
        <v>0.1553125568842916</v>
      </c>
      <c r="H33" s="101">
        <v>0.12765293171374276</v>
      </c>
      <c r="I33" s="101">
        <v>9.840039248938931E-2</v>
      </c>
      <c r="J33" s="101">
        <v>9.5745707494159199E-2</v>
      </c>
      <c r="K33" s="101">
        <v>0.1012350435985406</v>
      </c>
      <c r="L33" s="101">
        <v>0.12965392853041402</v>
      </c>
      <c r="M33" s="101">
        <v>0.13408619458833937</v>
      </c>
      <c r="N33" s="101">
        <v>0.12176274133368935</v>
      </c>
      <c r="O33" s="101">
        <v>0.1113721554502756</v>
      </c>
      <c r="P33" s="101">
        <v>0.14229804473085136</v>
      </c>
      <c r="Q33" s="101">
        <v>0.12568524335476572</v>
      </c>
      <c r="R33" s="101">
        <v>0.1701198440885634</v>
      </c>
      <c r="S33" s="101">
        <v>0.17323219001270357</v>
      </c>
      <c r="T33" s="101">
        <v>0.19132435596251596</v>
      </c>
      <c r="U33" s="101">
        <v>0.1661071293666164</v>
      </c>
      <c r="V33" s="101">
        <v>0.18049072297463875</v>
      </c>
      <c r="W33" s="101">
        <v>0.19274840163334761</v>
      </c>
      <c r="X33" s="101">
        <v>0.21311021790969403</v>
      </c>
      <c r="Y33" s="101">
        <v>0.17209795112665</v>
      </c>
      <c r="DA33" s="131" t="s">
        <v>1601</v>
      </c>
    </row>
    <row r="34" spans="1:105" ht="12" customHeight="1" x14ac:dyDescent="0.25">
      <c r="A34" s="103" t="s">
        <v>52</v>
      </c>
      <c r="B34" s="104">
        <v>0.50299618688939618</v>
      </c>
      <c r="C34" s="104">
        <v>0.43697892441677738</v>
      </c>
      <c r="D34" s="104">
        <v>0.41741932639224372</v>
      </c>
      <c r="E34" s="104">
        <v>0.48086555588238911</v>
      </c>
      <c r="F34" s="104">
        <v>0.47129599595958355</v>
      </c>
      <c r="G34" s="104">
        <v>0.40086309000443227</v>
      </c>
      <c r="H34" s="104">
        <v>0.32513930098817989</v>
      </c>
      <c r="I34" s="104">
        <v>0.27769768591625454</v>
      </c>
      <c r="J34" s="104">
        <v>0.27925885171717407</v>
      </c>
      <c r="K34" s="104">
        <v>0.29552596365652695</v>
      </c>
      <c r="L34" s="104">
        <v>0.40010064278974167</v>
      </c>
      <c r="M34" s="104">
        <v>0.40081157675814427</v>
      </c>
      <c r="N34" s="104">
        <v>0.43907007122436525</v>
      </c>
      <c r="O34" s="104">
        <v>0.5096728304032847</v>
      </c>
      <c r="P34" s="104">
        <v>0.50769695934360504</v>
      </c>
      <c r="Q34" s="104">
        <v>0.50634541641788267</v>
      </c>
      <c r="R34" s="104">
        <v>0.55472800351325979</v>
      </c>
      <c r="S34" s="104">
        <v>0.56323423328320366</v>
      </c>
      <c r="T34" s="104">
        <v>0.61578866867381632</v>
      </c>
      <c r="U34" s="104">
        <v>0.56155150897178874</v>
      </c>
      <c r="V34" s="104">
        <v>0.60387456285927232</v>
      </c>
      <c r="W34" s="104">
        <v>0.60530848335296139</v>
      </c>
      <c r="X34" s="104">
        <v>0.8004624076081156</v>
      </c>
      <c r="Y34" s="104">
        <v>0.66082625560717934</v>
      </c>
      <c r="DA34" s="132" t="s">
        <v>1602</v>
      </c>
    </row>
    <row r="35" spans="1:105" ht="12" customHeight="1" x14ac:dyDescent="0.25">
      <c r="A35" s="106" t="s">
        <v>122</v>
      </c>
      <c r="B35" s="101">
        <v>313.26814459333252</v>
      </c>
      <c r="C35" s="101">
        <v>304.3202232763885</v>
      </c>
      <c r="D35" s="101">
        <v>304.10652150054932</v>
      </c>
      <c r="E35" s="101">
        <v>286.88862472387268</v>
      </c>
      <c r="F35" s="101">
        <v>287.63419189546732</v>
      </c>
      <c r="G35" s="101">
        <v>282.15917138595694</v>
      </c>
      <c r="H35" s="101">
        <v>289.92463545047787</v>
      </c>
      <c r="I35" s="101">
        <v>285.55763430856933</v>
      </c>
      <c r="J35" s="101">
        <v>270.73820313034724</v>
      </c>
      <c r="K35" s="101">
        <v>246.02802102791497</v>
      </c>
      <c r="L35" s="101">
        <v>246.42852263821021</v>
      </c>
      <c r="M35" s="101">
        <v>244.54604183849159</v>
      </c>
      <c r="N35" s="101">
        <v>227.77538256517792</v>
      </c>
      <c r="O35" s="101">
        <v>211.90517756583378</v>
      </c>
      <c r="P35" s="101">
        <v>196.32221305986133</v>
      </c>
      <c r="Q35" s="101">
        <v>188.07405309696864</v>
      </c>
      <c r="R35" s="101">
        <v>183.11557343110852</v>
      </c>
      <c r="S35" s="101">
        <v>184.48927234074523</v>
      </c>
      <c r="T35" s="101">
        <v>180.84538321666969</v>
      </c>
      <c r="U35" s="101">
        <v>172.1767765678218</v>
      </c>
      <c r="V35" s="101">
        <v>167.8613518280861</v>
      </c>
      <c r="W35" s="101">
        <v>149.61599473920359</v>
      </c>
      <c r="X35" s="101">
        <v>126.57112878676914</v>
      </c>
      <c r="Y35" s="101">
        <v>114.85621249857041</v>
      </c>
      <c r="DA35" s="131" t="s">
        <v>1603</v>
      </c>
    </row>
    <row r="36" spans="1:105" ht="12" customHeight="1" x14ac:dyDescent="0.25">
      <c r="A36" s="107" t="s">
        <v>121</v>
      </c>
      <c r="B36" s="104">
        <v>34.611410445942433</v>
      </c>
      <c r="C36" s="104">
        <v>36.428216827793285</v>
      </c>
      <c r="D36" s="104">
        <v>40.961258657404962</v>
      </c>
      <c r="E36" s="104">
        <v>47.976430028867057</v>
      </c>
      <c r="F36" s="104">
        <v>51.594275047588994</v>
      </c>
      <c r="G36" s="104">
        <v>58.958003190042447</v>
      </c>
      <c r="H36" s="104">
        <v>63.578887443099944</v>
      </c>
      <c r="I36" s="104">
        <v>75.176210094671163</v>
      </c>
      <c r="J36" s="104">
        <v>78.310536898082319</v>
      </c>
      <c r="K36" s="104">
        <v>88.892814131008763</v>
      </c>
      <c r="L36" s="104">
        <v>99.214399811414623</v>
      </c>
      <c r="M36" s="104">
        <v>112.40596384638624</v>
      </c>
      <c r="N36" s="104">
        <v>113.5080857981466</v>
      </c>
      <c r="O36" s="104">
        <v>118.43979225658171</v>
      </c>
      <c r="P36" s="104">
        <v>117.4877794684291</v>
      </c>
      <c r="Q36" s="104">
        <v>120.74200732895687</v>
      </c>
      <c r="R36" s="104">
        <v>128.45136047075988</v>
      </c>
      <c r="S36" s="104">
        <v>138.92884331491177</v>
      </c>
      <c r="T36" s="104">
        <v>144.92420119899882</v>
      </c>
      <c r="U36" s="104">
        <v>146.93876389384309</v>
      </c>
      <c r="V36" s="104">
        <v>147.60019022804525</v>
      </c>
      <c r="W36" s="104">
        <v>155.79661341497305</v>
      </c>
      <c r="X36" s="104">
        <v>157.43780821707486</v>
      </c>
      <c r="Y36" s="104">
        <v>143.21388043105432</v>
      </c>
      <c r="DA36" s="132" t="s">
        <v>1604</v>
      </c>
    </row>
    <row r="37" spans="1:105" ht="12" customHeight="1" x14ac:dyDescent="0.25">
      <c r="A37" s="108" t="s">
        <v>53</v>
      </c>
      <c r="B37" s="98">
        <v>12.50450590652518</v>
      </c>
      <c r="C37" s="98">
        <v>13.249281700898493</v>
      </c>
      <c r="D37" s="98">
        <v>15.908940145395038</v>
      </c>
      <c r="E37" s="98">
        <v>19.825302860713069</v>
      </c>
      <c r="F37" s="98">
        <v>21.937876308107018</v>
      </c>
      <c r="G37" s="98">
        <v>25.578928407896459</v>
      </c>
      <c r="H37" s="98">
        <v>26.500844460120561</v>
      </c>
      <c r="I37" s="98">
        <v>32.406330366436435</v>
      </c>
      <c r="J37" s="98">
        <v>30.687831395075058</v>
      </c>
      <c r="K37" s="98">
        <v>35.285751236885297</v>
      </c>
      <c r="L37" s="98">
        <v>38.477772925514174</v>
      </c>
      <c r="M37" s="98">
        <v>45.824118206174589</v>
      </c>
      <c r="N37" s="98">
        <v>43.823410415864615</v>
      </c>
      <c r="O37" s="98">
        <v>45.268167882697746</v>
      </c>
      <c r="P37" s="98">
        <v>42.200518923990835</v>
      </c>
      <c r="Q37" s="98">
        <v>41.903417535715185</v>
      </c>
      <c r="R37" s="98">
        <v>45.91741256893755</v>
      </c>
      <c r="S37" s="98">
        <v>53.672931627985307</v>
      </c>
      <c r="T37" s="98">
        <v>53.38077329514779</v>
      </c>
      <c r="U37" s="98">
        <v>54.420841630155792</v>
      </c>
      <c r="V37" s="98">
        <v>50.772469711376104</v>
      </c>
      <c r="W37" s="98">
        <v>58.034763340047419</v>
      </c>
      <c r="X37" s="98">
        <v>51.541039293006634</v>
      </c>
      <c r="Y37" s="98">
        <v>42.296274623277959</v>
      </c>
      <c r="DA37" s="63" t="s">
        <v>1605</v>
      </c>
    </row>
    <row r="38" spans="1:105" ht="12" customHeight="1" x14ac:dyDescent="0.25">
      <c r="A38" s="108" t="s">
        <v>52</v>
      </c>
      <c r="B38" s="98">
        <v>22.106904539417251</v>
      </c>
      <c r="C38" s="98">
        <v>23.178935126894793</v>
      </c>
      <c r="D38" s="98">
        <v>25.052318512009919</v>
      </c>
      <c r="E38" s="98">
        <v>28.151127168153984</v>
      </c>
      <c r="F38" s="98">
        <v>29.656398739481979</v>
      </c>
      <c r="G38" s="98">
        <v>33.379074782145992</v>
      </c>
      <c r="H38" s="98">
        <v>37.07804298297939</v>
      </c>
      <c r="I38" s="98">
        <v>42.769879728234706</v>
      </c>
      <c r="J38" s="98">
        <v>47.622705503007246</v>
      </c>
      <c r="K38" s="98">
        <v>53.607062894123445</v>
      </c>
      <c r="L38" s="98">
        <v>60.736626885900456</v>
      </c>
      <c r="M38" s="98">
        <v>66.581845640211654</v>
      </c>
      <c r="N38" s="98">
        <v>69.684675382281995</v>
      </c>
      <c r="O38" s="98">
        <v>73.171624373883958</v>
      </c>
      <c r="P38" s="98">
        <v>75.287260544438297</v>
      </c>
      <c r="Q38" s="98">
        <v>78.838589793241681</v>
      </c>
      <c r="R38" s="98">
        <v>82.53394790182233</v>
      </c>
      <c r="S38" s="98">
        <v>85.255911686926453</v>
      </c>
      <c r="T38" s="98">
        <v>91.543427903851025</v>
      </c>
      <c r="U38" s="98">
        <v>92.517922263687325</v>
      </c>
      <c r="V38" s="98">
        <v>96.827720516669174</v>
      </c>
      <c r="W38" s="98">
        <v>97.761850074925619</v>
      </c>
      <c r="X38" s="98">
        <v>105.89676892406825</v>
      </c>
      <c r="Y38" s="98">
        <v>100.9176058077764</v>
      </c>
      <c r="DA38" s="63" t="s">
        <v>1606</v>
      </c>
    </row>
    <row r="39" spans="1:105" ht="12" customHeight="1" x14ac:dyDescent="0.25">
      <c r="A39" s="121" t="s">
        <v>54</v>
      </c>
      <c r="B39" s="122">
        <v>368.98809480278931</v>
      </c>
      <c r="C39" s="122">
        <v>367.11321682607144</v>
      </c>
      <c r="D39" s="122">
        <v>358.38662560337593</v>
      </c>
      <c r="E39" s="122">
        <v>343.58502896929258</v>
      </c>
      <c r="F39" s="122">
        <v>339.99554177470611</v>
      </c>
      <c r="G39" s="122">
        <v>313.07893925485109</v>
      </c>
      <c r="H39" s="122">
        <v>299.51732012863988</v>
      </c>
      <c r="I39" s="122">
        <v>273.10175874530415</v>
      </c>
      <c r="J39" s="122">
        <v>249.74159870819412</v>
      </c>
      <c r="K39" s="122">
        <v>229.58135875124748</v>
      </c>
      <c r="L39" s="122">
        <v>229.44619319344801</v>
      </c>
      <c r="M39" s="122">
        <v>209.06395550701666</v>
      </c>
      <c r="N39" s="122">
        <v>193.16265330464179</v>
      </c>
      <c r="O39" s="122">
        <v>184.15084121526866</v>
      </c>
      <c r="P39" s="122">
        <v>175.28461597712234</v>
      </c>
      <c r="Q39" s="122">
        <v>172.6688545014527</v>
      </c>
      <c r="R39" s="122">
        <v>171.58972543021463</v>
      </c>
      <c r="S39" s="122">
        <v>180.24720484534552</v>
      </c>
      <c r="T39" s="122">
        <v>180.125699309281</v>
      </c>
      <c r="U39" s="122">
        <v>172.32295200300902</v>
      </c>
      <c r="V39" s="122">
        <v>172.78654879323318</v>
      </c>
      <c r="W39" s="122">
        <v>170.16726822643059</v>
      </c>
      <c r="X39" s="122">
        <v>171.06135762353864</v>
      </c>
      <c r="Y39" s="122">
        <v>158.62529802621398</v>
      </c>
      <c r="DA39" s="130" t="s">
        <v>1607</v>
      </c>
    </row>
    <row r="40" spans="1:105" ht="12" customHeight="1" x14ac:dyDescent="0.25">
      <c r="A40" s="97" t="s">
        <v>50</v>
      </c>
      <c r="B40" s="98">
        <v>159.38970668217212</v>
      </c>
      <c r="C40" s="98">
        <v>148.37222107273126</v>
      </c>
      <c r="D40" s="98">
        <v>143.90604671855132</v>
      </c>
      <c r="E40" s="98">
        <v>141.27431972420214</v>
      </c>
      <c r="F40" s="98">
        <v>137.10180566423045</v>
      </c>
      <c r="G40" s="98">
        <v>119.1352836915667</v>
      </c>
      <c r="H40" s="98">
        <v>100.2555248061682</v>
      </c>
      <c r="I40" s="98">
        <v>87.72727746074186</v>
      </c>
      <c r="J40" s="98">
        <v>79.773001212440306</v>
      </c>
      <c r="K40" s="98">
        <v>73.826414629640809</v>
      </c>
      <c r="L40" s="98">
        <v>69.272858890478716</v>
      </c>
      <c r="M40" s="98">
        <v>65.111865102658626</v>
      </c>
      <c r="N40" s="98">
        <v>58.830828613844297</v>
      </c>
      <c r="O40" s="98">
        <v>56.006112460347296</v>
      </c>
      <c r="P40" s="98">
        <v>53.785260506486424</v>
      </c>
      <c r="Q40" s="98">
        <v>51.082553960992662</v>
      </c>
      <c r="R40" s="98">
        <v>49.62097683951928</v>
      </c>
      <c r="S40" s="98">
        <v>50.213029433921285</v>
      </c>
      <c r="T40" s="98">
        <v>48.524652446658131</v>
      </c>
      <c r="U40" s="98">
        <v>44.208572952022259</v>
      </c>
      <c r="V40" s="98">
        <v>43.073664048486684</v>
      </c>
      <c r="W40" s="98">
        <v>41.423498181225547</v>
      </c>
      <c r="X40" s="98">
        <v>41.448829056109552</v>
      </c>
      <c r="Y40" s="98">
        <v>38.678672741228553</v>
      </c>
      <c r="DA40" s="63" t="s">
        <v>1608</v>
      </c>
    </row>
    <row r="41" spans="1:105" ht="12" customHeight="1" x14ac:dyDescent="0.25">
      <c r="A41" s="109" t="s">
        <v>120</v>
      </c>
      <c r="B41" s="33">
        <v>209.59838812061719</v>
      </c>
      <c r="C41" s="33">
        <v>218.74099575334017</v>
      </c>
      <c r="D41" s="33">
        <v>214.48057888482458</v>
      </c>
      <c r="E41" s="33">
        <v>202.31070924509035</v>
      </c>
      <c r="F41" s="33">
        <v>202.89373611047563</v>
      </c>
      <c r="G41" s="33">
        <v>193.94365556328438</v>
      </c>
      <c r="H41" s="33">
        <v>199.26179532247167</v>
      </c>
      <c r="I41" s="33">
        <v>185.37448128456231</v>
      </c>
      <c r="J41" s="33">
        <v>169.9685974957539</v>
      </c>
      <c r="K41" s="33">
        <v>155.75494412160668</v>
      </c>
      <c r="L41" s="33">
        <v>160.17333430296924</v>
      </c>
      <c r="M41" s="33">
        <v>143.95209040435799</v>
      </c>
      <c r="N41" s="33">
        <v>134.3318246907975</v>
      </c>
      <c r="O41" s="33">
        <v>128.14472875492137</v>
      </c>
      <c r="P41" s="33">
        <v>121.49935547063593</v>
      </c>
      <c r="Q41" s="33">
        <v>121.58630054046002</v>
      </c>
      <c r="R41" s="33">
        <v>121.96874859069536</v>
      </c>
      <c r="S41" s="33">
        <v>130.0341754114242</v>
      </c>
      <c r="T41" s="33">
        <v>131.60104686262295</v>
      </c>
      <c r="U41" s="33">
        <v>128.11437905098683</v>
      </c>
      <c r="V41" s="33">
        <v>129.71288474474645</v>
      </c>
      <c r="W41" s="33">
        <v>128.74377004520508</v>
      </c>
      <c r="X41" s="33">
        <v>129.61252856742911</v>
      </c>
      <c r="Y41" s="33">
        <v>119.94662528498542</v>
      </c>
      <c r="DA41" s="60" t="s">
        <v>1609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50907.90601529269</v>
      </c>
      <c r="C43" s="117">
        <f t="shared" si="14"/>
        <v>55859.913753186484</v>
      </c>
      <c r="D43" s="117">
        <f t="shared" si="14"/>
        <v>50835.995627150427</v>
      </c>
      <c r="E43" s="117">
        <f t="shared" si="14"/>
        <v>51322.424972291454</v>
      </c>
      <c r="F43" s="117">
        <f t="shared" si="14"/>
        <v>49150.668449052595</v>
      </c>
      <c r="G43" s="117">
        <f t="shared" si="14"/>
        <v>48660.161621008301</v>
      </c>
      <c r="H43" s="117">
        <f t="shared" si="14"/>
        <v>47083.461829082022</v>
      </c>
      <c r="I43" s="117">
        <f t="shared" si="14"/>
        <v>36353.787825548425</v>
      </c>
      <c r="J43" s="117">
        <f t="shared" si="14"/>
        <v>42071.025859449663</v>
      </c>
      <c r="K43" s="117">
        <f t="shared" si="14"/>
        <v>38117.275879628483</v>
      </c>
      <c r="L43" s="117">
        <f t="shared" si="14"/>
        <v>37401.559632087032</v>
      </c>
      <c r="M43" s="117">
        <f t="shared" si="14"/>
        <v>33059.572922019623</v>
      </c>
      <c r="N43" s="117">
        <f t="shared" si="14"/>
        <v>33070.043804834124</v>
      </c>
      <c r="O43" s="117">
        <f t="shared" si="14"/>
        <v>33322.158677655105</v>
      </c>
      <c r="P43" s="117">
        <f t="shared" si="14"/>
        <v>28526.982770795566</v>
      </c>
      <c r="Q43" s="117">
        <f t="shared" si="14"/>
        <v>29676.956840706578</v>
      </c>
      <c r="R43" s="117">
        <f t="shared" ref="R43:V43" si="15">R44+R47+R49+R58</f>
        <v>28597.326560832669</v>
      </c>
      <c r="S43" s="117">
        <f t="shared" si="15"/>
        <v>27965.326076114343</v>
      </c>
      <c r="T43" s="117">
        <f t="shared" si="15"/>
        <v>25849.314116823123</v>
      </c>
      <c r="U43" s="117">
        <f t="shared" si="15"/>
        <v>26318.596950250725</v>
      </c>
      <c r="V43" s="117">
        <f t="shared" si="15"/>
        <v>27449.30549236566</v>
      </c>
      <c r="W43" s="117">
        <f t="shared" ref="W43:Y43" si="16">W44+W47+W49+W58</f>
        <v>22066.750543232309</v>
      </c>
      <c r="X43" s="117">
        <f t="shared" si="16"/>
        <v>23059.736984575844</v>
      </c>
      <c r="Y43" s="117">
        <f t="shared" si="16"/>
        <v>21059.55366239282</v>
      </c>
      <c r="DA43" s="129" t="s">
        <v>1610</v>
      </c>
    </row>
    <row r="44" spans="1:105" ht="12.95" customHeight="1" x14ac:dyDescent="0.25">
      <c r="A44" s="121" t="s">
        <v>57</v>
      </c>
      <c r="B44" s="122">
        <f t="shared" ref="B44:Q44" si="17">SUM(B45:B46)</f>
        <v>42633.629710964211</v>
      </c>
      <c r="C44" s="122">
        <f t="shared" si="17"/>
        <v>47242.873937527591</v>
      </c>
      <c r="D44" s="122">
        <f t="shared" si="17"/>
        <v>42502.035124026341</v>
      </c>
      <c r="E44" s="122">
        <f t="shared" si="17"/>
        <v>43023.472826167075</v>
      </c>
      <c r="F44" s="122">
        <f t="shared" si="17"/>
        <v>41103.543993969732</v>
      </c>
      <c r="G44" s="122">
        <f t="shared" si="17"/>
        <v>40771.055330889882</v>
      </c>
      <c r="H44" s="122">
        <f t="shared" si="17"/>
        <v>39226.449254955078</v>
      </c>
      <c r="I44" s="122">
        <f t="shared" si="17"/>
        <v>29661.769321951706</v>
      </c>
      <c r="J44" s="122">
        <f t="shared" si="17"/>
        <v>35004.706735649881</v>
      </c>
      <c r="K44" s="122">
        <f t="shared" si="17"/>
        <v>31487.481946955046</v>
      </c>
      <c r="L44" s="122">
        <f t="shared" si="17"/>
        <v>30984.086442365584</v>
      </c>
      <c r="M44" s="122">
        <f t="shared" si="17"/>
        <v>26770.10910303229</v>
      </c>
      <c r="N44" s="122">
        <f t="shared" si="17"/>
        <v>26859.247854827754</v>
      </c>
      <c r="O44" s="122">
        <f t="shared" si="17"/>
        <v>27585.397476587001</v>
      </c>
      <c r="P44" s="122">
        <f t="shared" si="17"/>
        <v>22748.657166835146</v>
      </c>
      <c r="Q44" s="122">
        <f t="shared" si="17"/>
        <v>24100.493476927404</v>
      </c>
      <c r="R44" s="122">
        <f t="shared" ref="R44:V44" si="18">SUM(R45:R46)</f>
        <v>23161.48547777129</v>
      </c>
      <c r="S44" s="122">
        <f t="shared" si="18"/>
        <v>22481.102863092561</v>
      </c>
      <c r="T44" s="122">
        <f t="shared" si="18"/>
        <v>20680.935151230926</v>
      </c>
      <c r="U44" s="122">
        <f t="shared" si="18"/>
        <v>21045.930000066932</v>
      </c>
      <c r="V44" s="122">
        <f t="shared" si="18"/>
        <v>22116.340341037139</v>
      </c>
      <c r="W44" s="122">
        <f t="shared" ref="W44:Y44" si="19">SUM(W45:W46)</f>
        <v>17734.134031043784</v>
      </c>
      <c r="X44" s="122">
        <f t="shared" si="19"/>
        <v>18595.841013636484</v>
      </c>
      <c r="Y44" s="122">
        <f t="shared" si="19"/>
        <v>16933.734820083777</v>
      </c>
      <c r="DA44" s="130" t="s">
        <v>1611</v>
      </c>
    </row>
    <row r="45" spans="1:105" ht="12" customHeight="1" x14ac:dyDescent="0.25">
      <c r="A45" s="97" t="s">
        <v>212</v>
      </c>
      <c r="B45" s="98">
        <v>42144.004150926419</v>
      </c>
      <c r="C45" s="98">
        <v>46704.197285557719</v>
      </c>
      <c r="D45" s="98">
        <v>42022.728608119935</v>
      </c>
      <c r="E45" s="98">
        <v>42554.108013276011</v>
      </c>
      <c r="F45" s="98">
        <v>40653.814954801921</v>
      </c>
      <c r="G45" s="98">
        <v>40329.427591494816</v>
      </c>
      <c r="H45" s="98">
        <v>38804.738833712785</v>
      </c>
      <c r="I45" s="98">
        <v>29351.337041198502</v>
      </c>
      <c r="J45" s="98">
        <v>34630.888546753878</v>
      </c>
      <c r="K45" s="98">
        <v>31150.932135267736</v>
      </c>
      <c r="L45" s="98">
        <v>30650.264970406071</v>
      </c>
      <c r="M45" s="98">
        <v>26481.363251032399</v>
      </c>
      <c r="N45" s="98">
        <v>26563.94371241135</v>
      </c>
      <c r="O45" s="98">
        <v>27268.568330388156</v>
      </c>
      <c r="P45" s="98">
        <v>22486.76082197162</v>
      </c>
      <c r="Q45" s="98">
        <v>23825.950261581333</v>
      </c>
      <c r="R45" s="98">
        <v>22896.058688128422</v>
      </c>
      <c r="S45" s="98">
        <v>22221.055637238398</v>
      </c>
      <c r="T45" s="98">
        <v>20439.687808233833</v>
      </c>
      <c r="U45" s="98">
        <v>20796.505294541064</v>
      </c>
      <c r="V45" s="98">
        <v>21851.617747251748</v>
      </c>
      <c r="W45" s="98">
        <v>17519.621209353012</v>
      </c>
      <c r="X45" s="98">
        <v>18366.595206253194</v>
      </c>
      <c r="Y45" s="98">
        <v>16722.145809543526</v>
      </c>
      <c r="DA45" s="63" t="s">
        <v>1612</v>
      </c>
    </row>
    <row r="46" spans="1:105" ht="12" customHeight="1" x14ac:dyDescent="0.25">
      <c r="A46" s="97" t="s">
        <v>53</v>
      </c>
      <c r="B46" s="98">
        <v>489.62556003779054</v>
      </c>
      <c r="C46" s="98">
        <v>538.67665196986934</v>
      </c>
      <c r="D46" s="98">
        <v>479.30651590640394</v>
      </c>
      <c r="E46" s="98">
        <v>469.36481289106376</v>
      </c>
      <c r="F46" s="98">
        <v>449.72903916780746</v>
      </c>
      <c r="G46" s="98">
        <v>441.62773939506462</v>
      </c>
      <c r="H46" s="98">
        <v>421.71042124228956</v>
      </c>
      <c r="I46" s="98">
        <v>310.4322807532057</v>
      </c>
      <c r="J46" s="98">
        <v>373.81818889600152</v>
      </c>
      <c r="K46" s="98">
        <v>336.54981168730882</v>
      </c>
      <c r="L46" s="98">
        <v>333.82147195951399</v>
      </c>
      <c r="M46" s="98">
        <v>288.7458519998911</v>
      </c>
      <c r="N46" s="98">
        <v>295.30414241640239</v>
      </c>
      <c r="O46" s="98">
        <v>316.82914619884406</v>
      </c>
      <c r="P46" s="98">
        <v>261.89634486352747</v>
      </c>
      <c r="Q46" s="98">
        <v>274.54321534607237</v>
      </c>
      <c r="R46" s="98">
        <v>265.42678964286915</v>
      </c>
      <c r="S46" s="98">
        <v>260.04722585416334</v>
      </c>
      <c r="T46" s="98">
        <v>241.24734299709161</v>
      </c>
      <c r="U46" s="98">
        <v>249.42470552586843</v>
      </c>
      <c r="V46" s="98">
        <v>264.72259378539218</v>
      </c>
      <c r="W46" s="98">
        <v>214.51282169077226</v>
      </c>
      <c r="X46" s="98">
        <v>229.24580738329072</v>
      </c>
      <c r="Y46" s="98">
        <v>211.58901054024921</v>
      </c>
      <c r="DA46" s="63" t="s">
        <v>1613</v>
      </c>
    </row>
    <row r="47" spans="1:105" ht="12.95" customHeight="1" x14ac:dyDescent="0.25">
      <c r="A47" s="121" t="s">
        <v>92</v>
      </c>
      <c r="B47" s="122">
        <f t="shared" ref="B47:Y47" si="20">B48</f>
        <v>110.81159330245453</v>
      </c>
      <c r="C47" s="122">
        <f t="shared" si="20"/>
        <v>130.30387604393258</v>
      </c>
      <c r="D47" s="122">
        <f t="shared" si="20"/>
        <v>110.56471704967353</v>
      </c>
      <c r="E47" s="122">
        <f t="shared" si="20"/>
        <v>199.10959119707468</v>
      </c>
      <c r="F47" s="122">
        <f t="shared" si="20"/>
        <v>111.45557623862199</v>
      </c>
      <c r="G47" s="122">
        <f t="shared" si="20"/>
        <v>124.65423819302544</v>
      </c>
      <c r="H47" s="122">
        <f t="shared" si="20"/>
        <v>150.75817492684706</v>
      </c>
      <c r="I47" s="122">
        <f t="shared" si="20"/>
        <v>152.96196320374929</v>
      </c>
      <c r="J47" s="122">
        <f t="shared" si="20"/>
        <v>153.95733572357443</v>
      </c>
      <c r="K47" s="122">
        <f t="shared" si="20"/>
        <v>131.71852633725422</v>
      </c>
      <c r="L47" s="122">
        <f t="shared" si="20"/>
        <v>149.26131648493538</v>
      </c>
      <c r="M47" s="122">
        <f t="shared" si="20"/>
        <v>137.79184693817416</v>
      </c>
      <c r="N47" s="122">
        <f t="shared" si="20"/>
        <v>178.49578109222878</v>
      </c>
      <c r="O47" s="122">
        <f t="shared" si="20"/>
        <v>128.15940644789305</v>
      </c>
      <c r="P47" s="122">
        <f t="shared" si="20"/>
        <v>113.26274606550909</v>
      </c>
      <c r="Q47" s="122">
        <f t="shared" si="20"/>
        <v>146.45927678953822</v>
      </c>
      <c r="R47" s="122">
        <f t="shared" si="20"/>
        <v>153.95233535720141</v>
      </c>
      <c r="S47" s="122">
        <f t="shared" si="20"/>
        <v>160.09754455795513</v>
      </c>
      <c r="T47" s="122">
        <f t="shared" si="20"/>
        <v>127.97614886523134</v>
      </c>
      <c r="U47" s="122">
        <f t="shared" si="20"/>
        <v>141.96735598593952</v>
      </c>
      <c r="V47" s="122">
        <f t="shared" si="20"/>
        <v>131.46870174538878</v>
      </c>
      <c r="W47" s="122">
        <f t="shared" si="20"/>
        <v>126.43467675413561</v>
      </c>
      <c r="X47" s="122">
        <f t="shared" si="20"/>
        <v>114.4052659305127</v>
      </c>
      <c r="Y47" s="122">
        <f t="shared" si="20"/>
        <v>121.96213926220344</v>
      </c>
      <c r="DA47" s="130" t="s">
        <v>1614</v>
      </c>
    </row>
    <row r="48" spans="1:105" ht="12" customHeight="1" x14ac:dyDescent="0.25">
      <c r="A48" s="97" t="s">
        <v>53</v>
      </c>
      <c r="B48" s="98">
        <v>110.81159330245453</v>
      </c>
      <c r="C48" s="98">
        <v>130.30387604393258</v>
      </c>
      <c r="D48" s="98">
        <v>110.56471704967353</v>
      </c>
      <c r="E48" s="98">
        <v>199.10959119707468</v>
      </c>
      <c r="F48" s="98">
        <v>111.45557623862199</v>
      </c>
      <c r="G48" s="98">
        <v>124.65423819302544</v>
      </c>
      <c r="H48" s="98">
        <v>150.75817492684706</v>
      </c>
      <c r="I48" s="98">
        <v>152.96196320374929</v>
      </c>
      <c r="J48" s="98">
        <v>153.95733572357443</v>
      </c>
      <c r="K48" s="98">
        <v>131.71852633725422</v>
      </c>
      <c r="L48" s="98">
        <v>149.26131648493538</v>
      </c>
      <c r="M48" s="98">
        <v>137.79184693817416</v>
      </c>
      <c r="N48" s="98">
        <v>178.49578109222878</v>
      </c>
      <c r="O48" s="98">
        <v>128.15940644789305</v>
      </c>
      <c r="P48" s="98">
        <v>113.26274606550909</v>
      </c>
      <c r="Q48" s="98">
        <v>146.45927678953822</v>
      </c>
      <c r="R48" s="98">
        <v>153.95233535720141</v>
      </c>
      <c r="S48" s="98">
        <v>160.09754455795513</v>
      </c>
      <c r="T48" s="98">
        <v>127.97614886523134</v>
      </c>
      <c r="U48" s="98">
        <v>141.96735598593952</v>
      </c>
      <c r="V48" s="98">
        <v>131.46870174538878</v>
      </c>
      <c r="W48" s="98">
        <v>126.43467675413561</v>
      </c>
      <c r="X48" s="98">
        <v>114.4052659305127</v>
      </c>
      <c r="Y48" s="98">
        <v>121.96213926220344</v>
      </c>
      <c r="DA48" s="63" t="s">
        <v>1615</v>
      </c>
    </row>
    <row r="49" spans="1:105" ht="12" customHeight="1" x14ac:dyDescent="0.25">
      <c r="A49" s="121" t="s">
        <v>55</v>
      </c>
      <c r="B49" s="122">
        <v>5997.7951493195969</v>
      </c>
      <c r="C49" s="122">
        <v>6289.3204902408625</v>
      </c>
      <c r="D49" s="122">
        <v>6041.8098655549293</v>
      </c>
      <c r="E49" s="122">
        <v>5982.6034679495806</v>
      </c>
      <c r="F49" s="122">
        <v>5839.3045512278295</v>
      </c>
      <c r="G49" s="122">
        <v>5746.4435990738393</v>
      </c>
      <c r="H49" s="122">
        <v>5757.0242756448697</v>
      </c>
      <c r="I49" s="122">
        <v>4742.5916683727964</v>
      </c>
      <c r="J49" s="122">
        <v>5232.7209508722581</v>
      </c>
      <c r="K49" s="122">
        <v>4929.5729997360486</v>
      </c>
      <c r="L49" s="122">
        <v>4692.7229159932967</v>
      </c>
      <c r="M49" s="122">
        <v>4711.5493317832625</v>
      </c>
      <c r="N49" s="122">
        <v>4619.4882336778956</v>
      </c>
      <c r="O49" s="122">
        <v>4193.1347122603765</v>
      </c>
      <c r="P49" s="122">
        <v>4297.5356682165529</v>
      </c>
      <c r="Q49" s="122">
        <v>4106.4657366634347</v>
      </c>
      <c r="R49" s="122">
        <v>4025.2505970295861</v>
      </c>
      <c r="S49" s="122">
        <v>4054.4437492685879</v>
      </c>
      <c r="T49" s="122">
        <v>3821.8753319710509</v>
      </c>
      <c r="U49" s="122">
        <v>3957.8184037447595</v>
      </c>
      <c r="V49" s="122">
        <v>4056.8350786769988</v>
      </c>
      <c r="W49" s="122">
        <v>3119.4272284554272</v>
      </c>
      <c r="X49" s="122">
        <v>3247.1206527799454</v>
      </c>
      <c r="Y49" s="122">
        <v>3018.7228425761664</v>
      </c>
      <c r="DA49" s="130" t="s">
        <v>1616</v>
      </c>
    </row>
    <row r="50" spans="1:105" ht="12" customHeight="1" x14ac:dyDescent="0.25">
      <c r="A50" s="97" t="s">
        <v>138</v>
      </c>
      <c r="B50" s="98">
        <v>4407.2899064563926</v>
      </c>
      <c r="C50" s="98">
        <v>4696.2253823253632</v>
      </c>
      <c r="D50" s="98">
        <v>4473.5474665251159</v>
      </c>
      <c r="E50" s="98">
        <v>4480.0884407726962</v>
      </c>
      <c r="F50" s="98">
        <v>4345.0313248727462</v>
      </c>
      <c r="G50" s="98">
        <v>4324.2778031442176</v>
      </c>
      <c r="H50" s="98">
        <v>4374.0743139913211</v>
      </c>
      <c r="I50" s="98">
        <v>3455.1875948229554</v>
      </c>
      <c r="J50" s="98">
        <v>4018.7117784711613</v>
      </c>
      <c r="K50" s="98">
        <v>3749.3158477525567</v>
      </c>
      <c r="L50" s="98">
        <v>3547.5856736206979</v>
      </c>
      <c r="M50" s="98">
        <v>3531.3320945689111</v>
      </c>
      <c r="N50" s="98">
        <v>3409.1833242187458</v>
      </c>
      <c r="O50" s="98">
        <v>2836.3980376612444</v>
      </c>
      <c r="P50" s="98">
        <v>2936.9729274673832</v>
      </c>
      <c r="Q50" s="98">
        <v>2758.8351653285349</v>
      </c>
      <c r="R50" s="98">
        <v>2768.8603970140102</v>
      </c>
      <c r="S50" s="98">
        <v>2866.1851367797231</v>
      </c>
      <c r="T50" s="98">
        <v>2750.2813313790157</v>
      </c>
      <c r="U50" s="98">
        <v>2999.6516293594486</v>
      </c>
      <c r="V50" s="98">
        <v>3152.9580149284538</v>
      </c>
      <c r="W50" s="98">
        <v>2319.3582337561952</v>
      </c>
      <c r="X50" s="98">
        <v>2485.7324230776189</v>
      </c>
      <c r="Y50" s="98">
        <v>2341.4281955954089</v>
      </c>
      <c r="DA50" s="63" t="s">
        <v>1617</v>
      </c>
    </row>
    <row r="51" spans="1:105" ht="12" customHeight="1" x14ac:dyDescent="0.25">
      <c r="A51" s="97" t="s">
        <v>137</v>
      </c>
      <c r="B51" s="98">
        <v>5.0158521713082287</v>
      </c>
      <c r="C51" s="98">
        <v>6.6964596024521157</v>
      </c>
      <c r="D51" s="98">
        <v>6.8134916073705831</v>
      </c>
      <c r="E51" s="98">
        <v>8.807826654104149</v>
      </c>
      <c r="F51" s="98">
        <v>8.4700472593680978</v>
      </c>
      <c r="G51" s="98">
        <v>10.199786895061834</v>
      </c>
      <c r="H51" s="98">
        <v>13.192989296427307</v>
      </c>
      <c r="I51" s="98">
        <v>10.364807389984241</v>
      </c>
      <c r="J51" s="98">
        <v>15.173433501321258</v>
      </c>
      <c r="K51" s="98">
        <v>16.198024582850266</v>
      </c>
      <c r="L51" s="98">
        <v>16.063834956653849</v>
      </c>
      <c r="M51" s="98">
        <v>17.46869010884248</v>
      </c>
      <c r="N51" s="98">
        <v>19.072095527709326</v>
      </c>
      <c r="O51" s="98">
        <v>15.598554102215326</v>
      </c>
      <c r="P51" s="98">
        <v>20.428884941463487</v>
      </c>
      <c r="Q51" s="98">
        <v>19.242239016836496</v>
      </c>
      <c r="R51" s="98">
        <v>19.223654348434827</v>
      </c>
      <c r="S51" s="98">
        <v>21.186971867351819</v>
      </c>
      <c r="T51" s="98">
        <v>19.760886688958191</v>
      </c>
      <c r="U51" s="98">
        <v>27.991960312574506</v>
      </c>
      <c r="V51" s="98">
        <v>35.162115049929874</v>
      </c>
      <c r="W51" s="98">
        <v>22.440608097567374</v>
      </c>
      <c r="X51" s="98">
        <v>27.681362569915304</v>
      </c>
      <c r="Y51" s="98">
        <v>24.612721089061459</v>
      </c>
      <c r="DA51" s="63" t="s">
        <v>1618</v>
      </c>
    </row>
    <row r="52" spans="1:105" ht="12" customHeight="1" x14ac:dyDescent="0.25">
      <c r="A52" s="100" t="s">
        <v>212</v>
      </c>
      <c r="B52" s="101">
        <v>2.4674617837054091</v>
      </c>
      <c r="C52" s="101">
        <v>3.3081864200770075</v>
      </c>
      <c r="D52" s="101">
        <v>3.4422720617401867</v>
      </c>
      <c r="E52" s="101">
        <v>4.505476614208038</v>
      </c>
      <c r="F52" s="101">
        <v>4.5218545290836474</v>
      </c>
      <c r="G52" s="101">
        <v>5.4854838012870877</v>
      </c>
      <c r="H52" s="101">
        <v>7.0630339318922903</v>
      </c>
      <c r="I52" s="101">
        <v>5.8610768796236385</v>
      </c>
      <c r="J52" s="101">
        <v>8.1189618940251709</v>
      </c>
      <c r="K52" s="101">
        <v>8.7783000876536068</v>
      </c>
      <c r="L52" s="101">
        <v>8.6932889534239113</v>
      </c>
      <c r="M52" s="101">
        <v>9.5692816610043856</v>
      </c>
      <c r="N52" s="101">
        <v>10.544799971856252</v>
      </c>
      <c r="O52" s="101">
        <v>8.5103908764902698</v>
      </c>
      <c r="P52" s="101">
        <v>10.369293616851191</v>
      </c>
      <c r="Q52" s="101">
        <v>9.5672761457959723</v>
      </c>
      <c r="R52" s="101">
        <v>9.731995841383462</v>
      </c>
      <c r="S52" s="101">
        <v>11.383362936467002</v>
      </c>
      <c r="T52" s="101">
        <v>9.7906211405305754</v>
      </c>
      <c r="U52" s="101">
        <v>13.870915246806623</v>
      </c>
      <c r="V52" s="101">
        <v>16.582938971259509</v>
      </c>
      <c r="W52" s="101">
        <v>11.201119042775581</v>
      </c>
      <c r="X52" s="101">
        <v>12.985657059495297</v>
      </c>
      <c r="Y52" s="101">
        <v>10.34367768828303</v>
      </c>
      <c r="DA52" s="131" t="s">
        <v>1619</v>
      </c>
    </row>
    <row r="53" spans="1:105" ht="12" customHeight="1" x14ac:dyDescent="0.25">
      <c r="A53" s="103" t="s">
        <v>52</v>
      </c>
      <c r="B53" s="104">
        <v>2.5483903876028209</v>
      </c>
      <c r="C53" s="104">
        <v>3.3882731823751056</v>
      </c>
      <c r="D53" s="104">
        <v>3.3712195456303968</v>
      </c>
      <c r="E53" s="104">
        <v>4.3023500398961128</v>
      </c>
      <c r="F53" s="104">
        <v>3.9481927302844535</v>
      </c>
      <c r="G53" s="104">
        <v>4.7143030937747454</v>
      </c>
      <c r="H53" s="104">
        <v>6.1299553645350162</v>
      </c>
      <c r="I53" s="104">
        <v>4.503730510360608</v>
      </c>
      <c r="J53" s="104">
        <v>7.054471607296084</v>
      </c>
      <c r="K53" s="104">
        <v>7.4197244951966628</v>
      </c>
      <c r="L53" s="104">
        <v>7.3705460032299372</v>
      </c>
      <c r="M53" s="104">
        <v>7.8994084478380993</v>
      </c>
      <c r="N53" s="104">
        <v>8.5272955558530654</v>
      </c>
      <c r="O53" s="104">
        <v>7.0881632257250553</v>
      </c>
      <c r="P53" s="104">
        <v>10.059591324612295</v>
      </c>
      <c r="Q53" s="104">
        <v>9.6749628710405222</v>
      </c>
      <c r="R53" s="104">
        <v>9.491658507051369</v>
      </c>
      <c r="S53" s="104">
        <v>9.8036089308848169</v>
      </c>
      <c r="T53" s="104">
        <v>9.9702655484276175</v>
      </c>
      <c r="U53" s="104">
        <v>14.121045065767884</v>
      </c>
      <c r="V53" s="104">
        <v>18.579176078670372</v>
      </c>
      <c r="W53" s="104">
        <v>11.239489054791798</v>
      </c>
      <c r="X53" s="104">
        <v>14.695705510420016</v>
      </c>
      <c r="Y53" s="104">
        <v>14.269043400778429</v>
      </c>
      <c r="DA53" s="132" t="s">
        <v>1620</v>
      </c>
    </row>
    <row r="54" spans="1:105" ht="12" customHeight="1" x14ac:dyDescent="0.25">
      <c r="A54" s="106" t="s">
        <v>122</v>
      </c>
      <c r="B54" s="101">
        <v>1335.483349064727</v>
      </c>
      <c r="C54" s="101">
        <v>1321.6825884159884</v>
      </c>
      <c r="D54" s="101">
        <v>1283.1001674279287</v>
      </c>
      <c r="E54" s="101">
        <v>1191.7559314700295</v>
      </c>
      <c r="F54" s="101">
        <v>1171.415362212231</v>
      </c>
      <c r="G54" s="101">
        <v>1090.4969700292399</v>
      </c>
      <c r="H54" s="101">
        <v>1037.0886109260514</v>
      </c>
      <c r="I54" s="101">
        <v>926.66028103449241</v>
      </c>
      <c r="J54" s="101">
        <v>827.33082222235225</v>
      </c>
      <c r="K54" s="101">
        <v>751.27772262584949</v>
      </c>
      <c r="L54" s="101">
        <v>708.89819034880315</v>
      </c>
      <c r="M54" s="101">
        <v>710.40892622886531</v>
      </c>
      <c r="N54" s="101">
        <v>721.80423337322929</v>
      </c>
      <c r="O54" s="101">
        <v>766.69137926497865</v>
      </c>
      <c r="P54" s="101">
        <v>733.6955273577704</v>
      </c>
      <c r="Q54" s="101">
        <v>707.17701721243066</v>
      </c>
      <c r="R54" s="101">
        <v>640.30091762069264</v>
      </c>
      <c r="S54" s="101">
        <v>587.04333252749518</v>
      </c>
      <c r="T54" s="101">
        <v>522.17089241990209</v>
      </c>
      <c r="U54" s="101">
        <v>461.21695030669719</v>
      </c>
      <c r="V54" s="101">
        <v>426.80714281739489</v>
      </c>
      <c r="W54" s="101">
        <v>383.55935613843292</v>
      </c>
      <c r="X54" s="101">
        <v>355.46502876182143</v>
      </c>
      <c r="Y54" s="101">
        <v>321.73646555760683</v>
      </c>
      <c r="DA54" s="131" t="s">
        <v>1621</v>
      </c>
    </row>
    <row r="55" spans="1:105" ht="12" customHeight="1" x14ac:dyDescent="0.25">
      <c r="A55" s="107" t="s">
        <v>121</v>
      </c>
      <c r="B55" s="104">
        <v>250.00604162717096</v>
      </c>
      <c r="C55" s="104">
        <v>264.71605989705836</v>
      </c>
      <c r="D55" s="104">
        <v>278.34873999451315</v>
      </c>
      <c r="E55" s="104">
        <v>301.95126905275043</v>
      </c>
      <c r="F55" s="104">
        <v>314.3878168834861</v>
      </c>
      <c r="G55" s="104">
        <v>321.46903900531913</v>
      </c>
      <c r="H55" s="104">
        <v>332.66836143107145</v>
      </c>
      <c r="I55" s="104">
        <v>350.37898512536606</v>
      </c>
      <c r="J55" s="104">
        <v>371.50491667742256</v>
      </c>
      <c r="K55" s="104">
        <v>412.78140477479207</v>
      </c>
      <c r="L55" s="104">
        <v>420.17521706714115</v>
      </c>
      <c r="M55" s="104">
        <v>452.33962087664321</v>
      </c>
      <c r="N55" s="104">
        <v>469.42858055821114</v>
      </c>
      <c r="O55" s="104">
        <v>574.44674123193749</v>
      </c>
      <c r="P55" s="104">
        <v>606.43832844993688</v>
      </c>
      <c r="Q55" s="104">
        <v>621.2113151056335</v>
      </c>
      <c r="R55" s="104">
        <v>596.8656280464478</v>
      </c>
      <c r="S55" s="104">
        <v>580.02830809401746</v>
      </c>
      <c r="T55" s="104">
        <v>529.66222148317502</v>
      </c>
      <c r="U55" s="104">
        <v>468.95786376603985</v>
      </c>
      <c r="V55" s="104">
        <v>441.90780588122078</v>
      </c>
      <c r="W55" s="104">
        <v>394.06903046323129</v>
      </c>
      <c r="X55" s="104">
        <v>378.24183837059041</v>
      </c>
      <c r="Y55" s="104">
        <v>330.94546033408989</v>
      </c>
      <c r="DA55" s="132" t="s">
        <v>1622</v>
      </c>
    </row>
    <row r="56" spans="1:105" ht="12" customHeight="1" x14ac:dyDescent="0.25">
      <c r="A56" s="108" t="s">
        <v>53</v>
      </c>
      <c r="B56" s="98">
        <v>83.65235101675799</v>
      </c>
      <c r="C56" s="98">
        <v>90.086526610470969</v>
      </c>
      <c r="D56" s="98">
        <v>95.950210813091388</v>
      </c>
      <c r="E56" s="98">
        <v>105.72686589162032</v>
      </c>
      <c r="F56" s="98">
        <v>112.16856052934226</v>
      </c>
      <c r="G56" s="98">
        <v>122.58228290474877</v>
      </c>
      <c r="H56" s="98">
        <v>120.57551155267817</v>
      </c>
      <c r="I56" s="98">
        <v>130.39589787251052</v>
      </c>
      <c r="J56" s="98">
        <v>131.49003183882488</v>
      </c>
      <c r="K56" s="98">
        <v>148.04470337354894</v>
      </c>
      <c r="L56" s="98">
        <v>148.39414767173716</v>
      </c>
      <c r="M56" s="98">
        <v>168.10352762735701</v>
      </c>
      <c r="N56" s="98">
        <v>168.06467369121083</v>
      </c>
      <c r="O56" s="98">
        <v>217.59074405593159</v>
      </c>
      <c r="P56" s="98">
        <v>211.954885012696</v>
      </c>
      <c r="Q56" s="98">
        <v>209.57323260930463</v>
      </c>
      <c r="R56" s="98">
        <v>203.03440546521085</v>
      </c>
      <c r="S56" s="98">
        <v>207.75646880106709</v>
      </c>
      <c r="T56" s="98">
        <v>173.8801852558081</v>
      </c>
      <c r="U56" s="98">
        <v>144.52192734948696</v>
      </c>
      <c r="V56" s="98">
        <v>120.85116347237232</v>
      </c>
      <c r="W56" s="98">
        <v>107.49567958846391</v>
      </c>
      <c r="X56" s="98">
        <v>100.09929531760426</v>
      </c>
      <c r="Y56" s="98">
        <v>74.202896305916795</v>
      </c>
      <c r="DA56" s="63" t="s">
        <v>1623</v>
      </c>
    </row>
    <row r="57" spans="1:105" ht="12" customHeight="1" x14ac:dyDescent="0.25">
      <c r="A57" s="108" t="s">
        <v>52</v>
      </c>
      <c r="B57" s="98">
        <v>166.35369061041291</v>
      </c>
      <c r="C57" s="98">
        <v>174.62953328658736</v>
      </c>
      <c r="D57" s="98">
        <v>182.39852918142188</v>
      </c>
      <c r="E57" s="98">
        <v>196.22440316113014</v>
      </c>
      <c r="F57" s="98">
        <v>202.21925635414388</v>
      </c>
      <c r="G57" s="98">
        <v>198.88675610057032</v>
      </c>
      <c r="H57" s="98">
        <v>212.09284987839342</v>
      </c>
      <c r="I57" s="98">
        <v>219.98308725285548</v>
      </c>
      <c r="J57" s="98">
        <v>240.01488483859774</v>
      </c>
      <c r="K57" s="98">
        <v>264.73670140124312</v>
      </c>
      <c r="L57" s="98">
        <v>271.78106939540396</v>
      </c>
      <c r="M57" s="98">
        <v>284.23609324928611</v>
      </c>
      <c r="N57" s="98">
        <v>301.36390686700031</v>
      </c>
      <c r="O57" s="98">
        <v>356.85599717600599</v>
      </c>
      <c r="P57" s="98">
        <v>394.48344343724079</v>
      </c>
      <c r="Q57" s="98">
        <v>411.63808249632876</v>
      </c>
      <c r="R57" s="98">
        <v>393.83122258123706</v>
      </c>
      <c r="S57" s="98">
        <v>372.27183929295023</v>
      </c>
      <c r="T57" s="98">
        <v>355.78203622736697</v>
      </c>
      <c r="U57" s="98">
        <v>324.43593641655275</v>
      </c>
      <c r="V57" s="98">
        <v>321.05664240884857</v>
      </c>
      <c r="W57" s="98">
        <v>286.57335087476747</v>
      </c>
      <c r="X57" s="98">
        <v>278.14254305298607</v>
      </c>
      <c r="Y57" s="98">
        <v>256.74256402817309</v>
      </c>
      <c r="DA57" s="63" t="s">
        <v>1624</v>
      </c>
    </row>
    <row r="58" spans="1:105" ht="12" customHeight="1" x14ac:dyDescent="0.25">
      <c r="A58" s="121" t="s">
        <v>54</v>
      </c>
      <c r="B58" s="122">
        <v>2165.6695617064343</v>
      </c>
      <c r="C58" s="122">
        <v>2197.4154493740975</v>
      </c>
      <c r="D58" s="122">
        <v>2181.5859205194806</v>
      </c>
      <c r="E58" s="122">
        <v>2117.2390869777241</v>
      </c>
      <c r="F58" s="122">
        <v>2096.3643276164053</v>
      </c>
      <c r="G58" s="122">
        <v>2018.008452851554</v>
      </c>
      <c r="H58" s="122">
        <v>1949.2301235552241</v>
      </c>
      <c r="I58" s="122">
        <v>1796.4648720201747</v>
      </c>
      <c r="J58" s="122">
        <v>1679.6408372039489</v>
      </c>
      <c r="K58" s="122">
        <v>1568.5024066001365</v>
      </c>
      <c r="L58" s="122">
        <v>1575.488957243218</v>
      </c>
      <c r="M58" s="122">
        <v>1440.1226402659013</v>
      </c>
      <c r="N58" s="122">
        <v>1412.8119352362476</v>
      </c>
      <c r="O58" s="122">
        <v>1415.4670823598335</v>
      </c>
      <c r="P58" s="122">
        <v>1367.5271896783547</v>
      </c>
      <c r="Q58" s="122">
        <v>1323.5383503262028</v>
      </c>
      <c r="R58" s="122">
        <v>1256.6381506745936</v>
      </c>
      <c r="S58" s="122">
        <v>1269.6819191952432</v>
      </c>
      <c r="T58" s="122">
        <v>1218.5274847559126</v>
      </c>
      <c r="U58" s="122">
        <v>1172.8811904530937</v>
      </c>
      <c r="V58" s="122">
        <v>1144.6613709061353</v>
      </c>
      <c r="W58" s="122">
        <v>1086.7546069789614</v>
      </c>
      <c r="X58" s="122">
        <v>1102.3700522289039</v>
      </c>
      <c r="Y58" s="122">
        <v>985.13386047067286</v>
      </c>
      <c r="DA58" s="130" t="s">
        <v>1625</v>
      </c>
    </row>
    <row r="59" spans="1:105" ht="12" customHeight="1" x14ac:dyDescent="0.25">
      <c r="A59" s="97" t="s">
        <v>50</v>
      </c>
      <c r="B59" s="98">
        <v>520.19375453781856</v>
      </c>
      <c r="C59" s="98">
        <v>492.88453545314553</v>
      </c>
      <c r="D59" s="98">
        <v>477.46877770924385</v>
      </c>
      <c r="E59" s="98">
        <v>448.38302582527552</v>
      </c>
      <c r="F59" s="98">
        <v>436.79013612973165</v>
      </c>
      <c r="G59" s="98">
        <v>411.43510632204715</v>
      </c>
      <c r="H59" s="98">
        <v>360.08925492119255</v>
      </c>
      <c r="I59" s="98">
        <v>343.39893183413955</v>
      </c>
      <c r="J59" s="98">
        <v>302.76895346586997</v>
      </c>
      <c r="K59" s="98">
        <v>285.86753853624856</v>
      </c>
      <c r="L59" s="98">
        <v>268.64936810700425</v>
      </c>
      <c r="M59" s="98">
        <v>257.40445380380089</v>
      </c>
      <c r="N59" s="98">
        <v>231.75091320050353</v>
      </c>
      <c r="O59" s="98">
        <v>233.2316068554436</v>
      </c>
      <c r="P59" s="98">
        <v>229.57309415274807</v>
      </c>
      <c r="Q59" s="98">
        <v>220.57234455705898</v>
      </c>
      <c r="R59" s="98">
        <v>204.69201736174628</v>
      </c>
      <c r="S59" s="98">
        <v>204.55352248307594</v>
      </c>
      <c r="T59" s="98">
        <v>200.19942321343305</v>
      </c>
      <c r="U59" s="98">
        <v>189.09398225822338</v>
      </c>
      <c r="V59" s="98">
        <v>189.2749708376966</v>
      </c>
      <c r="W59" s="98">
        <v>173.69918926089102</v>
      </c>
      <c r="X59" s="98">
        <v>160.9928619812847</v>
      </c>
      <c r="Y59" s="98">
        <v>136.34093079770406</v>
      </c>
      <c r="DA59" s="63" t="s">
        <v>1626</v>
      </c>
    </row>
    <row r="60" spans="1:105" ht="12" customHeight="1" x14ac:dyDescent="0.25">
      <c r="A60" s="109" t="s">
        <v>120</v>
      </c>
      <c r="B60" s="33">
        <v>1645.4758071686163</v>
      </c>
      <c r="C60" s="33">
        <v>1704.5309139209508</v>
      </c>
      <c r="D60" s="33">
        <v>1704.1171428102377</v>
      </c>
      <c r="E60" s="33">
        <v>1668.856061152449</v>
      </c>
      <c r="F60" s="33">
        <v>1659.5741914866733</v>
      </c>
      <c r="G60" s="33">
        <v>1606.5733465295068</v>
      </c>
      <c r="H60" s="33">
        <v>1589.1408686340314</v>
      </c>
      <c r="I60" s="33">
        <v>1453.0659401860348</v>
      </c>
      <c r="J60" s="33">
        <v>1376.8718837380789</v>
      </c>
      <c r="K60" s="33">
        <v>1282.634868063888</v>
      </c>
      <c r="L60" s="33">
        <v>1306.8395891362143</v>
      </c>
      <c r="M60" s="33">
        <v>1182.7181864621007</v>
      </c>
      <c r="N60" s="33">
        <v>1181.0610220357444</v>
      </c>
      <c r="O60" s="33">
        <v>1182.2354755043903</v>
      </c>
      <c r="P60" s="33">
        <v>1137.9540955256064</v>
      </c>
      <c r="Q60" s="33">
        <v>1102.966005769144</v>
      </c>
      <c r="R60" s="33">
        <v>1051.9461333128475</v>
      </c>
      <c r="S60" s="33">
        <v>1065.1283967121676</v>
      </c>
      <c r="T60" s="33">
        <v>1018.3280615424795</v>
      </c>
      <c r="U60" s="33">
        <v>983.78720819487035</v>
      </c>
      <c r="V60" s="33">
        <v>955.38640006843877</v>
      </c>
      <c r="W60" s="33">
        <v>913.055417718071</v>
      </c>
      <c r="X60" s="33">
        <v>941.37719024761873</v>
      </c>
      <c r="Y60" s="33">
        <v>848.79292967296863</v>
      </c>
      <c r="DA60" s="60" t="s">
        <v>1627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83047.533398026237</v>
      </c>
      <c r="C62" s="117">
        <f t="shared" si="21"/>
        <v>87543.384264366934</v>
      </c>
      <c r="D62" s="117">
        <f t="shared" si="21"/>
        <v>87235.81071065797</v>
      </c>
      <c r="E62" s="117">
        <f t="shared" si="21"/>
        <v>91526.845127856941</v>
      </c>
      <c r="F62" s="117">
        <f t="shared" si="21"/>
        <v>92277.474427431924</v>
      </c>
      <c r="G62" s="117">
        <f t="shared" si="21"/>
        <v>92327.609130281809</v>
      </c>
      <c r="H62" s="117">
        <f t="shared" si="21"/>
        <v>90485.063292171428</v>
      </c>
      <c r="I62" s="117">
        <f t="shared" si="21"/>
        <v>83086.537848604246</v>
      </c>
      <c r="J62" s="117">
        <f t="shared" si="21"/>
        <v>87124.782289383555</v>
      </c>
      <c r="K62" s="117">
        <f t="shared" si="21"/>
        <v>87976.159590914773</v>
      </c>
      <c r="L62" s="117">
        <f t="shared" si="21"/>
        <v>95570.574393920135</v>
      </c>
      <c r="M62" s="117">
        <f t="shared" si="21"/>
        <v>83841.092996237843</v>
      </c>
      <c r="N62" s="117">
        <f t="shared" si="21"/>
        <v>88313.539758041792</v>
      </c>
      <c r="O62" s="117">
        <f t="shared" si="21"/>
        <v>89684.687334304588</v>
      </c>
      <c r="P62" s="117">
        <f t="shared" si="21"/>
        <v>73829.416225673369</v>
      </c>
      <c r="Q62" s="117">
        <f t="shared" si="21"/>
        <v>79988.107569819709</v>
      </c>
      <c r="R62" s="117">
        <f t="shared" ref="R62:V62" si="22">R63+R66+R68+R77</f>
        <v>85030.371762399751</v>
      </c>
      <c r="S62" s="117">
        <f t="shared" si="22"/>
        <v>84964.13664176171</v>
      </c>
      <c r="T62" s="117">
        <f t="shared" si="22"/>
        <v>83930.399693470026</v>
      </c>
      <c r="U62" s="117">
        <f t="shared" si="22"/>
        <v>83092.047361530465</v>
      </c>
      <c r="V62" s="117">
        <f t="shared" si="22"/>
        <v>82510.826271657061</v>
      </c>
      <c r="W62" s="117">
        <f t="shared" ref="W62:Y62" si="23">W63+W66+W68+W77</f>
        <v>91587.14840830215</v>
      </c>
      <c r="X62" s="117">
        <f t="shared" si="23"/>
        <v>78104.540117032011</v>
      </c>
      <c r="Y62" s="117">
        <f t="shared" si="23"/>
        <v>70966.67449562496</v>
      </c>
      <c r="DA62" s="129" t="s">
        <v>1628</v>
      </c>
    </row>
    <row r="63" spans="1:105" ht="12.95" customHeight="1" x14ac:dyDescent="0.25">
      <c r="A63" s="121" t="s">
        <v>57</v>
      </c>
      <c r="B63" s="122">
        <f t="shared" ref="B63:Q63" si="24">SUM(B64:B65)</f>
        <v>68546.278966867962</v>
      </c>
      <c r="C63" s="122">
        <f t="shared" si="24"/>
        <v>72619.51784113051</v>
      </c>
      <c r="D63" s="122">
        <f t="shared" si="24"/>
        <v>71620.096466086063</v>
      </c>
      <c r="E63" s="122">
        <f t="shared" si="24"/>
        <v>75215.292821669835</v>
      </c>
      <c r="F63" s="122">
        <f t="shared" si="24"/>
        <v>76123.063826625512</v>
      </c>
      <c r="G63" s="122">
        <f t="shared" si="24"/>
        <v>75953.487134987474</v>
      </c>
      <c r="H63" s="122">
        <f t="shared" si="24"/>
        <v>74143.765121206452</v>
      </c>
      <c r="I63" s="122">
        <f t="shared" si="24"/>
        <v>67228.510063733149</v>
      </c>
      <c r="J63" s="122">
        <f t="shared" si="24"/>
        <v>71753.220113696763</v>
      </c>
      <c r="K63" s="122">
        <f t="shared" si="24"/>
        <v>72469.944370531564</v>
      </c>
      <c r="L63" s="122">
        <f t="shared" si="24"/>
        <v>79197.635599602057</v>
      </c>
      <c r="M63" s="122">
        <f t="shared" si="24"/>
        <v>68106.249074632564</v>
      </c>
      <c r="N63" s="122">
        <f t="shared" si="24"/>
        <v>72653.254836696782</v>
      </c>
      <c r="O63" s="122">
        <f t="shared" si="24"/>
        <v>74512.106085629523</v>
      </c>
      <c r="P63" s="122">
        <f t="shared" si="24"/>
        <v>59285.816676379574</v>
      </c>
      <c r="Q63" s="122">
        <f t="shared" si="24"/>
        <v>64952.117305441381</v>
      </c>
      <c r="R63" s="122">
        <f t="shared" ref="R63:V63" si="25">SUM(R64:R65)</f>
        <v>69354.16494913277</v>
      </c>
      <c r="S63" s="122">
        <f t="shared" si="25"/>
        <v>68711.735200909112</v>
      </c>
      <c r="T63" s="122">
        <f t="shared" si="25"/>
        <v>67351.804313316519</v>
      </c>
      <c r="U63" s="122">
        <f t="shared" si="25"/>
        <v>66698.600866925117</v>
      </c>
      <c r="V63" s="122">
        <f t="shared" si="25"/>
        <v>66128.736327559411</v>
      </c>
      <c r="W63" s="122">
        <f t="shared" ref="W63:Y63" si="26">SUM(W64:W65)</f>
        <v>74933.690470999689</v>
      </c>
      <c r="X63" s="122">
        <f t="shared" si="26"/>
        <v>63583.150962123611</v>
      </c>
      <c r="Y63" s="122">
        <f t="shared" si="26"/>
        <v>57950.625326565758</v>
      </c>
      <c r="DA63" s="130" t="s">
        <v>1629</v>
      </c>
    </row>
    <row r="64" spans="1:105" ht="12" customHeight="1" x14ac:dyDescent="0.25">
      <c r="A64" s="97" t="s">
        <v>213</v>
      </c>
      <c r="B64" s="98">
        <v>67710.525065401598</v>
      </c>
      <c r="C64" s="98">
        <v>71738.21370107423</v>
      </c>
      <c r="D64" s="98">
        <v>70760.197927131536</v>
      </c>
      <c r="E64" s="98">
        <v>74343.417770981672</v>
      </c>
      <c r="F64" s="98">
        <v>75228.698295763665</v>
      </c>
      <c r="G64" s="98">
        <v>75067.966124335624</v>
      </c>
      <c r="H64" s="98">
        <v>73294.350460809466</v>
      </c>
      <c r="I64" s="98">
        <v>66464.016580426032</v>
      </c>
      <c r="J64" s="98">
        <v>70939.114031403529</v>
      </c>
      <c r="K64" s="98">
        <v>71651.039245260647</v>
      </c>
      <c r="L64" s="98">
        <v>78290.86955091478</v>
      </c>
      <c r="M64" s="98">
        <v>67333.060116903071</v>
      </c>
      <c r="N64" s="98">
        <v>71826.542963577944</v>
      </c>
      <c r="O64" s="98">
        <v>73633.278531056247</v>
      </c>
      <c r="P64" s="98">
        <v>58588.10958375239</v>
      </c>
      <c r="Q64" s="98">
        <v>64191.865406703713</v>
      </c>
      <c r="R64" s="98">
        <v>68525.292715060132</v>
      </c>
      <c r="S64" s="98">
        <v>67879.564252764278</v>
      </c>
      <c r="T64" s="98">
        <v>66520.283696438986</v>
      </c>
      <c r="U64" s="98">
        <v>65859.823030688247</v>
      </c>
      <c r="V64" s="98">
        <v>65286.606503046467</v>
      </c>
      <c r="W64" s="98">
        <v>73910.094677232555</v>
      </c>
      <c r="X64" s="98">
        <v>62697.288763469711</v>
      </c>
      <c r="Y64" s="98">
        <v>57149.353621123875</v>
      </c>
      <c r="DA64" s="63" t="s">
        <v>1630</v>
      </c>
    </row>
    <row r="65" spans="1:105" ht="12" customHeight="1" x14ac:dyDescent="0.25">
      <c r="A65" s="97" t="s">
        <v>53</v>
      </c>
      <c r="B65" s="98">
        <v>835.75390146636175</v>
      </c>
      <c r="C65" s="98">
        <v>881.30414005628359</v>
      </c>
      <c r="D65" s="98">
        <v>859.89853895453041</v>
      </c>
      <c r="E65" s="98">
        <v>871.87505068816654</v>
      </c>
      <c r="F65" s="98">
        <v>894.36553086184631</v>
      </c>
      <c r="G65" s="98">
        <v>885.52101065185661</v>
      </c>
      <c r="H65" s="98">
        <v>849.41466039698321</v>
      </c>
      <c r="I65" s="98">
        <v>764.49348330712212</v>
      </c>
      <c r="J65" s="98">
        <v>814.10608229323657</v>
      </c>
      <c r="K65" s="98">
        <v>818.90512527092278</v>
      </c>
      <c r="L65" s="98">
        <v>906.76604868727418</v>
      </c>
      <c r="M65" s="98">
        <v>773.18895772948849</v>
      </c>
      <c r="N65" s="98">
        <v>826.71187311883671</v>
      </c>
      <c r="O65" s="98">
        <v>878.82755457326891</v>
      </c>
      <c r="P65" s="98">
        <v>697.70709262718481</v>
      </c>
      <c r="Q65" s="98">
        <v>760.2518987376651</v>
      </c>
      <c r="R65" s="98">
        <v>828.87223407263195</v>
      </c>
      <c r="S65" s="98">
        <v>832.17094814483062</v>
      </c>
      <c r="T65" s="98">
        <v>831.52061687753576</v>
      </c>
      <c r="U65" s="98">
        <v>838.77783623687367</v>
      </c>
      <c r="V65" s="98">
        <v>842.12982451294101</v>
      </c>
      <c r="W65" s="98">
        <v>1023.5957937671354</v>
      </c>
      <c r="X65" s="98">
        <v>885.86219865390319</v>
      </c>
      <c r="Y65" s="98">
        <v>801.27170544188129</v>
      </c>
      <c r="DA65" s="63" t="s">
        <v>1631</v>
      </c>
    </row>
    <row r="66" spans="1:105" ht="12.95" customHeight="1" x14ac:dyDescent="0.25">
      <c r="A66" s="121" t="s">
        <v>92</v>
      </c>
      <c r="B66" s="122">
        <f t="shared" ref="B66:Y66" si="27">B67</f>
        <v>86.627916297806905</v>
      </c>
      <c r="C66" s="122">
        <f t="shared" si="27"/>
        <v>103.239788953077</v>
      </c>
      <c r="D66" s="122">
        <f t="shared" si="27"/>
        <v>92.534846707727453</v>
      </c>
      <c r="E66" s="122">
        <f t="shared" si="27"/>
        <v>265.42427322290365</v>
      </c>
      <c r="F66" s="122">
        <f t="shared" si="27"/>
        <v>128.72627066049634</v>
      </c>
      <c r="G66" s="122">
        <f t="shared" si="27"/>
        <v>155.02885384596058</v>
      </c>
      <c r="H66" s="122">
        <f t="shared" si="27"/>
        <v>212.03251363008835</v>
      </c>
      <c r="I66" s="122">
        <f t="shared" si="27"/>
        <v>172.49165061745583</v>
      </c>
      <c r="J66" s="122">
        <f t="shared" si="27"/>
        <v>204.97787216717546</v>
      </c>
      <c r="K66" s="122">
        <f t="shared" si="27"/>
        <v>240.03280722953448</v>
      </c>
      <c r="L66" s="122">
        <f t="shared" si="27"/>
        <v>232.15649598426711</v>
      </c>
      <c r="M66" s="122">
        <f t="shared" si="27"/>
        <v>242.99929064903068</v>
      </c>
      <c r="N66" s="122">
        <f t="shared" si="27"/>
        <v>319.34735368294884</v>
      </c>
      <c r="O66" s="122">
        <f t="shared" si="27"/>
        <v>236.87306439645073</v>
      </c>
      <c r="P66" s="122">
        <f t="shared" si="27"/>
        <v>197.10741810585469</v>
      </c>
      <c r="Q66" s="122">
        <f t="shared" si="27"/>
        <v>309.32990609237464</v>
      </c>
      <c r="R66" s="122">
        <f t="shared" si="27"/>
        <v>270.78134656015834</v>
      </c>
      <c r="S66" s="122">
        <f t="shared" si="27"/>
        <v>343.13722171794416</v>
      </c>
      <c r="T66" s="122">
        <f t="shared" si="27"/>
        <v>308.34273622149857</v>
      </c>
      <c r="U66" s="122">
        <f t="shared" si="27"/>
        <v>362.02042107592069</v>
      </c>
      <c r="V66" s="122">
        <f t="shared" si="27"/>
        <v>341.01238151020243</v>
      </c>
      <c r="W66" s="122">
        <f t="shared" si="27"/>
        <v>361.71167802268997</v>
      </c>
      <c r="X66" s="122">
        <f t="shared" si="27"/>
        <v>398.41455931813476</v>
      </c>
      <c r="Y66" s="122">
        <f t="shared" si="27"/>
        <v>365.74152658590901</v>
      </c>
      <c r="DA66" s="130" t="s">
        <v>1632</v>
      </c>
    </row>
    <row r="67" spans="1:105" ht="12" customHeight="1" x14ac:dyDescent="0.25">
      <c r="A67" s="97" t="s">
        <v>53</v>
      </c>
      <c r="B67" s="98">
        <v>86.627916297806905</v>
      </c>
      <c r="C67" s="98">
        <v>103.239788953077</v>
      </c>
      <c r="D67" s="98">
        <v>92.534846707727453</v>
      </c>
      <c r="E67" s="98">
        <v>265.42427322290365</v>
      </c>
      <c r="F67" s="98">
        <v>128.72627066049634</v>
      </c>
      <c r="G67" s="98">
        <v>155.02885384596058</v>
      </c>
      <c r="H67" s="98">
        <v>212.03251363008835</v>
      </c>
      <c r="I67" s="98">
        <v>172.49165061745583</v>
      </c>
      <c r="J67" s="98">
        <v>204.97787216717546</v>
      </c>
      <c r="K67" s="98">
        <v>240.03280722953448</v>
      </c>
      <c r="L67" s="98">
        <v>232.15649598426711</v>
      </c>
      <c r="M67" s="98">
        <v>242.99929064903068</v>
      </c>
      <c r="N67" s="98">
        <v>319.34735368294884</v>
      </c>
      <c r="O67" s="98">
        <v>236.87306439645073</v>
      </c>
      <c r="P67" s="98">
        <v>197.10741810585469</v>
      </c>
      <c r="Q67" s="98">
        <v>309.32990609237464</v>
      </c>
      <c r="R67" s="98">
        <v>270.78134656015834</v>
      </c>
      <c r="S67" s="98">
        <v>343.13722171794416</v>
      </c>
      <c r="T67" s="98">
        <v>308.34273622149857</v>
      </c>
      <c r="U67" s="98">
        <v>362.02042107592069</v>
      </c>
      <c r="V67" s="98">
        <v>341.01238151020243</v>
      </c>
      <c r="W67" s="98">
        <v>361.71167802268997</v>
      </c>
      <c r="X67" s="98">
        <v>398.41455931813476</v>
      </c>
      <c r="Y67" s="98">
        <v>365.74152658590901</v>
      </c>
      <c r="DA67" s="63" t="s">
        <v>1633</v>
      </c>
    </row>
    <row r="68" spans="1:105" ht="12" customHeight="1" x14ac:dyDescent="0.25">
      <c r="A68" s="121" t="s">
        <v>55</v>
      </c>
      <c r="B68" s="122">
        <v>10373.147553767254</v>
      </c>
      <c r="C68" s="122">
        <v>10652.198855685227</v>
      </c>
      <c r="D68" s="122">
        <v>11143.276946612632</v>
      </c>
      <c r="E68" s="122">
        <v>11494.789035967035</v>
      </c>
      <c r="F68" s="122">
        <v>11471.03780857484</v>
      </c>
      <c r="G68" s="122">
        <v>11516.298562103233</v>
      </c>
      <c r="H68" s="122">
        <v>11423.174560451926</v>
      </c>
      <c r="I68" s="122">
        <v>11238.058162458217</v>
      </c>
      <c r="J68" s="122">
        <v>10897.495468956662</v>
      </c>
      <c r="K68" s="122">
        <v>11041.438905941379</v>
      </c>
      <c r="L68" s="122">
        <v>11648.014987976219</v>
      </c>
      <c r="M68" s="122">
        <v>11141.882700945938</v>
      </c>
      <c r="N68" s="122">
        <v>11183.075049645269</v>
      </c>
      <c r="O68" s="122">
        <v>10830.57332513037</v>
      </c>
      <c r="P68" s="122">
        <v>10434.846713226618</v>
      </c>
      <c r="Q68" s="122">
        <v>10694.059916639644</v>
      </c>
      <c r="R68" s="122">
        <v>11236.36322231138</v>
      </c>
      <c r="S68" s="122">
        <v>11416.170140609778</v>
      </c>
      <c r="T68" s="122">
        <v>11768.921330805582</v>
      </c>
      <c r="U68" s="122">
        <v>11482.014357141201</v>
      </c>
      <c r="V68" s="122">
        <v>11326.543274827325</v>
      </c>
      <c r="W68" s="122">
        <v>11559.130681082073</v>
      </c>
      <c r="X68" s="122">
        <v>9683.0415328722302</v>
      </c>
      <c r="Y68" s="122">
        <v>8658.781830563008</v>
      </c>
      <c r="DA68" s="130" t="s">
        <v>1634</v>
      </c>
    </row>
    <row r="69" spans="1:105" ht="12" customHeight="1" x14ac:dyDescent="0.25">
      <c r="A69" s="97" t="s">
        <v>134</v>
      </c>
      <c r="B69" s="98">
        <v>9618.9732999696444</v>
      </c>
      <c r="C69" s="98">
        <v>9868.0078812580377</v>
      </c>
      <c r="D69" s="98">
        <v>10336.561456012529</v>
      </c>
      <c r="E69" s="98">
        <v>10633.217701801108</v>
      </c>
      <c r="F69" s="98">
        <v>10528.345839563211</v>
      </c>
      <c r="G69" s="98">
        <v>10693.440094713595</v>
      </c>
      <c r="H69" s="98">
        <v>10673.827473518326</v>
      </c>
      <c r="I69" s="98">
        <v>10687.630613514384</v>
      </c>
      <c r="J69" s="98">
        <v>10275.377036361331</v>
      </c>
      <c r="K69" s="98">
        <v>10431.9808325904</v>
      </c>
      <c r="L69" s="98">
        <v>11036.609546514159</v>
      </c>
      <c r="M69" s="98">
        <v>10542.766536597264</v>
      </c>
      <c r="N69" s="98">
        <v>10607.950476258386</v>
      </c>
      <c r="O69" s="98">
        <v>10307.792655726766</v>
      </c>
      <c r="P69" s="98">
        <v>9991.0660202972049</v>
      </c>
      <c r="Q69" s="98">
        <v>10217.599717361136</v>
      </c>
      <c r="R69" s="98">
        <v>10697.624351748427</v>
      </c>
      <c r="S69" s="98">
        <v>10818.567400416428</v>
      </c>
      <c r="T69" s="98">
        <v>11094.23372318339</v>
      </c>
      <c r="U69" s="98">
        <v>10777.659596784237</v>
      </c>
      <c r="V69" s="98">
        <v>10571.42336851626</v>
      </c>
      <c r="W69" s="98">
        <v>10899.115986134853</v>
      </c>
      <c r="X69" s="98">
        <v>9088.4562391447562</v>
      </c>
      <c r="Y69" s="98">
        <v>8062.5538349443514</v>
      </c>
      <c r="DA69" s="63" t="s">
        <v>1635</v>
      </c>
    </row>
    <row r="70" spans="1:105" ht="12" customHeight="1" x14ac:dyDescent="0.25">
      <c r="A70" s="97" t="s">
        <v>133</v>
      </c>
      <c r="B70" s="98">
        <v>9.0058463295498967</v>
      </c>
      <c r="C70" s="98">
        <v>11.131027400917924</v>
      </c>
      <c r="D70" s="98">
        <v>12.909048474234739</v>
      </c>
      <c r="E70" s="98">
        <v>16.618622683127278</v>
      </c>
      <c r="F70" s="98">
        <v>17.554344601756664</v>
      </c>
      <c r="G70" s="98">
        <v>20.092337751266481</v>
      </c>
      <c r="H70" s="98">
        <v>22.245748456728542</v>
      </c>
      <c r="I70" s="98">
        <v>25.937673698243092</v>
      </c>
      <c r="J70" s="98">
        <v>28.484025362740869</v>
      </c>
      <c r="K70" s="98">
        <v>34.735296907586338</v>
      </c>
      <c r="L70" s="98">
        <v>41.366030400513026</v>
      </c>
      <c r="M70" s="98">
        <v>38.253297482511194</v>
      </c>
      <c r="N70" s="98">
        <v>42.50947104206638</v>
      </c>
      <c r="O70" s="98">
        <v>45.645702254393242</v>
      </c>
      <c r="P70" s="98">
        <v>51.053303965827304</v>
      </c>
      <c r="Q70" s="98">
        <v>56.023870656316227</v>
      </c>
      <c r="R70" s="98">
        <v>64.586162286176474</v>
      </c>
      <c r="S70" s="98">
        <v>64.892498939045112</v>
      </c>
      <c r="T70" s="98">
        <v>75.831289403061604</v>
      </c>
      <c r="U70" s="98">
        <v>76.563635589634174</v>
      </c>
      <c r="V70" s="98">
        <v>76.124139814626162</v>
      </c>
      <c r="W70" s="98">
        <v>95.449503680371933</v>
      </c>
      <c r="X70" s="98">
        <v>92.136532818036557</v>
      </c>
      <c r="Y70" s="98">
        <v>84.104583560853712</v>
      </c>
      <c r="DA70" s="63" t="s">
        <v>1636</v>
      </c>
    </row>
    <row r="71" spans="1:105" ht="12" customHeight="1" x14ac:dyDescent="0.25">
      <c r="A71" s="100" t="s">
        <v>213</v>
      </c>
      <c r="B71" s="101">
        <v>5.0105761572376606</v>
      </c>
      <c r="C71" s="101">
        <v>5.9286233163854813</v>
      </c>
      <c r="D71" s="101">
        <v>6.9106567670811163</v>
      </c>
      <c r="E71" s="101">
        <v>8.6841558143300119</v>
      </c>
      <c r="F71" s="101">
        <v>9.4838394967218953</v>
      </c>
      <c r="G71" s="101">
        <v>10.645937278609617</v>
      </c>
      <c r="H71" s="101">
        <v>11.486789816783133</v>
      </c>
      <c r="I71" s="101">
        <v>14.183921270303934</v>
      </c>
      <c r="J71" s="101">
        <v>14.32094149413202</v>
      </c>
      <c r="K71" s="101">
        <v>17.356106959025503</v>
      </c>
      <c r="L71" s="101">
        <v>19.725459455908247</v>
      </c>
      <c r="M71" s="101">
        <v>18.450216065916777</v>
      </c>
      <c r="N71" s="101">
        <v>19.967497505199507</v>
      </c>
      <c r="O71" s="101">
        <v>21.885451822618762</v>
      </c>
      <c r="P71" s="101">
        <v>23.444382525140625</v>
      </c>
      <c r="Q71" s="101">
        <v>24.327514263956203</v>
      </c>
      <c r="R71" s="101">
        <v>28.192100954432021</v>
      </c>
      <c r="S71" s="101">
        <v>29.348505175486569</v>
      </c>
      <c r="T71" s="101">
        <v>32.669669919307523</v>
      </c>
      <c r="U71" s="101">
        <v>33.225792975480751</v>
      </c>
      <c r="V71" s="101">
        <v>30.531614498850018</v>
      </c>
      <c r="W71" s="101">
        <v>41.588150895578259</v>
      </c>
      <c r="X71" s="101">
        <v>34.757822360628261</v>
      </c>
      <c r="Y71" s="101">
        <v>30.20010594816932</v>
      </c>
      <c r="DA71" s="131" t="s">
        <v>1637</v>
      </c>
    </row>
    <row r="72" spans="1:105" ht="12" customHeight="1" x14ac:dyDescent="0.25">
      <c r="A72" s="103" t="s">
        <v>52</v>
      </c>
      <c r="B72" s="104">
        <v>3.9952701723122339</v>
      </c>
      <c r="C72" s="104">
        <v>5.2024040845324437</v>
      </c>
      <c r="D72" s="104">
        <v>5.9983917071536244</v>
      </c>
      <c r="E72" s="104">
        <v>7.9344668687972737</v>
      </c>
      <c r="F72" s="104">
        <v>8.0705051050347709</v>
      </c>
      <c r="G72" s="104">
        <v>9.4464004726568618</v>
      </c>
      <c r="H72" s="104">
        <v>10.758958639945417</v>
      </c>
      <c r="I72" s="104">
        <v>11.753752427939157</v>
      </c>
      <c r="J72" s="104">
        <v>14.163083868608849</v>
      </c>
      <c r="K72" s="104">
        <v>17.379189948560825</v>
      </c>
      <c r="L72" s="104">
        <v>21.640570944604775</v>
      </c>
      <c r="M72" s="104">
        <v>19.803081416594416</v>
      </c>
      <c r="N72" s="104">
        <v>22.541973536866877</v>
      </c>
      <c r="O72" s="104">
        <v>23.760250431774477</v>
      </c>
      <c r="P72" s="104">
        <v>27.608921440686668</v>
      </c>
      <c r="Q72" s="104">
        <v>31.696356392360009</v>
      </c>
      <c r="R72" s="104">
        <v>36.394061331744439</v>
      </c>
      <c r="S72" s="104">
        <v>35.543993763558518</v>
      </c>
      <c r="T72" s="104">
        <v>43.161619483754045</v>
      </c>
      <c r="U72" s="104">
        <v>43.337842614153409</v>
      </c>
      <c r="V72" s="104">
        <v>45.592525315776143</v>
      </c>
      <c r="W72" s="104">
        <v>53.861352784793645</v>
      </c>
      <c r="X72" s="104">
        <v>57.378710457408289</v>
      </c>
      <c r="Y72" s="104">
        <v>53.904477612684403</v>
      </c>
      <c r="DA72" s="132" t="s">
        <v>1638</v>
      </c>
    </row>
    <row r="73" spans="1:105" ht="12" customHeight="1" x14ac:dyDescent="0.25">
      <c r="A73" s="106" t="s">
        <v>122</v>
      </c>
      <c r="B73" s="101">
        <v>709.98921066051412</v>
      </c>
      <c r="C73" s="101">
        <v>724.28127889115603</v>
      </c>
      <c r="D73" s="101">
        <v>746.12714524931016</v>
      </c>
      <c r="E73" s="101">
        <v>793.69592007317738</v>
      </c>
      <c r="F73" s="101">
        <v>867.61586449858771</v>
      </c>
      <c r="G73" s="101">
        <v>739.46814337357364</v>
      </c>
      <c r="H73" s="101">
        <v>655.3755841746954</v>
      </c>
      <c r="I73" s="101">
        <v>465.37695717380461</v>
      </c>
      <c r="J73" s="101">
        <v>487.75006580774203</v>
      </c>
      <c r="K73" s="101">
        <v>422.24209855352615</v>
      </c>
      <c r="L73" s="101">
        <v>389.53973667277643</v>
      </c>
      <c r="M73" s="101">
        <v>371.35961134831393</v>
      </c>
      <c r="N73" s="101">
        <v>343.46820086651297</v>
      </c>
      <c r="O73" s="101">
        <v>321.61906958839671</v>
      </c>
      <c r="P73" s="101">
        <v>277.56700089200416</v>
      </c>
      <c r="Q73" s="101">
        <v>302.99208050371453</v>
      </c>
      <c r="R73" s="101">
        <v>336.79577606341957</v>
      </c>
      <c r="S73" s="101">
        <v>372.6893996361311</v>
      </c>
      <c r="T73" s="101">
        <v>397.60552295306246</v>
      </c>
      <c r="U73" s="101">
        <v>405.87825889129653</v>
      </c>
      <c r="V73" s="101">
        <v>424.48151160999004</v>
      </c>
      <c r="W73" s="101">
        <v>356.42995794963099</v>
      </c>
      <c r="X73" s="101">
        <v>279.25959637952587</v>
      </c>
      <c r="Y73" s="101">
        <v>270.35623369290238</v>
      </c>
      <c r="DA73" s="131" t="s">
        <v>1639</v>
      </c>
    </row>
    <row r="74" spans="1:105" ht="12" customHeight="1" x14ac:dyDescent="0.25">
      <c r="A74" s="107" t="s">
        <v>121</v>
      </c>
      <c r="B74" s="104">
        <v>35.179196807547477</v>
      </c>
      <c r="C74" s="104">
        <v>48.778668135114799</v>
      </c>
      <c r="D74" s="104">
        <v>47.679296876563129</v>
      </c>
      <c r="E74" s="104">
        <v>51.256791409619794</v>
      </c>
      <c r="F74" s="104">
        <v>57.521759911285443</v>
      </c>
      <c r="G74" s="104">
        <v>63.29798626480283</v>
      </c>
      <c r="H74" s="104">
        <v>71.725754302175559</v>
      </c>
      <c r="I74" s="104">
        <v>59.112918071786254</v>
      </c>
      <c r="J74" s="104">
        <v>105.88434142484691</v>
      </c>
      <c r="K74" s="104">
        <v>152.48067788986796</v>
      </c>
      <c r="L74" s="104">
        <v>180.49967438877209</v>
      </c>
      <c r="M74" s="104">
        <v>189.50325551785201</v>
      </c>
      <c r="N74" s="104">
        <v>189.14690147830703</v>
      </c>
      <c r="O74" s="104">
        <v>155.51589756081086</v>
      </c>
      <c r="P74" s="104">
        <v>115.16038807158438</v>
      </c>
      <c r="Q74" s="104">
        <v>117.44424811847936</v>
      </c>
      <c r="R74" s="104">
        <v>137.35693221335609</v>
      </c>
      <c r="S74" s="104">
        <v>160.02084161817606</v>
      </c>
      <c r="T74" s="104">
        <v>201.25079526606794</v>
      </c>
      <c r="U74" s="104">
        <v>221.91286587603369</v>
      </c>
      <c r="V74" s="104">
        <v>254.51425488645569</v>
      </c>
      <c r="W74" s="104">
        <v>208.13523331722044</v>
      </c>
      <c r="X74" s="104">
        <v>223.18916452990936</v>
      </c>
      <c r="Y74" s="104">
        <v>241.76717836490266</v>
      </c>
      <c r="DA74" s="132" t="s">
        <v>1640</v>
      </c>
    </row>
    <row r="75" spans="1:105" ht="12" customHeight="1" x14ac:dyDescent="0.25">
      <c r="A75" s="108" t="s">
        <v>53</v>
      </c>
      <c r="B75" s="98">
        <v>16.188550169302548</v>
      </c>
      <c r="C75" s="98">
        <v>21.857396505776201</v>
      </c>
      <c r="D75" s="98">
        <v>21.587115548846597</v>
      </c>
      <c r="E75" s="98">
        <v>22.161890993444548</v>
      </c>
      <c r="F75" s="98">
        <v>24.892886868047199</v>
      </c>
      <c r="G75" s="98">
        <v>27.550168594945486</v>
      </c>
      <c r="H75" s="98">
        <v>28.918685238343382</v>
      </c>
      <c r="I75" s="98">
        <v>23.082221922908641</v>
      </c>
      <c r="J75" s="98">
        <v>42.904482420493217</v>
      </c>
      <c r="K75" s="98">
        <v>65.298637553269401</v>
      </c>
      <c r="L75" s="98">
        <v>76.907044852512129</v>
      </c>
      <c r="M75" s="98">
        <v>83.096913758323353</v>
      </c>
      <c r="N75" s="98">
        <v>80.869720257603674</v>
      </c>
      <c r="O75" s="98">
        <v>64.037914463411411</v>
      </c>
      <c r="P75" s="98">
        <v>41.387348867996984</v>
      </c>
      <c r="Q75" s="98">
        <v>38.290799923084172</v>
      </c>
      <c r="R75" s="98">
        <v>45.611098257424764</v>
      </c>
      <c r="S75" s="98">
        <v>56.214625164001966</v>
      </c>
      <c r="T75" s="98">
        <v>69.520490255443647</v>
      </c>
      <c r="U75" s="98">
        <v>76.389412172586901</v>
      </c>
      <c r="V75" s="98">
        <v>85.435376877921314</v>
      </c>
      <c r="W75" s="98">
        <v>73.114506405679762</v>
      </c>
      <c r="X75" s="98">
        <v>75.834159246473362</v>
      </c>
      <c r="Y75" s="98">
        <v>75.424248138380889</v>
      </c>
      <c r="DA75" s="63" t="s">
        <v>1641</v>
      </c>
    </row>
    <row r="76" spans="1:105" ht="12" customHeight="1" x14ac:dyDescent="0.25">
      <c r="A76" s="108" t="s">
        <v>52</v>
      </c>
      <c r="B76" s="98">
        <v>18.990646638244943</v>
      </c>
      <c r="C76" s="98">
        <v>26.921271629338598</v>
      </c>
      <c r="D76" s="98">
        <v>26.092181327716524</v>
      </c>
      <c r="E76" s="98">
        <v>29.094900416175257</v>
      </c>
      <c r="F76" s="98">
        <v>32.628873043238229</v>
      </c>
      <c r="G76" s="98">
        <v>35.747817669857334</v>
      </c>
      <c r="H76" s="98">
        <v>42.807069063832159</v>
      </c>
      <c r="I76" s="98">
        <v>36.030696148877624</v>
      </c>
      <c r="J76" s="98">
        <v>62.979859004353727</v>
      </c>
      <c r="K76" s="98">
        <v>87.182040336598504</v>
      </c>
      <c r="L76" s="98">
        <v>103.59262953625995</v>
      </c>
      <c r="M76" s="98">
        <v>106.40634175952869</v>
      </c>
      <c r="N76" s="98">
        <v>108.27718122070338</v>
      </c>
      <c r="O76" s="98">
        <v>91.477983097399473</v>
      </c>
      <c r="P76" s="98">
        <v>73.773039203587416</v>
      </c>
      <c r="Q76" s="98">
        <v>79.153448195395185</v>
      </c>
      <c r="R76" s="98">
        <v>91.74583395593136</v>
      </c>
      <c r="S76" s="98">
        <v>103.80621645417411</v>
      </c>
      <c r="T76" s="98">
        <v>131.73030501062428</v>
      </c>
      <c r="U76" s="98">
        <v>145.52345370344679</v>
      </c>
      <c r="V76" s="98">
        <v>169.07887800853442</v>
      </c>
      <c r="W76" s="98">
        <v>135.02072691154063</v>
      </c>
      <c r="X76" s="98">
        <v>147.35500528343601</v>
      </c>
      <c r="Y76" s="98">
        <v>166.34293022652179</v>
      </c>
      <c r="DA76" s="63" t="s">
        <v>1642</v>
      </c>
    </row>
    <row r="77" spans="1:105" ht="12" customHeight="1" x14ac:dyDescent="0.25">
      <c r="A77" s="121" t="s">
        <v>54</v>
      </c>
      <c r="B77" s="122">
        <v>4041.4789610932235</v>
      </c>
      <c r="C77" s="122">
        <v>4168.4277785981176</v>
      </c>
      <c r="D77" s="122">
        <v>4379.9024512515434</v>
      </c>
      <c r="E77" s="122">
        <v>4551.3389969971686</v>
      </c>
      <c r="F77" s="122">
        <v>4554.6465215710741</v>
      </c>
      <c r="G77" s="122">
        <v>4702.7945793451472</v>
      </c>
      <c r="H77" s="122">
        <v>4706.0910968829758</v>
      </c>
      <c r="I77" s="122">
        <v>4447.4779717954416</v>
      </c>
      <c r="J77" s="122">
        <v>4269.0888345629473</v>
      </c>
      <c r="K77" s="122">
        <v>4224.7435072122926</v>
      </c>
      <c r="L77" s="122">
        <v>4492.7673103575971</v>
      </c>
      <c r="M77" s="122">
        <v>4349.9619300103077</v>
      </c>
      <c r="N77" s="122">
        <v>4157.8625180167901</v>
      </c>
      <c r="O77" s="122">
        <v>4105.1348591482429</v>
      </c>
      <c r="P77" s="122">
        <v>3911.6454179613279</v>
      </c>
      <c r="Q77" s="122">
        <v>4032.6004416463056</v>
      </c>
      <c r="R77" s="122">
        <v>4169.0622443954289</v>
      </c>
      <c r="S77" s="122">
        <v>4493.0940785248695</v>
      </c>
      <c r="T77" s="122">
        <v>4501.3313131264304</v>
      </c>
      <c r="U77" s="122">
        <v>4549.4117163882129</v>
      </c>
      <c r="V77" s="122">
        <v>4714.5342877601197</v>
      </c>
      <c r="W77" s="122">
        <v>4732.615578197695</v>
      </c>
      <c r="X77" s="122">
        <v>4439.9330627180279</v>
      </c>
      <c r="Y77" s="122">
        <v>3991.5258119102805</v>
      </c>
      <c r="DA77" s="130" t="s">
        <v>1643</v>
      </c>
    </row>
    <row r="78" spans="1:105" ht="12" customHeight="1" x14ac:dyDescent="0.25">
      <c r="A78" s="97" t="s">
        <v>190</v>
      </c>
      <c r="B78" s="98">
        <v>2824.5923482393468</v>
      </c>
      <c r="C78" s="98">
        <v>2867.0828124080986</v>
      </c>
      <c r="D78" s="98">
        <v>3020.0722644740849</v>
      </c>
      <c r="E78" s="98">
        <v>3127.4898297003974</v>
      </c>
      <c r="F78" s="98">
        <v>3050.2294628376189</v>
      </c>
      <c r="G78" s="98">
        <v>3229.4110422964059</v>
      </c>
      <c r="H78" s="98">
        <v>3239.4026877212782</v>
      </c>
      <c r="I78" s="98">
        <v>3072.3503121323538</v>
      </c>
      <c r="J78" s="98">
        <v>2880.6735453411711</v>
      </c>
      <c r="K78" s="98">
        <v>2840.9963861271731</v>
      </c>
      <c r="L78" s="98">
        <v>3051.9395531752953</v>
      </c>
      <c r="M78" s="98">
        <v>3059.6316429015269</v>
      </c>
      <c r="N78" s="98">
        <v>2840.7112036731223</v>
      </c>
      <c r="O78" s="98">
        <v>2811.0897070521241</v>
      </c>
      <c r="P78" s="98">
        <v>2663.9113117915595</v>
      </c>
      <c r="Q78" s="98">
        <v>2775.9090813616658</v>
      </c>
      <c r="R78" s="98">
        <v>2887.1962492619464</v>
      </c>
      <c r="S78" s="98">
        <v>3081.9268923746899</v>
      </c>
      <c r="T78" s="98">
        <v>3090.8571924875437</v>
      </c>
      <c r="U78" s="98">
        <v>3132.3319922777523</v>
      </c>
      <c r="V78" s="98">
        <v>3299.0530453227661</v>
      </c>
      <c r="W78" s="98">
        <v>3301.1471874566564</v>
      </c>
      <c r="X78" s="98">
        <v>2913.7730133739688</v>
      </c>
      <c r="Y78" s="98">
        <v>2669.1655248279553</v>
      </c>
      <c r="DA78" s="63" t="s">
        <v>1644</v>
      </c>
    </row>
    <row r="79" spans="1:105" ht="12" customHeight="1" x14ac:dyDescent="0.25">
      <c r="A79" s="109" t="s">
        <v>120</v>
      </c>
      <c r="B79" s="33">
        <v>1216.8866128538764</v>
      </c>
      <c r="C79" s="33">
        <v>1301.3449661900188</v>
      </c>
      <c r="D79" s="33">
        <v>1359.8301867774574</v>
      </c>
      <c r="E79" s="33">
        <v>1423.8491672967714</v>
      </c>
      <c r="F79" s="33">
        <v>1504.4170587334545</v>
      </c>
      <c r="G79" s="33">
        <v>1473.3835370487407</v>
      </c>
      <c r="H79" s="33">
        <v>1466.6884091616982</v>
      </c>
      <c r="I79" s="33">
        <v>1375.1276596630883</v>
      </c>
      <c r="J79" s="33">
        <v>1388.4152892217751</v>
      </c>
      <c r="K79" s="33">
        <v>1383.7471210851204</v>
      </c>
      <c r="L79" s="33">
        <v>1440.8277571823016</v>
      </c>
      <c r="M79" s="33">
        <v>1290.3302871087815</v>
      </c>
      <c r="N79" s="33">
        <v>1317.1513143436662</v>
      </c>
      <c r="O79" s="33">
        <v>1294.0451520961185</v>
      </c>
      <c r="P79" s="33">
        <v>1247.7341061697691</v>
      </c>
      <c r="Q79" s="33">
        <v>1256.6913602846403</v>
      </c>
      <c r="R79" s="33">
        <v>1281.8659951334839</v>
      </c>
      <c r="S79" s="33">
        <v>1411.1671861501788</v>
      </c>
      <c r="T79" s="33">
        <v>1410.4741206388885</v>
      </c>
      <c r="U79" s="33">
        <v>1417.0797241104594</v>
      </c>
      <c r="V79" s="33">
        <v>1415.4812424373549</v>
      </c>
      <c r="W79" s="33">
        <v>1431.4683907410367</v>
      </c>
      <c r="X79" s="33">
        <v>1526.1600493440578</v>
      </c>
      <c r="Y79" s="33">
        <v>1322.3602870823258</v>
      </c>
      <c r="DA79" s="60" t="s">
        <v>1645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204</v>
      </c>
      <c r="B81" s="117">
        <f t="shared" ref="B81:Q81" si="28">B82+B85+B87+B100</f>
        <v>33641.108505462144</v>
      </c>
      <c r="C81" s="117">
        <f t="shared" si="28"/>
        <v>34060.374701534922</v>
      </c>
      <c r="D81" s="117">
        <f t="shared" si="28"/>
        <v>34497.058360299809</v>
      </c>
      <c r="E81" s="117">
        <f t="shared" si="28"/>
        <v>37952.995017323803</v>
      </c>
      <c r="F81" s="117">
        <f t="shared" si="28"/>
        <v>37147.203390826369</v>
      </c>
      <c r="G81" s="117">
        <f t="shared" si="28"/>
        <v>39835.648012630809</v>
      </c>
      <c r="H81" s="117">
        <f t="shared" si="28"/>
        <v>41369.220743701946</v>
      </c>
      <c r="I81" s="117">
        <f t="shared" si="28"/>
        <v>44310.356494123982</v>
      </c>
      <c r="J81" s="117">
        <f t="shared" si="28"/>
        <v>47627.711271243366</v>
      </c>
      <c r="K81" s="117">
        <f t="shared" si="28"/>
        <v>48008.143829210203</v>
      </c>
      <c r="L81" s="117">
        <f t="shared" si="28"/>
        <v>51595.429886093247</v>
      </c>
      <c r="M81" s="117">
        <f t="shared" si="28"/>
        <v>47303.948234479692</v>
      </c>
      <c r="N81" s="117">
        <f t="shared" si="28"/>
        <v>52571.373832476304</v>
      </c>
      <c r="O81" s="117">
        <f t="shared" si="28"/>
        <v>52989.681777858321</v>
      </c>
      <c r="P81" s="117">
        <f t="shared" si="28"/>
        <v>47123.461439971776</v>
      </c>
      <c r="Q81" s="117">
        <f t="shared" si="28"/>
        <v>48890.534111458532</v>
      </c>
      <c r="R81" s="117">
        <f t="shared" ref="R81:V81" si="29">R82+R85+R87+R100</f>
        <v>48191.461644922827</v>
      </c>
      <c r="S81" s="117">
        <f t="shared" si="29"/>
        <v>48759.208702565687</v>
      </c>
      <c r="T81" s="117">
        <f t="shared" si="29"/>
        <v>50641.225231831115</v>
      </c>
      <c r="U81" s="117">
        <f t="shared" si="29"/>
        <v>50155.913905462046</v>
      </c>
      <c r="V81" s="117">
        <f t="shared" si="29"/>
        <v>48415.332076915925</v>
      </c>
      <c r="W81" s="117">
        <f t="shared" ref="W81:Y81" si="30">W82+W85+W87+W100</f>
        <v>52448.885523300916</v>
      </c>
      <c r="X81" s="117">
        <f t="shared" si="30"/>
        <v>49557.568441978583</v>
      </c>
      <c r="Y81" s="117">
        <f t="shared" si="30"/>
        <v>46401.473569830763</v>
      </c>
      <c r="DA81" s="129" t="s">
        <v>1646</v>
      </c>
    </row>
    <row r="82" spans="1:105" ht="12.95" customHeight="1" x14ac:dyDescent="0.25">
      <c r="A82" s="121" t="s">
        <v>57</v>
      </c>
      <c r="B82" s="122">
        <f t="shared" ref="B82:Q82" si="31">SUM(B83:B84)</f>
        <v>28054.355995147824</v>
      </c>
      <c r="C82" s="122">
        <f t="shared" si="31"/>
        <v>28350.07991435357</v>
      </c>
      <c r="D82" s="122">
        <f t="shared" si="31"/>
        <v>28460.568245858933</v>
      </c>
      <c r="E82" s="122">
        <f t="shared" si="31"/>
        <v>31520.259880941965</v>
      </c>
      <c r="F82" s="122">
        <f t="shared" si="31"/>
        <v>30612.352239167933</v>
      </c>
      <c r="G82" s="122">
        <f t="shared" si="31"/>
        <v>32770.273856382657</v>
      </c>
      <c r="H82" s="122">
        <f t="shared" si="31"/>
        <v>33799.662789908223</v>
      </c>
      <c r="I82" s="122">
        <f t="shared" si="31"/>
        <v>36016.079607941785</v>
      </c>
      <c r="J82" s="122">
        <f t="shared" si="31"/>
        <v>39250.317541718163</v>
      </c>
      <c r="K82" s="122">
        <f t="shared" si="31"/>
        <v>39481.826366448462</v>
      </c>
      <c r="L82" s="122">
        <f t="shared" si="31"/>
        <v>42648.765463501055</v>
      </c>
      <c r="M82" s="122">
        <f t="shared" si="31"/>
        <v>38028.1301209632</v>
      </c>
      <c r="N82" s="122">
        <f t="shared" si="31"/>
        <v>43259.515937612028</v>
      </c>
      <c r="O82" s="122">
        <f t="shared" si="31"/>
        <v>43642.7243753078</v>
      </c>
      <c r="P82" s="122">
        <f t="shared" si="31"/>
        <v>37763.032824390655</v>
      </c>
      <c r="Q82" s="122">
        <f t="shared" si="31"/>
        <v>39548.882914843278</v>
      </c>
      <c r="R82" s="122">
        <f t="shared" ref="R82:V82" si="32">SUM(R83:R84)</f>
        <v>39168.649441841233</v>
      </c>
      <c r="S82" s="122">
        <f t="shared" si="32"/>
        <v>39417.804351862746</v>
      </c>
      <c r="T82" s="122">
        <f t="shared" si="32"/>
        <v>40904.25180580085</v>
      </c>
      <c r="U82" s="122">
        <f t="shared" si="32"/>
        <v>40618.710029922899</v>
      </c>
      <c r="V82" s="122">
        <f t="shared" si="32"/>
        <v>38967.359390631253</v>
      </c>
      <c r="W82" s="122">
        <f t="shared" ref="W82:Y82" si="33">SUM(W83:W84)</f>
        <v>42891.479682815996</v>
      </c>
      <c r="X82" s="122">
        <f t="shared" si="33"/>
        <v>40531.9627482004</v>
      </c>
      <c r="Y82" s="122">
        <f t="shared" si="33"/>
        <v>37965.226188531706</v>
      </c>
      <c r="DA82" s="130" t="s">
        <v>1647</v>
      </c>
    </row>
    <row r="83" spans="1:105" ht="12" customHeight="1" x14ac:dyDescent="0.25">
      <c r="A83" s="97" t="s">
        <v>200</v>
      </c>
      <c r="B83" s="98">
        <v>27940.93555289759</v>
      </c>
      <c r="C83" s="98">
        <v>28232.62127169525</v>
      </c>
      <c r="D83" s="98">
        <v>28341.594846444827</v>
      </c>
      <c r="E83" s="98">
        <v>31390.421365902661</v>
      </c>
      <c r="F83" s="98">
        <v>30485.327512744509</v>
      </c>
      <c r="G83" s="98">
        <v>32631.942989785257</v>
      </c>
      <c r="H83" s="98">
        <v>33653.732334808548</v>
      </c>
      <c r="I83" s="98">
        <v>35857.482832719434</v>
      </c>
      <c r="J83" s="98">
        <v>39076.517883155371</v>
      </c>
      <c r="K83" s="98">
        <v>39306.738233098084</v>
      </c>
      <c r="L83" s="98">
        <v>42453.651103502183</v>
      </c>
      <c r="M83" s="98">
        <v>37853.774752926794</v>
      </c>
      <c r="N83" s="98">
        <v>43057.742114705499</v>
      </c>
      <c r="O83" s="98">
        <v>43431.588151249853</v>
      </c>
      <c r="P83" s="98">
        <v>37582.652755664931</v>
      </c>
      <c r="Q83" s="98">
        <v>39362.122082477043</v>
      </c>
      <c r="R83" s="98">
        <v>38982.417390698611</v>
      </c>
      <c r="S83" s="98">
        <v>39229.361172598248</v>
      </c>
      <c r="T83" s="98">
        <v>40707.081735375694</v>
      </c>
      <c r="U83" s="98">
        <v>40420.639085742623</v>
      </c>
      <c r="V83" s="98">
        <v>38775.766008260012</v>
      </c>
      <c r="W83" s="98">
        <v>42665.967657838082</v>
      </c>
      <c r="X83" s="98">
        <v>40315.685242481835</v>
      </c>
      <c r="Y83" s="98">
        <v>37763.459911277903</v>
      </c>
      <c r="DA83" s="63" t="s">
        <v>1648</v>
      </c>
    </row>
    <row r="84" spans="1:105" ht="12" customHeight="1" x14ac:dyDescent="0.25">
      <c r="A84" s="97" t="s">
        <v>53</v>
      </c>
      <c r="B84" s="98">
        <v>113.42044225023503</v>
      </c>
      <c r="C84" s="98">
        <v>117.45864265831848</v>
      </c>
      <c r="D84" s="98">
        <v>118.97339941410689</v>
      </c>
      <c r="E84" s="98">
        <v>129.83851503930444</v>
      </c>
      <c r="F84" s="98">
        <v>127.02472642342512</v>
      </c>
      <c r="G84" s="98">
        <v>138.33086659739854</v>
      </c>
      <c r="H84" s="98">
        <v>145.93045509967317</v>
      </c>
      <c r="I84" s="98">
        <v>158.59677522235123</v>
      </c>
      <c r="J84" s="98">
        <v>173.79965856279404</v>
      </c>
      <c r="K84" s="98">
        <v>175.08813335037792</v>
      </c>
      <c r="L84" s="98">
        <v>195.1143599988751</v>
      </c>
      <c r="M84" s="98">
        <v>174.35536803640571</v>
      </c>
      <c r="N84" s="98">
        <v>201.77382290652994</v>
      </c>
      <c r="O84" s="98">
        <v>211.13622405794908</v>
      </c>
      <c r="P84" s="98">
        <v>180.38006872572129</v>
      </c>
      <c r="Q84" s="98">
        <v>186.76083236623404</v>
      </c>
      <c r="R84" s="98">
        <v>186.23205114261989</v>
      </c>
      <c r="S84" s="98">
        <v>188.44317926449736</v>
      </c>
      <c r="T84" s="98">
        <v>197.17007042515721</v>
      </c>
      <c r="U84" s="98">
        <v>198.07094418027469</v>
      </c>
      <c r="V84" s="98">
        <v>191.59338237124291</v>
      </c>
      <c r="W84" s="98">
        <v>225.51202497791721</v>
      </c>
      <c r="X84" s="98">
        <v>216.2775057185616</v>
      </c>
      <c r="Y84" s="98">
        <v>201.76627725379976</v>
      </c>
      <c r="DA84" s="63" t="s">
        <v>1649</v>
      </c>
    </row>
    <row r="85" spans="1:105" ht="12.95" customHeight="1" x14ac:dyDescent="0.25">
      <c r="A85" s="121" t="s">
        <v>92</v>
      </c>
      <c r="B85" s="122">
        <f t="shared" ref="B85:Y85" si="34">B86</f>
        <v>47.516314516562964</v>
      </c>
      <c r="C85" s="122">
        <f t="shared" si="34"/>
        <v>57.345682406043579</v>
      </c>
      <c r="D85" s="122">
        <f t="shared" si="34"/>
        <v>51.610674387520689</v>
      </c>
      <c r="E85" s="122">
        <f t="shared" si="34"/>
        <v>125.96007854800069</v>
      </c>
      <c r="F85" s="122">
        <f t="shared" si="34"/>
        <v>65.780953511358561</v>
      </c>
      <c r="G85" s="122">
        <f t="shared" si="34"/>
        <v>82.27607924435118</v>
      </c>
      <c r="H85" s="122">
        <f t="shared" si="34"/>
        <v>124.98474440179625</v>
      </c>
      <c r="I85" s="122">
        <f t="shared" si="34"/>
        <v>136.07019873516921</v>
      </c>
      <c r="J85" s="122">
        <f t="shared" si="34"/>
        <v>161.23354074547285</v>
      </c>
      <c r="K85" s="122">
        <f t="shared" si="34"/>
        <v>173.96198761626826</v>
      </c>
      <c r="L85" s="122">
        <f t="shared" si="34"/>
        <v>189.12863052402327</v>
      </c>
      <c r="M85" s="122">
        <f t="shared" si="34"/>
        <v>202.25874431709641</v>
      </c>
      <c r="N85" s="122">
        <f t="shared" si="34"/>
        <v>279.27321043930647</v>
      </c>
      <c r="O85" s="122">
        <f t="shared" si="34"/>
        <v>209.30645969489885</v>
      </c>
      <c r="P85" s="122">
        <f t="shared" si="34"/>
        <v>167.57791174419773</v>
      </c>
      <c r="Q85" s="122">
        <f t="shared" si="34"/>
        <v>243.60708877103977</v>
      </c>
      <c r="R85" s="122">
        <f t="shared" si="34"/>
        <v>221.80786729148616</v>
      </c>
      <c r="S85" s="122">
        <f t="shared" si="34"/>
        <v>253.00879442822873</v>
      </c>
      <c r="T85" s="122">
        <f t="shared" si="34"/>
        <v>215.05701488187327</v>
      </c>
      <c r="U85" s="122">
        <f t="shared" si="34"/>
        <v>242.68948945108414</v>
      </c>
      <c r="V85" s="122">
        <f t="shared" si="34"/>
        <v>220.08762101000801</v>
      </c>
      <c r="W85" s="122">
        <f t="shared" si="34"/>
        <v>226.24521793838426</v>
      </c>
      <c r="X85" s="122">
        <f t="shared" si="34"/>
        <v>245.06913630076306</v>
      </c>
      <c r="Y85" s="122">
        <f t="shared" si="34"/>
        <v>251.01599678873023</v>
      </c>
      <c r="DA85" s="130" t="s">
        <v>1650</v>
      </c>
    </row>
    <row r="86" spans="1:105" ht="12" customHeight="1" x14ac:dyDescent="0.25">
      <c r="A86" s="97" t="s">
        <v>53</v>
      </c>
      <c r="B86" s="98">
        <v>47.516314516562964</v>
      </c>
      <c r="C86" s="98">
        <v>57.345682406043579</v>
      </c>
      <c r="D86" s="98">
        <v>51.610674387520689</v>
      </c>
      <c r="E86" s="98">
        <v>125.96007854800069</v>
      </c>
      <c r="F86" s="98">
        <v>65.780953511358561</v>
      </c>
      <c r="G86" s="98">
        <v>82.27607924435118</v>
      </c>
      <c r="H86" s="98">
        <v>124.98474440179625</v>
      </c>
      <c r="I86" s="98">
        <v>136.07019873516921</v>
      </c>
      <c r="J86" s="98">
        <v>161.23354074547285</v>
      </c>
      <c r="K86" s="98">
        <v>173.96198761626826</v>
      </c>
      <c r="L86" s="98">
        <v>189.12863052402327</v>
      </c>
      <c r="M86" s="98">
        <v>202.25874431709641</v>
      </c>
      <c r="N86" s="98">
        <v>279.27321043930647</v>
      </c>
      <c r="O86" s="98">
        <v>209.30645969489885</v>
      </c>
      <c r="P86" s="98">
        <v>167.57791174419773</v>
      </c>
      <c r="Q86" s="98">
        <v>243.60708877103977</v>
      </c>
      <c r="R86" s="98">
        <v>221.80786729148616</v>
      </c>
      <c r="S86" s="98">
        <v>253.00879442822873</v>
      </c>
      <c r="T86" s="98">
        <v>215.05701488187327</v>
      </c>
      <c r="U86" s="98">
        <v>242.68948945108414</v>
      </c>
      <c r="V86" s="98">
        <v>220.08762101000801</v>
      </c>
      <c r="W86" s="98">
        <v>226.24521793838426</v>
      </c>
      <c r="X86" s="98">
        <v>245.06913630076306</v>
      </c>
      <c r="Y86" s="98">
        <v>251.01599678873023</v>
      </c>
      <c r="DA86" s="63" t="s">
        <v>1651</v>
      </c>
    </row>
    <row r="87" spans="1:105" ht="12" customHeight="1" x14ac:dyDescent="0.25">
      <c r="A87" s="121" t="s">
        <v>55</v>
      </c>
      <c r="B87" s="122">
        <v>3568.3383625867518</v>
      </c>
      <c r="C87" s="122">
        <v>3626.4125988710243</v>
      </c>
      <c r="D87" s="122">
        <v>3845.7061892622914</v>
      </c>
      <c r="E87" s="122">
        <v>4062.653966107745</v>
      </c>
      <c r="F87" s="122">
        <v>4210.4769891264132</v>
      </c>
      <c r="G87" s="122">
        <v>4506.2157081063633</v>
      </c>
      <c r="H87" s="122">
        <v>4876.4017039822511</v>
      </c>
      <c r="I87" s="122">
        <v>5392.5879173022031</v>
      </c>
      <c r="J87" s="122">
        <v>5515.5046525860407</v>
      </c>
      <c r="K87" s="122">
        <v>5608.2570035290564</v>
      </c>
      <c r="L87" s="122">
        <v>5958.2654542751325</v>
      </c>
      <c r="M87" s="122">
        <v>6316.1794239364444</v>
      </c>
      <c r="N87" s="122">
        <v>6278.2269868578542</v>
      </c>
      <c r="O87" s="122">
        <v>6352.1799165928278</v>
      </c>
      <c r="P87" s="122">
        <v>6471.6047599074391</v>
      </c>
      <c r="Q87" s="122">
        <v>6359.5044457681088</v>
      </c>
      <c r="R87" s="122">
        <v>6114.6343944388655</v>
      </c>
      <c r="S87" s="122">
        <v>6267.1455733390985</v>
      </c>
      <c r="T87" s="122">
        <v>6602.6912104457269</v>
      </c>
      <c r="U87" s="122">
        <v>6384.0407043834157</v>
      </c>
      <c r="V87" s="122">
        <v>6269.077130822976</v>
      </c>
      <c r="W87" s="122">
        <v>6364.6125370000682</v>
      </c>
      <c r="X87" s="122">
        <v>5908.7066011740171</v>
      </c>
      <c r="Y87" s="122">
        <v>5436.1708737794652</v>
      </c>
      <c r="DA87" s="130" t="s">
        <v>1652</v>
      </c>
    </row>
    <row r="88" spans="1:105" ht="12" customHeight="1" x14ac:dyDescent="0.25">
      <c r="A88" s="97" t="s">
        <v>132</v>
      </c>
      <c r="B88" s="98">
        <v>1102.9199621437399</v>
      </c>
      <c r="C88" s="98">
        <v>1181.991792839865</v>
      </c>
      <c r="D88" s="98">
        <v>1259.7903988622552</v>
      </c>
      <c r="E88" s="98">
        <v>1378.6073463331807</v>
      </c>
      <c r="F88" s="98">
        <v>1431.1746275326011</v>
      </c>
      <c r="G88" s="98">
        <v>1547.290879152805</v>
      </c>
      <c r="H88" s="98">
        <v>1676.3047783065217</v>
      </c>
      <c r="I88" s="98">
        <v>1884.4513124226919</v>
      </c>
      <c r="J88" s="98">
        <v>1947.3133602002495</v>
      </c>
      <c r="K88" s="98">
        <v>1962.2364769101491</v>
      </c>
      <c r="L88" s="98">
        <v>2071.0480688687953</v>
      </c>
      <c r="M88" s="98">
        <v>2193.3657988674522</v>
      </c>
      <c r="N88" s="98">
        <v>2169.7907595673068</v>
      </c>
      <c r="O88" s="98">
        <v>2241.6685135347961</v>
      </c>
      <c r="P88" s="98">
        <v>2494.2650001960524</v>
      </c>
      <c r="Q88" s="98">
        <v>2419.6073208521029</v>
      </c>
      <c r="R88" s="98">
        <v>2244.1897323959938</v>
      </c>
      <c r="S88" s="98">
        <v>2318.9385721410567</v>
      </c>
      <c r="T88" s="98">
        <v>2686.8074384622164</v>
      </c>
      <c r="U88" s="98">
        <v>2543.9499684393409</v>
      </c>
      <c r="V88" s="98">
        <v>2472.9635956102366</v>
      </c>
      <c r="W88" s="98">
        <v>2635.2740201040419</v>
      </c>
      <c r="X88" s="98">
        <v>2568.391569530625</v>
      </c>
      <c r="Y88" s="98">
        <v>2322.8113679548246</v>
      </c>
      <c r="DA88" s="63" t="s">
        <v>1653</v>
      </c>
    </row>
    <row r="89" spans="1:105" ht="12" customHeight="1" x14ac:dyDescent="0.25">
      <c r="A89" s="97" t="s">
        <v>131</v>
      </c>
      <c r="B89" s="98">
        <v>1.1799664011978908</v>
      </c>
      <c r="C89" s="98">
        <v>1.2975624777955579</v>
      </c>
      <c r="D89" s="98">
        <v>1.3836788418766182</v>
      </c>
      <c r="E89" s="98">
        <v>1.7651122171943781</v>
      </c>
      <c r="F89" s="98">
        <v>1.8811893646568847</v>
      </c>
      <c r="G89" s="98">
        <v>2.1394123520655417</v>
      </c>
      <c r="H89" s="98">
        <v>2.8949733907877766</v>
      </c>
      <c r="I89" s="98">
        <v>3.8126319813430323</v>
      </c>
      <c r="J89" s="98">
        <v>4.6561516704789394</v>
      </c>
      <c r="K89" s="98">
        <v>5.3880955254976381</v>
      </c>
      <c r="L89" s="98">
        <v>6.5944729294186164</v>
      </c>
      <c r="M89" s="98">
        <v>7.906935603752367</v>
      </c>
      <c r="N89" s="98">
        <v>8.108974109389365</v>
      </c>
      <c r="O89" s="98">
        <v>9.9074724484264305</v>
      </c>
      <c r="P89" s="98">
        <v>15.906374040158763</v>
      </c>
      <c r="Q89" s="98">
        <v>15.949691586695229</v>
      </c>
      <c r="R89" s="98">
        <v>13.473891255381826</v>
      </c>
      <c r="S89" s="98">
        <v>13.781562366364527</v>
      </c>
      <c r="T89" s="98">
        <v>20.982688527732385</v>
      </c>
      <c r="U89" s="98">
        <v>18.415588372227386</v>
      </c>
      <c r="V89" s="98">
        <v>17.868802987945674</v>
      </c>
      <c r="W89" s="98">
        <v>21.036595467473056</v>
      </c>
      <c r="X89" s="98">
        <v>25.130674738946919</v>
      </c>
      <c r="Y89" s="98">
        <v>23.027844910886785</v>
      </c>
      <c r="DA89" s="63" t="s">
        <v>1654</v>
      </c>
    </row>
    <row r="90" spans="1:105" ht="12" customHeight="1" x14ac:dyDescent="0.25">
      <c r="A90" s="100" t="s">
        <v>200</v>
      </c>
      <c r="B90" s="101">
        <v>0.54676219691480121</v>
      </c>
      <c r="C90" s="101">
        <v>0.60771175591877558</v>
      </c>
      <c r="D90" s="101">
        <v>0.65915123904366868</v>
      </c>
      <c r="E90" s="101">
        <v>0.82940486138731129</v>
      </c>
      <c r="F90" s="101">
        <v>0.90572231811027515</v>
      </c>
      <c r="G90" s="101">
        <v>1.0344852079906339</v>
      </c>
      <c r="H90" s="101">
        <v>1.3439560214860464</v>
      </c>
      <c r="I90" s="101">
        <v>1.9129630067069647</v>
      </c>
      <c r="J90" s="101">
        <v>2.1937692054502351</v>
      </c>
      <c r="K90" s="101">
        <v>2.5298621795575613</v>
      </c>
      <c r="L90" s="101">
        <v>2.9791704789991189</v>
      </c>
      <c r="M90" s="101">
        <v>3.5909866396081145</v>
      </c>
      <c r="N90" s="101">
        <v>3.4471443740527756</v>
      </c>
      <c r="O90" s="101">
        <v>4.2689382145265355</v>
      </c>
      <c r="P90" s="101">
        <v>6.9183111210306611</v>
      </c>
      <c r="Q90" s="101">
        <v>6.7485666929308845</v>
      </c>
      <c r="R90" s="101">
        <v>5.6418035508002564</v>
      </c>
      <c r="S90" s="101">
        <v>5.9255776428067373</v>
      </c>
      <c r="T90" s="101">
        <v>9.6121865168878884</v>
      </c>
      <c r="U90" s="101">
        <v>8.063777099822401</v>
      </c>
      <c r="V90" s="101">
        <v>7.3910941415220082</v>
      </c>
      <c r="W90" s="101">
        <v>9.4135748691675349</v>
      </c>
      <c r="X90" s="101">
        <v>9.6392217350157239</v>
      </c>
      <c r="Y90" s="101">
        <v>7.8544228519023749</v>
      </c>
      <c r="DA90" s="131" t="s">
        <v>1655</v>
      </c>
    </row>
    <row r="91" spans="1:105" ht="12" customHeight="1" x14ac:dyDescent="0.25">
      <c r="A91" s="103" t="s">
        <v>52</v>
      </c>
      <c r="B91" s="104">
        <v>0.63320420428308932</v>
      </c>
      <c r="C91" s="104">
        <v>0.68985072187678254</v>
      </c>
      <c r="D91" s="104">
        <v>0.7245276028329497</v>
      </c>
      <c r="E91" s="104">
        <v>0.93570735580706654</v>
      </c>
      <c r="F91" s="104">
        <v>0.97546704654660898</v>
      </c>
      <c r="G91" s="104">
        <v>1.1049271440749076</v>
      </c>
      <c r="H91" s="104">
        <v>1.5510173693017304</v>
      </c>
      <c r="I91" s="104">
        <v>1.8996689746360673</v>
      </c>
      <c r="J91" s="104">
        <v>2.4623824650287034</v>
      </c>
      <c r="K91" s="104">
        <v>2.8582333459400759</v>
      </c>
      <c r="L91" s="104">
        <v>3.6153024504194975</v>
      </c>
      <c r="M91" s="104">
        <v>4.3159489641442503</v>
      </c>
      <c r="N91" s="104">
        <v>4.6618297353365881</v>
      </c>
      <c r="O91" s="104">
        <v>5.6385342338998967</v>
      </c>
      <c r="P91" s="104">
        <v>8.9880629191281045</v>
      </c>
      <c r="Q91" s="104">
        <v>9.2011248937643462</v>
      </c>
      <c r="R91" s="104">
        <v>7.8320877045815696</v>
      </c>
      <c r="S91" s="104">
        <v>7.8559847235577864</v>
      </c>
      <c r="T91" s="104">
        <v>11.370502010844499</v>
      </c>
      <c r="U91" s="104">
        <v>10.351811272404991</v>
      </c>
      <c r="V91" s="104">
        <v>10.477708846423665</v>
      </c>
      <c r="W91" s="104">
        <v>11.623020598305517</v>
      </c>
      <c r="X91" s="104">
        <v>15.491453003931191</v>
      </c>
      <c r="Y91" s="104">
        <v>15.173422058984412</v>
      </c>
      <c r="DA91" s="132" t="s">
        <v>1656</v>
      </c>
    </row>
    <row r="92" spans="1:105" ht="12" customHeight="1" x14ac:dyDescent="0.25">
      <c r="A92" s="106" t="s">
        <v>124</v>
      </c>
      <c r="B92" s="101">
        <v>969.02325221522835</v>
      </c>
      <c r="C92" s="101">
        <v>939.52452383148193</v>
      </c>
      <c r="D92" s="101">
        <v>925.9586738072669</v>
      </c>
      <c r="E92" s="101">
        <v>906.42432865695105</v>
      </c>
      <c r="F92" s="101">
        <v>894.88108952887694</v>
      </c>
      <c r="G92" s="101">
        <v>919.70450795679767</v>
      </c>
      <c r="H92" s="101">
        <v>846.5656148224125</v>
      </c>
      <c r="I92" s="101">
        <v>836.91892207607214</v>
      </c>
      <c r="J92" s="101">
        <v>771.46846189012876</v>
      </c>
      <c r="K92" s="101">
        <v>773.40902630983692</v>
      </c>
      <c r="L92" s="101">
        <v>775.26474495320269</v>
      </c>
      <c r="M92" s="101">
        <v>780.26022338319615</v>
      </c>
      <c r="N92" s="101">
        <v>726.94949207705611</v>
      </c>
      <c r="O92" s="101">
        <v>708.75133277369173</v>
      </c>
      <c r="P92" s="101">
        <v>672.49181985049813</v>
      </c>
      <c r="Q92" s="101">
        <v>640.37000120550329</v>
      </c>
      <c r="R92" s="101">
        <v>631.26980082011005</v>
      </c>
      <c r="S92" s="101">
        <v>635.96855595863076</v>
      </c>
      <c r="T92" s="101">
        <v>627.80645122430315</v>
      </c>
      <c r="U92" s="101">
        <v>585.77372662771654</v>
      </c>
      <c r="V92" s="101">
        <v>561.25054705223874</v>
      </c>
      <c r="W92" s="101">
        <v>539.93030796664846</v>
      </c>
      <c r="X92" s="101">
        <v>526.22535095063802</v>
      </c>
      <c r="Y92" s="101">
        <v>454.7278212440695</v>
      </c>
      <c r="DA92" s="131" t="s">
        <v>1657</v>
      </c>
    </row>
    <row r="93" spans="1:105" ht="12" customHeight="1" x14ac:dyDescent="0.25">
      <c r="A93" s="107" t="s">
        <v>123</v>
      </c>
      <c r="B93" s="104">
        <v>3.6836787796288504</v>
      </c>
      <c r="C93" s="104">
        <v>3.4043360493642827</v>
      </c>
      <c r="D93" s="104">
        <v>3.0959764322310175</v>
      </c>
      <c r="E93" s="104">
        <v>3.3263800589291601</v>
      </c>
      <c r="F93" s="104">
        <v>3.2546380038566984</v>
      </c>
      <c r="G93" s="104">
        <v>2.8754881141917861</v>
      </c>
      <c r="H93" s="104">
        <v>2.9083096808902171</v>
      </c>
      <c r="I93" s="104">
        <v>2.7922221459470196</v>
      </c>
      <c r="J93" s="104">
        <v>3.1134175235979509</v>
      </c>
      <c r="K93" s="104">
        <v>3.2396368503148505</v>
      </c>
      <c r="L93" s="104">
        <v>3.8727546564468205</v>
      </c>
      <c r="M93" s="104">
        <v>3.9614288044354544</v>
      </c>
      <c r="N93" s="104">
        <v>4.3327070717308231</v>
      </c>
      <c r="O93" s="104">
        <v>4.7695595415339156</v>
      </c>
      <c r="P93" s="104">
        <v>4.8454494572170148</v>
      </c>
      <c r="Q93" s="104">
        <v>4.7246335330022191</v>
      </c>
      <c r="R93" s="104">
        <v>4.8461280519251941</v>
      </c>
      <c r="S93" s="104">
        <v>5.2476487895495989</v>
      </c>
      <c r="T93" s="104">
        <v>5.4881747610210603</v>
      </c>
      <c r="U93" s="104">
        <v>5.3926879997521393</v>
      </c>
      <c r="V93" s="104">
        <v>6.2552908036137902</v>
      </c>
      <c r="W93" s="104">
        <v>5.7884496584217766</v>
      </c>
      <c r="X93" s="104">
        <v>6.3810102296716433</v>
      </c>
      <c r="Y93" s="104">
        <v>5.1448507851300116</v>
      </c>
      <c r="DA93" s="132" t="s">
        <v>1658</v>
      </c>
    </row>
    <row r="94" spans="1:105" ht="12" customHeight="1" x14ac:dyDescent="0.25">
      <c r="A94" s="108" t="s">
        <v>50</v>
      </c>
      <c r="B94" s="98">
        <v>1.0247697939540537</v>
      </c>
      <c r="C94" s="98">
        <v>1.0376650732600294</v>
      </c>
      <c r="D94" s="98">
        <v>0.91945484253314824</v>
      </c>
      <c r="E94" s="98">
        <v>0.87107040694031146</v>
      </c>
      <c r="F94" s="98">
        <v>0.89502519244490442</v>
      </c>
      <c r="G94" s="98">
        <v>0.86264803428172876</v>
      </c>
      <c r="H94" s="98">
        <v>0.85106576754225638</v>
      </c>
      <c r="I94" s="98">
        <v>0.80284366228937798</v>
      </c>
      <c r="J94" s="98">
        <v>0.87265866271108616</v>
      </c>
      <c r="K94" s="98">
        <v>0.89740214156784848</v>
      </c>
      <c r="L94" s="98">
        <v>0.97515459080322364</v>
      </c>
      <c r="M94" s="98">
        <v>0.88956966426057604</v>
      </c>
      <c r="N94" s="98">
        <v>0.87482590878381483</v>
      </c>
      <c r="O94" s="98">
        <v>0.82133561065271576</v>
      </c>
      <c r="P94" s="98">
        <v>0.90707482255689842</v>
      </c>
      <c r="Q94" s="98">
        <v>0.72844878374800037</v>
      </c>
      <c r="R94" s="98">
        <v>0.82592007239585941</v>
      </c>
      <c r="S94" s="98">
        <v>0.90379746163183305</v>
      </c>
      <c r="T94" s="98">
        <v>0.92066527627322292</v>
      </c>
      <c r="U94" s="98">
        <v>0.93555824532627929</v>
      </c>
      <c r="V94" s="98">
        <v>1.1833834079361254</v>
      </c>
      <c r="W94" s="98">
        <v>1.2127321910902034</v>
      </c>
      <c r="X94" s="98">
        <v>1.3889365806282181</v>
      </c>
      <c r="Y94" s="98">
        <v>1.0731502528334274</v>
      </c>
      <c r="DA94" s="63" t="s">
        <v>1659</v>
      </c>
    </row>
    <row r="95" spans="1:105" ht="12" customHeight="1" x14ac:dyDescent="0.25">
      <c r="A95" s="108" t="s">
        <v>52</v>
      </c>
      <c r="B95" s="98">
        <v>2.6589089856747963</v>
      </c>
      <c r="C95" s="98">
        <v>2.3666709761042535</v>
      </c>
      <c r="D95" s="98">
        <v>2.1765215896978689</v>
      </c>
      <c r="E95" s="98">
        <v>2.4553096519888489</v>
      </c>
      <c r="F95" s="98">
        <v>2.359612811411794</v>
      </c>
      <c r="G95" s="98">
        <v>2.012840079910057</v>
      </c>
      <c r="H95" s="98">
        <v>2.057243913347961</v>
      </c>
      <c r="I95" s="98">
        <v>1.9893784836576414</v>
      </c>
      <c r="J95" s="98">
        <v>2.2407588608868645</v>
      </c>
      <c r="K95" s="98">
        <v>2.3422347087470023</v>
      </c>
      <c r="L95" s="98">
        <v>2.8976000656435974</v>
      </c>
      <c r="M95" s="98">
        <v>3.0718591401748787</v>
      </c>
      <c r="N95" s="98">
        <v>3.4578811629470088</v>
      </c>
      <c r="O95" s="98">
        <v>3.9482239308812006</v>
      </c>
      <c r="P95" s="98">
        <v>3.9383746346601161</v>
      </c>
      <c r="Q95" s="98">
        <v>3.9961847492542191</v>
      </c>
      <c r="R95" s="98">
        <v>4.0202079795293342</v>
      </c>
      <c r="S95" s="98">
        <v>4.3438513279177657</v>
      </c>
      <c r="T95" s="98">
        <v>4.5675094847478368</v>
      </c>
      <c r="U95" s="98">
        <v>4.4571297544258597</v>
      </c>
      <c r="V95" s="98">
        <v>5.0719073956776652</v>
      </c>
      <c r="W95" s="98">
        <v>4.5757174673315744</v>
      </c>
      <c r="X95" s="98">
        <v>4.9920736490434248</v>
      </c>
      <c r="Y95" s="98">
        <v>4.0717005322965836</v>
      </c>
      <c r="DA95" s="63" t="s">
        <v>1660</v>
      </c>
    </row>
    <row r="96" spans="1:105" ht="12" customHeight="1" x14ac:dyDescent="0.25">
      <c r="A96" s="106" t="s">
        <v>122</v>
      </c>
      <c r="B96" s="101">
        <v>1339.3024779904342</v>
      </c>
      <c r="C96" s="101">
        <v>1339.2418395544028</v>
      </c>
      <c r="D96" s="101">
        <v>1472.7273626091205</v>
      </c>
      <c r="E96" s="101">
        <v>1553.7839325554987</v>
      </c>
      <c r="F96" s="101">
        <v>1641.5183892666139</v>
      </c>
      <c r="G96" s="101">
        <v>1754.5785799135481</v>
      </c>
      <c r="H96" s="101">
        <v>2007.6329405291071</v>
      </c>
      <c r="I96" s="101">
        <v>2209.5449038018378</v>
      </c>
      <c r="J96" s="101">
        <v>2292.9834407410021</v>
      </c>
      <c r="K96" s="101">
        <v>2286.2015245186622</v>
      </c>
      <c r="L96" s="101">
        <v>2424.7526067063982</v>
      </c>
      <c r="M96" s="101">
        <v>2564.6297406461154</v>
      </c>
      <c r="N96" s="101">
        <v>2586.1495443783592</v>
      </c>
      <c r="O96" s="101">
        <v>2604.0757010306734</v>
      </c>
      <c r="P96" s="101">
        <v>2516.5797490226673</v>
      </c>
      <c r="Q96" s="101">
        <v>2534.3766386547409</v>
      </c>
      <c r="R96" s="101">
        <v>2470.9059717398763</v>
      </c>
      <c r="S96" s="101">
        <v>2485.4448820967136</v>
      </c>
      <c r="T96" s="101">
        <v>2409.2544702536961</v>
      </c>
      <c r="U96" s="101">
        <v>2328.2168848308202</v>
      </c>
      <c r="V96" s="101">
        <v>2297.4475680675728</v>
      </c>
      <c r="W96" s="101">
        <v>2124.1640717011478</v>
      </c>
      <c r="X96" s="101">
        <v>1756.480695175801</v>
      </c>
      <c r="Y96" s="101">
        <v>1656.116295916431</v>
      </c>
      <c r="DA96" s="131" t="s">
        <v>1661</v>
      </c>
    </row>
    <row r="97" spans="1:105" ht="12" customHeight="1" x14ac:dyDescent="0.25">
      <c r="A97" s="107" t="s">
        <v>121</v>
      </c>
      <c r="B97" s="104">
        <v>152.22902505652348</v>
      </c>
      <c r="C97" s="104">
        <v>160.95254411811524</v>
      </c>
      <c r="D97" s="104">
        <v>182.75009870954304</v>
      </c>
      <c r="E97" s="104">
        <v>218.74686628599113</v>
      </c>
      <c r="F97" s="104">
        <v>237.76705542980818</v>
      </c>
      <c r="G97" s="104">
        <v>279.62684061695535</v>
      </c>
      <c r="H97" s="104">
        <v>340.09508725253306</v>
      </c>
      <c r="I97" s="104">
        <v>455.0679248743125</v>
      </c>
      <c r="J97" s="104">
        <v>495.96982056058289</v>
      </c>
      <c r="K97" s="104">
        <v>577.78224341459691</v>
      </c>
      <c r="L97" s="104">
        <v>676.73280616087015</v>
      </c>
      <c r="M97" s="104">
        <v>766.05529663149298</v>
      </c>
      <c r="N97" s="104">
        <v>782.89550965401088</v>
      </c>
      <c r="O97" s="104">
        <v>783.00733726370527</v>
      </c>
      <c r="P97" s="104">
        <v>767.51636734084457</v>
      </c>
      <c r="Q97" s="104">
        <v>744.47615993606519</v>
      </c>
      <c r="R97" s="104">
        <v>749.94887017557915</v>
      </c>
      <c r="S97" s="104">
        <v>807.76435198678314</v>
      </c>
      <c r="T97" s="104">
        <v>852.35198721675818</v>
      </c>
      <c r="U97" s="104">
        <v>902.29184811355799</v>
      </c>
      <c r="V97" s="104">
        <v>913.29132630137042</v>
      </c>
      <c r="W97" s="104">
        <v>1038.4190921023358</v>
      </c>
      <c r="X97" s="104">
        <v>1026.0973005483329</v>
      </c>
      <c r="Y97" s="104">
        <v>974.34269296812329</v>
      </c>
      <c r="DA97" s="132" t="s">
        <v>1662</v>
      </c>
    </row>
    <row r="98" spans="1:105" ht="12" customHeight="1" x14ac:dyDescent="0.25">
      <c r="A98" s="108" t="s">
        <v>53</v>
      </c>
      <c r="B98" s="98">
        <v>61.140449090422919</v>
      </c>
      <c r="C98" s="98">
        <v>63.861641009452065</v>
      </c>
      <c r="D98" s="98">
        <v>75.181901057588462</v>
      </c>
      <c r="E98" s="98">
        <v>92.360656449127816</v>
      </c>
      <c r="F98" s="98">
        <v>104.73947474097324</v>
      </c>
      <c r="G98" s="98">
        <v>123.16779013886135</v>
      </c>
      <c r="H98" s="98">
        <v>144.14506083723273</v>
      </c>
      <c r="I98" s="98">
        <v>202.97172289625115</v>
      </c>
      <c r="J98" s="98">
        <v>202.25189614576016</v>
      </c>
      <c r="K98" s="98">
        <v>231.57201028508791</v>
      </c>
      <c r="L98" s="98">
        <v>270.44733129011752</v>
      </c>
      <c r="M98" s="98">
        <v>304.07904565816585</v>
      </c>
      <c r="N98" s="98">
        <v>294.43992444713751</v>
      </c>
      <c r="O98" s="98">
        <v>285.91145958435345</v>
      </c>
      <c r="P98" s="98">
        <v>259.95283215746684</v>
      </c>
      <c r="Q98" s="98">
        <v>230.36418699807143</v>
      </c>
      <c r="R98" s="98">
        <v>231.05282016182167</v>
      </c>
      <c r="S98" s="98">
        <v>266.02341411578851</v>
      </c>
      <c r="T98" s="98">
        <v>276.60115254576061</v>
      </c>
      <c r="U98" s="98">
        <v>292.8713463811473</v>
      </c>
      <c r="V98" s="98">
        <v>283.37096675933543</v>
      </c>
      <c r="W98" s="98">
        <v>359.94589953234623</v>
      </c>
      <c r="X98" s="98">
        <v>313.89803939395119</v>
      </c>
      <c r="Y98" s="98">
        <v>274.32445040506343</v>
      </c>
      <c r="DA98" s="63" t="s">
        <v>1663</v>
      </c>
    </row>
    <row r="99" spans="1:105" ht="12" customHeight="1" x14ac:dyDescent="0.25">
      <c r="A99" s="108" t="s">
        <v>52</v>
      </c>
      <c r="B99" s="98">
        <v>91.088575966100578</v>
      </c>
      <c r="C99" s="98">
        <v>97.09090310866317</v>
      </c>
      <c r="D99" s="98">
        <v>107.56819765195461</v>
      </c>
      <c r="E99" s="98">
        <v>126.38620983686336</v>
      </c>
      <c r="F99" s="98">
        <v>133.02758068883495</v>
      </c>
      <c r="G99" s="98">
        <v>156.4590504780941</v>
      </c>
      <c r="H99" s="98">
        <v>195.9500264153003</v>
      </c>
      <c r="I99" s="98">
        <v>252.09620197806129</v>
      </c>
      <c r="J99" s="98">
        <v>293.71792441482268</v>
      </c>
      <c r="K99" s="98">
        <v>346.21023312950899</v>
      </c>
      <c r="L99" s="98">
        <v>406.28547487075247</v>
      </c>
      <c r="M99" s="98">
        <v>461.97625097332713</v>
      </c>
      <c r="N99" s="98">
        <v>488.45558520687325</v>
      </c>
      <c r="O99" s="98">
        <v>497.09587767935193</v>
      </c>
      <c r="P99" s="98">
        <v>507.56353518337772</v>
      </c>
      <c r="Q99" s="98">
        <v>514.11197293799387</v>
      </c>
      <c r="R99" s="98">
        <v>518.8960500137573</v>
      </c>
      <c r="S99" s="98">
        <v>541.74093787099457</v>
      </c>
      <c r="T99" s="98">
        <v>575.75083467099762</v>
      </c>
      <c r="U99" s="98">
        <v>609.42050173241057</v>
      </c>
      <c r="V99" s="98">
        <v>629.9203595420347</v>
      </c>
      <c r="W99" s="98">
        <v>678.47319256998946</v>
      </c>
      <c r="X99" s="98">
        <v>712.19926115438182</v>
      </c>
      <c r="Y99" s="98">
        <v>700.01824256305986</v>
      </c>
      <c r="DA99" s="63" t="s">
        <v>1664</v>
      </c>
    </row>
    <row r="100" spans="1:105" ht="12" customHeight="1" x14ac:dyDescent="0.25">
      <c r="A100" s="121" t="s">
        <v>54</v>
      </c>
      <c r="B100" s="122">
        <v>1970.897833211003</v>
      </c>
      <c r="C100" s="122">
        <v>2026.5365059042779</v>
      </c>
      <c r="D100" s="122">
        <v>2139.1732507910669</v>
      </c>
      <c r="E100" s="122">
        <v>2244.1210917260937</v>
      </c>
      <c r="F100" s="122">
        <v>2258.5932090206588</v>
      </c>
      <c r="G100" s="122">
        <v>2476.8823688974376</v>
      </c>
      <c r="H100" s="122">
        <v>2568.1715054096799</v>
      </c>
      <c r="I100" s="122">
        <v>2765.6187701448207</v>
      </c>
      <c r="J100" s="122">
        <v>2700.6555361936948</v>
      </c>
      <c r="K100" s="122">
        <v>2744.0984716164153</v>
      </c>
      <c r="L100" s="122">
        <v>2799.2703377930347</v>
      </c>
      <c r="M100" s="122">
        <v>2757.3799452629451</v>
      </c>
      <c r="N100" s="122">
        <v>2754.3576975671158</v>
      </c>
      <c r="O100" s="122">
        <v>2785.4710262627891</v>
      </c>
      <c r="P100" s="122">
        <v>2721.2459439294826</v>
      </c>
      <c r="Q100" s="122">
        <v>2738.5396620761117</v>
      </c>
      <c r="R100" s="122">
        <v>2686.3699413512468</v>
      </c>
      <c r="S100" s="122">
        <v>2821.2499829356179</v>
      </c>
      <c r="T100" s="122">
        <v>2919.2252007026614</v>
      </c>
      <c r="U100" s="122">
        <v>2910.4736817046487</v>
      </c>
      <c r="V100" s="122">
        <v>2958.8079344516905</v>
      </c>
      <c r="W100" s="122">
        <v>2966.548085546468</v>
      </c>
      <c r="X100" s="122">
        <v>2871.8299563034006</v>
      </c>
      <c r="Y100" s="122">
        <v>2749.0605107308661</v>
      </c>
      <c r="DA100" s="130" t="s">
        <v>1665</v>
      </c>
    </row>
    <row r="101" spans="1:105" ht="12" customHeight="1" x14ac:dyDescent="0.25">
      <c r="A101" s="97" t="s">
        <v>203</v>
      </c>
      <c r="B101" s="98">
        <v>439.17648458462548</v>
      </c>
      <c r="C101" s="98">
        <v>450.23176025239206</v>
      </c>
      <c r="D101" s="98">
        <v>459.51411592162276</v>
      </c>
      <c r="E101" s="98">
        <v>464.38285452786636</v>
      </c>
      <c r="F101" s="98">
        <v>444.99815632137955</v>
      </c>
      <c r="G101" s="98">
        <v>470.39579030794101</v>
      </c>
      <c r="H101" s="98">
        <v>466.06742613429657</v>
      </c>
      <c r="I101" s="98">
        <v>490.51239314093988</v>
      </c>
      <c r="J101" s="98">
        <v>525.09914908982341</v>
      </c>
      <c r="K101" s="98">
        <v>540.99448198245898</v>
      </c>
      <c r="L101" s="98">
        <v>462.83894003909927</v>
      </c>
      <c r="M101" s="98">
        <v>456.63922682838967</v>
      </c>
      <c r="N101" s="98">
        <v>472.59143449156898</v>
      </c>
      <c r="O101" s="98">
        <v>479.59107799824142</v>
      </c>
      <c r="P101" s="98">
        <v>489.34140507301134</v>
      </c>
      <c r="Q101" s="98">
        <v>488.26528019288781</v>
      </c>
      <c r="R101" s="98">
        <v>481.64273285587421</v>
      </c>
      <c r="S101" s="98">
        <v>487.41397254480501</v>
      </c>
      <c r="T101" s="98">
        <v>545.9677712015407</v>
      </c>
      <c r="U101" s="98">
        <v>536.43427103979934</v>
      </c>
      <c r="V101" s="98">
        <v>539.58781445599516</v>
      </c>
      <c r="W101" s="98">
        <v>546.85687100643247</v>
      </c>
      <c r="X101" s="98">
        <v>478.76788714674763</v>
      </c>
      <c r="Y101" s="98">
        <v>461.28126266171512</v>
      </c>
      <c r="DA101" s="63" t="s">
        <v>1666</v>
      </c>
    </row>
    <row r="102" spans="1:105" ht="12" customHeight="1" x14ac:dyDescent="0.25">
      <c r="A102" s="97" t="s">
        <v>50</v>
      </c>
      <c r="B102" s="98">
        <v>665.44084600782401</v>
      </c>
      <c r="C102" s="98">
        <v>656.03768032259075</v>
      </c>
      <c r="D102" s="98">
        <v>691.31582630572609</v>
      </c>
      <c r="E102" s="98">
        <v>768.31249055011835</v>
      </c>
      <c r="F102" s="98">
        <v>747.63288930767953</v>
      </c>
      <c r="G102" s="98">
        <v>852.85689874650939</v>
      </c>
      <c r="H102" s="98">
        <v>764.23041964239007</v>
      </c>
      <c r="I102" s="98">
        <v>848.50155424818308</v>
      </c>
      <c r="J102" s="98">
        <v>740.31759813579049</v>
      </c>
      <c r="K102" s="98">
        <v>795.36896954978033</v>
      </c>
      <c r="L102" s="98">
        <v>771.56043158662635</v>
      </c>
      <c r="M102" s="98">
        <v>778.74929438202003</v>
      </c>
      <c r="N102" s="98">
        <v>730.62249491295347</v>
      </c>
      <c r="O102" s="98">
        <v>738.29684890412705</v>
      </c>
      <c r="P102" s="98">
        <v>749.89709688296421</v>
      </c>
      <c r="Q102" s="98">
        <v>751.28568123646721</v>
      </c>
      <c r="R102" s="98">
        <v>724.98383407954725</v>
      </c>
      <c r="S102" s="98">
        <v>773.79368992687159</v>
      </c>
      <c r="T102" s="98">
        <v>799.80012314901444</v>
      </c>
      <c r="U102" s="98">
        <v>801.78022543655197</v>
      </c>
      <c r="V102" s="98">
        <v>791.93671787932578</v>
      </c>
      <c r="W102" s="98">
        <v>759.85435285746814</v>
      </c>
      <c r="X102" s="98">
        <v>730.03110406457392</v>
      </c>
      <c r="Y102" s="98">
        <v>681.7194764319155</v>
      </c>
      <c r="DA102" s="63" t="s">
        <v>1667</v>
      </c>
    </row>
    <row r="103" spans="1:105" ht="12" customHeight="1" x14ac:dyDescent="0.25">
      <c r="A103" s="109" t="s">
        <v>120</v>
      </c>
      <c r="B103" s="33">
        <v>866.28050261855401</v>
      </c>
      <c r="C103" s="33">
        <v>920.26706532929541</v>
      </c>
      <c r="D103" s="33">
        <v>988.3433085637181</v>
      </c>
      <c r="E103" s="33">
        <v>1011.4257466481096</v>
      </c>
      <c r="F103" s="33">
        <v>1065.9621633915997</v>
      </c>
      <c r="G103" s="33">
        <v>1153.6296798429871</v>
      </c>
      <c r="H103" s="33">
        <v>1337.8736596329936</v>
      </c>
      <c r="I103" s="33">
        <v>1426.604822755698</v>
      </c>
      <c r="J103" s="33">
        <v>1435.2387889680808</v>
      </c>
      <c r="K103" s="33">
        <v>1407.735020084177</v>
      </c>
      <c r="L103" s="33">
        <v>1564.8709661673083</v>
      </c>
      <c r="M103" s="33">
        <v>1521.9914240525356</v>
      </c>
      <c r="N103" s="33">
        <v>1551.1437681625939</v>
      </c>
      <c r="O103" s="33">
        <v>1567.5830993604206</v>
      </c>
      <c r="P103" s="33">
        <v>1482.0074419735074</v>
      </c>
      <c r="Q103" s="33">
        <v>1498.9887006467559</v>
      </c>
      <c r="R103" s="33">
        <v>1479.743374415825</v>
      </c>
      <c r="S103" s="33">
        <v>1560.0423204639412</v>
      </c>
      <c r="T103" s="33">
        <v>1573.4573063521059</v>
      </c>
      <c r="U103" s="33">
        <v>1572.2591852282969</v>
      </c>
      <c r="V103" s="33">
        <v>1627.2834021163699</v>
      </c>
      <c r="W103" s="33">
        <v>1659.8368616825669</v>
      </c>
      <c r="X103" s="33">
        <v>1663.0309650920794</v>
      </c>
      <c r="Y103" s="33">
        <v>1606.0597716372356</v>
      </c>
      <c r="DA103" s="60" t="s">
        <v>1668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207</v>
      </c>
      <c r="B105" s="117">
        <f t="shared" ref="B105:Q105" si="35">B106+B109+B111+B120</f>
        <v>154.45315303976082</v>
      </c>
      <c r="C105" s="117">
        <f t="shared" si="35"/>
        <v>149.66830067972722</v>
      </c>
      <c r="D105" s="117">
        <f t="shared" si="35"/>
        <v>111.52504079808847</v>
      </c>
      <c r="E105" s="117">
        <f t="shared" si="35"/>
        <v>112.10956566244099</v>
      </c>
      <c r="F105" s="117">
        <f t="shared" si="35"/>
        <v>109.96928603558399</v>
      </c>
      <c r="G105" s="117">
        <f t="shared" si="35"/>
        <v>24.19680287632886</v>
      </c>
      <c r="H105" s="117">
        <f t="shared" si="35"/>
        <v>26.200690704952144</v>
      </c>
      <c r="I105" s="117">
        <f t="shared" si="35"/>
        <v>25.251359483269233</v>
      </c>
      <c r="J105" s="117">
        <f t="shared" si="35"/>
        <v>29.361949604058552</v>
      </c>
      <c r="K105" s="117">
        <f t="shared" si="35"/>
        <v>36.6751673687479</v>
      </c>
      <c r="L105" s="117">
        <f t="shared" si="35"/>
        <v>46.233820367106077</v>
      </c>
      <c r="M105" s="117">
        <f t="shared" si="35"/>
        <v>45.431271344312499</v>
      </c>
      <c r="N105" s="117">
        <f t="shared" si="35"/>
        <v>52.762863880243891</v>
      </c>
      <c r="O105" s="117">
        <f t="shared" si="35"/>
        <v>53.108979101670478</v>
      </c>
      <c r="P105" s="117">
        <f t="shared" si="35"/>
        <v>45.489718141494549</v>
      </c>
      <c r="Q105" s="117">
        <f t="shared" si="35"/>
        <v>50.279559322090996</v>
      </c>
      <c r="R105" s="117">
        <f t="shared" ref="R105:V105" si="36">R106+R109+R111+R120</f>
        <v>57.547370096883334</v>
      </c>
      <c r="S105" s="117">
        <f t="shared" si="36"/>
        <v>55.987144419791974</v>
      </c>
      <c r="T105" s="117">
        <f t="shared" si="36"/>
        <v>52.144112898271423</v>
      </c>
      <c r="U105" s="117">
        <f t="shared" si="36"/>
        <v>55.510429184912894</v>
      </c>
      <c r="V105" s="117">
        <f t="shared" si="36"/>
        <v>51.486568281392962</v>
      </c>
      <c r="W105" s="117">
        <f t="shared" ref="W105:Y105" si="37">W106+W109+W111+W120</f>
        <v>71.485157667235697</v>
      </c>
      <c r="X105" s="117">
        <f t="shared" si="37"/>
        <v>70.619889462392834</v>
      </c>
      <c r="Y105" s="117">
        <f t="shared" si="37"/>
        <v>73.113812905494342</v>
      </c>
      <c r="DA105" s="129" t="s">
        <v>1669</v>
      </c>
    </row>
    <row r="106" spans="1:105" ht="12.95" customHeight="1" x14ac:dyDescent="0.25">
      <c r="A106" s="121" t="s">
        <v>57</v>
      </c>
      <c r="B106" s="122">
        <f t="shared" ref="B106:Q106" si="38">SUM(B107:B108)</f>
        <v>127.55332918548534</v>
      </c>
      <c r="C106" s="122">
        <f t="shared" si="38"/>
        <v>125.69909184272767</v>
      </c>
      <c r="D106" s="122">
        <f t="shared" si="38"/>
        <v>90.370152327522447</v>
      </c>
      <c r="E106" s="122">
        <f t="shared" si="38"/>
        <v>92.843596845830817</v>
      </c>
      <c r="F106" s="122">
        <f t="shared" si="38"/>
        <v>95.571329922587907</v>
      </c>
      <c r="G106" s="122">
        <f t="shared" si="38"/>
        <v>19.332699771063151</v>
      </c>
      <c r="H106" s="122">
        <f t="shared" si="38"/>
        <v>21.243569520571445</v>
      </c>
      <c r="I106" s="122">
        <f t="shared" si="38"/>
        <v>19.606551777509345</v>
      </c>
      <c r="J106" s="122">
        <f t="shared" si="38"/>
        <v>23.743561572744365</v>
      </c>
      <c r="K106" s="122">
        <f t="shared" si="38"/>
        <v>29.346086512194546</v>
      </c>
      <c r="L106" s="122">
        <f t="shared" si="38"/>
        <v>37.594597243726533</v>
      </c>
      <c r="M106" s="122">
        <f t="shared" si="38"/>
        <v>35.978402589799209</v>
      </c>
      <c r="N106" s="122">
        <f t="shared" si="38"/>
        <v>42.48032295072818</v>
      </c>
      <c r="O106" s="122">
        <f t="shared" si="38"/>
        <v>42.819454948114071</v>
      </c>
      <c r="P106" s="122">
        <f t="shared" si="38"/>
        <v>35.776263209463195</v>
      </c>
      <c r="Q106" s="122">
        <f t="shared" si="38"/>
        <v>39.877390254269272</v>
      </c>
      <c r="R106" s="122">
        <f t="shared" ref="R106:V106" si="39">SUM(R107:R108)</f>
        <v>46.414176792473576</v>
      </c>
      <c r="S106" s="122">
        <f t="shared" si="39"/>
        <v>44.753112480670865</v>
      </c>
      <c r="T106" s="122">
        <f t="shared" si="39"/>
        <v>41.255216186390165</v>
      </c>
      <c r="U106" s="122">
        <f t="shared" si="39"/>
        <v>44.392402032024584</v>
      </c>
      <c r="V106" s="122">
        <f t="shared" si="39"/>
        <v>40.684813327543289</v>
      </c>
      <c r="W106" s="122">
        <f t="shared" ref="W106:Y106" si="40">SUM(W107:W108)</f>
        <v>57.987328053866307</v>
      </c>
      <c r="X106" s="122">
        <f t="shared" si="40"/>
        <v>56.344515881714734</v>
      </c>
      <c r="Y106" s="122">
        <f t="shared" si="40"/>
        <v>59.758819521496434</v>
      </c>
      <c r="DA106" s="130" t="s">
        <v>1670</v>
      </c>
    </row>
    <row r="107" spans="1:105" ht="12" customHeight="1" x14ac:dyDescent="0.25">
      <c r="A107" s="97" t="s">
        <v>198</v>
      </c>
      <c r="B107" s="98">
        <v>127.07438490288274</v>
      </c>
      <c r="C107" s="98">
        <v>125.23894660648698</v>
      </c>
      <c r="D107" s="98">
        <v>90.060169254283792</v>
      </c>
      <c r="E107" s="98">
        <v>92.538114235205725</v>
      </c>
      <c r="F107" s="98">
        <v>95.252429981988954</v>
      </c>
      <c r="G107" s="98">
        <v>19.283569843880862</v>
      </c>
      <c r="H107" s="98">
        <v>21.190620420736103</v>
      </c>
      <c r="I107" s="98">
        <v>19.560645884554091</v>
      </c>
      <c r="J107" s="98">
        <v>23.688109769801912</v>
      </c>
      <c r="K107" s="98">
        <v>29.278213258465751</v>
      </c>
      <c r="L107" s="98">
        <v>37.508745962454164</v>
      </c>
      <c r="M107" s="98">
        <v>35.890626261007924</v>
      </c>
      <c r="N107" s="98">
        <v>42.371713648198345</v>
      </c>
      <c r="O107" s="98">
        <v>42.70571894159486</v>
      </c>
      <c r="P107" s="98">
        <v>35.671866328711708</v>
      </c>
      <c r="Q107" s="98">
        <v>39.760017677270717</v>
      </c>
      <c r="R107" s="98">
        <v>46.274076572512996</v>
      </c>
      <c r="S107" s="98">
        <v>44.619477690763411</v>
      </c>
      <c r="T107" s="98">
        <v>41.133671161989753</v>
      </c>
      <c r="U107" s="98">
        <v>44.262254804749176</v>
      </c>
      <c r="V107" s="98">
        <v>40.558440820246872</v>
      </c>
      <c r="W107" s="98">
        <v>57.811930954826984</v>
      </c>
      <c r="X107" s="98">
        <v>56.171877053808835</v>
      </c>
      <c r="Y107" s="98">
        <v>59.574512341207807</v>
      </c>
      <c r="DA107" s="63" t="s">
        <v>1671</v>
      </c>
    </row>
    <row r="108" spans="1:105" ht="12" customHeight="1" x14ac:dyDescent="0.25">
      <c r="A108" s="97" t="s">
        <v>53</v>
      </c>
      <c r="B108" s="98">
        <v>0.47894428260260158</v>
      </c>
      <c r="C108" s="98">
        <v>0.4601452362406932</v>
      </c>
      <c r="D108" s="98">
        <v>0.3099830732386617</v>
      </c>
      <c r="E108" s="98">
        <v>0.30548261062509735</v>
      </c>
      <c r="F108" s="98">
        <v>0.31889994059894738</v>
      </c>
      <c r="G108" s="98">
        <v>4.9129927182287841E-2</v>
      </c>
      <c r="H108" s="98">
        <v>5.2949099835342524E-2</v>
      </c>
      <c r="I108" s="98">
        <v>4.5905892955255594E-2</v>
      </c>
      <c r="J108" s="98">
        <v>5.5451802942454331E-2</v>
      </c>
      <c r="K108" s="98">
        <v>6.7873253728794589E-2</v>
      </c>
      <c r="L108" s="98">
        <v>8.5851281272368601E-2</v>
      </c>
      <c r="M108" s="98">
        <v>8.7776328791282165E-2</v>
      </c>
      <c r="N108" s="98">
        <v>0.10860930252983275</v>
      </c>
      <c r="O108" s="98">
        <v>0.11373600651920936</v>
      </c>
      <c r="P108" s="98">
        <v>0.10439688075148477</v>
      </c>
      <c r="Q108" s="98">
        <v>0.11737257699855277</v>
      </c>
      <c r="R108" s="98">
        <v>0.14010021996058214</v>
      </c>
      <c r="S108" s="98">
        <v>0.13363478990745381</v>
      </c>
      <c r="T108" s="98">
        <v>0.12154502440041225</v>
      </c>
      <c r="U108" s="98">
        <v>0.13014722727540914</v>
      </c>
      <c r="V108" s="98">
        <v>0.12637250729641872</v>
      </c>
      <c r="W108" s="98">
        <v>0.17539709903932219</v>
      </c>
      <c r="X108" s="98">
        <v>0.1726388279058976</v>
      </c>
      <c r="Y108" s="98">
        <v>0.18430718028862808</v>
      </c>
      <c r="DA108" s="63" t="s">
        <v>1672</v>
      </c>
    </row>
    <row r="109" spans="1:105" ht="12.95" customHeight="1" x14ac:dyDescent="0.25">
      <c r="A109" s="121" t="s">
        <v>92</v>
      </c>
      <c r="B109" s="122">
        <f t="shared" ref="B109:Y109" si="41">B110</f>
        <v>0.2562245545487386</v>
      </c>
      <c r="C109" s="122">
        <f t="shared" si="41"/>
        <v>0.31653671112250592</v>
      </c>
      <c r="D109" s="122">
        <f t="shared" si="41"/>
        <v>0.2444826122917329</v>
      </c>
      <c r="E109" s="122">
        <f t="shared" si="41"/>
        <v>0.70521852524930762</v>
      </c>
      <c r="F109" s="122">
        <f t="shared" si="41"/>
        <v>0.19498142944931712</v>
      </c>
      <c r="G109" s="122">
        <f t="shared" si="41"/>
        <v>4.0026338182292898E-2</v>
      </c>
      <c r="H109" s="122">
        <f t="shared" si="41"/>
        <v>6.2872828585811225E-2</v>
      </c>
      <c r="I109" s="122">
        <f t="shared" si="41"/>
        <v>8.6418874301323514E-2</v>
      </c>
      <c r="J109" s="122">
        <f t="shared" si="41"/>
        <v>8.1128472735074009E-2</v>
      </c>
      <c r="K109" s="122">
        <f t="shared" si="41"/>
        <v>8.0548424475450284E-2</v>
      </c>
      <c r="L109" s="122">
        <f t="shared" si="41"/>
        <v>0.1149436711147426</v>
      </c>
      <c r="M109" s="122">
        <f t="shared" si="41"/>
        <v>0.11314940323898801</v>
      </c>
      <c r="N109" s="122">
        <f t="shared" si="41"/>
        <v>0.17778961118953807</v>
      </c>
      <c r="O109" s="122">
        <f t="shared" si="41"/>
        <v>0.12229608176005206</v>
      </c>
      <c r="P109" s="122">
        <f t="shared" si="41"/>
        <v>0.10646616256039404</v>
      </c>
      <c r="Q109" s="122">
        <f t="shared" si="41"/>
        <v>0.12040161019628452</v>
      </c>
      <c r="R109" s="122">
        <f t="shared" si="41"/>
        <v>0.11516657245386391</v>
      </c>
      <c r="S109" s="122">
        <f t="shared" si="41"/>
        <v>0.11785167493252033</v>
      </c>
      <c r="T109" s="122">
        <f t="shared" si="41"/>
        <v>0.10092341991588898</v>
      </c>
      <c r="U109" s="122">
        <f t="shared" si="41"/>
        <v>9.6306651971121121E-2</v>
      </c>
      <c r="V109" s="122">
        <f t="shared" si="41"/>
        <v>8.4134258122578812E-2</v>
      </c>
      <c r="W109" s="122">
        <f t="shared" si="41"/>
        <v>9.0911859595579E-2</v>
      </c>
      <c r="X109" s="122">
        <f t="shared" si="41"/>
        <v>9.4759554406779384E-2</v>
      </c>
      <c r="Y109" s="122">
        <f t="shared" si="41"/>
        <v>9.6590556385680967E-2</v>
      </c>
      <c r="DA109" s="130" t="s">
        <v>1673</v>
      </c>
    </row>
    <row r="110" spans="1:105" ht="12" customHeight="1" x14ac:dyDescent="0.25">
      <c r="A110" s="97" t="s">
        <v>53</v>
      </c>
      <c r="B110" s="98">
        <v>0.2562245545487386</v>
      </c>
      <c r="C110" s="98">
        <v>0.31653671112250592</v>
      </c>
      <c r="D110" s="98">
        <v>0.2444826122917329</v>
      </c>
      <c r="E110" s="98">
        <v>0.70521852524930762</v>
      </c>
      <c r="F110" s="98">
        <v>0.19498142944931712</v>
      </c>
      <c r="G110" s="98">
        <v>4.0026338182292898E-2</v>
      </c>
      <c r="H110" s="98">
        <v>6.2872828585811225E-2</v>
      </c>
      <c r="I110" s="98">
        <v>8.6418874301323514E-2</v>
      </c>
      <c r="J110" s="98">
        <v>8.1128472735074009E-2</v>
      </c>
      <c r="K110" s="98">
        <v>8.0548424475450284E-2</v>
      </c>
      <c r="L110" s="98">
        <v>0.1149436711147426</v>
      </c>
      <c r="M110" s="98">
        <v>0.11314940323898801</v>
      </c>
      <c r="N110" s="98">
        <v>0.17778961118953807</v>
      </c>
      <c r="O110" s="98">
        <v>0.12229608176005206</v>
      </c>
      <c r="P110" s="98">
        <v>0.10646616256039404</v>
      </c>
      <c r="Q110" s="98">
        <v>0.12040161019628452</v>
      </c>
      <c r="R110" s="98">
        <v>0.11516657245386391</v>
      </c>
      <c r="S110" s="98">
        <v>0.11785167493252033</v>
      </c>
      <c r="T110" s="98">
        <v>0.10092341991588898</v>
      </c>
      <c r="U110" s="98">
        <v>9.6306651971121121E-2</v>
      </c>
      <c r="V110" s="98">
        <v>8.4134258122578812E-2</v>
      </c>
      <c r="W110" s="98">
        <v>9.0911859595579E-2</v>
      </c>
      <c r="X110" s="98">
        <v>9.4759554406779384E-2</v>
      </c>
      <c r="Y110" s="98">
        <v>9.6590556385680967E-2</v>
      </c>
      <c r="DA110" s="63" t="s">
        <v>1674</v>
      </c>
    </row>
    <row r="111" spans="1:105" ht="12" customHeight="1" x14ac:dyDescent="0.25">
      <c r="A111" s="121" t="s">
        <v>55</v>
      </c>
      <c r="B111" s="122">
        <v>16.40640507661303</v>
      </c>
      <c r="C111" s="122">
        <v>14.292362858276807</v>
      </c>
      <c r="D111" s="122">
        <v>12.717336252988169</v>
      </c>
      <c r="E111" s="122">
        <v>11.494381894605732</v>
      </c>
      <c r="F111" s="122">
        <v>9.0478903697089788</v>
      </c>
      <c r="G111" s="122">
        <v>2.802941227893335</v>
      </c>
      <c r="H111" s="122">
        <v>3.0665943248190741</v>
      </c>
      <c r="I111" s="122">
        <v>3.3525048684581664</v>
      </c>
      <c r="J111" s="122">
        <v>3.5665131354167614</v>
      </c>
      <c r="K111" s="122">
        <v>4.6804926563205331</v>
      </c>
      <c r="L111" s="122">
        <v>5.7308805809161472</v>
      </c>
      <c r="M111" s="122">
        <v>6.420706991917231</v>
      </c>
      <c r="N111" s="122">
        <v>7.0810059530713074</v>
      </c>
      <c r="O111" s="122">
        <v>7.0686510118739241</v>
      </c>
      <c r="P111" s="122">
        <v>6.5206398343989402</v>
      </c>
      <c r="Q111" s="122">
        <v>7.1043287791464946</v>
      </c>
      <c r="R111" s="122">
        <v>7.8440716965822137</v>
      </c>
      <c r="S111" s="122">
        <v>7.7953167427896934</v>
      </c>
      <c r="T111" s="122">
        <v>7.532289933364229</v>
      </c>
      <c r="U111" s="122">
        <v>7.7158321697029342</v>
      </c>
      <c r="V111" s="122">
        <v>7.4218111174634931</v>
      </c>
      <c r="W111" s="122">
        <v>9.771637002341901</v>
      </c>
      <c r="X111" s="122">
        <v>10.174133704283285</v>
      </c>
      <c r="Y111" s="122">
        <v>9.6348683994957121</v>
      </c>
      <c r="DA111" s="130" t="s">
        <v>1675</v>
      </c>
    </row>
    <row r="112" spans="1:105" ht="12" customHeight="1" x14ac:dyDescent="0.25">
      <c r="A112" s="97" t="s">
        <v>130</v>
      </c>
      <c r="B112" s="98">
        <v>0.60953599135625258</v>
      </c>
      <c r="C112" s="98">
        <v>0.701466119222385</v>
      </c>
      <c r="D112" s="98">
        <v>1.4863483725433639</v>
      </c>
      <c r="E112" s="98">
        <v>1.6833400155058915</v>
      </c>
      <c r="F112" s="98">
        <v>1.6196787136892015</v>
      </c>
      <c r="G112" s="98">
        <v>2.0987782212868167</v>
      </c>
      <c r="H112" s="98">
        <v>2.283990377176897</v>
      </c>
      <c r="I112" s="98">
        <v>2.4332111561343313</v>
      </c>
      <c r="J112" s="98">
        <v>2.5090592029961272</v>
      </c>
      <c r="K112" s="98">
        <v>3.2470240968936208</v>
      </c>
      <c r="L112" s="98">
        <v>3.780624635103516</v>
      </c>
      <c r="M112" s="98">
        <v>3.9164575668461241</v>
      </c>
      <c r="N112" s="98">
        <v>4.4069588013479084</v>
      </c>
      <c r="O112" s="98">
        <v>4.3828616334248309</v>
      </c>
      <c r="P112" s="98">
        <v>3.9372073849872131</v>
      </c>
      <c r="Q112" s="98">
        <v>4.28892108202648</v>
      </c>
      <c r="R112" s="98">
        <v>4.8365721606092293</v>
      </c>
      <c r="S112" s="98">
        <v>4.6315437862567475</v>
      </c>
      <c r="T112" s="98">
        <v>4.2271960560708006</v>
      </c>
      <c r="U112" s="98">
        <v>4.4569940237404451</v>
      </c>
      <c r="V112" s="98">
        <v>3.8651424128792322</v>
      </c>
      <c r="W112" s="98">
        <v>5.5289488256441812</v>
      </c>
      <c r="X112" s="98">
        <v>5.2324142639236229</v>
      </c>
      <c r="Y112" s="98">
        <v>5.2497886957218434</v>
      </c>
      <c r="DA112" s="63" t="s">
        <v>1676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2.7153192389100579E-4</v>
      </c>
      <c r="F113" s="98">
        <v>1.3166614134525634E-3</v>
      </c>
      <c r="G113" s="98">
        <v>1.3278740934526063E-3</v>
      </c>
      <c r="H113" s="98">
        <v>1.5190252250031379E-3</v>
      </c>
      <c r="I113" s="98">
        <v>1.4645574851361654E-3</v>
      </c>
      <c r="J113" s="98">
        <v>2.2468093619455081E-3</v>
      </c>
      <c r="K113" s="98">
        <v>5.1314710458487817E-3</v>
      </c>
      <c r="L113" s="98">
        <v>8.1189849465800028E-3</v>
      </c>
      <c r="M113" s="98">
        <v>1.084848566759062E-2</v>
      </c>
      <c r="N113" s="98">
        <v>1.6492440844742749E-2</v>
      </c>
      <c r="O113" s="98">
        <v>1.7129954942631614E-2</v>
      </c>
      <c r="P113" s="98">
        <v>2.6199948887002479E-2</v>
      </c>
      <c r="Q113" s="98">
        <v>3.165781295470313E-2</v>
      </c>
      <c r="R113" s="98">
        <v>4.8511138409358417E-2</v>
      </c>
      <c r="S113" s="98">
        <v>4.4775867955741996E-2</v>
      </c>
      <c r="T113" s="98">
        <v>4.1441929758563173E-2</v>
      </c>
      <c r="U113" s="98">
        <v>4.4864795144689017E-2</v>
      </c>
      <c r="V113" s="98">
        <v>4.2526240375263306E-2</v>
      </c>
      <c r="W113" s="98">
        <v>7.2795228759770153E-2</v>
      </c>
      <c r="X113" s="98">
        <v>8.077962197306876E-2</v>
      </c>
      <c r="Y113" s="98">
        <v>0.10330953251004636</v>
      </c>
      <c r="DA113" s="63" t="s">
        <v>1677</v>
      </c>
    </row>
    <row r="114" spans="1:105" ht="12" customHeight="1" x14ac:dyDescent="0.25">
      <c r="A114" s="100" t="s">
        <v>198</v>
      </c>
      <c r="B114" s="101">
        <v>0</v>
      </c>
      <c r="C114" s="101">
        <v>0</v>
      </c>
      <c r="D114" s="101">
        <v>0</v>
      </c>
      <c r="E114" s="101">
        <v>1.2786450763717643E-4</v>
      </c>
      <c r="F114" s="101">
        <v>6.3421059871595405E-4</v>
      </c>
      <c r="G114" s="101">
        <v>6.2699932070914971E-4</v>
      </c>
      <c r="H114" s="101">
        <v>7.1164404745024175E-4</v>
      </c>
      <c r="I114" s="101">
        <v>7.2593437606690181E-4</v>
      </c>
      <c r="J114" s="101">
        <v>1.0253522234494013E-3</v>
      </c>
      <c r="K114" s="101">
        <v>2.4496609776856961E-3</v>
      </c>
      <c r="L114" s="101">
        <v>3.9226096650254614E-3</v>
      </c>
      <c r="M114" s="101">
        <v>5.3839279499131535E-3</v>
      </c>
      <c r="N114" s="101">
        <v>8.1719184675001621E-3</v>
      </c>
      <c r="O114" s="101">
        <v>8.7539047739615388E-3</v>
      </c>
      <c r="P114" s="101">
        <v>1.2422416997562965E-2</v>
      </c>
      <c r="Q114" s="101">
        <v>1.4947741132713525E-2</v>
      </c>
      <c r="R114" s="101">
        <v>2.3143184332629806E-2</v>
      </c>
      <c r="S114" s="101">
        <v>2.2151351870641683E-2</v>
      </c>
      <c r="T114" s="101">
        <v>2.0560125017685865E-2</v>
      </c>
      <c r="U114" s="101">
        <v>2.1593819833681194E-2</v>
      </c>
      <c r="V114" s="101">
        <v>1.949501278965686E-2</v>
      </c>
      <c r="W114" s="101">
        <v>3.590439837661745E-2</v>
      </c>
      <c r="X114" s="101">
        <v>3.431573299837673E-2</v>
      </c>
      <c r="Y114" s="101">
        <v>3.683395877103629E-2</v>
      </c>
      <c r="DA114" s="131" t="s">
        <v>1678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1.4366741625382938E-4</v>
      </c>
      <c r="F115" s="104">
        <v>6.8245081473660937E-4</v>
      </c>
      <c r="G115" s="104">
        <v>7.0087477274345656E-4</v>
      </c>
      <c r="H115" s="104">
        <v>8.0738117755289592E-4</v>
      </c>
      <c r="I115" s="104">
        <v>7.386231090692636E-4</v>
      </c>
      <c r="J115" s="104">
        <v>1.2214571384961067E-3</v>
      </c>
      <c r="K115" s="104">
        <v>2.6818100681630856E-3</v>
      </c>
      <c r="L115" s="104">
        <v>4.1963752815545414E-3</v>
      </c>
      <c r="M115" s="104">
        <v>5.4645577176774653E-3</v>
      </c>
      <c r="N115" s="104">
        <v>8.3205223772425882E-3</v>
      </c>
      <c r="O115" s="104">
        <v>8.3760501686700774E-3</v>
      </c>
      <c r="P115" s="104">
        <v>1.3777531889439511E-2</v>
      </c>
      <c r="Q115" s="104">
        <v>1.6710071821989608E-2</v>
      </c>
      <c r="R115" s="104">
        <v>2.5367954076728618E-2</v>
      </c>
      <c r="S115" s="104">
        <v>2.2624516085100313E-2</v>
      </c>
      <c r="T115" s="104">
        <v>2.0881804740877301E-2</v>
      </c>
      <c r="U115" s="104">
        <v>2.3270975311007826E-2</v>
      </c>
      <c r="V115" s="104">
        <v>2.3031227585606447E-2</v>
      </c>
      <c r="W115" s="104">
        <v>3.689083038315269E-2</v>
      </c>
      <c r="X115" s="104">
        <v>4.6463888974692023E-2</v>
      </c>
      <c r="Y115" s="104">
        <v>6.6475573739010085E-2</v>
      </c>
      <c r="DA115" s="132" t="s">
        <v>1679</v>
      </c>
    </row>
    <row r="116" spans="1:105" ht="12" customHeight="1" x14ac:dyDescent="0.25">
      <c r="A116" s="106" t="s">
        <v>122</v>
      </c>
      <c r="B116" s="101">
        <v>15.369920790084388</v>
      </c>
      <c r="C116" s="101">
        <v>13.227265815772984</v>
      </c>
      <c r="D116" s="101">
        <v>10.933577287107898</v>
      </c>
      <c r="E116" s="101">
        <v>9.4421419936947188</v>
      </c>
      <c r="F116" s="101">
        <v>7.0779542809736338</v>
      </c>
      <c r="G116" s="101">
        <v>0.4930313483312086</v>
      </c>
      <c r="H116" s="101">
        <v>0.53954490521791387</v>
      </c>
      <c r="I116" s="101">
        <v>0.58516694515286183</v>
      </c>
      <c r="J116" s="101">
        <v>0.63557993390827872</v>
      </c>
      <c r="K116" s="101">
        <v>0.71582229115750351</v>
      </c>
      <c r="L116" s="101">
        <v>1.0142487005970269</v>
      </c>
      <c r="M116" s="101">
        <v>1.1450037289139519</v>
      </c>
      <c r="N116" s="101">
        <v>1.2003590105461819</v>
      </c>
      <c r="O116" s="101">
        <v>1.139029900329716</v>
      </c>
      <c r="P116" s="101">
        <v>0.96494906189996144</v>
      </c>
      <c r="Q116" s="101">
        <v>0.89814317344496242</v>
      </c>
      <c r="R116" s="101">
        <v>0.82483712590637848</v>
      </c>
      <c r="S116" s="101">
        <v>0.82314817224962256</v>
      </c>
      <c r="T116" s="101">
        <v>0.77704035980999431</v>
      </c>
      <c r="U116" s="101">
        <v>0.71674474277582567</v>
      </c>
      <c r="V116" s="101">
        <v>0.90800179950645032</v>
      </c>
      <c r="W116" s="101">
        <v>0.81932086245584612</v>
      </c>
      <c r="X116" s="101">
        <v>1.1381044908367111</v>
      </c>
      <c r="Y116" s="101">
        <v>1.1478822046646631</v>
      </c>
      <c r="DA116" s="131" t="s">
        <v>1680</v>
      </c>
    </row>
    <row r="117" spans="1:105" ht="12" customHeight="1" x14ac:dyDescent="0.25">
      <c r="A117" s="107" t="s">
        <v>121</v>
      </c>
      <c r="B117" s="104">
        <v>0.42694829517238753</v>
      </c>
      <c r="C117" s="104">
        <v>0.36363092328143665</v>
      </c>
      <c r="D117" s="104">
        <v>0.29741059333690661</v>
      </c>
      <c r="E117" s="104">
        <v>0.36862835348123046</v>
      </c>
      <c r="F117" s="104">
        <v>0.34894071363269086</v>
      </c>
      <c r="G117" s="104">
        <v>0.2098037841818573</v>
      </c>
      <c r="H117" s="104">
        <v>0.24154001719926019</v>
      </c>
      <c r="I117" s="104">
        <v>0.33266220968583671</v>
      </c>
      <c r="J117" s="104">
        <v>0.41962718915040992</v>
      </c>
      <c r="K117" s="104">
        <v>0.71251479722355915</v>
      </c>
      <c r="L117" s="104">
        <v>0.92788826026902294</v>
      </c>
      <c r="M117" s="104">
        <v>1.3483972104895647</v>
      </c>
      <c r="N117" s="104">
        <v>1.4571957003324751</v>
      </c>
      <c r="O117" s="104">
        <v>1.5296295231767454</v>
      </c>
      <c r="P117" s="104">
        <v>1.5922834386247642</v>
      </c>
      <c r="Q117" s="104">
        <v>1.8856067107203502</v>
      </c>
      <c r="R117" s="104">
        <v>2.1341512716572462</v>
      </c>
      <c r="S117" s="104">
        <v>2.2958489163275817</v>
      </c>
      <c r="T117" s="104">
        <v>2.4866115877248718</v>
      </c>
      <c r="U117" s="104">
        <v>2.4972286080419752</v>
      </c>
      <c r="V117" s="104">
        <v>2.6061406647025485</v>
      </c>
      <c r="W117" s="104">
        <v>3.3505720854821024</v>
      </c>
      <c r="X117" s="104">
        <v>3.7228353275498831</v>
      </c>
      <c r="Y117" s="104">
        <v>3.1338879665991595</v>
      </c>
      <c r="DA117" s="132" t="s">
        <v>1681</v>
      </c>
    </row>
    <row r="118" spans="1:105" ht="12" customHeight="1" x14ac:dyDescent="0.25">
      <c r="A118" s="108" t="s">
        <v>53</v>
      </c>
      <c r="B118" s="98">
        <v>0.14083549459460076</v>
      </c>
      <c r="C118" s="98">
        <v>0.1141705639127925</v>
      </c>
      <c r="D118" s="98">
        <v>8.6001420776839047E-2</v>
      </c>
      <c r="E118" s="98">
        <v>0.13585281107273167</v>
      </c>
      <c r="F118" s="98">
        <v>0.13861567862752863</v>
      </c>
      <c r="G118" s="98">
        <v>0.10257188426667781</v>
      </c>
      <c r="H118" s="98">
        <v>0.11615042153837114</v>
      </c>
      <c r="I118" s="98">
        <v>0.17707045466156257</v>
      </c>
      <c r="J118" s="98">
        <v>0.20475232304529425</v>
      </c>
      <c r="K118" s="98">
        <v>0.35621529503061833</v>
      </c>
      <c r="L118" s="98">
        <v>0.46237423986384552</v>
      </c>
      <c r="M118" s="98">
        <v>0.70062936766070039</v>
      </c>
      <c r="N118" s="98">
        <v>0.75680225340547813</v>
      </c>
      <c r="O118" s="98">
        <v>0.82669696652783031</v>
      </c>
      <c r="P118" s="98">
        <v>0.77111724686139738</v>
      </c>
      <c r="Q118" s="98">
        <v>0.91294383856452621</v>
      </c>
      <c r="R118" s="98">
        <v>1.0407167150244812</v>
      </c>
      <c r="S118" s="98">
        <v>1.178970151524154</v>
      </c>
      <c r="T118" s="98">
        <v>1.1864345224646369</v>
      </c>
      <c r="U118" s="98">
        <v>1.1926786694860685</v>
      </c>
      <c r="V118" s="98">
        <v>1.1515637206790528</v>
      </c>
      <c r="W118" s="98">
        <v>1.6309911463087579</v>
      </c>
      <c r="X118" s="98">
        <v>1.6836319796196253</v>
      </c>
      <c r="Y118" s="98">
        <v>1.2559817904367416</v>
      </c>
      <c r="DA118" s="63" t="s">
        <v>1682</v>
      </c>
    </row>
    <row r="119" spans="1:105" ht="12" customHeight="1" x14ac:dyDescent="0.25">
      <c r="A119" s="108" t="s">
        <v>52</v>
      </c>
      <c r="B119" s="98">
        <v>0.28611280057778682</v>
      </c>
      <c r="C119" s="98">
        <v>0.24946035936864419</v>
      </c>
      <c r="D119" s="98">
        <v>0.21140917256006758</v>
      </c>
      <c r="E119" s="98">
        <v>0.23277554240849876</v>
      </c>
      <c r="F119" s="98">
        <v>0.21032503500516228</v>
      </c>
      <c r="G119" s="98">
        <v>0.10723189991517951</v>
      </c>
      <c r="H119" s="98">
        <v>0.12538959566088903</v>
      </c>
      <c r="I119" s="98">
        <v>0.15559175502427414</v>
      </c>
      <c r="J119" s="98">
        <v>0.21487486610511564</v>
      </c>
      <c r="K119" s="98">
        <v>0.35629950219294071</v>
      </c>
      <c r="L119" s="98">
        <v>0.46551402040517731</v>
      </c>
      <c r="M119" s="98">
        <v>0.64776784282886435</v>
      </c>
      <c r="N119" s="98">
        <v>0.70039344692699734</v>
      </c>
      <c r="O119" s="98">
        <v>0.70293255664891496</v>
      </c>
      <c r="P119" s="98">
        <v>0.82116619176336647</v>
      </c>
      <c r="Q119" s="98">
        <v>0.97266287215582403</v>
      </c>
      <c r="R119" s="98">
        <v>1.0934345566327652</v>
      </c>
      <c r="S119" s="98">
        <v>1.1168787648034275</v>
      </c>
      <c r="T119" s="98">
        <v>1.3001770652602354</v>
      </c>
      <c r="U119" s="98">
        <v>1.3045499385559067</v>
      </c>
      <c r="V119" s="98">
        <v>1.4545769440234952</v>
      </c>
      <c r="W119" s="98">
        <v>1.7195809391733441</v>
      </c>
      <c r="X119" s="98">
        <v>2.0392033479302576</v>
      </c>
      <c r="Y119" s="98">
        <v>1.8779061761624176</v>
      </c>
      <c r="DA119" s="63" t="s">
        <v>1683</v>
      </c>
    </row>
    <row r="120" spans="1:105" ht="12" customHeight="1" x14ac:dyDescent="0.25">
      <c r="A120" s="121" t="s">
        <v>54</v>
      </c>
      <c r="B120" s="122">
        <v>10.237194223113704</v>
      </c>
      <c r="C120" s="122">
        <v>9.360309267600238</v>
      </c>
      <c r="D120" s="122">
        <v>8.1930696052861265</v>
      </c>
      <c r="E120" s="122">
        <v>7.066368396755129</v>
      </c>
      <c r="F120" s="122">
        <v>5.1550843138377838</v>
      </c>
      <c r="G120" s="122">
        <v>2.0211355391900794</v>
      </c>
      <c r="H120" s="122">
        <v>1.8276540309758158</v>
      </c>
      <c r="I120" s="122">
        <v>2.2058839630003977</v>
      </c>
      <c r="J120" s="122">
        <v>1.9707464231623493</v>
      </c>
      <c r="K120" s="122">
        <v>2.5680397757573687</v>
      </c>
      <c r="L120" s="122">
        <v>2.7933988713486535</v>
      </c>
      <c r="M120" s="122">
        <v>2.9190123593570743</v>
      </c>
      <c r="N120" s="122">
        <v>3.023745365254868</v>
      </c>
      <c r="O120" s="122">
        <v>3.098577059922428</v>
      </c>
      <c r="P120" s="122">
        <v>3.0863489350720164</v>
      </c>
      <c r="Q120" s="122">
        <v>3.1774386784789521</v>
      </c>
      <c r="R120" s="122">
        <v>3.1739550353736821</v>
      </c>
      <c r="S120" s="122">
        <v>3.3208635213988948</v>
      </c>
      <c r="T120" s="122">
        <v>3.2556833586011362</v>
      </c>
      <c r="U120" s="122">
        <v>3.3058883312142577</v>
      </c>
      <c r="V120" s="122">
        <v>3.2958095782636012</v>
      </c>
      <c r="W120" s="122">
        <v>3.6352807514319081</v>
      </c>
      <c r="X120" s="122">
        <v>4.0064803219880378</v>
      </c>
      <c r="Y120" s="122">
        <v>3.6235344281165154</v>
      </c>
      <c r="DA120" s="130" t="s">
        <v>1684</v>
      </c>
    </row>
    <row r="121" spans="1:105" ht="12" customHeight="1" x14ac:dyDescent="0.25">
      <c r="A121" s="97" t="s">
        <v>50</v>
      </c>
      <c r="B121" s="98">
        <v>5.446095085245374</v>
      </c>
      <c r="C121" s="98">
        <v>4.8191151241287864</v>
      </c>
      <c r="D121" s="98">
        <v>4.3959196405747178</v>
      </c>
      <c r="E121" s="98">
        <v>3.7401128186300414</v>
      </c>
      <c r="F121" s="98">
        <v>2.8050556596609297</v>
      </c>
      <c r="G121" s="98">
        <v>1.3603247111530241</v>
      </c>
      <c r="H121" s="98">
        <v>1.039641413827348</v>
      </c>
      <c r="I121" s="98">
        <v>1.4254035067539386</v>
      </c>
      <c r="J121" s="98">
        <v>1.0921678260169692</v>
      </c>
      <c r="K121" s="98">
        <v>1.472593432966264</v>
      </c>
      <c r="L121" s="98">
        <v>1.3567664535395865</v>
      </c>
      <c r="M121" s="98">
        <v>1.3312888790396995</v>
      </c>
      <c r="N121" s="98">
        <v>1.215775682294248</v>
      </c>
      <c r="O121" s="98">
        <v>1.1901300715573271</v>
      </c>
      <c r="P121" s="98">
        <v>1.1182619038873609</v>
      </c>
      <c r="Q121" s="98">
        <v>1.1313697494922579</v>
      </c>
      <c r="R121" s="98">
        <v>1.1051737641476536</v>
      </c>
      <c r="S121" s="98">
        <v>1.1440602590002598</v>
      </c>
      <c r="T121" s="98">
        <v>1.1709636202724885</v>
      </c>
      <c r="U121" s="98">
        <v>1.2191993391087259</v>
      </c>
      <c r="V121" s="98">
        <v>1.157268707452545</v>
      </c>
      <c r="W121" s="98">
        <v>1.256906232693175</v>
      </c>
      <c r="X121" s="98">
        <v>1.2881016451555038</v>
      </c>
      <c r="Y121" s="98">
        <v>1.1635242128603249</v>
      </c>
      <c r="DA121" s="63" t="s">
        <v>1685</v>
      </c>
    </row>
    <row r="122" spans="1:105" ht="12" customHeight="1" x14ac:dyDescent="0.25">
      <c r="A122" s="109" t="s">
        <v>120</v>
      </c>
      <c r="B122" s="33">
        <v>4.7910991378683319</v>
      </c>
      <c r="C122" s="33">
        <v>4.5411941434714489</v>
      </c>
      <c r="D122" s="33">
        <v>3.79714996471141</v>
      </c>
      <c r="E122" s="33">
        <v>3.3262555781250875</v>
      </c>
      <c r="F122" s="33">
        <v>2.3500286541768545</v>
      </c>
      <c r="G122" s="33">
        <v>0.66081082803705515</v>
      </c>
      <c r="H122" s="33">
        <v>0.7880126171484676</v>
      </c>
      <c r="I122" s="33">
        <v>0.78048045624645934</v>
      </c>
      <c r="J122" s="33">
        <v>0.87857859714538022</v>
      </c>
      <c r="K122" s="33">
        <v>1.0954463427911045</v>
      </c>
      <c r="L122" s="33">
        <v>1.4366324178090675</v>
      </c>
      <c r="M122" s="33">
        <v>1.5877234803173743</v>
      </c>
      <c r="N122" s="33">
        <v>1.8079696829606202</v>
      </c>
      <c r="O122" s="33">
        <v>1.9084469883651012</v>
      </c>
      <c r="P122" s="33">
        <v>1.9680870311846554</v>
      </c>
      <c r="Q122" s="33">
        <v>2.0460689289866942</v>
      </c>
      <c r="R122" s="33">
        <v>2.0687812712260283</v>
      </c>
      <c r="S122" s="33">
        <v>2.1768032623986353</v>
      </c>
      <c r="T122" s="33">
        <v>2.0847197383286478</v>
      </c>
      <c r="U122" s="33">
        <v>2.0866889921055316</v>
      </c>
      <c r="V122" s="33">
        <v>2.1385408708110565</v>
      </c>
      <c r="W122" s="33">
        <v>2.3783745187387328</v>
      </c>
      <c r="X122" s="33">
        <v>2.718378676832534</v>
      </c>
      <c r="Y122" s="33">
        <v>2.4600102152561907</v>
      </c>
      <c r="DA122" s="60" t="s">
        <v>1686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209</v>
      </c>
      <c r="B124" s="117">
        <f t="shared" ref="B124:Q124" si="42">B125+B128+B130+B139</f>
        <v>27533.929787572077</v>
      </c>
      <c r="C124" s="117">
        <f t="shared" si="42"/>
        <v>29984.548548129616</v>
      </c>
      <c r="D124" s="117">
        <f t="shared" si="42"/>
        <v>28622.88775225266</v>
      </c>
      <c r="E124" s="117">
        <f t="shared" si="42"/>
        <v>27616.259034151848</v>
      </c>
      <c r="F124" s="117">
        <f t="shared" si="42"/>
        <v>27445.644866376508</v>
      </c>
      <c r="G124" s="117">
        <f t="shared" si="42"/>
        <v>27190.459550138796</v>
      </c>
      <c r="H124" s="117">
        <f t="shared" si="42"/>
        <v>25924.645686001073</v>
      </c>
      <c r="I124" s="117">
        <f t="shared" si="42"/>
        <v>23730.577096442139</v>
      </c>
      <c r="J124" s="117">
        <f t="shared" si="42"/>
        <v>23298.547565432018</v>
      </c>
      <c r="K124" s="117">
        <f t="shared" si="42"/>
        <v>23236.931743830664</v>
      </c>
      <c r="L124" s="117">
        <f t="shared" si="42"/>
        <v>25540.514320071314</v>
      </c>
      <c r="M124" s="117">
        <f t="shared" si="42"/>
        <v>23073.763494717339</v>
      </c>
      <c r="N124" s="117">
        <f t="shared" si="42"/>
        <v>23335.7732191307</v>
      </c>
      <c r="O124" s="117">
        <f t="shared" si="42"/>
        <v>24443.313747048713</v>
      </c>
      <c r="P124" s="117">
        <f t="shared" si="42"/>
        <v>21928.980499847927</v>
      </c>
      <c r="Q124" s="117">
        <f t="shared" si="42"/>
        <v>22909.884755708517</v>
      </c>
      <c r="R124" s="117">
        <f t="shared" ref="R124:V124" si="43">R125+R128+R130+R139</f>
        <v>23891.250695336752</v>
      </c>
      <c r="S124" s="117">
        <f t="shared" si="43"/>
        <v>24008.071061739123</v>
      </c>
      <c r="T124" s="117">
        <f t="shared" si="43"/>
        <v>22891.157303665554</v>
      </c>
      <c r="U124" s="117">
        <f t="shared" si="43"/>
        <v>22571.346604181264</v>
      </c>
      <c r="V124" s="117">
        <f t="shared" si="43"/>
        <v>22064.409188671016</v>
      </c>
      <c r="W124" s="117">
        <f t="shared" ref="W124:Y124" si="44">W125+W128+W130+W139</f>
        <v>23695.318940596218</v>
      </c>
      <c r="X124" s="117">
        <f t="shared" si="44"/>
        <v>21359.81707790479</v>
      </c>
      <c r="Y124" s="117">
        <f t="shared" si="44"/>
        <v>20809.771969184676</v>
      </c>
      <c r="DA124" s="129" t="s">
        <v>1687</v>
      </c>
    </row>
    <row r="125" spans="1:105" ht="12.95" customHeight="1" x14ac:dyDescent="0.25">
      <c r="A125" s="121" t="s">
        <v>57</v>
      </c>
      <c r="B125" s="122">
        <f t="shared" ref="B125:Q125" si="45">SUM(B126:B127)</f>
        <v>23100.840390100177</v>
      </c>
      <c r="C125" s="122">
        <f t="shared" si="45"/>
        <v>25313.42670692514</v>
      </c>
      <c r="D125" s="122">
        <f t="shared" si="45"/>
        <v>24020.67563322117</v>
      </c>
      <c r="E125" s="122">
        <f t="shared" si="45"/>
        <v>22917.648939082057</v>
      </c>
      <c r="F125" s="122">
        <f t="shared" si="45"/>
        <v>22860.408999266529</v>
      </c>
      <c r="G125" s="122">
        <f t="shared" si="45"/>
        <v>22574.878452206529</v>
      </c>
      <c r="H125" s="122">
        <f t="shared" si="45"/>
        <v>21573.322871935408</v>
      </c>
      <c r="I125" s="122">
        <f t="shared" si="45"/>
        <v>19478.999663304021</v>
      </c>
      <c r="J125" s="122">
        <f t="shared" si="45"/>
        <v>19382.286860698499</v>
      </c>
      <c r="K125" s="122">
        <f t="shared" si="45"/>
        <v>19328.059814829943</v>
      </c>
      <c r="L125" s="122">
        <f t="shared" si="45"/>
        <v>21637.166931771531</v>
      </c>
      <c r="M125" s="122">
        <f t="shared" si="45"/>
        <v>19182.312691845727</v>
      </c>
      <c r="N125" s="122">
        <f t="shared" si="45"/>
        <v>19516.58314014319</v>
      </c>
      <c r="O125" s="122">
        <f t="shared" si="45"/>
        <v>20604.034308721461</v>
      </c>
      <c r="P125" s="122">
        <f t="shared" si="45"/>
        <v>18149.483629254333</v>
      </c>
      <c r="Q125" s="122">
        <f t="shared" si="45"/>
        <v>18999.897110354264</v>
      </c>
      <c r="R125" s="122">
        <f t="shared" ref="R125:V125" si="46">SUM(R126:R127)</f>
        <v>19966.777443230629</v>
      </c>
      <c r="S125" s="122">
        <f t="shared" si="46"/>
        <v>20001.449645153265</v>
      </c>
      <c r="T125" s="122">
        <f t="shared" si="46"/>
        <v>19013.438638991654</v>
      </c>
      <c r="U125" s="122">
        <f t="shared" si="46"/>
        <v>18782.943787432938</v>
      </c>
      <c r="V125" s="122">
        <f t="shared" si="46"/>
        <v>18391.840063306845</v>
      </c>
      <c r="W125" s="122">
        <f t="shared" ref="W125:Y125" si="47">SUM(W126:W127)</f>
        <v>19904.65575185858</v>
      </c>
      <c r="X125" s="122">
        <f t="shared" si="47"/>
        <v>17996.152355499165</v>
      </c>
      <c r="Y125" s="122">
        <f t="shared" si="47"/>
        <v>17678.855933362061</v>
      </c>
      <c r="DA125" s="130" t="s">
        <v>1688</v>
      </c>
    </row>
    <row r="126" spans="1:105" ht="12" customHeight="1" x14ac:dyDescent="0.25">
      <c r="A126" s="97" t="s">
        <v>199</v>
      </c>
      <c r="B126" s="98">
        <v>23024.880416383367</v>
      </c>
      <c r="C126" s="98">
        <v>25230.066889568785</v>
      </c>
      <c r="D126" s="98">
        <v>23941.709912711718</v>
      </c>
      <c r="E126" s="98">
        <v>22843.814102481148</v>
      </c>
      <c r="F126" s="98">
        <v>22786.495550765296</v>
      </c>
      <c r="G126" s="98">
        <v>22502.699453409223</v>
      </c>
      <c r="H126" s="98">
        <v>21505.564629388435</v>
      </c>
      <c r="I126" s="98">
        <v>19419.278277013054</v>
      </c>
      <c r="J126" s="98">
        <v>19323.151242122571</v>
      </c>
      <c r="K126" s="98">
        <v>19269.805782167725</v>
      </c>
      <c r="L126" s="98">
        <v>21571.783661953064</v>
      </c>
      <c r="M126" s="98">
        <v>19125.454808716073</v>
      </c>
      <c r="N126" s="98">
        <v>19458.922024526921</v>
      </c>
      <c r="O126" s="98">
        <v>20542.197232839644</v>
      </c>
      <c r="P126" s="98">
        <v>18095.757313955273</v>
      </c>
      <c r="Q126" s="98">
        <v>18943.700933384156</v>
      </c>
      <c r="R126" s="98">
        <v>19907.664729343986</v>
      </c>
      <c r="S126" s="98">
        <v>19942.51931111818</v>
      </c>
      <c r="T126" s="98">
        <v>18957.717409777317</v>
      </c>
      <c r="U126" s="98">
        <v>18727.779250001862</v>
      </c>
      <c r="V126" s="98">
        <v>18337.877057181333</v>
      </c>
      <c r="W126" s="98">
        <v>19845.939555888486</v>
      </c>
      <c r="X126" s="98">
        <v>17943.418164670282</v>
      </c>
      <c r="Y126" s="98">
        <v>17627.167156590091</v>
      </c>
      <c r="DA126" s="63" t="s">
        <v>1689</v>
      </c>
    </row>
    <row r="127" spans="1:105" ht="12" customHeight="1" x14ac:dyDescent="0.25">
      <c r="A127" s="97" t="s">
        <v>53</v>
      </c>
      <c r="B127" s="98">
        <v>75.959973716809742</v>
      </c>
      <c r="C127" s="98">
        <v>83.359817356353261</v>
      </c>
      <c r="D127" s="98">
        <v>78.965720509450406</v>
      </c>
      <c r="E127" s="98">
        <v>73.834836600909625</v>
      </c>
      <c r="F127" s="98">
        <v>73.913448501230988</v>
      </c>
      <c r="G127" s="98">
        <v>72.178998797307571</v>
      </c>
      <c r="H127" s="98">
        <v>67.758242546973335</v>
      </c>
      <c r="I127" s="98">
        <v>59.721386290967253</v>
      </c>
      <c r="J127" s="98">
        <v>59.135618575928497</v>
      </c>
      <c r="K127" s="98">
        <v>58.254032662219004</v>
      </c>
      <c r="L127" s="98">
        <v>65.38326981846528</v>
      </c>
      <c r="M127" s="98">
        <v>56.857883129655868</v>
      </c>
      <c r="N127" s="98">
        <v>57.661115616269434</v>
      </c>
      <c r="O127" s="98">
        <v>61.837075881815323</v>
      </c>
      <c r="P127" s="98">
        <v>53.726315299059536</v>
      </c>
      <c r="Q127" s="98">
        <v>56.196176970109988</v>
      </c>
      <c r="R127" s="98">
        <v>59.112713886643832</v>
      </c>
      <c r="S127" s="98">
        <v>58.930334035086609</v>
      </c>
      <c r="T127" s="98">
        <v>55.72122921433904</v>
      </c>
      <c r="U127" s="98">
        <v>55.164537431077385</v>
      </c>
      <c r="V127" s="98">
        <v>53.963006125510589</v>
      </c>
      <c r="W127" s="98">
        <v>58.716195970092102</v>
      </c>
      <c r="X127" s="98">
        <v>52.73419082888369</v>
      </c>
      <c r="Y127" s="98">
        <v>51.688776771970041</v>
      </c>
      <c r="DA127" s="63" t="s">
        <v>1690</v>
      </c>
    </row>
    <row r="128" spans="1:105" ht="12.95" customHeight="1" x14ac:dyDescent="0.25">
      <c r="A128" s="121" t="s">
        <v>92</v>
      </c>
      <c r="B128" s="122">
        <f t="shared" ref="B128:Y128" si="48">B129</f>
        <v>18.117334052135771</v>
      </c>
      <c r="C128" s="122">
        <f t="shared" si="48"/>
        <v>20.126499720485867</v>
      </c>
      <c r="D128" s="122">
        <f t="shared" si="48"/>
        <v>18.557840351511278</v>
      </c>
      <c r="E128" s="122">
        <f t="shared" si="48"/>
        <v>38.109169196962696</v>
      </c>
      <c r="F128" s="122">
        <f t="shared" si="48"/>
        <v>18.015176648700084</v>
      </c>
      <c r="G128" s="122">
        <f t="shared" si="48"/>
        <v>21.694741150441526</v>
      </c>
      <c r="H128" s="122">
        <f t="shared" si="48"/>
        <v>29.642097111189585</v>
      </c>
      <c r="I128" s="122">
        <f t="shared" si="48"/>
        <v>24.793973585213731</v>
      </c>
      <c r="J128" s="122">
        <f t="shared" si="48"/>
        <v>24.420217453985959</v>
      </c>
      <c r="K128" s="122">
        <f t="shared" si="48"/>
        <v>23.887237337413087</v>
      </c>
      <c r="L128" s="122">
        <f t="shared" si="48"/>
        <v>28.143346355804983</v>
      </c>
      <c r="M128" s="122">
        <f t="shared" si="48"/>
        <v>28.895705979975848</v>
      </c>
      <c r="N128" s="122">
        <f t="shared" si="48"/>
        <v>41.357519108909585</v>
      </c>
      <c r="O128" s="122">
        <f t="shared" si="48"/>
        <v>33.130641970392396</v>
      </c>
      <c r="P128" s="122">
        <f t="shared" si="48"/>
        <v>30.378167643283469</v>
      </c>
      <c r="Q128" s="122">
        <f t="shared" si="48"/>
        <v>44.270897565381063</v>
      </c>
      <c r="R128" s="122">
        <f t="shared" si="48"/>
        <v>41.762823392094901</v>
      </c>
      <c r="S128" s="122">
        <f t="shared" si="48"/>
        <v>48.83139325716062</v>
      </c>
      <c r="T128" s="122">
        <f t="shared" si="48"/>
        <v>44.392629643157683</v>
      </c>
      <c r="U128" s="122">
        <f t="shared" si="48"/>
        <v>47.437091382920734</v>
      </c>
      <c r="V128" s="122">
        <f t="shared" si="48"/>
        <v>42.224926935076439</v>
      </c>
      <c r="W128" s="122">
        <f t="shared" si="48"/>
        <v>43.540375305413058</v>
      </c>
      <c r="X128" s="122">
        <f t="shared" si="48"/>
        <v>41.467521723260568</v>
      </c>
      <c r="Y128" s="122">
        <f t="shared" si="48"/>
        <v>37.702323326383194</v>
      </c>
      <c r="DA128" s="130" t="s">
        <v>1691</v>
      </c>
    </row>
    <row r="129" spans="1:105" ht="12" customHeight="1" x14ac:dyDescent="0.25">
      <c r="A129" s="97" t="s">
        <v>53</v>
      </c>
      <c r="B129" s="98">
        <v>18.117334052135771</v>
      </c>
      <c r="C129" s="98">
        <v>20.126499720485867</v>
      </c>
      <c r="D129" s="98">
        <v>18.557840351511278</v>
      </c>
      <c r="E129" s="98">
        <v>38.109169196962696</v>
      </c>
      <c r="F129" s="98">
        <v>18.015176648700084</v>
      </c>
      <c r="G129" s="98">
        <v>21.694741150441526</v>
      </c>
      <c r="H129" s="98">
        <v>29.642097111189585</v>
      </c>
      <c r="I129" s="98">
        <v>24.793973585213731</v>
      </c>
      <c r="J129" s="98">
        <v>24.420217453985959</v>
      </c>
      <c r="K129" s="98">
        <v>23.887237337413087</v>
      </c>
      <c r="L129" s="98">
        <v>28.143346355804983</v>
      </c>
      <c r="M129" s="98">
        <v>28.895705979975848</v>
      </c>
      <c r="N129" s="98">
        <v>41.357519108909585</v>
      </c>
      <c r="O129" s="98">
        <v>33.130641970392396</v>
      </c>
      <c r="P129" s="98">
        <v>30.378167643283469</v>
      </c>
      <c r="Q129" s="98">
        <v>44.270897565381063</v>
      </c>
      <c r="R129" s="98">
        <v>41.762823392094901</v>
      </c>
      <c r="S129" s="98">
        <v>48.83139325716062</v>
      </c>
      <c r="T129" s="98">
        <v>44.392629643157683</v>
      </c>
      <c r="U129" s="98">
        <v>47.437091382920734</v>
      </c>
      <c r="V129" s="98">
        <v>42.224926935076439</v>
      </c>
      <c r="W129" s="98">
        <v>43.540375305413058</v>
      </c>
      <c r="X129" s="98">
        <v>41.467521723260568</v>
      </c>
      <c r="Y129" s="98">
        <v>37.702323326383194</v>
      </c>
      <c r="DA129" s="63" t="s">
        <v>1692</v>
      </c>
    </row>
    <row r="130" spans="1:105" ht="12" customHeight="1" x14ac:dyDescent="0.25">
      <c r="A130" s="121" t="s">
        <v>55</v>
      </c>
      <c r="B130" s="122">
        <v>2904.5914113423632</v>
      </c>
      <c r="C130" s="122">
        <v>3110.9247879894078</v>
      </c>
      <c r="D130" s="122">
        <v>3070.0742266203688</v>
      </c>
      <c r="E130" s="122">
        <v>3031.4870428273152</v>
      </c>
      <c r="F130" s="122">
        <v>3038.4389043249384</v>
      </c>
      <c r="G130" s="122">
        <v>3018.1568141908583</v>
      </c>
      <c r="H130" s="122">
        <v>2882.3441478798013</v>
      </c>
      <c r="I130" s="122">
        <v>2843.3368453254075</v>
      </c>
      <c r="J130" s="122">
        <v>2643.4995309491469</v>
      </c>
      <c r="K130" s="122">
        <v>2647.8193749299139</v>
      </c>
      <c r="L130" s="122">
        <v>2646.2497852885954</v>
      </c>
      <c r="M130" s="122">
        <v>2700.1616665363099</v>
      </c>
      <c r="N130" s="122">
        <v>2627.5195816213104</v>
      </c>
      <c r="O130" s="122">
        <v>2656.7249827438554</v>
      </c>
      <c r="P130" s="122">
        <v>2635.7053444853009</v>
      </c>
      <c r="Q130" s="122">
        <v>2736.0118640450246</v>
      </c>
      <c r="R130" s="122">
        <v>2768.5157821565335</v>
      </c>
      <c r="S130" s="122">
        <v>2815.719189018731</v>
      </c>
      <c r="T130" s="122">
        <v>2743.8262720172852</v>
      </c>
      <c r="U130" s="122">
        <v>2669.5039180063432</v>
      </c>
      <c r="V130" s="122">
        <v>2584.0922236874721</v>
      </c>
      <c r="W130" s="122">
        <v>2709.2731131648675</v>
      </c>
      <c r="X130" s="122">
        <v>2358.5822600815059</v>
      </c>
      <c r="Y130" s="122">
        <v>2198.0705977820685</v>
      </c>
      <c r="DA130" s="130" t="s">
        <v>1693</v>
      </c>
    </row>
    <row r="131" spans="1:105" ht="12" customHeight="1" x14ac:dyDescent="0.25">
      <c r="A131" s="97" t="s">
        <v>128</v>
      </c>
      <c r="B131" s="98">
        <v>2287.374730078061</v>
      </c>
      <c r="C131" s="98">
        <v>2500.0589102737231</v>
      </c>
      <c r="D131" s="98">
        <v>2459.0988507189541</v>
      </c>
      <c r="E131" s="98">
        <v>2421.0205525227993</v>
      </c>
      <c r="F131" s="98">
        <v>2412.4486980833426</v>
      </c>
      <c r="G131" s="98">
        <v>2416.4147761110089</v>
      </c>
      <c r="H131" s="98">
        <v>2305.8502530480628</v>
      </c>
      <c r="I131" s="98">
        <v>2243.3017423087745</v>
      </c>
      <c r="J131" s="98">
        <v>2096.1057287658468</v>
      </c>
      <c r="K131" s="98">
        <v>2096.8363802866702</v>
      </c>
      <c r="L131" s="98">
        <v>2107.1675865570578</v>
      </c>
      <c r="M131" s="98">
        <v>2141.0272178174469</v>
      </c>
      <c r="N131" s="98">
        <v>2059.5469336280808</v>
      </c>
      <c r="O131" s="98">
        <v>2080.7547439172295</v>
      </c>
      <c r="P131" s="98">
        <v>2081.7401809926123</v>
      </c>
      <c r="Q131" s="98">
        <v>2134.425747098423</v>
      </c>
      <c r="R131" s="98">
        <v>2161.4923017439146</v>
      </c>
      <c r="S131" s="98">
        <v>2179.4570564415239</v>
      </c>
      <c r="T131" s="98">
        <v>2118.9271795239088</v>
      </c>
      <c r="U131" s="98">
        <v>2097.8845058516731</v>
      </c>
      <c r="V131" s="98">
        <v>2064.1797771785627</v>
      </c>
      <c r="W131" s="98">
        <v>2221.8623623031904</v>
      </c>
      <c r="X131" s="98">
        <v>1888.919661732072</v>
      </c>
      <c r="Y131" s="98">
        <v>1781.0620629491127</v>
      </c>
      <c r="DA131" s="63" t="s">
        <v>1694</v>
      </c>
    </row>
    <row r="132" spans="1:105" ht="12" customHeight="1" x14ac:dyDescent="0.25">
      <c r="A132" s="97" t="s">
        <v>127</v>
      </c>
      <c r="B132" s="98">
        <v>1.7308263855986417</v>
      </c>
      <c r="C132" s="98">
        <v>2.0505210719377551</v>
      </c>
      <c r="D132" s="98">
        <v>2.3856827285715712</v>
      </c>
      <c r="E132" s="98">
        <v>2.6178386875247055</v>
      </c>
      <c r="F132" s="98">
        <v>3.2095370406018175</v>
      </c>
      <c r="G132" s="98">
        <v>3.5303467435876414</v>
      </c>
      <c r="H132" s="98">
        <v>3.5777873226258725</v>
      </c>
      <c r="I132" s="98">
        <v>4.1859077233529831</v>
      </c>
      <c r="J132" s="98">
        <v>4.3094328835945737</v>
      </c>
      <c r="K132" s="98">
        <v>5.6528335188882792</v>
      </c>
      <c r="L132" s="98">
        <v>6.2377461873508491</v>
      </c>
      <c r="M132" s="98">
        <v>6.8180772112383572</v>
      </c>
      <c r="N132" s="98">
        <v>6.3022637777152388</v>
      </c>
      <c r="O132" s="98">
        <v>6.9592881270579054</v>
      </c>
      <c r="P132" s="98">
        <v>8.590223766714562</v>
      </c>
      <c r="Q132" s="98">
        <v>9.5234177868377561</v>
      </c>
      <c r="R132" s="98">
        <v>10.41172549201683</v>
      </c>
      <c r="S132" s="98">
        <v>10.866839104208671</v>
      </c>
      <c r="T132" s="98">
        <v>10.666017507621783</v>
      </c>
      <c r="U132" s="98">
        <v>11.866783776944487</v>
      </c>
      <c r="V132" s="98">
        <v>12.169048440025481</v>
      </c>
      <c r="W132" s="98">
        <v>15.302960727151136</v>
      </c>
      <c r="X132" s="98">
        <v>14.995023539093552</v>
      </c>
      <c r="Y132" s="98">
        <v>15.609050463689281</v>
      </c>
      <c r="DA132" s="63" t="s">
        <v>1695</v>
      </c>
    </row>
    <row r="133" spans="1:105" ht="12" customHeight="1" x14ac:dyDescent="0.25">
      <c r="A133" s="100" t="s">
        <v>199</v>
      </c>
      <c r="B133" s="101">
        <v>0.87737544686480173</v>
      </c>
      <c r="C133" s="101">
        <v>1.007531814727711</v>
      </c>
      <c r="D133" s="101">
        <v>1.1773900377007467</v>
      </c>
      <c r="E133" s="101">
        <v>1.2796549968766338</v>
      </c>
      <c r="F133" s="101">
        <v>1.6049929256824984</v>
      </c>
      <c r="G133" s="101">
        <v>1.7362252994232217</v>
      </c>
      <c r="H133" s="101">
        <v>1.7265020862690226</v>
      </c>
      <c r="I133" s="101">
        <v>2.1684759490255949</v>
      </c>
      <c r="J133" s="101">
        <v>2.0941039181128809</v>
      </c>
      <c r="K133" s="101">
        <v>2.7328160494746725</v>
      </c>
      <c r="L133" s="101">
        <v>3.0521908707972352</v>
      </c>
      <c r="M133" s="101">
        <v>3.3129003796357113</v>
      </c>
      <c r="N133" s="101">
        <v>3.0110074511907223</v>
      </c>
      <c r="O133" s="101">
        <v>3.3685735440744953</v>
      </c>
      <c r="P133" s="101">
        <v>3.9494526015480509</v>
      </c>
      <c r="Q133" s="101">
        <v>4.3368620797624651</v>
      </c>
      <c r="R133" s="101">
        <v>4.7464942775368488</v>
      </c>
      <c r="S133" s="101">
        <v>5.1089290868994324</v>
      </c>
      <c r="T133" s="101">
        <v>5.0677064855304383</v>
      </c>
      <c r="U133" s="101">
        <v>5.5460463820629027</v>
      </c>
      <c r="V133" s="101">
        <v>5.5048165429418452</v>
      </c>
      <c r="W133" s="101">
        <v>7.4042726939590162</v>
      </c>
      <c r="X133" s="101">
        <v>6.0630334428758434</v>
      </c>
      <c r="Y133" s="101">
        <v>5.6547873395616683</v>
      </c>
      <c r="DA133" s="131" t="s">
        <v>1696</v>
      </c>
    </row>
    <row r="134" spans="1:105" ht="12" customHeight="1" x14ac:dyDescent="0.25">
      <c r="A134" s="103" t="s">
        <v>52</v>
      </c>
      <c r="B134" s="104">
        <v>0.85345093873383959</v>
      </c>
      <c r="C134" s="104">
        <v>1.0429892572100434</v>
      </c>
      <c r="D134" s="104">
        <v>1.2082926908708245</v>
      </c>
      <c r="E134" s="104">
        <v>1.3381836906480709</v>
      </c>
      <c r="F134" s="104">
        <v>1.6045441149193185</v>
      </c>
      <c r="G134" s="104">
        <v>1.7941214441644202</v>
      </c>
      <c r="H134" s="104">
        <v>1.8512852363568499</v>
      </c>
      <c r="I134" s="104">
        <v>2.0174317743273882</v>
      </c>
      <c r="J134" s="104">
        <v>2.2153289654816928</v>
      </c>
      <c r="K134" s="104">
        <v>2.9200174694136067</v>
      </c>
      <c r="L134" s="104">
        <v>3.1855553165536148</v>
      </c>
      <c r="M134" s="104">
        <v>3.5051768316026459</v>
      </c>
      <c r="N134" s="104">
        <v>3.2912563265245161</v>
      </c>
      <c r="O134" s="104">
        <v>3.5907145829834097</v>
      </c>
      <c r="P134" s="104">
        <v>4.6407711651665116</v>
      </c>
      <c r="Q134" s="104">
        <v>5.1865557070752919</v>
      </c>
      <c r="R134" s="104">
        <v>5.6652312144799808</v>
      </c>
      <c r="S134" s="104">
        <v>5.7579100173092366</v>
      </c>
      <c r="T134" s="104">
        <v>5.5983110220913446</v>
      </c>
      <c r="U134" s="104">
        <v>6.3207373948815873</v>
      </c>
      <c r="V134" s="104">
        <v>6.6642318970836358</v>
      </c>
      <c r="W134" s="104">
        <v>7.8986880331921174</v>
      </c>
      <c r="X134" s="104">
        <v>8.9319900962177066</v>
      </c>
      <c r="Y134" s="104">
        <v>9.9542631241276105</v>
      </c>
      <c r="DA134" s="132" t="s">
        <v>1697</v>
      </c>
    </row>
    <row r="135" spans="1:105" ht="12" customHeight="1" x14ac:dyDescent="0.25">
      <c r="A135" s="106" t="s">
        <v>122</v>
      </c>
      <c r="B135" s="101">
        <v>537.63959461655702</v>
      </c>
      <c r="C135" s="101">
        <v>519.6920080627475</v>
      </c>
      <c r="D135" s="101">
        <v>504.65594164277366</v>
      </c>
      <c r="E135" s="101">
        <v>477.65155415052141</v>
      </c>
      <c r="F135" s="101">
        <v>481.27812089662046</v>
      </c>
      <c r="G135" s="101">
        <v>438.51495696621765</v>
      </c>
      <c r="H135" s="101">
        <v>397.9318921614036</v>
      </c>
      <c r="I135" s="101">
        <v>385.8557998902736</v>
      </c>
      <c r="J135" s="101">
        <v>350.07413989325579</v>
      </c>
      <c r="K135" s="101">
        <v>323.52641448895241</v>
      </c>
      <c r="L135" s="101">
        <v>309.39733616855978</v>
      </c>
      <c r="M135" s="101">
        <v>291.30984363903929</v>
      </c>
      <c r="N135" s="101">
        <v>280.81120834164682</v>
      </c>
      <c r="O135" s="101">
        <v>263.77080349998278</v>
      </c>
      <c r="P135" s="101">
        <v>227.35466441605791</v>
      </c>
      <c r="Q135" s="101">
        <v>222.02914252651135</v>
      </c>
      <c r="R135" s="101">
        <v>209.49037085976326</v>
      </c>
      <c r="S135" s="101">
        <v>211.93062483662052</v>
      </c>
      <c r="T135" s="101">
        <v>203.3083986807473</v>
      </c>
      <c r="U135" s="101">
        <v>185.21373948044345</v>
      </c>
      <c r="V135" s="101">
        <v>173.40136085395673</v>
      </c>
      <c r="W135" s="101">
        <v>148.19023504999302</v>
      </c>
      <c r="X135" s="101">
        <v>145.55935072333341</v>
      </c>
      <c r="Y135" s="101">
        <v>144.46964133038188</v>
      </c>
      <c r="DA135" s="131" t="s">
        <v>1698</v>
      </c>
    </row>
    <row r="136" spans="1:105" ht="12" customHeight="1" x14ac:dyDescent="0.25">
      <c r="A136" s="107" t="s">
        <v>121</v>
      </c>
      <c r="B136" s="104">
        <v>77.846260262146743</v>
      </c>
      <c r="C136" s="104">
        <v>89.123348580999931</v>
      </c>
      <c r="D136" s="104">
        <v>103.93375153006899</v>
      </c>
      <c r="E136" s="104">
        <v>130.1970974664699</v>
      </c>
      <c r="F136" s="104">
        <v>141.50254830437359</v>
      </c>
      <c r="G136" s="104">
        <v>159.69673437004491</v>
      </c>
      <c r="H136" s="104">
        <v>174.98421534770847</v>
      </c>
      <c r="I136" s="104">
        <v>209.99339540300616</v>
      </c>
      <c r="J136" s="104">
        <v>193.01022940644989</v>
      </c>
      <c r="K136" s="104">
        <v>221.80374663540289</v>
      </c>
      <c r="L136" s="104">
        <v>223.44711637562688</v>
      </c>
      <c r="M136" s="104">
        <v>261.00652786858569</v>
      </c>
      <c r="N136" s="104">
        <v>280.85917587386785</v>
      </c>
      <c r="O136" s="104">
        <v>305.24014719958569</v>
      </c>
      <c r="P136" s="104">
        <v>318.02027530991546</v>
      </c>
      <c r="Q136" s="104">
        <v>370.03355663325215</v>
      </c>
      <c r="R136" s="104">
        <v>387.12138406083875</v>
      </c>
      <c r="S136" s="104">
        <v>413.4646686363775</v>
      </c>
      <c r="T136" s="104">
        <v>410.92467630500659</v>
      </c>
      <c r="U136" s="104">
        <v>374.53888889728211</v>
      </c>
      <c r="V136" s="104">
        <v>334.34203721492815</v>
      </c>
      <c r="W136" s="104">
        <v>323.91755508453292</v>
      </c>
      <c r="X136" s="104">
        <v>309.1082240870067</v>
      </c>
      <c r="Y136" s="104">
        <v>256.92984303888517</v>
      </c>
      <c r="DA136" s="132" t="s">
        <v>1699</v>
      </c>
    </row>
    <row r="137" spans="1:105" ht="12" customHeight="1" x14ac:dyDescent="0.25">
      <c r="A137" s="108" t="s">
        <v>53</v>
      </c>
      <c r="B137" s="98">
        <v>38.775435858347059</v>
      </c>
      <c r="C137" s="98">
        <v>42.512752596335552</v>
      </c>
      <c r="D137" s="98">
        <v>50.733677799204663</v>
      </c>
      <c r="E137" s="98">
        <v>63.355050356877292</v>
      </c>
      <c r="F137" s="98">
        <v>72.567519384224482</v>
      </c>
      <c r="G137" s="98">
        <v>80.636335413583666</v>
      </c>
      <c r="H137" s="98">
        <v>87.004358791358214</v>
      </c>
      <c r="I137" s="98">
        <v>114.58961139897976</v>
      </c>
      <c r="J137" s="98">
        <v>96.188057062090834</v>
      </c>
      <c r="K137" s="98">
        <v>111.44969639396072</v>
      </c>
      <c r="L137" s="98">
        <v>110.16181257018033</v>
      </c>
      <c r="M137" s="98">
        <v>133.87792042975869</v>
      </c>
      <c r="N137" s="98">
        <v>143.63858662773822</v>
      </c>
      <c r="O137" s="98">
        <v>161.08740964705322</v>
      </c>
      <c r="P137" s="98">
        <v>150.85242236572279</v>
      </c>
      <c r="Q137" s="98">
        <v>174.22786228436857</v>
      </c>
      <c r="R137" s="98">
        <v>184.11628186781752</v>
      </c>
      <c r="S137" s="98">
        <v>207.64461069589694</v>
      </c>
      <c r="T137" s="98">
        <v>191.07656211710398</v>
      </c>
      <c r="U137" s="98">
        <v>174.20632994214569</v>
      </c>
      <c r="V137" s="98">
        <v>143.08200532493552</v>
      </c>
      <c r="W137" s="98">
        <v>154.84304403286203</v>
      </c>
      <c r="X137" s="98">
        <v>139.50259522647434</v>
      </c>
      <c r="Y137" s="98">
        <v>103.08023280561342</v>
      </c>
      <c r="DA137" s="63" t="s">
        <v>1700</v>
      </c>
    </row>
    <row r="138" spans="1:105" ht="12" customHeight="1" x14ac:dyDescent="0.25">
      <c r="A138" s="108" t="s">
        <v>52</v>
      </c>
      <c r="B138" s="98">
        <v>39.070824403799691</v>
      </c>
      <c r="C138" s="98">
        <v>46.61059598466435</v>
      </c>
      <c r="D138" s="98">
        <v>53.200073730864339</v>
      </c>
      <c r="E138" s="98">
        <v>66.842047109592585</v>
      </c>
      <c r="F138" s="98">
        <v>68.935028920149065</v>
      </c>
      <c r="G138" s="98">
        <v>79.060398956461313</v>
      </c>
      <c r="H138" s="98">
        <v>87.979856556350271</v>
      </c>
      <c r="I138" s="98">
        <v>95.403784004026406</v>
      </c>
      <c r="J138" s="98">
        <v>96.822172344359089</v>
      </c>
      <c r="K138" s="98">
        <v>110.35405024144217</v>
      </c>
      <c r="L138" s="98">
        <v>113.28530380544656</v>
      </c>
      <c r="M138" s="98">
        <v>127.1286074388271</v>
      </c>
      <c r="N138" s="98">
        <v>137.22058924612966</v>
      </c>
      <c r="O138" s="98">
        <v>144.15273755253247</v>
      </c>
      <c r="P138" s="98">
        <v>167.1678529441927</v>
      </c>
      <c r="Q138" s="98">
        <v>195.80569434888355</v>
      </c>
      <c r="R138" s="98">
        <v>203.0051021930212</v>
      </c>
      <c r="S138" s="98">
        <v>205.82005794048055</v>
      </c>
      <c r="T138" s="98">
        <v>219.84811418790264</v>
      </c>
      <c r="U138" s="98">
        <v>200.33255895513636</v>
      </c>
      <c r="V138" s="98">
        <v>191.26003188999266</v>
      </c>
      <c r="W138" s="98">
        <v>169.07451105167084</v>
      </c>
      <c r="X138" s="98">
        <v>169.60562886053225</v>
      </c>
      <c r="Y138" s="98">
        <v>153.84961023327179</v>
      </c>
      <c r="DA138" s="63" t="s">
        <v>1701</v>
      </c>
    </row>
    <row r="139" spans="1:105" ht="12" customHeight="1" x14ac:dyDescent="0.25">
      <c r="A139" s="121" t="s">
        <v>54</v>
      </c>
      <c r="B139" s="122">
        <v>1510.3806520774001</v>
      </c>
      <c r="C139" s="122">
        <v>1540.0705534945857</v>
      </c>
      <c r="D139" s="122">
        <v>1513.5800520596101</v>
      </c>
      <c r="E139" s="122">
        <v>1629.013883045516</v>
      </c>
      <c r="F139" s="122">
        <v>1528.781786136341</v>
      </c>
      <c r="G139" s="122">
        <v>1575.729542590967</v>
      </c>
      <c r="H139" s="122">
        <v>1439.3365690746723</v>
      </c>
      <c r="I139" s="122">
        <v>1383.4466142274973</v>
      </c>
      <c r="J139" s="122">
        <v>1248.3409563303851</v>
      </c>
      <c r="K139" s="122">
        <v>1237.1653167333936</v>
      </c>
      <c r="L139" s="122">
        <v>1228.9542566553778</v>
      </c>
      <c r="M139" s="122">
        <v>1162.393430355324</v>
      </c>
      <c r="N139" s="122">
        <v>1150.3129782572901</v>
      </c>
      <c r="O139" s="122">
        <v>1149.4238136129998</v>
      </c>
      <c r="P139" s="122">
        <v>1113.4133584650065</v>
      </c>
      <c r="Q139" s="122">
        <v>1129.7048837438485</v>
      </c>
      <c r="R139" s="122">
        <v>1114.1946465574956</v>
      </c>
      <c r="S139" s="122">
        <v>1142.0708343099666</v>
      </c>
      <c r="T139" s="122">
        <v>1089.4997630134558</v>
      </c>
      <c r="U139" s="122">
        <v>1071.4618073590623</v>
      </c>
      <c r="V139" s="122">
        <v>1046.2519747416231</v>
      </c>
      <c r="W139" s="122">
        <v>1037.8497002673591</v>
      </c>
      <c r="X139" s="122">
        <v>963.61494060085943</v>
      </c>
      <c r="Y139" s="122">
        <v>895.14311471416454</v>
      </c>
      <c r="DA139" s="130" t="s">
        <v>1702</v>
      </c>
    </row>
    <row r="140" spans="1:105" ht="12" customHeight="1" x14ac:dyDescent="0.25">
      <c r="A140" s="97" t="s">
        <v>50</v>
      </c>
      <c r="B140" s="98">
        <v>661.04580465575225</v>
      </c>
      <c r="C140" s="98">
        <v>671.3553893231018</v>
      </c>
      <c r="D140" s="98">
        <v>660.16942644922153</v>
      </c>
      <c r="E140" s="98">
        <v>706.16485317079878</v>
      </c>
      <c r="F140" s="98">
        <v>597.51770280246728</v>
      </c>
      <c r="G140" s="98">
        <v>666.03706939197468</v>
      </c>
      <c r="H140" s="98">
        <v>526.23352636555671</v>
      </c>
      <c r="I140" s="98">
        <v>539.92308248400195</v>
      </c>
      <c r="J140" s="98">
        <v>436.66967712185658</v>
      </c>
      <c r="K140" s="98">
        <v>451.6091853444666</v>
      </c>
      <c r="L140" s="98">
        <v>419.82694275380487</v>
      </c>
      <c r="M140" s="98">
        <v>403.76674787136824</v>
      </c>
      <c r="N140" s="98">
        <v>380.77957708596159</v>
      </c>
      <c r="O140" s="98">
        <v>368.40661255675553</v>
      </c>
      <c r="P140" s="98">
        <v>367.49789073584446</v>
      </c>
      <c r="Q140" s="98">
        <v>367.28026745644701</v>
      </c>
      <c r="R140" s="98">
        <v>359.58648648280104</v>
      </c>
      <c r="S140" s="98">
        <v>368.49200860313823</v>
      </c>
      <c r="T140" s="98">
        <v>358.80611728268275</v>
      </c>
      <c r="U140" s="98">
        <v>362.01231920831009</v>
      </c>
      <c r="V140" s="98">
        <v>340.74673914802793</v>
      </c>
      <c r="W140" s="98">
        <v>334.01964104085272</v>
      </c>
      <c r="X140" s="98">
        <v>311.48480607620132</v>
      </c>
      <c r="Y140" s="98">
        <v>294.81743557550084</v>
      </c>
      <c r="DA140" s="63" t="s">
        <v>1703</v>
      </c>
    </row>
    <row r="141" spans="1:105" ht="12" customHeight="1" x14ac:dyDescent="0.25">
      <c r="A141" s="109" t="s">
        <v>120</v>
      </c>
      <c r="B141" s="33">
        <v>849.33484742164774</v>
      </c>
      <c r="C141" s="33">
        <v>868.71516417148416</v>
      </c>
      <c r="D141" s="33">
        <v>853.41062561038871</v>
      </c>
      <c r="E141" s="33">
        <v>922.84902987471742</v>
      </c>
      <c r="F141" s="33">
        <v>931.26408333387405</v>
      </c>
      <c r="G141" s="33">
        <v>909.69247319899239</v>
      </c>
      <c r="H141" s="33">
        <v>913.10304270911558</v>
      </c>
      <c r="I141" s="33">
        <v>843.52353174349514</v>
      </c>
      <c r="J141" s="33">
        <v>811.67127920852874</v>
      </c>
      <c r="K141" s="33">
        <v>785.55613138892716</v>
      </c>
      <c r="L141" s="33">
        <v>809.12731390157296</v>
      </c>
      <c r="M141" s="33">
        <v>758.62668248395596</v>
      </c>
      <c r="N141" s="33">
        <v>769.53340117132848</v>
      </c>
      <c r="O141" s="33">
        <v>781.01720105624429</v>
      </c>
      <c r="P141" s="33">
        <v>745.91546772916206</v>
      </c>
      <c r="Q141" s="33">
        <v>762.42461628740136</v>
      </c>
      <c r="R141" s="33">
        <v>754.60816007469452</v>
      </c>
      <c r="S141" s="33">
        <v>773.57882570682807</v>
      </c>
      <c r="T141" s="33">
        <v>730.69364573077314</v>
      </c>
      <c r="U141" s="33">
        <v>709.44948815075236</v>
      </c>
      <c r="V141" s="33">
        <v>705.50523559359499</v>
      </c>
      <c r="W141" s="33">
        <v>703.83005922650636</v>
      </c>
      <c r="X141" s="33">
        <v>652.13013452465805</v>
      </c>
      <c r="Y141" s="33">
        <v>600.32567913866376</v>
      </c>
      <c r="DA141" s="60" t="s">
        <v>1704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1113.6946588369801</v>
      </c>
      <c r="C143" s="117">
        <f t="shared" si="49"/>
        <v>1347.939419797729</v>
      </c>
      <c r="D143" s="117">
        <f t="shared" si="49"/>
        <v>1613.7161429370808</v>
      </c>
      <c r="E143" s="117">
        <f t="shared" si="49"/>
        <v>1949.1575615245731</v>
      </c>
      <c r="F143" s="117">
        <f t="shared" si="49"/>
        <v>2141.7609320459778</v>
      </c>
      <c r="G143" s="117">
        <f t="shared" si="49"/>
        <v>2528.1341920314931</v>
      </c>
      <c r="H143" s="117">
        <f t="shared" si="49"/>
        <v>2880.4880220723066</v>
      </c>
      <c r="I143" s="117">
        <f t="shared" si="49"/>
        <v>3248.4177112052585</v>
      </c>
      <c r="J143" s="117">
        <f t="shared" si="49"/>
        <v>3652.6073715895914</v>
      </c>
      <c r="K143" s="117">
        <f t="shared" si="49"/>
        <v>4154.4458876435237</v>
      </c>
      <c r="L143" s="117">
        <f t="shared" si="49"/>
        <v>4958.218587122431</v>
      </c>
      <c r="M143" s="117">
        <f t="shared" si="49"/>
        <v>4829.1443595161218</v>
      </c>
      <c r="N143" s="117">
        <f t="shared" si="49"/>
        <v>5190.1942724970604</v>
      </c>
      <c r="O143" s="117">
        <f t="shared" si="49"/>
        <v>5462.8620871933454</v>
      </c>
      <c r="P143" s="117">
        <f t="shared" si="49"/>
        <v>5317.2479481570354</v>
      </c>
      <c r="Q143" s="117">
        <f t="shared" si="49"/>
        <v>5637.2042389301778</v>
      </c>
      <c r="R143" s="117">
        <f t="shared" ref="R143:V143" si="50">R144+R146+R148+R157</f>
        <v>6124.2892925220658</v>
      </c>
      <c r="S143" s="117">
        <f t="shared" si="50"/>
        <v>6320.4261021210114</v>
      </c>
      <c r="T143" s="117">
        <f t="shared" si="50"/>
        <v>6598.2844019183412</v>
      </c>
      <c r="U143" s="117">
        <f t="shared" si="50"/>
        <v>6918.0390340173089</v>
      </c>
      <c r="V143" s="117">
        <f t="shared" si="50"/>
        <v>7398.5038662379411</v>
      </c>
      <c r="W143" s="117">
        <f t="shared" ref="W143:Y143" si="51">W144+W146+W148+W157</f>
        <v>8520.5683067360587</v>
      </c>
      <c r="X143" s="117">
        <f t="shared" si="51"/>
        <v>9018.7168252207211</v>
      </c>
      <c r="Y143" s="117">
        <f t="shared" si="51"/>
        <v>9513.2682313294736</v>
      </c>
      <c r="DA143" s="129" t="s">
        <v>1705</v>
      </c>
    </row>
    <row r="144" spans="1:105" ht="12.95" customHeight="1" x14ac:dyDescent="0.25">
      <c r="A144" s="121" t="s">
        <v>57</v>
      </c>
      <c r="B144" s="122">
        <f t="shared" ref="B144:Y144" si="52">B145</f>
        <v>807.73259979456623</v>
      </c>
      <c r="C144" s="122">
        <f t="shared" si="52"/>
        <v>997.22861661482477</v>
      </c>
      <c r="D144" s="122">
        <f t="shared" si="52"/>
        <v>1162.3633581074698</v>
      </c>
      <c r="E144" s="122">
        <f t="shared" si="52"/>
        <v>1373.7142977104379</v>
      </c>
      <c r="F144" s="122">
        <f t="shared" si="52"/>
        <v>1468.3784165691513</v>
      </c>
      <c r="G144" s="122">
        <f t="shared" si="52"/>
        <v>1727.0156494045889</v>
      </c>
      <c r="H144" s="122">
        <f t="shared" si="52"/>
        <v>1920.1049641818049</v>
      </c>
      <c r="I144" s="122">
        <f t="shared" si="52"/>
        <v>2096.1087550215807</v>
      </c>
      <c r="J144" s="122">
        <f t="shared" si="52"/>
        <v>2348.2529468948906</v>
      </c>
      <c r="K144" s="122">
        <f t="shared" si="52"/>
        <v>2660.8336064133418</v>
      </c>
      <c r="L144" s="122">
        <f t="shared" si="52"/>
        <v>3173.2985730031087</v>
      </c>
      <c r="M144" s="122">
        <f t="shared" si="52"/>
        <v>2910.8137924444618</v>
      </c>
      <c r="N144" s="122">
        <f t="shared" si="52"/>
        <v>3143.7843834321843</v>
      </c>
      <c r="O144" s="122">
        <f t="shared" si="52"/>
        <v>3246.3823950273108</v>
      </c>
      <c r="P144" s="122">
        <f t="shared" si="52"/>
        <v>3063.7639321206789</v>
      </c>
      <c r="Q144" s="122">
        <f t="shared" si="52"/>
        <v>3189.6899585613255</v>
      </c>
      <c r="R144" s="122">
        <f t="shared" si="52"/>
        <v>3460.4356968738316</v>
      </c>
      <c r="S144" s="122">
        <f t="shared" si="52"/>
        <v>3445.1928494670888</v>
      </c>
      <c r="T144" s="122">
        <f t="shared" si="52"/>
        <v>3483.7605066111091</v>
      </c>
      <c r="U144" s="122">
        <f t="shared" si="52"/>
        <v>3599.5010635314165</v>
      </c>
      <c r="V144" s="122">
        <f t="shared" si="52"/>
        <v>3693.3132316035221</v>
      </c>
      <c r="W144" s="122">
        <f t="shared" si="52"/>
        <v>4409.0472566320868</v>
      </c>
      <c r="X144" s="122">
        <f t="shared" si="52"/>
        <v>4736.9324141236448</v>
      </c>
      <c r="Y144" s="122">
        <f t="shared" si="52"/>
        <v>5119.0159959827743</v>
      </c>
      <c r="DA144" s="130" t="s">
        <v>1706</v>
      </c>
    </row>
    <row r="145" spans="1:105" ht="12" customHeight="1" x14ac:dyDescent="0.25">
      <c r="A145" s="97" t="s">
        <v>53</v>
      </c>
      <c r="B145" s="98">
        <v>807.73259979456623</v>
      </c>
      <c r="C145" s="98">
        <v>997.22861661482477</v>
      </c>
      <c r="D145" s="98">
        <v>1162.3633581074698</v>
      </c>
      <c r="E145" s="98">
        <v>1373.7142977104379</v>
      </c>
      <c r="F145" s="98">
        <v>1468.3784165691513</v>
      </c>
      <c r="G145" s="98">
        <v>1727.0156494045889</v>
      </c>
      <c r="H145" s="98">
        <v>1920.1049641818049</v>
      </c>
      <c r="I145" s="98">
        <v>2096.1087550215807</v>
      </c>
      <c r="J145" s="98">
        <v>2348.2529468948906</v>
      </c>
      <c r="K145" s="98">
        <v>2660.8336064133418</v>
      </c>
      <c r="L145" s="98">
        <v>3173.2985730031087</v>
      </c>
      <c r="M145" s="98">
        <v>2910.8137924444618</v>
      </c>
      <c r="N145" s="98">
        <v>3143.7843834321843</v>
      </c>
      <c r="O145" s="98">
        <v>3246.3823950273108</v>
      </c>
      <c r="P145" s="98">
        <v>3063.7639321206789</v>
      </c>
      <c r="Q145" s="98">
        <v>3189.6899585613255</v>
      </c>
      <c r="R145" s="98">
        <v>3460.4356968738316</v>
      </c>
      <c r="S145" s="98">
        <v>3445.1928494670888</v>
      </c>
      <c r="T145" s="98">
        <v>3483.7605066111091</v>
      </c>
      <c r="U145" s="98">
        <v>3599.5010635314165</v>
      </c>
      <c r="V145" s="98">
        <v>3693.3132316035221</v>
      </c>
      <c r="W145" s="98">
        <v>4409.0472566320868</v>
      </c>
      <c r="X145" s="98">
        <v>4736.9324141236448</v>
      </c>
      <c r="Y145" s="98">
        <v>5119.0159959827743</v>
      </c>
      <c r="DA145" s="63" t="s">
        <v>1707</v>
      </c>
    </row>
    <row r="146" spans="1:105" ht="12.95" customHeight="1" x14ac:dyDescent="0.25">
      <c r="A146" s="121" t="s">
        <v>92</v>
      </c>
      <c r="B146" s="122">
        <f t="shared" ref="B146:Y146" si="53">B147</f>
        <v>17.955768745415778</v>
      </c>
      <c r="C146" s="122">
        <f t="shared" si="53"/>
        <v>19.819403445431693</v>
      </c>
      <c r="D146" s="122">
        <f t="shared" si="53"/>
        <v>17.985168984893718</v>
      </c>
      <c r="E146" s="122">
        <f t="shared" si="53"/>
        <v>36.903897179010819</v>
      </c>
      <c r="F146" s="122">
        <f t="shared" si="53"/>
        <v>24.191753657957072</v>
      </c>
      <c r="G146" s="122">
        <f t="shared" si="53"/>
        <v>30.977215536724355</v>
      </c>
      <c r="H146" s="122">
        <f t="shared" si="53"/>
        <v>45.229381777502567</v>
      </c>
      <c r="I146" s="122">
        <f t="shared" si="53"/>
        <v>39.534420808907448</v>
      </c>
      <c r="J146" s="122">
        <f t="shared" si="53"/>
        <v>46.563487149095288</v>
      </c>
      <c r="K146" s="122">
        <f t="shared" si="53"/>
        <v>64.487166326326076</v>
      </c>
      <c r="L146" s="122">
        <f t="shared" si="53"/>
        <v>82.996001095867129</v>
      </c>
      <c r="M146" s="122">
        <f t="shared" si="53"/>
        <v>87.360732590458142</v>
      </c>
      <c r="N146" s="122">
        <f t="shared" si="53"/>
        <v>102.90962701580533</v>
      </c>
      <c r="O146" s="122">
        <f t="shared" si="53"/>
        <v>98.872819151160442</v>
      </c>
      <c r="P146" s="122">
        <f t="shared" si="53"/>
        <v>97.221273919510267</v>
      </c>
      <c r="Q146" s="122">
        <f t="shared" si="53"/>
        <v>118.62971009383884</v>
      </c>
      <c r="R146" s="122">
        <f t="shared" si="53"/>
        <v>140.88720434033405</v>
      </c>
      <c r="S146" s="122">
        <f t="shared" si="53"/>
        <v>159.48793743387876</v>
      </c>
      <c r="T146" s="122">
        <f t="shared" si="53"/>
        <v>161.94792941533134</v>
      </c>
      <c r="U146" s="122">
        <f t="shared" si="53"/>
        <v>197.470955518252</v>
      </c>
      <c r="V146" s="122">
        <f t="shared" si="53"/>
        <v>223.43742118581136</v>
      </c>
      <c r="W146" s="122">
        <f t="shared" si="53"/>
        <v>263.69124255111041</v>
      </c>
      <c r="X146" s="122">
        <f t="shared" si="53"/>
        <v>268.86149731154148</v>
      </c>
      <c r="Y146" s="122">
        <f t="shared" si="53"/>
        <v>297.48742506111728</v>
      </c>
      <c r="DA146" s="130" t="s">
        <v>1708</v>
      </c>
    </row>
    <row r="147" spans="1:105" ht="12" customHeight="1" x14ac:dyDescent="0.25">
      <c r="A147" s="97" t="s">
        <v>53</v>
      </c>
      <c r="B147" s="98">
        <v>17.955768745415778</v>
      </c>
      <c r="C147" s="98">
        <v>19.819403445431693</v>
      </c>
      <c r="D147" s="98">
        <v>17.985168984893718</v>
      </c>
      <c r="E147" s="98">
        <v>36.903897179010819</v>
      </c>
      <c r="F147" s="98">
        <v>24.191753657957072</v>
      </c>
      <c r="G147" s="98">
        <v>30.977215536724355</v>
      </c>
      <c r="H147" s="98">
        <v>45.229381777502567</v>
      </c>
      <c r="I147" s="98">
        <v>39.534420808907448</v>
      </c>
      <c r="J147" s="98">
        <v>46.563487149095288</v>
      </c>
      <c r="K147" s="98">
        <v>64.487166326326076</v>
      </c>
      <c r="L147" s="98">
        <v>82.996001095867129</v>
      </c>
      <c r="M147" s="98">
        <v>87.360732590458142</v>
      </c>
      <c r="N147" s="98">
        <v>102.90962701580533</v>
      </c>
      <c r="O147" s="98">
        <v>98.872819151160442</v>
      </c>
      <c r="P147" s="98">
        <v>97.221273919510267</v>
      </c>
      <c r="Q147" s="98">
        <v>118.62971009383884</v>
      </c>
      <c r="R147" s="98">
        <v>140.88720434033405</v>
      </c>
      <c r="S147" s="98">
        <v>159.48793743387876</v>
      </c>
      <c r="T147" s="98">
        <v>161.94792941533134</v>
      </c>
      <c r="U147" s="98">
        <v>197.470955518252</v>
      </c>
      <c r="V147" s="98">
        <v>223.43742118581136</v>
      </c>
      <c r="W147" s="98">
        <v>263.69124255111041</v>
      </c>
      <c r="X147" s="98">
        <v>268.86149731154148</v>
      </c>
      <c r="Y147" s="98">
        <v>297.48742506111728</v>
      </c>
      <c r="DA147" s="63" t="s">
        <v>1709</v>
      </c>
    </row>
    <row r="148" spans="1:105" ht="12" customHeight="1" x14ac:dyDescent="0.25">
      <c r="A148" s="121" t="s">
        <v>55</v>
      </c>
      <c r="B148" s="122">
        <v>218.00809183279293</v>
      </c>
      <c r="C148" s="122">
        <v>242.82425029644472</v>
      </c>
      <c r="D148" s="122">
        <v>305.65353409909534</v>
      </c>
      <c r="E148" s="122">
        <v>367.22108377176602</v>
      </c>
      <c r="F148" s="122">
        <v>438.07923207025254</v>
      </c>
      <c r="G148" s="122">
        <v>515.47248983403676</v>
      </c>
      <c r="H148" s="122">
        <v>611.94447384358386</v>
      </c>
      <c r="I148" s="122">
        <v>735.73074192036142</v>
      </c>
      <c r="J148" s="122">
        <v>832.41777778812491</v>
      </c>
      <c r="K148" s="122">
        <v>948.03605777104906</v>
      </c>
      <c r="L148" s="122">
        <v>1092.1333776820939</v>
      </c>
      <c r="M148" s="122">
        <v>1216.4669126798954</v>
      </c>
      <c r="N148" s="122">
        <v>1303.1806943698787</v>
      </c>
      <c r="O148" s="122">
        <v>1437.1828791812186</v>
      </c>
      <c r="P148" s="122">
        <v>1467.0548913595358</v>
      </c>
      <c r="Q148" s="122">
        <v>1589.6186365891688</v>
      </c>
      <c r="R148" s="122">
        <v>1719.1292785274213</v>
      </c>
      <c r="S148" s="122">
        <v>1850.7650984849784</v>
      </c>
      <c r="T148" s="122">
        <v>2017.0779206910975</v>
      </c>
      <c r="U148" s="122">
        <v>2126.6348300336658</v>
      </c>
      <c r="V148" s="122">
        <v>2356.1544642296517</v>
      </c>
      <c r="W148" s="122">
        <v>2619.746999670901</v>
      </c>
      <c r="X148" s="122">
        <v>2633.9117694055872</v>
      </c>
      <c r="Y148" s="122">
        <v>2663.9287095443574</v>
      </c>
      <c r="DA148" s="130" t="s">
        <v>1710</v>
      </c>
    </row>
    <row r="149" spans="1:105" ht="12" customHeight="1" x14ac:dyDescent="0.25">
      <c r="A149" s="97" t="s">
        <v>124</v>
      </c>
      <c r="B149" s="98">
        <v>33.821856430778446</v>
      </c>
      <c r="C149" s="98">
        <v>40.030907886876626</v>
      </c>
      <c r="D149" s="98">
        <v>55.477932055960572</v>
      </c>
      <c r="E149" s="98">
        <v>72.717423616740064</v>
      </c>
      <c r="F149" s="98">
        <v>92.256566534858536</v>
      </c>
      <c r="G149" s="98">
        <v>105.27171858428562</v>
      </c>
      <c r="H149" s="98">
        <v>119.8528037586176</v>
      </c>
      <c r="I149" s="98">
        <v>137.00685398425986</v>
      </c>
      <c r="J149" s="98">
        <v>155.29471422337315</v>
      </c>
      <c r="K149" s="98">
        <v>178.56311595701837</v>
      </c>
      <c r="L149" s="98">
        <v>200.86472038649234</v>
      </c>
      <c r="M149" s="98">
        <v>201.04070952872104</v>
      </c>
      <c r="N149" s="98">
        <v>203.43425609195782</v>
      </c>
      <c r="O149" s="98">
        <v>215.29611250996095</v>
      </c>
      <c r="P149" s="98">
        <v>222.9686782402255</v>
      </c>
      <c r="Q149" s="98">
        <v>217.50108229299147</v>
      </c>
      <c r="R149" s="98">
        <v>237.32058053546675</v>
      </c>
      <c r="S149" s="98">
        <v>241.07218953520538</v>
      </c>
      <c r="T149" s="98">
        <v>261.52031928125973</v>
      </c>
      <c r="U149" s="98">
        <v>263.23036053014306</v>
      </c>
      <c r="V149" s="98">
        <v>295.8653150342343</v>
      </c>
      <c r="W149" s="98">
        <v>304.8289108779872</v>
      </c>
      <c r="X149" s="98">
        <v>322.48162873793353</v>
      </c>
      <c r="Y149" s="98">
        <v>299.2542011174354</v>
      </c>
      <c r="DA149" s="63" t="s">
        <v>1711</v>
      </c>
    </row>
    <row r="150" spans="1:105" ht="12" customHeight="1" x14ac:dyDescent="0.25">
      <c r="A150" s="97" t="s">
        <v>123</v>
      </c>
      <c r="B150" s="98">
        <v>0.15469502519658798</v>
      </c>
      <c r="C150" s="98">
        <v>0.18375504847567684</v>
      </c>
      <c r="D150" s="98">
        <v>0.27951839687644703</v>
      </c>
      <c r="E150" s="98">
        <v>0.60682520255056172</v>
      </c>
      <c r="F150" s="98">
        <v>0.72258703513936107</v>
      </c>
      <c r="G150" s="98">
        <v>0.73765061562987178</v>
      </c>
      <c r="H150" s="98">
        <v>0.83325759630038887</v>
      </c>
      <c r="I150" s="98">
        <v>0.8792447394097046</v>
      </c>
      <c r="J150" s="98">
        <v>1.2879900327843377</v>
      </c>
      <c r="K150" s="98">
        <v>1.6160008124916867</v>
      </c>
      <c r="L150" s="98">
        <v>2.8941433832461159</v>
      </c>
      <c r="M150" s="98">
        <v>2.9975238488114626</v>
      </c>
      <c r="N150" s="98">
        <v>3.5065696749981861</v>
      </c>
      <c r="O150" s="98">
        <v>4.0917610225005925</v>
      </c>
      <c r="P150" s="98">
        <v>4.5289740354049561</v>
      </c>
      <c r="Q150" s="98">
        <v>4.416569118181747</v>
      </c>
      <c r="R150" s="98">
        <v>4.7655282262831227</v>
      </c>
      <c r="S150" s="98">
        <v>5.09638207902902</v>
      </c>
      <c r="T150" s="98">
        <v>5.2326429191046611</v>
      </c>
      <c r="U150" s="98">
        <v>5.2024755526357174</v>
      </c>
      <c r="V150" s="98">
        <v>6.7201471674327689</v>
      </c>
      <c r="W150" s="98">
        <v>5.7659414491460748</v>
      </c>
      <c r="X150" s="98">
        <v>6.3370642271780122</v>
      </c>
      <c r="Y150" s="98">
        <v>5.4887082477390399</v>
      </c>
      <c r="DA150" s="63" t="s">
        <v>1712</v>
      </c>
    </row>
    <row r="151" spans="1:105" ht="12" customHeight="1" x14ac:dyDescent="0.25">
      <c r="A151" s="100" t="s">
        <v>50</v>
      </c>
      <c r="B151" s="101">
        <v>4.7878069751050543E-2</v>
      </c>
      <c r="C151" s="101">
        <v>5.9880747794479147E-2</v>
      </c>
      <c r="D151" s="101">
        <v>8.852771214743109E-2</v>
      </c>
      <c r="E151" s="101">
        <v>0.16440146051072038</v>
      </c>
      <c r="F151" s="101">
        <v>0.20201989818577548</v>
      </c>
      <c r="G151" s="101">
        <v>0.22670346745690165</v>
      </c>
      <c r="H151" s="101">
        <v>0.24468992177110532</v>
      </c>
      <c r="I151" s="101">
        <v>0.25844489908715312</v>
      </c>
      <c r="J151" s="101">
        <v>0.37044471632796405</v>
      </c>
      <c r="K151" s="101">
        <v>0.48002595142643106</v>
      </c>
      <c r="L151" s="101">
        <v>0.73880709377073073</v>
      </c>
      <c r="M151" s="101">
        <v>0.58619672998433103</v>
      </c>
      <c r="N151" s="101">
        <v>0.67956095202794053</v>
      </c>
      <c r="O151" s="101">
        <v>0.72052751254900993</v>
      </c>
      <c r="P151" s="101">
        <v>0.87933978114774336</v>
      </c>
      <c r="Q151" s="101">
        <v>0.81440256182130033</v>
      </c>
      <c r="R151" s="101">
        <v>0.99626263409619553</v>
      </c>
      <c r="S151" s="101">
        <v>1.0043472970861707</v>
      </c>
      <c r="T151" s="101">
        <v>0.95063248237984765</v>
      </c>
      <c r="U151" s="101">
        <v>0.93716440863908179</v>
      </c>
      <c r="V151" s="101">
        <v>1.3526444583947823</v>
      </c>
      <c r="W151" s="101">
        <v>1.2721144081436466</v>
      </c>
      <c r="X151" s="101">
        <v>1.6156926688776598</v>
      </c>
      <c r="Y151" s="101">
        <v>1.3487827884474335</v>
      </c>
      <c r="DA151" s="131" t="s">
        <v>1713</v>
      </c>
    </row>
    <row r="152" spans="1:105" ht="12" customHeight="1" x14ac:dyDescent="0.25">
      <c r="A152" s="103" t="s">
        <v>52</v>
      </c>
      <c r="B152" s="104">
        <v>0.10681695544553747</v>
      </c>
      <c r="C152" s="104">
        <v>0.12387430068119769</v>
      </c>
      <c r="D152" s="104">
        <v>0.19099068472901592</v>
      </c>
      <c r="E152" s="104">
        <v>0.44242374203984125</v>
      </c>
      <c r="F152" s="104">
        <v>0.52056713695358559</v>
      </c>
      <c r="G152" s="104">
        <v>0.51094714817297027</v>
      </c>
      <c r="H152" s="104">
        <v>0.58856767452928349</v>
      </c>
      <c r="I152" s="104">
        <v>0.62079984032255153</v>
      </c>
      <c r="J152" s="104">
        <v>0.91754531645637349</v>
      </c>
      <c r="K152" s="104">
        <v>1.1359748610652556</v>
      </c>
      <c r="L152" s="104">
        <v>2.1553362894753856</v>
      </c>
      <c r="M152" s="104">
        <v>2.4113271188271312</v>
      </c>
      <c r="N152" s="104">
        <v>2.8270087229702461</v>
      </c>
      <c r="O152" s="104">
        <v>3.3712335099515824</v>
      </c>
      <c r="P152" s="104">
        <v>3.6496342542572133</v>
      </c>
      <c r="Q152" s="104">
        <v>3.602166556360447</v>
      </c>
      <c r="R152" s="104">
        <v>3.7692655921869278</v>
      </c>
      <c r="S152" s="104">
        <v>4.09203478194285</v>
      </c>
      <c r="T152" s="104">
        <v>4.2820104367248142</v>
      </c>
      <c r="U152" s="104">
        <v>4.2653111439966356</v>
      </c>
      <c r="V152" s="104">
        <v>5.3675027090379874</v>
      </c>
      <c r="W152" s="104">
        <v>4.4938270410024268</v>
      </c>
      <c r="X152" s="104">
        <v>4.7213715583003513</v>
      </c>
      <c r="Y152" s="104">
        <v>4.1399254592916064</v>
      </c>
      <c r="DA152" s="132" t="s">
        <v>1714</v>
      </c>
    </row>
    <row r="153" spans="1:105" ht="12" customHeight="1" x14ac:dyDescent="0.25">
      <c r="A153" s="106" t="s">
        <v>122</v>
      </c>
      <c r="B153" s="101">
        <v>166.60743181684225</v>
      </c>
      <c r="C153" s="101">
        <v>180.17603307521156</v>
      </c>
      <c r="D153" s="101">
        <v>217.44313121555086</v>
      </c>
      <c r="E153" s="101">
        <v>249.57814388326398</v>
      </c>
      <c r="F153" s="101">
        <v>293.83612460051802</v>
      </c>
      <c r="G153" s="101">
        <v>346.5794404112217</v>
      </c>
      <c r="H153" s="101">
        <v>413.0887186027453</v>
      </c>
      <c r="I153" s="101">
        <v>480.06167589587795</v>
      </c>
      <c r="J153" s="101">
        <v>537.71331457084341</v>
      </c>
      <c r="K153" s="101">
        <v>585.1969834226029</v>
      </c>
      <c r="L153" s="101">
        <v>669.94178361509864</v>
      </c>
      <c r="M153" s="101">
        <v>744.92965865118356</v>
      </c>
      <c r="N153" s="101">
        <v>808.27717003990415</v>
      </c>
      <c r="O153" s="101">
        <v>892.1447900501704</v>
      </c>
      <c r="P153" s="101">
        <v>884.1396652678236</v>
      </c>
      <c r="Q153" s="101">
        <v>957.49851722892026</v>
      </c>
      <c r="R153" s="101">
        <v>1016.4350017774119</v>
      </c>
      <c r="S153" s="101">
        <v>1087.7903679492467</v>
      </c>
      <c r="T153" s="101">
        <v>1169.5604042415316</v>
      </c>
      <c r="U153" s="101">
        <v>1238.5462362446035</v>
      </c>
      <c r="V153" s="101">
        <v>1388.1283266402318</v>
      </c>
      <c r="W153" s="101">
        <v>1488.90872968383</v>
      </c>
      <c r="X153" s="101">
        <v>1392.6847523024187</v>
      </c>
      <c r="Y153" s="101">
        <v>1436.5091019272115</v>
      </c>
      <c r="DA153" s="131" t="s">
        <v>1715</v>
      </c>
    </row>
    <row r="154" spans="1:105" ht="12" customHeight="1" x14ac:dyDescent="0.25">
      <c r="A154" s="107" t="s">
        <v>121</v>
      </c>
      <c r="B154" s="104">
        <v>17.424108559975629</v>
      </c>
      <c r="C154" s="104">
        <v>22.433554285880838</v>
      </c>
      <c r="D154" s="104">
        <v>32.452952430707441</v>
      </c>
      <c r="E154" s="104">
        <v>44.318691069211418</v>
      </c>
      <c r="F154" s="104">
        <v>51.263953899736535</v>
      </c>
      <c r="G154" s="104">
        <v>62.883680222899635</v>
      </c>
      <c r="H154" s="104">
        <v>78.16969388592058</v>
      </c>
      <c r="I154" s="104">
        <v>117.78296730081399</v>
      </c>
      <c r="J154" s="104">
        <v>138.12175896112407</v>
      </c>
      <c r="K154" s="104">
        <v>182.65995757893597</v>
      </c>
      <c r="L154" s="104">
        <v>218.43273029725671</v>
      </c>
      <c r="M154" s="104">
        <v>267.49902065117936</v>
      </c>
      <c r="N154" s="104">
        <v>287.96269856301848</v>
      </c>
      <c r="O154" s="104">
        <v>325.65021559858661</v>
      </c>
      <c r="P154" s="104">
        <v>355.41757381608113</v>
      </c>
      <c r="Q154" s="104">
        <v>410.20246794907519</v>
      </c>
      <c r="R154" s="104">
        <v>460.60816798825948</v>
      </c>
      <c r="S154" s="104">
        <v>516.80615892149751</v>
      </c>
      <c r="T154" s="104">
        <v>580.76455424920096</v>
      </c>
      <c r="U154" s="104">
        <v>619.65575770628209</v>
      </c>
      <c r="V154" s="104">
        <v>665.44067538775323</v>
      </c>
      <c r="W154" s="104">
        <v>820.24341765993688</v>
      </c>
      <c r="X154" s="104">
        <v>912.40832413805617</v>
      </c>
      <c r="Y154" s="104">
        <v>922.67669825197254</v>
      </c>
      <c r="DA154" s="132" t="s">
        <v>1716</v>
      </c>
    </row>
    <row r="155" spans="1:105" ht="12" customHeight="1" x14ac:dyDescent="0.25">
      <c r="A155" s="108" t="s">
        <v>53</v>
      </c>
      <c r="B155" s="98">
        <v>10.377140620443218</v>
      </c>
      <c r="C155" s="98">
        <v>13.112899287348606</v>
      </c>
      <c r="D155" s="98">
        <v>18.251872557815311</v>
      </c>
      <c r="E155" s="98">
        <v>23.655774613886784</v>
      </c>
      <c r="F155" s="98">
        <v>27.64584505850787</v>
      </c>
      <c r="G155" s="98">
        <v>32.721420233891848</v>
      </c>
      <c r="H155" s="98">
        <v>39.282363663996826</v>
      </c>
      <c r="I155" s="98">
        <v>62.278251446056856</v>
      </c>
      <c r="J155" s="98">
        <v>67.584335250676133</v>
      </c>
      <c r="K155" s="98">
        <v>88.575938401643995</v>
      </c>
      <c r="L155" s="98">
        <v>106.44386272786772</v>
      </c>
      <c r="M155" s="98">
        <v>124.93818871210215</v>
      </c>
      <c r="N155" s="98">
        <v>132.99547971390837</v>
      </c>
      <c r="O155" s="98">
        <v>153.85037776239824</v>
      </c>
      <c r="P155" s="98">
        <v>153.37331567465992</v>
      </c>
      <c r="Q155" s="98">
        <v>175.67257359201497</v>
      </c>
      <c r="R155" s="98">
        <v>197.2940580807888</v>
      </c>
      <c r="S155" s="98">
        <v>228.03521334835813</v>
      </c>
      <c r="T155" s="98">
        <v>243.94802092145571</v>
      </c>
      <c r="U155" s="98">
        <v>254.40444780146993</v>
      </c>
      <c r="V155" s="98">
        <v>256.63037782846851</v>
      </c>
      <c r="W155" s="98">
        <v>336.08324555367113</v>
      </c>
      <c r="X155" s="98">
        <v>327.89437729531153</v>
      </c>
      <c r="Y155" s="98">
        <v>306.23734468530677</v>
      </c>
      <c r="DA155" s="63" t="s">
        <v>1717</v>
      </c>
    </row>
    <row r="156" spans="1:105" ht="12" customHeight="1" x14ac:dyDescent="0.25">
      <c r="A156" s="108" t="s">
        <v>52</v>
      </c>
      <c r="B156" s="98">
        <v>7.0469679395324132</v>
      </c>
      <c r="C156" s="98">
        <v>9.3206549985322287</v>
      </c>
      <c r="D156" s="98">
        <v>14.201079872892132</v>
      </c>
      <c r="E156" s="98">
        <v>20.662916455324638</v>
      </c>
      <c r="F156" s="98">
        <v>23.618108841228651</v>
      </c>
      <c r="G156" s="98">
        <v>30.162259989007797</v>
      </c>
      <c r="H156" s="98">
        <v>38.887330221923776</v>
      </c>
      <c r="I156" s="98">
        <v>55.504715854757123</v>
      </c>
      <c r="J156" s="98">
        <v>70.537423710447911</v>
      </c>
      <c r="K156" s="98">
        <v>94.084019177291992</v>
      </c>
      <c r="L156" s="98">
        <v>111.98886756938899</v>
      </c>
      <c r="M156" s="98">
        <v>142.56083193907725</v>
      </c>
      <c r="N156" s="98">
        <v>154.96721884910997</v>
      </c>
      <c r="O156" s="98">
        <v>171.79983783618835</v>
      </c>
      <c r="P156" s="98">
        <v>202.04425814142124</v>
      </c>
      <c r="Q156" s="98">
        <v>234.52989435706013</v>
      </c>
      <c r="R156" s="98">
        <v>263.31410990747065</v>
      </c>
      <c r="S156" s="98">
        <v>288.77094557313939</v>
      </c>
      <c r="T156" s="98">
        <v>336.81653332774533</v>
      </c>
      <c r="U156" s="98">
        <v>365.25130990481227</v>
      </c>
      <c r="V156" s="98">
        <v>408.81029755928495</v>
      </c>
      <c r="W156" s="98">
        <v>484.1601721062658</v>
      </c>
      <c r="X156" s="98">
        <v>584.51394684274464</v>
      </c>
      <c r="Y156" s="98">
        <v>616.439353566666</v>
      </c>
      <c r="DA156" s="63" t="s">
        <v>1718</v>
      </c>
    </row>
    <row r="157" spans="1:105" ht="12" customHeight="1" x14ac:dyDescent="0.25">
      <c r="A157" s="121" t="s">
        <v>54</v>
      </c>
      <c r="B157" s="122">
        <v>69.998198464205075</v>
      </c>
      <c r="C157" s="122">
        <v>88.067149441027738</v>
      </c>
      <c r="D157" s="122">
        <v>127.71408174562177</v>
      </c>
      <c r="E157" s="122">
        <v>171.31828286335843</v>
      </c>
      <c r="F157" s="122">
        <v>211.11152974861662</v>
      </c>
      <c r="G157" s="122">
        <v>254.66883725614298</v>
      </c>
      <c r="H157" s="122">
        <v>303.20920226941558</v>
      </c>
      <c r="I157" s="122">
        <v>377.04379345440861</v>
      </c>
      <c r="J157" s="122">
        <v>425.37315975748072</v>
      </c>
      <c r="K157" s="122">
        <v>481.08905713280706</v>
      </c>
      <c r="L157" s="122">
        <v>609.79063534136105</v>
      </c>
      <c r="M157" s="122">
        <v>614.50292180130623</v>
      </c>
      <c r="N157" s="122">
        <v>640.31956767919178</v>
      </c>
      <c r="O157" s="122">
        <v>680.42399383365637</v>
      </c>
      <c r="P157" s="122">
        <v>689.20785075731089</v>
      </c>
      <c r="Q157" s="122">
        <v>739.26593368584486</v>
      </c>
      <c r="R157" s="122">
        <v>803.83711278047838</v>
      </c>
      <c r="S157" s="122">
        <v>864.98021673506526</v>
      </c>
      <c r="T157" s="122">
        <v>935.49804520080374</v>
      </c>
      <c r="U157" s="122">
        <v>994.43218493397376</v>
      </c>
      <c r="V157" s="122">
        <v>1125.5987492189565</v>
      </c>
      <c r="W157" s="122">
        <v>1228.0828078819607</v>
      </c>
      <c r="X157" s="122">
        <v>1379.0111443799472</v>
      </c>
      <c r="Y157" s="122">
        <v>1432.8361007412248</v>
      </c>
      <c r="DA157" s="130" t="s">
        <v>1719</v>
      </c>
    </row>
    <row r="158" spans="1:105" ht="12" customHeight="1" x14ac:dyDescent="0.25">
      <c r="A158" s="97" t="s">
        <v>50</v>
      </c>
      <c r="B158" s="98">
        <v>20.14704749263101</v>
      </c>
      <c r="C158" s="98">
        <v>25.476797013317675</v>
      </c>
      <c r="D158" s="98">
        <v>39.911431526417452</v>
      </c>
      <c r="E158" s="98">
        <v>63.409663468408489</v>
      </c>
      <c r="F158" s="98">
        <v>79.095593210131199</v>
      </c>
      <c r="G158" s="98">
        <v>87.962977579890421</v>
      </c>
      <c r="H158" s="98">
        <v>100.08421245357701</v>
      </c>
      <c r="I158" s="98">
        <v>122.04158906790256</v>
      </c>
      <c r="J158" s="98">
        <v>133.63376709034162</v>
      </c>
      <c r="K158" s="98">
        <v>162.01651090293694</v>
      </c>
      <c r="L158" s="98">
        <v>192.89879231703014</v>
      </c>
      <c r="M158" s="98">
        <v>210.33703094734423</v>
      </c>
      <c r="N158" s="98">
        <v>222.29160636221948</v>
      </c>
      <c r="O158" s="98">
        <v>241.50529986519297</v>
      </c>
      <c r="P158" s="98">
        <v>247.77519023596426</v>
      </c>
      <c r="Q158" s="98">
        <v>249.13902519143443</v>
      </c>
      <c r="R158" s="98">
        <v>244.32937188272641</v>
      </c>
      <c r="S158" s="98">
        <v>261.55846524706061</v>
      </c>
      <c r="T158" s="98">
        <v>266.82490968069567</v>
      </c>
      <c r="U158" s="98">
        <v>281.85455733194186</v>
      </c>
      <c r="V158" s="98">
        <v>320.82220490228855</v>
      </c>
      <c r="W158" s="98">
        <v>324.76699324540493</v>
      </c>
      <c r="X158" s="98">
        <v>330.1179126493854</v>
      </c>
      <c r="Y158" s="98">
        <v>321.52212812936727</v>
      </c>
      <c r="DA158" s="63" t="s">
        <v>1720</v>
      </c>
    </row>
    <row r="159" spans="1:105" ht="12" customHeight="1" x14ac:dyDescent="0.25">
      <c r="A159" s="109" t="s">
        <v>120</v>
      </c>
      <c r="B159" s="33">
        <v>49.851150971574057</v>
      </c>
      <c r="C159" s="33">
        <v>62.590352427710066</v>
      </c>
      <c r="D159" s="33">
        <v>87.80265021920431</v>
      </c>
      <c r="E159" s="33">
        <v>107.90861939494997</v>
      </c>
      <c r="F159" s="33">
        <v>132.01593653848542</v>
      </c>
      <c r="G159" s="33">
        <v>166.70585967625249</v>
      </c>
      <c r="H159" s="33">
        <v>203.12498981583855</v>
      </c>
      <c r="I159" s="33">
        <v>255.00220438650609</v>
      </c>
      <c r="J159" s="33">
        <v>291.73939266713904</v>
      </c>
      <c r="K159" s="33">
        <v>319.07254622987</v>
      </c>
      <c r="L159" s="33">
        <v>416.8918430243308</v>
      </c>
      <c r="M159" s="33">
        <v>404.16589085396208</v>
      </c>
      <c r="N159" s="33">
        <v>418.02796131697232</v>
      </c>
      <c r="O159" s="33">
        <v>438.9186939684634</v>
      </c>
      <c r="P159" s="33">
        <v>441.43266052134669</v>
      </c>
      <c r="Q159" s="33">
        <v>490.12690849441054</v>
      </c>
      <c r="R159" s="33">
        <v>559.50774089775189</v>
      </c>
      <c r="S159" s="33">
        <v>603.42175148800482</v>
      </c>
      <c r="T159" s="33">
        <v>668.67313552010808</v>
      </c>
      <c r="U159" s="33">
        <v>712.57762760203218</v>
      </c>
      <c r="V159" s="33">
        <v>804.77654431666781</v>
      </c>
      <c r="W159" s="33">
        <v>903.31581463655584</v>
      </c>
      <c r="X159" s="33">
        <v>1048.8932317305621</v>
      </c>
      <c r="Y159" s="33">
        <v>1111.3139726118577</v>
      </c>
      <c r="DA159" s="60" t="s">
        <v>1721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10569.066255354848</v>
      </c>
      <c r="C161" s="117">
        <f t="shared" si="54"/>
        <v>11194.68577919523</v>
      </c>
      <c r="D161" s="117">
        <f t="shared" si="54"/>
        <v>11012.489418979489</v>
      </c>
      <c r="E161" s="117">
        <f t="shared" si="54"/>
        <v>11569.462869136814</v>
      </c>
      <c r="F161" s="117">
        <f t="shared" si="54"/>
        <v>11017.442523574446</v>
      </c>
      <c r="G161" s="117">
        <f t="shared" si="54"/>
        <v>10529.763578760878</v>
      </c>
      <c r="H161" s="117">
        <f t="shared" si="54"/>
        <v>10715.799171231709</v>
      </c>
      <c r="I161" s="117">
        <f t="shared" si="54"/>
        <v>10027.335155204441</v>
      </c>
      <c r="J161" s="117">
        <f t="shared" si="54"/>
        <v>10396.453778965471</v>
      </c>
      <c r="K161" s="117">
        <f t="shared" si="54"/>
        <v>10063.509243847682</v>
      </c>
      <c r="L161" s="117">
        <f t="shared" si="54"/>
        <v>11337.428702164836</v>
      </c>
      <c r="M161" s="117">
        <f t="shared" si="54"/>
        <v>9876.5667265805951</v>
      </c>
      <c r="N161" s="117">
        <f t="shared" si="54"/>
        <v>10538.032941515001</v>
      </c>
      <c r="O161" s="117">
        <f t="shared" si="54"/>
        <v>10120.308174290585</v>
      </c>
      <c r="P161" s="117">
        <f t="shared" si="54"/>
        <v>8497.5684903877973</v>
      </c>
      <c r="Q161" s="117">
        <f t="shared" si="54"/>
        <v>8570.3630607651248</v>
      </c>
      <c r="R161" s="117">
        <f t="shared" ref="R161:V161" si="55">R162+R164+R166+R175</f>
        <v>9316.7130439155899</v>
      </c>
      <c r="S161" s="117">
        <f t="shared" si="55"/>
        <v>9472.9003027494582</v>
      </c>
      <c r="T161" s="117">
        <f t="shared" si="55"/>
        <v>9489.6374760790131</v>
      </c>
      <c r="U161" s="117">
        <f t="shared" si="55"/>
        <v>9379.0862136036321</v>
      </c>
      <c r="V161" s="117">
        <f t="shared" si="55"/>
        <v>8894.8435748919892</v>
      </c>
      <c r="W161" s="117">
        <f t="shared" ref="W161:Y161" si="56">W162+W164+W166+W175</f>
        <v>9673.6096523080942</v>
      </c>
      <c r="X161" s="117">
        <f t="shared" si="56"/>
        <v>8636.768599045432</v>
      </c>
      <c r="Y161" s="117">
        <f t="shared" si="56"/>
        <v>8383.7811669576513</v>
      </c>
      <c r="DA161" s="129" t="s">
        <v>1722</v>
      </c>
    </row>
    <row r="162" spans="1:105" ht="12.95" customHeight="1" x14ac:dyDescent="0.25">
      <c r="A162" s="121" t="s">
        <v>57</v>
      </c>
      <c r="B162" s="122">
        <f t="shared" ref="B162:Y162" si="57">B163</f>
        <v>8747.7999594367666</v>
      </c>
      <c r="C162" s="122">
        <f t="shared" si="57"/>
        <v>9349.6257591596295</v>
      </c>
      <c r="D162" s="122">
        <f t="shared" si="57"/>
        <v>9141.4857453080367</v>
      </c>
      <c r="E162" s="122">
        <f t="shared" si="57"/>
        <v>9576.7199215382425</v>
      </c>
      <c r="F162" s="122">
        <f t="shared" si="57"/>
        <v>9145.4732550060417</v>
      </c>
      <c r="G162" s="122">
        <f t="shared" si="57"/>
        <v>8687.80398444005</v>
      </c>
      <c r="H162" s="122">
        <f t="shared" si="57"/>
        <v>8789.4127015850318</v>
      </c>
      <c r="I162" s="122">
        <f t="shared" si="57"/>
        <v>8116.364530915771</v>
      </c>
      <c r="J162" s="122">
        <f t="shared" si="57"/>
        <v>8484.1224351330984</v>
      </c>
      <c r="K162" s="122">
        <f t="shared" si="57"/>
        <v>8212.4174441989853</v>
      </c>
      <c r="L162" s="122">
        <f t="shared" si="57"/>
        <v>9367.1244483260234</v>
      </c>
      <c r="M162" s="122">
        <f t="shared" si="57"/>
        <v>7911.0267036231999</v>
      </c>
      <c r="N162" s="122">
        <f t="shared" si="57"/>
        <v>8574.1804509000285</v>
      </c>
      <c r="O162" s="122">
        <f t="shared" si="57"/>
        <v>8228.8954887181553</v>
      </c>
      <c r="P162" s="122">
        <f t="shared" si="57"/>
        <v>6758.0628441533272</v>
      </c>
      <c r="Q162" s="122">
        <f t="shared" si="57"/>
        <v>6820.6535637682864</v>
      </c>
      <c r="R162" s="122">
        <f t="shared" si="57"/>
        <v>7538.1208518168678</v>
      </c>
      <c r="S162" s="122">
        <f t="shared" si="57"/>
        <v>7638.669566309557</v>
      </c>
      <c r="T162" s="122">
        <f t="shared" si="57"/>
        <v>7651.67148943968</v>
      </c>
      <c r="U162" s="122">
        <f t="shared" si="57"/>
        <v>7569.9250429164831</v>
      </c>
      <c r="V162" s="122">
        <f t="shared" si="57"/>
        <v>7072.3219019787402</v>
      </c>
      <c r="W162" s="122">
        <f t="shared" si="57"/>
        <v>7839.3579702552206</v>
      </c>
      <c r="X162" s="122">
        <f t="shared" si="57"/>
        <v>6920.1960131282776</v>
      </c>
      <c r="Y162" s="122">
        <f t="shared" si="57"/>
        <v>6727.7991634002465</v>
      </c>
      <c r="DA162" s="130" t="s">
        <v>1723</v>
      </c>
    </row>
    <row r="163" spans="1:105" ht="12" customHeight="1" x14ac:dyDescent="0.25">
      <c r="A163" s="97" t="s">
        <v>53</v>
      </c>
      <c r="B163" s="33">
        <v>8747.7999594367666</v>
      </c>
      <c r="C163" s="33">
        <v>9349.6257591596295</v>
      </c>
      <c r="D163" s="33">
        <v>9141.4857453080367</v>
      </c>
      <c r="E163" s="33">
        <v>9576.7199215382425</v>
      </c>
      <c r="F163" s="33">
        <v>9145.4732550060417</v>
      </c>
      <c r="G163" s="33">
        <v>8687.80398444005</v>
      </c>
      <c r="H163" s="33">
        <v>8789.4127015850318</v>
      </c>
      <c r="I163" s="33">
        <v>8116.364530915771</v>
      </c>
      <c r="J163" s="33">
        <v>8484.1224351330984</v>
      </c>
      <c r="K163" s="33">
        <v>8212.4174441989853</v>
      </c>
      <c r="L163" s="33">
        <v>9367.1244483260234</v>
      </c>
      <c r="M163" s="33">
        <v>7911.0267036231999</v>
      </c>
      <c r="N163" s="33">
        <v>8574.1804509000285</v>
      </c>
      <c r="O163" s="33">
        <v>8228.8954887181553</v>
      </c>
      <c r="P163" s="33">
        <v>6758.0628441533272</v>
      </c>
      <c r="Q163" s="33">
        <v>6820.6535637682864</v>
      </c>
      <c r="R163" s="33">
        <v>7538.1208518168678</v>
      </c>
      <c r="S163" s="33">
        <v>7638.669566309557</v>
      </c>
      <c r="T163" s="33">
        <v>7651.67148943968</v>
      </c>
      <c r="U163" s="33">
        <v>7569.9250429164831</v>
      </c>
      <c r="V163" s="33">
        <v>7072.3219019787402</v>
      </c>
      <c r="W163" s="33">
        <v>7839.3579702552206</v>
      </c>
      <c r="X163" s="33">
        <v>6920.1960131282776</v>
      </c>
      <c r="Y163" s="33">
        <v>6727.7991634002465</v>
      </c>
      <c r="DA163" s="60" t="s">
        <v>1724</v>
      </c>
    </row>
    <row r="164" spans="1:105" ht="12.95" customHeight="1" x14ac:dyDescent="0.25">
      <c r="A164" s="121" t="s">
        <v>92</v>
      </c>
      <c r="B164" s="122">
        <f t="shared" ref="B164:Y164" si="58">B165</f>
        <v>82.032001887822005</v>
      </c>
      <c r="C164" s="122">
        <f t="shared" si="58"/>
        <v>97.673089231847371</v>
      </c>
      <c r="D164" s="122">
        <f t="shared" si="58"/>
        <v>78.144301880093465</v>
      </c>
      <c r="E164" s="122">
        <f t="shared" si="58"/>
        <v>186.29904772312457</v>
      </c>
      <c r="F164" s="122">
        <f t="shared" si="58"/>
        <v>80.840458138533975</v>
      </c>
      <c r="G164" s="122">
        <f t="shared" si="58"/>
        <v>94.01293793358542</v>
      </c>
      <c r="H164" s="122">
        <f t="shared" si="58"/>
        <v>112.44856341854673</v>
      </c>
      <c r="I164" s="122">
        <f t="shared" si="58"/>
        <v>79.601974494868699</v>
      </c>
      <c r="J164" s="122">
        <f t="shared" si="58"/>
        <v>83.11827215441545</v>
      </c>
      <c r="K164" s="122">
        <f t="shared" si="58"/>
        <v>92.769578180042032</v>
      </c>
      <c r="L164" s="122">
        <f t="shared" si="58"/>
        <v>95.016873090332197</v>
      </c>
      <c r="M164" s="122">
        <f t="shared" si="58"/>
        <v>92.619369488441322</v>
      </c>
      <c r="N164" s="122">
        <f t="shared" si="58"/>
        <v>109.91937013884058</v>
      </c>
      <c r="O164" s="122">
        <f t="shared" si="58"/>
        <v>88.367623286632082</v>
      </c>
      <c r="P164" s="122">
        <f t="shared" si="58"/>
        <v>74.266301582514288</v>
      </c>
      <c r="Q164" s="122">
        <f t="shared" si="58"/>
        <v>96.97318702013672</v>
      </c>
      <c r="R164" s="122">
        <f t="shared" si="58"/>
        <v>104.03608095362856</v>
      </c>
      <c r="S164" s="122">
        <f t="shared" si="58"/>
        <v>111.71957238737889</v>
      </c>
      <c r="T164" s="122">
        <f t="shared" si="58"/>
        <v>96.812654448451781</v>
      </c>
      <c r="U164" s="122">
        <f t="shared" si="58"/>
        <v>107.77225821911516</v>
      </c>
      <c r="V164" s="122">
        <f t="shared" si="58"/>
        <v>108.28842557296485</v>
      </c>
      <c r="W164" s="122">
        <f t="shared" si="58"/>
        <v>108.163301862715</v>
      </c>
      <c r="X164" s="122">
        <f t="shared" si="58"/>
        <v>94.59409130722932</v>
      </c>
      <c r="Y164" s="122">
        <f t="shared" si="58"/>
        <v>91.971125123778407</v>
      </c>
      <c r="DA164" s="130" t="s">
        <v>1725</v>
      </c>
    </row>
    <row r="165" spans="1:105" ht="12" customHeight="1" x14ac:dyDescent="0.25">
      <c r="A165" s="97" t="s">
        <v>53</v>
      </c>
      <c r="B165" s="98">
        <v>82.032001887822005</v>
      </c>
      <c r="C165" s="98">
        <v>97.673089231847371</v>
      </c>
      <c r="D165" s="98">
        <v>78.144301880093465</v>
      </c>
      <c r="E165" s="98">
        <v>186.29904772312457</v>
      </c>
      <c r="F165" s="98">
        <v>80.840458138533975</v>
      </c>
      <c r="G165" s="98">
        <v>94.01293793358542</v>
      </c>
      <c r="H165" s="98">
        <v>112.44856341854673</v>
      </c>
      <c r="I165" s="98">
        <v>79.601974494868699</v>
      </c>
      <c r="J165" s="98">
        <v>83.11827215441545</v>
      </c>
      <c r="K165" s="98">
        <v>92.769578180042032</v>
      </c>
      <c r="L165" s="98">
        <v>95.016873090332197</v>
      </c>
      <c r="M165" s="98">
        <v>92.619369488441322</v>
      </c>
      <c r="N165" s="98">
        <v>109.91937013884058</v>
      </c>
      <c r="O165" s="98">
        <v>88.367623286632082</v>
      </c>
      <c r="P165" s="98">
        <v>74.266301582514288</v>
      </c>
      <c r="Q165" s="98">
        <v>96.97318702013672</v>
      </c>
      <c r="R165" s="98">
        <v>104.03608095362856</v>
      </c>
      <c r="S165" s="98">
        <v>111.71957238737889</v>
      </c>
      <c r="T165" s="98">
        <v>96.812654448451781</v>
      </c>
      <c r="U165" s="98">
        <v>107.77225821911516</v>
      </c>
      <c r="V165" s="98">
        <v>108.28842557296485</v>
      </c>
      <c r="W165" s="98">
        <v>108.163301862715</v>
      </c>
      <c r="X165" s="98">
        <v>94.59409130722932</v>
      </c>
      <c r="Y165" s="98">
        <v>91.971125123778407</v>
      </c>
      <c r="DA165" s="63" t="s">
        <v>1726</v>
      </c>
    </row>
    <row r="166" spans="1:105" ht="12" customHeight="1" x14ac:dyDescent="0.25">
      <c r="A166" s="121" t="s">
        <v>55</v>
      </c>
      <c r="B166" s="122">
        <v>1224.5588991454401</v>
      </c>
      <c r="C166" s="122">
        <v>1209.1215270546029</v>
      </c>
      <c r="D166" s="122">
        <v>1234.7725671719343</v>
      </c>
      <c r="E166" s="122">
        <v>1244.9381556128205</v>
      </c>
      <c r="F166" s="122">
        <v>1240.2103518152503</v>
      </c>
      <c r="G166" s="122">
        <v>1193.293800950252</v>
      </c>
      <c r="H166" s="122">
        <v>1222.7816731509217</v>
      </c>
      <c r="I166" s="122">
        <v>1227.0909874295182</v>
      </c>
      <c r="J166" s="122">
        <v>1227.6198082764547</v>
      </c>
      <c r="K166" s="122">
        <v>1198.73292057916</v>
      </c>
      <c r="L166" s="122">
        <v>1257.5574279836251</v>
      </c>
      <c r="M166" s="122">
        <v>1287.9399207465412</v>
      </c>
      <c r="N166" s="122">
        <v>1280.0211809068715</v>
      </c>
      <c r="O166" s="122">
        <v>1263.5834173585588</v>
      </c>
      <c r="P166" s="122">
        <v>1167.5932192731616</v>
      </c>
      <c r="Q166" s="122">
        <v>1157.0498072185626</v>
      </c>
      <c r="R166" s="122">
        <v>1185.4596617904451</v>
      </c>
      <c r="S166" s="122">
        <v>1214.4366638641873</v>
      </c>
      <c r="T166" s="122">
        <v>1225.0624386701159</v>
      </c>
      <c r="U166" s="122">
        <v>1202.4686067869143</v>
      </c>
      <c r="V166" s="122">
        <v>1204.7498903634018</v>
      </c>
      <c r="W166" s="122">
        <v>1227.8743268645208</v>
      </c>
      <c r="X166" s="122">
        <v>1112.2692333463813</v>
      </c>
      <c r="Y166" s="122">
        <v>1076.4021861141514</v>
      </c>
      <c r="DA166" s="130" t="s">
        <v>1727</v>
      </c>
    </row>
    <row r="167" spans="1:105" ht="12" customHeight="1" x14ac:dyDescent="0.25">
      <c r="A167" s="97" t="s">
        <v>124</v>
      </c>
      <c r="B167" s="98">
        <v>251.94847275387718</v>
      </c>
      <c r="C167" s="98">
        <v>256.39837163702828</v>
      </c>
      <c r="D167" s="98">
        <v>257.85035246017952</v>
      </c>
      <c r="E167" s="98">
        <v>257.20215669074514</v>
      </c>
      <c r="F167" s="98">
        <v>271.04847071071202</v>
      </c>
      <c r="G167" s="98">
        <v>269.2040186876647</v>
      </c>
      <c r="H167" s="98">
        <v>261.96179172110726</v>
      </c>
      <c r="I167" s="98">
        <v>256.08827343521625</v>
      </c>
      <c r="J167" s="98">
        <v>244.5649097278195</v>
      </c>
      <c r="K167" s="98">
        <v>235.13488811048461</v>
      </c>
      <c r="L167" s="98">
        <v>242.04911683387681</v>
      </c>
      <c r="M167" s="98">
        <v>237.91167031419457</v>
      </c>
      <c r="N167" s="98">
        <v>219.83808596291374</v>
      </c>
      <c r="O167" s="98">
        <v>202.8516042274251</v>
      </c>
      <c r="P167" s="98">
        <v>179.06635727258507</v>
      </c>
      <c r="Q167" s="98">
        <v>164.0164225097565</v>
      </c>
      <c r="R167" s="98">
        <v>169.08659942961916</v>
      </c>
      <c r="S167" s="98">
        <v>170.56445192828932</v>
      </c>
      <c r="T167" s="98">
        <v>171.01413799920024</v>
      </c>
      <c r="U167" s="98">
        <v>158.6429848371308</v>
      </c>
      <c r="V167" s="98">
        <v>153.87271724470762</v>
      </c>
      <c r="W167" s="98">
        <v>163.08251504200629</v>
      </c>
      <c r="X167" s="98">
        <v>171.08751122475502</v>
      </c>
      <c r="Y167" s="98">
        <v>152.28515704249847</v>
      </c>
      <c r="DA167" s="63" t="s">
        <v>1728</v>
      </c>
    </row>
    <row r="168" spans="1:105" ht="12" customHeight="1" x14ac:dyDescent="0.25">
      <c r="A168" s="97" t="s">
        <v>123</v>
      </c>
      <c r="B168" s="98">
        <v>0.36889759279109602</v>
      </c>
      <c r="C168" s="98">
        <v>0.34293452589715312</v>
      </c>
      <c r="D168" s="98">
        <v>0.32018202203436513</v>
      </c>
      <c r="E168" s="98">
        <v>0.39432031935929907</v>
      </c>
      <c r="F168" s="98">
        <v>0.42827463111695435</v>
      </c>
      <c r="G168" s="98">
        <v>0.42452935545113685</v>
      </c>
      <c r="H168" s="98">
        <v>0.43328916220209385</v>
      </c>
      <c r="I168" s="98">
        <v>0.48195327137677746</v>
      </c>
      <c r="J168" s="98">
        <v>0.59062216214450314</v>
      </c>
      <c r="K168" s="98">
        <v>0.70193879180867735</v>
      </c>
      <c r="L168" s="98">
        <v>0.87366291384028028</v>
      </c>
      <c r="M168" s="98">
        <v>0.8347362869026429</v>
      </c>
      <c r="N168" s="98">
        <v>0.82189056786083736</v>
      </c>
      <c r="O168" s="98">
        <v>0.8417152131634843</v>
      </c>
      <c r="P168" s="98">
        <v>0.77554973476672784</v>
      </c>
      <c r="Q168" s="98">
        <v>0.7186655428132932</v>
      </c>
      <c r="R168" s="98">
        <v>0.82864108994950725</v>
      </c>
      <c r="S168" s="98">
        <v>0.91000980731827164</v>
      </c>
      <c r="T168" s="98">
        <v>0.92513069453834751</v>
      </c>
      <c r="U168" s="98">
        <v>0.82595548839004151</v>
      </c>
      <c r="V168" s="98">
        <v>0.80664374689215879</v>
      </c>
      <c r="W168" s="98">
        <v>0.94467427667085646</v>
      </c>
      <c r="X168" s="98">
        <v>1.1802024144542831</v>
      </c>
      <c r="Y168" s="98">
        <v>0.92991181004212686</v>
      </c>
      <c r="DA168" s="63" t="s">
        <v>1729</v>
      </c>
    </row>
    <row r="169" spans="1:105" ht="12" customHeight="1" x14ac:dyDescent="0.25">
      <c r="A169" s="100" t="s">
        <v>50</v>
      </c>
      <c r="B169" s="101">
        <v>9.8490451489567588E-2</v>
      </c>
      <c r="C169" s="101">
        <v>0.11045059508919126</v>
      </c>
      <c r="D169" s="101">
        <v>8.770065081923345E-2</v>
      </c>
      <c r="E169" s="101">
        <v>9.0608734652826775E-2</v>
      </c>
      <c r="F169" s="101">
        <v>0.1019268880992272</v>
      </c>
      <c r="G169" s="101">
        <v>0.1023262248865419</v>
      </c>
      <c r="H169" s="101">
        <v>0.10722811021948549</v>
      </c>
      <c r="I169" s="101">
        <v>0.1075062115957804</v>
      </c>
      <c r="J169" s="101">
        <v>0.12246457664898963</v>
      </c>
      <c r="K169" s="101">
        <v>0.13716047558847111</v>
      </c>
      <c r="L169" s="101">
        <v>0.16995082153408664</v>
      </c>
      <c r="M169" s="101">
        <v>0.16968493424478284</v>
      </c>
      <c r="N169" s="101">
        <v>0.1381451099603804</v>
      </c>
      <c r="O169" s="101">
        <v>0.11510969329264342</v>
      </c>
      <c r="P169" s="101">
        <v>0.14106318276165522</v>
      </c>
      <c r="Q169" s="101">
        <v>8.8478079226245607E-2</v>
      </c>
      <c r="R169" s="101">
        <v>0.11772321227573276</v>
      </c>
      <c r="S169" s="101">
        <v>0.14913084707377211</v>
      </c>
      <c r="T169" s="101">
        <v>0.14973979345488916</v>
      </c>
      <c r="U169" s="101">
        <v>0.1364446689713584</v>
      </c>
      <c r="V169" s="101">
        <v>0.12050193316121634</v>
      </c>
      <c r="W169" s="101">
        <v>0.13722936792405102</v>
      </c>
      <c r="X169" s="101">
        <v>0.16402988471968982</v>
      </c>
      <c r="Y169" s="101">
        <v>0.10741920572363038</v>
      </c>
      <c r="DA169" s="131" t="s">
        <v>1730</v>
      </c>
    </row>
    <row r="170" spans="1:105" ht="12" customHeight="1" x14ac:dyDescent="0.25">
      <c r="A170" s="103" t="s">
        <v>52</v>
      </c>
      <c r="B170" s="104">
        <v>0.27040714130152849</v>
      </c>
      <c r="C170" s="104">
        <v>0.23248393080796187</v>
      </c>
      <c r="D170" s="104">
        <v>0.23248137121513174</v>
      </c>
      <c r="E170" s="104">
        <v>0.3037115847064723</v>
      </c>
      <c r="F170" s="104">
        <v>0.32634774301772712</v>
      </c>
      <c r="G170" s="104">
        <v>0.32220313056459493</v>
      </c>
      <c r="H170" s="104">
        <v>0.32606105198260843</v>
      </c>
      <c r="I170" s="104">
        <v>0.37444705978099696</v>
      </c>
      <c r="J170" s="104">
        <v>0.46815758549551345</v>
      </c>
      <c r="K170" s="104">
        <v>0.56477831622020624</v>
      </c>
      <c r="L170" s="104">
        <v>0.70371209230619358</v>
      </c>
      <c r="M170" s="104">
        <v>0.6650513526578602</v>
      </c>
      <c r="N170" s="104">
        <v>0.68374545790045693</v>
      </c>
      <c r="O170" s="104">
        <v>0.72660551987084054</v>
      </c>
      <c r="P170" s="104">
        <v>0.63448655200507265</v>
      </c>
      <c r="Q170" s="104">
        <v>0.63018746358704758</v>
      </c>
      <c r="R170" s="104">
        <v>0.71091787767377446</v>
      </c>
      <c r="S170" s="104">
        <v>0.76087896024449975</v>
      </c>
      <c r="T170" s="104">
        <v>0.77539090108345832</v>
      </c>
      <c r="U170" s="104">
        <v>0.68951081941868297</v>
      </c>
      <c r="V170" s="104">
        <v>0.68614181373094252</v>
      </c>
      <c r="W170" s="104">
        <v>0.80744490874680541</v>
      </c>
      <c r="X170" s="104">
        <v>1.0161725297345932</v>
      </c>
      <c r="Y170" s="104">
        <v>0.82249260431849658</v>
      </c>
      <c r="DA170" s="132" t="s">
        <v>1731</v>
      </c>
    </row>
    <row r="171" spans="1:105" ht="12" customHeight="1" x14ac:dyDescent="0.25">
      <c r="A171" s="106" t="s">
        <v>122</v>
      </c>
      <c r="B171" s="101">
        <v>909.02123711660056</v>
      </c>
      <c r="C171" s="101">
        <v>885.09835727410928</v>
      </c>
      <c r="D171" s="101">
        <v>902.78392447649992</v>
      </c>
      <c r="E171" s="101">
        <v>906.44666912388959</v>
      </c>
      <c r="F171" s="101">
        <v>883.23117058887715</v>
      </c>
      <c r="G171" s="101">
        <v>833.71639931454467</v>
      </c>
      <c r="H171" s="101">
        <v>858.68313646746572</v>
      </c>
      <c r="I171" s="101">
        <v>848.39888702065923</v>
      </c>
      <c r="J171" s="101">
        <v>842.1481546320083</v>
      </c>
      <c r="K171" s="101">
        <v>793.72045979169332</v>
      </c>
      <c r="L171" s="101">
        <v>816.84253092861491</v>
      </c>
      <c r="M171" s="101">
        <v>836.13553353716361</v>
      </c>
      <c r="N171" s="101">
        <v>842.31713601433569</v>
      </c>
      <c r="O171" s="101">
        <v>840.09599666164297</v>
      </c>
      <c r="P171" s="101">
        <v>773.96703572528565</v>
      </c>
      <c r="Q171" s="101">
        <v>779.90752515708732</v>
      </c>
      <c r="R171" s="101">
        <v>792.02745960582024</v>
      </c>
      <c r="S171" s="101">
        <v>809.35203330408012</v>
      </c>
      <c r="T171" s="101">
        <v>810.99339086350142</v>
      </c>
      <c r="U171" s="101">
        <v>798.08512313877918</v>
      </c>
      <c r="V171" s="101">
        <v>803.41582286837308</v>
      </c>
      <c r="W171" s="101">
        <v>807.55428188635949</v>
      </c>
      <c r="X171" s="101">
        <v>693.59138607492173</v>
      </c>
      <c r="Y171" s="101">
        <v>684.29904658647376</v>
      </c>
      <c r="DA171" s="131" t="s">
        <v>1732</v>
      </c>
    </row>
    <row r="172" spans="1:105" ht="12" customHeight="1" x14ac:dyDescent="0.25">
      <c r="A172" s="107" t="s">
        <v>121</v>
      </c>
      <c r="B172" s="104">
        <v>63.220291682171556</v>
      </c>
      <c r="C172" s="104">
        <v>67.281863617568106</v>
      </c>
      <c r="D172" s="104">
        <v>73.81810821322</v>
      </c>
      <c r="E172" s="104">
        <v>80.895009478826282</v>
      </c>
      <c r="F172" s="104">
        <v>85.502435884544283</v>
      </c>
      <c r="G172" s="104">
        <v>89.94885359259122</v>
      </c>
      <c r="H172" s="104">
        <v>101.70345580014661</v>
      </c>
      <c r="I172" s="104">
        <v>122.1218737022655</v>
      </c>
      <c r="J172" s="104">
        <v>140.31612175448254</v>
      </c>
      <c r="K172" s="104">
        <v>169.17563388517323</v>
      </c>
      <c r="L172" s="104">
        <v>197.79211730729295</v>
      </c>
      <c r="M172" s="104">
        <v>213.05798060827996</v>
      </c>
      <c r="N172" s="104">
        <v>217.04406836176122</v>
      </c>
      <c r="O172" s="104">
        <v>219.7941012563272</v>
      </c>
      <c r="P172" s="104">
        <v>213.78427654052388</v>
      </c>
      <c r="Q172" s="104">
        <v>212.40719400890544</v>
      </c>
      <c r="R172" s="104">
        <v>223.51696166505633</v>
      </c>
      <c r="S172" s="104">
        <v>233.61016882449942</v>
      </c>
      <c r="T172" s="104">
        <v>242.12977911287581</v>
      </c>
      <c r="U172" s="104">
        <v>244.91454332261424</v>
      </c>
      <c r="V172" s="104">
        <v>246.65470650342911</v>
      </c>
      <c r="W172" s="104">
        <v>256.29285565948402</v>
      </c>
      <c r="X172" s="104">
        <v>246.41013363225068</v>
      </c>
      <c r="Y172" s="104">
        <v>238.88807067513739</v>
      </c>
      <c r="DA172" s="132" t="s">
        <v>1733</v>
      </c>
    </row>
    <row r="173" spans="1:105" ht="12" customHeight="1" x14ac:dyDescent="0.25">
      <c r="A173" s="108" t="s">
        <v>53</v>
      </c>
      <c r="B173" s="98">
        <v>29.160427699948123</v>
      </c>
      <c r="C173" s="98">
        <v>30.740045429344821</v>
      </c>
      <c r="D173" s="98">
        <v>32.732992045818399</v>
      </c>
      <c r="E173" s="98">
        <v>35.114991263122683</v>
      </c>
      <c r="F173" s="98">
        <v>36.760786764340125</v>
      </c>
      <c r="G173" s="98">
        <v>38.162992542829421</v>
      </c>
      <c r="H173" s="98">
        <v>39.962618771325836</v>
      </c>
      <c r="I173" s="98">
        <v>49.075893720966619</v>
      </c>
      <c r="J173" s="98">
        <v>53.197051188324089</v>
      </c>
      <c r="K173" s="98">
        <v>64.087184631310379</v>
      </c>
      <c r="L173" s="98">
        <v>79.317089977414923</v>
      </c>
      <c r="M173" s="98">
        <v>80.922888803132651</v>
      </c>
      <c r="N173" s="98">
        <v>80.222649135709517</v>
      </c>
      <c r="O173" s="98">
        <v>81.072584677625215</v>
      </c>
      <c r="P173" s="98">
        <v>77.371172749684391</v>
      </c>
      <c r="Q173" s="98">
        <v>73.29540094683027</v>
      </c>
      <c r="R173" s="98">
        <v>76.819122447356122</v>
      </c>
      <c r="S173" s="98">
        <v>82.955077590271785</v>
      </c>
      <c r="T173" s="98">
        <v>85.613102720487205</v>
      </c>
      <c r="U173" s="98">
        <v>84.369327233249734</v>
      </c>
      <c r="V173" s="98">
        <v>82.952776616407249</v>
      </c>
      <c r="W173" s="98">
        <v>87.483118945243433</v>
      </c>
      <c r="X173" s="98">
        <v>78.192400792329565</v>
      </c>
      <c r="Y173" s="98">
        <v>71.122916951617384</v>
      </c>
      <c r="DA173" s="63" t="s">
        <v>1734</v>
      </c>
    </row>
    <row r="174" spans="1:105" ht="12" customHeight="1" x14ac:dyDescent="0.25">
      <c r="A174" s="115" t="s">
        <v>52</v>
      </c>
      <c r="B174" s="33">
        <v>34.059863982223412</v>
      </c>
      <c r="C174" s="33">
        <v>36.541818188223289</v>
      </c>
      <c r="D174" s="33">
        <v>41.085116167401587</v>
      </c>
      <c r="E174" s="33">
        <v>45.780018215703613</v>
      </c>
      <c r="F174" s="33">
        <v>48.741649120204187</v>
      </c>
      <c r="G174" s="33">
        <v>51.785861049761834</v>
      </c>
      <c r="H174" s="33">
        <v>61.740837028820792</v>
      </c>
      <c r="I174" s="33">
        <v>73.045979981298885</v>
      </c>
      <c r="J174" s="33">
        <v>87.119070566158499</v>
      </c>
      <c r="K174" s="33">
        <v>105.08844925386293</v>
      </c>
      <c r="L174" s="33">
        <v>118.47502732987803</v>
      </c>
      <c r="M174" s="33">
        <v>132.1350918051474</v>
      </c>
      <c r="N174" s="33">
        <v>136.82141922605174</v>
      </c>
      <c r="O174" s="33">
        <v>138.72151657870199</v>
      </c>
      <c r="P174" s="33">
        <v>136.41310379083947</v>
      </c>
      <c r="Q174" s="33">
        <v>139.11179306207521</v>
      </c>
      <c r="R174" s="33">
        <v>146.69783921770028</v>
      </c>
      <c r="S174" s="33">
        <v>150.6550912342276</v>
      </c>
      <c r="T174" s="33">
        <v>156.51667639238855</v>
      </c>
      <c r="U174" s="33">
        <v>160.54521608936443</v>
      </c>
      <c r="V174" s="33">
        <v>163.70192988702181</v>
      </c>
      <c r="W174" s="33">
        <v>168.80973671424056</v>
      </c>
      <c r="X174" s="33">
        <v>168.21773283992107</v>
      </c>
      <c r="Y174" s="33">
        <v>167.76515372351997</v>
      </c>
      <c r="DA174" s="60" t="s">
        <v>1735</v>
      </c>
    </row>
    <row r="175" spans="1:105" ht="12" customHeight="1" x14ac:dyDescent="0.25">
      <c r="A175" s="121" t="s">
        <v>54</v>
      </c>
      <c r="B175" s="122">
        <v>514.67539488481771</v>
      </c>
      <c r="C175" s="122">
        <v>538.26540374914873</v>
      </c>
      <c r="D175" s="122">
        <v>558.08680461942481</v>
      </c>
      <c r="E175" s="122">
        <v>561.50574426262619</v>
      </c>
      <c r="F175" s="122">
        <v>550.91845861461798</v>
      </c>
      <c r="G175" s="122">
        <v>554.65285543698997</v>
      </c>
      <c r="H175" s="122">
        <v>591.15623307720796</v>
      </c>
      <c r="I175" s="122">
        <v>604.27766236428408</v>
      </c>
      <c r="J175" s="122">
        <v>601.59326340150255</v>
      </c>
      <c r="K175" s="122">
        <v>559.58930088949694</v>
      </c>
      <c r="L175" s="122">
        <v>617.72995276485562</v>
      </c>
      <c r="M175" s="122">
        <v>584.98073272241402</v>
      </c>
      <c r="N175" s="122">
        <v>573.91193956925997</v>
      </c>
      <c r="O175" s="122">
        <v>539.46164492723824</v>
      </c>
      <c r="P175" s="122">
        <v>497.64612537879333</v>
      </c>
      <c r="Q175" s="122">
        <v>495.68650275813815</v>
      </c>
      <c r="R175" s="122">
        <v>489.09644935464826</v>
      </c>
      <c r="S175" s="122">
        <v>508.07450018833532</v>
      </c>
      <c r="T175" s="122">
        <v>516.09089352076512</v>
      </c>
      <c r="U175" s="122">
        <v>498.92030568111886</v>
      </c>
      <c r="V175" s="122">
        <v>509.48335697688168</v>
      </c>
      <c r="W175" s="122">
        <v>498.21405332563677</v>
      </c>
      <c r="X175" s="122">
        <v>509.70926126354465</v>
      </c>
      <c r="Y175" s="122">
        <v>487.60869231947402</v>
      </c>
      <c r="DA175" s="130" t="s">
        <v>1736</v>
      </c>
    </row>
    <row r="176" spans="1:105" ht="12" customHeight="1" x14ac:dyDescent="0.25">
      <c r="A176" s="97" t="s">
        <v>50</v>
      </c>
      <c r="B176" s="98">
        <v>203.34663607310512</v>
      </c>
      <c r="C176" s="98">
        <v>199.17373238731599</v>
      </c>
      <c r="D176" s="98">
        <v>208.18126423888512</v>
      </c>
      <c r="E176" s="98">
        <v>209.92806626381204</v>
      </c>
      <c r="F176" s="98">
        <v>214.52461155478127</v>
      </c>
      <c r="G176" s="98">
        <v>206.81701331967074</v>
      </c>
      <c r="H176" s="98">
        <v>201.57293404958477</v>
      </c>
      <c r="I176" s="98">
        <v>206.67944045020766</v>
      </c>
      <c r="J176" s="98">
        <v>194.93222021715863</v>
      </c>
      <c r="K176" s="98">
        <v>191.12850804290932</v>
      </c>
      <c r="L176" s="98">
        <v>190.35531471226713</v>
      </c>
      <c r="M176" s="98">
        <v>185.86241414026736</v>
      </c>
      <c r="N176" s="98">
        <v>172.53461811637393</v>
      </c>
      <c r="O176" s="98">
        <v>162.69100258117638</v>
      </c>
      <c r="P176" s="98">
        <v>153.26901595951404</v>
      </c>
      <c r="Q176" s="98">
        <v>147.48230228383153</v>
      </c>
      <c r="R176" s="98">
        <v>135.69929269925572</v>
      </c>
      <c r="S176" s="98">
        <v>139.87087546648695</v>
      </c>
      <c r="T176" s="98">
        <v>137.21862858488223</v>
      </c>
      <c r="U176" s="98">
        <v>128.59419008301168</v>
      </c>
      <c r="V176" s="98">
        <v>127.92358139828282</v>
      </c>
      <c r="W176" s="98">
        <v>119.91893787763291</v>
      </c>
      <c r="X176" s="98">
        <v>111.82982269331268</v>
      </c>
      <c r="Y176" s="98">
        <v>96.143331620954584</v>
      </c>
      <c r="DA176" s="63" t="s">
        <v>1737</v>
      </c>
    </row>
    <row r="177" spans="1:105" ht="12" customHeight="1" x14ac:dyDescent="0.25">
      <c r="A177" s="109" t="s">
        <v>120</v>
      </c>
      <c r="B177" s="33">
        <v>311.32875881171259</v>
      </c>
      <c r="C177" s="33">
        <v>339.0916713618326</v>
      </c>
      <c r="D177" s="33">
        <v>349.90554038053966</v>
      </c>
      <c r="E177" s="33">
        <v>351.57767799881407</v>
      </c>
      <c r="F177" s="33">
        <v>336.39384705983673</v>
      </c>
      <c r="G177" s="33">
        <v>347.83584211731932</v>
      </c>
      <c r="H177" s="33">
        <v>389.58329902762307</v>
      </c>
      <c r="I177" s="33">
        <v>397.59822191407642</v>
      </c>
      <c r="J177" s="33">
        <v>406.66104318434373</v>
      </c>
      <c r="K177" s="33">
        <v>368.46079284658748</v>
      </c>
      <c r="L177" s="33">
        <v>427.37463805258869</v>
      </c>
      <c r="M177" s="33">
        <v>399.11831858214674</v>
      </c>
      <c r="N177" s="33">
        <v>401.37732145288584</v>
      </c>
      <c r="O177" s="33">
        <v>376.77064234606206</v>
      </c>
      <c r="P177" s="33">
        <v>344.37710941927924</v>
      </c>
      <c r="Q177" s="33">
        <v>348.20420047430656</v>
      </c>
      <c r="R177" s="33">
        <v>353.39715665539251</v>
      </c>
      <c r="S177" s="33">
        <v>368.20362472184831</v>
      </c>
      <c r="T177" s="33">
        <v>378.87226493588287</v>
      </c>
      <c r="U177" s="33">
        <v>370.32611559810726</v>
      </c>
      <c r="V177" s="33">
        <v>381.55977557859893</v>
      </c>
      <c r="W177" s="33">
        <v>378.2951154480038</v>
      </c>
      <c r="X177" s="33">
        <v>397.87943857023186</v>
      </c>
      <c r="Y177" s="33">
        <v>391.46536069851936</v>
      </c>
      <c r="DA177" s="60" t="s">
        <v>1738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5643.5144949891064</v>
      </c>
      <c r="C3" s="117">
        <f t="shared" si="0"/>
        <v>5853.2604781056662</v>
      </c>
      <c r="D3" s="117">
        <f t="shared" si="0"/>
        <v>5996.2582671801947</v>
      </c>
      <c r="E3" s="117">
        <f t="shared" si="0"/>
        <v>6013.9786741402204</v>
      </c>
      <c r="F3" s="117">
        <f t="shared" si="0"/>
        <v>6095.0832055268502</v>
      </c>
      <c r="G3" s="117">
        <f t="shared" si="0"/>
        <v>6339.5148930813211</v>
      </c>
      <c r="H3" s="117">
        <f t="shared" si="0"/>
        <v>7041.519295365888</v>
      </c>
      <c r="I3" s="117">
        <f t="shared" si="0"/>
        <v>6421.41925972222</v>
      </c>
      <c r="J3" s="117">
        <f t="shared" si="0"/>
        <v>6839.6234232672505</v>
      </c>
      <c r="K3" s="117">
        <f t="shared" si="0"/>
        <v>7042.5632379071867</v>
      </c>
      <c r="L3" s="117">
        <f t="shared" si="0"/>
        <v>8175.1952301796664</v>
      </c>
      <c r="M3" s="117">
        <f t="shared" si="0"/>
        <v>7245.0619187230059</v>
      </c>
      <c r="N3" s="117">
        <f t="shared" si="0"/>
        <v>7457.3220879647488</v>
      </c>
      <c r="O3" s="117">
        <f t="shared" si="0"/>
        <v>7240.4142837355757</v>
      </c>
      <c r="P3" s="117">
        <f t="shared" si="0"/>
        <v>6533.3545360289854</v>
      </c>
      <c r="Q3" s="117">
        <f t="shared" si="0"/>
        <v>6492.3708509254857</v>
      </c>
      <c r="R3" s="117">
        <f t="shared" ref="R3:V3" si="1">R4+R7+R9+R19</f>
        <v>6706.0424997227319</v>
      </c>
      <c r="S3" s="117">
        <f t="shared" si="1"/>
        <v>6733.4546629727356</v>
      </c>
      <c r="T3" s="117">
        <f t="shared" si="1"/>
        <v>6360.1526660870832</v>
      </c>
      <c r="U3" s="117">
        <f t="shared" si="1"/>
        <v>5248.8124859313775</v>
      </c>
      <c r="V3" s="117">
        <f t="shared" si="1"/>
        <v>5375.9361700064937</v>
      </c>
      <c r="W3" s="117">
        <f t="shared" ref="W3:Y3" si="2">W4+W7+W9+W19</f>
        <v>5105.5519550674417</v>
      </c>
      <c r="X3" s="117">
        <f t="shared" si="2"/>
        <v>4393.9157590195673</v>
      </c>
      <c r="Y3" s="117">
        <f t="shared" si="2"/>
        <v>4161.9908663063261</v>
      </c>
      <c r="DA3" s="129" t="s">
        <v>1740</v>
      </c>
    </row>
    <row r="4" spans="1:105" ht="12.95" customHeight="1" x14ac:dyDescent="0.25">
      <c r="A4" s="121" t="s">
        <v>57</v>
      </c>
      <c r="B4" s="122">
        <f t="shared" ref="B4:Q4" si="3">SUM(B5:B6)</f>
        <v>4704.835139402916</v>
      </c>
      <c r="C4" s="122">
        <f t="shared" si="3"/>
        <v>4934.1783782737357</v>
      </c>
      <c r="D4" s="122">
        <f t="shared" si="3"/>
        <v>5042.8303101492074</v>
      </c>
      <c r="E4" s="122">
        <f t="shared" si="3"/>
        <v>4958.3961825115002</v>
      </c>
      <c r="F4" s="122">
        <f t="shared" si="3"/>
        <v>5009.1505852925957</v>
      </c>
      <c r="G4" s="122">
        <f t="shared" si="3"/>
        <v>5253.036385738701</v>
      </c>
      <c r="H4" s="122">
        <f t="shared" si="3"/>
        <v>5876.9422216936318</v>
      </c>
      <c r="I4" s="122">
        <f t="shared" si="3"/>
        <v>5288.9228247695901</v>
      </c>
      <c r="J4" s="122">
        <f t="shared" si="3"/>
        <v>5645.9228310657936</v>
      </c>
      <c r="K4" s="122">
        <f t="shared" si="3"/>
        <v>5809.5636340695746</v>
      </c>
      <c r="L4" s="122">
        <f t="shared" si="3"/>
        <v>6883.1667642590146</v>
      </c>
      <c r="M4" s="122">
        <f t="shared" si="3"/>
        <v>5984.5028238455634</v>
      </c>
      <c r="N4" s="122">
        <f t="shared" si="3"/>
        <v>6195.6189114264507</v>
      </c>
      <c r="O4" s="122">
        <f t="shared" si="3"/>
        <v>6022.368126111608</v>
      </c>
      <c r="P4" s="122">
        <f t="shared" si="3"/>
        <v>5348.3465335275123</v>
      </c>
      <c r="Q4" s="122">
        <f t="shared" si="3"/>
        <v>5312.5264145524161</v>
      </c>
      <c r="R4" s="122">
        <f t="shared" ref="R4:V4" si="4">SUM(R5:R6)</f>
        <v>5540.5128395394931</v>
      </c>
      <c r="S4" s="122">
        <f t="shared" si="4"/>
        <v>5575.4767721784528</v>
      </c>
      <c r="T4" s="122">
        <f t="shared" si="4"/>
        <v>5276.4828044555861</v>
      </c>
      <c r="U4" s="122">
        <f t="shared" si="4"/>
        <v>4288.4454454615206</v>
      </c>
      <c r="V4" s="122">
        <f t="shared" si="4"/>
        <v>4439.0535100802135</v>
      </c>
      <c r="W4" s="122">
        <f t="shared" ref="W4:Y4" si="5">SUM(W5:W6)</f>
        <v>4276.3445113230509</v>
      </c>
      <c r="X4" s="122">
        <f t="shared" si="5"/>
        <v>3703.9949898769455</v>
      </c>
      <c r="Y4" s="122">
        <f t="shared" si="5"/>
        <v>3560.7655473707259</v>
      </c>
      <c r="DA4" s="130" t="s">
        <v>1741</v>
      </c>
    </row>
    <row r="5" spans="1:105" ht="12" customHeight="1" x14ac:dyDescent="0.25">
      <c r="A5" s="97" t="s">
        <v>51</v>
      </c>
      <c r="B5" s="98">
        <v>4663.7408666913652</v>
      </c>
      <c r="C5" s="98">
        <v>4891.6145294057033</v>
      </c>
      <c r="D5" s="98">
        <v>5000.4678140015785</v>
      </c>
      <c r="E5" s="98">
        <v>4917.2887569675186</v>
      </c>
      <c r="F5" s="98">
        <v>4968.5047468882631</v>
      </c>
      <c r="G5" s="98">
        <v>5211.3135673418274</v>
      </c>
      <c r="H5" s="98">
        <v>5830.7915426747586</v>
      </c>
      <c r="I5" s="98">
        <v>5248.3249991883176</v>
      </c>
      <c r="J5" s="98">
        <v>5603.1442668972168</v>
      </c>
      <c r="K5" s="98">
        <v>5766.0914723482474</v>
      </c>
      <c r="L5" s="98">
        <v>6831.6069117068491</v>
      </c>
      <c r="M5" s="98">
        <v>5940.8132902117977</v>
      </c>
      <c r="N5" s="98">
        <v>6150.8833181501413</v>
      </c>
      <c r="O5" s="98">
        <v>5979.4078649430658</v>
      </c>
      <c r="P5" s="98">
        <v>5311.1470256899829</v>
      </c>
      <c r="Q5" s="98">
        <v>5275.8585077801699</v>
      </c>
      <c r="R5" s="98">
        <v>5502.4569492790115</v>
      </c>
      <c r="S5" s="98">
        <v>5537.4855775922597</v>
      </c>
      <c r="T5" s="98">
        <v>5240.3119073958906</v>
      </c>
      <c r="U5" s="98">
        <v>4259.5769419228454</v>
      </c>
      <c r="V5" s="98">
        <v>4409.3579448370483</v>
      </c>
      <c r="W5" s="98">
        <v>4248.1976143028278</v>
      </c>
      <c r="X5" s="98">
        <v>3680.4483012148257</v>
      </c>
      <c r="Y5" s="98">
        <v>3538.7879303867453</v>
      </c>
      <c r="DA5" s="63" t="s">
        <v>1742</v>
      </c>
    </row>
    <row r="6" spans="1:105" ht="12" customHeight="1" x14ac:dyDescent="0.25">
      <c r="A6" s="97" t="s">
        <v>53</v>
      </c>
      <c r="B6" s="98">
        <v>41.094272711550538</v>
      </c>
      <c r="C6" s="98">
        <v>42.563848868032203</v>
      </c>
      <c r="D6" s="98">
        <v>42.362496147628974</v>
      </c>
      <c r="E6" s="98">
        <v>41.107425543981428</v>
      </c>
      <c r="F6" s="98">
        <v>40.645838404332352</v>
      </c>
      <c r="G6" s="98">
        <v>41.72281839687377</v>
      </c>
      <c r="H6" s="98">
        <v>46.150679018873667</v>
      </c>
      <c r="I6" s="98">
        <v>40.597825581272332</v>
      </c>
      <c r="J6" s="98">
        <v>42.778564168576871</v>
      </c>
      <c r="K6" s="98">
        <v>43.472161721327296</v>
      </c>
      <c r="L6" s="98">
        <v>51.559852552165424</v>
      </c>
      <c r="M6" s="98">
        <v>43.689533633765947</v>
      </c>
      <c r="N6" s="98">
        <v>44.7355932763097</v>
      </c>
      <c r="O6" s="98">
        <v>42.960261168542182</v>
      </c>
      <c r="P6" s="98">
        <v>37.199507837529538</v>
      </c>
      <c r="Q6" s="98">
        <v>36.667906772246518</v>
      </c>
      <c r="R6" s="98">
        <v>38.055890260482045</v>
      </c>
      <c r="S6" s="98">
        <v>37.99119458619284</v>
      </c>
      <c r="T6" s="98">
        <v>36.170897059695506</v>
      </c>
      <c r="U6" s="98">
        <v>28.868503538675608</v>
      </c>
      <c r="V6" s="98">
        <v>29.6955652431649</v>
      </c>
      <c r="W6" s="98">
        <v>28.146897020222951</v>
      </c>
      <c r="X6" s="98">
        <v>23.546688662119582</v>
      </c>
      <c r="Y6" s="98">
        <v>21.977616983980798</v>
      </c>
      <c r="DA6" s="63" t="s">
        <v>1743</v>
      </c>
    </row>
    <row r="7" spans="1:105" ht="12.95" customHeight="1" x14ac:dyDescent="0.25">
      <c r="A7" s="121" t="s">
        <v>92</v>
      </c>
      <c r="B7" s="122">
        <f t="shared" ref="B7:Y7" si="6">B8</f>
        <v>6.4259796418246644</v>
      </c>
      <c r="C7" s="122">
        <f t="shared" si="6"/>
        <v>7.7475081035633755</v>
      </c>
      <c r="D7" s="122">
        <f t="shared" si="6"/>
        <v>6.8027546196295932</v>
      </c>
      <c r="E7" s="122">
        <f t="shared" si="6"/>
        <v>13.685378062185544</v>
      </c>
      <c r="F7" s="122">
        <f t="shared" si="6"/>
        <v>8.0455769050959507</v>
      </c>
      <c r="G7" s="122">
        <f t="shared" si="6"/>
        <v>10.777577982330964</v>
      </c>
      <c r="H7" s="122">
        <f t="shared" si="6"/>
        <v>14.031704166565667</v>
      </c>
      <c r="I7" s="122">
        <f t="shared" si="6"/>
        <v>11.577416461378126</v>
      </c>
      <c r="J7" s="122">
        <f t="shared" si="6"/>
        <v>12.430778117290027</v>
      </c>
      <c r="K7" s="122">
        <f t="shared" si="6"/>
        <v>15.976362838748788</v>
      </c>
      <c r="L7" s="122">
        <f t="shared" si="6"/>
        <v>19.121750114641685</v>
      </c>
      <c r="M7" s="122">
        <f t="shared" si="6"/>
        <v>19.273467418091112</v>
      </c>
      <c r="N7" s="122">
        <f t="shared" si="6"/>
        <v>23.297243440078105</v>
      </c>
      <c r="O7" s="122">
        <f t="shared" si="6"/>
        <v>19.951529886651993</v>
      </c>
      <c r="P7" s="122">
        <f t="shared" si="6"/>
        <v>17.90355545719239</v>
      </c>
      <c r="Q7" s="122">
        <f t="shared" si="6"/>
        <v>24.943450641401238</v>
      </c>
      <c r="R7" s="122">
        <f t="shared" si="6"/>
        <v>23.329102883575864</v>
      </c>
      <c r="S7" s="122">
        <f t="shared" si="6"/>
        <v>24.961421237341472</v>
      </c>
      <c r="T7" s="122">
        <f t="shared" si="6"/>
        <v>23.552417342639909</v>
      </c>
      <c r="U7" s="122">
        <f t="shared" si="6"/>
        <v>25.018360489437406</v>
      </c>
      <c r="V7" s="122">
        <f t="shared" si="6"/>
        <v>19.556072218473137</v>
      </c>
      <c r="W7" s="122">
        <f t="shared" si="6"/>
        <v>18.827644855063038</v>
      </c>
      <c r="X7" s="122">
        <f t="shared" si="6"/>
        <v>16.302218715953188</v>
      </c>
      <c r="Y7" s="122">
        <f t="shared" si="6"/>
        <v>14.615931461771503</v>
      </c>
      <c r="DA7" s="130" t="s">
        <v>1744</v>
      </c>
    </row>
    <row r="8" spans="1:105" ht="12" customHeight="1" x14ac:dyDescent="0.25">
      <c r="A8" s="97" t="s">
        <v>53</v>
      </c>
      <c r="B8" s="98">
        <v>6.4259796418246644</v>
      </c>
      <c r="C8" s="98">
        <v>7.7475081035633755</v>
      </c>
      <c r="D8" s="98">
        <v>6.8027546196295932</v>
      </c>
      <c r="E8" s="98">
        <v>13.685378062185544</v>
      </c>
      <c r="F8" s="98">
        <v>8.0455769050959507</v>
      </c>
      <c r="G8" s="98">
        <v>10.777577982330964</v>
      </c>
      <c r="H8" s="98">
        <v>14.031704166565667</v>
      </c>
      <c r="I8" s="98">
        <v>11.577416461378126</v>
      </c>
      <c r="J8" s="98">
        <v>12.430778117290027</v>
      </c>
      <c r="K8" s="98">
        <v>15.976362838748788</v>
      </c>
      <c r="L8" s="98">
        <v>19.121750114641685</v>
      </c>
      <c r="M8" s="98">
        <v>19.273467418091112</v>
      </c>
      <c r="N8" s="98">
        <v>23.297243440078105</v>
      </c>
      <c r="O8" s="98">
        <v>19.951529886651993</v>
      </c>
      <c r="P8" s="98">
        <v>17.90355545719239</v>
      </c>
      <c r="Q8" s="98">
        <v>24.943450641401238</v>
      </c>
      <c r="R8" s="98">
        <v>23.329102883575864</v>
      </c>
      <c r="S8" s="98">
        <v>24.961421237341472</v>
      </c>
      <c r="T8" s="98">
        <v>23.552417342639909</v>
      </c>
      <c r="U8" s="98">
        <v>25.018360489437406</v>
      </c>
      <c r="V8" s="98">
        <v>19.556072218473137</v>
      </c>
      <c r="W8" s="98">
        <v>18.827644855063038</v>
      </c>
      <c r="X8" s="98">
        <v>16.302218715953188</v>
      </c>
      <c r="Y8" s="98">
        <v>14.615931461771503</v>
      </c>
      <c r="DA8" s="63" t="s">
        <v>1745</v>
      </c>
    </row>
    <row r="9" spans="1:105" ht="12" customHeight="1" x14ac:dyDescent="0.25">
      <c r="A9" s="121" t="s">
        <v>55</v>
      </c>
      <c r="B9" s="122">
        <v>648.85400995517125</v>
      </c>
      <c r="C9" s="122">
        <v>629.93151714778617</v>
      </c>
      <c r="D9" s="122">
        <v>654.85589849541941</v>
      </c>
      <c r="E9" s="122">
        <v>672.15878101986243</v>
      </c>
      <c r="F9" s="122">
        <v>701.32953320654303</v>
      </c>
      <c r="G9" s="122">
        <v>708.46074222904508</v>
      </c>
      <c r="H9" s="122">
        <v>754.20956322298696</v>
      </c>
      <c r="I9" s="122">
        <v>735.02314924890698</v>
      </c>
      <c r="J9" s="122">
        <v>776.71860627445767</v>
      </c>
      <c r="K9" s="122">
        <v>804.6206966525159</v>
      </c>
      <c r="L9" s="122">
        <v>838.64721655438223</v>
      </c>
      <c r="M9" s="122">
        <v>835.5258223479176</v>
      </c>
      <c r="N9" s="122">
        <v>834.40368412927035</v>
      </c>
      <c r="O9" s="122">
        <v>814.72651111368191</v>
      </c>
      <c r="P9" s="122">
        <v>803.58608098353659</v>
      </c>
      <c r="Q9" s="122">
        <v>795.89508044376385</v>
      </c>
      <c r="R9" s="122">
        <v>791.9588453771396</v>
      </c>
      <c r="S9" s="122">
        <v>788.99349001554276</v>
      </c>
      <c r="T9" s="122">
        <v>745.20229935654834</v>
      </c>
      <c r="U9" s="122">
        <v>639.65571841944063</v>
      </c>
      <c r="V9" s="122">
        <v>636.19675125036463</v>
      </c>
      <c r="W9" s="122">
        <v>564.6079881114282</v>
      </c>
      <c r="X9" s="122">
        <v>485.42532215158815</v>
      </c>
      <c r="Y9" s="122">
        <v>420.51600299427838</v>
      </c>
      <c r="DA9" s="130" t="s">
        <v>1746</v>
      </c>
    </row>
    <row r="10" spans="1:105" ht="12" customHeight="1" x14ac:dyDescent="0.25">
      <c r="A10" s="97" t="s">
        <v>143</v>
      </c>
      <c r="B10" s="98">
        <v>297.24328981978692</v>
      </c>
      <c r="C10" s="98">
        <v>295.33795602454973</v>
      </c>
      <c r="D10" s="98">
        <v>333.37326232310255</v>
      </c>
      <c r="E10" s="98">
        <v>336.97409339070134</v>
      </c>
      <c r="F10" s="98">
        <v>364.12865772888631</v>
      </c>
      <c r="G10" s="98">
        <v>386.05261954426953</v>
      </c>
      <c r="H10" s="98">
        <v>422.6183911527184</v>
      </c>
      <c r="I10" s="98">
        <v>406.35761238683131</v>
      </c>
      <c r="J10" s="98">
        <v>442.33070254897098</v>
      </c>
      <c r="K10" s="98">
        <v>455.89777225360803</v>
      </c>
      <c r="L10" s="98">
        <v>469.1700544131474</v>
      </c>
      <c r="M10" s="98">
        <v>456.1883877894665</v>
      </c>
      <c r="N10" s="98">
        <v>471.70525071997133</v>
      </c>
      <c r="O10" s="98">
        <v>467.78257724822993</v>
      </c>
      <c r="P10" s="98">
        <v>474.39559930320416</v>
      </c>
      <c r="Q10" s="98">
        <v>468.29587914969915</v>
      </c>
      <c r="R10" s="98">
        <v>465.76624778680758</v>
      </c>
      <c r="S10" s="98">
        <v>465.26934109371149</v>
      </c>
      <c r="T10" s="98">
        <v>441.31572595724657</v>
      </c>
      <c r="U10" s="98">
        <v>365.66199797044419</v>
      </c>
      <c r="V10" s="98">
        <v>386.12636357973236</v>
      </c>
      <c r="W10" s="98">
        <v>364.95482814676069</v>
      </c>
      <c r="X10" s="98">
        <v>321.15523678204659</v>
      </c>
      <c r="Y10" s="98">
        <v>280.06331707235415</v>
      </c>
      <c r="DA10" s="63" t="s">
        <v>1747</v>
      </c>
    </row>
    <row r="11" spans="1:105" ht="12" customHeight="1" x14ac:dyDescent="0.25">
      <c r="A11" s="97" t="s">
        <v>124</v>
      </c>
      <c r="B11" s="98">
        <v>59.187423883028231</v>
      </c>
      <c r="C11" s="98">
        <v>54.827121738732707</v>
      </c>
      <c r="D11" s="98">
        <v>50.12176167095781</v>
      </c>
      <c r="E11" s="98">
        <v>43.907894254919398</v>
      </c>
      <c r="F11" s="98">
        <v>46.641550116881632</v>
      </c>
      <c r="G11" s="98">
        <v>43.672909906881451</v>
      </c>
      <c r="H11" s="98">
        <v>41.101948678962295</v>
      </c>
      <c r="I11" s="98">
        <v>37.035079737230966</v>
      </c>
      <c r="J11" s="98">
        <v>37.733565737181515</v>
      </c>
      <c r="K11" s="98">
        <v>37.258715091077335</v>
      </c>
      <c r="L11" s="98">
        <v>37.096174740009737</v>
      </c>
      <c r="M11" s="98">
        <v>36.315202359018109</v>
      </c>
      <c r="N11" s="98">
        <v>32.421682093733672</v>
      </c>
      <c r="O11" s="98">
        <v>29.377363839049281</v>
      </c>
      <c r="P11" s="98">
        <v>29.563300226101852</v>
      </c>
      <c r="Q11" s="98">
        <v>27.738335206301144</v>
      </c>
      <c r="R11" s="98">
        <v>31.868822522014458</v>
      </c>
      <c r="S11" s="98">
        <v>31.948485360483314</v>
      </c>
      <c r="T11" s="98">
        <v>34.160273450132991</v>
      </c>
      <c r="U11" s="98">
        <v>30.126751848108128</v>
      </c>
      <c r="V11" s="98">
        <v>26.605716574552918</v>
      </c>
      <c r="W11" s="98">
        <v>20.215820753953437</v>
      </c>
      <c r="X11" s="98">
        <v>17.886858123296314</v>
      </c>
      <c r="Y11" s="98">
        <v>15.378167292516913</v>
      </c>
      <c r="DA11" s="63" t="s">
        <v>1748</v>
      </c>
    </row>
    <row r="12" spans="1:105" ht="12" customHeight="1" x14ac:dyDescent="0.25">
      <c r="A12" s="97" t="s">
        <v>123</v>
      </c>
      <c r="B12" s="98">
        <v>6.5667056519710554E-2</v>
      </c>
      <c r="C12" s="98">
        <v>6.1450349025249769E-2</v>
      </c>
      <c r="D12" s="98">
        <v>5.7168289282205041E-2</v>
      </c>
      <c r="E12" s="98">
        <v>5.4044032561859932E-2</v>
      </c>
      <c r="F12" s="98">
        <v>8.3571165602351352E-2</v>
      </c>
      <c r="G12" s="98">
        <v>7.7169661334955952E-2</v>
      </c>
      <c r="H12" s="98">
        <v>9.1354970732493698E-2</v>
      </c>
      <c r="I12" s="98">
        <v>8.0315515186416372E-2</v>
      </c>
      <c r="J12" s="98">
        <v>0.11641699236945141</v>
      </c>
      <c r="K12" s="98">
        <v>0.15795851419382723</v>
      </c>
      <c r="L12" s="98">
        <v>0.17340804001434379</v>
      </c>
      <c r="M12" s="98">
        <v>0.19427498723997919</v>
      </c>
      <c r="N12" s="98">
        <v>0.17755923279009658</v>
      </c>
      <c r="O12" s="98">
        <v>0.17702096577138721</v>
      </c>
      <c r="P12" s="98">
        <v>0.21891409122864164</v>
      </c>
      <c r="Q12" s="98">
        <v>0.20909149162841872</v>
      </c>
      <c r="R12" s="98">
        <v>0.29284170702149004</v>
      </c>
      <c r="S12" s="98">
        <v>0.28380312695686699</v>
      </c>
      <c r="T12" s="98">
        <v>0.3483549022214486</v>
      </c>
      <c r="U12" s="98">
        <v>0.32101469644739017</v>
      </c>
      <c r="V12" s="98">
        <v>0.30513022299108655</v>
      </c>
      <c r="W12" s="98">
        <v>0.22363754756768597</v>
      </c>
      <c r="X12" s="98">
        <v>0.18650935263354623</v>
      </c>
      <c r="Y12" s="98">
        <v>0.13815246215982521</v>
      </c>
      <c r="DA12" s="63" t="s">
        <v>1749</v>
      </c>
    </row>
    <row r="13" spans="1:105" ht="12" customHeight="1" x14ac:dyDescent="0.25">
      <c r="A13" s="100" t="s">
        <v>50</v>
      </c>
      <c r="B13" s="101">
        <v>1.9865379119686742E-2</v>
      </c>
      <c r="C13" s="101">
        <v>2.0812213147953638E-2</v>
      </c>
      <c r="D13" s="101">
        <v>1.7328740915933744E-2</v>
      </c>
      <c r="E13" s="101">
        <v>1.4896556428731451E-2</v>
      </c>
      <c r="F13" s="101">
        <v>2.836559063700925E-2</v>
      </c>
      <c r="G13" s="101">
        <v>2.4833681052106014E-2</v>
      </c>
      <c r="H13" s="101">
        <v>3.2442894170964645E-2</v>
      </c>
      <c r="I13" s="101">
        <v>2.8662772875396977E-2</v>
      </c>
      <c r="J13" s="101">
        <v>3.9224665878103943E-2</v>
      </c>
      <c r="K13" s="101">
        <v>5.5786882691189976E-2</v>
      </c>
      <c r="L13" s="101">
        <v>6.2769140877178997E-2</v>
      </c>
      <c r="M13" s="101">
        <v>7.8586443733588293E-2</v>
      </c>
      <c r="N13" s="101">
        <v>6.9376300765786963E-2</v>
      </c>
      <c r="O13" s="101">
        <v>7.0396571693624482E-2</v>
      </c>
      <c r="P13" s="101">
        <v>8.6236089616618883E-2</v>
      </c>
      <c r="Q13" s="101">
        <v>7.2834389552192513E-2</v>
      </c>
      <c r="R13" s="101">
        <v>0.10584049467886301</v>
      </c>
      <c r="S13" s="101">
        <v>9.6164364826833243E-2</v>
      </c>
      <c r="T13" s="101">
        <v>0.12823650510866633</v>
      </c>
      <c r="U13" s="101">
        <v>0.11903942190570112</v>
      </c>
      <c r="V13" s="101">
        <v>0.1124604184711528</v>
      </c>
      <c r="W13" s="101">
        <v>8.2693445304775084E-2</v>
      </c>
      <c r="X13" s="101">
        <v>5.997836168363857E-2</v>
      </c>
      <c r="Y13" s="101">
        <v>4.3115487359916105E-2</v>
      </c>
      <c r="DA13" s="131" t="s">
        <v>1750</v>
      </c>
    </row>
    <row r="14" spans="1:105" ht="12" customHeight="1" x14ac:dyDescent="0.25">
      <c r="A14" s="103" t="s">
        <v>52</v>
      </c>
      <c r="B14" s="104">
        <v>4.5801677400023812E-2</v>
      </c>
      <c r="C14" s="104">
        <v>4.0638135877296137E-2</v>
      </c>
      <c r="D14" s="104">
        <v>3.9839548366271293E-2</v>
      </c>
      <c r="E14" s="104">
        <v>3.9147476133128488E-2</v>
      </c>
      <c r="F14" s="104">
        <v>5.5205574965342091E-2</v>
      </c>
      <c r="G14" s="104">
        <v>5.2335980282849956E-2</v>
      </c>
      <c r="H14" s="104">
        <v>5.8912076561529046E-2</v>
      </c>
      <c r="I14" s="104">
        <v>5.1652742311019413E-2</v>
      </c>
      <c r="J14" s="104">
        <v>7.7192326491347468E-2</v>
      </c>
      <c r="K14" s="104">
        <v>0.10217163150263724</v>
      </c>
      <c r="L14" s="104">
        <v>0.11063889913716479</v>
      </c>
      <c r="M14" s="104">
        <v>0.11568854350639089</v>
      </c>
      <c r="N14" s="104">
        <v>0.10818293202430962</v>
      </c>
      <c r="O14" s="104">
        <v>0.10662439407776274</v>
      </c>
      <c r="P14" s="104">
        <v>0.13267800161202276</v>
      </c>
      <c r="Q14" s="104">
        <v>0.13625710207622621</v>
      </c>
      <c r="R14" s="104">
        <v>0.18700121234262701</v>
      </c>
      <c r="S14" s="104">
        <v>0.18763876213003378</v>
      </c>
      <c r="T14" s="104">
        <v>0.2201183971127823</v>
      </c>
      <c r="U14" s="104">
        <v>0.20197527454168904</v>
      </c>
      <c r="V14" s="104">
        <v>0.19266980451993371</v>
      </c>
      <c r="W14" s="104">
        <v>0.14094410226291088</v>
      </c>
      <c r="X14" s="104">
        <v>0.12653099094990761</v>
      </c>
      <c r="Y14" s="104">
        <v>9.5036974799909135E-2</v>
      </c>
      <c r="DA14" s="132" t="s">
        <v>1751</v>
      </c>
    </row>
    <row r="15" spans="1:105" ht="12" customHeight="1" x14ac:dyDescent="0.25">
      <c r="A15" s="106" t="s">
        <v>122</v>
      </c>
      <c r="B15" s="101">
        <v>269.77673533610675</v>
      </c>
      <c r="C15" s="101">
        <v>255.70181412667137</v>
      </c>
      <c r="D15" s="101">
        <v>246.17742719317218</v>
      </c>
      <c r="E15" s="101">
        <v>260.04490995713331</v>
      </c>
      <c r="F15" s="101">
        <v>257.72669401143605</v>
      </c>
      <c r="G15" s="101">
        <v>241.7434500719541</v>
      </c>
      <c r="H15" s="101">
        <v>245.66211197147496</v>
      </c>
      <c r="I15" s="101">
        <v>234.06884063534505</v>
      </c>
      <c r="J15" s="101">
        <v>234.23722955102423</v>
      </c>
      <c r="K15" s="101">
        <v>225.26749403242692</v>
      </c>
      <c r="L15" s="101">
        <v>232.98113983240603</v>
      </c>
      <c r="M15" s="101">
        <v>227.18619727708776</v>
      </c>
      <c r="N15" s="101">
        <v>214.18200256170408</v>
      </c>
      <c r="O15" s="101">
        <v>196.58793567734401</v>
      </c>
      <c r="P15" s="101">
        <v>177.41548217514415</v>
      </c>
      <c r="Q15" s="101">
        <v>166.73441703056699</v>
      </c>
      <c r="R15" s="101">
        <v>156.99339052777333</v>
      </c>
      <c r="S15" s="101">
        <v>153.83078133495613</v>
      </c>
      <c r="T15" s="101">
        <v>134.06860939339384</v>
      </c>
      <c r="U15" s="101">
        <v>116.39395432704283</v>
      </c>
      <c r="V15" s="101">
        <v>106.7826958872606</v>
      </c>
      <c r="W15" s="101">
        <v>89.010048541271246</v>
      </c>
      <c r="X15" s="101">
        <v>72.570595749618931</v>
      </c>
      <c r="Y15" s="101">
        <v>62.195413218472574</v>
      </c>
      <c r="DA15" s="131" t="s">
        <v>1752</v>
      </c>
    </row>
    <row r="16" spans="1:105" ht="12" customHeight="1" x14ac:dyDescent="0.25">
      <c r="A16" s="107" t="s">
        <v>121</v>
      </c>
      <c r="B16" s="104">
        <v>22.580893859729759</v>
      </c>
      <c r="C16" s="104">
        <v>24.003174908806983</v>
      </c>
      <c r="D16" s="104">
        <v>25.126279018904771</v>
      </c>
      <c r="E16" s="104">
        <v>31.177839384546534</v>
      </c>
      <c r="F16" s="104">
        <v>32.749060183736788</v>
      </c>
      <c r="G16" s="104">
        <v>36.914593044605169</v>
      </c>
      <c r="H16" s="104">
        <v>44.73575644909868</v>
      </c>
      <c r="I16" s="104">
        <v>57.481300974313179</v>
      </c>
      <c r="J16" s="104">
        <v>62.300691444911507</v>
      </c>
      <c r="K16" s="104">
        <v>86.038756761209598</v>
      </c>
      <c r="L16" s="104">
        <v>99.226439528804733</v>
      </c>
      <c r="M16" s="104">
        <v>115.64175993510527</v>
      </c>
      <c r="N16" s="104">
        <v>115.91718952107107</v>
      </c>
      <c r="O16" s="104">
        <v>120.80161338328735</v>
      </c>
      <c r="P16" s="104">
        <v>121.99278518785768</v>
      </c>
      <c r="Q16" s="104">
        <v>132.9173575655681</v>
      </c>
      <c r="R16" s="104">
        <v>137.03754283352271</v>
      </c>
      <c r="S16" s="104">
        <v>137.661079099435</v>
      </c>
      <c r="T16" s="104">
        <v>135.30933565355357</v>
      </c>
      <c r="U16" s="104">
        <v>127.15199957739817</v>
      </c>
      <c r="V16" s="104">
        <v>116.3768449858278</v>
      </c>
      <c r="W16" s="104">
        <v>90.203653121875007</v>
      </c>
      <c r="X16" s="104">
        <v>73.626122143992816</v>
      </c>
      <c r="Y16" s="104">
        <v>62.740952948774869</v>
      </c>
      <c r="DA16" s="132" t="s">
        <v>1753</v>
      </c>
    </row>
    <row r="17" spans="1:105" ht="12" customHeight="1" x14ac:dyDescent="0.25">
      <c r="A17" s="108" t="s">
        <v>53</v>
      </c>
      <c r="B17" s="98">
        <v>8.9808109500680544</v>
      </c>
      <c r="C17" s="98">
        <v>9.2943680535142263</v>
      </c>
      <c r="D17" s="98">
        <v>10.092658156844525</v>
      </c>
      <c r="E17" s="98">
        <v>12.819725694036629</v>
      </c>
      <c r="F17" s="98">
        <v>14.274030538980822</v>
      </c>
      <c r="G17" s="98">
        <v>15.979367426217948</v>
      </c>
      <c r="H17" s="98">
        <v>19.077178428085261</v>
      </c>
      <c r="I17" s="98">
        <v>27.483751620962021</v>
      </c>
      <c r="J17" s="98">
        <v>27.828526484036235</v>
      </c>
      <c r="K17" s="98">
        <v>40.099125471404172</v>
      </c>
      <c r="L17" s="98">
        <v>46.784914429246847</v>
      </c>
      <c r="M17" s="98">
        <v>56.253980330232864</v>
      </c>
      <c r="N17" s="98">
        <v>56.574843368505654</v>
      </c>
      <c r="O17" s="98">
        <v>61.33978291621775</v>
      </c>
      <c r="P17" s="98">
        <v>59.066269158725092</v>
      </c>
      <c r="Q17" s="98">
        <v>64.068909191240891</v>
      </c>
      <c r="R17" s="98">
        <v>65.868809162518048</v>
      </c>
      <c r="S17" s="98">
        <v>66.820141837741232</v>
      </c>
      <c r="T17" s="98">
        <v>66.281385919302721</v>
      </c>
      <c r="U17" s="98">
        <v>61.245534663193745</v>
      </c>
      <c r="V17" s="98">
        <v>55.067719493347099</v>
      </c>
      <c r="W17" s="98">
        <v>44.308348468269138</v>
      </c>
      <c r="X17" s="98">
        <v>34.112279818590906</v>
      </c>
      <c r="Y17" s="98">
        <v>26.484141082059434</v>
      </c>
      <c r="DA17" s="63" t="s">
        <v>1754</v>
      </c>
    </row>
    <row r="18" spans="1:105" ht="12" customHeight="1" x14ac:dyDescent="0.25">
      <c r="A18" s="108" t="s">
        <v>52</v>
      </c>
      <c r="B18" s="98">
        <v>13.600082909661708</v>
      </c>
      <c r="C18" s="98">
        <v>14.708806855292766</v>
      </c>
      <c r="D18" s="98">
        <v>15.033620862060245</v>
      </c>
      <c r="E18" s="98">
        <v>18.358113690509906</v>
      </c>
      <c r="F18" s="98">
        <v>18.47502964475596</v>
      </c>
      <c r="G18" s="98">
        <v>20.935225618387229</v>
      </c>
      <c r="H18" s="98">
        <v>25.658578021013415</v>
      </c>
      <c r="I18" s="98">
        <v>29.997549353351157</v>
      </c>
      <c r="J18" s="98">
        <v>34.47216496087529</v>
      </c>
      <c r="K18" s="98">
        <v>45.93963128980544</v>
      </c>
      <c r="L18" s="98">
        <v>52.44152509955785</v>
      </c>
      <c r="M18" s="98">
        <v>59.387779604872421</v>
      </c>
      <c r="N18" s="98">
        <v>59.342346152565433</v>
      </c>
      <c r="O18" s="98">
        <v>59.461830467069568</v>
      </c>
      <c r="P18" s="98">
        <v>62.926516029132564</v>
      </c>
      <c r="Q18" s="98">
        <v>68.848448374327191</v>
      </c>
      <c r="R18" s="98">
        <v>71.168733671004674</v>
      </c>
      <c r="S18" s="98">
        <v>70.840937261693796</v>
      </c>
      <c r="T18" s="98">
        <v>69.027949734250825</v>
      </c>
      <c r="U18" s="98">
        <v>65.906464914204435</v>
      </c>
      <c r="V18" s="98">
        <v>61.309125492480703</v>
      </c>
      <c r="W18" s="98">
        <v>45.895304653605898</v>
      </c>
      <c r="X18" s="98">
        <v>39.513842325401917</v>
      </c>
      <c r="Y18" s="98">
        <v>36.256811866715431</v>
      </c>
      <c r="DA18" s="63" t="s">
        <v>1755</v>
      </c>
    </row>
    <row r="19" spans="1:105" ht="12" customHeight="1" x14ac:dyDescent="0.25">
      <c r="A19" s="121" t="s">
        <v>54</v>
      </c>
      <c r="B19" s="122">
        <v>283.39936598919456</v>
      </c>
      <c r="C19" s="122">
        <v>281.40307458058015</v>
      </c>
      <c r="D19" s="122">
        <v>291.76930391593754</v>
      </c>
      <c r="E19" s="122">
        <v>369.73833254667176</v>
      </c>
      <c r="F19" s="122">
        <v>376.55751012261607</v>
      </c>
      <c r="G19" s="122">
        <v>367.24018713124497</v>
      </c>
      <c r="H19" s="122">
        <v>396.3358062827038</v>
      </c>
      <c r="I19" s="122">
        <v>385.89586924234459</v>
      </c>
      <c r="J19" s="122">
        <v>404.55120780970918</v>
      </c>
      <c r="K19" s="122">
        <v>412.40254434634704</v>
      </c>
      <c r="L19" s="122">
        <v>434.25949925162769</v>
      </c>
      <c r="M19" s="122">
        <v>405.75980511143359</v>
      </c>
      <c r="N19" s="122">
        <v>404.00224896895008</v>
      </c>
      <c r="O19" s="122">
        <v>383.36811662363351</v>
      </c>
      <c r="P19" s="122">
        <v>363.51836606074414</v>
      </c>
      <c r="Q19" s="122">
        <v>359.00590528790508</v>
      </c>
      <c r="R19" s="122">
        <v>350.24171192252419</v>
      </c>
      <c r="S19" s="122">
        <v>344.02297954139794</v>
      </c>
      <c r="T19" s="122">
        <v>314.91514493230807</v>
      </c>
      <c r="U19" s="122">
        <v>295.69296156097886</v>
      </c>
      <c r="V19" s="122">
        <v>281.12983645744339</v>
      </c>
      <c r="W19" s="122">
        <v>245.77181077789888</v>
      </c>
      <c r="X19" s="122">
        <v>188.19322827508009</v>
      </c>
      <c r="Y19" s="122">
        <v>166.09338447954954</v>
      </c>
      <c r="DA19" s="130" t="s">
        <v>1756</v>
      </c>
    </row>
    <row r="20" spans="1:105" ht="12" customHeight="1" x14ac:dyDescent="0.25">
      <c r="A20" s="97" t="s">
        <v>51</v>
      </c>
      <c r="B20" s="98">
        <v>38.650114480964838</v>
      </c>
      <c r="C20" s="98">
        <v>36.707978044271456</v>
      </c>
      <c r="D20" s="98">
        <v>46.156388731360032</v>
      </c>
      <c r="E20" s="98">
        <v>54.829926189129942</v>
      </c>
      <c r="F20" s="98">
        <v>57.300917734575421</v>
      </c>
      <c r="G20" s="98">
        <v>58.8331336353571</v>
      </c>
      <c r="H20" s="98">
        <v>63.551539785388215</v>
      </c>
      <c r="I20" s="98">
        <v>60.446588000157483</v>
      </c>
      <c r="J20" s="98">
        <v>64.819190340866896</v>
      </c>
      <c r="K20" s="98">
        <v>64.150602089645602</v>
      </c>
      <c r="L20" s="98">
        <v>65.960281552992342</v>
      </c>
      <c r="M20" s="98">
        <v>64.663916074170672</v>
      </c>
      <c r="N20" s="98">
        <v>64.801640392496353</v>
      </c>
      <c r="O20" s="98">
        <v>61.750150081093189</v>
      </c>
      <c r="P20" s="98">
        <v>62.245127272828761</v>
      </c>
      <c r="Q20" s="98">
        <v>59.8270347107755</v>
      </c>
      <c r="R20" s="98">
        <v>58.336555168135689</v>
      </c>
      <c r="S20" s="98">
        <v>57.852521672852625</v>
      </c>
      <c r="T20" s="98">
        <v>53.492699793577863</v>
      </c>
      <c r="U20" s="98">
        <v>44.968455449578364</v>
      </c>
      <c r="V20" s="98">
        <v>45.864714758097257</v>
      </c>
      <c r="W20" s="98">
        <v>40.377391213773159</v>
      </c>
      <c r="X20" s="98">
        <v>28.22194496224451</v>
      </c>
      <c r="Y20" s="98">
        <v>26.623937197283894</v>
      </c>
      <c r="DA20" s="63" t="s">
        <v>1757</v>
      </c>
    </row>
    <row r="21" spans="1:105" ht="12" customHeight="1" x14ac:dyDescent="0.25">
      <c r="A21" s="97" t="s">
        <v>50</v>
      </c>
      <c r="B21" s="98">
        <v>104.74714193431673</v>
      </c>
      <c r="C21" s="98">
        <v>106.99442157135317</v>
      </c>
      <c r="D21" s="98">
        <v>114.62227690166173</v>
      </c>
      <c r="E21" s="98">
        <v>137.7555879792352</v>
      </c>
      <c r="F21" s="98">
        <v>137.18742823273274</v>
      </c>
      <c r="G21" s="98">
        <v>139.66441087902879</v>
      </c>
      <c r="H21" s="98">
        <v>145.66297587127048</v>
      </c>
      <c r="I21" s="98">
        <v>151.44852106440084</v>
      </c>
      <c r="J21" s="98">
        <v>156.05730023915555</v>
      </c>
      <c r="K21" s="98">
        <v>157.42437959275665</v>
      </c>
      <c r="L21" s="98">
        <v>154.8140115291005</v>
      </c>
      <c r="M21" s="98">
        <v>142.35691238342551</v>
      </c>
      <c r="N21" s="98">
        <v>141.06748378753787</v>
      </c>
      <c r="O21" s="98">
        <v>129.52576608459452</v>
      </c>
      <c r="P21" s="98">
        <v>128.10432218936751</v>
      </c>
      <c r="Q21" s="98">
        <v>127.87122066111436</v>
      </c>
      <c r="R21" s="98">
        <v>125.54748502572775</v>
      </c>
      <c r="S21" s="98">
        <v>124.01897476107747</v>
      </c>
      <c r="T21" s="98">
        <v>117.47247181151354</v>
      </c>
      <c r="U21" s="98">
        <v>119.50171709615091</v>
      </c>
      <c r="V21" s="98">
        <v>109.57811215854174</v>
      </c>
      <c r="W21" s="98">
        <v>86.176771258505923</v>
      </c>
      <c r="X21" s="98">
        <v>75.814674345853703</v>
      </c>
      <c r="Y21" s="98">
        <v>73.314132747837093</v>
      </c>
      <c r="DA21" s="63" t="s">
        <v>1758</v>
      </c>
    </row>
    <row r="22" spans="1:105" ht="12" customHeight="1" x14ac:dyDescent="0.25">
      <c r="A22" s="109" t="s">
        <v>120</v>
      </c>
      <c r="B22" s="33">
        <v>140.00210957391297</v>
      </c>
      <c r="C22" s="33">
        <v>137.70067496495565</v>
      </c>
      <c r="D22" s="33">
        <v>130.99063828291577</v>
      </c>
      <c r="E22" s="33">
        <v>177.15281837830659</v>
      </c>
      <c r="F22" s="33">
        <v>182.06916415530779</v>
      </c>
      <c r="G22" s="33">
        <v>168.74264261685914</v>
      </c>
      <c r="H22" s="33">
        <v>187.12129062604509</v>
      </c>
      <c r="I22" s="33">
        <v>174.00076017778633</v>
      </c>
      <c r="J22" s="33">
        <v>183.67471722968673</v>
      </c>
      <c r="K22" s="33">
        <v>190.82756266394478</v>
      </c>
      <c r="L22" s="33">
        <v>213.48520616953473</v>
      </c>
      <c r="M22" s="33">
        <v>198.73897665383743</v>
      </c>
      <c r="N22" s="33">
        <v>198.13312478891581</v>
      </c>
      <c r="O22" s="33">
        <v>192.09220045794586</v>
      </c>
      <c r="P22" s="33">
        <v>173.16891659854792</v>
      </c>
      <c r="Q22" s="33">
        <v>171.30764991601524</v>
      </c>
      <c r="R22" s="33">
        <v>166.35767172866082</v>
      </c>
      <c r="S22" s="33">
        <v>162.15148310746787</v>
      </c>
      <c r="T22" s="33">
        <v>143.9499733272167</v>
      </c>
      <c r="U22" s="33">
        <v>131.2227890152495</v>
      </c>
      <c r="V22" s="33">
        <v>125.68700954080443</v>
      </c>
      <c r="W22" s="33">
        <v>119.21764830561979</v>
      </c>
      <c r="X22" s="33">
        <v>84.156608966981878</v>
      </c>
      <c r="Y22" s="33">
        <v>66.155314534428555</v>
      </c>
      <c r="DA22" s="60" t="s">
        <v>1759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2892.3643051051567</v>
      </c>
      <c r="C24" s="117">
        <f t="shared" si="7"/>
        <v>2820.967573767151</v>
      </c>
      <c r="D24" s="117">
        <f t="shared" si="7"/>
        <v>2727.7002175080647</v>
      </c>
      <c r="E24" s="117">
        <f t="shared" si="7"/>
        <v>2684.1410788935568</v>
      </c>
      <c r="F24" s="117">
        <f t="shared" si="7"/>
        <v>2750.3523532868649</v>
      </c>
      <c r="G24" s="117">
        <f t="shared" si="7"/>
        <v>2712.5479254761622</v>
      </c>
      <c r="H24" s="117">
        <f t="shared" si="7"/>
        <v>2595.3037813789083</v>
      </c>
      <c r="I24" s="117">
        <f t="shared" si="7"/>
        <v>2325.0394203741575</v>
      </c>
      <c r="J24" s="117">
        <f t="shared" si="7"/>
        <v>2464.982922485332</v>
      </c>
      <c r="K24" s="117">
        <f t="shared" si="7"/>
        <v>2332.2813304084411</v>
      </c>
      <c r="L24" s="117">
        <f t="shared" si="7"/>
        <v>2459.485213434712</v>
      </c>
      <c r="M24" s="117">
        <f t="shared" si="7"/>
        <v>2137.4243395418011</v>
      </c>
      <c r="N24" s="117">
        <f t="shared" si="7"/>
        <v>2153.7886906529538</v>
      </c>
      <c r="O24" s="117">
        <f t="shared" si="7"/>
        <v>2246.3086036626514</v>
      </c>
      <c r="P24" s="117">
        <f t="shared" si="7"/>
        <v>1921.0433983776277</v>
      </c>
      <c r="Q24" s="117">
        <f t="shared" si="7"/>
        <v>1919.6318596992162</v>
      </c>
      <c r="R24" s="117">
        <f t="shared" ref="R24:V24" si="8">R25+R28+R30+R39</f>
        <v>2126.75843348018</v>
      </c>
      <c r="S24" s="117">
        <f t="shared" si="8"/>
        <v>2023.4177593632774</v>
      </c>
      <c r="T24" s="117">
        <f t="shared" si="8"/>
        <v>2214.9067843589314</v>
      </c>
      <c r="U24" s="117">
        <f t="shared" si="8"/>
        <v>2102.2847377610592</v>
      </c>
      <c r="V24" s="117">
        <f t="shared" si="8"/>
        <v>2123.7912494844704</v>
      </c>
      <c r="W24" s="117">
        <f t="shared" ref="W24:Y24" si="9">W25+W28+W30+W39</f>
        <v>2286.4033580682499</v>
      </c>
      <c r="X24" s="117">
        <f t="shared" si="9"/>
        <v>2282.2004875064313</v>
      </c>
      <c r="Y24" s="117">
        <f t="shared" si="9"/>
        <v>2009.5819197169362</v>
      </c>
      <c r="DA24" s="129" t="s">
        <v>1760</v>
      </c>
    </row>
    <row r="25" spans="1:105" ht="12.95" customHeight="1" x14ac:dyDescent="0.25">
      <c r="A25" s="121" t="s">
        <v>57</v>
      </c>
      <c r="B25" s="122">
        <f t="shared" ref="B25:Q25" si="10">SUM(B26:B27)</f>
        <v>2163.3669111186614</v>
      </c>
      <c r="C25" s="122">
        <f t="shared" si="10"/>
        <v>2106.5037704019119</v>
      </c>
      <c r="D25" s="122">
        <f t="shared" si="10"/>
        <v>2032.5945584108665</v>
      </c>
      <c r="E25" s="122">
        <f t="shared" si="10"/>
        <v>1990.0799117761221</v>
      </c>
      <c r="F25" s="122">
        <f t="shared" si="10"/>
        <v>2078.7809452382744</v>
      </c>
      <c r="G25" s="122">
        <f t="shared" si="10"/>
        <v>2069.0538766471245</v>
      </c>
      <c r="H25" s="122">
        <f t="shared" si="10"/>
        <v>1960.7247325245542</v>
      </c>
      <c r="I25" s="122">
        <f t="shared" si="10"/>
        <v>1723.2062817728097</v>
      </c>
      <c r="J25" s="122">
        <f t="shared" si="10"/>
        <v>1885.7940294857137</v>
      </c>
      <c r="K25" s="122">
        <f t="shared" si="10"/>
        <v>1771.111529225351</v>
      </c>
      <c r="L25" s="122">
        <f t="shared" si="10"/>
        <v>1889.2223205134826</v>
      </c>
      <c r="M25" s="122">
        <f t="shared" si="10"/>
        <v>1571.8336574258974</v>
      </c>
      <c r="N25" s="122">
        <f t="shared" si="10"/>
        <v>1592.6268779788318</v>
      </c>
      <c r="O25" s="122">
        <f t="shared" si="10"/>
        <v>1717.6536893962218</v>
      </c>
      <c r="P25" s="122">
        <f t="shared" si="10"/>
        <v>1421.4042689528574</v>
      </c>
      <c r="Q25" s="122">
        <f t="shared" si="10"/>
        <v>1399.1573060734174</v>
      </c>
      <c r="R25" s="122">
        <f t="shared" ref="R25:V25" si="11">SUM(R26:R27)</f>
        <v>1604.0334640050901</v>
      </c>
      <c r="S25" s="122">
        <f t="shared" si="11"/>
        <v>1469.8157337241666</v>
      </c>
      <c r="T25" s="122">
        <f t="shared" si="11"/>
        <v>1665.4650875770981</v>
      </c>
      <c r="U25" s="122">
        <f t="shared" si="11"/>
        <v>1558.9593873741267</v>
      </c>
      <c r="V25" s="122">
        <f t="shared" si="11"/>
        <v>1587.1146038166828</v>
      </c>
      <c r="W25" s="122">
        <f t="shared" ref="W25:Y25" si="12">SUM(W26:W27)</f>
        <v>1754.9742094287051</v>
      </c>
      <c r="X25" s="122">
        <f t="shared" si="12"/>
        <v>1744.6236286138101</v>
      </c>
      <c r="Y25" s="122">
        <f t="shared" si="12"/>
        <v>1505.5504043338094</v>
      </c>
      <c r="DA25" s="130" t="s">
        <v>1761</v>
      </c>
    </row>
    <row r="26" spans="1:105" ht="12" customHeight="1" x14ac:dyDescent="0.25">
      <c r="A26" s="97" t="s">
        <v>74</v>
      </c>
      <c r="B26" s="98">
        <v>2112.5490755475826</v>
      </c>
      <c r="C26" s="98">
        <v>2057.7908938931541</v>
      </c>
      <c r="D26" s="98">
        <v>1986.4587255373874</v>
      </c>
      <c r="E26" s="98">
        <v>1947.7236174412351</v>
      </c>
      <c r="F26" s="98">
        <v>2033.9815581445903</v>
      </c>
      <c r="G26" s="98">
        <v>2025.1693490605285</v>
      </c>
      <c r="H26" s="98">
        <v>1920.0692345534642</v>
      </c>
      <c r="I26" s="98">
        <v>1688.1644773197754</v>
      </c>
      <c r="J26" s="98">
        <v>1848.0495968787627</v>
      </c>
      <c r="K26" s="98">
        <v>1736.3201808514914</v>
      </c>
      <c r="L26" s="98">
        <v>1852.1633308370506</v>
      </c>
      <c r="M26" s="98">
        <v>1541.2744524362877</v>
      </c>
      <c r="N26" s="98">
        <v>1562.4681428487534</v>
      </c>
      <c r="O26" s="98">
        <v>1684.4136150901629</v>
      </c>
      <c r="P26" s="98">
        <v>1393.7600680105209</v>
      </c>
      <c r="Q26" s="98">
        <v>1373.0537357824426</v>
      </c>
      <c r="R26" s="98">
        <v>1574.1786458249928</v>
      </c>
      <c r="S26" s="98">
        <v>1442.6657403886838</v>
      </c>
      <c r="T26" s="98">
        <v>1634.8146121586472</v>
      </c>
      <c r="U26" s="98">
        <v>1530.3716686484397</v>
      </c>
      <c r="V26" s="98">
        <v>1558.1148505887643</v>
      </c>
      <c r="W26" s="98">
        <v>1720.3880500408738</v>
      </c>
      <c r="X26" s="98">
        <v>1710.254178991037</v>
      </c>
      <c r="Y26" s="98">
        <v>1476.1988952211443</v>
      </c>
      <c r="DA26" s="63" t="s">
        <v>1762</v>
      </c>
    </row>
    <row r="27" spans="1:105" ht="12" customHeight="1" x14ac:dyDescent="0.25">
      <c r="A27" s="97" t="s">
        <v>53</v>
      </c>
      <c r="B27" s="98">
        <v>50.817835571078625</v>
      </c>
      <c r="C27" s="98">
        <v>48.712876508757923</v>
      </c>
      <c r="D27" s="98">
        <v>46.135832873479181</v>
      </c>
      <c r="E27" s="98">
        <v>42.356294334886996</v>
      </c>
      <c r="F27" s="98">
        <v>44.799387093684288</v>
      </c>
      <c r="G27" s="98">
        <v>43.884527586596114</v>
      </c>
      <c r="H27" s="98">
        <v>40.655497971090035</v>
      </c>
      <c r="I27" s="98">
        <v>35.041804453034317</v>
      </c>
      <c r="J27" s="98">
        <v>37.744432606951115</v>
      </c>
      <c r="K27" s="98">
        <v>34.791348373859542</v>
      </c>
      <c r="L27" s="98">
        <v>37.058989676432084</v>
      </c>
      <c r="M27" s="98">
        <v>30.559204989609746</v>
      </c>
      <c r="N27" s="98">
        <v>30.15873513007832</v>
      </c>
      <c r="O27" s="98">
        <v>33.240074306058823</v>
      </c>
      <c r="P27" s="98">
        <v>27.644200942336408</v>
      </c>
      <c r="Q27" s="98">
        <v>26.103570290974854</v>
      </c>
      <c r="R27" s="98">
        <v>29.854818180097354</v>
      </c>
      <c r="S27" s="98">
        <v>27.149993335482765</v>
      </c>
      <c r="T27" s="98">
        <v>30.650475418450959</v>
      </c>
      <c r="U27" s="98">
        <v>28.58771872568699</v>
      </c>
      <c r="V27" s="98">
        <v>28.999753227918522</v>
      </c>
      <c r="W27" s="98">
        <v>34.58615938783116</v>
      </c>
      <c r="X27" s="98">
        <v>34.369449622773125</v>
      </c>
      <c r="Y27" s="98">
        <v>29.351509112665077</v>
      </c>
      <c r="DA27" s="63" t="s">
        <v>1763</v>
      </c>
    </row>
    <row r="28" spans="1:105" ht="12.95" customHeight="1" x14ac:dyDescent="0.25">
      <c r="A28" s="121" t="s">
        <v>92</v>
      </c>
      <c r="B28" s="122">
        <f t="shared" ref="B28:Y28" si="13">B29</f>
        <v>32.496723967811484</v>
      </c>
      <c r="C28" s="122">
        <f t="shared" si="13"/>
        <v>37.754247442175171</v>
      </c>
      <c r="D28" s="122">
        <f t="shared" si="13"/>
        <v>33.299775480731277</v>
      </c>
      <c r="E28" s="122">
        <f t="shared" si="13"/>
        <v>63.549279153884072</v>
      </c>
      <c r="F28" s="122">
        <f t="shared" si="13"/>
        <v>38.41307538667543</v>
      </c>
      <c r="G28" s="122">
        <f t="shared" si="13"/>
        <v>44.982702251588108</v>
      </c>
      <c r="H28" s="122">
        <f t="shared" si="13"/>
        <v>55.246516657928446</v>
      </c>
      <c r="I28" s="122">
        <f t="shared" si="13"/>
        <v>49.422342607668632</v>
      </c>
      <c r="J28" s="122">
        <f t="shared" si="13"/>
        <v>57.852833834001267</v>
      </c>
      <c r="K28" s="122">
        <f t="shared" si="13"/>
        <v>68.800797596687232</v>
      </c>
      <c r="L28" s="122">
        <f t="shared" si="13"/>
        <v>69.621717535863397</v>
      </c>
      <c r="M28" s="122">
        <f t="shared" si="13"/>
        <v>72.390525943611564</v>
      </c>
      <c r="N28" s="122">
        <f t="shared" si="13"/>
        <v>95.738476060813355</v>
      </c>
      <c r="O28" s="122">
        <f t="shared" si="13"/>
        <v>76.901093458494614</v>
      </c>
      <c r="P28" s="122">
        <f t="shared" si="13"/>
        <v>67.784713554667007</v>
      </c>
      <c r="Q28" s="122">
        <f t="shared" si="13"/>
        <v>92.722059075444648</v>
      </c>
      <c r="R28" s="122">
        <f t="shared" si="13"/>
        <v>85.18704776276887</v>
      </c>
      <c r="S28" s="122">
        <f t="shared" si="13"/>
        <v>94.741893912292298</v>
      </c>
      <c r="T28" s="122">
        <f t="shared" si="13"/>
        <v>78.495150357283308</v>
      </c>
      <c r="U28" s="122">
        <f t="shared" si="13"/>
        <v>83.477555260386595</v>
      </c>
      <c r="V28" s="122">
        <f t="shared" si="13"/>
        <v>73.293621941828576</v>
      </c>
      <c r="W28" s="122">
        <f t="shared" si="13"/>
        <v>74.426954177324745</v>
      </c>
      <c r="X28" s="122">
        <f t="shared" si="13"/>
        <v>87.390569690640135</v>
      </c>
      <c r="Y28" s="122">
        <f t="shared" si="13"/>
        <v>94.424600179613023</v>
      </c>
      <c r="DA28" s="130" t="s">
        <v>1764</v>
      </c>
    </row>
    <row r="29" spans="1:105" ht="12" customHeight="1" x14ac:dyDescent="0.25">
      <c r="A29" s="97" t="s">
        <v>53</v>
      </c>
      <c r="B29" s="98">
        <v>32.496723967811484</v>
      </c>
      <c r="C29" s="98">
        <v>37.754247442175171</v>
      </c>
      <c r="D29" s="98">
        <v>33.299775480731277</v>
      </c>
      <c r="E29" s="98">
        <v>63.549279153884072</v>
      </c>
      <c r="F29" s="98">
        <v>38.41307538667543</v>
      </c>
      <c r="G29" s="98">
        <v>44.982702251588108</v>
      </c>
      <c r="H29" s="98">
        <v>55.246516657928446</v>
      </c>
      <c r="I29" s="98">
        <v>49.422342607668632</v>
      </c>
      <c r="J29" s="98">
        <v>57.852833834001267</v>
      </c>
      <c r="K29" s="98">
        <v>68.800797596687232</v>
      </c>
      <c r="L29" s="98">
        <v>69.621717535863397</v>
      </c>
      <c r="M29" s="98">
        <v>72.390525943611564</v>
      </c>
      <c r="N29" s="98">
        <v>95.738476060813355</v>
      </c>
      <c r="O29" s="98">
        <v>76.901093458494614</v>
      </c>
      <c r="P29" s="98">
        <v>67.784713554667007</v>
      </c>
      <c r="Q29" s="98">
        <v>92.722059075444648</v>
      </c>
      <c r="R29" s="98">
        <v>85.18704776276887</v>
      </c>
      <c r="S29" s="98">
        <v>94.741893912292298</v>
      </c>
      <c r="T29" s="98">
        <v>78.495150357283308</v>
      </c>
      <c r="U29" s="98">
        <v>83.477555260386595</v>
      </c>
      <c r="V29" s="98">
        <v>73.293621941828576</v>
      </c>
      <c r="W29" s="98">
        <v>74.426954177324745</v>
      </c>
      <c r="X29" s="98">
        <v>87.390569690640135</v>
      </c>
      <c r="Y29" s="98">
        <v>94.424600179613023</v>
      </c>
      <c r="DA29" s="63" t="s">
        <v>1765</v>
      </c>
    </row>
    <row r="30" spans="1:105" ht="12" customHeight="1" x14ac:dyDescent="0.25">
      <c r="A30" s="121" t="s">
        <v>55</v>
      </c>
      <c r="B30" s="122">
        <v>447.28195383870604</v>
      </c>
      <c r="C30" s="122">
        <v>426.77259683297842</v>
      </c>
      <c r="D30" s="122">
        <v>417.17181734788949</v>
      </c>
      <c r="E30" s="122">
        <v>396.24468218188474</v>
      </c>
      <c r="F30" s="122">
        <v>400.04413148909521</v>
      </c>
      <c r="G30" s="122">
        <v>381.88212392921361</v>
      </c>
      <c r="H30" s="122">
        <v>368.62345211258776</v>
      </c>
      <c r="I30" s="122">
        <v>358.98528985286544</v>
      </c>
      <c r="J30" s="122">
        <v>343.95405251140386</v>
      </c>
      <c r="K30" s="122">
        <v>329.10042276590104</v>
      </c>
      <c r="L30" s="122">
        <v>336.42917147029311</v>
      </c>
      <c r="M30" s="122">
        <v>343.51031200870005</v>
      </c>
      <c r="N30" s="122">
        <v>326.47934985354698</v>
      </c>
      <c r="O30" s="122">
        <v>318.60947201025516</v>
      </c>
      <c r="P30" s="122">
        <v>305.01993024324776</v>
      </c>
      <c r="Q30" s="122">
        <v>301.95676722898349</v>
      </c>
      <c r="R30" s="122">
        <v>311.60951017040225</v>
      </c>
      <c r="S30" s="122">
        <v>324.93096451074371</v>
      </c>
      <c r="T30" s="122">
        <v>335.30314919164277</v>
      </c>
      <c r="U30" s="122">
        <v>327.82114829572021</v>
      </c>
      <c r="V30" s="122">
        <v>328.76236702975029</v>
      </c>
      <c r="W30" s="122">
        <v>322.51008116642873</v>
      </c>
      <c r="X30" s="122">
        <v>313.49149279225009</v>
      </c>
      <c r="Y30" s="122">
        <v>281.67933963837885</v>
      </c>
      <c r="DA30" s="130" t="s">
        <v>1766</v>
      </c>
    </row>
    <row r="31" spans="1:105" ht="12" customHeight="1" x14ac:dyDescent="0.25">
      <c r="A31" s="97" t="s">
        <v>141</v>
      </c>
      <c r="B31" s="98">
        <v>208.65614571836909</v>
      </c>
      <c r="C31" s="98">
        <v>191.57595070000045</v>
      </c>
      <c r="D31" s="98">
        <v>177.50929951154055</v>
      </c>
      <c r="E31" s="98">
        <v>161.00126483500046</v>
      </c>
      <c r="F31" s="98">
        <v>159.95814741526777</v>
      </c>
      <c r="G31" s="98">
        <v>138.49369859147376</v>
      </c>
      <c r="H31" s="98">
        <v>114.54180659173502</v>
      </c>
      <c r="I31" s="98">
        <v>96.388934084166195</v>
      </c>
      <c r="J31" s="98">
        <v>88.009018010856238</v>
      </c>
      <c r="K31" s="98">
        <v>80.113633532234573</v>
      </c>
      <c r="L31" s="98">
        <v>76.786830915586009</v>
      </c>
      <c r="M31" s="98">
        <v>73.409269087829912</v>
      </c>
      <c r="N31" s="98">
        <v>64.898385515163056</v>
      </c>
      <c r="O31" s="98">
        <v>61.616368139393344</v>
      </c>
      <c r="P31" s="98">
        <v>59.406551599094364</v>
      </c>
      <c r="Q31" s="98">
        <v>57.23314502187791</v>
      </c>
      <c r="R31" s="98">
        <v>62.003413959745032</v>
      </c>
      <c r="S31" s="98">
        <v>63.310119276209441</v>
      </c>
      <c r="T31" s="98">
        <v>67.411704058154811</v>
      </c>
      <c r="U31" s="98">
        <v>62.021975291911694</v>
      </c>
      <c r="V31" s="98">
        <v>61.957479668371434</v>
      </c>
      <c r="W31" s="98">
        <v>60.556844431689299</v>
      </c>
      <c r="X31" s="98">
        <v>64.043904437044873</v>
      </c>
      <c r="Y31" s="98">
        <v>53.897999965759617</v>
      </c>
      <c r="DA31" s="63" t="s">
        <v>1767</v>
      </c>
    </row>
    <row r="32" spans="1:105" ht="12" customHeight="1" x14ac:dyDescent="0.25">
      <c r="A32" s="97" t="s">
        <v>140</v>
      </c>
      <c r="B32" s="98">
        <v>0.60271033985010003</v>
      </c>
      <c r="C32" s="98">
        <v>0.54973337855363069</v>
      </c>
      <c r="D32" s="98">
        <v>0.50906651898223776</v>
      </c>
      <c r="E32" s="98">
        <v>0.57174005815605311</v>
      </c>
      <c r="F32" s="98">
        <v>0.56961029571096033</v>
      </c>
      <c r="G32" s="98">
        <v>0.49152268304082114</v>
      </c>
      <c r="H32" s="98">
        <v>0.40180851004822271</v>
      </c>
      <c r="I32" s="98">
        <v>0.33741687251414326</v>
      </c>
      <c r="J32" s="98">
        <v>0.33832900011851802</v>
      </c>
      <c r="K32" s="98">
        <v>0.35879776615661901</v>
      </c>
      <c r="L32" s="98">
        <v>0.48145763001659991</v>
      </c>
      <c r="M32" s="98">
        <v>0.48652667245422254</v>
      </c>
      <c r="N32" s="98">
        <v>0.51773426981948101</v>
      </c>
      <c r="O32" s="98">
        <v>0.58167680242999853</v>
      </c>
      <c r="P32" s="98">
        <v>0.60145291409896706</v>
      </c>
      <c r="Q32" s="98">
        <v>0.58551776345769291</v>
      </c>
      <c r="R32" s="98">
        <v>0.66824830283007552</v>
      </c>
      <c r="S32" s="98">
        <v>0.67818806337833426</v>
      </c>
      <c r="T32" s="98">
        <v>0.75574230484195892</v>
      </c>
      <c r="U32" s="98">
        <v>0.68852596122498755</v>
      </c>
      <c r="V32" s="98">
        <v>0.74639604233912848</v>
      </c>
      <c r="W32" s="98">
        <v>0.75775152060192719</v>
      </c>
      <c r="X32" s="98">
        <v>0.96963495065131411</v>
      </c>
      <c r="Y32" s="98">
        <v>0.79686010695633347</v>
      </c>
      <c r="DA32" s="63" t="s">
        <v>1768</v>
      </c>
    </row>
    <row r="33" spans="1:105" ht="12" customHeight="1" x14ac:dyDescent="0.25">
      <c r="A33" s="100" t="s">
        <v>50</v>
      </c>
      <c r="B33" s="101">
        <v>9.9714152960703892E-2</v>
      </c>
      <c r="C33" s="101">
        <v>0.11275445413685339</v>
      </c>
      <c r="D33" s="101">
        <v>9.1647192589994098E-2</v>
      </c>
      <c r="E33" s="101">
        <v>9.0874502273664101E-2</v>
      </c>
      <c r="F33" s="101">
        <v>9.8314299751376844E-2</v>
      </c>
      <c r="G33" s="101">
        <v>9.0659593036389013E-2</v>
      </c>
      <c r="H33" s="101">
        <v>7.6669209060042792E-2</v>
      </c>
      <c r="I33" s="101">
        <v>5.9719186597888704E-2</v>
      </c>
      <c r="J33" s="101">
        <v>5.9070148401343968E-2</v>
      </c>
      <c r="K33" s="101">
        <v>6.3271802500092011E-2</v>
      </c>
      <c r="L33" s="101">
        <v>8.1356987226858329E-2</v>
      </c>
      <c r="M33" s="101">
        <v>8.5715095696078283E-2</v>
      </c>
      <c r="N33" s="101">
        <v>7.8664198595115656E-2</v>
      </c>
      <c r="O33" s="101">
        <v>7.200397202671377E-2</v>
      </c>
      <c r="P33" s="101">
        <v>9.3755954755362053E-2</v>
      </c>
      <c r="Q33" s="101">
        <v>7.9172347039810256E-2</v>
      </c>
      <c r="R33" s="101">
        <v>0.11352029931681568</v>
      </c>
      <c r="S33" s="101">
        <v>0.11495383009513073</v>
      </c>
      <c r="T33" s="101">
        <v>0.13995363616814238</v>
      </c>
      <c r="U33" s="101">
        <v>0.12697445225319873</v>
      </c>
      <c r="V33" s="101">
        <v>0.14252147947985616</v>
      </c>
      <c r="W33" s="101">
        <v>0.15244303724896574</v>
      </c>
      <c r="X33" s="101">
        <v>0.16917254304319873</v>
      </c>
      <c r="Y33" s="101">
        <v>0.13603385134915402</v>
      </c>
      <c r="DA33" s="131" t="s">
        <v>1769</v>
      </c>
    </row>
    <row r="34" spans="1:105" ht="12" customHeight="1" x14ac:dyDescent="0.25">
      <c r="A34" s="103" t="s">
        <v>52</v>
      </c>
      <c r="B34" s="104">
        <v>0.50299618688939618</v>
      </c>
      <c r="C34" s="104">
        <v>0.43697892441677738</v>
      </c>
      <c r="D34" s="104">
        <v>0.41741932639224372</v>
      </c>
      <c r="E34" s="104">
        <v>0.48086555588238911</v>
      </c>
      <c r="F34" s="104">
        <v>0.47129599595958355</v>
      </c>
      <c r="G34" s="104">
        <v>0.40086309000443227</v>
      </c>
      <c r="H34" s="104">
        <v>0.32513930098817989</v>
      </c>
      <c r="I34" s="104">
        <v>0.27769768591625454</v>
      </c>
      <c r="J34" s="104">
        <v>0.27925885171717407</v>
      </c>
      <c r="K34" s="104">
        <v>0.29552596365652695</v>
      </c>
      <c r="L34" s="104">
        <v>0.40010064278974167</v>
      </c>
      <c r="M34" s="104">
        <v>0.40081157675814427</v>
      </c>
      <c r="N34" s="104">
        <v>0.43907007122436525</v>
      </c>
      <c r="O34" s="104">
        <v>0.5096728304032847</v>
      </c>
      <c r="P34" s="104">
        <v>0.50769695934360504</v>
      </c>
      <c r="Q34" s="104">
        <v>0.50634541641788267</v>
      </c>
      <c r="R34" s="104">
        <v>0.55472800351325979</v>
      </c>
      <c r="S34" s="104">
        <v>0.56323423328320366</v>
      </c>
      <c r="T34" s="104">
        <v>0.61578866867381632</v>
      </c>
      <c r="U34" s="104">
        <v>0.56155150897178874</v>
      </c>
      <c r="V34" s="104">
        <v>0.60387456285927232</v>
      </c>
      <c r="W34" s="104">
        <v>0.60530848335296139</v>
      </c>
      <c r="X34" s="104">
        <v>0.8004624076081156</v>
      </c>
      <c r="Y34" s="104">
        <v>0.66082625560717934</v>
      </c>
      <c r="DA34" s="132" t="s">
        <v>1770</v>
      </c>
    </row>
    <row r="35" spans="1:105" ht="12" customHeight="1" x14ac:dyDescent="0.25">
      <c r="A35" s="106" t="s">
        <v>122</v>
      </c>
      <c r="B35" s="101">
        <v>207.71775855188204</v>
      </c>
      <c r="C35" s="101">
        <v>202.58907603130169</v>
      </c>
      <c r="D35" s="101">
        <v>203.45474901177235</v>
      </c>
      <c r="E35" s="101">
        <v>193.12452108858966</v>
      </c>
      <c r="F35" s="101">
        <v>194.83136578631942</v>
      </c>
      <c r="G35" s="101">
        <v>192.03454550318108</v>
      </c>
      <c r="H35" s="101">
        <v>197.92834006878377</v>
      </c>
      <c r="I35" s="101">
        <v>196.07243235865289</v>
      </c>
      <c r="J35" s="101">
        <v>185.91734313707957</v>
      </c>
      <c r="K35" s="101">
        <v>169.44436306538708</v>
      </c>
      <c r="L35" s="101">
        <v>170.39953382062757</v>
      </c>
      <c r="M35" s="101">
        <v>169.41203065873287</v>
      </c>
      <c r="N35" s="101">
        <v>158.70183470587099</v>
      </c>
      <c r="O35" s="101">
        <v>148.66819232325346</v>
      </c>
      <c r="P35" s="101">
        <v>137.70671369204919</v>
      </c>
      <c r="Q35" s="101">
        <v>133.02596461607803</v>
      </c>
      <c r="R35" s="101">
        <v>130.7041275819933</v>
      </c>
      <c r="S35" s="101">
        <v>133.54488191511638</v>
      </c>
      <c r="T35" s="101">
        <v>133.0516325476421</v>
      </c>
      <c r="U35" s="101">
        <v>128.66966348394624</v>
      </c>
      <c r="V35" s="101">
        <v>127.98936531447663</v>
      </c>
      <c r="W35" s="101">
        <v>115.6212717944434</v>
      </c>
      <c r="X35" s="101">
        <v>99.440662607296105</v>
      </c>
      <c r="Y35" s="101">
        <v>90.882475220732402</v>
      </c>
      <c r="DA35" s="131" t="s">
        <v>1771</v>
      </c>
    </row>
    <row r="36" spans="1:105" ht="12" customHeight="1" x14ac:dyDescent="0.25">
      <c r="A36" s="107" t="s">
        <v>121</v>
      </c>
      <c r="B36" s="104">
        <v>30.305339228604844</v>
      </c>
      <c r="C36" s="104">
        <v>32.057836723122641</v>
      </c>
      <c r="D36" s="104">
        <v>35.698702305594388</v>
      </c>
      <c r="E36" s="104">
        <v>41.547156200138588</v>
      </c>
      <c r="F36" s="104">
        <v>44.685007991797022</v>
      </c>
      <c r="G36" s="104">
        <v>50.862357151517841</v>
      </c>
      <c r="H36" s="104">
        <v>55.751496942020786</v>
      </c>
      <c r="I36" s="104">
        <v>66.18650653753221</v>
      </c>
      <c r="J36" s="104">
        <v>69.689362363349403</v>
      </c>
      <c r="K36" s="104">
        <v>79.183628402122665</v>
      </c>
      <c r="L36" s="104">
        <v>88.761349104063029</v>
      </c>
      <c r="M36" s="104">
        <v>100.20248558968301</v>
      </c>
      <c r="N36" s="104">
        <v>102.36139536269344</v>
      </c>
      <c r="O36" s="104">
        <v>107.74323474517843</v>
      </c>
      <c r="P36" s="104">
        <v>107.30521203800537</v>
      </c>
      <c r="Q36" s="104">
        <v>111.11213982756991</v>
      </c>
      <c r="R36" s="104">
        <v>118.23372032583389</v>
      </c>
      <c r="S36" s="104">
        <v>127.39777525603955</v>
      </c>
      <c r="T36" s="104">
        <v>134.08407028100387</v>
      </c>
      <c r="U36" s="104">
        <v>136.44098355863724</v>
      </c>
      <c r="V36" s="104">
        <v>138.06912600456306</v>
      </c>
      <c r="W36" s="104">
        <v>145.57421341969413</v>
      </c>
      <c r="X36" s="104">
        <v>149.03729079725773</v>
      </c>
      <c r="Y36" s="104">
        <v>136.10200434493058</v>
      </c>
      <c r="DA36" s="132" t="s">
        <v>1772</v>
      </c>
    </row>
    <row r="37" spans="1:105" ht="12" customHeight="1" x14ac:dyDescent="0.25">
      <c r="A37" s="108" t="s">
        <v>53</v>
      </c>
      <c r="B37" s="98">
        <v>8.1984346891875983</v>
      </c>
      <c r="C37" s="98">
        <v>8.8789015962278377</v>
      </c>
      <c r="D37" s="98">
        <v>10.646383793584478</v>
      </c>
      <c r="E37" s="98">
        <v>13.396029031984595</v>
      </c>
      <c r="F37" s="98">
        <v>15.028609252315032</v>
      </c>
      <c r="G37" s="98">
        <v>17.48328236937186</v>
      </c>
      <c r="H37" s="98">
        <v>18.673453959041396</v>
      </c>
      <c r="I37" s="98">
        <v>23.416626809297526</v>
      </c>
      <c r="J37" s="98">
        <v>22.066656860342157</v>
      </c>
      <c r="K37" s="98">
        <v>25.576565507999224</v>
      </c>
      <c r="L37" s="98">
        <v>28.024722218162569</v>
      </c>
      <c r="M37" s="98">
        <v>33.620639949471347</v>
      </c>
      <c r="N37" s="98">
        <v>32.676719980411448</v>
      </c>
      <c r="O37" s="98">
        <v>34.571610371294476</v>
      </c>
      <c r="P37" s="98">
        <v>32.017951493567097</v>
      </c>
      <c r="Q37" s="98">
        <v>32.273550034328203</v>
      </c>
      <c r="R37" s="98">
        <v>35.699772424011549</v>
      </c>
      <c r="S37" s="98">
        <v>42.141863569113148</v>
      </c>
      <c r="T37" s="98">
        <v>42.540642377152857</v>
      </c>
      <c r="U37" s="98">
        <v>43.92306129494991</v>
      </c>
      <c r="V37" s="98">
        <v>41.241405487893921</v>
      </c>
      <c r="W37" s="98">
        <v>47.81236334476845</v>
      </c>
      <c r="X37" s="98">
        <v>43.140521873189513</v>
      </c>
      <c r="Y37" s="98">
        <v>35.184398537154152</v>
      </c>
      <c r="DA37" s="63" t="s">
        <v>1773</v>
      </c>
    </row>
    <row r="38" spans="1:105" ht="12" customHeight="1" x14ac:dyDescent="0.25">
      <c r="A38" s="108" t="s">
        <v>52</v>
      </c>
      <c r="B38" s="98">
        <v>22.106904539417251</v>
      </c>
      <c r="C38" s="98">
        <v>23.178935126894793</v>
      </c>
      <c r="D38" s="98">
        <v>25.052318512009919</v>
      </c>
      <c r="E38" s="98">
        <v>28.151127168153984</v>
      </c>
      <c r="F38" s="98">
        <v>29.656398739481979</v>
      </c>
      <c r="G38" s="98">
        <v>33.379074782145992</v>
      </c>
      <c r="H38" s="98">
        <v>37.07804298297939</v>
      </c>
      <c r="I38" s="98">
        <v>42.769879728234706</v>
      </c>
      <c r="J38" s="98">
        <v>47.622705503007246</v>
      </c>
      <c r="K38" s="98">
        <v>53.607062894123445</v>
      </c>
      <c r="L38" s="98">
        <v>60.736626885900456</v>
      </c>
      <c r="M38" s="98">
        <v>66.581845640211654</v>
      </c>
      <c r="N38" s="98">
        <v>69.684675382281995</v>
      </c>
      <c r="O38" s="98">
        <v>73.171624373883958</v>
      </c>
      <c r="P38" s="98">
        <v>75.287260544438297</v>
      </c>
      <c r="Q38" s="98">
        <v>78.838589793241681</v>
      </c>
      <c r="R38" s="98">
        <v>82.53394790182233</v>
      </c>
      <c r="S38" s="98">
        <v>85.255911686926453</v>
      </c>
      <c r="T38" s="98">
        <v>91.543427903851025</v>
      </c>
      <c r="U38" s="98">
        <v>92.517922263687325</v>
      </c>
      <c r="V38" s="98">
        <v>96.827720516669174</v>
      </c>
      <c r="W38" s="98">
        <v>97.761850074925619</v>
      </c>
      <c r="X38" s="98">
        <v>105.89676892406825</v>
      </c>
      <c r="Y38" s="98">
        <v>100.9176058077764</v>
      </c>
      <c r="DA38" s="63" t="s">
        <v>1774</v>
      </c>
    </row>
    <row r="39" spans="1:105" ht="12" customHeight="1" x14ac:dyDescent="0.25">
      <c r="A39" s="121" t="s">
        <v>54</v>
      </c>
      <c r="B39" s="122">
        <v>249.2187161799776</v>
      </c>
      <c r="C39" s="122">
        <v>249.93695909008559</v>
      </c>
      <c r="D39" s="122">
        <v>244.63406626857744</v>
      </c>
      <c r="E39" s="122">
        <v>234.26720578166558</v>
      </c>
      <c r="F39" s="122">
        <v>233.11420117282</v>
      </c>
      <c r="G39" s="122">
        <v>216.62922264823553</v>
      </c>
      <c r="H39" s="122">
        <v>210.70908008383824</v>
      </c>
      <c r="I39" s="122">
        <v>193.42550614081364</v>
      </c>
      <c r="J39" s="122">
        <v>177.38200665421314</v>
      </c>
      <c r="K39" s="122">
        <v>163.26858082050171</v>
      </c>
      <c r="L39" s="122">
        <v>164.2120039150733</v>
      </c>
      <c r="M39" s="122">
        <v>149.68984416359206</v>
      </c>
      <c r="N39" s="122">
        <v>138.94398675976154</v>
      </c>
      <c r="O39" s="122">
        <v>133.14434879767975</v>
      </c>
      <c r="P39" s="122">
        <v>126.83448562685565</v>
      </c>
      <c r="Q39" s="122">
        <v>125.79572732137071</v>
      </c>
      <c r="R39" s="122">
        <v>125.92841154191885</v>
      </c>
      <c r="S39" s="122">
        <v>133.92916721607475</v>
      </c>
      <c r="T39" s="122">
        <v>135.64339723290712</v>
      </c>
      <c r="U39" s="122">
        <v>132.02664683082591</v>
      </c>
      <c r="V39" s="122">
        <v>134.6206566962089</v>
      </c>
      <c r="W39" s="122">
        <v>134.49211329579154</v>
      </c>
      <c r="X39" s="122">
        <v>136.69479640973071</v>
      </c>
      <c r="Y39" s="122">
        <v>127.92757556513492</v>
      </c>
      <c r="DA39" s="130" t="s">
        <v>1775</v>
      </c>
    </row>
    <row r="40" spans="1:105" ht="12" customHeight="1" x14ac:dyDescent="0.25">
      <c r="A40" s="97" t="s">
        <v>50</v>
      </c>
      <c r="B40" s="98">
        <v>93.074967147788144</v>
      </c>
      <c r="C40" s="98">
        <v>86.689480591609694</v>
      </c>
      <c r="D40" s="98">
        <v>84.162436822895828</v>
      </c>
      <c r="E40" s="98">
        <v>82.475009008314473</v>
      </c>
      <c r="F40" s="98">
        <v>80.25185629636529</v>
      </c>
      <c r="G40" s="98">
        <v>69.957972812333693</v>
      </c>
      <c r="H40" s="98">
        <v>59.198694252092999</v>
      </c>
      <c r="I40" s="98">
        <v>52.021153733510921</v>
      </c>
      <c r="J40" s="98">
        <v>47.500792222519252</v>
      </c>
      <c r="K40" s="98">
        <v>44.008722834322249</v>
      </c>
      <c r="L40" s="98">
        <v>41.296071118642615</v>
      </c>
      <c r="M40" s="98">
        <v>38.853341222656404</v>
      </c>
      <c r="N40" s="98">
        <v>35.068924805593944</v>
      </c>
      <c r="O40" s="98">
        <v>33.416021719071168</v>
      </c>
      <c r="P40" s="98">
        <v>32.152179736607437</v>
      </c>
      <c r="Q40" s="98">
        <v>30.527630402179927</v>
      </c>
      <c r="R40" s="98">
        <v>29.676702304573016</v>
      </c>
      <c r="S40" s="98">
        <v>30.117848654536548</v>
      </c>
      <c r="T40" s="98">
        <v>29.226428304642379</v>
      </c>
      <c r="U40" s="98">
        <v>26.791964051723717</v>
      </c>
      <c r="V40" s="98">
        <v>26.274790140673904</v>
      </c>
      <c r="W40" s="98">
        <v>25.366080756235199</v>
      </c>
      <c r="X40" s="98">
        <v>25.43354634041231</v>
      </c>
      <c r="Y40" s="98">
        <v>23.814381785514421</v>
      </c>
      <c r="DA40" s="63" t="s">
        <v>1776</v>
      </c>
    </row>
    <row r="41" spans="1:105" ht="12" customHeight="1" x14ac:dyDescent="0.25">
      <c r="A41" s="109" t="s">
        <v>120</v>
      </c>
      <c r="B41" s="33">
        <v>156.14374903218948</v>
      </c>
      <c r="C41" s="33">
        <v>163.24747849847589</v>
      </c>
      <c r="D41" s="33">
        <v>160.4716294456816</v>
      </c>
      <c r="E41" s="33">
        <v>151.79219677335109</v>
      </c>
      <c r="F41" s="33">
        <v>152.86234487645476</v>
      </c>
      <c r="G41" s="33">
        <v>146.67124983590185</v>
      </c>
      <c r="H41" s="33">
        <v>151.51038583174528</v>
      </c>
      <c r="I41" s="33">
        <v>141.40435240730275</v>
      </c>
      <c r="J41" s="33">
        <v>129.88121443169393</v>
      </c>
      <c r="K41" s="33">
        <v>119.25985798617936</v>
      </c>
      <c r="L41" s="33">
        <v>122.91593279643065</v>
      </c>
      <c r="M41" s="33">
        <v>110.83650294093567</v>
      </c>
      <c r="N41" s="33">
        <v>103.87506195416762</v>
      </c>
      <c r="O41" s="33">
        <v>99.728327078608572</v>
      </c>
      <c r="P41" s="33">
        <v>94.682305890248216</v>
      </c>
      <c r="Q41" s="33">
        <v>95.268096919190739</v>
      </c>
      <c r="R41" s="33">
        <v>96.251709237345821</v>
      </c>
      <c r="S41" s="33">
        <v>103.81131856153822</v>
      </c>
      <c r="T41" s="33">
        <v>106.41696892826474</v>
      </c>
      <c r="U41" s="33">
        <v>105.2346827791022</v>
      </c>
      <c r="V41" s="33">
        <v>108.34586655553498</v>
      </c>
      <c r="W41" s="33">
        <v>109.12603253955631</v>
      </c>
      <c r="X41" s="33">
        <v>111.26125006931841</v>
      </c>
      <c r="Y41" s="33">
        <v>104.11319377962047</v>
      </c>
      <c r="DA41" s="60" t="s">
        <v>1777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25960.934537172918</v>
      </c>
      <c r="C43" s="117">
        <f t="shared" si="14"/>
        <v>28681.692448454109</v>
      </c>
      <c r="D43" s="117">
        <f t="shared" si="14"/>
        <v>26282.4463590757</v>
      </c>
      <c r="E43" s="117">
        <f t="shared" si="14"/>
        <v>26772.459391057786</v>
      </c>
      <c r="F43" s="117">
        <f t="shared" si="14"/>
        <v>25655.200072410855</v>
      </c>
      <c r="G43" s="117">
        <f t="shared" si="14"/>
        <v>25598.045653348297</v>
      </c>
      <c r="H43" s="117">
        <f t="shared" si="14"/>
        <v>25178.634030940113</v>
      </c>
      <c r="I43" s="117">
        <f t="shared" si="14"/>
        <v>19598.481669735276</v>
      </c>
      <c r="J43" s="117">
        <f t="shared" si="14"/>
        <v>22991.218899349537</v>
      </c>
      <c r="K43" s="117">
        <f t="shared" si="14"/>
        <v>21097.781126538935</v>
      </c>
      <c r="L43" s="117">
        <f t="shared" si="14"/>
        <v>21120.927906965575</v>
      </c>
      <c r="M43" s="117">
        <f t="shared" si="14"/>
        <v>19026.701802999862</v>
      </c>
      <c r="N43" s="117">
        <f t="shared" si="14"/>
        <v>19735.934119899845</v>
      </c>
      <c r="O43" s="117">
        <f t="shared" si="14"/>
        <v>20478.331748439661</v>
      </c>
      <c r="P43" s="117">
        <f t="shared" si="14"/>
        <v>17767.339603253036</v>
      </c>
      <c r="Q43" s="117">
        <f t="shared" si="14"/>
        <v>18601.99397400974</v>
      </c>
      <c r="R43" s="117">
        <f t="shared" ref="R43:V43" si="15">R44+R47+R49+R58</f>
        <v>18172.674596635883</v>
      </c>
      <c r="S43" s="117">
        <f t="shared" si="15"/>
        <v>18117.586558450952</v>
      </c>
      <c r="T43" s="117">
        <f t="shared" si="15"/>
        <v>16952.340769425471</v>
      </c>
      <c r="U43" s="117">
        <f t="shared" si="15"/>
        <v>17656.312759983859</v>
      </c>
      <c r="V43" s="117">
        <f t="shared" si="15"/>
        <v>18643.058319226264</v>
      </c>
      <c r="W43" s="117">
        <f t="shared" ref="W43:Y43" si="16">W44+W47+W49+W58</f>
        <v>15173.934606103679</v>
      </c>
      <c r="X43" s="117">
        <f t="shared" si="16"/>
        <v>16141.534804725783</v>
      </c>
      <c r="Y43" s="117">
        <f t="shared" si="16"/>
        <v>15073.576950353998</v>
      </c>
      <c r="DA43" s="129" t="s">
        <v>1778</v>
      </c>
    </row>
    <row r="44" spans="1:105" ht="12.95" customHeight="1" x14ac:dyDescent="0.25">
      <c r="A44" s="121" t="s">
        <v>57</v>
      </c>
      <c r="B44" s="122">
        <f t="shared" ref="B44:Q44" si="17">SUM(B45:B46)</f>
        <v>20620.599767549618</v>
      </c>
      <c r="C44" s="122">
        <f t="shared" si="17"/>
        <v>23075.802025832676</v>
      </c>
      <c r="D44" s="122">
        <f t="shared" si="17"/>
        <v>20841.73752885684</v>
      </c>
      <c r="E44" s="122">
        <f t="shared" si="17"/>
        <v>21196.935055866084</v>
      </c>
      <c r="F44" s="122">
        <f t="shared" si="17"/>
        <v>20329.931508512949</v>
      </c>
      <c r="G44" s="122">
        <f t="shared" si="17"/>
        <v>20320.203246591325</v>
      </c>
      <c r="H44" s="122">
        <f t="shared" si="17"/>
        <v>19824.679659799138</v>
      </c>
      <c r="I44" s="122">
        <f t="shared" si="17"/>
        <v>14937.096148203693</v>
      </c>
      <c r="J44" s="122">
        <f t="shared" si="17"/>
        <v>18079.599219719694</v>
      </c>
      <c r="K44" s="122">
        <f t="shared" si="17"/>
        <v>16470.62580229864</v>
      </c>
      <c r="L44" s="122">
        <f t="shared" si="17"/>
        <v>16535.514453841162</v>
      </c>
      <c r="M44" s="122">
        <f t="shared" si="17"/>
        <v>14512.867625355528</v>
      </c>
      <c r="N44" s="122">
        <f t="shared" si="17"/>
        <v>15090.928663202747</v>
      </c>
      <c r="O44" s="122">
        <f t="shared" si="17"/>
        <v>16160.794445647431</v>
      </c>
      <c r="P44" s="122">
        <f t="shared" si="17"/>
        <v>13426.381869222459</v>
      </c>
      <c r="Q44" s="122">
        <f t="shared" si="17"/>
        <v>14267.750956872838</v>
      </c>
      <c r="R44" s="122">
        <f t="shared" ref="R44:V44" si="18">SUM(R45:R46)</f>
        <v>13881.456701055624</v>
      </c>
      <c r="S44" s="122">
        <f t="shared" si="18"/>
        <v>13708.931993434817</v>
      </c>
      <c r="T44" s="122">
        <f t="shared" si="18"/>
        <v>12798.032006530673</v>
      </c>
      <c r="U44" s="122">
        <f t="shared" si="18"/>
        <v>13318.429118296832</v>
      </c>
      <c r="V44" s="122">
        <f t="shared" si="18"/>
        <v>14228.484966918091</v>
      </c>
      <c r="W44" s="122">
        <f t="shared" ref="W44:Y44" si="19">SUM(W45:W46)</f>
        <v>11460.79614648168</v>
      </c>
      <c r="X44" s="122">
        <f t="shared" si="19"/>
        <v>12291.049703902869</v>
      </c>
      <c r="Y44" s="122">
        <f t="shared" si="19"/>
        <v>11407.956715377266</v>
      </c>
      <c r="DA44" s="130" t="s">
        <v>1779</v>
      </c>
    </row>
    <row r="45" spans="1:105" ht="12" customHeight="1" x14ac:dyDescent="0.25">
      <c r="A45" s="97" t="s">
        <v>212</v>
      </c>
      <c r="B45" s="98">
        <v>20130.974207511827</v>
      </c>
      <c r="C45" s="98">
        <v>22537.125373862807</v>
      </c>
      <c r="D45" s="98">
        <v>20362.431012950437</v>
      </c>
      <c r="E45" s="98">
        <v>20727.57024297502</v>
      </c>
      <c r="F45" s="98">
        <v>19880.202469345142</v>
      </c>
      <c r="G45" s="98">
        <v>19878.575507196259</v>
      </c>
      <c r="H45" s="98">
        <v>19402.969238556849</v>
      </c>
      <c r="I45" s="98">
        <v>14626.663867450487</v>
      </c>
      <c r="J45" s="98">
        <v>17705.781030823691</v>
      </c>
      <c r="K45" s="98">
        <v>16134.075990611331</v>
      </c>
      <c r="L45" s="98">
        <v>16201.69298188165</v>
      </c>
      <c r="M45" s="98">
        <v>14224.121773355637</v>
      </c>
      <c r="N45" s="98">
        <v>14795.624520786345</v>
      </c>
      <c r="O45" s="98">
        <v>15843.965299448586</v>
      </c>
      <c r="P45" s="98">
        <v>13164.485524358932</v>
      </c>
      <c r="Q45" s="98">
        <v>13993.207741526767</v>
      </c>
      <c r="R45" s="98">
        <v>13616.029911412756</v>
      </c>
      <c r="S45" s="98">
        <v>13448.884767580654</v>
      </c>
      <c r="T45" s="98">
        <v>12556.784663533581</v>
      </c>
      <c r="U45" s="98">
        <v>13069.004412770963</v>
      </c>
      <c r="V45" s="98">
        <v>13963.762373132698</v>
      </c>
      <c r="W45" s="98">
        <v>11246.283324790907</v>
      </c>
      <c r="X45" s="98">
        <v>12061.803896519577</v>
      </c>
      <c r="Y45" s="98">
        <v>11196.367704837017</v>
      </c>
      <c r="DA45" s="63" t="s">
        <v>1780</v>
      </c>
    </row>
    <row r="46" spans="1:105" ht="12" customHeight="1" x14ac:dyDescent="0.25">
      <c r="A46" s="97" t="s">
        <v>53</v>
      </c>
      <c r="B46" s="98">
        <v>489.62556003779054</v>
      </c>
      <c r="C46" s="98">
        <v>538.67665196986934</v>
      </c>
      <c r="D46" s="98">
        <v>479.30651590640394</v>
      </c>
      <c r="E46" s="98">
        <v>469.36481289106376</v>
      </c>
      <c r="F46" s="98">
        <v>449.72903916780746</v>
      </c>
      <c r="G46" s="98">
        <v>441.62773939506462</v>
      </c>
      <c r="H46" s="98">
        <v>421.71042124228956</v>
      </c>
      <c r="I46" s="98">
        <v>310.4322807532057</v>
      </c>
      <c r="J46" s="98">
        <v>373.81818889600152</v>
      </c>
      <c r="K46" s="98">
        <v>336.54981168730882</v>
      </c>
      <c r="L46" s="98">
        <v>333.82147195951399</v>
      </c>
      <c r="M46" s="98">
        <v>288.7458519998911</v>
      </c>
      <c r="N46" s="98">
        <v>295.30414241640239</v>
      </c>
      <c r="O46" s="98">
        <v>316.82914619884406</v>
      </c>
      <c r="P46" s="98">
        <v>261.89634486352747</v>
      </c>
      <c r="Q46" s="98">
        <v>274.54321534607237</v>
      </c>
      <c r="R46" s="98">
        <v>265.42678964286915</v>
      </c>
      <c r="S46" s="98">
        <v>260.04722585416334</v>
      </c>
      <c r="T46" s="98">
        <v>241.24734299709161</v>
      </c>
      <c r="U46" s="98">
        <v>249.42470552586843</v>
      </c>
      <c r="V46" s="98">
        <v>264.72259378539218</v>
      </c>
      <c r="W46" s="98">
        <v>214.51282169077226</v>
      </c>
      <c r="X46" s="98">
        <v>229.24580738329072</v>
      </c>
      <c r="Y46" s="98">
        <v>211.58901054024921</v>
      </c>
      <c r="DA46" s="63" t="s">
        <v>1781</v>
      </c>
    </row>
    <row r="47" spans="1:105" ht="12.95" customHeight="1" x14ac:dyDescent="0.25">
      <c r="A47" s="121" t="s">
        <v>92</v>
      </c>
      <c r="B47" s="122">
        <f t="shared" ref="B47:Y47" si="20">B48</f>
        <v>196.38558840637731</v>
      </c>
      <c r="C47" s="122">
        <f t="shared" si="20"/>
        <v>241.41989254105454</v>
      </c>
      <c r="D47" s="122">
        <f t="shared" si="20"/>
        <v>215.42139439983271</v>
      </c>
      <c r="E47" s="122">
        <f t="shared" si="20"/>
        <v>410.47140741876507</v>
      </c>
      <c r="F47" s="122">
        <f t="shared" si="20"/>
        <v>244.87288618414973</v>
      </c>
      <c r="G47" s="122">
        <f t="shared" si="20"/>
        <v>292.03554829693928</v>
      </c>
      <c r="H47" s="122">
        <f t="shared" si="20"/>
        <v>378.1596597136284</v>
      </c>
      <c r="I47" s="122">
        <f t="shared" si="20"/>
        <v>396.50254083597696</v>
      </c>
      <c r="J47" s="122">
        <f t="shared" si="20"/>
        <v>408.82382064317881</v>
      </c>
      <c r="K47" s="122">
        <f t="shared" si="20"/>
        <v>364.88512986248554</v>
      </c>
      <c r="L47" s="122">
        <f t="shared" si="20"/>
        <v>428.29326301519507</v>
      </c>
      <c r="M47" s="122">
        <f t="shared" si="20"/>
        <v>412.37171417668247</v>
      </c>
      <c r="N47" s="122">
        <f t="shared" si="20"/>
        <v>556.57997514416797</v>
      </c>
      <c r="O47" s="122">
        <f t="shared" si="20"/>
        <v>425.05275594318567</v>
      </c>
      <c r="P47" s="122">
        <f t="shared" si="20"/>
        <v>391.46126660015511</v>
      </c>
      <c r="Q47" s="122">
        <f t="shared" si="20"/>
        <v>515.78583420324298</v>
      </c>
      <c r="R47" s="122">
        <f t="shared" si="20"/>
        <v>554.45504603183588</v>
      </c>
      <c r="S47" s="122">
        <f t="shared" si="20"/>
        <v>589.4017428966946</v>
      </c>
      <c r="T47" s="122">
        <f t="shared" si="20"/>
        <v>485.12227511988908</v>
      </c>
      <c r="U47" s="122">
        <f t="shared" si="20"/>
        <v>544.79193642628309</v>
      </c>
      <c r="V47" s="122">
        <f t="shared" si="20"/>
        <v>512.74535142413208</v>
      </c>
      <c r="W47" s="122">
        <f t="shared" si="20"/>
        <v>498.98304771257261</v>
      </c>
      <c r="X47" s="122">
        <f t="shared" si="20"/>
        <v>455.24875209496793</v>
      </c>
      <c r="Y47" s="122">
        <f t="shared" si="20"/>
        <v>488.12481230330133</v>
      </c>
      <c r="DA47" s="130" t="s">
        <v>1782</v>
      </c>
    </row>
    <row r="48" spans="1:105" ht="12" customHeight="1" x14ac:dyDescent="0.25">
      <c r="A48" s="97" t="s">
        <v>53</v>
      </c>
      <c r="B48" s="98">
        <v>196.38558840637731</v>
      </c>
      <c r="C48" s="98">
        <v>241.41989254105454</v>
      </c>
      <c r="D48" s="98">
        <v>215.42139439983271</v>
      </c>
      <c r="E48" s="98">
        <v>410.47140741876507</v>
      </c>
      <c r="F48" s="98">
        <v>244.87288618414973</v>
      </c>
      <c r="G48" s="98">
        <v>292.03554829693928</v>
      </c>
      <c r="H48" s="98">
        <v>378.1596597136284</v>
      </c>
      <c r="I48" s="98">
        <v>396.50254083597696</v>
      </c>
      <c r="J48" s="98">
        <v>408.82382064317881</v>
      </c>
      <c r="K48" s="98">
        <v>364.88512986248554</v>
      </c>
      <c r="L48" s="98">
        <v>428.29326301519507</v>
      </c>
      <c r="M48" s="98">
        <v>412.37171417668247</v>
      </c>
      <c r="N48" s="98">
        <v>556.57997514416797</v>
      </c>
      <c r="O48" s="98">
        <v>425.05275594318567</v>
      </c>
      <c r="P48" s="98">
        <v>391.46126660015511</v>
      </c>
      <c r="Q48" s="98">
        <v>515.78583420324298</v>
      </c>
      <c r="R48" s="98">
        <v>554.45504603183588</v>
      </c>
      <c r="S48" s="98">
        <v>589.4017428966946</v>
      </c>
      <c r="T48" s="98">
        <v>485.12227511988908</v>
      </c>
      <c r="U48" s="98">
        <v>544.79193642628309</v>
      </c>
      <c r="V48" s="98">
        <v>512.74535142413208</v>
      </c>
      <c r="W48" s="98">
        <v>498.98304771257261</v>
      </c>
      <c r="X48" s="98">
        <v>455.24875209496793</v>
      </c>
      <c r="Y48" s="98">
        <v>488.12481230330133</v>
      </c>
      <c r="DA48" s="63" t="s">
        <v>1783</v>
      </c>
    </row>
    <row r="49" spans="1:105" ht="12" customHeight="1" x14ac:dyDescent="0.25">
      <c r="A49" s="121" t="s">
        <v>55</v>
      </c>
      <c r="B49" s="122">
        <v>3588.7390486846061</v>
      </c>
      <c r="C49" s="122">
        <v>3777.8012897510794</v>
      </c>
      <c r="D49" s="122">
        <v>3645.344186549708</v>
      </c>
      <c r="E49" s="122">
        <v>3626.2859448767326</v>
      </c>
      <c r="F49" s="122">
        <v>3551.3536571237792</v>
      </c>
      <c r="G49" s="122">
        <v>3507.9958198889926</v>
      </c>
      <c r="H49" s="122">
        <v>3536.709270943345</v>
      </c>
      <c r="I49" s="122">
        <v>2938.2839423397013</v>
      </c>
      <c r="J49" s="122">
        <v>3258.1717430309586</v>
      </c>
      <c r="K49" s="122">
        <v>3099.0345582315817</v>
      </c>
      <c r="L49" s="122">
        <v>2983.3374130876323</v>
      </c>
      <c r="M49" s="122">
        <v>3028.0578063422299</v>
      </c>
      <c r="N49" s="122">
        <v>3028.3050061851841</v>
      </c>
      <c r="O49" s="122">
        <v>2826.4378214790077</v>
      </c>
      <c r="P49" s="122">
        <v>2918.6259590651357</v>
      </c>
      <c r="Q49" s="122">
        <v>2817.2439771508698</v>
      </c>
      <c r="R49" s="122">
        <v>2780.6148426069431</v>
      </c>
      <c r="S49" s="122">
        <v>2843.9959960915294</v>
      </c>
      <c r="T49" s="122">
        <v>2723.8078453660664</v>
      </c>
      <c r="U49" s="122">
        <v>2869.2260432308522</v>
      </c>
      <c r="V49" s="122">
        <v>2987.9990854548701</v>
      </c>
      <c r="W49" s="122">
        <v>2333.507398284079</v>
      </c>
      <c r="X49" s="122">
        <v>2487.9364094043663</v>
      </c>
      <c r="Y49" s="122">
        <v>2355.4374249065609</v>
      </c>
      <c r="DA49" s="130" t="s">
        <v>1784</v>
      </c>
    </row>
    <row r="50" spans="1:105" ht="12" customHeight="1" x14ac:dyDescent="0.25">
      <c r="A50" s="97" t="s">
        <v>138</v>
      </c>
      <c r="B50" s="98">
        <v>2490.8910416049257</v>
      </c>
      <c r="C50" s="98">
        <v>2672.4637634306414</v>
      </c>
      <c r="D50" s="98">
        <v>2549.8232423233489</v>
      </c>
      <c r="E50" s="98">
        <v>2565.4000322809165</v>
      </c>
      <c r="F50" s="98">
        <v>2489.964897431154</v>
      </c>
      <c r="G50" s="98">
        <v>2493.0217767160307</v>
      </c>
      <c r="H50" s="98">
        <v>2539.2862723941457</v>
      </c>
      <c r="I50" s="98">
        <v>1997.1851432167018</v>
      </c>
      <c r="J50" s="98">
        <v>2358.0619605629308</v>
      </c>
      <c r="K50" s="98">
        <v>2212.7001293848593</v>
      </c>
      <c r="L50" s="98">
        <v>2114.9580789305051</v>
      </c>
      <c r="M50" s="98">
        <v>2125.4774077647858</v>
      </c>
      <c r="N50" s="98">
        <v>2088.6156896681823</v>
      </c>
      <c r="O50" s="98">
        <v>1752.6336799000769</v>
      </c>
      <c r="P50" s="98">
        <v>1829.8661951254444</v>
      </c>
      <c r="Q50" s="98">
        <v>1727.3175462378331</v>
      </c>
      <c r="R50" s="98">
        <v>1759.7191420300946</v>
      </c>
      <c r="S50" s="98">
        <v>1873.8690670035444</v>
      </c>
      <c r="T50" s="98">
        <v>1838.648264394481</v>
      </c>
      <c r="U50" s="98">
        <v>2071.2721091436729</v>
      </c>
      <c r="V50" s="98">
        <v>2221.4361360990115</v>
      </c>
      <c r="W50" s="98">
        <v>1651.426428836631</v>
      </c>
      <c r="X50" s="98">
        <v>1830.749201269492</v>
      </c>
      <c r="Y50" s="98">
        <v>1765.8414543527163</v>
      </c>
      <c r="DA50" s="63" t="s">
        <v>1785</v>
      </c>
    </row>
    <row r="51" spans="1:105" ht="12" customHeight="1" x14ac:dyDescent="0.25">
      <c r="A51" s="97" t="s">
        <v>137</v>
      </c>
      <c r="B51" s="98">
        <v>3.9580334814435498</v>
      </c>
      <c r="C51" s="98">
        <v>5.3215486591951553</v>
      </c>
      <c r="D51" s="98">
        <v>5.3961257096631394</v>
      </c>
      <c r="E51" s="98">
        <v>7.0000289987226658</v>
      </c>
      <c r="F51" s="98">
        <v>6.6617433946008129</v>
      </c>
      <c r="G51" s="98">
        <v>8.0426569581238301</v>
      </c>
      <c r="H51" s="98">
        <v>10.479030420394245</v>
      </c>
      <c r="I51" s="98">
        <v>8.0976746639978003</v>
      </c>
      <c r="J51" s="98">
        <v>12.069668341074694</v>
      </c>
      <c r="K51" s="98">
        <v>12.849743578780542</v>
      </c>
      <c r="L51" s="98">
        <v>12.732641705130174</v>
      </c>
      <c r="M51" s="98">
        <v>13.831040144115361</v>
      </c>
      <c r="N51" s="98">
        <v>15.174414717595987</v>
      </c>
      <c r="O51" s="98">
        <v>12.445429032998469</v>
      </c>
      <c r="P51" s="98">
        <v>16.832610913904304</v>
      </c>
      <c r="Q51" s="98">
        <v>15.918034556054087</v>
      </c>
      <c r="R51" s="98">
        <v>15.914963027552281</v>
      </c>
      <c r="S51" s="98">
        <v>17.513360032467997</v>
      </c>
      <c r="T51" s="98">
        <v>16.69564537641115</v>
      </c>
      <c r="U51" s="98">
        <v>24.210883212135691</v>
      </c>
      <c r="V51" s="98">
        <v>30.978103391618269</v>
      </c>
      <c r="W51" s="98">
        <v>19.629769124883151</v>
      </c>
      <c r="X51" s="98">
        <v>24.602194802948247</v>
      </c>
      <c r="Y51" s="98">
        <v>22.220211756227485</v>
      </c>
      <c r="DA51" s="63" t="s">
        <v>1786</v>
      </c>
    </row>
    <row r="52" spans="1:105" ht="12" customHeight="1" x14ac:dyDescent="0.25">
      <c r="A52" s="100" t="s">
        <v>212</v>
      </c>
      <c r="B52" s="101">
        <v>1.4096430938407292</v>
      </c>
      <c r="C52" s="101">
        <v>1.9332754768200509</v>
      </c>
      <c r="D52" s="101">
        <v>2.024906164032743</v>
      </c>
      <c r="E52" s="101">
        <v>2.6976789588265535</v>
      </c>
      <c r="F52" s="101">
        <v>2.7135506643163607</v>
      </c>
      <c r="G52" s="101">
        <v>3.328353864349082</v>
      </c>
      <c r="H52" s="101">
        <v>4.3490750558592293</v>
      </c>
      <c r="I52" s="101">
        <v>3.593944153637195</v>
      </c>
      <c r="J52" s="101">
        <v>5.0151967337786116</v>
      </c>
      <c r="K52" s="101">
        <v>5.4300190835838782</v>
      </c>
      <c r="L52" s="101">
        <v>5.3620957019002375</v>
      </c>
      <c r="M52" s="101">
        <v>5.9316316962772628</v>
      </c>
      <c r="N52" s="101">
        <v>6.6471191617429231</v>
      </c>
      <c r="O52" s="101">
        <v>5.3572658072734143</v>
      </c>
      <c r="P52" s="101">
        <v>6.7730195892920086</v>
      </c>
      <c r="Q52" s="101">
        <v>6.2430716850135628</v>
      </c>
      <c r="R52" s="101">
        <v>6.4233045205009107</v>
      </c>
      <c r="S52" s="101">
        <v>7.7097511015831772</v>
      </c>
      <c r="T52" s="101">
        <v>6.7253798279835273</v>
      </c>
      <c r="U52" s="101">
        <v>10.089838146367804</v>
      </c>
      <c r="V52" s="101">
        <v>12.398927312947899</v>
      </c>
      <c r="W52" s="101">
        <v>8.3902800700913591</v>
      </c>
      <c r="X52" s="101">
        <v>9.9064892925282404</v>
      </c>
      <c r="Y52" s="101">
        <v>7.951168355449056</v>
      </c>
      <c r="DA52" s="131" t="s">
        <v>1787</v>
      </c>
    </row>
    <row r="53" spans="1:105" ht="12" customHeight="1" x14ac:dyDescent="0.25">
      <c r="A53" s="103" t="s">
        <v>52</v>
      </c>
      <c r="B53" s="104">
        <v>2.5483903876028209</v>
      </c>
      <c r="C53" s="104">
        <v>3.3882731823751056</v>
      </c>
      <c r="D53" s="104">
        <v>3.3712195456303968</v>
      </c>
      <c r="E53" s="104">
        <v>4.3023500398961128</v>
      </c>
      <c r="F53" s="104">
        <v>3.9481927302844535</v>
      </c>
      <c r="G53" s="104">
        <v>4.7143030937747454</v>
      </c>
      <c r="H53" s="104">
        <v>6.1299553645350162</v>
      </c>
      <c r="I53" s="104">
        <v>4.503730510360608</v>
      </c>
      <c r="J53" s="104">
        <v>7.054471607296084</v>
      </c>
      <c r="K53" s="104">
        <v>7.4197244951966628</v>
      </c>
      <c r="L53" s="104">
        <v>7.3705460032299372</v>
      </c>
      <c r="M53" s="104">
        <v>7.8994084478380993</v>
      </c>
      <c r="N53" s="104">
        <v>8.5272955558530654</v>
      </c>
      <c r="O53" s="104">
        <v>7.0881632257250553</v>
      </c>
      <c r="P53" s="104">
        <v>10.059591324612295</v>
      </c>
      <c r="Q53" s="104">
        <v>9.6749628710405222</v>
      </c>
      <c r="R53" s="104">
        <v>9.491658507051369</v>
      </c>
      <c r="S53" s="104">
        <v>9.8036089308848169</v>
      </c>
      <c r="T53" s="104">
        <v>9.9702655484276175</v>
      </c>
      <c r="U53" s="104">
        <v>14.121045065767884</v>
      </c>
      <c r="V53" s="104">
        <v>18.579176078670372</v>
      </c>
      <c r="W53" s="104">
        <v>11.239489054791798</v>
      </c>
      <c r="X53" s="104">
        <v>14.695705510420016</v>
      </c>
      <c r="Y53" s="104">
        <v>14.269043400778429</v>
      </c>
      <c r="DA53" s="132" t="s">
        <v>1788</v>
      </c>
    </row>
    <row r="54" spans="1:105" ht="12" customHeight="1" x14ac:dyDescent="0.25">
      <c r="A54" s="106" t="s">
        <v>122</v>
      </c>
      <c r="B54" s="101">
        <v>874.92770259546671</v>
      </c>
      <c r="C54" s="101">
        <v>868.02204271828509</v>
      </c>
      <c r="D54" s="101">
        <v>846.46221430555534</v>
      </c>
      <c r="E54" s="101">
        <v>789.45440100125779</v>
      </c>
      <c r="F54" s="101">
        <v>779.57408685069004</v>
      </c>
      <c r="G54" s="101">
        <v>728.48541555833219</v>
      </c>
      <c r="H54" s="101">
        <v>695.32235325345243</v>
      </c>
      <c r="I54" s="101">
        <v>625.56059791221276</v>
      </c>
      <c r="J54" s="101">
        <v>560.49669351908472</v>
      </c>
      <c r="K54" s="101">
        <v>509.40189033488411</v>
      </c>
      <c r="L54" s="101">
        <v>483.61179205832912</v>
      </c>
      <c r="M54" s="101">
        <v>487.94229788222293</v>
      </c>
      <c r="N54" s="101">
        <v>502.37107600274982</v>
      </c>
      <c r="O54" s="101">
        <v>540.43802368484353</v>
      </c>
      <c r="P54" s="101">
        <v>516.84281067763936</v>
      </c>
      <c r="Q54" s="101">
        <v>501.25768143738844</v>
      </c>
      <c r="R54" s="101">
        <v>455.40733746728222</v>
      </c>
      <c r="S54" s="101">
        <v>420.68273723414757</v>
      </c>
      <c r="T54" s="101">
        <v>378.44922614623897</v>
      </c>
      <c r="U54" s="101">
        <v>337.77952008411268</v>
      </c>
      <c r="V54" s="101">
        <v>319.88652590464682</v>
      </c>
      <c r="W54" s="101">
        <v>291.27891393217681</v>
      </c>
      <c r="X54" s="101">
        <v>274.54716638435207</v>
      </c>
      <c r="Y54" s="101">
        <v>250.96487027057321</v>
      </c>
      <c r="DA54" s="131" t="s">
        <v>1789</v>
      </c>
    </row>
    <row r="55" spans="1:105" ht="12" customHeight="1" x14ac:dyDescent="0.25">
      <c r="A55" s="107" t="s">
        <v>121</v>
      </c>
      <c r="B55" s="104">
        <v>218.96227100277031</v>
      </c>
      <c r="C55" s="104">
        <v>231.99393494295765</v>
      </c>
      <c r="D55" s="104">
        <v>243.66260421114026</v>
      </c>
      <c r="E55" s="104">
        <v>264.43148259583467</v>
      </c>
      <c r="F55" s="104">
        <v>275.1529294473346</v>
      </c>
      <c r="G55" s="104">
        <v>278.44597065650572</v>
      </c>
      <c r="H55" s="104">
        <v>291.62161487535246</v>
      </c>
      <c r="I55" s="104">
        <v>307.44052654678916</v>
      </c>
      <c r="J55" s="104">
        <v>327.54342060786757</v>
      </c>
      <c r="K55" s="104">
        <v>364.08279493305639</v>
      </c>
      <c r="L55" s="104">
        <v>372.03490039366943</v>
      </c>
      <c r="M55" s="104">
        <v>400.80706055110687</v>
      </c>
      <c r="N55" s="104">
        <v>422.14382579665534</v>
      </c>
      <c r="O55" s="104">
        <v>520.92068886108893</v>
      </c>
      <c r="P55" s="104">
        <v>555.08434234814683</v>
      </c>
      <c r="Q55" s="104">
        <v>572.75071491959329</v>
      </c>
      <c r="R55" s="104">
        <v>549.57340008201447</v>
      </c>
      <c r="S55" s="104">
        <v>531.93083182136979</v>
      </c>
      <c r="T55" s="104">
        <v>490.01470944893447</v>
      </c>
      <c r="U55" s="104">
        <v>435.96353079092972</v>
      </c>
      <c r="V55" s="104">
        <v>415.6983200595937</v>
      </c>
      <c r="W55" s="104">
        <v>371.17228639038848</v>
      </c>
      <c r="X55" s="104">
        <v>358.03784694757314</v>
      </c>
      <c r="Y55" s="104">
        <v>316.41088852704439</v>
      </c>
      <c r="DA55" s="132" t="s">
        <v>1790</v>
      </c>
    </row>
    <row r="56" spans="1:105" ht="12" customHeight="1" x14ac:dyDescent="0.25">
      <c r="A56" s="108" t="s">
        <v>53</v>
      </c>
      <c r="B56" s="98">
        <v>52.608580392357382</v>
      </c>
      <c r="C56" s="98">
        <v>57.36440165637034</v>
      </c>
      <c r="D56" s="98">
        <v>61.264075029718434</v>
      </c>
      <c r="E56" s="98">
        <v>68.207079434704497</v>
      </c>
      <c r="F56" s="98">
        <v>72.933673093190677</v>
      </c>
      <c r="G56" s="98">
        <v>79.559214555935455</v>
      </c>
      <c r="H56" s="98">
        <v>79.528764996959097</v>
      </c>
      <c r="I56" s="98">
        <v>87.457439293933703</v>
      </c>
      <c r="J56" s="98">
        <v>87.528535769269837</v>
      </c>
      <c r="K56" s="98">
        <v>99.34609353181331</v>
      </c>
      <c r="L56" s="98">
        <v>100.25383099826534</v>
      </c>
      <c r="M56" s="98">
        <v>116.57096730182072</v>
      </c>
      <c r="N56" s="98">
        <v>120.77991892965504</v>
      </c>
      <c r="O56" s="98">
        <v>164.06469168508292</v>
      </c>
      <c r="P56" s="98">
        <v>160.60089891090624</v>
      </c>
      <c r="Q56" s="98">
        <v>161.11263242326447</v>
      </c>
      <c r="R56" s="98">
        <v>155.74217750077739</v>
      </c>
      <c r="S56" s="98">
        <v>159.65899252841976</v>
      </c>
      <c r="T56" s="98">
        <v>134.23267322156747</v>
      </c>
      <c r="U56" s="98">
        <v>111.52759437437687</v>
      </c>
      <c r="V56" s="98">
        <v>94.641677650745208</v>
      </c>
      <c r="W56" s="98">
        <v>84.598935515621193</v>
      </c>
      <c r="X56" s="98">
        <v>79.895303894586917</v>
      </c>
      <c r="Y56" s="98">
        <v>59.668324498871314</v>
      </c>
      <c r="DA56" s="63" t="s">
        <v>1791</v>
      </c>
    </row>
    <row r="57" spans="1:105" ht="12" customHeight="1" x14ac:dyDescent="0.25">
      <c r="A57" s="108" t="s">
        <v>52</v>
      </c>
      <c r="B57" s="98">
        <v>166.35369061041291</v>
      </c>
      <c r="C57" s="98">
        <v>174.62953328658736</v>
      </c>
      <c r="D57" s="98">
        <v>182.39852918142188</v>
      </c>
      <c r="E57" s="98">
        <v>196.22440316113014</v>
      </c>
      <c r="F57" s="98">
        <v>202.21925635414388</v>
      </c>
      <c r="G57" s="98">
        <v>198.88675610057032</v>
      </c>
      <c r="H57" s="98">
        <v>212.09284987839342</v>
      </c>
      <c r="I57" s="98">
        <v>219.98308725285548</v>
      </c>
      <c r="J57" s="98">
        <v>240.01488483859774</v>
      </c>
      <c r="K57" s="98">
        <v>264.73670140124312</v>
      </c>
      <c r="L57" s="98">
        <v>271.78106939540396</v>
      </c>
      <c r="M57" s="98">
        <v>284.23609324928611</v>
      </c>
      <c r="N57" s="98">
        <v>301.36390686700031</v>
      </c>
      <c r="O57" s="98">
        <v>356.85599717600599</v>
      </c>
      <c r="P57" s="98">
        <v>394.48344343724079</v>
      </c>
      <c r="Q57" s="98">
        <v>411.63808249632876</v>
      </c>
      <c r="R57" s="98">
        <v>393.83122258123706</v>
      </c>
      <c r="S57" s="98">
        <v>372.27183929295023</v>
      </c>
      <c r="T57" s="98">
        <v>355.78203622736697</v>
      </c>
      <c r="U57" s="98">
        <v>324.43593641655275</v>
      </c>
      <c r="V57" s="98">
        <v>321.05664240884857</v>
      </c>
      <c r="W57" s="98">
        <v>286.57335087476747</v>
      </c>
      <c r="X57" s="98">
        <v>278.14254305298607</v>
      </c>
      <c r="Y57" s="98">
        <v>256.74256402817309</v>
      </c>
      <c r="DA57" s="63" t="s">
        <v>1792</v>
      </c>
    </row>
    <row r="58" spans="1:105" ht="12" customHeight="1" x14ac:dyDescent="0.25">
      <c r="A58" s="121" t="s">
        <v>54</v>
      </c>
      <c r="B58" s="122">
        <v>1555.2101325323163</v>
      </c>
      <c r="C58" s="122">
        <v>1586.6692403293016</v>
      </c>
      <c r="D58" s="122">
        <v>1579.9432492693179</v>
      </c>
      <c r="E58" s="122">
        <v>1538.7669828962012</v>
      </c>
      <c r="F58" s="122">
        <v>1529.0420205899795</v>
      </c>
      <c r="G58" s="122">
        <v>1477.8110385710418</v>
      </c>
      <c r="H58" s="122">
        <v>1439.0854404840018</v>
      </c>
      <c r="I58" s="122">
        <v>1326.5990383559069</v>
      </c>
      <c r="J58" s="122">
        <v>1244.6241159557085</v>
      </c>
      <c r="K58" s="122">
        <v>1163.2356361462269</v>
      </c>
      <c r="L58" s="122">
        <v>1173.7827770215854</v>
      </c>
      <c r="M58" s="122">
        <v>1073.4046571254214</v>
      </c>
      <c r="N58" s="122">
        <v>1060.1204753677457</v>
      </c>
      <c r="O58" s="122">
        <v>1066.0467253700372</v>
      </c>
      <c r="P58" s="122">
        <v>1030.8705083652874</v>
      </c>
      <c r="Q58" s="122">
        <v>1001.2132057827873</v>
      </c>
      <c r="R58" s="122">
        <v>956.14800694148096</v>
      </c>
      <c r="S58" s="122">
        <v>975.25682602791153</v>
      </c>
      <c r="T58" s="122">
        <v>945.37864240884346</v>
      </c>
      <c r="U58" s="122">
        <v>923.86566202989013</v>
      </c>
      <c r="V58" s="122">
        <v>913.8289154291698</v>
      </c>
      <c r="W58" s="122">
        <v>880.64801362534911</v>
      </c>
      <c r="X58" s="122">
        <v>907.29993932358104</v>
      </c>
      <c r="Y58" s="122">
        <v>822.05799776686888</v>
      </c>
      <c r="DA58" s="130" t="s">
        <v>1793</v>
      </c>
    </row>
    <row r="59" spans="1:105" ht="12" customHeight="1" x14ac:dyDescent="0.25">
      <c r="A59" s="97" t="s">
        <v>50</v>
      </c>
      <c r="B59" s="98">
        <v>312.66908019098639</v>
      </c>
      <c r="C59" s="98">
        <v>296.4546501420009</v>
      </c>
      <c r="D59" s="98">
        <v>287.30512200571707</v>
      </c>
      <c r="E59" s="98">
        <v>269.45841319281914</v>
      </c>
      <c r="F59" s="98">
        <v>262.91965645707046</v>
      </c>
      <c r="G59" s="98">
        <v>247.47162719190507</v>
      </c>
      <c r="H59" s="98">
        <v>217.22306385330691</v>
      </c>
      <c r="I59" s="98">
        <v>207.03671274507104</v>
      </c>
      <c r="J59" s="98">
        <v>182.68972221822952</v>
      </c>
      <c r="K59" s="98">
        <v>172.51484249315138</v>
      </c>
      <c r="L59" s="98">
        <v>162.06091115418559</v>
      </c>
      <c r="M59" s="98">
        <v>155.40980925086026</v>
      </c>
      <c r="N59" s="98">
        <v>139.954676008414</v>
      </c>
      <c r="O59" s="98">
        <v>140.68545568981403</v>
      </c>
      <c r="P59" s="98">
        <v>138.37657168102012</v>
      </c>
      <c r="Q59" s="98">
        <v>132.77198378211449</v>
      </c>
      <c r="R59" s="98">
        <v>123.00470594402823</v>
      </c>
      <c r="S59" s="98">
        <v>123.1065543402117</v>
      </c>
      <c r="T59" s="98">
        <v>120.69171590391849</v>
      </c>
      <c r="U59" s="98">
        <v>114.46959440505526</v>
      </c>
      <c r="V59" s="98">
        <v>115.13354162660744</v>
      </c>
      <c r="W59" s="98">
        <v>105.94665786569037</v>
      </c>
      <c r="X59" s="98">
        <v>98.382318860723984</v>
      </c>
      <c r="Y59" s="98">
        <v>83.558686485400173</v>
      </c>
      <c r="DA59" s="63" t="s">
        <v>1794</v>
      </c>
    </row>
    <row r="60" spans="1:105" ht="12" customHeight="1" x14ac:dyDescent="0.25">
      <c r="A60" s="109" t="s">
        <v>120</v>
      </c>
      <c r="B60" s="33">
        <v>1242.5410523413298</v>
      </c>
      <c r="C60" s="33">
        <v>1290.2145901873009</v>
      </c>
      <c r="D60" s="33">
        <v>1292.6381272636008</v>
      </c>
      <c r="E60" s="33">
        <v>1269.3085697033823</v>
      </c>
      <c r="F60" s="33">
        <v>1266.1223641329091</v>
      </c>
      <c r="G60" s="33">
        <v>1230.3394113791369</v>
      </c>
      <c r="H60" s="33">
        <v>1221.8623766306946</v>
      </c>
      <c r="I60" s="33">
        <v>1119.5623256108365</v>
      </c>
      <c r="J60" s="33">
        <v>1061.934393737479</v>
      </c>
      <c r="K60" s="33">
        <v>990.72079365307525</v>
      </c>
      <c r="L60" s="33">
        <v>1011.7218658674</v>
      </c>
      <c r="M60" s="33">
        <v>917.99484787456174</v>
      </c>
      <c r="N60" s="33">
        <v>920.16579935933203</v>
      </c>
      <c r="O60" s="33">
        <v>925.3612696802229</v>
      </c>
      <c r="P60" s="33">
        <v>892.4939366842674</v>
      </c>
      <c r="Q60" s="33">
        <v>868.44122200067272</v>
      </c>
      <c r="R60" s="33">
        <v>833.1433009974528</v>
      </c>
      <c r="S60" s="33">
        <v>852.15027168769973</v>
      </c>
      <c r="T60" s="33">
        <v>824.68692650492494</v>
      </c>
      <c r="U60" s="33">
        <v>809.39606762483504</v>
      </c>
      <c r="V60" s="33">
        <v>798.69537380256236</v>
      </c>
      <c r="W60" s="33">
        <v>774.70135575965867</v>
      </c>
      <c r="X60" s="33">
        <v>808.91762046285703</v>
      </c>
      <c r="Y60" s="33">
        <v>738.49931128146875</v>
      </c>
      <c r="DA60" s="60" t="s">
        <v>1795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44651.083846115245</v>
      </c>
      <c r="C62" s="117">
        <f t="shared" si="21"/>
        <v>47482.747134090794</v>
      </c>
      <c r="D62" s="117">
        <f t="shared" si="21"/>
        <v>47764.182895611324</v>
      </c>
      <c r="E62" s="117">
        <f t="shared" si="21"/>
        <v>50682.499279979034</v>
      </c>
      <c r="F62" s="117">
        <f t="shared" si="21"/>
        <v>51362.893114126622</v>
      </c>
      <c r="G62" s="117">
        <f t="shared" si="21"/>
        <v>51823.374269160609</v>
      </c>
      <c r="H62" s="117">
        <f t="shared" si="21"/>
        <v>51418.630507916991</v>
      </c>
      <c r="I62" s="117">
        <f t="shared" si="21"/>
        <v>47688.77351244766</v>
      </c>
      <c r="J62" s="117">
        <f t="shared" si="21"/>
        <v>50655.815960358399</v>
      </c>
      <c r="K62" s="117">
        <f t="shared" si="21"/>
        <v>51843.296367323943</v>
      </c>
      <c r="L62" s="117">
        <f t="shared" si="21"/>
        <v>57023.929745189424</v>
      </c>
      <c r="M62" s="117">
        <f t="shared" si="21"/>
        <v>50817.962265193361</v>
      </c>
      <c r="N62" s="117">
        <f t="shared" si="21"/>
        <v>54845.714350476104</v>
      </c>
      <c r="O62" s="117">
        <f t="shared" si="21"/>
        <v>56713.050833646186</v>
      </c>
      <c r="P62" s="117">
        <f t="shared" si="21"/>
        <v>47150.545517613704</v>
      </c>
      <c r="Q62" s="117">
        <f t="shared" si="21"/>
        <v>52116.76503400712</v>
      </c>
      <c r="R62" s="117">
        <f t="shared" ref="R62:V62" si="22">R63+R66+R68+R77</f>
        <v>56491.777949703879</v>
      </c>
      <c r="S62" s="117">
        <f t="shared" si="22"/>
        <v>57993.486069921339</v>
      </c>
      <c r="T62" s="117">
        <f t="shared" si="22"/>
        <v>58655.910981471148</v>
      </c>
      <c r="U62" s="117">
        <f t="shared" si="22"/>
        <v>59577.057850362507</v>
      </c>
      <c r="V62" s="117">
        <f t="shared" si="22"/>
        <v>60274.410987899348</v>
      </c>
      <c r="W62" s="117">
        <f t="shared" ref="W62:Y62" si="23">W63+W66+W68+W77</f>
        <v>68141.279941888395</v>
      </c>
      <c r="X62" s="117">
        <f t="shared" si="23"/>
        <v>59480.922211302859</v>
      </c>
      <c r="Y62" s="117">
        <f t="shared" si="23"/>
        <v>54975.753063555523</v>
      </c>
      <c r="DA62" s="129" t="s">
        <v>1796</v>
      </c>
    </row>
    <row r="63" spans="1:105" ht="12.95" customHeight="1" x14ac:dyDescent="0.25">
      <c r="A63" s="121" t="s">
        <v>57</v>
      </c>
      <c r="B63" s="122">
        <f t="shared" ref="B63:Q63" si="24">SUM(B64:B65)</f>
        <v>35936.247769834954</v>
      </c>
      <c r="C63" s="122">
        <f t="shared" si="24"/>
        <v>38426.376944307645</v>
      </c>
      <c r="D63" s="122">
        <f t="shared" si="24"/>
        <v>38229.750638641999</v>
      </c>
      <c r="E63" s="122">
        <f t="shared" si="24"/>
        <v>40372.899219786785</v>
      </c>
      <c r="F63" s="122">
        <f t="shared" si="24"/>
        <v>41233.873660531019</v>
      </c>
      <c r="G63" s="122">
        <f t="shared" si="24"/>
        <v>41451.815771078531</v>
      </c>
      <c r="H63" s="122">
        <f t="shared" si="24"/>
        <v>40872.626055141423</v>
      </c>
      <c r="I63" s="122">
        <f t="shared" si="24"/>
        <v>37425.22170743411</v>
      </c>
      <c r="J63" s="122">
        <f t="shared" si="24"/>
        <v>40498.336786414373</v>
      </c>
      <c r="K63" s="122">
        <f t="shared" si="24"/>
        <v>41401.850237895123</v>
      </c>
      <c r="L63" s="122">
        <f t="shared" si="24"/>
        <v>45904.701931156327</v>
      </c>
      <c r="M63" s="122">
        <f t="shared" si="24"/>
        <v>39966.593123713923</v>
      </c>
      <c r="N63" s="122">
        <f t="shared" si="24"/>
        <v>43663.203862312839</v>
      </c>
      <c r="O63" s="122">
        <f t="shared" si="24"/>
        <v>45891.910448180977</v>
      </c>
      <c r="P63" s="122">
        <f t="shared" si="24"/>
        <v>36776.78578110785</v>
      </c>
      <c r="Q63" s="122">
        <f t="shared" si="24"/>
        <v>40963.613644297751</v>
      </c>
      <c r="R63" s="122">
        <f t="shared" ref="R63:V63" si="25">SUM(R64:R65)</f>
        <v>44815.383413907388</v>
      </c>
      <c r="S63" s="122">
        <f t="shared" si="25"/>
        <v>45470.206146104159</v>
      </c>
      <c r="T63" s="122">
        <f t="shared" si="25"/>
        <v>45747.026590123452</v>
      </c>
      <c r="U63" s="122">
        <f t="shared" si="25"/>
        <v>46440.736465350245</v>
      </c>
      <c r="V63" s="122">
        <f t="shared" si="25"/>
        <v>47040.272712013415</v>
      </c>
      <c r="W63" s="122">
        <f t="shared" ref="W63:Y63" si="26">SUM(W64:W65)</f>
        <v>54415.235972134811</v>
      </c>
      <c r="X63" s="122">
        <f t="shared" si="26"/>
        <v>47043.800729466289</v>
      </c>
      <c r="Y63" s="122">
        <f t="shared" si="26"/>
        <v>43695.340663378804</v>
      </c>
      <c r="DA63" s="130" t="s">
        <v>1797</v>
      </c>
    </row>
    <row r="64" spans="1:105" ht="12" customHeight="1" x14ac:dyDescent="0.25">
      <c r="A64" s="97" t="s">
        <v>213</v>
      </c>
      <c r="B64" s="98">
        <v>35100.49386836859</v>
      </c>
      <c r="C64" s="98">
        <v>37545.072804251358</v>
      </c>
      <c r="D64" s="98">
        <v>37369.852099687472</v>
      </c>
      <c r="E64" s="98">
        <v>39501.024169098615</v>
      </c>
      <c r="F64" s="98">
        <v>40339.508129669171</v>
      </c>
      <c r="G64" s="98">
        <v>40566.294760426674</v>
      </c>
      <c r="H64" s="98">
        <v>40023.211394744438</v>
      </c>
      <c r="I64" s="98">
        <v>36660.728224126986</v>
      </c>
      <c r="J64" s="98">
        <v>39684.230704121139</v>
      </c>
      <c r="K64" s="98">
        <v>40582.945112624198</v>
      </c>
      <c r="L64" s="98">
        <v>44997.93588246905</v>
      </c>
      <c r="M64" s="98">
        <v>39193.404165984437</v>
      </c>
      <c r="N64" s="98">
        <v>42836.491989194001</v>
      </c>
      <c r="O64" s="98">
        <v>45013.082893607709</v>
      </c>
      <c r="P64" s="98">
        <v>36079.078688480666</v>
      </c>
      <c r="Q64" s="98">
        <v>40203.361745560083</v>
      </c>
      <c r="R64" s="98">
        <v>43986.511179834757</v>
      </c>
      <c r="S64" s="98">
        <v>44638.035197959332</v>
      </c>
      <c r="T64" s="98">
        <v>44915.505973245919</v>
      </c>
      <c r="U64" s="98">
        <v>45601.958629113367</v>
      </c>
      <c r="V64" s="98">
        <v>46198.142887500471</v>
      </c>
      <c r="W64" s="98">
        <v>53391.640178367677</v>
      </c>
      <c r="X64" s="98">
        <v>46157.938530812389</v>
      </c>
      <c r="Y64" s="98">
        <v>42894.068957936921</v>
      </c>
      <c r="DA64" s="63" t="s">
        <v>1798</v>
      </c>
    </row>
    <row r="65" spans="1:105" ht="12" customHeight="1" x14ac:dyDescent="0.25">
      <c r="A65" s="97" t="s">
        <v>53</v>
      </c>
      <c r="B65" s="98">
        <v>835.75390146636175</v>
      </c>
      <c r="C65" s="98">
        <v>881.30414005628359</v>
      </c>
      <c r="D65" s="98">
        <v>859.89853895453041</v>
      </c>
      <c r="E65" s="98">
        <v>871.87505068816654</v>
      </c>
      <c r="F65" s="98">
        <v>894.36553086184631</v>
      </c>
      <c r="G65" s="98">
        <v>885.52101065185661</v>
      </c>
      <c r="H65" s="98">
        <v>849.41466039698321</v>
      </c>
      <c r="I65" s="98">
        <v>764.49348330712212</v>
      </c>
      <c r="J65" s="98">
        <v>814.10608229323657</v>
      </c>
      <c r="K65" s="98">
        <v>818.90512527092278</v>
      </c>
      <c r="L65" s="98">
        <v>906.76604868727418</v>
      </c>
      <c r="M65" s="98">
        <v>773.18895772948849</v>
      </c>
      <c r="N65" s="98">
        <v>826.71187311883671</v>
      </c>
      <c r="O65" s="98">
        <v>878.82755457326891</v>
      </c>
      <c r="P65" s="98">
        <v>697.70709262718481</v>
      </c>
      <c r="Q65" s="98">
        <v>760.2518987376651</v>
      </c>
      <c r="R65" s="98">
        <v>828.87223407263195</v>
      </c>
      <c r="S65" s="98">
        <v>832.17094814483062</v>
      </c>
      <c r="T65" s="98">
        <v>831.52061687753576</v>
      </c>
      <c r="U65" s="98">
        <v>838.77783623687367</v>
      </c>
      <c r="V65" s="98">
        <v>842.12982451294101</v>
      </c>
      <c r="W65" s="98">
        <v>1023.5957937671354</v>
      </c>
      <c r="X65" s="98">
        <v>885.86219865390319</v>
      </c>
      <c r="Y65" s="98">
        <v>801.27170544188129</v>
      </c>
      <c r="DA65" s="63" t="s">
        <v>1799</v>
      </c>
    </row>
    <row r="66" spans="1:105" ht="12.95" customHeight="1" x14ac:dyDescent="0.25">
      <c r="A66" s="121" t="s">
        <v>92</v>
      </c>
      <c r="B66" s="122">
        <f t="shared" ref="B66:Y66" si="27">B67</f>
        <v>157.885035612883</v>
      </c>
      <c r="C66" s="122">
        <f t="shared" si="27"/>
        <v>197.373748836381</v>
      </c>
      <c r="D66" s="122">
        <f t="shared" si="27"/>
        <v>188.53788731233786</v>
      </c>
      <c r="E66" s="122">
        <f t="shared" si="27"/>
        <v>577.65672926821946</v>
      </c>
      <c r="F66" s="122">
        <f t="shared" si="27"/>
        <v>296.88536906434581</v>
      </c>
      <c r="G66" s="122">
        <f t="shared" si="27"/>
        <v>376.99242135494563</v>
      </c>
      <c r="H66" s="122">
        <f t="shared" si="27"/>
        <v>543.77567227606482</v>
      </c>
      <c r="I66" s="122">
        <f t="shared" si="27"/>
        <v>454.94978089372597</v>
      </c>
      <c r="J66" s="122">
        <f t="shared" si="27"/>
        <v>555.62465847670262</v>
      </c>
      <c r="K66" s="122">
        <f t="shared" si="27"/>
        <v>672.40105145435712</v>
      </c>
      <c r="L66" s="122">
        <f t="shared" si="27"/>
        <v>674.08002663545881</v>
      </c>
      <c r="M66" s="122">
        <f t="shared" si="27"/>
        <v>734.02706311147654</v>
      </c>
      <c r="N66" s="122">
        <f t="shared" si="27"/>
        <v>1003.5235456440943</v>
      </c>
      <c r="O66" s="122">
        <f t="shared" si="27"/>
        <v>781.4817703410074</v>
      </c>
      <c r="P66" s="122">
        <f t="shared" si="27"/>
        <v>675.85460952879419</v>
      </c>
      <c r="Q66" s="122">
        <f t="shared" si="27"/>
        <v>1085.8526947262585</v>
      </c>
      <c r="R66" s="122">
        <f t="shared" si="27"/>
        <v>986.46765917945106</v>
      </c>
      <c r="S66" s="122">
        <f t="shared" si="27"/>
        <v>1288.5555092247882</v>
      </c>
      <c r="T66" s="122">
        <f t="shared" si="27"/>
        <v>1191.5131893307184</v>
      </c>
      <c r="U66" s="122">
        <f t="shared" si="27"/>
        <v>1419.9479339288982</v>
      </c>
      <c r="V66" s="122">
        <f t="shared" si="27"/>
        <v>1356.071550202046</v>
      </c>
      <c r="W66" s="122">
        <f t="shared" si="27"/>
        <v>1444.3415839223464</v>
      </c>
      <c r="X66" s="122">
        <f t="shared" si="27"/>
        <v>1605.1059164287501</v>
      </c>
      <c r="Y66" s="122">
        <f t="shared" si="27"/>
        <v>1481.1171366229569</v>
      </c>
      <c r="DA66" s="130" t="s">
        <v>1800</v>
      </c>
    </row>
    <row r="67" spans="1:105" ht="12" customHeight="1" x14ac:dyDescent="0.25">
      <c r="A67" s="97" t="s">
        <v>53</v>
      </c>
      <c r="B67" s="98">
        <v>157.885035612883</v>
      </c>
      <c r="C67" s="98">
        <v>197.373748836381</v>
      </c>
      <c r="D67" s="98">
        <v>188.53788731233786</v>
      </c>
      <c r="E67" s="98">
        <v>577.65672926821946</v>
      </c>
      <c r="F67" s="98">
        <v>296.88536906434581</v>
      </c>
      <c r="G67" s="98">
        <v>376.99242135494563</v>
      </c>
      <c r="H67" s="98">
        <v>543.77567227606482</v>
      </c>
      <c r="I67" s="98">
        <v>454.94978089372597</v>
      </c>
      <c r="J67" s="98">
        <v>555.62465847670262</v>
      </c>
      <c r="K67" s="98">
        <v>672.40105145435712</v>
      </c>
      <c r="L67" s="98">
        <v>674.08002663545881</v>
      </c>
      <c r="M67" s="98">
        <v>734.02706311147654</v>
      </c>
      <c r="N67" s="98">
        <v>1003.5235456440943</v>
      </c>
      <c r="O67" s="98">
        <v>781.4817703410074</v>
      </c>
      <c r="P67" s="98">
        <v>675.85460952879419</v>
      </c>
      <c r="Q67" s="98">
        <v>1085.8526947262585</v>
      </c>
      <c r="R67" s="98">
        <v>986.46765917945106</v>
      </c>
      <c r="S67" s="98">
        <v>1288.5555092247882</v>
      </c>
      <c r="T67" s="98">
        <v>1191.5131893307184</v>
      </c>
      <c r="U67" s="98">
        <v>1419.9479339288982</v>
      </c>
      <c r="V67" s="98">
        <v>1356.071550202046</v>
      </c>
      <c r="W67" s="98">
        <v>1444.3415839223464</v>
      </c>
      <c r="X67" s="98">
        <v>1605.1059164287501</v>
      </c>
      <c r="Y67" s="98">
        <v>1481.1171366229569</v>
      </c>
      <c r="DA67" s="63" t="s">
        <v>1801</v>
      </c>
    </row>
    <row r="68" spans="1:105" ht="12" customHeight="1" x14ac:dyDescent="0.25">
      <c r="A68" s="121" t="s">
        <v>55</v>
      </c>
      <c r="B68" s="122">
        <v>5931.3779479468221</v>
      </c>
      <c r="C68" s="122">
        <v>6139.6960692282337</v>
      </c>
      <c r="D68" s="122">
        <v>6485.2559673450487</v>
      </c>
      <c r="E68" s="122">
        <v>6755.7604246139344</v>
      </c>
      <c r="F68" s="122">
        <v>6831.8497119514204</v>
      </c>
      <c r="G68" s="122">
        <v>6904.9815683074739</v>
      </c>
      <c r="H68" s="122">
        <v>6905.1499189416954</v>
      </c>
      <c r="I68" s="122">
        <v>6882.7135622510077</v>
      </c>
      <c r="J68" s="122">
        <v>6780.1518336259014</v>
      </c>
      <c r="K68" s="122">
        <v>6972.8504754832184</v>
      </c>
      <c r="L68" s="122">
        <v>7472.31833453534</v>
      </c>
      <c r="M68" s="122">
        <v>7248.4020567851003</v>
      </c>
      <c r="N68" s="122">
        <v>7421.1783422897261</v>
      </c>
      <c r="O68" s="122">
        <v>7310.8867821699605</v>
      </c>
      <c r="P68" s="122">
        <v>7092.9467215323766</v>
      </c>
      <c r="Q68" s="122">
        <v>7381.6515201223128</v>
      </c>
      <c r="R68" s="122">
        <v>7907.8039792633117</v>
      </c>
      <c r="S68" s="122">
        <v>8213.7686158373763</v>
      </c>
      <c r="T68" s="122">
        <v>8673.6727965753507</v>
      </c>
      <c r="U68" s="122">
        <v>8619.8681527094905</v>
      </c>
      <c r="V68" s="122">
        <v>8656.9263277935115</v>
      </c>
      <c r="W68" s="122">
        <v>9024.5657371610414</v>
      </c>
      <c r="X68" s="122">
        <v>7709.8025009858993</v>
      </c>
      <c r="Y68" s="122">
        <v>6985.6252288082924</v>
      </c>
      <c r="DA68" s="130" t="s">
        <v>1802</v>
      </c>
    </row>
    <row r="69" spans="1:105" ht="12" customHeight="1" x14ac:dyDescent="0.25">
      <c r="A69" s="97" t="s">
        <v>134</v>
      </c>
      <c r="B69" s="98">
        <v>5437.9503184140658</v>
      </c>
      <c r="C69" s="98">
        <v>5618.3234943440866</v>
      </c>
      <c r="D69" s="98">
        <v>5950.9599013202396</v>
      </c>
      <c r="E69" s="98">
        <v>6185.2627823458079</v>
      </c>
      <c r="F69" s="98">
        <v>6203.9688500445227</v>
      </c>
      <c r="G69" s="98">
        <v>6351.4956197942838</v>
      </c>
      <c r="H69" s="98">
        <v>6396.6028495296687</v>
      </c>
      <c r="I69" s="98">
        <v>6510.4740894023107</v>
      </c>
      <c r="J69" s="98">
        <v>6344.0510371110158</v>
      </c>
      <c r="K69" s="98">
        <v>6529.6146249789181</v>
      </c>
      <c r="L69" s="98">
        <v>7012.0876346382465</v>
      </c>
      <c r="M69" s="98">
        <v>6792.0744812799358</v>
      </c>
      <c r="N69" s="98">
        <v>6973.8298968793515</v>
      </c>
      <c r="O69" s="98">
        <v>6906.5861858819599</v>
      </c>
      <c r="P69" s="98">
        <v>6749.3262696040792</v>
      </c>
      <c r="Q69" s="98">
        <v>7010.5455781835253</v>
      </c>
      <c r="R69" s="98">
        <v>7483.6016124444041</v>
      </c>
      <c r="S69" s="98">
        <v>7740.353291650662</v>
      </c>
      <c r="T69" s="98">
        <v>8128.1690673746352</v>
      </c>
      <c r="U69" s="98">
        <v>8044.8917454480579</v>
      </c>
      <c r="V69" s="98">
        <v>8031.1949131714218</v>
      </c>
      <c r="W69" s="98">
        <v>8475.4604392885994</v>
      </c>
      <c r="X69" s="98">
        <v>7201.8664712725322</v>
      </c>
      <c r="Y69" s="98">
        <v>6466.6749574933747</v>
      </c>
      <c r="DA69" s="63" t="s">
        <v>1803</v>
      </c>
    </row>
    <row r="70" spans="1:105" ht="12" customHeight="1" x14ac:dyDescent="0.25">
      <c r="A70" s="97" t="s">
        <v>133</v>
      </c>
      <c r="B70" s="98">
        <v>7.0047793852691358</v>
      </c>
      <c r="C70" s="98">
        <v>8.849756261640259</v>
      </c>
      <c r="D70" s="98">
        <v>10.330761474656621</v>
      </c>
      <c r="E70" s="98">
        <v>13.524809823327095</v>
      </c>
      <c r="F70" s="98">
        <v>14.236219344043247</v>
      </c>
      <c r="G70" s="98">
        <v>16.462578448719125</v>
      </c>
      <c r="H70" s="98">
        <v>18.419173218581207</v>
      </c>
      <c r="I70" s="98">
        <v>21.347508398390435</v>
      </c>
      <c r="J70" s="98">
        <v>23.916968181738412</v>
      </c>
      <c r="K70" s="98">
        <v>29.348293381588249</v>
      </c>
      <c r="L70" s="98">
        <v>35.275326820843553</v>
      </c>
      <c r="M70" s="98">
        <v>32.602049463946344</v>
      </c>
      <c r="N70" s="98">
        <v>36.63341137341277</v>
      </c>
      <c r="O70" s="98">
        <v>39.430175394789053</v>
      </c>
      <c r="P70" s="98">
        <v>44.746334724799112</v>
      </c>
      <c r="Q70" s="98">
        <v>49.896951690782437</v>
      </c>
      <c r="R70" s="98">
        <v>57.975639166657942</v>
      </c>
      <c r="S70" s="98">
        <v>58.228559205452889</v>
      </c>
      <c r="T70" s="98">
        <v>69.057404196130634</v>
      </c>
      <c r="U70" s="98">
        <v>70.013056449865061</v>
      </c>
      <c r="V70" s="98">
        <v>70.364043558767705</v>
      </c>
      <c r="W70" s="98">
        <v>88.37015870803053</v>
      </c>
      <c r="X70" s="98">
        <v>86.515167724093416</v>
      </c>
      <c r="Y70" s="98">
        <v>79.301284069749656</v>
      </c>
      <c r="DA70" s="63" t="s">
        <v>1804</v>
      </c>
    </row>
    <row r="71" spans="1:105" ht="12" customHeight="1" x14ac:dyDescent="0.25">
      <c r="A71" s="100" t="s">
        <v>213</v>
      </c>
      <c r="B71" s="101">
        <v>3.0095092129569019</v>
      </c>
      <c r="C71" s="101">
        <v>3.647352177107817</v>
      </c>
      <c r="D71" s="101">
        <v>4.3323697675029944</v>
      </c>
      <c r="E71" s="101">
        <v>5.5903429545298211</v>
      </c>
      <c r="F71" s="101">
        <v>6.1657142390084729</v>
      </c>
      <c r="G71" s="101">
        <v>7.0161779760622629</v>
      </c>
      <c r="H71" s="101">
        <v>7.6602145786357898</v>
      </c>
      <c r="I71" s="101">
        <v>9.5937559704512765</v>
      </c>
      <c r="J71" s="101">
        <v>9.7538843131295661</v>
      </c>
      <c r="K71" s="101">
        <v>11.969103433027417</v>
      </c>
      <c r="L71" s="101">
        <v>13.634755876238778</v>
      </c>
      <c r="M71" s="101">
        <v>12.798968047351931</v>
      </c>
      <c r="N71" s="101">
        <v>14.091437836545897</v>
      </c>
      <c r="O71" s="101">
        <v>15.669924963014584</v>
      </c>
      <c r="P71" s="101">
        <v>17.137413284112441</v>
      </c>
      <c r="Q71" s="101">
        <v>18.200595298422424</v>
      </c>
      <c r="R71" s="101">
        <v>21.581577834913507</v>
      </c>
      <c r="S71" s="101">
        <v>22.684565441894385</v>
      </c>
      <c r="T71" s="101">
        <v>25.895784712376582</v>
      </c>
      <c r="U71" s="101">
        <v>26.675213835711652</v>
      </c>
      <c r="V71" s="101">
        <v>24.771518242991583</v>
      </c>
      <c r="W71" s="101">
        <v>34.508805923236913</v>
      </c>
      <c r="X71" s="101">
        <v>29.136457266685127</v>
      </c>
      <c r="Y71" s="101">
        <v>25.396806457065249</v>
      </c>
      <c r="DA71" s="131" t="s">
        <v>1805</v>
      </c>
    </row>
    <row r="72" spans="1:105" ht="12" customHeight="1" x14ac:dyDescent="0.25">
      <c r="A72" s="103" t="s">
        <v>52</v>
      </c>
      <c r="B72" s="104">
        <v>3.9952701723122339</v>
      </c>
      <c r="C72" s="104">
        <v>5.2024040845324437</v>
      </c>
      <c r="D72" s="104">
        <v>5.9983917071536244</v>
      </c>
      <c r="E72" s="104">
        <v>7.9344668687972737</v>
      </c>
      <c r="F72" s="104">
        <v>8.0705051050347709</v>
      </c>
      <c r="G72" s="104">
        <v>9.4464004726568618</v>
      </c>
      <c r="H72" s="104">
        <v>10.758958639945417</v>
      </c>
      <c r="I72" s="104">
        <v>11.753752427939157</v>
      </c>
      <c r="J72" s="104">
        <v>14.163083868608849</v>
      </c>
      <c r="K72" s="104">
        <v>17.379189948560825</v>
      </c>
      <c r="L72" s="104">
        <v>21.640570944604775</v>
      </c>
      <c r="M72" s="104">
        <v>19.803081416594416</v>
      </c>
      <c r="N72" s="104">
        <v>22.541973536866877</v>
      </c>
      <c r="O72" s="104">
        <v>23.760250431774477</v>
      </c>
      <c r="P72" s="104">
        <v>27.608921440686668</v>
      </c>
      <c r="Q72" s="104">
        <v>31.696356392360009</v>
      </c>
      <c r="R72" s="104">
        <v>36.394061331744439</v>
      </c>
      <c r="S72" s="104">
        <v>35.543993763558518</v>
      </c>
      <c r="T72" s="104">
        <v>43.161619483754045</v>
      </c>
      <c r="U72" s="104">
        <v>43.337842614153409</v>
      </c>
      <c r="V72" s="104">
        <v>45.592525315776143</v>
      </c>
      <c r="W72" s="104">
        <v>53.861352784793645</v>
      </c>
      <c r="X72" s="104">
        <v>57.378710457408289</v>
      </c>
      <c r="Y72" s="104">
        <v>53.904477612684403</v>
      </c>
      <c r="DA72" s="132" t="s">
        <v>1806</v>
      </c>
    </row>
    <row r="73" spans="1:105" ht="12" customHeight="1" x14ac:dyDescent="0.25">
      <c r="A73" s="106" t="s">
        <v>122</v>
      </c>
      <c r="B73" s="101">
        <v>455.83565977085095</v>
      </c>
      <c r="C73" s="101">
        <v>469.70019067969571</v>
      </c>
      <c r="D73" s="101">
        <v>482.21443665729765</v>
      </c>
      <c r="E73" s="101">
        <v>511.89047510502894</v>
      </c>
      <c r="F73" s="101">
        <v>563.12787847361892</v>
      </c>
      <c r="G73" s="101">
        <v>481.40688243442048</v>
      </c>
      <c r="H73" s="101">
        <v>426.44719089683679</v>
      </c>
      <c r="I73" s="101">
        <v>298.74263771203272</v>
      </c>
      <c r="J73" s="101">
        <v>318.09609685137542</v>
      </c>
      <c r="K73" s="101">
        <v>278.38881060890213</v>
      </c>
      <c r="L73" s="101">
        <v>264.02449899375006</v>
      </c>
      <c r="M73" s="101">
        <v>255.1947755014281</v>
      </c>
      <c r="N73" s="101">
        <v>241.51693902981219</v>
      </c>
      <c r="O73" s="101">
        <v>225.68770533717543</v>
      </c>
      <c r="P73" s="101">
        <v>195.11639730848344</v>
      </c>
      <c r="Q73" s="101">
        <v>214.33658460840684</v>
      </c>
      <c r="R73" s="101">
        <v>240.773230020493</v>
      </c>
      <c r="S73" s="101">
        <v>268.7890205889758</v>
      </c>
      <c r="T73" s="101">
        <v>290.51252045476696</v>
      </c>
      <c r="U73" s="101">
        <v>299.08371093711429</v>
      </c>
      <c r="V73" s="101">
        <v>317.61293723953395</v>
      </c>
      <c r="W73" s="101">
        <v>267.50630955892024</v>
      </c>
      <c r="X73" s="101">
        <v>212.57650302753618</v>
      </c>
      <c r="Y73" s="101">
        <v>211.12425921989646</v>
      </c>
      <c r="DA73" s="131" t="s">
        <v>1807</v>
      </c>
    </row>
    <row r="74" spans="1:105" ht="12" customHeight="1" x14ac:dyDescent="0.25">
      <c r="A74" s="107" t="s">
        <v>121</v>
      </c>
      <c r="B74" s="104">
        <v>30.587190376634794</v>
      </c>
      <c r="C74" s="104">
        <v>42.822627942810016</v>
      </c>
      <c r="D74" s="104">
        <v>41.750867892855453</v>
      </c>
      <c r="E74" s="104">
        <v>45.082357339771377</v>
      </c>
      <c r="F74" s="104">
        <v>50.516764089234627</v>
      </c>
      <c r="G74" s="104">
        <v>55.616487630048582</v>
      </c>
      <c r="H74" s="104">
        <v>63.68070529660848</v>
      </c>
      <c r="I74" s="104">
        <v>52.149326738273245</v>
      </c>
      <c r="J74" s="104">
        <v>94.087731481769566</v>
      </c>
      <c r="K74" s="104">
        <v>135.49874651381128</v>
      </c>
      <c r="L74" s="104">
        <v>160.93087408249869</v>
      </c>
      <c r="M74" s="104">
        <v>168.53075053978773</v>
      </c>
      <c r="N74" s="104">
        <v>169.19809500715201</v>
      </c>
      <c r="O74" s="104">
        <v>139.18271555603542</v>
      </c>
      <c r="P74" s="104">
        <v>103.75771989501506</v>
      </c>
      <c r="Q74" s="104">
        <v>106.87240563959983</v>
      </c>
      <c r="R74" s="104">
        <v>125.45349763175638</v>
      </c>
      <c r="S74" s="104">
        <v>146.39774439228336</v>
      </c>
      <c r="T74" s="104">
        <v>185.9338045498161</v>
      </c>
      <c r="U74" s="104">
        <v>205.87963987445343</v>
      </c>
      <c r="V74" s="104">
        <v>237.75443382378643</v>
      </c>
      <c r="W74" s="104">
        <v>193.22882960549168</v>
      </c>
      <c r="X74" s="104">
        <v>208.84435896173869</v>
      </c>
      <c r="Y74" s="104">
        <v>228.52472802527245</v>
      </c>
      <c r="DA74" s="132" t="s">
        <v>1808</v>
      </c>
    </row>
    <row r="75" spans="1:105" ht="12" customHeight="1" x14ac:dyDescent="0.25">
      <c r="A75" s="108" t="s">
        <v>53</v>
      </c>
      <c r="B75" s="98">
        <v>11.596543738389849</v>
      </c>
      <c r="C75" s="98">
        <v>15.901356313471439</v>
      </c>
      <c r="D75" s="98">
        <v>15.658686565138932</v>
      </c>
      <c r="E75" s="98">
        <v>15.987456923596143</v>
      </c>
      <c r="F75" s="98">
        <v>17.887891045996394</v>
      </c>
      <c r="G75" s="98">
        <v>19.868669960191248</v>
      </c>
      <c r="H75" s="98">
        <v>20.873636232776335</v>
      </c>
      <c r="I75" s="98">
        <v>16.118630589395636</v>
      </c>
      <c r="J75" s="98">
        <v>31.107872477415818</v>
      </c>
      <c r="K75" s="98">
        <v>48.316706177212815</v>
      </c>
      <c r="L75" s="98">
        <v>57.338244546238649</v>
      </c>
      <c r="M75" s="98">
        <v>62.12440878025906</v>
      </c>
      <c r="N75" s="98">
        <v>60.920913786448629</v>
      </c>
      <c r="O75" s="98">
        <v>47.704732458635945</v>
      </c>
      <c r="P75" s="98">
        <v>29.984680691427631</v>
      </c>
      <c r="Q75" s="98">
        <v>27.718957444204648</v>
      </c>
      <c r="R75" s="98">
        <v>33.707663675825017</v>
      </c>
      <c r="S75" s="98">
        <v>42.591527938109195</v>
      </c>
      <c r="T75" s="98">
        <v>54.203499539191796</v>
      </c>
      <c r="U75" s="98">
        <v>60.356186171006676</v>
      </c>
      <c r="V75" s="98">
        <v>68.675555815251968</v>
      </c>
      <c r="W75" s="98">
        <v>58.208102693951034</v>
      </c>
      <c r="X75" s="98">
        <v>61.489353678302727</v>
      </c>
      <c r="Y75" s="98">
        <v>62.181797798750686</v>
      </c>
      <c r="DA75" s="63" t="s">
        <v>1809</v>
      </c>
    </row>
    <row r="76" spans="1:105" ht="12" customHeight="1" x14ac:dyDescent="0.25">
      <c r="A76" s="108" t="s">
        <v>52</v>
      </c>
      <c r="B76" s="98">
        <v>18.990646638244943</v>
      </c>
      <c r="C76" s="98">
        <v>26.921271629338598</v>
      </c>
      <c r="D76" s="98">
        <v>26.092181327716524</v>
      </c>
      <c r="E76" s="98">
        <v>29.094900416175257</v>
      </c>
      <c r="F76" s="98">
        <v>32.628873043238229</v>
      </c>
      <c r="G76" s="98">
        <v>35.747817669857334</v>
      </c>
      <c r="H76" s="98">
        <v>42.807069063832159</v>
      </c>
      <c r="I76" s="98">
        <v>36.030696148877624</v>
      </c>
      <c r="J76" s="98">
        <v>62.979859004353727</v>
      </c>
      <c r="K76" s="98">
        <v>87.182040336598504</v>
      </c>
      <c r="L76" s="98">
        <v>103.59262953625995</v>
      </c>
      <c r="M76" s="98">
        <v>106.40634175952869</v>
      </c>
      <c r="N76" s="98">
        <v>108.27718122070338</v>
      </c>
      <c r="O76" s="98">
        <v>91.477983097399473</v>
      </c>
      <c r="P76" s="98">
        <v>73.773039203587416</v>
      </c>
      <c r="Q76" s="98">
        <v>79.153448195395185</v>
      </c>
      <c r="R76" s="98">
        <v>91.74583395593136</v>
      </c>
      <c r="S76" s="98">
        <v>103.80621645417411</v>
      </c>
      <c r="T76" s="98">
        <v>131.73030501062428</v>
      </c>
      <c r="U76" s="98">
        <v>145.52345370344679</v>
      </c>
      <c r="V76" s="98">
        <v>169.07887800853442</v>
      </c>
      <c r="W76" s="98">
        <v>135.02072691154063</v>
      </c>
      <c r="X76" s="98">
        <v>147.35500528343601</v>
      </c>
      <c r="Y76" s="98">
        <v>166.34293022652179</v>
      </c>
      <c r="DA76" s="63" t="s">
        <v>1810</v>
      </c>
    </row>
    <row r="77" spans="1:105" ht="12" customHeight="1" x14ac:dyDescent="0.25">
      <c r="A77" s="121" t="s">
        <v>54</v>
      </c>
      <c r="B77" s="122">
        <v>2625.5730927205909</v>
      </c>
      <c r="C77" s="122">
        <v>2719.3003717185343</v>
      </c>
      <c r="D77" s="122">
        <v>2860.6384023119422</v>
      </c>
      <c r="E77" s="122">
        <v>2976.1829063100918</v>
      </c>
      <c r="F77" s="122">
        <v>3000.2843725798411</v>
      </c>
      <c r="G77" s="122">
        <v>3089.584508419654</v>
      </c>
      <c r="H77" s="122">
        <v>3097.0788615578076</v>
      </c>
      <c r="I77" s="122">
        <v>2925.8884618688157</v>
      </c>
      <c r="J77" s="122">
        <v>2821.7026818414261</v>
      </c>
      <c r="K77" s="122">
        <v>2796.1946024912477</v>
      </c>
      <c r="L77" s="122">
        <v>2972.8294528622978</v>
      </c>
      <c r="M77" s="122">
        <v>2868.9400215828668</v>
      </c>
      <c r="N77" s="122">
        <v>2757.8086002294435</v>
      </c>
      <c r="O77" s="122">
        <v>2728.7718329542431</v>
      </c>
      <c r="P77" s="122">
        <v>2604.9584054446796</v>
      </c>
      <c r="Q77" s="122">
        <v>2685.6471748607973</v>
      </c>
      <c r="R77" s="122">
        <v>2782.1228973537304</v>
      </c>
      <c r="S77" s="122">
        <v>3020.955798755017</v>
      </c>
      <c r="T77" s="122">
        <v>3043.6984054416243</v>
      </c>
      <c r="U77" s="122">
        <v>3096.5052983738783</v>
      </c>
      <c r="V77" s="122">
        <v>3221.14039789038</v>
      </c>
      <c r="W77" s="122">
        <v>3257.1366486701932</v>
      </c>
      <c r="X77" s="122">
        <v>3122.213064421921</v>
      </c>
      <c r="Y77" s="122">
        <v>2813.6700347454739</v>
      </c>
      <c r="DA77" s="130" t="s">
        <v>1811</v>
      </c>
    </row>
    <row r="78" spans="1:105" ht="12" customHeight="1" x14ac:dyDescent="0.25">
      <c r="A78" s="97" t="s">
        <v>190</v>
      </c>
      <c r="B78" s="98">
        <v>1701.9882769219166</v>
      </c>
      <c r="C78" s="98">
        <v>1728.5245672572787</v>
      </c>
      <c r="D78" s="98">
        <v>1822.0025176717897</v>
      </c>
      <c r="E78" s="98">
        <v>1885.0871188258416</v>
      </c>
      <c r="F78" s="98">
        <v>1843.5191630202241</v>
      </c>
      <c r="G78" s="98">
        <v>1952.8438495516257</v>
      </c>
      <c r="H78" s="98">
        <v>1961.7184461112145</v>
      </c>
      <c r="I78" s="98">
        <v>1859.3118697605703</v>
      </c>
      <c r="J78" s="98">
        <v>1743.5438071612898</v>
      </c>
      <c r="K78" s="98">
        <v>1719.7152162846903</v>
      </c>
      <c r="L78" s="98">
        <v>1850.1341833231199</v>
      </c>
      <c r="M78" s="98">
        <v>1861.920493435174</v>
      </c>
      <c r="N78" s="98">
        <v>1726.745529462823</v>
      </c>
      <c r="O78" s="98">
        <v>1712.0237448212399</v>
      </c>
      <c r="P78" s="98">
        <v>1621.5042491181212</v>
      </c>
      <c r="Q78" s="98">
        <v>1688.6844853158752</v>
      </c>
      <c r="R78" s="98">
        <v>1756.9196003121933</v>
      </c>
      <c r="S78" s="98">
        <v>1880.2587118711565</v>
      </c>
      <c r="T78" s="98">
        <v>1889.899200131696</v>
      </c>
      <c r="U78" s="98">
        <v>1923.5284633722274</v>
      </c>
      <c r="V78" s="98">
        <v>2034.133867629808</v>
      </c>
      <c r="W78" s="98">
        <v>2040.393282672793</v>
      </c>
      <c r="X78" s="98">
        <v>1807.7945748985508</v>
      </c>
      <c r="Y78" s="98">
        <v>1660.8151726710123</v>
      </c>
      <c r="DA78" s="63" t="s">
        <v>1812</v>
      </c>
    </row>
    <row r="79" spans="1:105" ht="12" customHeight="1" x14ac:dyDescent="0.25">
      <c r="A79" s="109" t="s">
        <v>120</v>
      </c>
      <c r="B79" s="33">
        <v>923.58481579867498</v>
      </c>
      <c r="C79" s="33">
        <v>990.77580446125455</v>
      </c>
      <c r="D79" s="33">
        <v>1038.6358846401515</v>
      </c>
      <c r="E79" s="33">
        <v>1091.0957874842513</v>
      </c>
      <c r="F79" s="33">
        <v>1156.765209559617</v>
      </c>
      <c r="G79" s="33">
        <v>1136.740658868028</v>
      </c>
      <c r="H79" s="33">
        <v>1135.3604154465922</v>
      </c>
      <c r="I79" s="33">
        <v>1066.5765921082445</v>
      </c>
      <c r="J79" s="33">
        <v>1078.1588746801358</v>
      </c>
      <c r="K79" s="33">
        <v>1076.4793862065555</v>
      </c>
      <c r="L79" s="33">
        <v>1122.6952695391776</v>
      </c>
      <c r="M79" s="33">
        <v>1007.0195281476928</v>
      </c>
      <c r="N79" s="33">
        <v>1031.0630707666203</v>
      </c>
      <c r="O79" s="33">
        <v>1016.7480881330036</v>
      </c>
      <c r="P79" s="33">
        <v>983.45415632655897</v>
      </c>
      <c r="Q79" s="33">
        <v>996.96268954492189</v>
      </c>
      <c r="R79" s="33">
        <v>1025.2032970415378</v>
      </c>
      <c r="S79" s="33">
        <v>1140.6970868838612</v>
      </c>
      <c r="T79" s="33">
        <v>1153.7992053099288</v>
      </c>
      <c r="U79" s="33">
        <v>1172.9768350016502</v>
      </c>
      <c r="V79" s="33">
        <v>1187.0065302605708</v>
      </c>
      <c r="W79" s="33">
        <v>1216.7433659973999</v>
      </c>
      <c r="X79" s="33">
        <v>1314.4184895233695</v>
      </c>
      <c r="Y79" s="33">
        <v>1152.8548620744609</v>
      </c>
      <c r="DA79" s="60" t="s">
        <v>1813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204</v>
      </c>
      <c r="B81" s="117">
        <f t="shared" ref="B81:Q81" si="28">B82+B85+B87+B100</f>
        <v>16221.03638961033</v>
      </c>
      <c r="C81" s="117">
        <f t="shared" si="28"/>
        <v>16740.067231641864</v>
      </c>
      <c r="D81" s="117">
        <f t="shared" si="28"/>
        <v>17387.576169861561</v>
      </c>
      <c r="E81" s="117">
        <f t="shared" si="28"/>
        <v>19702.383633161844</v>
      </c>
      <c r="F81" s="117">
        <f t="shared" si="28"/>
        <v>19625.566671933229</v>
      </c>
      <c r="G81" s="117">
        <f t="shared" si="28"/>
        <v>21649.005600639764</v>
      </c>
      <c r="H81" s="117">
        <f t="shared" si="28"/>
        <v>23352.390524724524</v>
      </c>
      <c r="I81" s="117">
        <f t="shared" si="28"/>
        <v>25803.651766322211</v>
      </c>
      <c r="J81" s="117">
        <f t="shared" si="28"/>
        <v>28445.000892486147</v>
      </c>
      <c r="K81" s="117">
        <f t="shared" si="28"/>
        <v>29213.02078512896</v>
      </c>
      <c r="L81" s="117">
        <f t="shared" si="28"/>
        <v>32253.413519228343</v>
      </c>
      <c r="M81" s="117">
        <f t="shared" si="28"/>
        <v>30316.929946459881</v>
      </c>
      <c r="N81" s="117">
        <f t="shared" si="28"/>
        <v>34653.626422369547</v>
      </c>
      <c r="O81" s="117">
        <f t="shared" si="28"/>
        <v>35562.015598770347</v>
      </c>
      <c r="P81" s="117">
        <f t="shared" si="28"/>
        <v>31755.084630206544</v>
      </c>
      <c r="Q81" s="117">
        <f t="shared" si="28"/>
        <v>33353.741904061797</v>
      </c>
      <c r="R81" s="117">
        <f t="shared" ref="R81:V81" si="29">R82+R85+R87+R100</f>
        <v>33164.02180835812</v>
      </c>
      <c r="S81" s="117">
        <f t="shared" si="29"/>
        <v>34124.805853949649</v>
      </c>
      <c r="T81" s="117">
        <f t="shared" si="29"/>
        <v>35943.11002073867</v>
      </c>
      <c r="U81" s="117">
        <f t="shared" si="29"/>
        <v>36273.381074816309</v>
      </c>
      <c r="V81" s="117">
        <f t="shared" si="29"/>
        <v>35458.867714280903</v>
      </c>
      <c r="W81" s="117">
        <f t="shared" ref="W81:Y81" si="30">W82+W85+W87+W100</f>
        <v>39091.260789243301</v>
      </c>
      <c r="X81" s="117">
        <f t="shared" si="30"/>
        <v>37725.92674220186</v>
      </c>
      <c r="Y81" s="117">
        <f t="shared" si="30"/>
        <v>35789.414450030563</v>
      </c>
      <c r="DA81" s="129" t="s">
        <v>1814</v>
      </c>
    </row>
    <row r="82" spans="1:105" ht="12.95" customHeight="1" x14ac:dyDescent="0.25">
      <c r="A82" s="121" t="s">
        <v>57</v>
      </c>
      <c r="B82" s="122">
        <f t="shared" ref="B82:Q82" si="31">SUM(B83:B84)</f>
        <v>12767.355790195921</v>
      </c>
      <c r="C82" s="122">
        <f t="shared" si="31"/>
        <v>13179.115538368231</v>
      </c>
      <c r="D82" s="122">
        <f t="shared" si="31"/>
        <v>13582.64137649527</v>
      </c>
      <c r="E82" s="122">
        <f t="shared" si="31"/>
        <v>15495.431388682984</v>
      </c>
      <c r="F82" s="122">
        <f t="shared" si="31"/>
        <v>15383.031091131912</v>
      </c>
      <c r="G82" s="122">
        <f t="shared" si="31"/>
        <v>16996.587073147268</v>
      </c>
      <c r="H82" s="122">
        <f t="shared" si="31"/>
        <v>18179.867695171699</v>
      </c>
      <c r="I82" s="122">
        <f t="shared" si="31"/>
        <v>20060.088883733421</v>
      </c>
      <c r="J82" s="122">
        <f t="shared" si="31"/>
        <v>22515.398393768261</v>
      </c>
      <c r="K82" s="122">
        <f t="shared" si="31"/>
        <v>23105.821527144697</v>
      </c>
      <c r="L82" s="122">
        <f t="shared" si="31"/>
        <v>25717.647199830852</v>
      </c>
      <c r="M82" s="122">
        <f t="shared" si="31"/>
        <v>23442.554069083639</v>
      </c>
      <c r="N82" s="122">
        <f t="shared" si="31"/>
        <v>27482.659467167905</v>
      </c>
      <c r="O82" s="122">
        <f t="shared" si="31"/>
        <v>28433.990226349855</v>
      </c>
      <c r="P82" s="122">
        <f t="shared" si="31"/>
        <v>24661.425332166218</v>
      </c>
      <c r="Q82" s="122">
        <f t="shared" si="31"/>
        <v>26003.717125520285</v>
      </c>
      <c r="R82" s="122">
        <f t="shared" ref="R82:V82" si="32">SUM(R83:R84)</f>
        <v>26030.608087629382</v>
      </c>
      <c r="S82" s="122">
        <f t="shared" si="32"/>
        <v>26556.696012367942</v>
      </c>
      <c r="T82" s="122">
        <f t="shared" si="32"/>
        <v>28063.199201851672</v>
      </c>
      <c r="U82" s="122">
        <f t="shared" si="32"/>
        <v>28338.540114135038</v>
      </c>
      <c r="V82" s="122">
        <f t="shared" si="32"/>
        <v>27540.730054147392</v>
      </c>
      <c r="W82" s="122">
        <f t="shared" ref="W82:Y82" si="33">SUM(W83:W84)</f>
        <v>30942.57992033198</v>
      </c>
      <c r="X82" s="122">
        <f t="shared" si="33"/>
        <v>29801.273635205114</v>
      </c>
      <c r="Y82" s="122">
        <f t="shared" si="33"/>
        <v>28245.582209029199</v>
      </c>
      <c r="DA82" s="130" t="s">
        <v>1815</v>
      </c>
    </row>
    <row r="83" spans="1:105" ht="12" customHeight="1" x14ac:dyDescent="0.25">
      <c r="A83" s="97" t="s">
        <v>200</v>
      </c>
      <c r="B83" s="98">
        <v>12653.935347945686</v>
      </c>
      <c r="C83" s="98">
        <v>13061.656895709912</v>
      </c>
      <c r="D83" s="98">
        <v>13463.667977081164</v>
      </c>
      <c r="E83" s="98">
        <v>15365.59287364368</v>
      </c>
      <c r="F83" s="98">
        <v>15256.006364708486</v>
      </c>
      <c r="G83" s="98">
        <v>16858.256206549868</v>
      </c>
      <c r="H83" s="98">
        <v>18033.937240072024</v>
      </c>
      <c r="I83" s="98">
        <v>19901.492108511069</v>
      </c>
      <c r="J83" s="98">
        <v>22341.598735205465</v>
      </c>
      <c r="K83" s="98">
        <v>22930.733393794319</v>
      </c>
      <c r="L83" s="98">
        <v>25522.532839831976</v>
      </c>
      <c r="M83" s="98">
        <v>23268.198701047233</v>
      </c>
      <c r="N83" s="98">
        <v>27280.885644261376</v>
      </c>
      <c r="O83" s="98">
        <v>28222.854002291908</v>
      </c>
      <c r="P83" s="98">
        <v>24481.045263440497</v>
      </c>
      <c r="Q83" s="98">
        <v>25816.956293154049</v>
      </c>
      <c r="R83" s="98">
        <v>25844.376036486763</v>
      </c>
      <c r="S83" s="98">
        <v>26368.252833103445</v>
      </c>
      <c r="T83" s="98">
        <v>27866.029131426516</v>
      </c>
      <c r="U83" s="98">
        <v>28140.469169954762</v>
      </c>
      <c r="V83" s="98">
        <v>27349.136671776148</v>
      </c>
      <c r="W83" s="98">
        <v>30717.067895354063</v>
      </c>
      <c r="X83" s="98">
        <v>29584.996129486553</v>
      </c>
      <c r="Y83" s="98">
        <v>28043.8159317754</v>
      </c>
      <c r="DA83" s="63" t="s">
        <v>1816</v>
      </c>
    </row>
    <row r="84" spans="1:105" ht="12" customHeight="1" x14ac:dyDescent="0.25">
      <c r="A84" s="97" t="s">
        <v>53</v>
      </c>
      <c r="B84" s="98">
        <v>113.42044225023503</v>
      </c>
      <c r="C84" s="98">
        <v>117.45864265831848</v>
      </c>
      <c r="D84" s="98">
        <v>118.97339941410689</v>
      </c>
      <c r="E84" s="98">
        <v>129.83851503930444</v>
      </c>
      <c r="F84" s="98">
        <v>127.02472642342512</v>
      </c>
      <c r="G84" s="98">
        <v>138.33086659739854</v>
      </c>
      <c r="H84" s="98">
        <v>145.93045509967317</v>
      </c>
      <c r="I84" s="98">
        <v>158.59677522235123</v>
      </c>
      <c r="J84" s="98">
        <v>173.79965856279404</v>
      </c>
      <c r="K84" s="98">
        <v>175.08813335037792</v>
      </c>
      <c r="L84" s="98">
        <v>195.1143599988751</v>
      </c>
      <c r="M84" s="98">
        <v>174.35536803640571</v>
      </c>
      <c r="N84" s="98">
        <v>201.77382290652994</v>
      </c>
      <c r="O84" s="98">
        <v>211.13622405794908</v>
      </c>
      <c r="P84" s="98">
        <v>180.38006872572129</v>
      </c>
      <c r="Q84" s="98">
        <v>186.76083236623404</v>
      </c>
      <c r="R84" s="98">
        <v>186.23205114261989</v>
      </c>
      <c r="S84" s="98">
        <v>188.44317926449736</v>
      </c>
      <c r="T84" s="98">
        <v>197.17007042515721</v>
      </c>
      <c r="U84" s="98">
        <v>198.07094418027469</v>
      </c>
      <c r="V84" s="98">
        <v>191.59338237124291</v>
      </c>
      <c r="W84" s="98">
        <v>225.51202497791721</v>
      </c>
      <c r="X84" s="98">
        <v>216.2775057185616</v>
      </c>
      <c r="Y84" s="98">
        <v>201.76627725379976</v>
      </c>
      <c r="DA84" s="63" t="s">
        <v>1817</v>
      </c>
    </row>
    <row r="85" spans="1:105" ht="12.95" customHeight="1" x14ac:dyDescent="0.25">
      <c r="A85" s="121" t="s">
        <v>92</v>
      </c>
      <c r="B85" s="122">
        <f t="shared" ref="B85:Y85" si="34">B86</f>
        <v>83.428117445662778</v>
      </c>
      <c r="C85" s="122">
        <f t="shared" si="34"/>
        <v>106.22575724902042</v>
      </c>
      <c r="D85" s="122">
        <f t="shared" si="34"/>
        <v>102.15966917058992</v>
      </c>
      <c r="E85" s="122">
        <f t="shared" si="34"/>
        <v>269.86628695114888</v>
      </c>
      <c r="F85" s="122">
        <f t="shared" si="34"/>
        <v>147.95960661350588</v>
      </c>
      <c r="G85" s="122">
        <f t="shared" si="34"/>
        <v>196.2219353084752</v>
      </c>
      <c r="H85" s="122">
        <f t="shared" si="34"/>
        <v>318.94965844993914</v>
      </c>
      <c r="I85" s="122">
        <f t="shared" si="34"/>
        <v>359.62204299581782</v>
      </c>
      <c r="J85" s="122">
        <f t="shared" si="34"/>
        <v>439.83108697396568</v>
      </c>
      <c r="K85" s="122">
        <f t="shared" si="34"/>
        <v>486.45890479711585</v>
      </c>
      <c r="L85" s="122">
        <f t="shared" si="34"/>
        <v>541.94796020316676</v>
      </c>
      <c r="M85" s="122">
        <f t="shared" si="34"/>
        <v>597.82630422759939</v>
      </c>
      <c r="N85" s="122">
        <f t="shared" si="34"/>
        <v>849.19472921836575</v>
      </c>
      <c r="O85" s="122">
        <f t="shared" si="34"/>
        <v>665.68867947663068</v>
      </c>
      <c r="P85" s="122">
        <f t="shared" si="34"/>
        <v>554.44753508991187</v>
      </c>
      <c r="Q85" s="122">
        <f t="shared" si="34"/>
        <v>831.02657555664211</v>
      </c>
      <c r="R85" s="122">
        <f t="shared" si="34"/>
        <v>780.69806887364712</v>
      </c>
      <c r="S85" s="122">
        <f t="shared" si="34"/>
        <v>919.87901737566187</v>
      </c>
      <c r="T85" s="122">
        <f t="shared" si="34"/>
        <v>803.96786433581519</v>
      </c>
      <c r="U85" s="122">
        <f t="shared" si="34"/>
        <v>925.68752590062263</v>
      </c>
      <c r="V85" s="122">
        <f t="shared" si="34"/>
        <v>852.26394125596323</v>
      </c>
      <c r="W85" s="122">
        <f t="shared" si="34"/>
        <v>884.47556809011678</v>
      </c>
      <c r="X85" s="122">
        <f t="shared" si="34"/>
        <v>966.5569632510277</v>
      </c>
      <c r="Y85" s="122">
        <f t="shared" si="34"/>
        <v>994.7605287126737</v>
      </c>
      <c r="DA85" s="130" t="s">
        <v>1818</v>
      </c>
    </row>
    <row r="86" spans="1:105" ht="12" customHeight="1" x14ac:dyDescent="0.25">
      <c r="A86" s="97" t="s">
        <v>53</v>
      </c>
      <c r="B86" s="98">
        <v>83.428117445662778</v>
      </c>
      <c r="C86" s="98">
        <v>106.22575724902042</v>
      </c>
      <c r="D86" s="98">
        <v>102.15966917058992</v>
      </c>
      <c r="E86" s="98">
        <v>269.86628695114888</v>
      </c>
      <c r="F86" s="98">
        <v>147.95960661350588</v>
      </c>
      <c r="G86" s="98">
        <v>196.2219353084752</v>
      </c>
      <c r="H86" s="98">
        <v>318.94965844993914</v>
      </c>
      <c r="I86" s="98">
        <v>359.62204299581782</v>
      </c>
      <c r="J86" s="98">
        <v>439.83108697396568</v>
      </c>
      <c r="K86" s="98">
        <v>486.45890479711585</v>
      </c>
      <c r="L86" s="98">
        <v>541.94796020316676</v>
      </c>
      <c r="M86" s="98">
        <v>597.82630422759939</v>
      </c>
      <c r="N86" s="98">
        <v>849.19472921836575</v>
      </c>
      <c r="O86" s="98">
        <v>665.68867947663068</v>
      </c>
      <c r="P86" s="98">
        <v>554.44753508991187</v>
      </c>
      <c r="Q86" s="98">
        <v>831.02657555664211</v>
      </c>
      <c r="R86" s="98">
        <v>780.69806887364712</v>
      </c>
      <c r="S86" s="98">
        <v>919.87901737566187</v>
      </c>
      <c r="T86" s="98">
        <v>803.96786433581519</v>
      </c>
      <c r="U86" s="98">
        <v>925.68752590062263</v>
      </c>
      <c r="V86" s="98">
        <v>852.26394125596323</v>
      </c>
      <c r="W86" s="98">
        <v>884.47556809011678</v>
      </c>
      <c r="X86" s="98">
        <v>966.5569632510277</v>
      </c>
      <c r="Y86" s="98">
        <v>994.7605287126737</v>
      </c>
      <c r="DA86" s="63" t="s">
        <v>1819</v>
      </c>
    </row>
    <row r="87" spans="1:105" ht="12" customHeight="1" x14ac:dyDescent="0.25">
      <c r="A87" s="121" t="s">
        <v>55</v>
      </c>
      <c r="B87" s="122">
        <v>2093.0728202168366</v>
      </c>
      <c r="C87" s="122">
        <v>2133.4752100717874</v>
      </c>
      <c r="D87" s="122">
        <v>2299.261056184369</v>
      </c>
      <c r="E87" s="122">
        <v>2464.0550452383368</v>
      </c>
      <c r="F87" s="122">
        <v>2597.5599177008116</v>
      </c>
      <c r="G87" s="122">
        <v>2812.162445296975</v>
      </c>
      <c r="H87" s="122">
        <v>3115.1333408049331</v>
      </c>
      <c r="I87" s="122">
        <v>3509.8099109585892</v>
      </c>
      <c r="J87" s="122">
        <v>3649.1593343642726</v>
      </c>
      <c r="K87" s="122">
        <v>3758.1139630648181</v>
      </c>
      <c r="L87" s="122">
        <v>4064.6634589768701</v>
      </c>
      <c r="M87" s="122">
        <v>4375.8784550915025</v>
      </c>
      <c r="N87" s="122">
        <v>4413.4020519326286</v>
      </c>
      <c r="O87" s="122">
        <v>4526.246904278988</v>
      </c>
      <c r="P87" s="122">
        <v>4653.1255930884072</v>
      </c>
      <c r="Q87" s="122">
        <v>4613.7320988008769</v>
      </c>
      <c r="R87" s="122">
        <v>4474.3264655129615</v>
      </c>
      <c r="S87" s="122">
        <v>4658.9729942799222</v>
      </c>
      <c r="T87" s="122">
        <v>5008.1102757195067</v>
      </c>
      <c r="U87" s="122">
        <v>4923.9249068456065</v>
      </c>
      <c r="V87" s="122">
        <v>4915.3984613743232</v>
      </c>
      <c r="W87" s="122">
        <v>5078.1563382232025</v>
      </c>
      <c r="X87" s="122">
        <v>4805.0004025234894</v>
      </c>
      <c r="Y87" s="122">
        <v>4466.414933003959</v>
      </c>
      <c r="DA87" s="130" t="s">
        <v>1820</v>
      </c>
    </row>
    <row r="88" spans="1:105" ht="12" customHeight="1" x14ac:dyDescent="0.25">
      <c r="A88" s="97" t="s">
        <v>132</v>
      </c>
      <c r="B88" s="98">
        <v>519.7554714173707</v>
      </c>
      <c r="C88" s="98">
        <v>565.23649568719009</v>
      </c>
      <c r="D88" s="98">
        <v>623.87845518033396</v>
      </c>
      <c r="E88" s="98">
        <v>706.15605338601961</v>
      </c>
      <c r="F88" s="98">
        <v>757.65457408104612</v>
      </c>
      <c r="G88" s="98">
        <v>843.1687649637413</v>
      </c>
      <c r="H88" s="98">
        <v>951.24808668398691</v>
      </c>
      <c r="I88" s="98">
        <v>1109.289271639399</v>
      </c>
      <c r="J88" s="98">
        <v>1189.6849984888504</v>
      </c>
      <c r="K88" s="98">
        <v>1231.0327736847848</v>
      </c>
      <c r="L88" s="98">
        <v>1344.7574030674389</v>
      </c>
      <c r="M88" s="98">
        <v>1469.3332883337389</v>
      </c>
      <c r="N88" s="98">
        <v>1491.4026844541945</v>
      </c>
      <c r="O88" s="98">
        <v>1584.1954422951526</v>
      </c>
      <c r="P88" s="98">
        <v>1786.9233808710387</v>
      </c>
      <c r="Q88" s="98">
        <v>1746.1109721854821</v>
      </c>
      <c r="R88" s="98">
        <v>1624.4328449531854</v>
      </c>
      <c r="S88" s="98">
        <v>1703.4381242278548</v>
      </c>
      <c r="T88" s="98">
        <v>2015.3656730730775</v>
      </c>
      <c r="U88" s="98">
        <v>1928.845162304355</v>
      </c>
      <c r="V88" s="98">
        <v>1906.2040629400374</v>
      </c>
      <c r="W88" s="98">
        <v>2066.3542173888386</v>
      </c>
      <c r="X88" s="98">
        <v>2052.8271201457287</v>
      </c>
      <c r="Y88" s="98">
        <v>1881.2172267626136</v>
      </c>
      <c r="DA88" s="63" t="s">
        <v>1821</v>
      </c>
    </row>
    <row r="89" spans="1:105" ht="12" customHeight="1" x14ac:dyDescent="0.25">
      <c r="A89" s="97" t="s">
        <v>131</v>
      </c>
      <c r="B89" s="98">
        <v>0.90382864509185901</v>
      </c>
      <c r="C89" s="98">
        <v>1.0025817985788916</v>
      </c>
      <c r="D89" s="98">
        <v>1.0785224326418739</v>
      </c>
      <c r="E89" s="98">
        <v>1.4185243801567355</v>
      </c>
      <c r="F89" s="98">
        <v>1.5185200499439315</v>
      </c>
      <c r="G89" s="98">
        <v>1.7497959508350505</v>
      </c>
      <c r="H89" s="98">
        <v>2.4350158046034878</v>
      </c>
      <c r="I89" s="98">
        <v>3.2127539898993049</v>
      </c>
      <c r="J89" s="98">
        <v>4.0073279508908923</v>
      </c>
      <c r="K89" s="98">
        <v>4.6701819136481229</v>
      </c>
      <c r="L89" s="98">
        <v>5.7984094459698756</v>
      </c>
      <c r="M89" s="98">
        <v>6.9875804351588355</v>
      </c>
      <c r="N89" s="98">
        <v>7.2501570419496835</v>
      </c>
      <c r="O89" s="98">
        <v>8.9114409862716766</v>
      </c>
      <c r="P89" s="98">
        <v>14.41773178643539</v>
      </c>
      <c r="Q89" s="98">
        <v>14.512556673686472</v>
      </c>
      <c r="R89" s="98">
        <v>12.262649023788189</v>
      </c>
      <c r="S89" s="98">
        <v>12.533267541343614</v>
      </c>
      <c r="T89" s="98">
        <v>19.065562501137389</v>
      </c>
      <c r="U89" s="98">
        <v>16.824665278600673</v>
      </c>
      <c r="V89" s="98">
        <v>16.462979231776369</v>
      </c>
      <c r="W89" s="98">
        <v>19.374470437902421</v>
      </c>
      <c r="X89" s="98">
        <v>23.553877954569177</v>
      </c>
      <c r="Y89" s="98">
        <v>21.80164280332361</v>
      </c>
      <c r="DA89" s="63" t="s">
        <v>1822</v>
      </c>
    </row>
    <row r="90" spans="1:105" ht="12" customHeight="1" x14ac:dyDescent="0.25">
      <c r="A90" s="100" t="s">
        <v>200</v>
      </c>
      <c r="B90" s="101">
        <v>0.27062444080876946</v>
      </c>
      <c r="C90" s="101">
        <v>0.31273107670210915</v>
      </c>
      <c r="D90" s="101">
        <v>0.35399482980892416</v>
      </c>
      <c r="E90" s="101">
        <v>0.48281702434966889</v>
      </c>
      <c r="F90" s="101">
        <v>0.54305300339732243</v>
      </c>
      <c r="G90" s="101">
        <v>0.64486880676014258</v>
      </c>
      <c r="H90" s="101">
        <v>0.88399843530175715</v>
      </c>
      <c r="I90" s="101">
        <v>1.3130850152632376</v>
      </c>
      <c r="J90" s="101">
        <v>1.5449454858621892</v>
      </c>
      <c r="K90" s="101">
        <v>1.8119485677080456</v>
      </c>
      <c r="L90" s="101">
        <v>2.1831069955503795</v>
      </c>
      <c r="M90" s="101">
        <v>2.6716314710145825</v>
      </c>
      <c r="N90" s="101">
        <v>2.5883273066130945</v>
      </c>
      <c r="O90" s="101">
        <v>3.2729067523717807</v>
      </c>
      <c r="P90" s="101">
        <v>5.429668867307285</v>
      </c>
      <c r="Q90" s="101">
        <v>5.3114317799221249</v>
      </c>
      <c r="R90" s="101">
        <v>4.430561319206622</v>
      </c>
      <c r="S90" s="101">
        <v>4.6772828177858266</v>
      </c>
      <c r="T90" s="101">
        <v>7.6950604902928896</v>
      </c>
      <c r="U90" s="101">
        <v>6.4728540061956785</v>
      </c>
      <c r="V90" s="101">
        <v>5.9852703853526981</v>
      </c>
      <c r="W90" s="101">
        <v>7.7514498395968943</v>
      </c>
      <c r="X90" s="101">
        <v>8.0624249506379897</v>
      </c>
      <c r="Y90" s="101">
        <v>6.6282207443392007</v>
      </c>
      <c r="DA90" s="131" t="s">
        <v>1823</v>
      </c>
    </row>
    <row r="91" spans="1:105" ht="12" customHeight="1" x14ac:dyDescent="0.25">
      <c r="A91" s="103" t="s">
        <v>52</v>
      </c>
      <c r="B91" s="104">
        <v>0.63320420428308932</v>
      </c>
      <c r="C91" s="104">
        <v>0.68985072187678254</v>
      </c>
      <c r="D91" s="104">
        <v>0.7245276028329497</v>
      </c>
      <c r="E91" s="104">
        <v>0.93570735580706654</v>
      </c>
      <c r="F91" s="104">
        <v>0.97546704654660898</v>
      </c>
      <c r="G91" s="104">
        <v>1.1049271440749076</v>
      </c>
      <c r="H91" s="104">
        <v>1.5510173693017304</v>
      </c>
      <c r="I91" s="104">
        <v>1.8996689746360673</v>
      </c>
      <c r="J91" s="104">
        <v>2.4623824650287034</v>
      </c>
      <c r="K91" s="104">
        <v>2.8582333459400759</v>
      </c>
      <c r="L91" s="104">
        <v>3.6153024504194975</v>
      </c>
      <c r="M91" s="104">
        <v>4.3159489641442503</v>
      </c>
      <c r="N91" s="104">
        <v>4.6618297353365881</v>
      </c>
      <c r="O91" s="104">
        <v>5.6385342338998967</v>
      </c>
      <c r="P91" s="104">
        <v>8.9880629191281045</v>
      </c>
      <c r="Q91" s="104">
        <v>9.2011248937643462</v>
      </c>
      <c r="R91" s="104">
        <v>7.8320877045815696</v>
      </c>
      <c r="S91" s="104">
        <v>7.8559847235577864</v>
      </c>
      <c r="T91" s="104">
        <v>11.370502010844499</v>
      </c>
      <c r="U91" s="104">
        <v>10.351811272404991</v>
      </c>
      <c r="V91" s="104">
        <v>10.477708846423665</v>
      </c>
      <c r="W91" s="104">
        <v>11.623020598305517</v>
      </c>
      <c r="X91" s="104">
        <v>15.491453003931191</v>
      </c>
      <c r="Y91" s="104">
        <v>15.173422058984412</v>
      </c>
      <c r="DA91" s="132" t="s">
        <v>1824</v>
      </c>
    </row>
    <row r="92" spans="1:105" ht="12" customHeight="1" x14ac:dyDescent="0.25">
      <c r="A92" s="106" t="s">
        <v>124</v>
      </c>
      <c r="B92" s="101">
        <v>543.78072532156523</v>
      </c>
      <c r="C92" s="101">
        <v>528.92624879101209</v>
      </c>
      <c r="D92" s="101">
        <v>523.87279562730112</v>
      </c>
      <c r="E92" s="101">
        <v>515.21662930764592</v>
      </c>
      <c r="F92" s="101">
        <v>517.26511177110399</v>
      </c>
      <c r="G92" s="101">
        <v>531.75080602826472</v>
      </c>
      <c r="H92" s="101">
        <v>498.79906165358602</v>
      </c>
      <c r="I92" s="101">
        <v>493.15241250483433</v>
      </c>
      <c r="J92" s="101">
        <v>459.31519715597204</v>
      </c>
      <c r="K92" s="101">
        <v>460.73361641296361</v>
      </c>
      <c r="L92" s="101">
        <v>465.26031157960688</v>
      </c>
      <c r="M92" s="101">
        <v>472.5938255554637</v>
      </c>
      <c r="N92" s="101">
        <v>444.5007140816607</v>
      </c>
      <c r="O92" s="101">
        <v>438.9689557249705</v>
      </c>
      <c r="P92" s="101">
        <v>423.30804035128125</v>
      </c>
      <c r="Q92" s="101">
        <v>410.92072635149941</v>
      </c>
      <c r="R92" s="101">
        <v>415.38144424256797</v>
      </c>
      <c r="S92" s="101">
        <v>431.53764525597643</v>
      </c>
      <c r="T92" s="101">
        <v>441.97349869104045</v>
      </c>
      <c r="U92" s="101">
        <v>426.4466513241897</v>
      </c>
      <c r="V92" s="101">
        <v>420.15451084772531</v>
      </c>
      <c r="W92" s="101">
        <v>413.34407434798459</v>
      </c>
      <c r="X92" s="101">
        <v>409.43139410190275</v>
      </c>
      <c r="Y92" s="101">
        <v>356.73283822427226</v>
      </c>
      <c r="DA92" s="131" t="s">
        <v>1825</v>
      </c>
    </row>
    <row r="93" spans="1:105" ht="12" customHeight="1" x14ac:dyDescent="0.25">
      <c r="A93" s="107" t="s">
        <v>123</v>
      </c>
      <c r="B93" s="104">
        <v>3.2432599007316321</v>
      </c>
      <c r="C93" s="104">
        <v>2.9590443191167179</v>
      </c>
      <c r="D93" s="104">
        <v>2.7067723604341984</v>
      </c>
      <c r="E93" s="104">
        <v>2.9633885731560823</v>
      </c>
      <c r="F93" s="104">
        <v>2.8928106156350002</v>
      </c>
      <c r="G93" s="104">
        <v>2.5293740243889875</v>
      </c>
      <c r="H93" s="104">
        <v>2.5772476559436055</v>
      </c>
      <c r="I93" s="104">
        <v>2.4808740243535095</v>
      </c>
      <c r="J93" s="104">
        <v>2.7794837703499544</v>
      </c>
      <c r="K93" s="104">
        <v>2.8991369349806679</v>
      </c>
      <c r="L93" s="104">
        <v>3.5075384113248811</v>
      </c>
      <c r="M93" s="104">
        <v>3.6386276624089859</v>
      </c>
      <c r="N93" s="104">
        <v>4.0180994238480068</v>
      </c>
      <c r="O93" s="104">
        <v>4.4763997944272127</v>
      </c>
      <c r="P93" s="104">
        <v>4.5228344834486238</v>
      </c>
      <c r="Q93" s="104">
        <v>4.4689493727077672</v>
      </c>
      <c r="R93" s="104">
        <v>4.5707392146560819</v>
      </c>
      <c r="S93" s="104">
        <v>4.9578441099089918</v>
      </c>
      <c r="T93" s="104">
        <v>5.238271637236827</v>
      </c>
      <c r="U93" s="104">
        <v>5.1573657147115872</v>
      </c>
      <c r="V93" s="104">
        <v>5.9760015421888149</v>
      </c>
      <c r="W93" s="104">
        <v>5.5131329359837586</v>
      </c>
      <c r="X93" s="104">
        <v>6.0732524767725149</v>
      </c>
      <c r="Y93" s="104">
        <v>4.907901543997494</v>
      </c>
      <c r="DA93" s="132" t="s">
        <v>1826</v>
      </c>
    </row>
    <row r="94" spans="1:105" ht="12" customHeight="1" x14ac:dyDescent="0.25">
      <c r="A94" s="108" t="s">
        <v>50</v>
      </c>
      <c r="B94" s="98">
        <v>0.58435091505683578</v>
      </c>
      <c r="C94" s="98">
        <v>0.5923733430124648</v>
      </c>
      <c r="D94" s="98">
        <v>0.53025077073632987</v>
      </c>
      <c r="E94" s="98">
        <v>0.50807892116723374</v>
      </c>
      <c r="F94" s="98">
        <v>0.53319780422320595</v>
      </c>
      <c r="G94" s="98">
        <v>0.51653394447893053</v>
      </c>
      <c r="H94" s="98">
        <v>0.52000374259564452</v>
      </c>
      <c r="I94" s="98">
        <v>0.49149554069586809</v>
      </c>
      <c r="J94" s="98">
        <v>0.53872490946309037</v>
      </c>
      <c r="K94" s="98">
        <v>0.55690222623366592</v>
      </c>
      <c r="L94" s="98">
        <v>0.60993834568128413</v>
      </c>
      <c r="M94" s="98">
        <v>0.56676852223410668</v>
      </c>
      <c r="N94" s="98">
        <v>0.56021826090099824</v>
      </c>
      <c r="O94" s="98">
        <v>0.52817586354601154</v>
      </c>
      <c r="P94" s="98">
        <v>0.58445984878850743</v>
      </c>
      <c r="Q94" s="98">
        <v>0.47276462345354819</v>
      </c>
      <c r="R94" s="98">
        <v>0.55053123512674695</v>
      </c>
      <c r="S94" s="98">
        <v>0.6139927819912262</v>
      </c>
      <c r="T94" s="98">
        <v>0.67076215248899096</v>
      </c>
      <c r="U94" s="98">
        <v>0.70023596028572699</v>
      </c>
      <c r="V94" s="98">
        <v>0.9040941465111505</v>
      </c>
      <c r="W94" s="98">
        <v>0.93741546865218461</v>
      </c>
      <c r="X94" s="98">
        <v>1.0811788277290912</v>
      </c>
      <c r="Y94" s="98">
        <v>0.8362010117009101</v>
      </c>
      <c r="DA94" s="63" t="s">
        <v>1827</v>
      </c>
    </row>
    <row r="95" spans="1:105" ht="12" customHeight="1" x14ac:dyDescent="0.25">
      <c r="A95" s="108" t="s">
        <v>52</v>
      </c>
      <c r="B95" s="98">
        <v>2.6589089856747963</v>
      </c>
      <c r="C95" s="98">
        <v>2.3666709761042535</v>
      </c>
      <c r="D95" s="98">
        <v>2.1765215896978689</v>
      </c>
      <c r="E95" s="98">
        <v>2.4553096519888489</v>
      </c>
      <c r="F95" s="98">
        <v>2.359612811411794</v>
      </c>
      <c r="G95" s="98">
        <v>2.012840079910057</v>
      </c>
      <c r="H95" s="98">
        <v>2.057243913347961</v>
      </c>
      <c r="I95" s="98">
        <v>1.9893784836576414</v>
      </c>
      <c r="J95" s="98">
        <v>2.2407588608868645</v>
      </c>
      <c r="K95" s="98">
        <v>2.3422347087470023</v>
      </c>
      <c r="L95" s="98">
        <v>2.8976000656435974</v>
      </c>
      <c r="M95" s="98">
        <v>3.0718591401748787</v>
      </c>
      <c r="N95" s="98">
        <v>3.4578811629470088</v>
      </c>
      <c r="O95" s="98">
        <v>3.9482239308812006</v>
      </c>
      <c r="P95" s="98">
        <v>3.9383746346601161</v>
      </c>
      <c r="Q95" s="98">
        <v>3.9961847492542191</v>
      </c>
      <c r="R95" s="98">
        <v>4.0202079795293342</v>
      </c>
      <c r="S95" s="98">
        <v>4.3438513279177657</v>
      </c>
      <c r="T95" s="98">
        <v>4.5675094847478368</v>
      </c>
      <c r="U95" s="98">
        <v>4.4571297544258597</v>
      </c>
      <c r="V95" s="98">
        <v>5.0719073956776652</v>
      </c>
      <c r="W95" s="98">
        <v>4.5757174673315744</v>
      </c>
      <c r="X95" s="98">
        <v>4.9920736490434248</v>
      </c>
      <c r="Y95" s="98">
        <v>4.0717005322965836</v>
      </c>
      <c r="DA95" s="63" t="s">
        <v>1828</v>
      </c>
    </row>
    <row r="96" spans="1:105" ht="12" customHeight="1" x14ac:dyDescent="0.25">
      <c r="A96" s="106" t="s">
        <v>122</v>
      </c>
      <c r="B96" s="101">
        <v>892.61126020023244</v>
      </c>
      <c r="C96" s="101">
        <v>894.30761977475163</v>
      </c>
      <c r="D96" s="101">
        <v>987.23048919319274</v>
      </c>
      <c r="E96" s="101">
        <v>1045.3590924534135</v>
      </c>
      <c r="F96" s="101">
        <v>1109.1184216463676</v>
      </c>
      <c r="G96" s="101">
        <v>1186.5745954850386</v>
      </c>
      <c r="H96" s="101">
        <v>1357.9822789345064</v>
      </c>
      <c r="I96" s="101">
        <v>1498.7802087535472</v>
      </c>
      <c r="J96" s="101">
        <v>1550.8626793846668</v>
      </c>
      <c r="K96" s="101">
        <v>1542.3288151831748</v>
      </c>
      <c r="L96" s="101">
        <v>1641.7222949180211</v>
      </c>
      <c r="M96" s="101">
        <v>1738.5270133908434</v>
      </c>
      <c r="N96" s="101">
        <v>1760.8311530227627</v>
      </c>
      <c r="O96" s="101">
        <v>1782.3327894149629</v>
      </c>
      <c r="P96" s="101">
        <v>1728.136279041531</v>
      </c>
      <c r="Q96" s="101">
        <v>1755.6084405613101</v>
      </c>
      <c r="R96" s="101">
        <v>1729.384674714624</v>
      </c>
      <c r="S96" s="101">
        <v>1765.1671102149182</v>
      </c>
      <c r="T96" s="101">
        <v>1738.8127310526486</v>
      </c>
      <c r="U96" s="101">
        <v>1708.7120685128807</v>
      </c>
      <c r="V96" s="101">
        <v>1713.7900598520446</v>
      </c>
      <c r="W96" s="101">
        <v>1605.5700007795942</v>
      </c>
      <c r="X96" s="101">
        <v>1343.0638737286006</v>
      </c>
      <c r="Y96" s="101">
        <v>1277.7309085035376</v>
      </c>
      <c r="DA96" s="131" t="s">
        <v>1829</v>
      </c>
    </row>
    <row r="97" spans="1:105" ht="12" customHeight="1" x14ac:dyDescent="0.25">
      <c r="A97" s="107" t="s">
        <v>121</v>
      </c>
      <c r="B97" s="104">
        <v>132.77827473184496</v>
      </c>
      <c r="C97" s="104">
        <v>141.0432197011381</v>
      </c>
      <c r="D97" s="104">
        <v>160.49402139046484</v>
      </c>
      <c r="E97" s="104">
        <v>192.94135713794549</v>
      </c>
      <c r="F97" s="104">
        <v>209.11047953671533</v>
      </c>
      <c r="G97" s="104">
        <v>246.3891088447069</v>
      </c>
      <c r="H97" s="104">
        <v>302.09165007230644</v>
      </c>
      <c r="I97" s="104">
        <v>402.89439004655668</v>
      </c>
      <c r="J97" s="104">
        <v>442.50964761354322</v>
      </c>
      <c r="K97" s="104">
        <v>516.44943893526647</v>
      </c>
      <c r="L97" s="104">
        <v>603.61750155450648</v>
      </c>
      <c r="M97" s="104">
        <v>684.79811971388801</v>
      </c>
      <c r="N97" s="104">
        <v>705.39924390821193</v>
      </c>
      <c r="O97" s="104">
        <v>707.36187606320254</v>
      </c>
      <c r="P97" s="104">
        <v>695.81732655467329</v>
      </c>
      <c r="Q97" s="104">
        <v>682.11045365619179</v>
      </c>
      <c r="R97" s="104">
        <v>688.29411336414046</v>
      </c>
      <c r="S97" s="104">
        <v>741.33900292992041</v>
      </c>
      <c r="T97" s="104">
        <v>787.65453876436595</v>
      </c>
      <c r="U97" s="104">
        <v>837.93899371086854</v>
      </c>
      <c r="V97" s="104">
        <v>852.81084696055132</v>
      </c>
      <c r="W97" s="104">
        <v>968.00044233289896</v>
      </c>
      <c r="X97" s="104">
        <v>970.05088411591623</v>
      </c>
      <c r="Y97" s="104">
        <v>924.02441516621616</v>
      </c>
      <c r="DA97" s="132" t="s">
        <v>1830</v>
      </c>
    </row>
    <row r="98" spans="1:105" ht="12" customHeight="1" x14ac:dyDescent="0.25">
      <c r="A98" s="108" t="s">
        <v>53</v>
      </c>
      <c r="B98" s="98">
        <v>41.68969876574441</v>
      </c>
      <c r="C98" s="98">
        <v>43.952316592474951</v>
      </c>
      <c r="D98" s="98">
        <v>52.925823738510211</v>
      </c>
      <c r="E98" s="98">
        <v>66.555147301082158</v>
      </c>
      <c r="F98" s="98">
        <v>76.082898847880386</v>
      </c>
      <c r="G98" s="98">
        <v>89.930058366612812</v>
      </c>
      <c r="H98" s="98">
        <v>106.14162365700616</v>
      </c>
      <c r="I98" s="98">
        <v>150.79818806849525</v>
      </c>
      <c r="J98" s="98">
        <v>148.79172319872063</v>
      </c>
      <c r="K98" s="98">
        <v>170.23920580575739</v>
      </c>
      <c r="L98" s="98">
        <v>197.33202668375398</v>
      </c>
      <c r="M98" s="98">
        <v>222.82186874056086</v>
      </c>
      <c r="N98" s="98">
        <v>216.94365870133885</v>
      </c>
      <c r="O98" s="98">
        <v>210.2659983838505</v>
      </c>
      <c r="P98" s="98">
        <v>188.25379137129556</v>
      </c>
      <c r="Q98" s="98">
        <v>167.99848071819781</v>
      </c>
      <c r="R98" s="98">
        <v>169.39806335038315</v>
      </c>
      <c r="S98" s="98">
        <v>199.5980650589261</v>
      </c>
      <c r="T98" s="98">
        <v>211.90370409336808</v>
      </c>
      <c r="U98" s="98">
        <v>228.51849197845786</v>
      </c>
      <c r="V98" s="98">
        <v>222.89048741851633</v>
      </c>
      <c r="W98" s="98">
        <v>289.52724976290943</v>
      </c>
      <c r="X98" s="98">
        <v>257.85162296153436</v>
      </c>
      <c r="Y98" s="98">
        <v>224.0061726031559</v>
      </c>
      <c r="DA98" s="63" t="s">
        <v>1831</v>
      </c>
    </row>
    <row r="99" spans="1:105" ht="12" customHeight="1" x14ac:dyDescent="0.25">
      <c r="A99" s="108" t="s">
        <v>52</v>
      </c>
      <c r="B99" s="98">
        <v>91.088575966100578</v>
      </c>
      <c r="C99" s="98">
        <v>97.09090310866317</v>
      </c>
      <c r="D99" s="98">
        <v>107.56819765195461</v>
      </c>
      <c r="E99" s="98">
        <v>126.38620983686336</v>
      </c>
      <c r="F99" s="98">
        <v>133.02758068883495</v>
      </c>
      <c r="G99" s="98">
        <v>156.4590504780941</v>
      </c>
      <c r="H99" s="98">
        <v>195.9500264153003</v>
      </c>
      <c r="I99" s="98">
        <v>252.09620197806129</v>
      </c>
      <c r="J99" s="98">
        <v>293.71792441482268</v>
      </c>
      <c r="K99" s="98">
        <v>346.21023312950899</v>
      </c>
      <c r="L99" s="98">
        <v>406.28547487075247</v>
      </c>
      <c r="M99" s="98">
        <v>461.97625097332713</v>
      </c>
      <c r="N99" s="98">
        <v>488.45558520687325</v>
      </c>
      <c r="O99" s="98">
        <v>497.09587767935193</v>
      </c>
      <c r="P99" s="98">
        <v>507.56353518337772</v>
      </c>
      <c r="Q99" s="98">
        <v>514.11197293799387</v>
      </c>
      <c r="R99" s="98">
        <v>518.8960500137573</v>
      </c>
      <c r="S99" s="98">
        <v>541.74093787099457</v>
      </c>
      <c r="T99" s="98">
        <v>575.75083467099762</v>
      </c>
      <c r="U99" s="98">
        <v>609.42050173241057</v>
      </c>
      <c r="V99" s="98">
        <v>629.9203595420347</v>
      </c>
      <c r="W99" s="98">
        <v>678.47319256998946</v>
      </c>
      <c r="X99" s="98">
        <v>712.19926115438182</v>
      </c>
      <c r="Y99" s="98">
        <v>700.01824256305986</v>
      </c>
      <c r="DA99" s="63" t="s">
        <v>1832</v>
      </c>
    </row>
    <row r="100" spans="1:105" ht="12" customHeight="1" x14ac:dyDescent="0.25">
      <c r="A100" s="121" t="s">
        <v>54</v>
      </c>
      <c r="B100" s="122">
        <v>1277.1796617519099</v>
      </c>
      <c r="C100" s="122">
        <v>1321.2507259528252</v>
      </c>
      <c r="D100" s="122">
        <v>1403.5140680113311</v>
      </c>
      <c r="E100" s="122">
        <v>1473.0309122893748</v>
      </c>
      <c r="F100" s="122">
        <v>1497.0160564870014</v>
      </c>
      <c r="G100" s="122">
        <v>1644.0341468870477</v>
      </c>
      <c r="H100" s="122">
        <v>1738.4398302979532</v>
      </c>
      <c r="I100" s="122">
        <v>1874.1309286343812</v>
      </c>
      <c r="J100" s="122">
        <v>1840.6120773796495</v>
      </c>
      <c r="K100" s="122">
        <v>1862.6263901223292</v>
      </c>
      <c r="L100" s="122">
        <v>1929.1549002174536</v>
      </c>
      <c r="M100" s="122">
        <v>1900.6711180571444</v>
      </c>
      <c r="N100" s="122">
        <v>1908.370174050649</v>
      </c>
      <c r="O100" s="122">
        <v>1936.0897886648761</v>
      </c>
      <c r="P100" s="122">
        <v>1886.0861698620079</v>
      </c>
      <c r="Q100" s="122">
        <v>1905.2661041839906</v>
      </c>
      <c r="R100" s="122">
        <v>1878.3891863421316</v>
      </c>
      <c r="S100" s="122">
        <v>1989.2578299261243</v>
      </c>
      <c r="T100" s="122">
        <v>2067.8326788316776</v>
      </c>
      <c r="U100" s="122">
        <v>2085.2285279350431</v>
      </c>
      <c r="V100" s="122">
        <v>2150.4752575032239</v>
      </c>
      <c r="W100" s="122">
        <v>2186.0489625979999</v>
      </c>
      <c r="X100" s="122">
        <v>2153.0957412222297</v>
      </c>
      <c r="Y100" s="122">
        <v>2082.6567792847272</v>
      </c>
      <c r="DA100" s="130" t="s">
        <v>1833</v>
      </c>
    </row>
    <row r="101" spans="1:105" ht="12" customHeight="1" x14ac:dyDescent="0.25">
      <c r="A101" s="97" t="s">
        <v>203</v>
      </c>
      <c r="B101" s="98">
        <v>246.71076866440075</v>
      </c>
      <c r="C101" s="98">
        <v>253.41772201981726</v>
      </c>
      <c r="D101" s="98">
        <v>259.23766139606033</v>
      </c>
      <c r="E101" s="98">
        <v>262.69275454084436</v>
      </c>
      <c r="F101" s="98">
        <v>252.47443818495827</v>
      </c>
      <c r="G101" s="98">
        <v>267.6348346917402</v>
      </c>
      <c r="H101" s="98">
        <v>265.9693292069104</v>
      </c>
      <c r="I101" s="98">
        <v>280.57761806909042</v>
      </c>
      <c r="J101" s="98">
        <v>300.12195427267937</v>
      </c>
      <c r="K101" s="98">
        <v>309.4795295199321</v>
      </c>
      <c r="L101" s="98">
        <v>265.6376467018647</v>
      </c>
      <c r="M101" s="98">
        <v>261.98316445148271</v>
      </c>
      <c r="N101" s="98">
        <v>271.16678284146138</v>
      </c>
      <c r="O101" s="98">
        <v>275.34444624077958</v>
      </c>
      <c r="P101" s="98">
        <v>281.09902679238553</v>
      </c>
      <c r="Q101" s="98">
        <v>280.56976823195384</v>
      </c>
      <c r="R101" s="98">
        <v>276.92704633274798</v>
      </c>
      <c r="S101" s="98">
        <v>280.74041252441833</v>
      </c>
      <c r="T101" s="98">
        <v>315.33149370929476</v>
      </c>
      <c r="U101" s="98">
        <v>310.73710507405207</v>
      </c>
      <c r="V101" s="98">
        <v>313.6122050952722</v>
      </c>
      <c r="W101" s="98">
        <v>318.91518856411972</v>
      </c>
      <c r="X101" s="98">
        <v>279.70406403720244</v>
      </c>
      <c r="Y101" s="98">
        <v>269.96410159109405</v>
      </c>
      <c r="DA101" s="63" t="s">
        <v>1834</v>
      </c>
    </row>
    <row r="102" spans="1:105" ht="12" customHeight="1" x14ac:dyDescent="0.25">
      <c r="A102" s="97" t="s">
        <v>50</v>
      </c>
      <c r="B102" s="98">
        <v>385.83810541096699</v>
      </c>
      <c r="C102" s="98">
        <v>380.98987317152506</v>
      </c>
      <c r="D102" s="98">
        <v>403.21808144096775</v>
      </c>
      <c r="E102" s="98">
        <v>448.20210184838379</v>
      </c>
      <c r="F102" s="98">
        <v>438.10018209424038</v>
      </c>
      <c r="G102" s="98">
        <v>499.94291679048177</v>
      </c>
      <c r="H102" s="98">
        <v>451.10527838751636</v>
      </c>
      <c r="I102" s="98">
        <v>501.21583741243393</v>
      </c>
      <c r="J102" s="98">
        <v>439.86037577012365</v>
      </c>
      <c r="K102" s="98">
        <v>472.04083930571596</v>
      </c>
      <c r="L102" s="98">
        <v>459.12910157203186</v>
      </c>
      <c r="M102" s="98">
        <v>464.06343004754427</v>
      </c>
      <c r="N102" s="98">
        <v>435.91190466289561</v>
      </c>
      <c r="O102" s="98">
        <v>440.82490491714213</v>
      </c>
      <c r="P102" s="98">
        <v>448.46290920461536</v>
      </c>
      <c r="Q102" s="98">
        <v>448.89639871769646</v>
      </c>
      <c r="R102" s="98">
        <v>433.32796472327601</v>
      </c>
      <c r="S102" s="98">
        <v>463.22338597180368</v>
      </c>
      <c r="T102" s="98">
        <v>480.02236935034978</v>
      </c>
      <c r="U102" s="98">
        <v>482.86258755788032</v>
      </c>
      <c r="V102" s="98">
        <v>479.07408072410306</v>
      </c>
      <c r="W102" s="98">
        <v>461.05793934793115</v>
      </c>
      <c r="X102" s="98">
        <v>444.18292307696674</v>
      </c>
      <c r="Y102" s="98">
        <v>416.09708282836073</v>
      </c>
      <c r="DA102" s="63" t="s">
        <v>1835</v>
      </c>
    </row>
    <row r="103" spans="1:105" ht="12" customHeight="1" x14ac:dyDescent="0.25">
      <c r="A103" s="109" t="s">
        <v>120</v>
      </c>
      <c r="B103" s="33">
        <v>644.63078767654247</v>
      </c>
      <c r="C103" s="33">
        <v>686.8431307614826</v>
      </c>
      <c r="D103" s="33">
        <v>741.05832517430269</v>
      </c>
      <c r="E103" s="33">
        <v>762.13605590014652</v>
      </c>
      <c r="F103" s="33">
        <v>806.44143620780289</v>
      </c>
      <c r="G103" s="33">
        <v>876.45639540482614</v>
      </c>
      <c r="H103" s="33">
        <v>1021.3652227035268</v>
      </c>
      <c r="I103" s="33">
        <v>1092.3374731528575</v>
      </c>
      <c r="J103" s="33">
        <v>1100.6297473368465</v>
      </c>
      <c r="K103" s="33">
        <v>1081.1060212966813</v>
      </c>
      <c r="L103" s="33">
        <v>1204.3881519435577</v>
      </c>
      <c r="M103" s="33">
        <v>1174.6245235581171</v>
      </c>
      <c r="N103" s="33">
        <v>1201.2914865462919</v>
      </c>
      <c r="O103" s="33">
        <v>1219.9204375069548</v>
      </c>
      <c r="P103" s="33">
        <v>1156.5242338650073</v>
      </c>
      <c r="Q103" s="33">
        <v>1175.7999372343397</v>
      </c>
      <c r="R103" s="33">
        <v>1168.1341752861076</v>
      </c>
      <c r="S103" s="33">
        <v>1245.2940314299019</v>
      </c>
      <c r="T103" s="33">
        <v>1272.4788157720334</v>
      </c>
      <c r="U103" s="33">
        <v>1291.6288353031111</v>
      </c>
      <c r="V103" s="33">
        <v>1357.7889716838481</v>
      </c>
      <c r="W103" s="33">
        <v>1406.0758346859486</v>
      </c>
      <c r="X103" s="33">
        <v>1429.2087541080607</v>
      </c>
      <c r="Y103" s="33">
        <v>1396.5955948652722</v>
      </c>
      <c r="DA103" s="60" t="s">
        <v>1836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207</v>
      </c>
      <c r="B105" s="117">
        <f t="shared" ref="B105:Q105" si="35">B106+B109+B111+B120</f>
        <v>115.89373712618124</v>
      </c>
      <c r="C105" s="117">
        <f t="shared" si="35"/>
        <v>112.66795104949624</v>
      </c>
      <c r="D105" s="117">
        <f t="shared" si="35"/>
        <v>83.298055333071687</v>
      </c>
      <c r="E105" s="117">
        <f t="shared" si="35"/>
        <v>84.757127833900341</v>
      </c>
      <c r="F105" s="117">
        <f t="shared" si="35"/>
        <v>83.11497898551724</v>
      </c>
      <c r="G105" s="117">
        <f t="shared" si="35"/>
        <v>18.149212252337531</v>
      </c>
      <c r="H105" s="117">
        <f t="shared" si="35"/>
        <v>19.855339544608039</v>
      </c>
      <c r="I105" s="117">
        <f t="shared" si="35"/>
        <v>19.169816957366741</v>
      </c>
      <c r="J105" s="117">
        <f t="shared" si="35"/>
        <v>22.550037979038205</v>
      </c>
      <c r="K105" s="117">
        <f t="shared" si="35"/>
        <v>28.402433481566149</v>
      </c>
      <c r="L105" s="117">
        <f t="shared" si="35"/>
        <v>36.417586751702402</v>
      </c>
      <c r="M105" s="117">
        <f t="shared" si="35"/>
        <v>36.329424034938647</v>
      </c>
      <c r="N105" s="117">
        <f t="shared" si="35"/>
        <v>42.911445862343214</v>
      </c>
      <c r="O105" s="117">
        <f t="shared" si="35"/>
        <v>43.451996384306319</v>
      </c>
      <c r="P105" s="117">
        <f t="shared" si="35"/>
        <v>37.875688370078066</v>
      </c>
      <c r="Q105" s="117">
        <f t="shared" si="35"/>
        <v>42.192306802908334</v>
      </c>
      <c r="R105" s="117">
        <f t="shared" ref="R105:V105" si="36">R106+R109+R111+R120</f>
        <v>48.804223743723206</v>
      </c>
      <c r="S105" s="117">
        <f t="shared" si="36"/>
        <v>47.633642825815414</v>
      </c>
      <c r="T105" s="117">
        <f t="shared" si="36"/>
        <v>44.402329056562387</v>
      </c>
      <c r="U105" s="117">
        <f t="shared" si="36"/>
        <v>47.555125975250633</v>
      </c>
      <c r="V105" s="117">
        <f t="shared" si="36"/>
        <v>44.683702610619001</v>
      </c>
      <c r="W105" s="117">
        <f t="shared" ref="W105:Y105" si="37">W106+W109+W111+W120</f>
        <v>62.350620002199378</v>
      </c>
      <c r="X105" s="117">
        <f t="shared" si="37"/>
        <v>62.095813101362637</v>
      </c>
      <c r="Y105" s="117">
        <f t="shared" si="37"/>
        <v>64.751714434250573</v>
      </c>
      <c r="DA105" s="129" t="s">
        <v>1837</v>
      </c>
    </row>
    <row r="106" spans="1:105" ht="12.95" customHeight="1" x14ac:dyDescent="0.25">
      <c r="A106" s="121" t="s">
        <v>57</v>
      </c>
      <c r="B106" s="122">
        <f t="shared" ref="B106:Q106" si="38">SUM(B107:B108)</f>
        <v>97.128905049896616</v>
      </c>
      <c r="C106" s="122">
        <f t="shared" si="38"/>
        <v>95.774452072657695</v>
      </c>
      <c r="D106" s="122">
        <f t="shared" si="38"/>
        <v>68.34048841464255</v>
      </c>
      <c r="E106" s="122">
        <f t="shared" si="38"/>
        <v>70.408660059113629</v>
      </c>
      <c r="F106" s="122">
        <f t="shared" si="38"/>
        <v>72.73836291286365</v>
      </c>
      <c r="G106" s="122">
        <f t="shared" si="38"/>
        <v>14.510860600302037</v>
      </c>
      <c r="H106" s="122">
        <f t="shared" si="38"/>
        <v>16.014620308811779</v>
      </c>
      <c r="I106" s="122">
        <f t="shared" si="38"/>
        <v>14.801943327445198</v>
      </c>
      <c r="J106" s="122">
        <f t="shared" si="38"/>
        <v>18.098420534981049</v>
      </c>
      <c r="K106" s="122">
        <f t="shared" si="38"/>
        <v>22.596614037406265</v>
      </c>
      <c r="L106" s="122">
        <f t="shared" si="38"/>
        <v>29.392787234989036</v>
      </c>
      <c r="M106" s="122">
        <f t="shared" si="38"/>
        <v>28.578102111695532</v>
      </c>
      <c r="N106" s="122">
        <f t="shared" si="38"/>
        <v>34.259370106675412</v>
      </c>
      <c r="O106" s="122">
        <f t="shared" si="38"/>
        <v>34.852153749323811</v>
      </c>
      <c r="P106" s="122">
        <f t="shared" si="38"/>
        <v>29.700553834505147</v>
      </c>
      <c r="Q106" s="122">
        <f t="shared" si="38"/>
        <v>33.32958799974481</v>
      </c>
      <c r="R106" s="122">
        <f t="shared" ref="R106:V106" si="39">SUM(R107:R108)</f>
        <v>39.235131608238845</v>
      </c>
      <c r="S106" s="122">
        <f t="shared" si="39"/>
        <v>37.923956202629824</v>
      </c>
      <c r="T106" s="122">
        <f t="shared" si="39"/>
        <v>34.944204156187851</v>
      </c>
      <c r="U106" s="122">
        <f t="shared" si="39"/>
        <v>37.847592280532915</v>
      </c>
      <c r="V106" s="122">
        <f t="shared" si="39"/>
        <v>35.203752062929603</v>
      </c>
      <c r="W106" s="122">
        <f t="shared" ref="W106:Y106" si="40">SUM(W107:W108)</f>
        <v>50.387963899629241</v>
      </c>
      <c r="X106" s="122">
        <f t="shared" si="40"/>
        <v>49.313709803067944</v>
      </c>
      <c r="Y106" s="122">
        <f t="shared" si="40"/>
        <v>52.665453572946888</v>
      </c>
      <c r="DA106" s="130" t="s">
        <v>1838</v>
      </c>
    </row>
    <row r="107" spans="1:105" ht="12" customHeight="1" x14ac:dyDescent="0.25">
      <c r="A107" s="97" t="s">
        <v>198</v>
      </c>
      <c r="B107" s="98">
        <v>96.649960767294019</v>
      </c>
      <c r="C107" s="98">
        <v>95.314306836417003</v>
      </c>
      <c r="D107" s="98">
        <v>68.030505341403895</v>
      </c>
      <c r="E107" s="98">
        <v>70.103177448488537</v>
      </c>
      <c r="F107" s="98">
        <v>72.419462972264697</v>
      </c>
      <c r="G107" s="98">
        <v>14.461730673119749</v>
      </c>
      <c r="H107" s="98">
        <v>15.961671208976437</v>
      </c>
      <c r="I107" s="98">
        <v>14.756037434489942</v>
      </c>
      <c r="J107" s="98">
        <v>18.042968732038595</v>
      </c>
      <c r="K107" s="98">
        <v>22.52874078367747</v>
      </c>
      <c r="L107" s="98">
        <v>29.306935953716668</v>
      </c>
      <c r="M107" s="98">
        <v>28.49032578290425</v>
      </c>
      <c r="N107" s="98">
        <v>34.150760804145577</v>
      </c>
      <c r="O107" s="98">
        <v>34.7384177428046</v>
      </c>
      <c r="P107" s="98">
        <v>29.596156953753663</v>
      </c>
      <c r="Q107" s="98">
        <v>33.212215422746254</v>
      </c>
      <c r="R107" s="98">
        <v>39.095031388278265</v>
      </c>
      <c r="S107" s="98">
        <v>37.790321412722371</v>
      </c>
      <c r="T107" s="98">
        <v>34.822659131787439</v>
      </c>
      <c r="U107" s="98">
        <v>37.717445053257507</v>
      </c>
      <c r="V107" s="98">
        <v>35.077379555633186</v>
      </c>
      <c r="W107" s="98">
        <v>50.212566800589919</v>
      </c>
      <c r="X107" s="98">
        <v>49.141070975162044</v>
      </c>
      <c r="Y107" s="98">
        <v>52.48114639265826</v>
      </c>
      <c r="DA107" s="63" t="s">
        <v>1839</v>
      </c>
    </row>
    <row r="108" spans="1:105" ht="12" customHeight="1" x14ac:dyDescent="0.25">
      <c r="A108" s="97" t="s">
        <v>53</v>
      </c>
      <c r="B108" s="98">
        <v>0.47894428260260158</v>
      </c>
      <c r="C108" s="98">
        <v>0.4601452362406932</v>
      </c>
      <c r="D108" s="98">
        <v>0.3099830732386617</v>
      </c>
      <c r="E108" s="98">
        <v>0.30548261062509735</v>
      </c>
      <c r="F108" s="98">
        <v>0.31889994059894738</v>
      </c>
      <c r="G108" s="98">
        <v>4.9129927182287841E-2</v>
      </c>
      <c r="H108" s="98">
        <v>5.2949099835342524E-2</v>
      </c>
      <c r="I108" s="98">
        <v>4.5905892955255594E-2</v>
      </c>
      <c r="J108" s="98">
        <v>5.5451802942454331E-2</v>
      </c>
      <c r="K108" s="98">
        <v>6.7873253728794589E-2</v>
      </c>
      <c r="L108" s="98">
        <v>8.5851281272368601E-2</v>
      </c>
      <c r="M108" s="98">
        <v>8.7776328791282165E-2</v>
      </c>
      <c r="N108" s="98">
        <v>0.10860930252983275</v>
      </c>
      <c r="O108" s="98">
        <v>0.11373600651920936</v>
      </c>
      <c r="P108" s="98">
        <v>0.10439688075148477</v>
      </c>
      <c r="Q108" s="98">
        <v>0.11737257699855277</v>
      </c>
      <c r="R108" s="98">
        <v>0.14010021996058214</v>
      </c>
      <c r="S108" s="98">
        <v>0.13363478990745381</v>
      </c>
      <c r="T108" s="98">
        <v>0.12154502440041225</v>
      </c>
      <c r="U108" s="98">
        <v>0.13014722727540914</v>
      </c>
      <c r="V108" s="98">
        <v>0.12637250729641872</v>
      </c>
      <c r="W108" s="98">
        <v>0.17539709903932219</v>
      </c>
      <c r="X108" s="98">
        <v>0.1726388279058976</v>
      </c>
      <c r="Y108" s="98">
        <v>0.18430718028862808</v>
      </c>
      <c r="DA108" s="63" t="s">
        <v>1840</v>
      </c>
    </row>
    <row r="109" spans="1:105" ht="12.95" customHeight="1" x14ac:dyDescent="0.25">
      <c r="A109" s="121" t="s">
        <v>92</v>
      </c>
      <c r="B109" s="122">
        <f t="shared" ref="B109:Y109" si="41">B110</f>
        <v>0.46402892468124757</v>
      </c>
      <c r="C109" s="122">
        <f t="shared" si="41"/>
        <v>0.59482603813691159</v>
      </c>
      <c r="D109" s="122">
        <f t="shared" si="41"/>
        <v>0.47776860547612965</v>
      </c>
      <c r="E109" s="122">
        <f t="shared" si="41"/>
        <v>1.4042943807371044</v>
      </c>
      <c r="F109" s="122">
        <f t="shared" si="41"/>
        <v>0.40245705161385226</v>
      </c>
      <c r="G109" s="122">
        <f t="shared" si="41"/>
        <v>9.7565175546260124E-2</v>
      </c>
      <c r="H109" s="122">
        <f t="shared" si="41"/>
        <v>0.16108194812693727</v>
      </c>
      <c r="I109" s="122">
        <f t="shared" si="41"/>
        <v>0.22028499530692291</v>
      </c>
      <c r="J109" s="122">
        <f t="shared" si="41"/>
        <v>0.21603039515214462</v>
      </c>
      <c r="K109" s="122">
        <f t="shared" si="41"/>
        <v>0.22262423734771092</v>
      </c>
      <c r="L109" s="122">
        <f t="shared" si="41"/>
        <v>0.32765060422476083</v>
      </c>
      <c r="M109" s="122">
        <f t="shared" si="41"/>
        <v>0.34108072330662081</v>
      </c>
      <c r="N109" s="122">
        <f t="shared" si="41"/>
        <v>0.54244240864198312</v>
      </c>
      <c r="O109" s="122">
        <f t="shared" si="41"/>
        <v>0.40358896529286725</v>
      </c>
      <c r="P109" s="122">
        <f t="shared" si="41"/>
        <v>0.36784970692205488</v>
      </c>
      <c r="Q109" s="122">
        <f t="shared" si="41"/>
        <v>0.4244510399129876</v>
      </c>
      <c r="R109" s="122">
        <f t="shared" si="41"/>
        <v>0.42525094936121693</v>
      </c>
      <c r="S109" s="122">
        <f t="shared" si="41"/>
        <v>0.45241477562931826</v>
      </c>
      <c r="T109" s="122">
        <f t="shared" si="41"/>
        <v>0.40092686393272114</v>
      </c>
      <c r="U109" s="122">
        <f t="shared" si="41"/>
        <v>0.39248448245154521</v>
      </c>
      <c r="V109" s="122">
        <f t="shared" si="41"/>
        <v>0.35058004840572349</v>
      </c>
      <c r="W109" s="122">
        <f t="shared" si="41"/>
        <v>0.38342212968147443</v>
      </c>
      <c r="X109" s="122">
        <f t="shared" si="41"/>
        <v>0.40294383502698411</v>
      </c>
      <c r="Y109" s="122">
        <f t="shared" si="41"/>
        <v>0.41599147977143525</v>
      </c>
      <c r="DA109" s="130" t="s">
        <v>1841</v>
      </c>
    </row>
    <row r="110" spans="1:105" ht="12" customHeight="1" x14ac:dyDescent="0.25">
      <c r="A110" s="97" t="s">
        <v>53</v>
      </c>
      <c r="B110" s="98">
        <v>0.46402892468124757</v>
      </c>
      <c r="C110" s="98">
        <v>0.59482603813691159</v>
      </c>
      <c r="D110" s="98">
        <v>0.47776860547612965</v>
      </c>
      <c r="E110" s="98">
        <v>1.4042943807371044</v>
      </c>
      <c r="F110" s="98">
        <v>0.40245705161385226</v>
      </c>
      <c r="G110" s="98">
        <v>9.7565175546260124E-2</v>
      </c>
      <c r="H110" s="98">
        <v>0.16108194812693727</v>
      </c>
      <c r="I110" s="98">
        <v>0.22028499530692291</v>
      </c>
      <c r="J110" s="98">
        <v>0.21603039515214462</v>
      </c>
      <c r="K110" s="98">
        <v>0.22262423734771092</v>
      </c>
      <c r="L110" s="98">
        <v>0.32765060422476083</v>
      </c>
      <c r="M110" s="98">
        <v>0.34108072330662081</v>
      </c>
      <c r="N110" s="98">
        <v>0.54244240864198312</v>
      </c>
      <c r="O110" s="98">
        <v>0.40358896529286725</v>
      </c>
      <c r="P110" s="98">
        <v>0.36784970692205488</v>
      </c>
      <c r="Q110" s="98">
        <v>0.4244510399129876</v>
      </c>
      <c r="R110" s="98">
        <v>0.42525094936121693</v>
      </c>
      <c r="S110" s="98">
        <v>0.45241477562931826</v>
      </c>
      <c r="T110" s="98">
        <v>0.40092686393272114</v>
      </c>
      <c r="U110" s="98">
        <v>0.39248448245154521</v>
      </c>
      <c r="V110" s="98">
        <v>0.35058004840572349</v>
      </c>
      <c r="W110" s="98">
        <v>0.38342212968147443</v>
      </c>
      <c r="X110" s="98">
        <v>0.40294383502698411</v>
      </c>
      <c r="Y110" s="98">
        <v>0.41599147977143525</v>
      </c>
      <c r="DA110" s="63" t="s">
        <v>1842</v>
      </c>
    </row>
    <row r="111" spans="1:105" ht="12" customHeight="1" x14ac:dyDescent="0.25">
      <c r="A111" s="121" t="s">
        <v>55</v>
      </c>
      <c r="B111" s="122">
        <v>11.344329744645979</v>
      </c>
      <c r="C111" s="122">
        <v>9.9157902464477541</v>
      </c>
      <c r="D111" s="122">
        <v>8.9289071887049918</v>
      </c>
      <c r="E111" s="122">
        <v>8.1562541947551885</v>
      </c>
      <c r="F111" s="122">
        <v>6.4897814131831613</v>
      </c>
      <c r="G111" s="122">
        <v>2.2447368197763859</v>
      </c>
      <c r="H111" s="122">
        <v>2.4678460543599798</v>
      </c>
      <c r="I111" s="122">
        <v>2.7184459001045935</v>
      </c>
      <c r="J111" s="122">
        <v>2.9193535842573222</v>
      </c>
      <c r="K111" s="122">
        <v>3.8775304237340644</v>
      </c>
      <c r="L111" s="122">
        <v>4.789765383123366</v>
      </c>
      <c r="M111" s="122">
        <v>5.3958232708668517</v>
      </c>
      <c r="N111" s="122">
        <v>5.984925824910877</v>
      </c>
      <c r="O111" s="122">
        <v>6.0029128039843274</v>
      </c>
      <c r="P111" s="122">
        <v>5.6014064403980148</v>
      </c>
      <c r="Q111" s="122">
        <v>6.153351883061787</v>
      </c>
      <c r="R111" s="122">
        <v>6.8431391748192238</v>
      </c>
      <c r="S111" s="122">
        <v>6.8297451134254006</v>
      </c>
      <c r="T111" s="122">
        <v>6.6637914962258682</v>
      </c>
      <c r="U111" s="122">
        <v>6.8639787645751715</v>
      </c>
      <c r="V111" s="122">
        <v>6.6409833676182632</v>
      </c>
      <c r="W111" s="122">
        <v>8.7935994592861704</v>
      </c>
      <c r="X111" s="122">
        <v>9.2400068000893061</v>
      </c>
      <c r="Y111" s="122">
        <v>8.8011110204678449</v>
      </c>
      <c r="DA111" s="130" t="s">
        <v>1843</v>
      </c>
    </row>
    <row r="112" spans="1:105" ht="12" customHeight="1" x14ac:dyDescent="0.25">
      <c r="A112" s="97" t="s">
        <v>130</v>
      </c>
      <c r="B112" s="98">
        <v>0.45139819765005751</v>
      </c>
      <c r="C112" s="98">
        <v>0.53132355654257701</v>
      </c>
      <c r="D112" s="98">
        <v>1.1709824833275719</v>
      </c>
      <c r="E112" s="98">
        <v>1.343211228507406</v>
      </c>
      <c r="F112" s="98">
        <v>1.3003370336742506</v>
      </c>
      <c r="G112" s="98">
        <v>1.7014158931013863</v>
      </c>
      <c r="H112" s="98">
        <v>1.8604662268104151</v>
      </c>
      <c r="I112" s="98">
        <v>1.9937346846227095</v>
      </c>
      <c r="J112" s="98">
        <v>2.0705168113144663</v>
      </c>
      <c r="K112" s="98">
        <v>2.7040869121977207</v>
      </c>
      <c r="L112" s="98">
        <v>3.1834230185455805</v>
      </c>
      <c r="M112" s="98">
        <v>3.3114044090447985</v>
      </c>
      <c r="N112" s="98">
        <v>3.7494732323783788</v>
      </c>
      <c r="O112" s="98">
        <v>3.7518880194443844</v>
      </c>
      <c r="P112" s="98">
        <v>3.394888185394739</v>
      </c>
      <c r="Q112" s="98">
        <v>3.7147700090192042</v>
      </c>
      <c r="R112" s="98">
        <v>4.2057390277576712</v>
      </c>
      <c r="S112" s="98">
        <v>4.0435757274472053</v>
      </c>
      <c r="T112" s="98">
        <v>3.7067141456870005</v>
      </c>
      <c r="U112" s="98">
        <v>3.926819881748739</v>
      </c>
      <c r="V112" s="98">
        <v>3.4175374832053294</v>
      </c>
      <c r="W112" s="98">
        <v>4.9186654633080895</v>
      </c>
      <c r="X112" s="98">
        <v>4.6789713706461917</v>
      </c>
      <c r="Y112" s="98">
        <v>4.7144766015953623</v>
      </c>
      <c r="DA112" s="63" t="s">
        <v>1844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2.4994194773480242E-4</v>
      </c>
      <c r="F113" s="98">
        <v>1.2101305546027071E-3</v>
      </c>
      <c r="G113" s="98">
        <v>1.2234292026755431E-3</v>
      </c>
      <c r="H113" s="98">
        <v>1.4021759733470955E-3</v>
      </c>
      <c r="I113" s="98">
        <v>1.3465565309692554E-3</v>
      </c>
      <c r="J113" s="98">
        <v>2.0873415108231728E-3</v>
      </c>
      <c r="K113" s="98">
        <v>4.7717246993665783E-3</v>
      </c>
      <c r="L113" s="98">
        <v>7.5571139927689372E-3</v>
      </c>
      <c r="M113" s="98">
        <v>1.0094578716378201E-2</v>
      </c>
      <c r="N113" s="98">
        <v>1.5383865488252779E-2</v>
      </c>
      <c r="O113" s="98">
        <v>1.5965547461405272E-2</v>
      </c>
      <c r="P113" s="98">
        <v>2.4626959366646051E-2</v>
      </c>
      <c r="Q113" s="98">
        <v>2.9809853636033657E-2</v>
      </c>
      <c r="R113" s="98">
        <v>4.5746837749301057E-2</v>
      </c>
      <c r="S113" s="98">
        <v>4.2143945113177914E-2</v>
      </c>
      <c r="T113" s="98">
        <v>3.9047087785525632E-2</v>
      </c>
      <c r="U113" s="98">
        <v>4.2396332578484026E-2</v>
      </c>
      <c r="V113" s="98">
        <v>4.0335854963264195E-2</v>
      </c>
      <c r="W113" s="98">
        <v>6.8958552423933714E-2</v>
      </c>
      <c r="X113" s="98">
        <v>7.7279579032511495E-2</v>
      </c>
      <c r="Y113" s="98">
        <v>9.9737570277215443E-2</v>
      </c>
      <c r="DA113" s="63" t="s">
        <v>1845</v>
      </c>
    </row>
    <row r="114" spans="1:105" ht="12" customHeight="1" x14ac:dyDescent="0.25">
      <c r="A114" s="100" t="s">
        <v>198</v>
      </c>
      <c r="B114" s="101">
        <v>0</v>
      </c>
      <c r="C114" s="101">
        <v>0</v>
      </c>
      <c r="D114" s="101">
        <v>0</v>
      </c>
      <c r="E114" s="101">
        <v>1.0627453148097305E-4</v>
      </c>
      <c r="F114" s="101">
        <v>5.2767973986609772E-4</v>
      </c>
      <c r="G114" s="101">
        <v>5.2255442993208651E-4</v>
      </c>
      <c r="H114" s="101">
        <v>5.9479479579419958E-4</v>
      </c>
      <c r="I114" s="101">
        <v>6.0793342189999157E-4</v>
      </c>
      <c r="J114" s="101">
        <v>8.6588437232706602E-4</v>
      </c>
      <c r="K114" s="101">
        <v>2.0899146312034923E-3</v>
      </c>
      <c r="L114" s="101">
        <v>3.3607387112143949E-3</v>
      </c>
      <c r="M114" s="101">
        <v>4.6300209987007353E-3</v>
      </c>
      <c r="N114" s="101">
        <v>7.0633431110101895E-3</v>
      </c>
      <c r="O114" s="101">
        <v>7.5894972927351935E-3</v>
      </c>
      <c r="P114" s="101">
        <v>1.0849427477206536E-2</v>
      </c>
      <c r="Q114" s="101">
        <v>1.3099781814044049E-2</v>
      </c>
      <c r="R114" s="101">
        <v>2.0378883672572436E-2</v>
      </c>
      <c r="S114" s="101">
        <v>1.9519429028077601E-2</v>
      </c>
      <c r="T114" s="101">
        <v>1.8165283044648324E-2</v>
      </c>
      <c r="U114" s="101">
        <v>1.9125357267476203E-2</v>
      </c>
      <c r="V114" s="101">
        <v>1.7304627377657752E-2</v>
      </c>
      <c r="W114" s="101">
        <v>3.206772204078101E-2</v>
      </c>
      <c r="X114" s="101">
        <v>3.0815690057819468E-2</v>
      </c>
      <c r="Y114" s="101">
        <v>3.3261996538205357E-2</v>
      </c>
      <c r="DA114" s="131" t="s">
        <v>1846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1.4366741625382938E-4</v>
      </c>
      <c r="F115" s="104">
        <v>6.8245081473660937E-4</v>
      </c>
      <c r="G115" s="104">
        <v>7.0087477274345656E-4</v>
      </c>
      <c r="H115" s="104">
        <v>8.0738117755289592E-4</v>
      </c>
      <c r="I115" s="104">
        <v>7.386231090692636E-4</v>
      </c>
      <c r="J115" s="104">
        <v>1.2214571384961067E-3</v>
      </c>
      <c r="K115" s="104">
        <v>2.6818100681630856E-3</v>
      </c>
      <c r="L115" s="104">
        <v>4.1963752815545414E-3</v>
      </c>
      <c r="M115" s="104">
        <v>5.4645577176774653E-3</v>
      </c>
      <c r="N115" s="104">
        <v>8.3205223772425882E-3</v>
      </c>
      <c r="O115" s="104">
        <v>8.3760501686700774E-3</v>
      </c>
      <c r="P115" s="104">
        <v>1.3777531889439511E-2</v>
      </c>
      <c r="Q115" s="104">
        <v>1.6710071821989608E-2</v>
      </c>
      <c r="R115" s="104">
        <v>2.5367954076728618E-2</v>
      </c>
      <c r="S115" s="104">
        <v>2.2624516085100313E-2</v>
      </c>
      <c r="T115" s="104">
        <v>2.0881804740877301E-2</v>
      </c>
      <c r="U115" s="104">
        <v>2.3270975311007826E-2</v>
      </c>
      <c r="V115" s="104">
        <v>2.3031227585606447E-2</v>
      </c>
      <c r="W115" s="104">
        <v>3.689083038315269E-2</v>
      </c>
      <c r="X115" s="104">
        <v>4.6463888974692023E-2</v>
      </c>
      <c r="Y115" s="104">
        <v>6.6475573739010085E-2</v>
      </c>
      <c r="DA115" s="132" t="s">
        <v>1847</v>
      </c>
    </row>
    <row r="116" spans="1:105" ht="12" customHeight="1" x14ac:dyDescent="0.25">
      <c r="A116" s="106" t="s">
        <v>122</v>
      </c>
      <c r="B116" s="101">
        <v>10.510435866861046</v>
      </c>
      <c r="C116" s="101">
        <v>9.0567803511928382</v>
      </c>
      <c r="D116" s="101">
        <v>7.4875776118581348</v>
      </c>
      <c r="E116" s="101">
        <v>6.4815561455997859</v>
      </c>
      <c r="F116" s="101">
        <v>4.8755698099142251</v>
      </c>
      <c r="G116" s="101">
        <v>0.35560711271343881</v>
      </c>
      <c r="H116" s="101">
        <v>0.39078212786508404</v>
      </c>
      <c r="I116" s="101">
        <v>0.4302384162500883</v>
      </c>
      <c r="J116" s="101">
        <v>0.47258074971316805</v>
      </c>
      <c r="K116" s="101">
        <v>0.53417876383448082</v>
      </c>
      <c r="L116" s="101">
        <v>0.77113216527543726</v>
      </c>
      <c r="M116" s="101">
        <v>0.87489862070650626</v>
      </c>
      <c r="N116" s="101">
        <v>0.92192639316082181</v>
      </c>
      <c r="O116" s="101">
        <v>0.87841976170903979</v>
      </c>
      <c r="P116" s="101">
        <v>0.74727772409217197</v>
      </c>
      <c r="Q116" s="101">
        <v>0.70140100991977117</v>
      </c>
      <c r="R116" s="101">
        <v>0.6508746473310969</v>
      </c>
      <c r="S116" s="101">
        <v>0.65839820246830427</v>
      </c>
      <c r="T116" s="101">
        <v>0.63563078627046044</v>
      </c>
      <c r="U116" s="101">
        <v>0.59411083437543566</v>
      </c>
      <c r="V116" s="101">
        <v>0.76031890460972262</v>
      </c>
      <c r="W116" s="101">
        <v>0.69419403100671762</v>
      </c>
      <c r="X116" s="101">
        <v>0.98722674238159791</v>
      </c>
      <c r="Y116" s="101">
        <v>1.0096159629109038</v>
      </c>
      <c r="DA116" s="131" t="s">
        <v>1848</v>
      </c>
    </row>
    <row r="117" spans="1:105" ht="12" customHeight="1" x14ac:dyDescent="0.25">
      <c r="A117" s="107" t="s">
        <v>121</v>
      </c>
      <c r="B117" s="104">
        <v>0.38249568013487184</v>
      </c>
      <c r="C117" s="104">
        <v>0.32768633871233788</v>
      </c>
      <c r="D117" s="104">
        <v>0.27034709351928532</v>
      </c>
      <c r="E117" s="104">
        <v>0.33123687870026253</v>
      </c>
      <c r="F117" s="104">
        <v>0.31266443904008168</v>
      </c>
      <c r="G117" s="104">
        <v>0.18649038475888546</v>
      </c>
      <c r="H117" s="104">
        <v>0.21519552371113371</v>
      </c>
      <c r="I117" s="104">
        <v>0.29312624270082643</v>
      </c>
      <c r="J117" s="104">
        <v>0.37416868171886403</v>
      </c>
      <c r="K117" s="104">
        <v>0.63449302300249655</v>
      </c>
      <c r="L117" s="104">
        <v>0.82765308530957848</v>
      </c>
      <c r="M117" s="104">
        <v>1.1994256623991681</v>
      </c>
      <c r="N117" s="104">
        <v>1.2981423338834233</v>
      </c>
      <c r="O117" s="104">
        <v>1.3566394753694977</v>
      </c>
      <c r="P117" s="104">
        <v>1.4346135715444586</v>
      </c>
      <c r="Q117" s="104">
        <v>1.7073710104867779</v>
      </c>
      <c r="R117" s="104">
        <v>1.9407786619811551</v>
      </c>
      <c r="S117" s="104">
        <v>2.0856272383967118</v>
      </c>
      <c r="T117" s="104">
        <v>2.2823994764828814</v>
      </c>
      <c r="U117" s="104">
        <v>2.3006517158725117</v>
      </c>
      <c r="V117" s="104">
        <v>2.422791124839947</v>
      </c>
      <c r="W117" s="104">
        <v>3.1117814125474292</v>
      </c>
      <c r="X117" s="104">
        <v>3.4965291080290046</v>
      </c>
      <c r="Y117" s="104">
        <v>2.977280885684364</v>
      </c>
      <c r="DA117" s="132" t="s">
        <v>1849</v>
      </c>
    </row>
    <row r="118" spans="1:105" ht="12" customHeight="1" x14ac:dyDescent="0.25">
      <c r="A118" s="108" t="s">
        <v>53</v>
      </c>
      <c r="B118" s="98">
        <v>9.6382879557085063E-2</v>
      </c>
      <c r="C118" s="98">
        <v>7.822597934369363E-2</v>
      </c>
      <c r="D118" s="98">
        <v>5.8937920959217745E-2</v>
      </c>
      <c r="E118" s="98">
        <v>9.8461336291763762E-2</v>
      </c>
      <c r="F118" s="98">
        <v>0.10233940403491941</v>
      </c>
      <c r="G118" s="98">
        <v>7.925848484370597E-2</v>
      </c>
      <c r="H118" s="98">
        <v>8.9805928050244663E-2</v>
      </c>
      <c r="I118" s="98">
        <v>0.13753448767655232</v>
      </c>
      <c r="J118" s="98">
        <v>0.15929381561374842</v>
      </c>
      <c r="K118" s="98">
        <v>0.27819352080955567</v>
      </c>
      <c r="L118" s="98">
        <v>0.36213906490440118</v>
      </c>
      <c r="M118" s="98">
        <v>0.55165781957030369</v>
      </c>
      <c r="N118" s="98">
        <v>0.59774888695642581</v>
      </c>
      <c r="O118" s="98">
        <v>0.65370691872058295</v>
      </c>
      <c r="P118" s="98">
        <v>0.61344737978109221</v>
      </c>
      <c r="Q118" s="98">
        <v>0.73470813833095383</v>
      </c>
      <c r="R118" s="98">
        <v>0.84734410534838955</v>
      </c>
      <c r="S118" s="98">
        <v>0.96874847359328464</v>
      </c>
      <c r="T118" s="98">
        <v>0.98222241122264653</v>
      </c>
      <c r="U118" s="98">
        <v>0.99610177731660499</v>
      </c>
      <c r="V118" s="98">
        <v>0.96821418081645172</v>
      </c>
      <c r="W118" s="98">
        <v>1.3922004733740849</v>
      </c>
      <c r="X118" s="98">
        <v>1.457325760098747</v>
      </c>
      <c r="Y118" s="98">
        <v>1.0993747095219459</v>
      </c>
      <c r="DA118" s="63" t="s">
        <v>1850</v>
      </c>
    </row>
    <row r="119" spans="1:105" ht="12" customHeight="1" x14ac:dyDescent="0.25">
      <c r="A119" s="108" t="s">
        <v>52</v>
      </c>
      <c r="B119" s="98">
        <v>0.28611280057778682</v>
      </c>
      <c r="C119" s="98">
        <v>0.24946035936864419</v>
      </c>
      <c r="D119" s="98">
        <v>0.21140917256006758</v>
      </c>
      <c r="E119" s="98">
        <v>0.23277554240849876</v>
      </c>
      <c r="F119" s="98">
        <v>0.21032503500516228</v>
      </c>
      <c r="G119" s="98">
        <v>0.10723189991517951</v>
      </c>
      <c r="H119" s="98">
        <v>0.12538959566088903</v>
      </c>
      <c r="I119" s="98">
        <v>0.15559175502427414</v>
      </c>
      <c r="J119" s="98">
        <v>0.21487486610511564</v>
      </c>
      <c r="K119" s="98">
        <v>0.35629950219294071</v>
      </c>
      <c r="L119" s="98">
        <v>0.46551402040517731</v>
      </c>
      <c r="M119" s="98">
        <v>0.64776784282886435</v>
      </c>
      <c r="N119" s="98">
        <v>0.70039344692699734</v>
      </c>
      <c r="O119" s="98">
        <v>0.70293255664891496</v>
      </c>
      <c r="P119" s="98">
        <v>0.82116619176336647</v>
      </c>
      <c r="Q119" s="98">
        <v>0.97266287215582403</v>
      </c>
      <c r="R119" s="98">
        <v>1.0934345566327652</v>
      </c>
      <c r="S119" s="98">
        <v>1.1168787648034275</v>
      </c>
      <c r="T119" s="98">
        <v>1.3001770652602354</v>
      </c>
      <c r="U119" s="98">
        <v>1.3045499385559067</v>
      </c>
      <c r="V119" s="98">
        <v>1.4545769440234952</v>
      </c>
      <c r="W119" s="98">
        <v>1.7195809391733441</v>
      </c>
      <c r="X119" s="98">
        <v>2.0392033479302576</v>
      </c>
      <c r="Y119" s="98">
        <v>1.8779061761624176</v>
      </c>
      <c r="DA119" s="63" t="s">
        <v>1851</v>
      </c>
    </row>
    <row r="120" spans="1:105" ht="12" customHeight="1" x14ac:dyDescent="0.25">
      <c r="A120" s="121" t="s">
        <v>54</v>
      </c>
      <c r="B120" s="122">
        <v>6.9564734069574055</v>
      </c>
      <c r="C120" s="122">
        <v>6.3828826922538697</v>
      </c>
      <c r="D120" s="122">
        <v>5.5508911242480181</v>
      </c>
      <c r="E120" s="122">
        <v>4.7879191992944259</v>
      </c>
      <c r="F120" s="122">
        <v>3.4843776078565689</v>
      </c>
      <c r="G120" s="122">
        <v>1.296049656712851</v>
      </c>
      <c r="H120" s="122">
        <v>1.2117912333093401</v>
      </c>
      <c r="I120" s="122">
        <v>1.4291427345100276</v>
      </c>
      <c r="J120" s="122">
        <v>1.3162334646476868</v>
      </c>
      <c r="K120" s="122">
        <v>1.7056647830781086</v>
      </c>
      <c r="L120" s="122">
        <v>1.9073835293652424</v>
      </c>
      <c r="M120" s="122">
        <v>2.0144179290696469</v>
      </c>
      <c r="N120" s="122">
        <v>2.1247075221149445</v>
      </c>
      <c r="O120" s="122">
        <v>2.1933408657053102</v>
      </c>
      <c r="P120" s="122">
        <v>2.205878388252847</v>
      </c>
      <c r="Q120" s="122">
        <v>2.2849158801887506</v>
      </c>
      <c r="R120" s="122">
        <v>2.3007020113039256</v>
      </c>
      <c r="S120" s="122">
        <v>2.4275267341308617</v>
      </c>
      <c r="T120" s="122">
        <v>2.393406540215941</v>
      </c>
      <c r="U120" s="122">
        <v>2.4510704476910048</v>
      </c>
      <c r="V120" s="122">
        <v>2.4883871316654145</v>
      </c>
      <c r="W120" s="122">
        <v>2.7856345136024876</v>
      </c>
      <c r="X120" s="122">
        <v>3.1391526631784106</v>
      </c>
      <c r="Y120" s="122">
        <v>2.8691583610644069</v>
      </c>
      <c r="DA120" s="130" t="s">
        <v>1852</v>
      </c>
    </row>
    <row r="121" spans="1:105" ht="12" customHeight="1" x14ac:dyDescent="0.25">
      <c r="A121" s="97" t="s">
        <v>50</v>
      </c>
      <c r="B121" s="98">
        <v>3.3232528425157315</v>
      </c>
      <c r="C121" s="98">
        <v>2.9359475109541013</v>
      </c>
      <c r="D121" s="98">
        <v>2.6679405551078443</v>
      </c>
      <c r="E121" s="98">
        <v>2.2594255187470669</v>
      </c>
      <c r="F121" s="98">
        <v>1.6940636015772355</v>
      </c>
      <c r="G121" s="98">
        <v>0.788120921419041</v>
      </c>
      <c r="H121" s="98">
        <v>0.6060043712434704</v>
      </c>
      <c r="I121" s="98">
        <v>0.82738912486456262</v>
      </c>
      <c r="J121" s="98">
        <v>0.63726087910883744</v>
      </c>
      <c r="K121" s="98">
        <v>0.85591633064153383</v>
      </c>
      <c r="L121" s="98">
        <v>0.78919445468941829</v>
      </c>
      <c r="M121" s="98">
        <v>0.77456224480836922</v>
      </c>
      <c r="N121" s="98">
        <v>0.70896645984918627</v>
      </c>
      <c r="O121" s="98">
        <v>0.69529176270733128</v>
      </c>
      <c r="P121" s="98">
        <v>0.65534478514149475</v>
      </c>
      <c r="Q121" s="98">
        <v>0.66415137592721663</v>
      </c>
      <c r="R121" s="98">
        <v>0.65032381845841924</v>
      </c>
      <c r="S121" s="98">
        <v>0.6750006647998229</v>
      </c>
      <c r="T121" s="98">
        <v>0.69409502493613218</v>
      </c>
      <c r="U121" s="98">
        <v>0.72596407348062164</v>
      </c>
      <c r="V121" s="98">
        <v>0.69342753198377916</v>
      </c>
      <c r="W121" s="98">
        <v>0.75810987230628235</v>
      </c>
      <c r="X121" s="98">
        <v>0.7809334950588227</v>
      </c>
      <c r="Y121" s="98">
        <v>0.70822154213174904</v>
      </c>
      <c r="DA121" s="63" t="s">
        <v>1853</v>
      </c>
    </row>
    <row r="122" spans="1:105" ht="12" customHeight="1" x14ac:dyDescent="0.25">
      <c r="A122" s="109" t="s">
        <v>120</v>
      </c>
      <c r="B122" s="33">
        <v>3.6332205644416731</v>
      </c>
      <c r="C122" s="33">
        <v>3.4469351812997697</v>
      </c>
      <c r="D122" s="33">
        <v>2.8829505691401738</v>
      </c>
      <c r="E122" s="33">
        <v>2.5284936805473586</v>
      </c>
      <c r="F122" s="33">
        <v>1.790314006279333</v>
      </c>
      <c r="G122" s="33">
        <v>0.50792873529381</v>
      </c>
      <c r="H122" s="33">
        <v>0.60578686206586962</v>
      </c>
      <c r="I122" s="33">
        <v>0.60175360964546498</v>
      </c>
      <c r="J122" s="33">
        <v>0.67897258553884943</v>
      </c>
      <c r="K122" s="33">
        <v>0.84974845243657471</v>
      </c>
      <c r="L122" s="33">
        <v>1.1181890746758241</v>
      </c>
      <c r="M122" s="33">
        <v>1.2398556842612776</v>
      </c>
      <c r="N122" s="33">
        <v>1.415741062265758</v>
      </c>
      <c r="O122" s="33">
        <v>1.498049102997979</v>
      </c>
      <c r="P122" s="33">
        <v>1.5505336031113517</v>
      </c>
      <c r="Q122" s="33">
        <v>1.6207645042615333</v>
      </c>
      <c r="R122" s="33">
        <v>1.6503781928455059</v>
      </c>
      <c r="S122" s="33">
        <v>1.7525260693310392</v>
      </c>
      <c r="T122" s="33">
        <v>1.6993115152798086</v>
      </c>
      <c r="U122" s="33">
        <v>1.7251063742103834</v>
      </c>
      <c r="V122" s="33">
        <v>1.7949595996816352</v>
      </c>
      <c r="W122" s="33">
        <v>2.0275246412962056</v>
      </c>
      <c r="X122" s="33">
        <v>2.3582191681195885</v>
      </c>
      <c r="Y122" s="33">
        <v>2.1609368189326581</v>
      </c>
      <c r="DA122" s="60" t="s">
        <v>1854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209</v>
      </c>
      <c r="B124" s="117">
        <f t="shared" ref="B124:Q124" si="42">B125+B128+B130+B139</f>
        <v>21300.161713831563</v>
      </c>
      <c r="C124" s="117">
        <f t="shared" si="42"/>
        <v>23219.612339429339</v>
      </c>
      <c r="D124" s="117">
        <f t="shared" si="42"/>
        <v>22295.083966917926</v>
      </c>
      <c r="E124" s="117">
        <f t="shared" si="42"/>
        <v>21518.17794650653</v>
      </c>
      <c r="F124" s="117">
        <f t="shared" si="42"/>
        <v>21530.144992381494</v>
      </c>
      <c r="G124" s="117">
        <f t="shared" si="42"/>
        <v>21372.319416371971</v>
      </c>
      <c r="H124" s="117">
        <f t="shared" si="42"/>
        <v>20445.380285202504</v>
      </c>
      <c r="I124" s="117">
        <f t="shared" si="42"/>
        <v>18729.656755579836</v>
      </c>
      <c r="J124" s="117">
        <f t="shared" si="42"/>
        <v>18507.499765732951</v>
      </c>
      <c r="K124" s="117">
        <f t="shared" si="42"/>
        <v>18514.913951698771</v>
      </c>
      <c r="L124" s="117">
        <f t="shared" si="42"/>
        <v>20467.711482695031</v>
      </c>
      <c r="M124" s="117">
        <f t="shared" si="42"/>
        <v>18571.102785438892</v>
      </c>
      <c r="N124" s="117">
        <f t="shared" si="42"/>
        <v>18895.236701821894</v>
      </c>
      <c r="O124" s="117">
        <f t="shared" si="42"/>
        <v>20020.981134638721</v>
      </c>
      <c r="P124" s="117">
        <f t="shared" si="42"/>
        <v>17980.866462760881</v>
      </c>
      <c r="Q124" s="117">
        <f t="shared" si="42"/>
        <v>18914.175364796632</v>
      </c>
      <c r="R124" s="117">
        <f t="shared" ref="R124:V124" si="43">R125+R128+R130+R139</f>
        <v>19813.099132814059</v>
      </c>
      <c r="S124" s="117">
        <f t="shared" si="43"/>
        <v>20007.886442797342</v>
      </c>
      <c r="T124" s="117">
        <f t="shared" si="43"/>
        <v>19090.448465769317</v>
      </c>
      <c r="U124" s="117">
        <f t="shared" si="43"/>
        <v>18963.203852824205</v>
      </c>
      <c r="V124" s="117">
        <f t="shared" si="43"/>
        <v>18589.172906012835</v>
      </c>
      <c r="W124" s="117">
        <f t="shared" ref="W124:Y124" si="44">W125+W128+W130+W139</f>
        <v>20039.376779273207</v>
      </c>
      <c r="X124" s="117">
        <f t="shared" si="44"/>
        <v>18163.414484567085</v>
      </c>
      <c r="Y124" s="117">
        <f t="shared" si="44"/>
        <v>17817.467354812576</v>
      </c>
      <c r="DA124" s="129" t="s">
        <v>1855</v>
      </c>
    </row>
    <row r="125" spans="1:105" ht="12.95" customHeight="1" x14ac:dyDescent="0.25">
      <c r="A125" s="121" t="s">
        <v>57</v>
      </c>
      <c r="B125" s="122">
        <f t="shared" ref="B125:Q125" si="45">SUM(B126:B127)</f>
        <v>17946.852664495236</v>
      </c>
      <c r="C125" s="122">
        <f t="shared" si="45"/>
        <v>19677.878989388551</v>
      </c>
      <c r="D125" s="122">
        <f t="shared" si="45"/>
        <v>18785.054869042331</v>
      </c>
      <c r="E125" s="122">
        <f t="shared" si="45"/>
        <v>17911.096535284254</v>
      </c>
      <c r="F125" s="122">
        <f t="shared" si="45"/>
        <v>17988.608115655243</v>
      </c>
      <c r="G125" s="122">
        <f t="shared" si="45"/>
        <v>17801.153818263883</v>
      </c>
      <c r="H125" s="122">
        <f t="shared" si="45"/>
        <v>17027.924859377265</v>
      </c>
      <c r="I125" s="122">
        <f t="shared" si="45"/>
        <v>15390.206958841234</v>
      </c>
      <c r="J125" s="122">
        <f t="shared" si="45"/>
        <v>15402.993636393487</v>
      </c>
      <c r="K125" s="122">
        <f t="shared" si="45"/>
        <v>15405.449687709135</v>
      </c>
      <c r="L125" s="122">
        <f t="shared" si="45"/>
        <v>17326.489674038727</v>
      </c>
      <c r="M125" s="122">
        <f t="shared" si="45"/>
        <v>15409.664602440118</v>
      </c>
      <c r="N125" s="122">
        <f t="shared" si="45"/>
        <v>15742.817660040064</v>
      </c>
      <c r="O125" s="122">
        <f t="shared" si="45"/>
        <v>16846.375095194784</v>
      </c>
      <c r="P125" s="122">
        <f t="shared" si="45"/>
        <v>14843.291040455093</v>
      </c>
      <c r="Q125" s="122">
        <f t="shared" si="45"/>
        <v>15613.637426838726</v>
      </c>
      <c r="R125" s="122">
        <f t="shared" ref="R125:V125" si="46">SUM(R126:R127)</f>
        <v>16484.168161881666</v>
      </c>
      <c r="S125" s="122">
        <f t="shared" si="46"/>
        <v>16569.328396174104</v>
      </c>
      <c r="T125" s="122">
        <f t="shared" si="46"/>
        <v>15749.692228694088</v>
      </c>
      <c r="U125" s="122">
        <f t="shared" si="46"/>
        <v>15664.008550378991</v>
      </c>
      <c r="V125" s="122">
        <f t="shared" si="46"/>
        <v>15373.721180427328</v>
      </c>
      <c r="W125" s="122">
        <f t="shared" ref="W125:Y125" si="47">SUM(W126:W127)</f>
        <v>16686.82991092468</v>
      </c>
      <c r="X125" s="122">
        <f t="shared" si="47"/>
        <v>15164.649149724966</v>
      </c>
      <c r="Y125" s="122">
        <f t="shared" si="47"/>
        <v>15006.186119413658</v>
      </c>
      <c r="DA125" s="130" t="s">
        <v>1856</v>
      </c>
    </row>
    <row r="126" spans="1:105" ht="12" customHeight="1" x14ac:dyDescent="0.25">
      <c r="A126" s="97" t="s">
        <v>199</v>
      </c>
      <c r="B126" s="98">
        <v>17870.892690778426</v>
      </c>
      <c r="C126" s="98">
        <v>19594.519172032196</v>
      </c>
      <c r="D126" s="98">
        <v>18706.089148532879</v>
      </c>
      <c r="E126" s="98">
        <v>17837.261698683345</v>
      </c>
      <c r="F126" s="98">
        <v>17914.69466715401</v>
      </c>
      <c r="G126" s="98">
        <v>17728.974819466577</v>
      </c>
      <c r="H126" s="98">
        <v>16960.166616830291</v>
      </c>
      <c r="I126" s="98">
        <v>15330.485572550268</v>
      </c>
      <c r="J126" s="98">
        <v>15343.858017817558</v>
      </c>
      <c r="K126" s="98">
        <v>15347.195655046917</v>
      </c>
      <c r="L126" s="98">
        <v>17261.10640422026</v>
      </c>
      <c r="M126" s="98">
        <v>15352.806719310462</v>
      </c>
      <c r="N126" s="98">
        <v>15685.156544423795</v>
      </c>
      <c r="O126" s="98">
        <v>16784.538019312968</v>
      </c>
      <c r="P126" s="98">
        <v>14789.564725156033</v>
      </c>
      <c r="Q126" s="98">
        <v>15557.441249868616</v>
      </c>
      <c r="R126" s="98">
        <v>16425.055447995022</v>
      </c>
      <c r="S126" s="98">
        <v>16510.398062139018</v>
      </c>
      <c r="T126" s="98">
        <v>15693.970999479749</v>
      </c>
      <c r="U126" s="98">
        <v>15608.844012947913</v>
      </c>
      <c r="V126" s="98">
        <v>15319.758174301818</v>
      </c>
      <c r="W126" s="98">
        <v>16628.113714954587</v>
      </c>
      <c r="X126" s="98">
        <v>15111.914958896083</v>
      </c>
      <c r="Y126" s="98">
        <v>14954.497342641687</v>
      </c>
      <c r="DA126" s="63" t="s">
        <v>1857</v>
      </c>
    </row>
    <row r="127" spans="1:105" ht="12" customHeight="1" x14ac:dyDescent="0.25">
      <c r="A127" s="97" t="s">
        <v>53</v>
      </c>
      <c r="B127" s="98">
        <v>75.959973716809742</v>
      </c>
      <c r="C127" s="98">
        <v>83.359817356353261</v>
      </c>
      <c r="D127" s="98">
        <v>78.965720509450406</v>
      </c>
      <c r="E127" s="98">
        <v>73.834836600909625</v>
      </c>
      <c r="F127" s="98">
        <v>73.913448501230988</v>
      </c>
      <c r="G127" s="98">
        <v>72.178998797307571</v>
      </c>
      <c r="H127" s="98">
        <v>67.758242546973335</v>
      </c>
      <c r="I127" s="98">
        <v>59.721386290967253</v>
      </c>
      <c r="J127" s="98">
        <v>59.135618575928497</v>
      </c>
      <c r="K127" s="98">
        <v>58.254032662219004</v>
      </c>
      <c r="L127" s="98">
        <v>65.38326981846528</v>
      </c>
      <c r="M127" s="98">
        <v>56.857883129655868</v>
      </c>
      <c r="N127" s="98">
        <v>57.661115616269434</v>
      </c>
      <c r="O127" s="98">
        <v>61.837075881815323</v>
      </c>
      <c r="P127" s="98">
        <v>53.726315299059536</v>
      </c>
      <c r="Q127" s="98">
        <v>56.196176970109988</v>
      </c>
      <c r="R127" s="98">
        <v>59.112713886643832</v>
      </c>
      <c r="S127" s="98">
        <v>58.930334035086609</v>
      </c>
      <c r="T127" s="98">
        <v>55.72122921433904</v>
      </c>
      <c r="U127" s="98">
        <v>55.164537431077385</v>
      </c>
      <c r="V127" s="98">
        <v>53.963006125510589</v>
      </c>
      <c r="W127" s="98">
        <v>58.716195970092102</v>
      </c>
      <c r="X127" s="98">
        <v>52.73419082888369</v>
      </c>
      <c r="Y127" s="98">
        <v>51.688776771970041</v>
      </c>
      <c r="DA127" s="63" t="s">
        <v>1858</v>
      </c>
    </row>
    <row r="128" spans="1:105" ht="12.95" customHeight="1" x14ac:dyDescent="0.25">
      <c r="A128" s="121" t="s">
        <v>92</v>
      </c>
      <c r="B128" s="122">
        <f t="shared" ref="B128:Y128" si="48">B129</f>
        <v>33.186968949936116</v>
      </c>
      <c r="C128" s="122">
        <f t="shared" si="48"/>
        <v>38.469799638678531</v>
      </c>
      <c r="D128" s="122">
        <f t="shared" si="48"/>
        <v>37.183622584353387</v>
      </c>
      <c r="E128" s="122">
        <f t="shared" si="48"/>
        <v>80.123882305806248</v>
      </c>
      <c r="F128" s="122">
        <f t="shared" si="48"/>
        <v>40.573345876282112</v>
      </c>
      <c r="G128" s="122">
        <f t="shared" si="48"/>
        <v>52.238725803071738</v>
      </c>
      <c r="H128" s="122">
        <f t="shared" si="48"/>
        <v>76.572428620823842</v>
      </c>
      <c r="I128" s="122">
        <f t="shared" si="48"/>
        <v>65.717467830829619</v>
      </c>
      <c r="J128" s="122">
        <f t="shared" si="48"/>
        <v>66.801981652892152</v>
      </c>
      <c r="K128" s="122">
        <f t="shared" si="48"/>
        <v>67.750442542331314</v>
      </c>
      <c r="L128" s="122">
        <f t="shared" si="48"/>
        <v>82.438584493964242</v>
      </c>
      <c r="M128" s="122">
        <f t="shared" si="48"/>
        <v>88.189182487686537</v>
      </c>
      <c r="N128" s="122">
        <f t="shared" si="48"/>
        <v>130.62636120116784</v>
      </c>
      <c r="O128" s="122">
        <f t="shared" si="48"/>
        <v>111.39206892186913</v>
      </c>
      <c r="P128" s="122">
        <f t="shared" si="48"/>
        <v>106.86270847355539</v>
      </c>
      <c r="Q128" s="122">
        <f t="shared" si="48"/>
        <v>158.0566905667518</v>
      </c>
      <c r="R128" s="122">
        <f t="shared" si="48"/>
        <v>153.73391780017948</v>
      </c>
      <c r="S128" s="122">
        <f t="shared" si="48"/>
        <v>184.24123459387002</v>
      </c>
      <c r="T128" s="122">
        <f t="shared" si="48"/>
        <v>171.81489452111882</v>
      </c>
      <c r="U128" s="122">
        <f t="shared" si="48"/>
        <v>186.47065184537848</v>
      </c>
      <c r="V128" s="122">
        <f t="shared" si="48"/>
        <v>169.15331103979366</v>
      </c>
      <c r="W128" s="122">
        <f t="shared" si="48"/>
        <v>175.67701877992081</v>
      </c>
      <c r="X128" s="122">
        <f t="shared" si="48"/>
        <v>168.26594686985948</v>
      </c>
      <c r="Y128" s="122">
        <f t="shared" si="48"/>
        <v>153.95547491270673</v>
      </c>
      <c r="DA128" s="130" t="s">
        <v>1859</v>
      </c>
    </row>
    <row r="129" spans="1:105" ht="12" customHeight="1" x14ac:dyDescent="0.25">
      <c r="A129" s="97" t="s">
        <v>53</v>
      </c>
      <c r="B129" s="98">
        <v>33.186968949936116</v>
      </c>
      <c r="C129" s="98">
        <v>38.469799638678531</v>
      </c>
      <c r="D129" s="98">
        <v>37.183622584353387</v>
      </c>
      <c r="E129" s="98">
        <v>80.123882305806248</v>
      </c>
      <c r="F129" s="98">
        <v>40.573345876282112</v>
      </c>
      <c r="G129" s="98">
        <v>52.238725803071738</v>
      </c>
      <c r="H129" s="98">
        <v>76.572428620823842</v>
      </c>
      <c r="I129" s="98">
        <v>65.717467830829619</v>
      </c>
      <c r="J129" s="98">
        <v>66.801981652892152</v>
      </c>
      <c r="K129" s="98">
        <v>67.750442542331314</v>
      </c>
      <c r="L129" s="98">
        <v>82.438584493964242</v>
      </c>
      <c r="M129" s="98">
        <v>88.189182487686537</v>
      </c>
      <c r="N129" s="98">
        <v>130.62636120116784</v>
      </c>
      <c r="O129" s="98">
        <v>111.39206892186913</v>
      </c>
      <c r="P129" s="98">
        <v>106.86270847355539</v>
      </c>
      <c r="Q129" s="98">
        <v>158.0566905667518</v>
      </c>
      <c r="R129" s="98">
        <v>153.73391780017948</v>
      </c>
      <c r="S129" s="98">
        <v>184.24123459387002</v>
      </c>
      <c r="T129" s="98">
        <v>171.81489452111882</v>
      </c>
      <c r="U129" s="98">
        <v>186.47065184537848</v>
      </c>
      <c r="V129" s="98">
        <v>169.15331103979366</v>
      </c>
      <c r="W129" s="98">
        <v>175.67701877992081</v>
      </c>
      <c r="X129" s="98">
        <v>168.26594686985948</v>
      </c>
      <c r="Y129" s="98">
        <v>153.95547491270673</v>
      </c>
      <c r="DA129" s="63" t="s">
        <v>1860</v>
      </c>
    </row>
    <row r="130" spans="1:105" ht="12" customHeight="1" x14ac:dyDescent="0.25">
      <c r="A130" s="121" t="s">
        <v>55</v>
      </c>
      <c r="B130" s="122">
        <v>2298.3107618065105</v>
      </c>
      <c r="C130" s="122">
        <v>2458.8403679353082</v>
      </c>
      <c r="D130" s="122">
        <v>2443.6286243347299</v>
      </c>
      <c r="E130" s="122">
        <v>2416.8888307886045</v>
      </c>
      <c r="F130" s="122">
        <v>2443.1182675689865</v>
      </c>
      <c r="G130" s="122">
        <v>2435.4675845027527</v>
      </c>
      <c r="H130" s="122">
        <v>2332.1598664973753</v>
      </c>
      <c r="I130" s="122">
        <v>2309.2414290805727</v>
      </c>
      <c r="J130" s="122">
        <v>2157.1048066466028</v>
      </c>
      <c r="K130" s="122">
        <v>2171.5730116949053</v>
      </c>
      <c r="L130" s="122">
        <v>2187.3074125881071</v>
      </c>
      <c r="M130" s="122">
        <v>2248.2632002188325</v>
      </c>
      <c r="N130" s="122">
        <v>2199.3817812713055</v>
      </c>
      <c r="O130" s="122">
        <v>2236.2934673967397</v>
      </c>
      <c r="P130" s="122">
        <v>2229.3787624036972</v>
      </c>
      <c r="Q130" s="122">
        <v>2325.2917037416905</v>
      </c>
      <c r="R130" s="122">
        <v>2364.5304684266466</v>
      </c>
      <c r="S130" s="122">
        <v>2416.5390013309529</v>
      </c>
      <c r="T130" s="122">
        <v>2364.0113854916294</v>
      </c>
      <c r="U130" s="122">
        <v>2313.4328435860361</v>
      </c>
      <c r="V130" s="122">
        <v>2252.7481095661419</v>
      </c>
      <c r="W130" s="122">
        <v>2379.4734490868213</v>
      </c>
      <c r="X130" s="122">
        <v>2082.1129030087609</v>
      </c>
      <c r="Y130" s="122">
        <v>1955.6920245333224</v>
      </c>
      <c r="DA130" s="130" t="s">
        <v>1861</v>
      </c>
    </row>
    <row r="131" spans="1:105" ht="12" customHeight="1" x14ac:dyDescent="0.25">
      <c r="A131" s="97" t="s">
        <v>128</v>
      </c>
      <c r="B131" s="98">
        <v>1835.7797819757091</v>
      </c>
      <c r="C131" s="98">
        <v>1997.2317284595938</v>
      </c>
      <c r="D131" s="98">
        <v>1977.1382077129924</v>
      </c>
      <c r="E131" s="98">
        <v>1946.9873947959213</v>
      </c>
      <c r="F131" s="98">
        <v>1957.8883175643202</v>
      </c>
      <c r="G131" s="98">
        <v>1962.4688095997419</v>
      </c>
      <c r="H131" s="98">
        <v>1875.0956252712624</v>
      </c>
      <c r="I131" s="98">
        <v>1829.5822420253062</v>
      </c>
      <c r="J131" s="98">
        <v>1718.7636999883416</v>
      </c>
      <c r="K131" s="98">
        <v>1727.3602926154258</v>
      </c>
      <c r="L131" s="98">
        <v>1750.0616710978177</v>
      </c>
      <c r="M131" s="98">
        <v>1790.8076807201196</v>
      </c>
      <c r="N131" s="98">
        <v>1731.1504057612503</v>
      </c>
      <c r="O131" s="98">
        <v>1758.8543821861738</v>
      </c>
      <c r="P131" s="98">
        <v>1762.2180885055184</v>
      </c>
      <c r="Q131" s="98">
        <v>1811.6655052632361</v>
      </c>
      <c r="R131" s="98">
        <v>1842.4043222451946</v>
      </c>
      <c r="S131" s="98">
        <v>1866.5971636523288</v>
      </c>
      <c r="T131" s="98">
        <v>1818.278630340069</v>
      </c>
      <c r="U131" s="98">
        <v>1811.8811960516312</v>
      </c>
      <c r="V131" s="98">
        <v>1792.1699059409682</v>
      </c>
      <c r="W131" s="98">
        <v>1945.5614320254897</v>
      </c>
      <c r="X131" s="98">
        <v>1657.8670296950113</v>
      </c>
      <c r="Y131" s="98">
        <v>1574.9626331333204</v>
      </c>
      <c r="DA131" s="63" t="s">
        <v>1862</v>
      </c>
    </row>
    <row r="132" spans="1:105" ht="12" customHeight="1" x14ac:dyDescent="0.25">
      <c r="A132" s="97" t="s">
        <v>127</v>
      </c>
      <c r="B132" s="98">
        <v>1.5974290735400367</v>
      </c>
      <c r="C132" s="98">
        <v>1.9025579765447682</v>
      </c>
      <c r="D132" s="98">
        <v>2.2209632441862008</v>
      </c>
      <c r="E132" s="98">
        <v>2.4431431208601126</v>
      </c>
      <c r="F132" s="98">
        <v>3.0002781004181971</v>
      </c>
      <c r="G132" s="98">
        <v>3.3150331302548346</v>
      </c>
      <c r="H132" s="98">
        <v>3.3658459748259544</v>
      </c>
      <c r="I132" s="98">
        <v>3.9282847993611738</v>
      </c>
      <c r="J132" s="98">
        <v>4.060770546455899</v>
      </c>
      <c r="K132" s="98">
        <v>5.3237866130596405</v>
      </c>
      <c r="L132" s="98">
        <v>5.868318355133602</v>
      </c>
      <c r="M132" s="98">
        <v>6.4265814383072124</v>
      </c>
      <c r="N132" s="98">
        <v>5.9400440276788844</v>
      </c>
      <c r="O132" s="98">
        <v>6.5481310751750588</v>
      </c>
      <c r="P132" s="98">
        <v>8.1114539931867622</v>
      </c>
      <c r="Q132" s="98">
        <v>8.9999323024545035</v>
      </c>
      <c r="R132" s="98">
        <v>9.8586185379532445</v>
      </c>
      <c r="S132" s="98">
        <v>10.291128054457868</v>
      </c>
      <c r="T132" s="98">
        <v>10.059527078244596</v>
      </c>
      <c r="U132" s="98">
        <v>11.249677333368234</v>
      </c>
      <c r="V132" s="98">
        <v>11.559096045093872</v>
      </c>
      <c r="W132" s="98">
        <v>14.538456441581973</v>
      </c>
      <c r="X132" s="98">
        <v>14.374034329454897</v>
      </c>
      <c r="Y132" s="98">
        <v>15.050545409797619</v>
      </c>
      <c r="DA132" s="63" t="s">
        <v>1863</v>
      </c>
    </row>
    <row r="133" spans="1:105" ht="12" customHeight="1" x14ac:dyDescent="0.25">
      <c r="A133" s="100" t="s">
        <v>199</v>
      </c>
      <c r="B133" s="101">
        <v>0.74397813480619646</v>
      </c>
      <c r="C133" s="101">
        <v>0.85956871933472456</v>
      </c>
      <c r="D133" s="101">
        <v>1.0126705533153764</v>
      </c>
      <c r="E133" s="101">
        <v>1.1049594302120416</v>
      </c>
      <c r="F133" s="101">
        <v>1.3957339854988786</v>
      </c>
      <c r="G133" s="101">
        <v>1.5209116860904142</v>
      </c>
      <c r="H133" s="101">
        <v>1.5145607384691044</v>
      </c>
      <c r="I133" s="101">
        <v>1.9108530250337856</v>
      </c>
      <c r="J133" s="101">
        <v>1.8454415809742073</v>
      </c>
      <c r="K133" s="101">
        <v>2.4037691436460329</v>
      </c>
      <c r="L133" s="101">
        <v>2.6827630385799868</v>
      </c>
      <c r="M133" s="101">
        <v>2.9214046067045674</v>
      </c>
      <c r="N133" s="101">
        <v>2.6487877011543706</v>
      </c>
      <c r="O133" s="101">
        <v>2.9574164921916473</v>
      </c>
      <c r="P133" s="101">
        <v>3.4706828280202497</v>
      </c>
      <c r="Q133" s="101">
        <v>3.8133765953792138</v>
      </c>
      <c r="R133" s="101">
        <v>4.1933873234732628</v>
      </c>
      <c r="S133" s="101">
        <v>4.5332180371486297</v>
      </c>
      <c r="T133" s="101">
        <v>4.4612160561532503</v>
      </c>
      <c r="U133" s="101">
        <v>4.9289399384866472</v>
      </c>
      <c r="V133" s="101">
        <v>4.8948641480102344</v>
      </c>
      <c r="W133" s="101">
        <v>6.6397684083898589</v>
      </c>
      <c r="X133" s="101">
        <v>5.4420442332371914</v>
      </c>
      <c r="Y133" s="101">
        <v>5.096282285670009</v>
      </c>
      <c r="DA133" s="131" t="s">
        <v>1864</v>
      </c>
    </row>
    <row r="134" spans="1:105" ht="12" customHeight="1" x14ac:dyDescent="0.25">
      <c r="A134" s="103" t="s">
        <v>52</v>
      </c>
      <c r="B134" s="104">
        <v>0.85345093873383959</v>
      </c>
      <c r="C134" s="104">
        <v>1.0429892572100434</v>
      </c>
      <c r="D134" s="104">
        <v>1.2082926908708245</v>
      </c>
      <c r="E134" s="104">
        <v>1.3381836906480709</v>
      </c>
      <c r="F134" s="104">
        <v>1.6045441149193185</v>
      </c>
      <c r="G134" s="104">
        <v>1.7941214441644202</v>
      </c>
      <c r="H134" s="104">
        <v>1.8512852363568499</v>
      </c>
      <c r="I134" s="104">
        <v>2.0174317743273882</v>
      </c>
      <c r="J134" s="104">
        <v>2.2153289654816928</v>
      </c>
      <c r="K134" s="104">
        <v>2.9200174694136067</v>
      </c>
      <c r="L134" s="104">
        <v>3.1855553165536148</v>
      </c>
      <c r="M134" s="104">
        <v>3.5051768316026459</v>
      </c>
      <c r="N134" s="104">
        <v>3.2912563265245161</v>
      </c>
      <c r="O134" s="104">
        <v>3.5907145829834097</v>
      </c>
      <c r="P134" s="104">
        <v>4.6407711651665116</v>
      </c>
      <c r="Q134" s="104">
        <v>5.1865557070752919</v>
      </c>
      <c r="R134" s="104">
        <v>5.6652312144799808</v>
      </c>
      <c r="S134" s="104">
        <v>5.7579100173092366</v>
      </c>
      <c r="T134" s="104">
        <v>5.5983110220913446</v>
      </c>
      <c r="U134" s="104">
        <v>6.3207373948815873</v>
      </c>
      <c r="V134" s="104">
        <v>6.6642318970836358</v>
      </c>
      <c r="W134" s="104">
        <v>7.8986880331921174</v>
      </c>
      <c r="X134" s="104">
        <v>8.9319900962177066</v>
      </c>
      <c r="Y134" s="104">
        <v>9.9542631241276105</v>
      </c>
      <c r="DA134" s="132" t="s">
        <v>1865</v>
      </c>
    </row>
    <row r="135" spans="1:105" ht="12" customHeight="1" x14ac:dyDescent="0.25">
      <c r="A135" s="106" t="s">
        <v>122</v>
      </c>
      <c r="B135" s="101">
        <v>392.88820116524704</v>
      </c>
      <c r="C135" s="101">
        <v>381.06436895104514</v>
      </c>
      <c r="D135" s="101">
        <v>372.56207294640888</v>
      </c>
      <c r="E135" s="101">
        <v>352.15239077976736</v>
      </c>
      <c r="F135" s="101">
        <v>357.55635782470711</v>
      </c>
      <c r="G135" s="101">
        <v>328.34119026130435</v>
      </c>
      <c r="H135" s="101">
        <v>298.18546874719016</v>
      </c>
      <c r="I135" s="101">
        <v>291.06354140842717</v>
      </c>
      <c r="J135" s="101">
        <v>262.71543380719828</v>
      </c>
      <c r="K135" s="101">
        <v>241.8487773846775</v>
      </c>
      <c r="L135" s="101">
        <v>232.27594238618536</v>
      </c>
      <c r="M135" s="101">
        <v>219.19031004038908</v>
      </c>
      <c r="N135" s="101">
        <v>212.17964307984764</v>
      </c>
      <c r="O135" s="101">
        <v>199.36553232562542</v>
      </c>
      <c r="P135" s="101">
        <v>171.75024161508352</v>
      </c>
      <c r="Q135" s="101">
        <v>168.47412786454026</v>
      </c>
      <c r="R135" s="101">
        <v>159.81629296184366</v>
      </c>
      <c r="S135" s="101">
        <v>163.88576791677124</v>
      </c>
      <c r="T135" s="101">
        <v>158.67230202493937</v>
      </c>
      <c r="U135" s="101">
        <v>145.44383666424324</v>
      </c>
      <c r="V135" s="101">
        <v>138.11531731202439</v>
      </c>
      <c r="W135" s="101">
        <v>119.2142992436894</v>
      </c>
      <c r="X135" s="101">
        <v>120.41342285988117</v>
      </c>
      <c r="Y135" s="101">
        <v>122.14532497159794</v>
      </c>
      <c r="DA135" s="131" t="s">
        <v>1866</v>
      </c>
    </row>
    <row r="136" spans="1:105" ht="12" customHeight="1" x14ac:dyDescent="0.25">
      <c r="A136" s="107" t="s">
        <v>121</v>
      </c>
      <c r="B136" s="104">
        <v>68.04534959201419</v>
      </c>
      <c r="C136" s="104">
        <v>78.641712548124957</v>
      </c>
      <c r="D136" s="104">
        <v>91.707380431142184</v>
      </c>
      <c r="E136" s="104">
        <v>115.30590209205556</v>
      </c>
      <c r="F136" s="104">
        <v>124.67331407954073</v>
      </c>
      <c r="G136" s="104">
        <v>141.34255151145211</v>
      </c>
      <c r="H136" s="104">
        <v>155.51292650409741</v>
      </c>
      <c r="I136" s="104">
        <v>184.66736084747896</v>
      </c>
      <c r="J136" s="104">
        <v>171.56490230460702</v>
      </c>
      <c r="K136" s="104">
        <v>197.04015508174322</v>
      </c>
      <c r="L136" s="104">
        <v>199.10148074897057</v>
      </c>
      <c r="M136" s="104">
        <v>231.83862802001622</v>
      </c>
      <c r="N136" s="104">
        <v>250.11168840252816</v>
      </c>
      <c r="O136" s="104">
        <v>271.52542180976667</v>
      </c>
      <c r="P136" s="104">
        <v>287.29897828990858</v>
      </c>
      <c r="Q136" s="104">
        <v>336.15213831145849</v>
      </c>
      <c r="R136" s="104">
        <v>352.45123468165531</v>
      </c>
      <c r="S136" s="104">
        <v>375.76494170739505</v>
      </c>
      <c r="T136" s="104">
        <v>377.0009260483759</v>
      </c>
      <c r="U136" s="104">
        <v>344.85813353679299</v>
      </c>
      <c r="V136" s="104">
        <v>310.90379026805556</v>
      </c>
      <c r="W136" s="104">
        <v>300.15926137606067</v>
      </c>
      <c r="X136" s="104">
        <v>289.45841612441353</v>
      </c>
      <c r="Y136" s="104">
        <v>243.53352101860639</v>
      </c>
      <c r="DA136" s="132" t="s">
        <v>1867</v>
      </c>
    </row>
    <row r="137" spans="1:105" ht="12" customHeight="1" x14ac:dyDescent="0.25">
      <c r="A137" s="108" t="s">
        <v>53</v>
      </c>
      <c r="B137" s="98">
        <v>28.974525188214511</v>
      </c>
      <c r="C137" s="98">
        <v>32.031116563460593</v>
      </c>
      <c r="D137" s="98">
        <v>38.507306700277837</v>
      </c>
      <c r="E137" s="98">
        <v>48.463854982462983</v>
      </c>
      <c r="F137" s="98">
        <v>55.738285159391644</v>
      </c>
      <c r="G137" s="98">
        <v>62.282152554990788</v>
      </c>
      <c r="H137" s="98">
        <v>67.533069947747151</v>
      </c>
      <c r="I137" s="98">
        <v>89.263576843452469</v>
      </c>
      <c r="J137" s="98">
        <v>74.742729960247956</v>
      </c>
      <c r="K137" s="98">
        <v>86.686104840301098</v>
      </c>
      <c r="L137" s="98">
        <v>85.816176943524042</v>
      </c>
      <c r="M137" s="98">
        <v>104.71002058118908</v>
      </c>
      <c r="N137" s="98">
        <v>112.89109915639841</v>
      </c>
      <c r="O137" s="98">
        <v>127.37268425723427</v>
      </c>
      <c r="P137" s="98">
        <v>120.13112534571574</v>
      </c>
      <c r="Q137" s="98">
        <v>140.34644396257494</v>
      </c>
      <c r="R137" s="98">
        <v>149.44613248863408</v>
      </c>
      <c r="S137" s="98">
        <v>169.94488376691444</v>
      </c>
      <c r="T137" s="98">
        <v>157.15281186047332</v>
      </c>
      <c r="U137" s="98">
        <v>144.52557458165654</v>
      </c>
      <c r="V137" s="98">
        <v>119.64375837806284</v>
      </c>
      <c r="W137" s="98">
        <v>131.08475032438983</v>
      </c>
      <c r="X137" s="98">
        <v>119.85278726388134</v>
      </c>
      <c r="Y137" s="98">
        <v>89.683910785334575</v>
      </c>
      <c r="DA137" s="63" t="s">
        <v>1868</v>
      </c>
    </row>
    <row r="138" spans="1:105" ht="12" customHeight="1" x14ac:dyDescent="0.25">
      <c r="A138" s="108" t="s">
        <v>52</v>
      </c>
      <c r="B138" s="98">
        <v>39.070824403799691</v>
      </c>
      <c r="C138" s="98">
        <v>46.61059598466435</v>
      </c>
      <c r="D138" s="98">
        <v>53.200073730864339</v>
      </c>
      <c r="E138" s="98">
        <v>66.842047109592585</v>
      </c>
      <c r="F138" s="98">
        <v>68.935028920149065</v>
      </c>
      <c r="G138" s="98">
        <v>79.060398956461313</v>
      </c>
      <c r="H138" s="98">
        <v>87.979856556350271</v>
      </c>
      <c r="I138" s="98">
        <v>95.403784004026406</v>
      </c>
      <c r="J138" s="98">
        <v>96.822172344359089</v>
      </c>
      <c r="K138" s="98">
        <v>110.35405024144217</v>
      </c>
      <c r="L138" s="98">
        <v>113.28530380544656</v>
      </c>
      <c r="M138" s="98">
        <v>127.1286074388271</v>
      </c>
      <c r="N138" s="98">
        <v>137.22058924612966</v>
      </c>
      <c r="O138" s="98">
        <v>144.15273755253247</v>
      </c>
      <c r="P138" s="98">
        <v>167.1678529441927</v>
      </c>
      <c r="Q138" s="98">
        <v>195.80569434888355</v>
      </c>
      <c r="R138" s="98">
        <v>203.0051021930212</v>
      </c>
      <c r="S138" s="98">
        <v>205.82005794048055</v>
      </c>
      <c r="T138" s="98">
        <v>219.84811418790264</v>
      </c>
      <c r="U138" s="98">
        <v>200.33255895513636</v>
      </c>
      <c r="V138" s="98">
        <v>191.26003188999266</v>
      </c>
      <c r="W138" s="98">
        <v>169.07451105167084</v>
      </c>
      <c r="X138" s="98">
        <v>169.60562886053225</v>
      </c>
      <c r="Y138" s="98">
        <v>153.84961023327179</v>
      </c>
      <c r="DA138" s="63" t="s">
        <v>1869</v>
      </c>
    </row>
    <row r="139" spans="1:105" ht="12" customHeight="1" x14ac:dyDescent="0.25">
      <c r="A139" s="121" t="s">
        <v>54</v>
      </c>
      <c r="B139" s="122">
        <v>1021.8113185798801</v>
      </c>
      <c r="C139" s="122">
        <v>1044.4231824668034</v>
      </c>
      <c r="D139" s="122">
        <v>1029.2168509565076</v>
      </c>
      <c r="E139" s="122">
        <v>1110.0686981278657</v>
      </c>
      <c r="F139" s="122">
        <v>1057.8452632809865</v>
      </c>
      <c r="G139" s="122">
        <v>1083.459287802262</v>
      </c>
      <c r="H139" s="122">
        <v>1008.7231307070406</v>
      </c>
      <c r="I139" s="122">
        <v>964.49089982720091</v>
      </c>
      <c r="J139" s="122">
        <v>880.59934103996761</v>
      </c>
      <c r="K139" s="122">
        <v>870.14080975239756</v>
      </c>
      <c r="L139" s="122">
        <v>871.47581157423167</v>
      </c>
      <c r="M139" s="122">
        <v>824.98580029225718</v>
      </c>
      <c r="N139" s="122">
        <v>822.41089930935732</v>
      </c>
      <c r="O139" s="122">
        <v>826.92050312532842</v>
      </c>
      <c r="P139" s="122">
        <v>801.33395142853738</v>
      </c>
      <c r="Q139" s="122">
        <v>817.18954364946455</v>
      </c>
      <c r="R139" s="122">
        <v>810.66658470557081</v>
      </c>
      <c r="S139" s="122">
        <v>837.77781069841944</v>
      </c>
      <c r="T139" s="122">
        <v>804.92995706247814</v>
      </c>
      <c r="U139" s="122">
        <v>799.29180701379846</v>
      </c>
      <c r="V139" s="122">
        <v>793.55030497957034</v>
      </c>
      <c r="W139" s="122">
        <v>797.39640048178478</v>
      </c>
      <c r="X139" s="122">
        <v>748.38648496349822</v>
      </c>
      <c r="Y139" s="122">
        <v>701.63373595288851</v>
      </c>
      <c r="DA139" s="130" t="s">
        <v>1870</v>
      </c>
    </row>
    <row r="140" spans="1:105" ht="12" customHeight="1" x14ac:dyDescent="0.25">
      <c r="A140" s="97" t="s">
        <v>50</v>
      </c>
      <c r="B140" s="98">
        <v>383.05575901081124</v>
      </c>
      <c r="C140" s="98">
        <v>389.28561853228052</v>
      </c>
      <c r="D140" s="98">
        <v>383.51131224622242</v>
      </c>
      <c r="E140" s="98">
        <v>410.518086287399</v>
      </c>
      <c r="F140" s="98">
        <v>349.26183397613198</v>
      </c>
      <c r="G140" s="98">
        <v>388.39125393441805</v>
      </c>
      <c r="H140" s="98">
        <v>308.86300306566051</v>
      </c>
      <c r="I140" s="98">
        <v>316.57084650095533</v>
      </c>
      <c r="J140" s="98">
        <v>256.93935967553415</v>
      </c>
      <c r="K140" s="98">
        <v>265.43609886111739</v>
      </c>
      <c r="L140" s="98">
        <v>247.19119035244702</v>
      </c>
      <c r="M140" s="98">
        <v>238.04965149787859</v>
      </c>
      <c r="N140" s="98">
        <v>224.87592250670761</v>
      </c>
      <c r="O140" s="98">
        <v>217.8452750038785</v>
      </c>
      <c r="P140" s="98">
        <v>217.51436306436864</v>
      </c>
      <c r="Q140" s="98">
        <v>217.36915851797849</v>
      </c>
      <c r="R140" s="98">
        <v>212.987765293921</v>
      </c>
      <c r="S140" s="98">
        <v>218.69277698487693</v>
      </c>
      <c r="T140" s="98">
        <v>213.56784762719815</v>
      </c>
      <c r="U140" s="98">
        <v>216.32364697481796</v>
      </c>
      <c r="V140" s="98">
        <v>204.76473892306473</v>
      </c>
      <c r="W140" s="98">
        <v>201.68287538215358</v>
      </c>
      <c r="X140" s="98">
        <v>188.66544813325501</v>
      </c>
      <c r="Y140" s="98">
        <v>179.16126405751115</v>
      </c>
      <c r="DA140" s="63" t="s">
        <v>1871</v>
      </c>
    </row>
    <row r="141" spans="1:105" ht="12" customHeight="1" x14ac:dyDescent="0.25">
      <c r="A141" s="109" t="s">
        <v>120</v>
      </c>
      <c r="B141" s="33">
        <v>638.75555956906885</v>
      </c>
      <c r="C141" s="33">
        <v>655.13756393452263</v>
      </c>
      <c r="D141" s="33">
        <v>645.70553871028517</v>
      </c>
      <c r="E141" s="33">
        <v>699.55061184046644</v>
      </c>
      <c r="F141" s="33">
        <v>708.58342930485423</v>
      </c>
      <c r="G141" s="33">
        <v>695.06803386784384</v>
      </c>
      <c r="H141" s="33">
        <v>699.8601276413799</v>
      </c>
      <c r="I141" s="33">
        <v>647.92005332624558</v>
      </c>
      <c r="J141" s="33">
        <v>623.65998136443352</v>
      </c>
      <c r="K141" s="33">
        <v>604.70471089127989</v>
      </c>
      <c r="L141" s="33">
        <v>624.28462122178485</v>
      </c>
      <c r="M141" s="33">
        <v>586.9361487943786</v>
      </c>
      <c r="N141" s="33">
        <v>597.53497680264968</v>
      </c>
      <c r="O141" s="33">
        <v>609.07522812144987</v>
      </c>
      <c r="P141" s="33">
        <v>583.81958836416845</v>
      </c>
      <c r="Q141" s="33">
        <v>599.82038513148609</v>
      </c>
      <c r="R141" s="33">
        <v>597.6788194116499</v>
      </c>
      <c r="S141" s="33">
        <v>619.08503371354254</v>
      </c>
      <c r="T141" s="33">
        <v>591.3621094352801</v>
      </c>
      <c r="U141" s="33">
        <v>582.96816003898073</v>
      </c>
      <c r="V141" s="33">
        <v>588.78556605650556</v>
      </c>
      <c r="W141" s="33">
        <v>595.71352509963106</v>
      </c>
      <c r="X141" s="33">
        <v>559.72103683024307</v>
      </c>
      <c r="Y141" s="33">
        <v>522.47247189537757</v>
      </c>
      <c r="DA141" s="60" t="s">
        <v>1872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1470.0749711169565</v>
      </c>
      <c r="C143" s="117">
        <f t="shared" si="49"/>
        <v>1823.5093159154439</v>
      </c>
      <c r="D143" s="117">
        <f t="shared" si="49"/>
        <v>2205.2630221355898</v>
      </c>
      <c r="E143" s="117">
        <f t="shared" si="49"/>
        <v>2727.9970085500931</v>
      </c>
      <c r="F143" s="117">
        <f t="shared" si="49"/>
        <v>3004.4231810821902</v>
      </c>
      <c r="G143" s="117">
        <f t="shared" si="49"/>
        <v>3644.6501134851228</v>
      </c>
      <c r="H143" s="117">
        <f t="shared" si="49"/>
        <v>4266.4929019639567</v>
      </c>
      <c r="I143" s="117">
        <f t="shared" si="49"/>
        <v>4897.928738769956</v>
      </c>
      <c r="J143" s="117">
        <f t="shared" si="49"/>
        <v>5701.5384691793497</v>
      </c>
      <c r="K143" s="117">
        <f t="shared" si="49"/>
        <v>6711.0145477222113</v>
      </c>
      <c r="L143" s="117">
        <f t="shared" si="49"/>
        <v>8197.8173503979397</v>
      </c>
      <c r="M143" s="117">
        <f t="shared" si="49"/>
        <v>7951.1015150922412</v>
      </c>
      <c r="N143" s="117">
        <f t="shared" si="49"/>
        <v>8867.9267805992113</v>
      </c>
      <c r="O143" s="117">
        <f t="shared" si="49"/>
        <v>9553.7284637737703</v>
      </c>
      <c r="P143" s="117">
        <f t="shared" si="49"/>
        <v>9419.0792278306162</v>
      </c>
      <c r="Q143" s="117">
        <f t="shared" si="49"/>
        <v>10285.594932518499</v>
      </c>
      <c r="R143" s="117">
        <f t="shared" ref="R143:V143" si="50">R144+R146+R148+R157</f>
        <v>11556.4797192444</v>
      </c>
      <c r="S143" s="117">
        <f t="shared" si="50"/>
        <v>12153.373322406824</v>
      </c>
      <c r="T143" s="117">
        <f t="shared" si="50"/>
        <v>12910.866746629978</v>
      </c>
      <c r="U143" s="117">
        <f t="shared" si="50"/>
        <v>13949.83564995208</v>
      </c>
      <c r="V143" s="117">
        <f t="shared" si="50"/>
        <v>15062.766239019633</v>
      </c>
      <c r="W143" s="117">
        <f t="shared" ref="W143:Y143" si="51">W144+W146+W148+W157</f>
        <v>18281.02028329024</v>
      </c>
      <c r="X143" s="117">
        <f t="shared" si="51"/>
        <v>20003.883583083243</v>
      </c>
      <c r="Y143" s="117">
        <f t="shared" si="51"/>
        <v>21900.307462336357</v>
      </c>
      <c r="DA143" s="129" t="s">
        <v>1873</v>
      </c>
    </row>
    <row r="144" spans="1:105" ht="12.95" customHeight="1" x14ac:dyDescent="0.25">
      <c r="A144" s="121" t="s">
        <v>57</v>
      </c>
      <c r="B144" s="122">
        <f t="shared" ref="B144:Y144" si="52">B145</f>
        <v>1241.5281466037745</v>
      </c>
      <c r="C144" s="122">
        <f t="shared" si="52"/>
        <v>1559.000861997557</v>
      </c>
      <c r="D144" s="122">
        <f t="shared" si="52"/>
        <v>1870.4910130306775</v>
      </c>
      <c r="E144" s="122">
        <f t="shared" si="52"/>
        <v>2277.5423744810823</v>
      </c>
      <c r="F144" s="122">
        <f t="shared" si="52"/>
        <v>2501.2796009850222</v>
      </c>
      <c r="G144" s="122">
        <f t="shared" si="52"/>
        <v>3034.0911964562188</v>
      </c>
      <c r="H144" s="122">
        <f t="shared" si="52"/>
        <v>3508.4518825480841</v>
      </c>
      <c r="I144" s="122">
        <f t="shared" si="52"/>
        <v>4004.5972025383908</v>
      </c>
      <c r="J144" s="122">
        <f t="shared" si="52"/>
        <v>4677.2289593293663</v>
      </c>
      <c r="K144" s="122">
        <f t="shared" si="52"/>
        <v>5502.847575637189</v>
      </c>
      <c r="L144" s="122">
        <f t="shared" si="52"/>
        <v>6726.3429996353407</v>
      </c>
      <c r="M144" s="122">
        <f t="shared" si="52"/>
        <v>6353.8930847311676</v>
      </c>
      <c r="N144" s="122">
        <f t="shared" si="52"/>
        <v>7121.7893202185523</v>
      </c>
      <c r="O144" s="122">
        <f t="shared" si="52"/>
        <v>7673.4009146130466</v>
      </c>
      <c r="P144" s="122">
        <f t="shared" si="52"/>
        <v>7486.2581336210942</v>
      </c>
      <c r="Q144" s="122">
        <f t="shared" si="52"/>
        <v>8111.3793605512892</v>
      </c>
      <c r="R144" s="122">
        <f t="shared" si="52"/>
        <v>9112.4047112471726</v>
      </c>
      <c r="S144" s="122">
        <f t="shared" si="52"/>
        <v>9448.776648805806</v>
      </c>
      <c r="T144" s="122">
        <f t="shared" si="52"/>
        <v>9963.9284117669431</v>
      </c>
      <c r="U144" s="122">
        <f t="shared" si="52"/>
        <v>10692.247508081684</v>
      </c>
      <c r="V144" s="122">
        <f t="shared" si="52"/>
        <v>11373.878021465503</v>
      </c>
      <c r="W144" s="122">
        <f t="shared" si="52"/>
        <v>14077.271582284175</v>
      </c>
      <c r="X144" s="122">
        <f t="shared" si="52"/>
        <v>15572.824079137368</v>
      </c>
      <c r="Y144" s="122">
        <f t="shared" si="52"/>
        <v>17238.157508450528</v>
      </c>
      <c r="DA144" s="130" t="s">
        <v>1874</v>
      </c>
    </row>
    <row r="145" spans="1:105" ht="12" customHeight="1" x14ac:dyDescent="0.25">
      <c r="A145" s="97" t="s">
        <v>53</v>
      </c>
      <c r="B145" s="98">
        <v>1241.5281466037745</v>
      </c>
      <c r="C145" s="98">
        <v>1559.000861997557</v>
      </c>
      <c r="D145" s="98">
        <v>1870.4910130306775</v>
      </c>
      <c r="E145" s="98">
        <v>2277.5423744810823</v>
      </c>
      <c r="F145" s="98">
        <v>2501.2796009850222</v>
      </c>
      <c r="G145" s="98">
        <v>3034.0911964562188</v>
      </c>
      <c r="H145" s="98">
        <v>3508.4518825480841</v>
      </c>
      <c r="I145" s="98">
        <v>4004.5972025383908</v>
      </c>
      <c r="J145" s="98">
        <v>4677.2289593293663</v>
      </c>
      <c r="K145" s="98">
        <v>5502.847575637189</v>
      </c>
      <c r="L145" s="98">
        <v>6726.3429996353407</v>
      </c>
      <c r="M145" s="98">
        <v>6353.8930847311676</v>
      </c>
      <c r="N145" s="98">
        <v>7121.7893202185523</v>
      </c>
      <c r="O145" s="98">
        <v>7673.4009146130466</v>
      </c>
      <c r="P145" s="98">
        <v>7486.2581336210942</v>
      </c>
      <c r="Q145" s="98">
        <v>8111.3793605512892</v>
      </c>
      <c r="R145" s="98">
        <v>9112.4047112471726</v>
      </c>
      <c r="S145" s="98">
        <v>9448.776648805806</v>
      </c>
      <c r="T145" s="98">
        <v>9963.9284117669431</v>
      </c>
      <c r="U145" s="98">
        <v>10692.247508081684</v>
      </c>
      <c r="V145" s="98">
        <v>11373.878021465503</v>
      </c>
      <c r="W145" s="98">
        <v>14077.271582284175</v>
      </c>
      <c r="X145" s="98">
        <v>15572.824079137368</v>
      </c>
      <c r="Y145" s="98">
        <v>17238.157508450528</v>
      </c>
      <c r="DA145" s="63" t="s">
        <v>1875</v>
      </c>
    </row>
    <row r="146" spans="1:105" ht="12.95" customHeight="1" x14ac:dyDescent="0.25">
      <c r="A146" s="121" t="s">
        <v>92</v>
      </c>
      <c r="B146" s="122">
        <f t="shared" ref="B146:Y146" si="53">B147</f>
        <v>33.11955712326553</v>
      </c>
      <c r="C146" s="122">
        <f t="shared" si="53"/>
        <v>38.23272141389667</v>
      </c>
      <c r="D146" s="122">
        <f t="shared" si="53"/>
        <v>36.976813613510814</v>
      </c>
      <c r="E146" s="122">
        <f t="shared" si="53"/>
        <v>80.528661255430336</v>
      </c>
      <c r="F146" s="122">
        <f t="shared" si="53"/>
        <v>56.724163398016877</v>
      </c>
      <c r="G146" s="122">
        <f t="shared" si="53"/>
        <v>76.900008383584165</v>
      </c>
      <c r="H146" s="122">
        <f t="shared" si="53"/>
        <v>118.9374637848031</v>
      </c>
      <c r="I146" s="122">
        <f t="shared" si="53"/>
        <v>108.31425362797961</v>
      </c>
      <c r="J146" s="122">
        <f t="shared" si="53"/>
        <v>131.2571592810219</v>
      </c>
      <c r="K146" s="122">
        <f t="shared" si="53"/>
        <v>188.61847305797957</v>
      </c>
      <c r="L146" s="122">
        <f t="shared" si="53"/>
        <v>249.81444946226742</v>
      </c>
      <c r="M146" s="122">
        <f t="shared" si="53"/>
        <v>271.56718504821168</v>
      </c>
      <c r="N146" s="122">
        <f t="shared" si="53"/>
        <v>331.17445985395779</v>
      </c>
      <c r="O146" s="122">
        <f t="shared" si="53"/>
        <v>330.28546506300893</v>
      </c>
      <c r="P146" s="122">
        <f t="shared" si="53"/>
        <v>337.39744003499686</v>
      </c>
      <c r="Q146" s="122">
        <f t="shared" si="53"/>
        <v>427.29083323462464</v>
      </c>
      <c r="R146" s="122">
        <f t="shared" si="53"/>
        <v>526.57008756556695</v>
      </c>
      <c r="S146" s="122">
        <f t="shared" si="53"/>
        <v>613.44749009559075</v>
      </c>
      <c r="T146" s="122">
        <f t="shared" si="53"/>
        <v>638.63118017852003</v>
      </c>
      <c r="U146" s="122">
        <f t="shared" si="53"/>
        <v>787.32666703759958</v>
      </c>
      <c r="V146" s="122">
        <f t="shared" si="53"/>
        <v>900.75057250595864</v>
      </c>
      <c r="W146" s="122">
        <f t="shared" si="53"/>
        <v>1072.9947602136904</v>
      </c>
      <c r="X146" s="122">
        <f t="shared" si="53"/>
        <v>1100.3373006881864</v>
      </c>
      <c r="Y146" s="122">
        <f t="shared" si="53"/>
        <v>1224.5405073002867</v>
      </c>
      <c r="DA146" s="130" t="s">
        <v>1876</v>
      </c>
    </row>
    <row r="147" spans="1:105" ht="12" customHeight="1" x14ac:dyDescent="0.25">
      <c r="A147" s="97" t="s">
        <v>53</v>
      </c>
      <c r="B147" s="98">
        <v>33.11955712326553</v>
      </c>
      <c r="C147" s="98">
        <v>38.23272141389667</v>
      </c>
      <c r="D147" s="98">
        <v>36.976813613510814</v>
      </c>
      <c r="E147" s="98">
        <v>80.528661255430336</v>
      </c>
      <c r="F147" s="98">
        <v>56.724163398016877</v>
      </c>
      <c r="G147" s="98">
        <v>76.900008383584165</v>
      </c>
      <c r="H147" s="98">
        <v>118.9374637848031</v>
      </c>
      <c r="I147" s="98">
        <v>108.31425362797961</v>
      </c>
      <c r="J147" s="98">
        <v>131.2571592810219</v>
      </c>
      <c r="K147" s="98">
        <v>188.61847305797957</v>
      </c>
      <c r="L147" s="98">
        <v>249.81444946226742</v>
      </c>
      <c r="M147" s="98">
        <v>271.56718504821168</v>
      </c>
      <c r="N147" s="98">
        <v>331.17445985395779</v>
      </c>
      <c r="O147" s="98">
        <v>330.28546506300893</v>
      </c>
      <c r="P147" s="98">
        <v>337.39744003499686</v>
      </c>
      <c r="Q147" s="98">
        <v>427.29083323462464</v>
      </c>
      <c r="R147" s="98">
        <v>526.57008756556695</v>
      </c>
      <c r="S147" s="98">
        <v>613.44749009559075</v>
      </c>
      <c r="T147" s="98">
        <v>638.63118017852003</v>
      </c>
      <c r="U147" s="98">
        <v>787.32666703759958</v>
      </c>
      <c r="V147" s="98">
        <v>900.75057250595864</v>
      </c>
      <c r="W147" s="98">
        <v>1072.9947602136904</v>
      </c>
      <c r="X147" s="98">
        <v>1100.3373006881864</v>
      </c>
      <c r="Y147" s="98">
        <v>1224.5405073002867</v>
      </c>
      <c r="DA147" s="63" t="s">
        <v>1877</v>
      </c>
    </row>
    <row r="148" spans="1:105" ht="12" customHeight="1" x14ac:dyDescent="0.25">
      <c r="A148" s="121" t="s">
        <v>55</v>
      </c>
      <c r="B148" s="122">
        <v>146.41344258979368</v>
      </c>
      <c r="C148" s="122">
        <v>164.52559891472606</v>
      </c>
      <c r="D148" s="122">
        <v>208.78133140414181</v>
      </c>
      <c r="E148" s="122">
        <v>252.21004964044636</v>
      </c>
      <c r="F148" s="122">
        <v>301.22737031089775</v>
      </c>
      <c r="G148" s="122">
        <v>356.51387246963782</v>
      </c>
      <c r="H148" s="122">
        <v>426.41256576087278</v>
      </c>
      <c r="I148" s="122">
        <v>519.28491513335132</v>
      </c>
      <c r="J148" s="122">
        <v>591.4034236920379</v>
      </c>
      <c r="K148" s="122">
        <v>679.89345179110705</v>
      </c>
      <c r="L148" s="122">
        <v>788.29744114323717</v>
      </c>
      <c r="M148" s="122">
        <v>890.18312706262213</v>
      </c>
      <c r="N148" s="122">
        <v>959.94773096612641</v>
      </c>
      <c r="O148" s="122">
        <v>1065.5630459437371</v>
      </c>
      <c r="P148" s="122">
        <v>1103.1839459219595</v>
      </c>
      <c r="Q148" s="122">
        <v>1212.8996920458244</v>
      </c>
      <c r="R148" s="122">
        <v>1329.0279857211144</v>
      </c>
      <c r="S148" s="122">
        <v>1451.5116486022612</v>
      </c>
      <c r="T148" s="122">
        <v>1606.4887752062368</v>
      </c>
      <c r="U148" s="122">
        <v>1714.6264173610534</v>
      </c>
      <c r="V148" s="122">
        <v>1921.3012653298747</v>
      </c>
      <c r="W148" s="122">
        <v>2165.1975218789207</v>
      </c>
      <c r="X148" s="122">
        <v>2221.8470715505255</v>
      </c>
      <c r="Y148" s="122">
        <v>2268.7138668645807</v>
      </c>
      <c r="DA148" s="130" t="s">
        <v>1878</v>
      </c>
    </row>
    <row r="149" spans="1:105" ht="12" customHeight="1" x14ac:dyDescent="0.25">
      <c r="A149" s="97" t="s">
        <v>124</v>
      </c>
      <c r="B149" s="98">
        <v>19.986548704934783</v>
      </c>
      <c r="C149" s="98">
        <v>23.760484476505763</v>
      </c>
      <c r="D149" s="98">
        <v>32.968550885709092</v>
      </c>
      <c r="E149" s="98">
        <v>43.244839092679328</v>
      </c>
      <c r="F149" s="98">
        <v>55.38863467313957</v>
      </c>
      <c r="G149" s="98">
        <v>63.359608547161322</v>
      </c>
      <c r="H149" s="98">
        <v>72.610912487601752</v>
      </c>
      <c r="I149" s="98">
        <v>83.131788616233621</v>
      </c>
      <c r="J149" s="98">
        <v>94.756343016420203</v>
      </c>
      <c r="K149" s="98">
        <v>109.63606661412021</v>
      </c>
      <c r="L149" s="98">
        <v>124.06560081261107</v>
      </c>
      <c r="M149" s="98">
        <v>125.63705074741746</v>
      </c>
      <c r="N149" s="98">
        <v>128.07596961218897</v>
      </c>
      <c r="O149" s="98">
        <v>137.20777261360243</v>
      </c>
      <c r="P149" s="98">
        <v>145.82211007355579</v>
      </c>
      <c r="Q149" s="98">
        <v>145.20853589097621</v>
      </c>
      <c r="R149" s="98">
        <v>163.16156682520554</v>
      </c>
      <c r="S149" s="98">
        <v>169.44872737130686</v>
      </c>
      <c r="T149" s="98">
        <v>190.09641696957891</v>
      </c>
      <c r="U149" s="98">
        <v>195.80568726899469</v>
      </c>
      <c r="V149" s="98">
        <v>224.71115899822982</v>
      </c>
      <c r="W149" s="98">
        <v>235.75040388023675</v>
      </c>
      <c r="X149" s="98">
        <v>253.02113960712498</v>
      </c>
      <c r="Y149" s="98">
        <v>236.11900705536118</v>
      </c>
      <c r="DA149" s="63" t="s">
        <v>1879</v>
      </c>
    </row>
    <row r="150" spans="1:105" ht="12" customHeight="1" x14ac:dyDescent="0.25">
      <c r="A150" s="97" t="s">
        <v>123</v>
      </c>
      <c r="B150" s="98">
        <v>0.1348572378756758</v>
      </c>
      <c r="C150" s="98">
        <v>0.15932791162512067</v>
      </c>
      <c r="D150" s="98">
        <v>0.24378597920766104</v>
      </c>
      <c r="E150" s="98">
        <v>0.5405385289723843</v>
      </c>
      <c r="F150" s="98">
        <v>0.64271441463019119</v>
      </c>
      <c r="G150" s="98">
        <v>0.64780697432658252</v>
      </c>
      <c r="H150" s="98">
        <v>0.73776166136077859</v>
      </c>
      <c r="I150" s="98">
        <v>0.77814567429978487</v>
      </c>
      <c r="J150" s="98">
        <v>1.1450854637705741</v>
      </c>
      <c r="K150" s="98">
        <v>1.4327362030443243</v>
      </c>
      <c r="L150" s="98">
        <v>2.6134020482941147</v>
      </c>
      <c r="M150" s="98">
        <v>2.7827341026127104</v>
      </c>
      <c r="N150" s="98">
        <v>3.2582920861354205</v>
      </c>
      <c r="O150" s="98">
        <v>3.8317716460388143</v>
      </c>
      <c r="P150" s="98">
        <v>4.2337708100134614</v>
      </c>
      <c r="Q150" s="98">
        <v>4.1443548088285063</v>
      </c>
      <c r="R150" s="98">
        <v>4.4581850158703231</v>
      </c>
      <c r="S150" s="98">
        <v>4.7964137102846136</v>
      </c>
      <c r="T150" s="98">
        <v>4.9883443242349736</v>
      </c>
      <c r="U150" s="98">
        <v>4.9735074960134433</v>
      </c>
      <c r="V150" s="98">
        <v>6.402285850841694</v>
      </c>
      <c r="W150" s="98">
        <v>5.4791268511151401</v>
      </c>
      <c r="X150" s="98">
        <v>5.9812864621773221</v>
      </c>
      <c r="Y150" s="98">
        <v>5.1965997006897977</v>
      </c>
      <c r="DA150" s="63" t="s">
        <v>1880</v>
      </c>
    </row>
    <row r="151" spans="1:105" ht="12" customHeight="1" x14ac:dyDescent="0.25">
      <c r="A151" s="100" t="s">
        <v>50</v>
      </c>
      <c r="B151" s="101">
        <v>2.8040282430138327E-2</v>
      </c>
      <c r="C151" s="101">
        <v>3.5453610943922992E-2</v>
      </c>
      <c r="D151" s="101">
        <v>5.2795294478645137E-2</v>
      </c>
      <c r="E151" s="101">
        <v>9.8114786932543094E-2</v>
      </c>
      <c r="F151" s="101">
        <v>0.1221472776766056</v>
      </c>
      <c r="G151" s="101">
        <v>0.13685982615361231</v>
      </c>
      <c r="H151" s="101">
        <v>0.14919398683149515</v>
      </c>
      <c r="I151" s="101">
        <v>0.15734583397723342</v>
      </c>
      <c r="J151" s="101">
        <v>0.22754014731420061</v>
      </c>
      <c r="K151" s="101">
        <v>0.2967613419790685</v>
      </c>
      <c r="L151" s="101">
        <v>0.45806575881872902</v>
      </c>
      <c r="M151" s="101">
        <v>0.37140698378557901</v>
      </c>
      <c r="N151" s="101">
        <v>0.43128336316517463</v>
      </c>
      <c r="O151" s="101">
        <v>0.46053813608723138</v>
      </c>
      <c r="P151" s="101">
        <v>0.58413655575624845</v>
      </c>
      <c r="Q151" s="101">
        <v>0.54218825246805924</v>
      </c>
      <c r="R151" s="101">
        <v>0.68891942368339554</v>
      </c>
      <c r="S151" s="101">
        <v>0.70437892834176397</v>
      </c>
      <c r="T151" s="101">
        <v>0.70633388751016002</v>
      </c>
      <c r="U151" s="101">
        <v>0.70819635201680808</v>
      </c>
      <c r="V151" s="101">
        <v>1.0347831418037075</v>
      </c>
      <c r="W151" s="101">
        <v>0.98529981011271239</v>
      </c>
      <c r="X151" s="101">
        <v>1.2599149038769719</v>
      </c>
      <c r="Y151" s="101">
        <v>1.0566742413981915</v>
      </c>
      <c r="DA151" s="131" t="s">
        <v>1881</v>
      </c>
    </row>
    <row r="152" spans="1:105" ht="12" customHeight="1" x14ac:dyDescent="0.25">
      <c r="A152" s="103" t="s">
        <v>52</v>
      </c>
      <c r="B152" s="104">
        <v>0.10681695544553747</v>
      </c>
      <c r="C152" s="104">
        <v>0.12387430068119769</v>
      </c>
      <c r="D152" s="104">
        <v>0.19099068472901592</v>
      </c>
      <c r="E152" s="104">
        <v>0.44242374203984125</v>
      </c>
      <c r="F152" s="104">
        <v>0.52056713695358559</v>
      </c>
      <c r="G152" s="104">
        <v>0.51094714817297027</v>
      </c>
      <c r="H152" s="104">
        <v>0.58856767452928349</v>
      </c>
      <c r="I152" s="104">
        <v>0.62079984032255153</v>
      </c>
      <c r="J152" s="104">
        <v>0.91754531645637349</v>
      </c>
      <c r="K152" s="104">
        <v>1.1359748610652556</v>
      </c>
      <c r="L152" s="104">
        <v>2.1553362894753856</v>
      </c>
      <c r="M152" s="104">
        <v>2.4113271188271312</v>
      </c>
      <c r="N152" s="104">
        <v>2.8270087229702461</v>
      </c>
      <c r="O152" s="104">
        <v>3.3712335099515824</v>
      </c>
      <c r="P152" s="104">
        <v>3.6496342542572133</v>
      </c>
      <c r="Q152" s="104">
        <v>3.602166556360447</v>
      </c>
      <c r="R152" s="104">
        <v>3.7692655921869278</v>
      </c>
      <c r="S152" s="104">
        <v>4.09203478194285</v>
      </c>
      <c r="T152" s="104">
        <v>4.2820104367248142</v>
      </c>
      <c r="U152" s="104">
        <v>4.2653111439966356</v>
      </c>
      <c r="V152" s="104">
        <v>5.3675027090379874</v>
      </c>
      <c r="W152" s="104">
        <v>4.4938270410024268</v>
      </c>
      <c r="X152" s="104">
        <v>4.7213715583003513</v>
      </c>
      <c r="Y152" s="104">
        <v>4.1399254592916064</v>
      </c>
      <c r="DA152" s="132" t="s">
        <v>1882</v>
      </c>
    </row>
    <row r="153" spans="1:105" ht="12" customHeight="1" x14ac:dyDescent="0.25">
      <c r="A153" s="106" t="s">
        <v>122</v>
      </c>
      <c r="B153" s="101">
        <v>112.16880568297074</v>
      </c>
      <c r="C153" s="101">
        <v>122.22211200347701</v>
      </c>
      <c r="D153" s="101">
        <v>148.54274282904231</v>
      </c>
      <c r="E153" s="101">
        <v>170.84446842304368</v>
      </c>
      <c r="F153" s="101">
        <v>201.725895453173</v>
      </c>
      <c r="G153" s="101">
        <v>238.72518624113991</v>
      </c>
      <c r="H153" s="101">
        <v>285.65140750258945</v>
      </c>
      <c r="I153" s="101">
        <v>334.29290095738435</v>
      </c>
      <c r="J153" s="101">
        <v>375.69187411890164</v>
      </c>
      <c r="K153" s="101">
        <v>409.81533124595302</v>
      </c>
      <c r="L153" s="101">
        <v>471.47065085827523</v>
      </c>
      <c r="M153" s="101">
        <v>526.30008882796756</v>
      </c>
      <c r="N153" s="101">
        <v>574.21882584971809</v>
      </c>
      <c r="O153" s="101">
        <v>636.83633867096125</v>
      </c>
      <c r="P153" s="101">
        <v>634.82121894590978</v>
      </c>
      <c r="Q153" s="101">
        <v>694.13813277227587</v>
      </c>
      <c r="R153" s="101">
        <v>745.01548609029521</v>
      </c>
      <c r="S153" s="101">
        <v>809.1441132371433</v>
      </c>
      <c r="T153" s="101">
        <v>881.4340430578078</v>
      </c>
      <c r="U153" s="101">
        <v>944.98935148823523</v>
      </c>
      <c r="V153" s="101">
        <v>1074.5984043469387</v>
      </c>
      <c r="W153" s="101">
        <v>1164.7516585386411</v>
      </c>
      <c r="X153" s="101">
        <v>1105.5571064227133</v>
      </c>
      <c r="Y153" s="101">
        <v>1154.7897340107761</v>
      </c>
      <c r="DA153" s="131" t="s">
        <v>1883</v>
      </c>
    </row>
    <row r="154" spans="1:105" ht="12" customHeight="1" x14ac:dyDescent="0.25">
      <c r="A154" s="107" t="s">
        <v>121</v>
      </c>
      <c r="B154" s="104">
        <v>14.123230964012475</v>
      </c>
      <c r="C154" s="104">
        <v>18.383674523118124</v>
      </c>
      <c r="D154" s="104">
        <v>27.026251710182692</v>
      </c>
      <c r="E154" s="104">
        <v>37.580203595750994</v>
      </c>
      <c r="F154" s="104">
        <v>43.470125769954947</v>
      </c>
      <c r="G154" s="104">
        <v>53.781270707010002</v>
      </c>
      <c r="H154" s="104">
        <v>67.412484109321028</v>
      </c>
      <c r="I154" s="104">
        <v>101.08207988543364</v>
      </c>
      <c r="J154" s="104">
        <v>119.81012109294545</v>
      </c>
      <c r="K154" s="104">
        <v>159.00931772798947</v>
      </c>
      <c r="L154" s="104">
        <v>190.14778742405659</v>
      </c>
      <c r="M154" s="104">
        <v>235.46325338462458</v>
      </c>
      <c r="N154" s="104">
        <v>254.39464341808412</v>
      </c>
      <c r="O154" s="104">
        <v>287.68716301313452</v>
      </c>
      <c r="P154" s="104">
        <v>318.3068460924801</v>
      </c>
      <c r="Q154" s="104">
        <v>369.40866857374431</v>
      </c>
      <c r="R154" s="104">
        <v>416.39274778974345</v>
      </c>
      <c r="S154" s="104">
        <v>468.12239428352638</v>
      </c>
      <c r="T154" s="104">
        <v>529.96997085461487</v>
      </c>
      <c r="U154" s="104">
        <v>568.85787110781018</v>
      </c>
      <c r="V154" s="104">
        <v>615.58941613386446</v>
      </c>
      <c r="W154" s="104">
        <v>759.21633260892656</v>
      </c>
      <c r="X154" s="104">
        <v>857.28753905850976</v>
      </c>
      <c r="Y154" s="104">
        <v>872.60852609775282</v>
      </c>
      <c r="DA154" s="132" t="s">
        <v>1884</v>
      </c>
    </row>
    <row r="155" spans="1:105" ht="12" customHeight="1" x14ac:dyDescent="0.25">
      <c r="A155" s="108" t="s">
        <v>53</v>
      </c>
      <c r="B155" s="98">
        <v>7.0762630244800597</v>
      </c>
      <c r="C155" s="98">
        <v>9.0630195245858918</v>
      </c>
      <c r="D155" s="98">
        <v>12.825171837290563</v>
      </c>
      <c r="E155" s="98">
        <v>16.917287140426335</v>
      </c>
      <c r="F155" s="98">
        <v>19.852016928726304</v>
      </c>
      <c r="G155" s="98">
        <v>23.619010718002208</v>
      </c>
      <c r="H155" s="98">
        <v>28.525153887397259</v>
      </c>
      <c r="I155" s="98">
        <v>45.577364030676527</v>
      </c>
      <c r="J155" s="98">
        <v>49.272697382497533</v>
      </c>
      <c r="K155" s="98">
        <v>64.925298550697477</v>
      </c>
      <c r="L155" s="98">
        <v>78.158919854667559</v>
      </c>
      <c r="M155" s="98">
        <v>92.90242144554729</v>
      </c>
      <c r="N155" s="98">
        <v>99.427424568974118</v>
      </c>
      <c r="O155" s="98">
        <v>115.88732517694618</v>
      </c>
      <c r="P155" s="98">
        <v>116.26258795105886</v>
      </c>
      <c r="Q155" s="98">
        <v>134.87877421668418</v>
      </c>
      <c r="R155" s="98">
        <v>153.07863788227277</v>
      </c>
      <c r="S155" s="98">
        <v>179.35144871038707</v>
      </c>
      <c r="T155" s="98">
        <v>193.15343752686968</v>
      </c>
      <c r="U155" s="98">
        <v>203.60656120299808</v>
      </c>
      <c r="V155" s="98">
        <v>206.77911857457937</v>
      </c>
      <c r="W155" s="98">
        <v>275.05616050266093</v>
      </c>
      <c r="X155" s="98">
        <v>272.77359221576506</v>
      </c>
      <c r="Y155" s="98">
        <v>256.16917253108716</v>
      </c>
      <c r="DA155" s="63" t="s">
        <v>1885</v>
      </c>
    </row>
    <row r="156" spans="1:105" ht="12" customHeight="1" x14ac:dyDescent="0.25">
      <c r="A156" s="108" t="s">
        <v>52</v>
      </c>
      <c r="B156" s="98">
        <v>7.0469679395324132</v>
      </c>
      <c r="C156" s="98">
        <v>9.3206549985322287</v>
      </c>
      <c r="D156" s="98">
        <v>14.201079872892132</v>
      </c>
      <c r="E156" s="98">
        <v>20.662916455324638</v>
      </c>
      <c r="F156" s="98">
        <v>23.618108841228651</v>
      </c>
      <c r="G156" s="98">
        <v>30.162259989007797</v>
      </c>
      <c r="H156" s="98">
        <v>38.887330221923776</v>
      </c>
      <c r="I156" s="98">
        <v>55.504715854757123</v>
      </c>
      <c r="J156" s="98">
        <v>70.537423710447911</v>
      </c>
      <c r="K156" s="98">
        <v>94.084019177291992</v>
      </c>
      <c r="L156" s="98">
        <v>111.98886756938899</v>
      </c>
      <c r="M156" s="98">
        <v>142.56083193907725</v>
      </c>
      <c r="N156" s="98">
        <v>154.96721884910997</v>
      </c>
      <c r="O156" s="98">
        <v>171.79983783618835</v>
      </c>
      <c r="P156" s="98">
        <v>202.04425814142124</v>
      </c>
      <c r="Q156" s="98">
        <v>234.52989435706013</v>
      </c>
      <c r="R156" s="98">
        <v>263.31410990747065</v>
      </c>
      <c r="S156" s="98">
        <v>288.77094557313939</v>
      </c>
      <c r="T156" s="98">
        <v>336.81653332774533</v>
      </c>
      <c r="U156" s="98">
        <v>365.25130990481227</v>
      </c>
      <c r="V156" s="98">
        <v>408.81029755928495</v>
      </c>
      <c r="W156" s="98">
        <v>484.1601721062658</v>
      </c>
      <c r="X156" s="98">
        <v>584.51394684274464</v>
      </c>
      <c r="Y156" s="98">
        <v>616.439353566666</v>
      </c>
      <c r="DA156" s="63" t="s">
        <v>1886</v>
      </c>
    </row>
    <row r="157" spans="1:105" ht="12" customHeight="1" x14ac:dyDescent="0.25">
      <c r="A157" s="121" t="s">
        <v>54</v>
      </c>
      <c r="B157" s="122">
        <v>49.013824800122656</v>
      </c>
      <c r="C157" s="122">
        <v>61.750133589264387</v>
      </c>
      <c r="D157" s="122">
        <v>89.013864087259591</v>
      </c>
      <c r="E157" s="122">
        <v>117.71592317313369</v>
      </c>
      <c r="F157" s="122">
        <v>145.19204638825346</v>
      </c>
      <c r="G157" s="122">
        <v>177.14503617568192</v>
      </c>
      <c r="H157" s="122">
        <v>212.69098987019663</v>
      </c>
      <c r="I157" s="122">
        <v>265.73236747023469</v>
      </c>
      <c r="J157" s="122">
        <v>301.6489268769235</v>
      </c>
      <c r="K157" s="122">
        <v>339.65504723593511</v>
      </c>
      <c r="L157" s="122">
        <v>433.36246015709497</v>
      </c>
      <c r="M157" s="122">
        <v>435.45811825024072</v>
      </c>
      <c r="N157" s="122">
        <v>455.01526956057381</v>
      </c>
      <c r="O157" s="122">
        <v>484.47903815397655</v>
      </c>
      <c r="P157" s="122">
        <v>492.23970825256606</v>
      </c>
      <c r="Q157" s="122">
        <v>534.0250466867592</v>
      </c>
      <c r="R157" s="122">
        <v>588.47693471054436</v>
      </c>
      <c r="S157" s="122">
        <v>639.63753490316651</v>
      </c>
      <c r="T157" s="122">
        <v>701.8183794782783</v>
      </c>
      <c r="U157" s="122">
        <v>755.63505747174111</v>
      </c>
      <c r="V157" s="122">
        <v>866.83637971829592</v>
      </c>
      <c r="W157" s="122">
        <v>965.55641891345181</v>
      </c>
      <c r="X157" s="122">
        <v>1108.875131707166</v>
      </c>
      <c r="Y157" s="122">
        <v>1168.8955797209612</v>
      </c>
      <c r="DA157" s="130" t="s">
        <v>1887</v>
      </c>
    </row>
    <row r="158" spans="1:105" ht="12" customHeight="1" x14ac:dyDescent="0.25">
      <c r="A158" s="97" t="s">
        <v>50</v>
      </c>
      <c r="B158" s="98">
        <v>11.513888554319324</v>
      </c>
      <c r="C158" s="98">
        <v>14.5536049739533</v>
      </c>
      <c r="D158" s="98">
        <v>22.734284463398964</v>
      </c>
      <c r="E158" s="98">
        <v>36.038134551916585</v>
      </c>
      <c r="F158" s="98">
        <v>45.127181387622819</v>
      </c>
      <c r="G158" s="98">
        <v>50.57437784747956</v>
      </c>
      <c r="H158" s="98">
        <v>57.946140241359466</v>
      </c>
      <c r="I158" s="98">
        <v>71.190240805996027</v>
      </c>
      <c r="J158" s="98">
        <v>78.379287021855419</v>
      </c>
      <c r="K158" s="98">
        <v>95.212656472747412</v>
      </c>
      <c r="L158" s="98">
        <v>113.41811234781477</v>
      </c>
      <c r="M158" s="98">
        <v>123.94951043240823</v>
      </c>
      <c r="N158" s="98">
        <v>131.07000579674866</v>
      </c>
      <c r="O158" s="98">
        <v>142.37998505935087</v>
      </c>
      <c r="P158" s="98">
        <v>146.48071102367106</v>
      </c>
      <c r="Q158" s="98">
        <v>147.59360339625545</v>
      </c>
      <c r="R158" s="98">
        <v>144.63894086294286</v>
      </c>
      <c r="S158" s="98">
        <v>155.38868372761027</v>
      </c>
      <c r="T158" s="98">
        <v>159.18301206095748</v>
      </c>
      <c r="U158" s="98">
        <v>169.18453898954311</v>
      </c>
      <c r="V158" s="98">
        <v>193.87238372353957</v>
      </c>
      <c r="W158" s="98">
        <v>197.59177058029499</v>
      </c>
      <c r="X158" s="98">
        <v>201.684982266692</v>
      </c>
      <c r="Y158" s="98">
        <v>196.81838776926784</v>
      </c>
      <c r="DA158" s="63" t="s">
        <v>1888</v>
      </c>
    </row>
    <row r="159" spans="1:105" ht="12" customHeight="1" x14ac:dyDescent="0.25">
      <c r="A159" s="109" t="s">
        <v>120</v>
      </c>
      <c r="B159" s="33">
        <v>37.499936245803326</v>
      </c>
      <c r="C159" s="33">
        <v>47.196528615311095</v>
      </c>
      <c r="D159" s="33">
        <v>66.279579623860613</v>
      </c>
      <c r="E159" s="33">
        <v>81.677788621217104</v>
      </c>
      <c r="F159" s="33">
        <v>100.06486500063066</v>
      </c>
      <c r="G159" s="33">
        <v>126.57065832820236</v>
      </c>
      <c r="H159" s="33">
        <v>154.74484962883713</v>
      </c>
      <c r="I159" s="33">
        <v>194.54212666423871</v>
      </c>
      <c r="J159" s="33">
        <v>223.26963985506802</v>
      </c>
      <c r="K159" s="33">
        <v>244.44239076318772</v>
      </c>
      <c r="L159" s="33">
        <v>319.94434780928015</v>
      </c>
      <c r="M159" s="33">
        <v>311.50860781783246</v>
      </c>
      <c r="N159" s="33">
        <v>323.9452637638251</v>
      </c>
      <c r="O159" s="33">
        <v>342.09905309462573</v>
      </c>
      <c r="P159" s="33">
        <v>345.75899722889511</v>
      </c>
      <c r="Q159" s="33">
        <v>386.43144329050375</v>
      </c>
      <c r="R159" s="33">
        <v>443.8379938476013</v>
      </c>
      <c r="S159" s="33">
        <v>484.2488511755563</v>
      </c>
      <c r="T159" s="33">
        <v>542.63536741732071</v>
      </c>
      <c r="U159" s="33">
        <v>586.45051848219805</v>
      </c>
      <c r="V159" s="33">
        <v>672.9639959947566</v>
      </c>
      <c r="W159" s="33">
        <v>767.96464833315702</v>
      </c>
      <c r="X159" s="33">
        <v>907.19014944047376</v>
      </c>
      <c r="Y159" s="33">
        <v>972.07719195169329</v>
      </c>
      <c r="DA159" s="60" t="s">
        <v>1889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7335.8000830635447</v>
      </c>
      <c r="C161" s="117">
        <f t="shared" si="54"/>
        <v>7831.4789557320237</v>
      </c>
      <c r="D161" s="117">
        <f t="shared" si="54"/>
        <v>7731.7177794991594</v>
      </c>
      <c r="E161" s="117">
        <f t="shared" si="54"/>
        <v>8327.3040600650038</v>
      </c>
      <c r="F161" s="117">
        <f t="shared" si="54"/>
        <v>7862.9417754102487</v>
      </c>
      <c r="G161" s="117">
        <f t="shared" si="54"/>
        <v>7568.1168662764667</v>
      </c>
      <c r="H161" s="117">
        <f t="shared" si="54"/>
        <v>7792.0189807662355</v>
      </c>
      <c r="I161" s="117">
        <f t="shared" si="54"/>
        <v>7295.6803475444522</v>
      </c>
      <c r="J161" s="117">
        <f t="shared" si="54"/>
        <v>7639.9172051126843</v>
      </c>
      <c r="K161" s="117">
        <f t="shared" si="54"/>
        <v>7472.1402096528464</v>
      </c>
      <c r="L161" s="117">
        <f t="shared" si="54"/>
        <v>8470.7270040308576</v>
      </c>
      <c r="M161" s="117">
        <f t="shared" si="54"/>
        <v>7440.8670639463626</v>
      </c>
      <c r="N161" s="117">
        <f t="shared" si="54"/>
        <v>8083.6916162404386</v>
      </c>
      <c r="O161" s="117">
        <f t="shared" si="54"/>
        <v>7841.8806672923738</v>
      </c>
      <c r="P161" s="117">
        <f t="shared" si="54"/>
        <v>6583.3204963790968</v>
      </c>
      <c r="Q161" s="117">
        <f t="shared" si="54"/>
        <v>6751.1093444615053</v>
      </c>
      <c r="R161" s="117">
        <f t="shared" ref="R161:V161" si="55">R162+R164+R166+R175</f>
        <v>7399.7774576561305</v>
      </c>
      <c r="S161" s="117">
        <f t="shared" si="55"/>
        <v>7615.0394340631583</v>
      </c>
      <c r="T161" s="117">
        <f t="shared" si="55"/>
        <v>7663.3314004398162</v>
      </c>
      <c r="U161" s="117">
        <f t="shared" si="55"/>
        <v>7706.6687134686463</v>
      </c>
      <c r="V161" s="117">
        <f t="shared" si="55"/>
        <v>7410.9188844530063</v>
      </c>
      <c r="W161" s="117">
        <f t="shared" ref="W161:Y161" si="56">W162+W164+W166+W175</f>
        <v>8175.3614164956671</v>
      </c>
      <c r="X161" s="117">
        <f t="shared" si="56"/>
        <v>7383.6873990740851</v>
      </c>
      <c r="Y161" s="117">
        <f t="shared" si="56"/>
        <v>7273.7303386259864</v>
      </c>
      <c r="DA161" s="129" t="s">
        <v>1890</v>
      </c>
    </row>
    <row r="162" spans="1:105" ht="12.95" customHeight="1" x14ac:dyDescent="0.25">
      <c r="A162" s="121" t="s">
        <v>57</v>
      </c>
      <c r="B162" s="122">
        <f t="shared" ref="B162:Y162" si="57">B163</f>
        <v>6041.2768197119422</v>
      </c>
      <c r="C162" s="122">
        <f t="shared" si="57"/>
        <v>6489.0409953990302</v>
      </c>
      <c r="D162" s="122">
        <f t="shared" si="57"/>
        <v>6380.6430614108594</v>
      </c>
      <c r="E162" s="122">
        <f t="shared" si="57"/>
        <v>6729.2697658979469</v>
      </c>
      <c r="F162" s="122">
        <f t="shared" si="57"/>
        <v>6477.9638721187075</v>
      </c>
      <c r="G162" s="122">
        <f t="shared" si="57"/>
        <v>6165.1094579195506</v>
      </c>
      <c r="H162" s="122">
        <f t="shared" si="57"/>
        <v>6270.7306617513041</v>
      </c>
      <c r="I162" s="122">
        <f t="shared" si="57"/>
        <v>5827.1443344210657</v>
      </c>
      <c r="J162" s="122">
        <f t="shared" si="57"/>
        <v>6150.8546399868592</v>
      </c>
      <c r="K162" s="122">
        <f t="shared" si="57"/>
        <v>5992.7730986068282</v>
      </c>
      <c r="L162" s="122">
        <f t="shared" si="57"/>
        <v>6883.5565911223448</v>
      </c>
      <c r="M162" s="122">
        <f t="shared" si="57"/>
        <v>5845.5661945800694</v>
      </c>
      <c r="N162" s="122">
        <f t="shared" si="57"/>
        <v>6426.500257519504</v>
      </c>
      <c r="O162" s="122">
        <f t="shared" si="57"/>
        <v>6262.9756946431362</v>
      </c>
      <c r="P162" s="122">
        <f t="shared" si="57"/>
        <v>5131.0339526500893</v>
      </c>
      <c r="Q162" s="122">
        <f t="shared" si="57"/>
        <v>5210.6290519429931</v>
      </c>
      <c r="R162" s="122">
        <f t="shared" si="57"/>
        <v>5790.4004461709264</v>
      </c>
      <c r="S162" s="122">
        <f t="shared" si="57"/>
        <v>5912.4834716817395</v>
      </c>
      <c r="T162" s="122">
        <f t="shared" si="57"/>
        <v>5968.8702680816668</v>
      </c>
      <c r="U162" s="122">
        <f t="shared" si="57"/>
        <v>5973.0640015811496</v>
      </c>
      <c r="V162" s="122">
        <f t="shared" si="57"/>
        <v>5639.8365292666876</v>
      </c>
      <c r="W162" s="122">
        <f t="shared" si="57"/>
        <v>6375.2853024334263</v>
      </c>
      <c r="X162" s="122">
        <f t="shared" si="57"/>
        <v>5703.2676862892977</v>
      </c>
      <c r="Y162" s="122">
        <f t="shared" si="57"/>
        <v>5632.7733161074975</v>
      </c>
      <c r="DA162" s="130" t="s">
        <v>1891</v>
      </c>
    </row>
    <row r="163" spans="1:105" ht="12" customHeight="1" x14ac:dyDescent="0.25">
      <c r="A163" s="97" t="s">
        <v>53</v>
      </c>
      <c r="B163" s="33">
        <v>6041.2768197119422</v>
      </c>
      <c r="C163" s="33">
        <v>6489.0409953990302</v>
      </c>
      <c r="D163" s="33">
        <v>6380.6430614108594</v>
      </c>
      <c r="E163" s="33">
        <v>6729.2697658979469</v>
      </c>
      <c r="F163" s="33">
        <v>6477.9638721187075</v>
      </c>
      <c r="G163" s="33">
        <v>6165.1094579195506</v>
      </c>
      <c r="H163" s="33">
        <v>6270.7306617513041</v>
      </c>
      <c r="I163" s="33">
        <v>5827.1443344210657</v>
      </c>
      <c r="J163" s="33">
        <v>6150.8546399868592</v>
      </c>
      <c r="K163" s="33">
        <v>5992.7730986068282</v>
      </c>
      <c r="L163" s="33">
        <v>6883.5565911223448</v>
      </c>
      <c r="M163" s="33">
        <v>5845.5661945800694</v>
      </c>
      <c r="N163" s="33">
        <v>6426.500257519504</v>
      </c>
      <c r="O163" s="33">
        <v>6262.9756946431362</v>
      </c>
      <c r="P163" s="33">
        <v>5131.0339526500893</v>
      </c>
      <c r="Q163" s="33">
        <v>5210.6290519429931</v>
      </c>
      <c r="R163" s="33">
        <v>5790.4004461709264</v>
      </c>
      <c r="S163" s="33">
        <v>5912.4834716817395</v>
      </c>
      <c r="T163" s="33">
        <v>5968.8702680816668</v>
      </c>
      <c r="U163" s="33">
        <v>5973.0640015811496</v>
      </c>
      <c r="V163" s="33">
        <v>5639.8365292666876</v>
      </c>
      <c r="W163" s="33">
        <v>6375.2853024334263</v>
      </c>
      <c r="X163" s="33">
        <v>5703.2676862892977</v>
      </c>
      <c r="Y163" s="33">
        <v>5632.7733161074975</v>
      </c>
      <c r="DA163" s="60" t="s">
        <v>1892</v>
      </c>
    </row>
    <row r="164" spans="1:105" ht="12.95" customHeight="1" x14ac:dyDescent="0.25">
      <c r="A164" s="121" t="s">
        <v>92</v>
      </c>
      <c r="B164" s="122">
        <f t="shared" ref="B164:Y164" si="58">B165</f>
        <v>145.45658804457148</v>
      </c>
      <c r="C164" s="122">
        <f t="shared" si="58"/>
        <v>180.26488345452057</v>
      </c>
      <c r="D164" s="122">
        <f t="shared" si="58"/>
        <v>151.43405142772266</v>
      </c>
      <c r="E164" s="122">
        <f t="shared" si="58"/>
        <v>381.16481637054517</v>
      </c>
      <c r="F164" s="122">
        <f t="shared" si="58"/>
        <v>174.55537021705902</v>
      </c>
      <c r="G164" s="122">
        <f t="shared" si="58"/>
        <v>216.09349239359886</v>
      </c>
      <c r="H164" s="122">
        <f t="shared" si="58"/>
        <v>277.29466764713743</v>
      </c>
      <c r="I164" s="122">
        <f t="shared" si="58"/>
        <v>204.70114538137551</v>
      </c>
      <c r="J164" s="122">
        <f t="shared" si="58"/>
        <v>218.420829148058</v>
      </c>
      <c r="K164" s="122">
        <f t="shared" si="58"/>
        <v>252.64713019337401</v>
      </c>
      <c r="L164" s="122">
        <f t="shared" si="58"/>
        <v>268.16277001778008</v>
      </c>
      <c r="M164" s="122">
        <f t="shared" si="58"/>
        <v>271.47879879352377</v>
      </c>
      <c r="N164" s="122">
        <f t="shared" si="58"/>
        <v>334.81292154198064</v>
      </c>
      <c r="O164" s="122">
        <f t="shared" si="58"/>
        <v>282.11670423116459</v>
      </c>
      <c r="P164" s="122">
        <f t="shared" si="58"/>
        <v>246.97989826039839</v>
      </c>
      <c r="Q164" s="122">
        <f t="shared" si="58"/>
        <v>330.54361847178888</v>
      </c>
      <c r="R164" s="122">
        <f t="shared" si="58"/>
        <v>366.94987979846059</v>
      </c>
      <c r="S164" s="122">
        <f t="shared" si="58"/>
        <v>406.20579631672615</v>
      </c>
      <c r="T164" s="122">
        <f t="shared" si="58"/>
        <v>362.99690270837721</v>
      </c>
      <c r="U164" s="122">
        <f t="shared" si="58"/>
        <v>411.64310594074607</v>
      </c>
      <c r="V164" s="122">
        <f t="shared" si="58"/>
        <v>420.15444211451944</v>
      </c>
      <c r="W164" s="122">
        <f t="shared" si="58"/>
        <v>424.27356815122795</v>
      </c>
      <c r="X164" s="122">
        <f t="shared" si="58"/>
        <v>371.50286158963769</v>
      </c>
      <c r="Y164" s="122">
        <f t="shared" si="58"/>
        <v>363.12179996009411</v>
      </c>
      <c r="DA164" s="130" t="s">
        <v>1893</v>
      </c>
    </row>
    <row r="165" spans="1:105" ht="12" customHeight="1" x14ac:dyDescent="0.25">
      <c r="A165" s="97" t="s">
        <v>53</v>
      </c>
      <c r="B165" s="98">
        <v>145.45658804457148</v>
      </c>
      <c r="C165" s="98">
        <v>180.26488345452057</v>
      </c>
      <c r="D165" s="98">
        <v>151.43405142772266</v>
      </c>
      <c r="E165" s="98">
        <v>381.16481637054517</v>
      </c>
      <c r="F165" s="98">
        <v>174.55537021705902</v>
      </c>
      <c r="G165" s="98">
        <v>216.09349239359886</v>
      </c>
      <c r="H165" s="98">
        <v>277.29466764713743</v>
      </c>
      <c r="I165" s="98">
        <v>204.70114538137551</v>
      </c>
      <c r="J165" s="98">
        <v>218.420829148058</v>
      </c>
      <c r="K165" s="98">
        <v>252.64713019337401</v>
      </c>
      <c r="L165" s="98">
        <v>268.16277001778008</v>
      </c>
      <c r="M165" s="98">
        <v>271.47879879352377</v>
      </c>
      <c r="N165" s="98">
        <v>334.81292154198064</v>
      </c>
      <c r="O165" s="98">
        <v>282.11670423116459</v>
      </c>
      <c r="P165" s="98">
        <v>246.97989826039839</v>
      </c>
      <c r="Q165" s="98">
        <v>330.54361847178888</v>
      </c>
      <c r="R165" s="98">
        <v>366.94987979846059</v>
      </c>
      <c r="S165" s="98">
        <v>406.20579631672615</v>
      </c>
      <c r="T165" s="98">
        <v>362.99690270837721</v>
      </c>
      <c r="U165" s="98">
        <v>411.64310594074607</v>
      </c>
      <c r="V165" s="98">
        <v>420.15444211451944</v>
      </c>
      <c r="W165" s="98">
        <v>424.27356815122795</v>
      </c>
      <c r="X165" s="98">
        <v>371.50286158963769</v>
      </c>
      <c r="Y165" s="98">
        <v>363.12179996009411</v>
      </c>
      <c r="DA165" s="63" t="s">
        <v>1894</v>
      </c>
    </row>
    <row r="166" spans="1:105" ht="12" customHeight="1" x14ac:dyDescent="0.25">
      <c r="A166" s="121" t="s">
        <v>55</v>
      </c>
      <c r="B166" s="122">
        <v>793.74015228205224</v>
      </c>
      <c r="C166" s="122">
        <v>788.00155735018973</v>
      </c>
      <c r="D166" s="122">
        <v>810.95177299223724</v>
      </c>
      <c r="E166" s="122">
        <v>825.2239567870464</v>
      </c>
      <c r="F166" s="122">
        <v>826.85668266505115</v>
      </c>
      <c r="G166" s="122">
        <v>798.63422833157529</v>
      </c>
      <c r="H166" s="122">
        <v>826.41398639875081</v>
      </c>
      <c r="I166" s="122">
        <v>836.42773500067176</v>
      </c>
      <c r="J166" s="122">
        <v>842.95114534077243</v>
      </c>
      <c r="K166" s="122">
        <v>830.50126573333796</v>
      </c>
      <c r="L166" s="122">
        <v>877.18694449864347</v>
      </c>
      <c r="M166" s="122">
        <v>905.48354896880483</v>
      </c>
      <c r="N166" s="122">
        <v>908.92024624346288</v>
      </c>
      <c r="O166" s="122">
        <v>906.41910288468864</v>
      </c>
      <c r="P166" s="122">
        <v>844.90862529032859</v>
      </c>
      <c r="Q166" s="122">
        <v>848.23571913906017</v>
      </c>
      <c r="R166" s="122">
        <v>881.41434339351395</v>
      </c>
      <c r="S166" s="122">
        <v>917.44003292925595</v>
      </c>
      <c r="T166" s="122">
        <v>941.40129041051148</v>
      </c>
      <c r="U166" s="122">
        <v>939.33657971043783</v>
      </c>
      <c r="V166" s="122">
        <v>954.3112642156733</v>
      </c>
      <c r="W166" s="122">
        <v>982.20026951691875</v>
      </c>
      <c r="X166" s="122">
        <v>898.9833041267259</v>
      </c>
      <c r="Y166" s="122">
        <v>878.40666973245766</v>
      </c>
      <c r="DA166" s="130" t="s">
        <v>1895</v>
      </c>
    </row>
    <row r="167" spans="1:105" ht="12" customHeight="1" x14ac:dyDescent="0.25">
      <c r="A167" s="97" t="s">
        <v>124</v>
      </c>
      <c r="B167" s="98">
        <v>142.21946049929306</v>
      </c>
      <c r="C167" s="98">
        <v>145.29756676631774</v>
      </c>
      <c r="D167" s="98">
        <v>146.85366344908391</v>
      </c>
      <c r="E167" s="98">
        <v>147.20969432984359</v>
      </c>
      <c r="F167" s="98">
        <v>156.23702201559087</v>
      </c>
      <c r="G167" s="98">
        <v>155.69038567537626</v>
      </c>
      <c r="H167" s="98">
        <v>152.50760416094607</v>
      </c>
      <c r="I167" s="98">
        <v>149.50333947263195</v>
      </c>
      <c r="J167" s="98">
        <v>143.01047311004308</v>
      </c>
      <c r="K167" s="98">
        <v>138.09427504443042</v>
      </c>
      <c r="L167" s="98">
        <v>142.87611597293272</v>
      </c>
      <c r="M167" s="98">
        <v>141.54131132123896</v>
      </c>
      <c r="N167" s="98">
        <v>131.99990616682956</v>
      </c>
      <c r="O167" s="98">
        <v>123.19844030691566</v>
      </c>
      <c r="P167" s="98">
        <v>110.43282258320085</v>
      </c>
      <c r="Q167" s="98">
        <v>102.99832405726056</v>
      </c>
      <c r="R167" s="98">
        <v>109.85147573095372</v>
      </c>
      <c r="S167" s="98">
        <v>115.24027315514536</v>
      </c>
      <c r="T167" s="98">
        <v>120.68568199872674</v>
      </c>
      <c r="U167" s="98">
        <v>115.79675368604582</v>
      </c>
      <c r="V167" s="98">
        <v>115.14706657111141</v>
      </c>
      <c r="W167" s="98">
        <v>123.92654054199241</v>
      </c>
      <c r="X167" s="98">
        <v>131.05065024046243</v>
      </c>
      <c r="Y167" s="98">
        <v>117.73366387208823</v>
      </c>
      <c r="DA167" s="63" t="s">
        <v>1896</v>
      </c>
    </row>
    <row r="168" spans="1:105" ht="12" customHeight="1" x14ac:dyDescent="0.25">
      <c r="A168" s="97" t="s">
        <v>123</v>
      </c>
      <c r="B168" s="98">
        <v>0.32612192545325952</v>
      </c>
      <c r="C168" s="98">
        <v>0.2946571410369056</v>
      </c>
      <c r="D168" s="98">
        <v>0.28251499144117947</v>
      </c>
      <c r="E168" s="98">
        <v>0.35605102616410789</v>
      </c>
      <c r="F168" s="98">
        <v>0.38640030009035015</v>
      </c>
      <c r="G168" s="98">
        <v>0.38267867466579242</v>
      </c>
      <c r="H168" s="98">
        <v>0.38976963076525251</v>
      </c>
      <c r="I168" s="98">
        <v>0.43857064060737549</v>
      </c>
      <c r="J168" s="98">
        <v>0.54141639009560427</v>
      </c>
      <c r="K168" s="98">
        <v>0.64720355727655832</v>
      </c>
      <c r="L168" s="98">
        <v>0.80693849312782218</v>
      </c>
      <c r="M168" s="98">
        <v>0.76833131217679762</v>
      </c>
      <c r="N168" s="98">
        <v>0.76897291479760987</v>
      </c>
      <c r="O168" s="98">
        <v>0.79825396380210389</v>
      </c>
      <c r="P168" s="98">
        <v>0.7227502223514094</v>
      </c>
      <c r="Q168" s="98">
        <v>0.68503885475997439</v>
      </c>
      <c r="R168" s="98">
        <v>0.78748723251512487</v>
      </c>
      <c r="S168" s="98">
        <v>0.85985382340155558</v>
      </c>
      <c r="T168" s="98">
        <v>0.88070604383292705</v>
      </c>
      <c r="U168" s="98">
        <v>0.78899678815692531</v>
      </c>
      <c r="V168" s="98">
        <v>0.77704189248346045</v>
      </c>
      <c r="W168" s="98">
        <v>0.91188479627053098</v>
      </c>
      <c r="X168" s="98">
        <v>1.1424223056154041</v>
      </c>
      <c r="Y168" s="98">
        <v>0.90630931490321509</v>
      </c>
      <c r="DA168" s="63" t="s">
        <v>1897</v>
      </c>
    </row>
    <row r="169" spans="1:105" ht="12" customHeight="1" x14ac:dyDescent="0.25">
      <c r="A169" s="100" t="s">
        <v>50</v>
      </c>
      <c r="B169" s="101">
        <v>5.5714784151731131E-2</v>
      </c>
      <c r="C169" s="101">
        <v>6.2173210228943718E-2</v>
      </c>
      <c r="D169" s="101">
        <v>5.0033620226047758E-2</v>
      </c>
      <c r="E169" s="101">
        <v>5.2339441457635562E-2</v>
      </c>
      <c r="F169" s="101">
        <v>6.0052557072623032E-2</v>
      </c>
      <c r="G169" s="101">
        <v>6.0475544101197411E-2</v>
      </c>
      <c r="H169" s="101">
        <v>6.3708578782644104E-2</v>
      </c>
      <c r="I169" s="101">
        <v>6.4123580826378535E-2</v>
      </c>
      <c r="J169" s="101">
        <v>7.3258804600090613E-2</v>
      </c>
      <c r="K169" s="101">
        <v>8.2425241056352169E-2</v>
      </c>
      <c r="L169" s="101">
        <v>0.10322640082162865</v>
      </c>
      <c r="M169" s="101">
        <v>0.10327995951893748</v>
      </c>
      <c r="N169" s="101">
        <v>8.522745689715315E-2</v>
      </c>
      <c r="O169" s="101">
        <v>7.1648443931263253E-2</v>
      </c>
      <c r="P169" s="101">
        <v>8.8263670346336837E-2</v>
      </c>
      <c r="Q169" s="101">
        <v>5.4851391172926714E-2</v>
      </c>
      <c r="R169" s="101">
        <v>7.6569354841350384E-2</v>
      </c>
      <c r="S169" s="101">
        <v>9.8974863157055962E-2</v>
      </c>
      <c r="T169" s="101">
        <v>0.10531514274946874</v>
      </c>
      <c r="U169" s="101">
        <v>9.9485968738242322E-2</v>
      </c>
      <c r="V169" s="101">
        <v>9.0900078752517918E-2</v>
      </c>
      <c r="W169" s="101">
        <v>0.1044398875237255</v>
      </c>
      <c r="X169" s="101">
        <v>0.1262497758808109</v>
      </c>
      <c r="Y169" s="101">
        <v>8.3816710584718387E-2</v>
      </c>
      <c r="DA169" s="131" t="s">
        <v>1898</v>
      </c>
    </row>
    <row r="170" spans="1:105" ht="12" customHeight="1" x14ac:dyDescent="0.25">
      <c r="A170" s="103" t="s">
        <v>52</v>
      </c>
      <c r="B170" s="104">
        <v>0.27040714130152849</v>
      </c>
      <c r="C170" s="104">
        <v>0.23248393080796187</v>
      </c>
      <c r="D170" s="104">
        <v>0.23248137121513174</v>
      </c>
      <c r="E170" s="104">
        <v>0.3037115847064723</v>
      </c>
      <c r="F170" s="104">
        <v>0.32634774301772712</v>
      </c>
      <c r="G170" s="104">
        <v>0.32220313056459493</v>
      </c>
      <c r="H170" s="104">
        <v>0.32606105198260843</v>
      </c>
      <c r="I170" s="104">
        <v>0.37444705978099696</v>
      </c>
      <c r="J170" s="104">
        <v>0.46815758549551345</v>
      </c>
      <c r="K170" s="104">
        <v>0.56477831622020624</v>
      </c>
      <c r="L170" s="104">
        <v>0.70371209230619358</v>
      </c>
      <c r="M170" s="104">
        <v>0.6650513526578602</v>
      </c>
      <c r="N170" s="104">
        <v>0.68374545790045693</v>
      </c>
      <c r="O170" s="104">
        <v>0.72660551987084054</v>
      </c>
      <c r="P170" s="104">
        <v>0.63448655200507265</v>
      </c>
      <c r="Q170" s="104">
        <v>0.63018746358704758</v>
      </c>
      <c r="R170" s="104">
        <v>0.71091787767377446</v>
      </c>
      <c r="S170" s="104">
        <v>0.76087896024449975</v>
      </c>
      <c r="T170" s="104">
        <v>0.77539090108345832</v>
      </c>
      <c r="U170" s="104">
        <v>0.68951081941868297</v>
      </c>
      <c r="V170" s="104">
        <v>0.68614181373094252</v>
      </c>
      <c r="W170" s="104">
        <v>0.80744490874680541</v>
      </c>
      <c r="X170" s="104">
        <v>1.0161725297345932</v>
      </c>
      <c r="Y170" s="104">
        <v>0.82249260431849658</v>
      </c>
      <c r="DA170" s="132" t="s">
        <v>1899</v>
      </c>
    </row>
    <row r="171" spans="1:105" ht="12" customHeight="1" x14ac:dyDescent="0.25">
      <c r="A171" s="106" t="s">
        <v>122</v>
      </c>
      <c r="B171" s="101">
        <v>598.04837953489687</v>
      </c>
      <c r="C171" s="101">
        <v>585.66227454207683</v>
      </c>
      <c r="D171" s="101">
        <v>601.01242670386137</v>
      </c>
      <c r="E171" s="101">
        <v>608.30121760824602</v>
      </c>
      <c r="F171" s="101">
        <v>596.65607450126265</v>
      </c>
      <c r="G171" s="101">
        <v>564.94131179658723</v>
      </c>
      <c r="H171" s="101">
        <v>584.56295563346782</v>
      </c>
      <c r="I171" s="101">
        <v>579.71499443754772</v>
      </c>
      <c r="J171" s="101">
        <v>575.94266126645653</v>
      </c>
      <c r="K171" s="101">
        <v>542.71040267232684</v>
      </c>
      <c r="L171" s="101">
        <v>560.31925796900168</v>
      </c>
      <c r="M171" s="101">
        <v>575.14393797615151</v>
      </c>
      <c r="N171" s="101">
        <v>583.32195492085953</v>
      </c>
      <c r="O171" s="101">
        <v>586.59132491214916</v>
      </c>
      <c r="P171" s="101">
        <v>542.91798344191966</v>
      </c>
      <c r="Q171" s="101">
        <v>553.10798003902812</v>
      </c>
      <c r="R171" s="101">
        <v>568.6508470869876</v>
      </c>
      <c r="S171" s="101">
        <v>589.92327124545739</v>
      </c>
      <c r="T171" s="101">
        <v>599.65503871019462</v>
      </c>
      <c r="U171" s="101">
        <v>598.66958214001534</v>
      </c>
      <c r="V171" s="101">
        <v>611.52137148395434</v>
      </c>
      <c r="W171" s="101">
        <v>621.07605669259101</v>
      </c>
      <c r="X171" s="101">
        <v>537.56632241462285</v>
      </c>
      <c r="Y171" s="101">
        <v>535.8587304619798</v>
      </c>
      <c r="DA171" s="131" t="s">
        <v>1900</v>
      </c>
    </row>
    <row r="172" spans="1:105" ht="12" customHeight="1" x14ac:dyDescent="0.25">
      <c r="A172" s="107" t="s">
        <v>121</v>
      </c>
      <c r="B172" s="104">
        <v>53.146190322408842</v>
      </c>
      <c r="C172" s="104">
        <v>56.747058900758418</v>
      </c>
      <c r="D172" s="104">
        <v>62.803167847850759</v>
      </c>
      <c r="E172" s="104">
        <v>69.35699382279283</v>
      </c>
      <c r="F172" s="104">
        <v>73.577185848107533</v>
      </c>
      <c r="G172" s="104">
        <v>77.619852184946183</v>
      </c>
      <c r="H172" s="104">
        <v>88.953656973571583</v>
      </c>
      <c r="I172" s="104">
        <v>106.7708304498847</v>
      </c>
      <c r="J172" s="104">
        <v>123.45659457417725</v>
      </c>
      <c r="K172" s="104">
        <v>149.04938445930401</v>
      </c>
      <c r="L172" s="104">
        <v>173.18463206358135</v>
      </c>
      <c r="M172" s="104">
        <v>188.02996835923753</v>
      </c>
      <c r="N172" s="104">
        <v>192.82941224097638</v>
      </c>
      <c r="O172" s="104">
        <v>195.83108370182168</v>
      </c>
      <c r="P172" s="104">
        <v>190.83506904285682</v>
      </c>
      <c r="Q172" s="104">
        <v>191.44437618801143</v>
      </c>
      <c r="R172" s="104">
        <v>202.12453334305746</v>
      </c>
      <c r="S172" s="104">
        <v>211.41663470525182</v>
      </c>
      <c r="T172" s="104">
        <v>220.1798636577571</v>
      </c>
      <c r="U172" s="104">
        <v>224.08124709621976</v>
      </c>
      <c r="V172" s="104">
        <v>226.86578426812397</v>
      </c>
      <c r="W172" s="104">
        <v>236.28578748606492</v>
      </c>
      <c r="X172" s="104">
        <v>229.22390916602507</v>
      </c>
      <c r="Y172" s="104">
        <v>223.90796608348631</v>
      </c>
      <c r="DA172" s="132" t="s">
        <v>1901</v>
      </c>
    </row>
    <row r="173" spans="1:105" ht="12" customHeight="1" x14ac:dyDescent="0.25">
      <c r="A173" s="108" t="s">
        <v>53</v>
      </c>
      <c r="B173" s="98">
        <v>19.086326340185447</v>
      </c>
      <c r="C173" s="98">
        <v>20.205240712535119</v>
      </c>
      <c r="D173" s="98">
        <v>21.718051680449179</v>
      </c>
      <c r="E173" s="98">
        <v>23.576975607089221</v>
      </c>
      <c r="F173" s="98">
        <v>24.835536727903353</v>
      </c>
      <c r="G173" s="98">
        <v>25.833991135184327</v>
      </c>
      <c r="H173" s="98">
        <v>27.212819944750787</v>
      </c>
      <c r="I173" s="98">
        <v>33.724850468585849</v>
      </c>
      <c r="J173" s="98">
        <v>36.337524008018761</v>
      </c>
      <c r="K173" s="98">
        <v>43.96093520544111</v>
      </c>
      <c r="L173" s="98">
        <v>54.709604733703337</v>
      </c>
      <c r="M173" s="98">
        <v>55.89487655409016</v>
      </c>
      <c r="N173" s="98">
        <v>56.007993014924637</v>
      </c>
      <c r="O173" s="98">
        <v>57.109567123119639</v>
      </c>
      <c r="P173" s="98">
        <v>54.421965252017309</v>
      </c>
      <c r="Q173" s="98">
        <v>52.33258312593621</v>
      </c>
      <c r="R173" s="98">
        <v>55.426694125357237</v>
      </c>
      <c r="S173" s="98">
        <v>60.761543471024183</v>
      </c>
      <c r="T173" s="98">
        <v>63.663187265368585</v>
      </c>
      <c r="U173" s="98">
        <v>63.536031006855325</v>
      </c>
      <c r="V173" s="98">
        <v>63.163854381102183</v>
      </c>
      <c r="W173" s="98">
        <v>67.476050771824333</v>
      </c>
      <c r="X173" s="98">
        <v>61.006176326103969</v>
      </c>
      <c r="Y173" s="98">
        <v>56.142812359966371</v>
      </c>
      <c r="DA173" s="63" t="s">
        <v>1902</v>
      </c>
    </row>
    <row r="174" spans="1:105" ht="12" customHeight="1" x14ac:dyDescent="0.25">
      <c r="A174" s="115" t="s">
        <v>52</v>
      </c>
      <c r="B174" s="33">
        <v>34.059863982223412</v>
      </c>
      <c r="C174" s="33">
        <v>36.541818188223289</v>
      </c>
      <c r="D174" s="33">
        <v>41.085116167401587</v>
      </c>
      <c r="E174" s="33">
        <v>45.780018215703613</v>
      </c>
      <c r="F174" s="33">
        <v>48.741649120204187</v>
      </c>
      <c r="G174" s="33">
        <v>51.785861049761834</v>
      </c>
      <c r="H174" s="33">
        <v>61.740837028820792</v>
      </c>
      <c r="I174" s="33">
        <v>73.045979981298885</v>
      </c>
      <c r="J174" s="33">
        <v>87.119070566158499</v>
      </c>
      <c r="K174" s="33">
        <v>105.08844925386293</v>
      </c>
      <c r="L174" s="33">
        <v>118.47502732987803</v>
      </c>
      <c r="M174" s="33">
        <v>132.1350918051474</v>
      </c>
      <c r="N174" s="33">
        <v>136.82141922605174</v>
      </c>
      <c r="O174" s="33">
        <v>138.72151657870199</v>
      </c>
      <c r="P174" s="33">
        <v>136.41310379083947</v>
      </c>
      <c r="Q174" s="33">
        <v>139.11179306207521</v>
      </c>
      <c r="R174" s="33">
        <v>146.69783921770028</v>
      </c>
      <c r="S174" s="33">
        <v>150.6550912342276</v>
      </c>
      <c r="T174" s="33">
        <v>156.51667639238855</v>
      </c>
      <c r="U174" s="33">
        <v>160.54521608936443</v>
      </c>
      <c r="V174" s="33">
        <v>163.70192988702181</v>
      </c>
      <c r="W174" s="33">
        <v>168.80973671424056</v>
      </c>
      <c r="X174" s="33">
        <v>168.21773283992107</v>
      </c>
      <c r="Y174" s="33">
        <v>167.76515372351997</v>
      </c>
      <c r="DA174" s="60" t="s">
        <v>1903</v>
      </c>
    </row>
    <row r="175" spans="1:105" ht="12" customHeight="1" x14ac:dyDescent="0.25">
      <c r="A175" s="121" t="s">
        <v>54</v>
      </c>
      <c r="B175" s="122">
        <v>355.32652302497934</v>
      </c>
      <c r="C175" s="122">
        <v>374.17151952828294</v>
      </c>
      <c r="D175" s="122">
        <v>388.68889366833957</v>
      </c>
      <c r="E175" s="122">
        <v>391.64552100946594</v>
      </c>
      <c r="F175" s="122">
        <v>383.56585040943054</v>
      </c>
      <c r="G175" s="122">
        <v>388.27968763174141</v>
      </c>
      <c r="H175" s="122">
        <v>417.57966496904243</v>
      </c>
      <c r="I175" s="122">
        <v>427.4071327413393</v>
      </c>
      <c r="J175" s="122">
        <v>427.69059063699461</v>
      </c>
      <c r="K175" s="122">
        <v>396.21871511930584</v>
      </c>
      <c r="L175" s="122">
        <v>441.82069839208845</v>
      </c>
      <c r="M175" s="122">
        <v>418.33852160396538</v>
      </c>
      <c r="N175" s="122">
        <v>413.45819093549096</v>
      </c>
      <c r="O175" s="122">
        <v>390.36916553338386</v>
      </c>
      <c r="P175" s="122">
        <v>360.39802017828089</v>
      </c>
      <c r="Q175" s="122">
        <v>361.700954907663</v>
      </c>
      <c r="R175" s="122">
        <v>361.01278829322951</v>
      </c>
      <c r="S175" s="122">
        <v>378.91013313543647</v>
      </c>
      <c r="T175" s="122">
        <v>390.06293923926137</v>
      </c>
      <c r="U175" s="122">
        <v>382.62502623631252</v>
      </c>
      <c r="V175" s="122">
        <v>396.61664885612669</v>
      </c>
      <c r="W175" s="122">
        <v>393.60227639409453</v>
      </c>
      <c r="X175" s="122">
        <v>409.93354706842376</v>
      </c>
      <c r="Y175" s="122">
        <v>399.42855282593661</v>
      </c>
      <c r="DA175" s="130" t="s">
        <v>1904</v>
      </c>
    </row>
    <row r="176" spans="1:105" ht="12" customHeight="1" x14ac:dyDescent="0.25">
      <c r="A176" s="97" t="s">
        <v>50</v>
      </c>
      <c r="B176" s="98">
        <v>122.11754001137845</v>
      </c>
      <c r="C176" s="98">
        <v>119.62967070368875</v>
      </c>
      <c r="D176" s="98">
        <v>125.2603675602404</v>
      </c>
      <c r="E176" s="98">
        <v>126.18620314238318</v>
      </c>
      <c r="F176" s="98">
        <v>129.07732847026679</v>
      </c>
      <c r="G176" s="98">
        <v>124.45031047683007</v>
      </c>
      <c r="H176" s="98">
        <v>121.33028234045626</v>
      </c>
      <c r="I176" s="98">
        <v>124.48000350599605</v>
      </c>
      <c r="J176" s="98">
        <v>117.35998727996657</v>
      </c>
      <c r="K176" s="98">
        <v>115.0071973356546</v>
      </c>
      <c r="L176" s="98">
        <v>114.51507716069854</v>
      </c>
      <c r="M176" s="98">
        <v>111.87170034459081</v>
      </c>
      <c r="N176" s="98">
        <v>103.94428115467767</v>
      </c>
      <c r="O176" s="98">
        <v>98.165972996982362</v>
      </c>
      <c r="P176" s="98">
        <v>92.698620721678722</v>
      </c>
      <c r="Q176" s="98">
        <v>89.242529004054475</v>
      </c>
      <c r="R176" s="98">
        <v>82.026303646312883</v>
      </c>
      <c r="S176" s="98">
        <v>84.694777608800607</v>
      </c>
      <c r="T176" s="98">
        <v>83.173492480407475</v>
      </c>
      <c r="U176" s="98">
        <v>78.210107476066852</v>
      </c>
      <c r="V176" s="98">
        <v>78.104979606941654</v>
      </c>
      <c r="W176" s="98">
        <v>73.291886395648717</v>
      </c>
      <c r="X176" s="98">
        <v>68.436323651448461</v>
      </c>
      <c r="Y176" s="98">
        <v>59.005441922465899</v>
      </c>
      <c r="DA176" s="63" t="s">
        <v>1905</v>
      </c>
    </row>
    <row r="177" spans="1:105" ht="12" customHeight="1" x14ac:dyDescent="0.25">
      <c r="A177" s="109" t="s">
        <v>120</v>
      </c>
      <c r="B177" s="33">
        <v>233.20898301360089</v>
      </c>
      <c r="C177" s="33">
        <v>254.5418488245943</v>
      </c>
      <c r="D177" s="33">
        <v>263.42852610809916</v>
      </c>
      <c r="E177" s="33">
        <v>265.45931786708286</v>
      </c>
      <c r="F177" s="33">
        <v>254.48852193916377</v>
      </c>
      <c r="G177" s="33">
        <v>263.8293771549113</v>
      </c>
      <c r="H177" s="33">
        <v>296.2493826285862</v>
      </c>
      <c r="I177" s="33">
        <v>302.92712923534339</v>
      </c>
      <c r="J177" s="33">
        <v>310.33060335702805</v>
      </c>
      <c r="K177" s="33">
        <v>281.21151778365129</v>
      </c>
      <c r="L177" s="33">
        <v>327.30562123138992</v>
      </c>
      <c r="M177" s="33">
        <v>306.4668212593744</v>
      </c>
      <c r="N177" s="33">
        <v>309.51390978081326</v>
      </c>
      <c r="O177" s="33">
        <v>292.20319253640167</v>
      </c>
      <c r="P177" s="33">
        <v>267.69939945660229</v>
      </c>
      <c r="Q177" s="33">
        <v>272.45842590360854</v>
      </c>
      <c r="R177" s="33">
        <v>278.98648464691655</v>
      </c>
      <c r="S177" s="33">
        <v>294.2153555266359</v>
      </c>
      <c r="T177" s="33">
        <v>306.88944675885375</v>
      </c>
      <c r="U177" s="33">
        <v>304.41491876024565</v>
      </c>
      <c r="V177" s="33">
        <v>318.51166924918505</v>
      </c>
      <c r="W177" s="33">
        <v>320.31038999844571</v>
      </c>
      <c r="X177" s="33">
        <v>341.49722341697532</v>
      </c>
      <c r="Y177" s="33">
        <v>340.42311090347067</v>
      </c>
      <c r="DA177" s="60" t="s">
        <v>1906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0.60859647889106472</v>
      </c>
      <c r="C3" s="119">
        <f>IF(RES_hhdet_tes!C3=0,"",RES_hhdet_tes!C3/RES_hhdet_fec!C3)</f>
        <v>0.61064229390099434</v>
      </c>
      <c r="D3" s="119">
        <f>IF(RES_hhdet_tes!D3=0,"",RES_hhdet_tes!D3/RES_hhdet_fec!D3)</f>
        <v>0.60960239610708367</v>
      </c>
      <c r="E3" s="119">
        <f>IF(RES_hhdet_tes!E3=0,"",RES_hhdet_tes!E3/RES_hhdet_fec!E3)</f>
        <v>0.61424108624180629</v>
      </c>
      <c r="F3" s="119">
        <f>IF(RES_hhdet_tes!F3=0,"",RES_hhdet_tes!F3/RES_hhdet_fec!F3)</f>
        <v>0.61659054690542581</v>
      </c>
      <c r="G3" s="119">
        <f>IF(RES_hhdet_tes!G3=0,"",RES_hhdet_tes!G3/RES_hhdet_fec!G3)</f>
        <v>0.62138681763351455</v>
      </c>
      <c r="H3" s="119">
        <f>IF(RES_hhdet_tes!H3=0,"",RES_hhdet_tes!H3/RES_hhdet_fec!H3)</f>
        <v>0.6261603958981341</v>
      </c>
      <c r="I3" s="119">
        <f>IF(RES_hhdet_tes!I3=0,"",RES_hhdet_tes!I3/RES_hhdet_fec!I3)</f>
        <v>0.63285753424703128</v>
      </c>
      <c r="J3" s="119">
        <f>IF(RES_hhdet_tes!J3=0,"",RES_hhdet_tes!J3/RES_hhdet_fec!J3)</f>
        <v>0.63662218333154696</v>
      </c>
      <c r="K3" s="119">
        <f>IF(RES_hhdet_tes!K3=0,"",RES_hhdet_tes!K3/RES_hhdet_fec!K3)</f>
        <v>0.6427008732564975</v>
      </c>
      <c r="L3" s="119">
        <f>IF(RES_hhdet_tes!L3=0,"",RES_hhdet_tes!L3/RES_hhdet_fec!L3)</f>
        <v>0.65010354214721411</v>
      </c>
      <c r="M3" s="119">
        <f>IF(RES_hhdet_tes!M3=0,"",RES_hhdet_tes!M3/RES_hhdet_fec!M3)</f>
        <v>0.6554797040619007</v>
      </c>
      <c r="N3" s="119">
        <f>IF(RES_hhdet_tes!N3=0,"",RES_hhdet_tes!N3/RES_hhdet_fec!N3)</f>
        <v>0.66112883612166917</v>
      </c>
      <c r="O3" s="119">
        <f>IF(RES_hhdet_tes!O3=0,"",RES_hhdet_tes!O3/RES_hhdet_fec!O3)</f>
        <v>0.66717932909409328</v>
      </c>
      <c r="P3" s="119">
        <f>IF(RES_hhdet_tes!P3=0,"",RES_hhdet_tes!P3/RES_hhdet_fec!P3)</f>
        <v>0.66883950832644146</v>
      </c>
      <c r="Q3" s="119">
        <f>IF(RES_hhdet_tes!Q3=0,"",RES_hhdet_tes!Q3/RES_hhdet_fec!Q3)</f>
        <v>0.67291354364724842</v>
      </c>
      <c r="R3" s="119">
        <f>IF(RES_hhdet_tes!R3=0,"",RES_hhdet_tes!R3/RES_hhdet_fec!R3)</f>
        <v>0.6750170526612066</v>
      </c>
      <c r="S3" s="119">
        <f>IF(RES_hhdet_tes!S3=0,"",RES_hhdet_tes!S3/RES_hhdet_fec!S3)</f>
        <v>0.67995325002955875</v>
      </c>
      <c r="T3" s="119">
        <f>IF(RES_hhdet_tes!T3=0,"",RES_hhdet_tes!T3/RES_hhdet_fec!T3)</f>
        <v>0.68454379593135173</v>
      </c>
      <c r="U3" s="119">
        <f>IF(RES_hhdet_tes!U3=0,"",RES_hhdet_tes!U3/RES_hhdet_fec!U3)</f>
        <v>0.69185769695697796</v>
      </c>
      <c r="V3" s="119">
        <f>IF(RES_hhdet_tes!V3=0,"",RES_hhdet_tes!V3/RES_hhdet_fec!V3)</f>
        <v>0.69937272258795524</v>
      </c>
      <c r="W3" s="119">
        <f>IF(RES_hhdet_tes!W3=0,"",RES_hhdet_tes!W3/RES_hhdet_fec!W3)</f>
        <v>0.70500236814350192</v>
      </c>
      <c r="X3" s="119">
        <f>IF(RES_hhdet_tes!X3=0,"",RES_hhdet_tes!X3/RES_hhdet_fec!X3)</f>
        <v>0.7107491505315684</v>
      </c>
      <c r="Y3" s="119">
        <f>IF(RES_hhdet_tes!Y3=0,"",RES_hhdet_tes!Y3/RES_hhdet_fec!Y3)</f>
        <v>0.72694613362300076</v>
      </c>
      <c r="DA3" s="129" t="s">
        <v>1908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0.60331640204313641</v>
      </c>
      <c r="C4" s="124">
        <f>IF(RES_hhdet_tes!C4=0,"",RES_hhdet_tes!C4/RES_hhdet_fec!C4)</f>
        <v>0.60559025918003417</v>
      </c>
      <c r="D4" s="124">
        <f>IF(RES_hhdet_tes!D4=0,"",RES_hhdet_tes!D4/RES_hhdet_fec!D4)</f>
        <v>0.60446149173879027</v>
      </c>
      <c r="E4" s="124">
        <f>IF(RES_hhdet_tes!E4=0,"",RES_hhdet_tes!E4/RES_hhdet_fec!E4)</f>
        <v>0.60781963235608349</v>
      </c>
      <c r="F4" s="124">
        <f>IF(RES_hhdet_tes!F4=0,"",RES_hhdet_tes!F4/RES_hhdet_fec!F4)</f>
        <v>0.61031372698338937</v>
      </c>
      <c r="G4" s="124">
        <f>IF(RES_hhdet_tes!G4=0,"",RES_hhdet_tes!G4/RES_hhdet_fec!G4)</f>
        <v>0.61568934273105558</v>
      </c>
      <c r="H4" s="124">
        <f>IF(RES_hhdet_tes!H4=0,"",RES_hhdet_tes!H4/RES_hhdet_fec!H4)</f>
        <v>0.62043538132180964</v>
      </c>
      <c r="I4" s="124">
        <f>IF(RES_hhdet_tes!I4=0,"",RES_hhdet_tes!I4/RES_hhdet_fec!I4)</f>
        <v>0.62726015957661962</v>
      </c>
      <c r="J4" s="124">
        <f>IF(RES_hhdet_tes!J4=0,"",RES_hhdet_tes!J4/RES_hhdet_fec!J4)</f>
        <v>0.63126513418691543</v>
      </c>
      <c r="K4" s="124">
        <f>IF(RES_hhdet_tes!K4=0,"",RES_hhdet_tes!K4/RES_hhdet_fec!K4)</f>
        <v>0.63708107121077762</v>
      </c>
      <c r="L4" s="124">
        <f>IF(RES_hhdet_tes!L4=0,"",RES_hhdet_tes!L4/RES_hhdet_fec!L4)</f>
        <v>0.64519907804738952</v>
      </c>
      <c r="M4" s="124">
        <f>IF(RES_hhdet_tes!M4=0,"",RES_hhdet_tes!M4/RES_hhdet_fec!M4)</f>
        <v>0.64985506174966046</v>
      </c>
      <c r="N4" s="124">
        <f>IF(RES_hhdet_tes!N4=0,"",RES_hhdet_tes!N4/RES_hhdet_fec!N4)</f>
        <v>0.65563781245331121</v>
      </c>
      <c r="O4" s="124">
        <f>IF(RES_hhdet_tes!O4=0,"",RES_hhdet_tes!O4/RES_hhdet_fec!O4)</f>
        <v>0.6622289062462523</v>
      </c>
      <c r="P4" s="124">
        <f>IF(RES_hhdet_tes!P4=0,"",RES_hhdet_tes!P4/RES_hhdet_fec!P4)</f>
        <v>0.663721091692555</v>
      </c>
      <c r="Q4" s="124">
        <f>IF(RES_hhdet_tes!Q4=0,"",RES_hhdet_tes!Q4/RES_hhdet_fec!Q4)</f>
        <v>0.66698726493957017</v>
      </c>
      <c r="R4" s="124">
        <f>IF(RES_hhdet_tes!R4=0,"",RES_hhdet_tes!R4/RES_hhdet_fec!R4)</f>
        <v>0.66889563815279474</v>
      </c>
      <c r="S4" s="124">
        <f>IF(RES_hhdet_tes!S4=0,"",RES_hhdet_tes!S4/RES_hhdet_fec!S4)</f>
        <v>0.67339688805127584</v>
      </c>
      <c r="T4" s="124">
        <f>IF(RES_hhdet_tes!T4=0,"",RES_hhdet_tes!T4/RES_hhdet_fec!T4)</f>
        <v>0.67752914037470335</v>
      </c>
      <c r="U4" s="124">
        <f>IF(RES_hhdet_tes!U4=0,"",RES_hhdet_tes!U4/RES_hhdet_fec!U4)</f>
        <v>0.68354362723027717</v>
      </c>
      <c r="V4" s="124">
        <f>IF(RES_hhdet_tes!V4=0,"",RES_hhdet_tes!V4/RES_hhdet_fec!V4)</f>
        <v>0.6918716757560861</v>
      </c>
      <c r="W4" s="124">
        <f>IF(RES_hhdet_tes!W4=0,"",RES_hhdet_tes!W4/RES_hhdet_fec!W4)</f>
        <v>0.69716118676153926</v>
      </c>
      <c r="X4" s="124">
        <f>IF(RES_hhdet_tes!X4=0,"",RES_hhdet_tes!X4/RES_hhdet_fec!X4)</f>
        <v>0.7028432983279217</v>
      </c>
      <c r="Y4" s="124">
        <f>IF(RES_hhdet_tes!Y4=0,"",RES_hhdet_tes!Y4/RES_hhdet_fec!Y4)</f>
        <v>0.72069629202387742</v>
      </c>
      <c r="DA4" s="130" t="s">
        <v>1909</v>
      </c>
    </row>
    <row r="5" spans="1:105" ht="12" customHeight="1" x14ac:dyDescent="0.25">
      <c r="A5" s="97" t="s">
        <v>51</v>
      </c>
      <c r="B5" s="111">
        <f>IF(RES_hhdet_tes!B5=0,"",RES_hhdet_tes!B5/RES_hhdet_fec!B5)</f>
        <v>0.60121494315928203</v>
      </c>
      <c r="C5" s="111">
        <f>IF(RES_hhdet_tes!C5=0,"",RES_hhdet_tes!C5/RES_hhdet_fec!C5)</f>
        <v>0.60351903422429032</v>
      </c>
      <c r="D5" s="111">
        <f>IF(RES_hhdet_tes!D5=0,"",RES_hhdet_tes!D5/RES_hhdet_fec!D5)</f>
        <v>0.60244277456631778</v>
      </c>
      <c r="E5" s="111">
        <f>IF(RES_hhdet_tes!E5=0,"",RES_hhdet_tes!E5/RES_hhdet_fec!E5)</f>
        <v>0.60583338369691375</v>
      </c>
      <c r="F5" s="111">
        <f>IF(RES_hhdet_tes!F5=0,"",RES_hhdet_tes!F5/RES_hhdet_fec!F5)</f>
        <v>0.60837428704293184</v>
      </c>
      <c r="G5" s="111">
        <f>IF(RES_hhdet_tes!G5=0,"",RES_hhdet_tes!G5/RES_hhdet_fec!G5)</f>
        <v>0.61380075884043028</v>
      </c>
      <c r="H5" s="111">
        <f>IF(RES_hhdet_tes!H5=0,"",RES_hhdet_tes!H5/RES_hhdet_fec!H5)</f>
        <v>0.61857702031221573</v>
      </c>
      <c r="I5" s="111">
        <f>IF(RES_hhdet_tes!I5=0,"",RES_hhdet_tes!I5/RES_hhdet_fec!I5)</f>
        <v>0.62545678817562278</v>
      </c>
      <c r="J5" s="111">
        <f>IF(RES_hhdet_tes!J5=0,"",RES_hhdet_tes!J5/RES_hhdet_fec!J5)</f>
        <v>0.62949298818041288</v>
      </c>
      <c r="K5" s="111">
        <f>IF(RES_hhdet_tes!K5=0,"",RES_hhdet_tes!K5/RES_hhdet_fec!K5)</f>
        <v>0.63534268062902821</v>
      </c>
      <c r="L5" s="111">
        <f>IF(RES_hhdet_tes!L5=0,"",RES_hhdet_tes!L5/RES_hhdet_fec!L5)</f>
        <v>0.64347599627566565</v>
      </c>
      <c r="M5" s="111">
        <f>IF(RES_hhdet_tes!M5=0,"",RES_hhdet_tes!M5/RES_hhdet_fec!M5)</f>
        <v>0.64818597469986483</v>
      </c>
      <c r="N5" s="111">
        <f>IF(RES_hhdet_tes!N5=0,"",RES_hhdet_tes!N5/RES_hhdet_fec!N5)</f>
        <v>0.65399983165158515</v>
      </c>
      <c r="O5" s="111">
        <f>IF(RES_hhdet_tes!O5=0,"",RES_hhdet_tes!O5/RES_hhdet_fec!O5)</f>
        <v>0.66062571000440229</v>
      </c>
      <c r="P5" s="111">
        <f>IF(RES_hhdet_tes!P5=0,"",RES_hhdet_tes!P5/RES_hhdet_fec!P5)</f>
        <v>0.66216149458370743</v>
      </c>
      <c r="Q5" s="111">
        <f>IF(RES_hhdet_tes!Q5=0,"",RES_hhdet_tes!Q5/RES_hhdet_fec!Q5)</f>
        <v>0.66544709955872305</v>
      </c>
      <c r="R5" s="111">
        <f>IF(RES_hhdet_tes!R5=0,"",RES_hhdet_tes!R5/RES_hhdet_fec!R5)</f>
        <v>0.66736738565762099</v>
      </c>
      <c r="S5" s="111">
        <f>IF(RES_hhdet_tes!S5=0,"",RES_hhdet_tes!S5/RES_hhdet_fec!S5)</f>
        <v>0.67189135700930702</v>
      </c>
      <c r="T5" s="111">
        <f>IF(RES_hhdet_tes!T5=0,"",RES_hhdet_tes!T5/RES_hhdet_fec!T5)</f>
        <v>0.67602442276451469</v>
      </c>
      <c r="U5" s="111">
        <f>IF(RES_hhdet_tes!U5=0,"",RES_hhdet_tes!U5/RES_hhdet_fec!U5)</f>
        <v>0.68208075146882552</v>
      </c>
      <c r="V5" s="111">
        <f>IF(RES_hhdet_tes!V5=0,"",RES_hhdet_tes!V5/RES_hhdet_fec!V5)</f>
        <v>0.69043891682176128</v>
      </c>
      <c r="W5" s="111">
        <f>IF(RES_hhdet_tes!W5=0,"",RES_hhdet_tes!W5/RES_hhdet_fec!W5)</f>
        <v>0.695765139842765</v>
      </c>
      <c r="X5" s="111">
        <f>IF(RES_hhdet_tes!X5=0,"",RES_hhdet_tes!X5/RES_hhdet_fec!X5)</f>
        <v>0.70150962862480115</v>
      </c>
      <c r="Y5" s="111">
        <f>IF(RES_hhdet_tes!Y5=0,"",RES_hhdet_tes!Y5/RES_hhdet_fec!Y5)</f>
        <v>0.71944832712143936</v>
      </c>
      <c r="DA5" s="63" t="s">
        <v>1910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X6" s="111">
        <f>IF(RES_hhdet_tes!X6=0,"",RES_hhdet_tes!X6/RES_hhdet_fec!X6)</f>
        <v>1</v>
      </c>
      <c r="Y6" s="111">
        <f>IF(RES_hhdet_tes!Y6=0,"",RES_hhdet_tes!Y6/RES_hhdet_fec!Y6)</f>
        <v>1</v>
      </c>
      <c r="DA6" s="63" t="s">
        <v>1911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1.7903798272665605</v>
      </c>
      <c r="C7" s="124">
        <f>IF(RES_hhdet_tes!C7=0,"",RES_hhdet_tes!C7/RES_hhdet_fec!C7)</f>
        <v>1.8725933124655716</v>
      </c>
      <c r="D7" s="124">
        <f>IF(RES_hhdet_tes!D7=0,"",RES_hhdet_tes!D7/RES_hhdet_fec!D7)</f>
        <v>1.9620141829436051</v>
      </c>
      <c r="E7" s="124">
        <f>IF(RES_hhdet_tes!E7=0,"",RES_hhdet_tes!E7/RES_hhdet_fec!E7)</f>
        <v>2.0351061425353967</v>
      </c>
      <c r="F7" s="124">
        <f>IF(RES_hhdet_tes!F7=0,"",RES_hhdet_tes!F7/RES_hhdet_fec!F7)</f>
        <v>2.1688188215103432</v>
      </c>
      <c r="G7" s="124">
        <f>IF(RES_hhdet_tes!G7=0,"",RES_hhdet_tes!G7/RES_hhdet_fec!G7)</f>
        <v>2.3237670876490619</v>
      </c>
      <c r="H7" s="124">
        <f>IF(RES_hhdet_tes!H7=0,"",RES_hhdet_tes!H7/RES_hhdet_fec!H7)</f>
        <v>2.4799759750870898</v>
      </c>
      <c r="I7" s="124">
        <f>IF(RES_hhdet_tes!I7=0,"",RES_hhdet_tes!I7/RES_hhdet_fec!I7)</f>
        <v>2.5645227415639198</v>
      </c>
      <c r="J7" s="124">
        <f>IF(RES_hhdet_tes!J7=0,"",RES_hhdet_tes!J7/RES_hhdet_fec!J7)</f>
        <v>2.6546860322236747</v>
      </c>
      <c r="K7" s="124">
        <f>IF(RES_hhdet_tes!K7=0,"",RES_hhdet_tes!K7/RES_hhdet_fec!K7)</f>
        <v>2.7463319710393508</v>
      </c>
      <c r="L7" s="124">
        <f>IF(RES_hhdet_tes!L7=0,"",RES_hhdet_tes!L7/RES_hhdet_fec!L7)</f>
        <v>2.8643559994541445</v>
      </c>
      <c r="M7" s="124">
        <f>IF(RES_hhdet_tes!M7=0,"",RES_hhdet_tes!M7/RES_hhdet_fec!M7)</f>
        <v>2.9800793860169947</v>
      </c>
      <c r="N7" s="124">
        <f>IF(RES_hhdet_tes!N7=0,"",RES_hhdet_tes!N7/RES_hhdet_fec!N7)</f>
        <v>3.0840012922951763</v>
      </c>
      <c r="O7" s="124">
        <f>IF(RES_hhdet_tes!O7=0,"",RES_hhdet_tes!O7/RES_hhdet_fec!O7)</f>
        <v>3.2396652571796269</v>
      </c>
      <c r="P7" s="124">
        <f>IF(RES_hhdet_tes!P7=0,"",RES_hhdet_tes!P7/RES_hhdet_fec!P7)</f>
        <v>3.3555926442267019</v>
      </c>
      <c r="Q7" s="124">
        <f>IF(RES_hhdet_tes!Q7=0,"",RES_hhdet_tes!Q7/RES_hhdet_fec!Q7)</f>
        <v>3.4127503779758341</v>
      </c>
      <c r="R7" s="124">
        <f>IF(RES_hhdet_tes!R7=0,"",RES_hhdet_tes!R7/RES_hhdet_fec!R7)</f>
        <v>3.4905882180196581</v>
      </c>
      <c r="S7" s="124">
        <f>IF(RES_hhdet_tes!S7=0,"",RES_hhdet_tes!S7/RES_hhdet_fec!S7)</f>
        <v>3.5797531730193533</v>
      </c>
      <c r="T7" s="124">
        <f>IF(RES_hhdet_tes!T7=0,"",RES_hhdet_tes!T7/RES_hhdet_fec!T7)</f>
        <v>3.6624237490681062</v>
      </c>
      <c r="U7" s="124">
        <f>IF(RES_hhdet_tes!U7=0,"",RES_hhdet_tes!U7/RES_hhdet_fec!U7)</f>
        <v>3.7191076129766643</v>
      </c>
      <c r="V7" s="124">
        <f>IF(RES_hhdet_tes!V7=0,"",RES_hhdet_tes!V7/RES_hhdet_fec!V7)</f>
        <v>3.7385061049946673</v>
      </c>
      <c r="W7" s="124">
        <f>IF(RES_hhdet_tes!W7=0,"",RES_hhdet_tes!W7/RES_hhdet_fec!W7)</f>
        <v>3.7636512903290358</v>
      </c>
      <c r="X7" s="124">
        <f>IF(RES_hhdet_tes!X7=0,"",RES_hhdet_tes!X7/RES_hhdet_fec!X7)</f>
        <v>3.7896876552843786</v>
      </c>
      <c r="Y7" s="124">
        <f>IF(RES_hhdet_tes!Y7=0,"",RES_hhdet_tes!Y7/RES_hhdet_fec!Y7)</f>
        <v>3.8431651105314049</v>
      </c>
      <c r="DA7" s="130" t="s">
        <v>1912</v>
      </c>
    </row>
    <row r="8" spans="1:105" ht="12" customHeight="1" x14ac:dyDescent="0.25">
      <c r="A8" s="97" t="s">
        <v>53</v>
      </c>
      <c r="B8" s="111">
        <f>IF(RES_hhdet_tes!B8=0,"",RES_hhdet_tes!B8/RES_hhdet_fec!B8)</f>
        <v>1.7903798272665605</v>
      </c>
      <c r="C8" s="111">
        <f>IF(RES_hhdet_tes!C8=0,"",RES_hhdet_tes!C8/RES_hhdet_fec!C8)</f>
        <v>1.8725933124655716</v>
      </c>
      <c r="D8" s="111">
        <f>IF(RES_hhdet_tes!D8=0,"",RES_hhdet_tes!D8/RES_hhdet_fec!D8)</f>
        <v>1.9620141829436051</v>
      </c>
      <c r="E8" s="111">
        <f>IF(RES_hhdet_tes!E8=0,"",RES_hhdet_tes!E8/RES_hhdet_fec!E8)</f>
        <v>2.0351061425353967</v>
      </c>
      <c r="F8" s="111">
        <f>IF(RES_hhdet_tes!F8=0,"",RES_hhdet_tes!F8/RES_hhdet_fec!F8)</f>
        <v>2.1688188215103432</v>
      </c>
      <c r="G8" s="111">
        <f>IF(RES_hhdet_tes!G8=0,"",RES_hhdet_tes!G8/RES_hhdet_fec!G8)</f>
        <v>2.3237670876490619</v>
      </c>
      <c r="H8" s="111">
        <f>IF(RES_hhdet_tes!H8=0,"",RES_hhdet_tes!H8/RES_hhdet_fec!H8)</f>
        <v>2.4799759750870898</v>
      </c>
      <c r="I8" s="111">
        <f>IF(RES_hhdet_tes!I8=0,"",RES_hhdet_tes!I8/RES_hhdet_fec!I8)</f>
        <v>2.5645227415639198</v>
      </c>
      <c r="J8" s="111">
        <f>IF(RES_hhdet_tes!J8=0,"",RES_hhdet_tes!J8/RES_hhdet_fec!J8)</f>
        <v>2.6546860322236747</v>
      </c>
      <c r="K8" s="111">
        <f>IF(RES_hhdet_tes!K8=0,"",RES_hhdet_tes!K8/RES_hhdet_fec!K8)</f>
        <v>2.7463319710393508</v>
      </c>
      <c r="L8" s="111">
        <f>IF(RES_hhdet_tes!L8=0,"",RES_hhdet_tes!L8/RES_hhdet_fec!L8)</f>
        <v>2.8643559994541445</v>
      </c>
      <c r="M8" s="111">
        <f>IF(RES_hhdet_tes!M8=0,"",RES_hhdet_tes!M8/RES_hhdet_fec!M8)</f>
        <v>2.9800793860169947</v>
      </c>
      <c r="N8" s="111">
        <f>IF(RES_hhdet_tes!N8=0,"",RES_hhdet_tes!N8/RES_hhdet_fec!N8)</f>
        <v>3.0840012922951763</v>
      </c>
      <c r="O8" s="111">
        <f>IF(RES_hhdet_tes!O8=0,"",RES_hhdet_tes!O8/RES_hhdet_fec!O8)</f>
        <v>3.2396652571796269</v>
      </c>
      <c r="P8" s="111">
        <f>IF(RES_hhdet_tes!P8=0,"",RES_hhdet_tes!P8/RES_hhdet_fec!P8)</f>
        <v>3.3555926442267019</v>
      </c>
      <c r="Q8" s="111">
        <f>IF(RES_hhdet_tes!Q8=0,"",RES_hhdet_tes!Q8/RES_hhdet_fec!Q8)</f>
        <v>3.4127503779758341</v>
      </c>
      <c r="R8" s="111">
        <f>IF(RES_hhdet_tes!R8=0,"",RES_hhdet_tes!R8/RES_hhdet_fec!R8)</f>
        <v>3.4905882180196581</v>
      </c>
      <c r="S8" s="111">
        <f>IF(RES_hhdet_tes!S8=0,"",RES_hhdet_tes!S8/RES_hhdet_fec!S8)</f>
        <v>3.5797531730193533</v>
      </c>
      <c r="T8" s="111">
        <f>IF(RES_hhdet_tes!T8=0,"",RES_hhdet_tes!T8/RES_hhdet_fec!T8)</f>
        <v>3.6624237490681062</v>
      </c>
      <c r="U8" s="111">
        <f>IF(RES_hhdet_tes!U8=0,"",RES_hhdet_tes!U8/RES_hhdet_fec!U8)</f>
        <v>3.7191076129766643</v>
      </c>
      <c r="V8" s="111">
        <f>IF(RES_hhdet_tes!V8=0,"",RES_hhdet_tes!V8/RES_hhdet_fec!V8)</f>
        <v>3.7385061049946673</v>
      </c>
      <c r="W8" s="111">
        <f>IF(RES_hhdet_tes!W8=0,"",RES_hhdet_tes!W8/RES_hhdet_fec!W8)</f>
        <v>3.7636512903290358</v>
      </c>
      <c r="X8" s="111">
        <f>IF(RES_hhdet_tes!X8=0,"",RES_hhdet_tes!X8/RES_hhdet_fec!X8)</f>
        <v>3.7896876552843786</v>
      </c>
      <c r="Y8" s="111">
        <f>IF(RES_hhdet_tes!Y8=0,"",RES_hhdet_tes!Y8/RES_hhdet_fec!Y8)</f>
        <v>3.8431651105314049</v>
      </c>
      <c r="DA8" s="63" t="s">
        <v>1913</v>
      </c>
    </row>
    <row r="9" spans="1:105" ht="12" customHeight="1" x14ac:dyDescent="0.25">
      <c r="A9" s="121" t="s">
        <v>55</v>
      </c>
      <c r="B9" s="124">
        <f>IF(RES_hhdet_tes!B9=0,"",RES_hhdet_tes!B9/RES_hhdet_fec!B9)</f>
        <v>0.62627736671515533</v>
      </c>
      <c r="C9" s="124">
        <f>IF(RES_hhdet_tes!C9=0,"",RES_hhdet_tes!C9/RES_hhdet_fec!C9)</f>
        <v>0.62878424058029581</v>
      </c>
      <c r="D9" s="124">
        <f>IF(RES_hhdet_tes!D9=0,"",RES_hhdet_tes!D9/RES_hhdet_fec!D9)</f>
        <v>0.63040615509682552</v>
      </c>
      <c r="E9" s="124">
        <f>IF(RES_hhdet_tes!E9=0,"",RES_hhdet_tes!E9/RES_hhdet_fec!E9)</f>
        <v>0.63415753984619172</v>
      </c>
      <c r="F9" s="124">
        <f>IF(RES_hhdet_tes!F9=0,"",RES_hhdet_tes!F9/RES_hhdet_fec!F9)</f>
        <v>0.63820734255939282</v>
      </c>
      <c r="G9" s="124">
        <f>IF(RES_hhdet_tes!G9=0,"",RES_hhdet_tes!G9/RES_hhdet_fec!G9)</f>
        <v>0.64229536932482634</v>
      </c>
      <c r="H9" s="124">
        <f>IF(RES_hhdet_tes!H9=0,"",RES_hhdet_tes!H9/RES_hhdet_fec!H9)</f>
        <v>0.64794419958937477</v>
      </c>
      <c r="I9" s="124">
        <f>IF(RES_hhdet_tes!I9=0,"",RES_hhdet_tes!I9/RES_hhdet_fec!I9)</f>
        <v>0.65590474305217317</v>
      </c>
      <c r="J9" s="124">
        <f>IF(RES_hhdet_tes!J9=0,"",RES_hhdet_tes!J9/RES_hhdet_fec!J9)</f>
        <v>0.65948475366570569</v>
      </c>
      <c r="K9" s="124">
        <f>IF(RES_hhdet_tes!K9=0,"",RES_hhdet_tes!K9/RES_hhdet_fec!K9)</f>
        <v>0.66733256677253738</v>
      </c>
      <c r="L9" s="124">
        <f>IF(RES_hhdet_tes!L9=0,"",RES_hhdet_tes!L9/RES_hhdet_fec!L9)</f>
        <v>0.67338173213607566</v>
      </c>
      <c r="M9" s="124">
        <f>IF(RES_hhdet_tes!M9=0,"",RES_hhdet_tes!M9/RES_hhdet_fec!M9)</f>
        <v>0.68147351460420369</v>
      </c>
      <c r="N9" s="124">
        <f>IF(RES_hhdet_tes!N9=0,"",RES_hhdet_tes!N9/RES_hhdet_fec!N9)</f>
        <v>0.68709996741346091</v>
      </c>
      <c r="O9" s="124">
        <f>IF(RES_hhdet_tes!O9=0,"",RES_hhdet_tes!O9/RES_hhdet_fec!O9)</f>
        <v>0.69193282482424767</v>
      </c>
      <c r="P9" s="124">
        <f>IF(RES_hhdet_tes!P9=0,"",RES_hhdet_tes!P9/RES_hhdet_fec!P9)</f>
        <v>0.69446324217827438</v>
      </c>
      <c r="Q9" s="124">
        <f>IF(RES_hhdet_tes!Q9=0,"",RES_hhdet_tes!Q9/RES_hhdet_fec!Q9)</f>
        <v>0.70042873098955927</v>
      </c>
      <c r="R9" s="124">
        <f>IF(RES_hhdet_tes!R9=0,"",RES_hhdet_tes!R9/RES_hhdet_fec!R9)</f>
        <v>0.70709854247760007</v>
      </c>
      <c r="S9" s="124">
        <f>IF(RES_hhdet_tes!S9=0,"",RES_hhdet_tes!S9/RES_hhdet_fec!S9)</f>
        <v>0.71538563561587964</v>
      </c>
      <c r="T9" s="124">
        <f>IF(RES_hhdet_tes!T9=0,"",RES_hhdet_tes!T9/RES_hhdet_fec!T9)</f>
        <v>0.7251528916492852</v>
      </c>
      <c r="U9" s="124">
        <f>IF(RES_hhdet_tes!U9=0,"",RES_hhdet_tes!U9/RES_hhdet_fec!U9)</f>
        <v>0.7377192107505286</v>
      </c>
      <c r="V9" s="124">
        <f>IF(RES_hhdet_tes!V9=0,"",RES_hhdet_tes!V9/RES_hhdet_fec!V9)</f>
        <v>0.746766616620684</v>
      </c>
      <c r="W9" s="124">
        <f>IF(RES_hhdet_tes!W9=0,"",RES_hhdet_tes!W9/RES_hhdet_fec!W9)</f>
        <v>0.75516039763153342</v>
      </c>
      <c r="X9" s="124">
        <f>IF(RES_hhdet_tes!X9=0,"",RES_hhdet_tes!X9/RES_hhdet_fec!X9)</f>
        <v>0.76472032429919401</v>
      </c>
      <c r="Y9" s="124">
        <f>IF(RES_hhdet_tes!Y9=0,"",RES_hhdet_tes!Y9/RES_hhdet_fec!Y9)</f>
        <v>0.78138725016662203</v>
      </c>
      <c r="DA9" s="130" t="s">
        <v>1914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0.60462622462680438</v>
      </c>
      <c r="C10" s="111">
        <f>IF(RES_hhdet_tes!C10=0,"",RES_hhdet_tes!C10/RES_hhdet_fec!C10)</f>
        <v>0.60755305722727249</v>
      </c>
      <c r="D10" s="111">
        <f>IF(RES_hhdet_tes!D10=0,"",RES_hhdet_tes!D10/RES_hhdet_fec!D10)</f>
        <v>0.61198416540585387</v>
      </c>
      <c r="E10" s="111">
        <f>IF(RES_hhdet_tes!E10=0,"",RES_hhdet_tes!E10/RES_hhdet_fec!E10)</f>
        <v>0.61510947201738919</v>
      </c>
      <c r="F10" s="111">
        <f>IF(RES_hhdet_tes!F10=0,"",RES_hhdet_tes!F10/RES_hhdet_fec!F10)</f>
        <v>0.61958408369287543</v>
      </c>
      <c r="G10" s="111">
        <f>IF(RES_hhdet_tes!G10=0,"",RES_hhdet_tes!G10/RES_hhdet_fec!G10)</f>
        <v>0.62493938143892869</v>
      </c>
      <c r="H10" s="111">
        <f>IF(RES_hhdet_tes!H10=0,"",RES_hhdet_tes!H10/RES_hhdet_fec!H10)</f>
        <v>0.63015209067838429</v>
      </c>
      <c r="I10" s="111">
        <f>IF(RES_hhdet_tes!I10=0,"",RES_hhdet_tes!I10/RES_hhdet_fec!I10)</f>
        <v>0.63490630501344181</v>
      </c>
      <c r="J10" s="111">
        <f>IF(RES_hhdet_tes!J10=0,"",RES_hhdet_tes!J10/RES_hhdet_fec!J10)</f>
        <v>0.64064014420930426</v>
      </c>
      <c r="K10" s="111">
        <f>IF(RES_hhdet_tes!K10=0,"",RES_hhdet_tes!K10/RES_hhdet_fec!K10)</f>
        <v>0.64653488417777172</v>
      </c>
      <c r="L10" s="111">
        <f>IF(RES_hhdet_tes!L10=0,"",RES_hhdet_tes!L10/RES_hhdet_fec!L10)</f>
        <v>0.65219472000931678</v>
      </c>
      <c r="M10" s="111">
        <f>IF(RES_hhdet_tes!M10=0,"",RES_hhdet_tes!M10/RES_hhdet_fec!M10)</f>
        <v>0.65898595074484689</v>
      </c>
      <c r="N10" s="111">
        <f>IF(RES_hhdet_tes!N10=0,"",RES_hhdet_tes!N10/RES_hhdet_fec!N10)</f>
        <v>0.66682780735245095</v>
      </c>
      <c r="O10" s="111">
        <f>IF(RES_hhdet_tes!O10=0,"",RES_hhdet_tes!O10/RES_hhdet_fec!O10)</f>
        <v>0.67305328900273409</v>
      </c>
      <c r="P10" s="111">
        <f>IF(RES_hhdet_tes!P10=0,"",RES_hhdet_tes!P10/RES_hhdet_fec!P10)</f>
        <v>0.67529496203289041</v>
      </c>
      <c r="Q10" s="111">
        <f>IF(RES_hhdet_tes!Q10=0,"",RES_hhdet_tes!Q10/RES_hhdet_fec!Q10)</f>
        <v>0.67845734224691534</v>
      </c>
      <c r="R10" s="111">
        <f>IF(RES_hhdet_tes!R10=0,"",RES_hhdet_tes!R10/RES_hhdet_fec!R10)</f>
        <v>0.68300819723964035</v>
      </c>
      <c r="S10" s="111">
        <f>IF(RES_hhdet_tes!S10=0,"",RES_hhdet_tes!S10/RES_hhdet_fec!S10)</f>
        <v>0.6895566537016663</v>
      </c>
      <c r="T10" s="111">
        <f>IF(RES_hhdet_tes!T10=0,"",RES_hhdet_tes!T10/RES_hhdet_fec!T10)</f>
        <v>0.69737050645950072</v>
      </c>
      <c r="U10" s="111">
        <f>IF(RES_hhdet_tes!U10=0,"",RES_hhdet_tes!U10/RES_hhdet_fec!U10)</f>
        <v>0.70712861571495988</v>
      </c>
      <c r="V10" s="111">
        <f>IF(RES_hhdet_tes!V10=0,"",RES_hhdet_tes!V10/RES_hhdet_fec!V10)</f>
        <v>0.71985204520606427</v>
      </c>
      <c r="W10" s="111">
        <f>IF(RES_hhdet_tes!W10=0,"",RES_hhdet_tes!W10/RES_hhdet_fec!W10)</f>
        <v>0.73205430253712001</v>
      </c>
      <c r="X10" s="111">
        <f>IF(RES_hhdet_tes!X10=0,"",RES_hhdet_tes!X10/RES_hhdet_fec!X10)</f>
        <v>0.74099410997492432</v>
      </c>
      <c r="Y10" s="111">
        <f>IF(RES_hhdet_tes!Y10=0,"",RES_hhdet_tes!Y10/RES_hhdet_fec!Y10)</f>
        <v>0.75800075336611294</v>
      </c>
      <c r="DA10" s="63" t="s">
        <v>1915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0.58177909746606016</v>
      </c>
      <c r="C11" s="111">
        <f>IF(RES_hhdet_tes!C11=0,"",RES_hhdet_tes!C11/RES_hhdet_fec!C11)</f>
        <v>0.58235653675363941</v>
      </c>
      <c r="D11" s="111">
        <f>IF(RES_hhdet_tes!D11=0,"",RES_hhdet_tes!D11/RES_hhdet_fec!D11)</f>
        <v>0.58199997487434663</v>
      </c>
      <c r="E11" s="111">
        <f>IF(RES_hhdet_tes!E11=0,"",RES_hhdet_tes!E11/RES_hhdet_fec!E11)</f>
        <v>0.58146377609661393</v>
      </c>
      <c r="F11" s="111">
        <f>IF(RES_hhdet_tes!F11=0,"",RES_hhdet_tes!F11/RES_hhdet_fec!F11)</f>
        <v>0.59431327957145952</v>
      </c>
      <c r="G11" s="111">
        <f>IF(RES_hhdet_tes!G11=0,"",RES_hhdet_tes!G11/RES_hhdet_fec!G11)</f>
        <v>0.59442192616507361</v>
      </c>
      <c r="H11" s="111">
        <f>IF(RES_hhdet_tes!H11=0,"",RES_hhdet_tes!H11/RES_hhdet_fec!H11)</f>
        <v>0.60303718309428733</v>
      </c>
      <c r="I11" s="111">
        <f>IF(RES_hhdet_tes!I11=0,"",RES_hhdet_tes!I11/RES_hhdet_fec!I11)</f>
        <v>0.60410932226569891</v>
      </c>
      <c r="J11" s="111">
        <f>IF(RES_hhdet_tes!J11=0,"",RES_hhdet_tes!J11/RES_hhdet_fec!J11)</f>
        <v>0.60992338450874639</v>
      </c>
      <c r="K11" s="111">
        <f>IF(RES_hhdet_tes!K11=0,"",RES_hhdet_tes!K11/RES_hhdet_fec!K11)</f>
        <v>0.61542680955885676</v>
      </c>
      <c r="L11" s="111">
        <f>IF(RES_hhdet_tes!L11=0,"",RES_hhdet_tes!L11/RES_hhdet_fec!L11)</f>
        <v>0.62137201119467411</v>
      </c>
      <c r="M11" s="111">
        <f>IF(RES_hhdet_tes!M11=0,"",RES_hhdet_tes!M11/RES_hhdet_fec!M11)</f>
        <v>0.63046339182608579</v>
      </c>
      <c r="N11" s="111">
        <f>IF(RES_hhdet_tes!N11=0,"",RES_hhdet_tes!N11/RES_hhdet_fec!N11)</f>
        <v>0.63507543861284543</v>
      </c>
      <c r="O11" s="111">
        <f>IF(RES_hhdet_tes!O11=0,"",RES_hhdet_tes!O11/RES_hhdet_fec!O11)</f>
        <v>0.63995871575709462</v>
      </c>
      <c r="P11" s="111">
        <f>IF(RES_hhdet_tes!P11=0,"",RES_hhdet_tes!P11/RES_hhdet_fec!P11)</f>
        <v>0.65347720621772154</v>
      </c>
      <c r="Q11" s="111">
        <f>IF(RES_hhdet_tes!Q11=0,"",RES_hhdet_tes!Q11/RES_hhdet_fec!Q11)</f>
        <v>0.6653511224980635</v>
      </c>
      <c r="R11" s="111">
        <f>IF(RES_hhdet_tes!R11=0,"",RES_hhdet_tes!R11/RES_hhdet_fec!R11)</f>
        <v>0.68763869233788155</v>
      </c>
      <c r="S11" s="111">
        <f>IF(RES_hhdet_tes!S11=0,"",RES_hhdet_tes!S11/RES_hhdet_fec!S11)</f>
        <v>0.70398098443515478</v>
      </c>
      <c r="T11" s="111">
        <f>IF(RES_hhdet_tes!T11=0,"",RES_hhdet_tes!T11/RES_hhdet_fec!T11)</f>
        <v>0.72681126765896131</v>
      </c>
      <c r="U11" s="111">
        <f>IF(RES_hhdet_tes!U11=0,"",RES_hhdet_tes!U11/RES_hhdet_fec!U11)</f>
        <v>0.73930663020111087</v>
      </c>
      <c r="V11" s="111">
        <f>IF(RES_hhdet_tes!V11=0,"",RES_hhdet_tes!V11/RES_hhdet_fec!V11)</f>
        <v>0.75395594880002259</v>
      </c>
      <c r="W11" s="111">
        <f>IF(RES_hhdet_tes!W11=0,"",RES_hhdet_tes!W11/RES_hhdet_fec!W11)</f>
        <v>0.77056802183017703</v>
      </c>
      <c r="X11" s="111">
        <f>IF(RES_hhdet_tes!X11=0,"",RES_hhdet_tes!X11/RES_hhdet_fec!X11)</f>
        <v>0.78523610761472751</v>
      </c>
      <c r="Y11" s="111">
        <f>IF(RES_hhdet_tes!Y11=0,"",RES_hhdet_tes!Y11/RES_hhdet_fec!Y11)</f>
        <v>0.80213596515858088</v>
      </c>
      <c r="DA11" s="63" t="s">
        <v>1916</v>
      </c>
    </row>
    <row r="12" spans="1:105" ht="12" customHeight="1" x14ac:dyDescent="0.25">
      <c r="A12" s="97" t="s">
        <v>123</v>
      </c>
      <c r="B12" s="111">
        <f>IF(RES_hhdet_tes!B12=0,"",RES_hhdet_tes!B12/RES_hhdet_fec!B12)</f>
        <v>0.85502726589802835</v>
      </c>
      <c r="C12" s="111">
        <f>IF(RES_hhdet_tes!C12=0,"",RES_hhdet_tes!C12/RES_hhdet_fec!C12)</f>
        <v>0.83525744899856769</v>
      </c>
      <c r="D12" s="111">
        <f>IF(RES_hhdet_tes!D12=0,"",RES_hhdet_tes!D12/RES_hhdet_fec!D12)</f>
        <v>0.86193955175994585</v>
      </c>
      <c r="E12" s="111">
        <f>IF(RES_hhdet_tes!E12=0,"",RES_hhdet_tes!E12/RES_hhdet_fec!E12)</f>
        <v>0.87717963908701402</v>
      </c>
      <c r="F12" s="111">
        <f>IF(RES_hhdet_tes!F12=0,"",RES_hhdet_tes!F12/RES_hhdet_fec!F12)</f>
        <v>0.86056298033445511</v>
      </c>
      <c r="G12" s="111">
        <f>IF(RES_hhdet_tes!G12=0,"",RES_hhdet_tes!G12/RES_hhdet_fec!G12)</f>
        <v>0.86726940439770794</v>
      </c>
      <c r="H12" s="111">
        <f>IF(RES_hhdet_tes!H12=0,"",RES_hhdet_tes!H12/RES_hhdet_fec!H12)</f>
        <v>0.8593147006727504</v>
      </c>
      <c r="I12" s="111">
        <f>IF(RES_hhdet_tes!I12=0,"",RES_hhdet_tes!I12/RES_hhdet_fec!I12)</f>
        <v>0.85773187877697343</v>
      </c>
      <c r="J12" s="111">
        <f>IF(RES_hhdet_tes!J12=0,"",RES_hhdet_tes!J12/RES_hhdet_fec!J12)</f>
        <v>0.86595796630483246</v>
      </c>
      <c r="K12" s="111">
        <f>IF(RES_hhdet_tes!K12=0,"",RES_hhdet_tes!K12/RES_hhdet_fec!K12)</f>
        <v>0.85456623332136095</v>
      </c>
      <c r="L12" s="111">
        <f>IF(RES_hhdet_tes!L12=0,"",RES_hhdet_tes!L12/RES_hhdet_fec!L12)</f>
        <v>0.85146989105764948</v>
      </c>
      <c r="M12" s="111">
        <f>IF(RES_hhdet_tes!M12=0,"",RES_hhdet_tes!M12/RES_hhdet_fec!M12)</f>
        <v>0.83968634435933875</v>
      </c>
      <c r="N12" s="111">
        <f>IF(RES_hhdet_tes!N12=0,"",RES_hhdet_tes!N12/RES_hhdet_fec!N12)</f>
        <v>0.84519928555145818</v>
      </c>
      <c r="O12" s="111">
        <f>IF(RES_hhdet_tes!O12=0,"",RES_hhdet_tes!O12/RES_hhdet_fec!O12)</f>
        <v>0.84134639757952734</v>
      </c>
      <c r="P12" s="111">
        <f>IF(RES_hhdet_tes!P12=0,"",RES_hhdet_tes!P12/RES_hhdet_fec!P12)</f>
        <v>0.85229753877470293</v>
      </c>
      <c r="Q12" s="111">
        <f>IF(RES_hhdet_tes!Q12=0,"",RES_hhdet_tes!Q12/RES_hhdet_fec!Q12)</f>
        <v>0.86924877731275396</v>
      </c>
      <c r="R12" s="111">
        <f>IF(RES_hhdet_tes!R12=0,"",RES_hhdet_tes!R12/RES_hhdet_fec!R12)</f>
        <v>0.8808649656522296</v>
      </c>
      <c r="S12" s="111">
        <f>IF(RES_hhdet_tes!S12=0,"",RES_hhdet_tes!S12/RES_hhdet_fec!S12)</f>
        <v>0.89088060536365976</v>
      </c>
      <c r="T12" s="111">
        <f>IF(RES_hhdet_tes!T12=0,"",RES_hhdet_tes!T12/RES_hhdet_fec!T12)</f>
        <v>0.8930602255697887</v>
      </c>
      <c r="U12" s="111">
        <f>IF(RES_hhdet_tes!U12=0,"",RES_hhdet_tes!U12/RES_hhdet_fec!U12)</f>
        <v>0.89570359644695063</v>
      </c>
      <c r="V12" s="111">
        <f>IF(RES_hhdet_tes!V12=0,"",RES_hhdet_tes!V12/RES_hhdet_fec!V12)</f>
        <v>0.90255782093404913</v>
      </c>
      <c r="W12" s="111">
        <f>IF(RES_hhdet_tes!W12=0,"",RES_hhdet_tes!W12/RES_hhdet_fec!W12)</f>
        <v>0.9121020521879335</v>
      </c>
      <c r="X12" s="111">
        <f>IF(RES_hhdet_tes!X12=0,"",RES_hhdet_tes!X12/RES_hhdet_fec!X12)</f>
        <v>0.93029427665467934</v>
      </c>
      <c r="Y12" s="111">
        <f>IF(RES_hhdet_tes!Y12=0,"",RES_hhdet_tes!Y12/RES_hhdet_fec!Y12)</f>
        <v>0.93324319222103724</v>
      </c>
      <c r="DA12" s="63" t="s">
        <v>1917</v>
      </c>
    </row>
    <row r="13" spans="1:105" ht="12" customHeight="1" x14ac:dyDescent="0.25">
      <c r="A13" s="100" t="s">
        <v>50</v>
      </c>
      <c r="B13" s="112">
        <f>IF(RES_hhdet_tes!B13=0,"",RES_hhdet_tes!B13/RES_hhdet_fec!B13)</f>
        <v>0.64083008612084336</v>
      </c>
      <c r="C13" s="112">
        <f>IF(RES_hhdet_tes!C13=0,"",RES_hhdet_tes!C13/RES_hhdet_fec!C13)</f>
        <v>0.63196745137385291</v>
      </c>
      <c r="D13" s="112">
        <f>IF(RES_hhdet_tes!D13=0,"",RES_hhdet_tes!D13/RES_hhdet_fec!D13)</f>
        <v>0.65426968832755483</v>
      </c>
      <c r="E13" s="112">
        <f>IF(RES_hhdet_tes!E13=0,"",RES_hhdet_tes!E13/RES_hhdet_fec!E13)</f>
        <v>0.66314027343017712</v>
      </c>
      <c r="F13" s="112">
        <f>IF(RES_hhdet_tes!F13=0,"",RES_hhdet_tes!F13/RES_hhdet_fec!F13)</f>
        <v>0.67687602036211603</v>
      </c>
      <c r="G13" s="112">
        <f>IF(RES_hhdet_tes!G13=0,"",RES_hhdet_tes!G13/RES_hhdet_fec!G13)</f>
        <v>0.67770015437554942</v>
      </c>
      <c r="H13" s="112">
        <f>IF(RES_hhdet_tes!H13=0,"",RES_hhdet_tes!H13/RES_hhdet_fec!H13)</f>
        <v>0.68445864630363074</v>
      </c>
      <c r="I13" s="112">
        <f>IF(RES_hhdet_tes!I13=0,"",RES_hhdet_tes!I13/RES_hhdet_fec!I13)</f>
        <v>0.68270143515945048</v>
      </c>
      <c r="J13" s="112">
        <f>IF(RES_hhdet_tes!J13=0,"",RES_hhdet_tes!J13/RES_hhdet_fec!J13)</f>
        <v>0.68520797181462967</v>
      </c>
      <c r="K13" s="112">
        <f>IF(RES_hhdet_tes!K13=0,"",RES_hhdet_tes!K13/RES_hhdet_fec!K13)</f>
        <v>0.67482273430367845</v>
      </c>
      <c r="L13" s="112">
        <f>IF(RES_hhdet_tes!L13=0,"",RES_hhdet_tes!L13/RES_hhdet_fec!L13)</f>
        <v>0.67480364504571133</v>
      </c>
      <c r="M13" s="112">
        <f>IF(RES_hhdet_tes!M13=0,"",RES_hhdet_tes!M13/RES_hhdet_fec!M13)</f>
        <v>0.67935751586697957</v>
      </c>
      <c r="N13" s="112">
        <f>IF(RES_hhdet_tes!N13=0,"",RES_hhdet_tes!N13/RES_hhdet_fec!N13)</f>
        <v>0.68084872246332229</v>
      </c>
      <c r="O13" s="112">
        <f>IF(RES_hhdet_tes!O13=0,"",RES_hhdet_tes!O13/RES_hhdet_fec!O13)</f>
        <v>0.67834067127792574</v>
      </c>
      <c r="P13" s="112">
        <f>IF(RES_hhdet_tes!P13=0,"",RES_hhdet_tes!P13/RES_hhdet_fec!P13)</f>
        <v>0.69447938537906961</v>
      </c>
      <c r="Q13" s="112">
        <f>IF(RES_hhdet_tes!Q13=0,"",RES_hhdet_tes!Q13/RES_hhdet_fec!Q13)</f>
        <v>0.69841239673569144</v>
      </c>
      <c r="R13" s="112">
        <f>IF(RES_hhdet_tes!R13=0,"",RES_hhdet_tes!R13/RES_hhdet_fec!R13)</f>
        <v>0.72769271823264869</v>
      </c>
      <c r="S13" s="112">
        <f>IF(RES_hhdet_tes!S13=0,"",RES_hhdet_tes!S13/RES_hhdet_fec!S13)</f>
        <v>0.73449428513531256</v>
      </c>
      <c r="T13" s="112">
        <f>IF(RES_hhdet_tes!T13=0,"",RES_hhdet_tes!T13/RES_hhdet_fec!T13)</f>
        <v>0.75455266263654086</v>
      </c>
      <c r="U13" s="112">
        <f>IF(RES_hhdet_tes!U13=0,"",RES_hhdet_tes!U13/RES_hhdet_fec!U13)</f>
        <v>0.7610310407216101</v>
      </c>
      <c r="V13" s="112">
        <f>IF(RES_hhdet_tes!V13=0,"",RES_hhdet_tes!V13/RES_hhdet_fec!V13)</f>
        <v>0.77343964596497217</v>
      </c>
      <c r="W13" s="112">
        <f>IF(RES_hhdet_tes!W13=0,"",RES_hhdet_tes!W13/RES_hhdet_fec!W13)</f>
        <v>0.79326000722025303</v>
      </c>
      <c r="X13" s="112">
        <f>IF(RES_hhdet_tes!X13=0,"",RES_hhdet_tes!X13/RES_hhdet_fec!X13)</f>
        <v>0.81103064894843002</v>
      </c>
      <c r="Y13" s="112">
        <f>IF(RES_hhdet_tes!Y13=0,"",RES_hhdet_tes!Y13/RES_hhdet_fec!Y13)</f>
        <v>0.8135332616330444</v>
      </c>
      <c r="DA13" s="131" t="s">
        <v>1918</v>
      </c>
    </row>
    <row r="14" spans="1:105" ht="12" customHeight="1" x14ac:dyDescent="0.25">
      <c r="A14" s="103" t="s">
        <v>52</v>
      </c>
      <c r="B14" s="113">
        <f>IF(RES_hhdet_tes!B14=0,"",RES_hhdet_tes!B14/RES_hhdet_fec!B14)</f>
        <v>1</v>
      </c>
      <c r="C14" s="113">
        <f>IF(RES_hhdet_tes!C14=0,"",RES_hhdet_tes!C14/RES_hhdet_fec!C14)</f>
        <v>1</v>
      </c>
      <c r="D14" s="113">
        <f>IF(RES_hhdet_tes!D14=0,"",RES_hhdet_tes!D14/RES_hhdet_fec!D14)</f>
        <v>1</v>
      </c>
      <c r="E14" s="113">
        <f>IF(RES_hhdet_tes!E14=0,"",RES_hhdet_tes!E14/RES_hhdet_fec!E14)</f>
        <v>1</v>
      </c>
      <c r="F14" s="113">
        <f>IF(RES_hhdet_tes!F14=0,"",RES_hhdet_tes!F14/RES_hhdet_fec!F14)</f>
        <v>1</v>
      </c>
      <c r="G14" s="113">
        <f>IF(RES_hhdet_tes!G14=0,"",RES_hhdet_tes!G14/RES_hhdet_fec!G14)</f>
        <v>1</v>
      </c>
      <c r="H14" s="113">
        <f>IF(RES_hhdet_tes!H14=0,"",RES_hhdet_tes!H14/RES_hhdet_fec!H14)</f>
        <v>1</v>
      </c>
      <c r="I14" s="113">
        <f>IF(RES_hhdet_tes!I14=0,"",RES_hhdet_tes!I14/RES_hhdet_fec!I14)</f>
        <v>1</v>
      </c>
      <c r="J14" s="113">
        <f>IF(RES_hhdet_tes!J14=0,"",RES_hhdet_tes!J14/RES_hhdet_fec!J14)</f>
        <v>1</v>
      </c>
      <c r="K14" s="113">
        <f>IF(RES_hhdet_tes!K14=0,"",RES_hhdet_tes!K14/RES_hhdet_fec!K14)</f>
        <v>1</v>
      </c>
      <c r="L14" s="113">
        <f>IF(RES_hhdet_tes!L14=0,"",RES_hhdet_tes!L14/RES_hhdet_fec!L14)</f>
        <v>1</v>
      </c>
      <c r="M14" s="113">
        <f>IF(RES_hhdet_tes!M14=0,"",RES_hhdet_tes!M14/RES_hhdet_fec!M14)</f>
        <v>1</v>
      </c>
      <c r="N14" s="113">
        <f>IF(RES_hhdet_tes!N14=0,"",RES_hhdet_tes!N14/RES_hhdet_fec!N14)</f>
        <v>1</v>
      </c>
      <c r="O14" s="113">
        <f>IF(RES_hhdet_tes!O14=0,"",RES_hhdet_tes!O14/RES_hhdet_fec!O14)</f>
        <v>1</v>
      </c>
      <c r="P14" s="113">
        <f>IF(RES_hhdet_tes!P14=0,"",RES_hhdet_tes!P14/RES_hhdet_fec!P14)</f>
        <v>1</v>
      </c>
      <c r="Q14" s="113">
        <f>IF(RES_hhdet_tes!Q14=0,"",RES_hhdet_tes!Q14/RES_hhdet_fec!Q14)</f>
        <v>1</v>
      </c>
      <c r="R14" s="113">
        <f>IF(RES_hhdet_tes!R14=0,"",RES_hhdet_tes!R14/RES_hhdet_fec!R14)</f>
        <v>1</v>
      </c>
      <c r="S14" s="113">
        <f>IF(RES_hhdet_tes!S14=0,"",RES_hhdet_tes!S14/RES_hhdet_fec!S14)</f>
        <v>1</v>
      </c>
      <c r="T14" s="113">
        <f>IF(RES_hhdet_tes!T14=0,"",RES_hhdet_tes!T14/RES_hhdet_fec!T14)</f>
        <v>1</v>
      </c>
      <c r="U14" s="113">
        <f>IF(RES_hhdet_tes!U14=0,"",RES_hhdet_tes!U14/RES_hhdet_fec!U14)</f>
        <v>1</v>
      </c>
      <c r="V14" s="113">
        <f>IF(RES_hhdet_tes!V14=0,"",RES_hhdet_tes!V14/RES_hhdet_fec!V14)</f>
        <v>1</v>
      </c>
      <c r="W14" s="113">
        <f>IF(RES_hhdet_tes!W14=0,"",RES_hhdet_tes!W14/RES_hhdet_fec!W14)</f>
        <v>1</v>
      </c>
      <c r="X14" s="113">
        <f>IF(RES_hhdet_tes!X14=0,"",RES_hhdet_tes!X14/RES_hhdet_fec!X14)</f>
        <v>1</v>
      </c>
      <c r="Y14" s="113">
        <f>IF(RES_hhdet_tes!Y14=0,"",RES_hhdet_tes!Y14/RES_hhdet_fec!Y14)</f>
        <v>1</v>
      </c>
      <c r="DA14" s="132" t="s">
        <v>1919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0.64749402521838118</v>
      </c>
      <c r="C15" s="112">
        <f>IF(RES_hhdet_tes!C15=0,"",RES_hhdet_tes!C15/RES_hhdet_fec!C15)</f>
        <v>0.64886737362582303</v>
      </c>
      <c r="D15" s="112">
        <f>IF(RES_hhdet_tes!D15=0,"",RES_hhdet_tes!D15/RES_hhdet_fec!D15)</f>
        <v>0.64918799096271296</v>
      </c>
      <c r="E15" s="112">
        <f>IF(RES_hhdet_tes!E15=0,"",RES_hhdet_tes!E15/RES_hhdet_fec!E15)</f>
        <v>0.64845083538196113</v>
      </c>
      <c r="F15" s="112">
        <f>IF(RES_hhdet_tes!F15=0,"",RES_hhdet_tes!F15/RES_hhdet_fec!F15)</f>
        <v>0.65213743529358392</v>
      </c>
      <c r="G15" s="112">
        <f>IF(RES_hhdet_tes!G15=0,"",RES_hhdet_tes!G15/RES_hhdet_fec!G15)</f>
        <v>0.65389823744694431</v>
      </c>
      <c r="H15" s="112">
        <f>IF(RES_hhdet_tes!H15=0,"",RES_hhdet_tes!H15/RES_hhdet_fec!H15)</f>
        <v>0.65623273371785484</v>
      </c>
      <c r="I15" s="112">
        <f>IF(RES_hhdet_tes!I15=0,"",RES_hhdet_tes!I15/RES_hhdet_fec!I15)</f>
        <v>0.66269577393483148</v>
      </c>
      <c r="J15" s="112">
        <f>IF(RES_hhdet_tes!J15=0,"",RES_hhdet_tes!J15/RES_hhdet_fec!J15)</f>
        <v>0.66174212964491075</v>
      </c>
      <c r="K15" s="112">
        <f>IF(RES_hhdet_tes!K15=0,"",RES_hhdet_tes!K15/RES_hhdet_fec!K15)</f>
        <v>0.66272282604078914</v>
      </c>
      <c r="L15" s="112">
        <f>IF(RES_hhdet_tes!L15=0,"",RES_hhdet_tes!L15/RES_hhdet_fec!L15)</f>
        <v>0.6658143102781523</v>
      </c>
      <c r="M15" s="112">
        <f>IF(RES_hhdet_tes!M15=0,"",RES_hhdet_tes!M15/RES_hhdet_fec!M15)</f>
        <v>0.66760548367153538</v>
      </c>
      <c r="N15" s="112">
        <f>IF(RES_hhdet_tes!N15=0,"",RES_hhdet_tes!N15/RES_hhdet_fec!N15)</f>
        <v>0.67012333633670496</v>
      </c>
      <c r="O15" s="112">
        <f>IF(RES_hhdet_tes!O15=0,"",RES_hhdet_tes!O15/RES_hhdet_fec!O15)</f>
        <v>0.67055187870749711</v>
      </c>
      <c r="P15" s="112">
        <f>IF(RES_hhdet_tes!P15=0,"",RES_hhdet_tes!P15/RES_hhdet_fec!P15)</f>
        <v>0.66945286357020151</v>
      </c>
      <c r="Q15" s="112">
        <f>IF(RES_hhdet_tes!Q15=0,"",RES_hhdet_tes!Q15/RES_hhdet_fec!Q15)</f>
        <v>0.67216119353538539</v>
      </c>
      <c r="R15" s="112">
        <f>IF(RES_hhdet_tes!R15=0,"",RES_hhdet_tes!R15/RES_hhdet_fec!R15)</f>
        <v>0.67826664146424043</v>
      </c>
      <c r="S15" s="112">
        <f>IF(RES_hhdet_tes!S15=0,"",RES_hhdet_tes!S15/RES_hhdet_fec!S15)</f>
        <v>0.68999721783402368</v>
      </c>
      <c r="T15" s="112">
        <f>IF(RES_hhdet_tes!T15=0,"",RES_hhdet_tes!T15/RES_hhdet_fec!T15)</f>
        <v>0.70168968301628776</v>
      </c>
      <c r="U15" s="112">
        <f>IF(RES_hhdet_tes!U15=0,"",RES_hhdet_tes!U15/RES_hhdet_fec!U15)</f>
        <v>0.71466675691927739</v>
      </c>
      <c r="V15" s="112">
        <f>IF(RES_hhdet_tes!V15=0,"",RES_hhdet_tes!V15/RES_hhdet_fec!V15)</f>
        <v>0.72642766729741259</v>
      </c>
      <c r="W15" s="112">
        <f>IF(RES_hhdet_tes!W15=0,"",RES_hhdet_tes!W15/RES_hhdet_fec!W15)</f>
        <v>0.73504382753601993</v>
      </c>
      <c r="X15" s="112">
        <f>IF(RES_hhdet_tes!X15=0,"",RES_hhdet_tes!X15/RES_hhdet_fec!X15)</f>
        <v>0.74860835563943695</v>
      </c>
      <c r="Y15" s="112">
        <f>IF(RES_hhdet_tes!Y15=0,"",RES_hhdet_tes!Y15/RES_hhdet_fec!Y15)</f>
        <v>0.76855804290312768</v>
      </c>
      <c r="DA15" s="131" t="s">
        <v>1920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0.86934742115612762</v>
      </c>
      <c r="C16" s="113">
        <f>IF(RES_hhdet_tes!C16=0,"",RES_hhdet_tes!C16/RES_hhdet_fec!C16)</f>
        <v>0.87540900720784498</v>
      </c>
      <c r="D16" s="113">
        <f>IF(RES_hhdet_tes!D16=0,"",RES_hhdet_tes!D16/RES_hhdet_fec!D16)</f>
        <v>0.87706787258076024</v>
      </c>
      <c r="E16" s="113">
        <f>IF(RES_hhdet_tes!E16=0,"",RES_hhdet_tes!E16/RES_hhdet_fec!E16)</f>
        <v>0.87832403032310002</v>
      </c>
      <c r="F16" s="113">
        <f>IF(RES_hhdet_tes!F16=0,"",RES_hhdet_tes!F16/RES_hhdet_fec!F16)</f>
        <v>0.87501067947085776</v>
      </c>
      <c r="G16" s="113">
        <f>IF(RES_hhdet_tes!G16=0,"",RES_hhdet_tes!G16/RES_hhdet_fec!G16)</f>
        <v>0.87863038380831582</v>
      </c>
      <c r="H16" s="113">
        <f>IF(RES_hhdet_tes!H16=0,"",RES_hhdet_tes!H16/RES_hhdet_fec!H16)</f>
        <v>0.88190483316740576</v>
      </c>
      <c r="I16" s="113">
        <f>IF(RES_hhdet_tes!I16=0,"",RES_hhdet_tes!I16/RES_hhdet_fec!I16)</f>
        <v>0.87104524126661276</v>
      </c>
      <c r="J16" s="113">
        <f>IF(RES_hhdet_tes!J16=0,"",RES_hhdet_tes!J16/RES_hhdet_fec!J16)</f>
        <v>0.8732479716094238</v>
      </c>
      <c r="K16" s="113">
        <f>IF(RES_hhdet_tes!K16=0,"",RES_hhdet_tes!K16/RES_hhdet_fec!K16)</f>
        <v>0.86083287849190204</v>
      </c>
      <c r="L16" s="113">
        <f>IF(RES_hhdet_tes!L16=0,"",RES_hhdet_tes!L16/RES_hhdet_fec!L16)</f>
        <v>0.85369415350442512</v>
      </c>
      <c r="M16" s="113">
        <f>IF(RES_hhdet_tes!M16=0,"",RES_hhdet_tes!M16/RES_hhdet_fec!M16)</f>
        <v>0.85239249061371591</v>
      </c>
      <c r="N16" s="113">
        <f>IF(RES_hhdet_tes!N16=0,"",RES_hhdet_tes!N16/RES_hhdet_fec!N16)</f>
        <v>0.85157947038738502</v>
      </c>
      <c r="O16" s="113">
        <f>IF(RES_hhdet_tes!O16=0,"",RES_hhdet_tes!O16/RES_hhdet_fec!O16)</f>
        <v>0.84382090544468225</v>
      </c>
      <c r="P16" s="113">
        <f>IF(RES_hhdet_tes!P16=0,"",RES_hhdet_tes!P16/RES_hhdet_fec!P16)</f>
        <v>0.84647356931108442</v>
      </c>
      <c r="Q16" s="113">
        <f>IF(RES_hhdet_tes!Q16=0,"",RES_hhdet_tes!Q16/RES_hhdet_fec!Q16)</f>
        <v>0.85163457915148622</v>
      </c>
      <c r="R16" s="113">
        <f>IF(RES_hhdet_tes!R16=0,"",RES_hhdet_tes!R16/RES_hhdet_fec!R16)</f>
        <v>0.85681675325863815</v>
      </c>
      <c r="S16" s="113">
        <f>IF(RES_hhdet_tes!S16=0,"",RES_hhdet_tes!S16/RES_hhdet_fec!S16)</f>
        <v>0.86302260061081071</v>
      </c>
      <c r="T16" s="113">
        <f>IF(RES_hhdet_tes!T16=0,"",RES_hhdet_tes!T16/RES_hhdet_fec!T16)</f>
        <v>0.86534469344596088</v>
      </c>
      <c r="U16" s="113">
        <f>IF(RES_hhdet_tes!U16=0,"",RES_hhdet_tes!U16/RES_hhdet_fec!U16)</f>
        <v>0.87095888640762398</v>
      </c>
      <c r="V16" s="113">
        <f>IF(RES_hhdet_tes!V16=0,"",RES_hhdet_tes!V16/RES_hhdet_fec!V16)</f>
        <v>0.87557281989153246</v>
      </c>
      <c r="W16" s="113">
        <f>IF(RES_hhdet_tes!W16=0,"",RES_hhdet_tes!W16/RES_hhdet_fec!W16)</f>
        <v>0.88821511154245114</v>
      </c>
      <c r="X16" s="113">
        <f>IF(RES_hhdet_tes!X16=0,"",RES_hhdet_tes!X16/RES_hhdet_fec!X16)</f>
        <v>0.90401426814469998</v>
      </c>
      <c r="Y16" s="113">
        <f>IF(RES_hhdet_tes!Y16=0,"",RES_hhdet_tes!Y16/RES_hhdet_fec!Y16)</f>
        <v>0.91665873669469622</v>
      </c>
      <c r="DA16" s="132" t="s">
        <v>1921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0.72575430826693177</v>
      </c>
      <c r="C17" s="111">
        <f>IF(RES_hhdet_tes!C17=0,"",RES_hhdet_tes!C17/RES_hhdet_fec!C17)</f>
        <v>0.73123105505316743</v>
      </c>
      <c r="D17" s="111">
        <f>IF(RES_hhdet_tes!D17=0,"",RES_hhdet_tes!D17/RES_hhdet_fec!D17)</f>
        <v>0.74132102716095571</v>
      </c>
      <c r="E17" s="111">
        <f>IF(RES_hhdet_tes!E17=0,"",RES_hhdet_tes!E17/RES_hhdet_fec!E17)</f>
        <v>0.74799201772615376</v>
      </c>
      <c r="F17" s="111">
        <f>IF(RES_hhdet_tes!F17=0,"",RES_hhdet_tes!F17/RES_hhdet_fec!F17)</f>
        <v>0.75316707071658673</v>
      </c>
      <c r="G17" s="111">
        <f>IF(RES_hhdet_tes!G17=0,"",RES_hhdet_tes!G17/RES_hhdet_fec!G17)</f>
        <v>0.75808611104518064</v>
      </c>
      <c r="H17" s="111">
        <f>IF(RES_hhdet_tes!H17=0,"",RES_hhdet_tes!H17/RES_hhdet_fec!H17)</f>
        <v>0.76102604753518288</v>
      </c>
      <c r="I17" s="111">
        <f>IF(RES_hhdet_tes!I17=0,"",RES_hhdet_tes!I17/RES_hhdet_fec!I17)</f>
        <v>0.76357269800070304</v>
      </c>
      <c r="J17" s="111">
        <f>IF(RES_hhdet_tes!J17=0,"",RES_hhdet_tes!J17/RES_hhdet_fec!J17)</f>
        <v>0.75474399301483741</v>
      </c>
      <c r="K17" s="111">
        <f>IF(RES_hhdet_tes!K17=0,"",RES_hhdet_tes!K17/RES_hhdet_fec!K17)</f>
        <v>0.74245762537747662</v>
      </c>
      <c r="L17" s="111">
        <f>IF(RES_hhdet_tes!L17=0,"",RES_hhdet_tes!L17/RES_hhdet_fec!L17)</f>
        <v>0.73341724128271857</v>
      </c>
      <c r="M17" s="111">
        <f>IF(RES_hhdet_tes!M17=0,"",RES_hhdet_tes!M17/RES_hhdet_fec!M17)</f>
        <v>0.73747192033501829</v>
      </c>
      <c r="N17" s="111">
        <f>IF(RES_hhdet_tes!N17=0,"",RES_hhdet_tes!N17/RES_hhdet_fec!N17)</f>
        <v>0.73686384497719093</v>
      </c>
      <c r="O17" s="111">
        <f>IF(RES_hhdet_tes!O17=0,"",RES_hhdet_tes!O17/RES_hhdet_fec!O17)</f>
        <v>0.73286666420831503</v>
      </c>
      <c r="P17" s="111">
        <f>IF(RES_hhdet_tes!P17=0,"",RES_hhdet_tes!P17/RES_hhdet_fec!P17)</f>
        <v>0.72748591812761831</v>
      </c>
      <c r="Q17" s="111">
        <f>IF(RES_hhdet_tes!Q17=0,"",RES_hhdet_tes!Q17/RES_hhdet_fec!Q17)</f>
        <v>0.73452646950615597</v>
      </c>
      <c r="R17" s="111">
        <f>IF(RES_hhdet_tes!R17=0,"",RES_hhdet_tes!R17/RES_hhdet_fec!R17)</f>
        <v>0.74202282974052258</v>
      </c>
      <c r="S17" s="111">
        <f>IF(RES_hhdet_tes!S17=0,"",RES_hhdet_tes!S17/RES_hhdet_fec!S17)</f>
        <v>0.75358686929581509</v>
      </c>
      <c r="T17" s="111">
        <f>IF(RES_hhdet_tes!T17=0,"",RES_hhdet_tes!T17/RES_hhdet_fec!T17)</f>
        <v>0.75891775272637318</v>
      </c>
      <c r="U17" s="111">
        <f>IF(RES_hhdet_tes!U17=0,"",RES_hhdet_tes!U17/RES_hhdet_fec!U17)</f>
        <v>0.76476281461157913</v>
      </c>
      <c r="V17" s="111">
        <f>IF(RES_hhdet_tes!V17=0,"",RES_hhdet_tes!V17/RES_hhdet_fec!V17)</f>
        <v>0.769038105012392</v>
      </c>
      <c r="W17" s="111">
        <f>IF(RES_hhdet_tes!W17=0,"",RES_hhdet_tes!W17/RES_hhdet_fec!W17)</f>
        <v>0.79604247059577726</v>
      </c>
      <c r="X17" s="111">
        <f>IF(RES_hhdet_tes!X17=0,"",RES_hhdet_tes!X17/RES_hhdet_fec!X17)</f>
        <v>0.81355892763929305</v>
      </c>
      <c r="Y17" s="111">
        <f>IF(RES_hhdet_tes!Y17=0,"",RES_hhdet_tes!Y17/RES_hhdet_fec!Y17)</f>
        <v>0.8227838243148381</v>
      </c>
      <c r="DA17" s="63" t="s">
        <v>1922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X18" s="111">
        <f>IF(RES_hhdet_tes!X18=0,"",RES_hhdet_tes!X18/RES_hhdet_fec!X18)</f>
        <v>1</v>
      </c>
      <c r="Y18" s="111">
        <f>IF(RES_hhdet_tes!Y18=0,"",RES_hhdet_tes!Y18/RES_hhdet_fec!Y18)</f>
        <v>1</v>
      </c>
      <c r="DA18" s="63" t="s">
        <v>1923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0.65138398085311078</v>
      </c>
      <c r="C19" s="124">
        <f>IF(RES_hhdet_tes!C19=0,"",RES_hhdet_tes!C19/RES_hhdet_fec!C19)</f>
        <v>0.6517933399476642</v>
      </c>
      <c r="D19" s="124">
        <f>IF(RES_hhdet_tes!D19=0,"",RES_hhdet_tes!D19/RES_hhdet_fec!D19)</f>
        <v>0.64635219442517644</v>
      </c>
      <c r="E19" s="124">
        <f>IF(RES_hhdet_tes!E19=0,"",RES_hhdet_tes!E19/RES_hhdet_fec!E19)</f>
        <v>0.65257505428759965</v>
      </c>
      <c r="F19" s="124">
        <f>IF(RES_hhdet_tes!F19=0,"",RES_hhdet_tes!F19/RES_hhdet_fec!F19)</f>
        <v>0.65485678473770914</v>
      </c>
      <c r="G19" s="124">
        <f>IF(RES_hhdet_tes!G19=0,"",RES_hhdet_tes!G19/RES_hhdet_fec!G19)</f>
        <v>0.6527640548562389</v>
      </c>
      <c r="H19" s="124">
        <f>IF(RES_hhdet_tes!H19=0,"",RES_hhdet_tes!H19/RES_hhdet_fec!H19)</f>
        <v>0.65661695399086528</v>
      </c>
      <c r="I19" s="124">
        <f>IF(RES_hhdet_tes!I19=0,"",RES_hhdet_tes!I19/RES_hhdet_fec!I19)</f>
        <v>0.65430305796295474</v>
      </c>
      <c r="J19" s="124">
        <f>IF(RES_hhdet_tes!J19=0,"",RES_hhdet_tes!J19/RES_hhdet_fec!J19)</f>
        <v>0.65530866074476501</v>
      </c>
      <c r="K19" s="124">
        <f>IF(RES_hhdet_tes!K19=0,"",RES_hhdet_tes!K19/RES_hhdet_fec!K19)</f>
        <v>0.65754582398972994</v>
      </c>
      <c r="L19" s="124">
        <f>IF(RES_hhdet_tes!L19=0,"",RES_hhdet_tes!L19/RES_hhdet_fec!L19)</f>
        <v>0.66315894654483321</v>
      </c>
      <c r="M19" s="124">
        <f>IF(RES_hhdet_tes!M19=0,"",RES_hhdet_tes!M19/RES_hhdet_fec!M19)</f>
        <v>0.66348071585070689</v>
      </c>
      <c r="N19" s="124">
        <f>IF(RES_hhdet_tes!N19=0,"",RES_hhdet_tes!N19/RES_hhdet_fec!N19)</f>
        <v>0.66449566547065286</v>
      </c>
      <c r="O19" s="124">
        <f>IF(RES_hhdet_tes!O19=0,"",RES_hhdet_tes!O19/RES_hhdet_fec!O19)</f>
        <v>0.66723244453919195</v>
      </c>
      <c r="P19" s="124">
        <f>IF(RES_hhdet_tes!P19=0,"",RES_hhdet_tes!P19/RES_hhdet_fec!P19)</f>
        <v>0.6638354659329202</v>
      </c>
      <c r="Q19" s="124">
        <f>IF(RES_hhdet_tes!Q19=0,"",RES_hhdet_tes!Q19/RES_hhdet_fec!Q19)</f>
        <v>0.66533725664887367</v>
      </c>
      <c r="R19" s="124">
        <f>IF(RES_hhdet_tes!R19=0,"",RES_hhdet_tes!R19/RES_hhdet_fec!R19)</f>
        <v>0.6673098175570672</v>
      </c>
      <c r="S19" s="124">
        <f>IF(RES_hhdet_tes!S19=0,"",RES_hhdet_tes!S19/RES_hhdet_fec!S19)</f>
        <v>0.67018553802012726</v>
      </c>
      <c r="T19" s="124">
        <f>IF(RES_hhdet_tes!T19=0,"",RES_hhdet_tes!T19/RES_hhdet_fec!T19)</f>
        <v>0.67121570976402767</v>
      </c>
      <c r="U19" s="124">
        <f>IF(RES_hhdet_tes!U19=0,"",RES_hhdet_tes!U19/RES_hhdet_fec!U19)</f>
        <v>0.6737027933679699</v>
      </c>
      <c r="V19" s="124">
        <f>IF(RES_hhdet_tes!V19=0,"",RES_hhdet_tes!V19/RES_hhdet_fec!V19)</f>
        <v>0.67967506828018998</v>
      </c>
      <c r="W19" s="124">
        <f>IF(RES_hhdet_tes!W19=0,"",RES_hhdet_tes!W19/RES_hhdet_fec!W19)</f>
        <v>0.69175944961412927</v>
      </c>
      <c r="X19" s="124">
        <f>IF(RES_hhdet_tes!X19=0,"",RES_hhdet_tes!X19/RES_hhdet_fec!X19)</f>
        <v>0.68935580808718111</v>
      </c>
      <c r="Y19" s="124">
        <f>IF(RES_hhdet_tes!Y19=0,"",RES_hhdet_tes!Y19/RES_hhdet_fec!Y19)</f>
        <v>0.68461123252695977</v>
      </c>
      <c r="DA19" s="130" t="s">
        <v>1924</v>
      </c>
    </row>
    <row r="20" spans="1:105" ht="12" customHeight="1" x14ac:dyDescent="0.25">
      <c r="A20" s="97" t="s">
        <v>51</v>
      </c>
      <c r="B20" s="111">
        <f>IF(RES_hhdet_tes!B20=0,"",RES_hhdet_tes!B20/RES_hhdet_fec!B20)</f>
        <v>0.57849583021255324</v>
      </c>
      <c r="C20" s="111">
        <f>IF(RES_hhdet_tes!C20=0,"",RES_hhdet_tes!C20/RES_hhdet_fec!C20)</f>
        <v>0.58015409322150058</v>
      </c>
      <c r="D20" s="111">
        <f>IF(RES_hhdet_tes!D20=0,"",RES_hhdet_tes!D20/RES_hhdet_fec!D20)</f>
        <v>0.58109385553247928</v>
      </c>
      <c r="E20" s="111">
        <f>IF(RES_hhdet_tes!E20=0,"",RES_hhdet_tes!E20/RES_hhdet_fec!E20)</f>
        <v>0.58287370893513102</v>
      </c>
      <c r="F20" s="111">
        <f>IF(RES_hhdet_tes!F20=0,"",RES_hhdet_tes!F20/RES_hhdet_fec!F20)</f>
        <v>0.58426168496266606</v>
      </c>
      <c r="G20" s="111">
        <f>IF(RES_hhdet_tes!G20=0,"",RES_hhdet_tes!G20/RES_hhdet_fec!G20)</f>
        <v>0.58569580998657589</v>
      </c>
      <c r="H20" s="111">
        <f>IF(RES_hhdet_tes!H20=0,"",RES_hhdet_tes!H20/RES_hhdet_fec!H20)</f>
        <v>0.5869323931452004</v>
      </c>
      <c r="I20" s="111">
        <f>IF(RES_hhdet_tes!I20=0,"",RES_hhdet_tes!I20/RES_hhdet_fec!I20)</f>
        <v>0.58743490706656087</v>
      </c>
      <c r="J20" s="111">
        <f>IF(RES_hhdet_tes!J20=0,"",RES_hhdet_tes!J20/RES_hhdet_fec!J20)</f>
        <v>0.58776740226317659</v>
      </c>
      <c r="K20" s="111">
        <f>IF(RES_hhdet_tes!K20=0,"",RES_hhdet_tes!K20/RES_hhdet_fec!K20)</f>
        <v>0.58840468766271248</v>
      </c>
      <c r="L20" s="111">
        <f>IF(RES_hhdet_tes!L20=0,"",RES_hhdet_tes!L20/RES_hhdet_fec!L20)</f>
        <v>0.58849276851495669</v>
      </c>
      <c r="M20" s="111">
        <f>IF(RES_hhdet_tes!M20=0,"",RES_hhdet_tes!M20/RES_hhdet_fec!M20)</f>
        <v>0.58840214778673261</v>
      </c>
      <c r="N20" s="111">
        <f>IF(RES_hhdet_tes!N20=0,"",RES_hhdet_tes!N20/RES_hhdet_fec!N20)</f>
        <v>0.58874803295873734</v>
      </c>
      <c r="O20" s="111">
        <f>IF(RES_hhdet_tes!O20=0,"",RES_hhdet_tes!O20/RES_hhdet_fec!O20)</f>
        <v>0.58922326918538359</v>
      </c>
      <c r="P20" s="111">
        <f>IF(RES_hhdet_tes!P20=0,"",RES_hhdet_tes!P20/RES_hhdet_fec!P20)</f>
        <v>0.58948015011349164</v>
      </c>
      <c r="Q20" s="111">
        <f>IF(RES_hhdet_tes!Q20=0,"",RES_hhdet_tes!Q20/RES_hhdet_fec!Q20)</f>
        <v>0.5899946380058857</v>
      </c>
      <c r="R20" s="111">
        <f>IF(RES_hhdet_tes!R20=0,"",RES_hhdet_tes!R20/RES_hhdet_fec!R20)</f>
        <v>0.59043859653639674</v>
      </c>
      <c r="S20" s="111">
        <f>IF(RES_hhdet_tes!S20=0,"",RES_hhdet_tes!S20/RES_hhdet_fec!S20)</f>
        <v>0.59080334854583416</v>
      </c>
      <c r="T20" s="111">
        <f>IF(RES_hhdet_tes!T20=0,"",RES_hhdet_tes!T20/RES_hhdet_fec!T20)</f>
        <v>0.59147587054853357</v>
      </c>
      <c r="U20" s="111">
        <f>IF(RES_hhdet_tes!U20=0,"",RES_hhdet_tes!U20/RES_hhdet_fec!U20)</f>
        <v>0.5920622295981085</v>
      </c>
      <c r="V20" s="111">
        <f>IF(RES_hhdet_tes!V20=0,"",RES_hhdet_tes!V20/RES_hhdet_fec!V20)</f>
        <v>0.59342120452412306</v>
      </c>
      <c r="W20" s="111">
        <f>IF(RES_hhdet_tes!W20=0,"",RES_hhdet_tes!W20/RES_hhdet_fec!W20)</f>
        <v>0.59484775033731829</v>
      </c>
      <c r="X20" s="111">
        <f>IF(RES_hhdet_tes!X20=0,"",RES_hhdet_tes!X20/RES_hhdet_fec!X20)</f>
        <v>0.59554068760241252</v>
      </c>
      <c r="Y20" s="111">
        <f>IF(RES_hhdet_tes!Y20=0,"",RES_hhdet_tes!Y20/RES_hhdet_fec!Y20)</f>
        <v>0.59639472532228588</v>
      </c>
      <c r="DA20" s="63" t="s">
        <v>1925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0.58213363385632166</v>
      </c>
      <c r="C21" s="111">
        <f>IF(RES_hhdet_tes!C21=0,"",RES_hhdet_tes!C21/RES_hhdet_fec!C21)</f>
        <v>0.58260258142176535</v>
      </c>
      <c r="D21" s="111">
        <f>IF(RES_hhdet_tes!D21=0,"",RES_hhdet_tes!D21/RES_hhdet_fec!D21)</f>
        <v>0.58310096151472968</v>
      </c>
      <c r="E21" s="111">
        <f>IF(RES_hhdet_tes!E21=0,"",RES_hhdet_tes!E21/RES_hhdet_fec!E21)</f>
        <v>0.58356842223978922</v>
      </c>
      <c r="F21" s="111">
        <f>IF(RES_hhdet_tes!F21=0,"",RES_hhdet_tes!F21/RES_hhdet_fec!F21)</f>
        <v>0.58453741562205019</v>
      </c>
      <c r="G21" s="111">
        <f>IF(RES_hhdet_tes!G21=0,"",RES_hhdet_tes!G21/RES_hhdet_fec!G21)</f>
        <v>0.58589416931063765</v>
      </c>
      <c r="H21" s="111">
        <f>IF(RES_hhdet_tes!H21=0,"",RES_hhdet_tes!H21/RES_hhdet_fec!H21)</f>
        <v>0.58724475674739673</v>
      </c>
      <c r="I21" s="111">
        <f>IF(RES_hhdet_tes!I21=0,"",RES_hhdet_tes!I21/RES_hhdet_fec!I21)</f>
        <v>0.58807484648055031</v>
      </c>
      <c r="J21" s="111">
        <f>IF(RES_hhdet_tes!J21=0,"",RES_hhdet_tes!J21/RES_hhdet_fec!J21)</f>
        <v>0.58836898529231085</v>
      </c>
      <c r="K21" s="111">
        <f>IF(RES_hhdet_tes!K21=0,"",RES_hhdet_tes!K21/RES_hhdet_fec!K21)</f>
        <v>0.58874241611361988</v>
      </c>
      <c r="L21" s="111">
        <f>IF(RES_hhdet_tes!L21=0,"",RES_hhdet_tes!L21/RES_hhdet_fec!L21)</f>
        <v>0.58896362275518455</v>
      </c>
      <c r="M21" s="111">
        <f>IF(RES_hhdet_tes!M21=0,"",RES_hhdet_tes!M21/RES_hhdet_fec!M21)</f>
        <v>0.58897707816653122</v>
      </c>
      <c r="N21" s="111">
        <f>IF(RES_hhdet_tes!N21=0,"",RES_hhdet_tes!N21/RES_hhdet_fec!N21)</f>
        <v>0.5892843639334997</v>
      </c>
      <c r="O21" s="111">
        <f>IF(RES_hhdet_tes!O21=0,"",RES_hhdet_tes!O21/RES_hhdet_fec!O21)</f>
        <v>0.589596024377954</v>
      </c>
      <c r="P21" s="111">
        <f>IF(RES_hhdet_tes!P21=0,"",RES_hhdet_tes!P21/RES_hhdet_fec!P21)</f>
        <v>0.58979140393836371</v>
      </c>
      <c r="Q21" s="111">
        <f>IF(RES_hhdet_tes!Q21=0,"",RES_hhdet_tes!Q21/RES_hhdet_fec!Q21)</f>
        <v>0.59008187417117719</v>
      </c>
      <c r="R21" s="111">
        <f>IF(RES_hhdet_tes!R21=0,"",RES_hhdet_tes!R21/RES_hhdet_fec!R21)</f>
        <v>0.59077991556289877</v>
      </c>
      <c r="S21" s="111">
        <f>IF(RES_hhdet_tes!S21=0,"",RES_hhdet_tes!S21/RES_hhdet_fec!S21)</f>
        <v>0.59195653208728816</v>
      </c>
      <c r="T21" s="111">
        <f>IF(RES_hhdet_tes!T21=0,"",RES_hhdet_tes!T21/RES_hhdet_fec!T21)</f>
        <v>0.59324206629330989</v>
      </c>
      <c r="U21" s="111">
        <f>IF(RES_hhdet_tes!U21=0,"",RES_hhdet_tes!U21/RES_hhdet_fec!U21)</f>
        <v>0.59602083788018634</v>
      </c>
      <c r="V21" s="111">
        <f>IF(RES_hhdet_tes!V21=0,"",RES_hhdet_tes!V21/RES_hhdet_fec!V21)</f>
        <v>0.59929747472569861</v>
      </c>
      <c r="W21" s="111">
        <f>IF(RES_hhdet_tes!W21=0,"",RES_hhdet_tes!W21/RES_hhdet_fec!W21)</f>
        <v>0.60103510583877839</v>
      </c>
      <c r="X21" s="111">
        <f>IF(RES_hhdet_tes!X21=0,"",RES_hhdet_tes!X21/RES_hhdet_fec!X21)</f>
        <v>0.60424873686508684</v>
      </c>
      <c r="Y21" s="111">
        <f>IF(RES_hhdet_tes!Y21=0,"",RES_hhdet_tes!Y21/RES_hhdet_fec!Y21)</f>
        <v>0.60761329657171814</v>
      </c>
      <c r="DA21" s="63" t="s">
        <v>1926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0.74340819492749721</v>
      </c>
      <c r="C22" s="45">
        <f>IF(RES_hhdet_tes!C22=0,"",RES_hhdet_tes!C22/RES_hhdet_fec!C22)</f>
        <v>0.74507394745927447</v>
      </c>
      <c r="D22" s="45">
        <f>IF(RES_hhdet_tes!D22=0,"",RES_hhdet_tes!D22/RES_hhdet_fec!D22)</f>
        <v>0.74678816510270929</v>
      </c>
      <c r="E22" s="45">
        <f>IF(RES_hhdet_tes!E22=0,"",RES_hhdet_tes!E22/RES_hhdet_fec!E22)</f>
        <v>0.74919348914699457</v>
      </c>
      <c r="F22" s="45">
        <f>IF(RES_hhdet_tes!F22=0,"",RES_hhdet_tes!F22/RES_hhdet_fec!F22)</f>
        <v>0.75156116479238388</v>
      </c>
      <c r="G22" s="45">
        <f>IF(RES_hhdet_tes!G22=0,"",RES_hhdet_tes!G22/RES_hhdet_fec!G22)</f>
        <v>0.75410875108377717</v>
      </c>
      <c r="H22" s="45">
        <f>IF(RES_hhdet_tes!H22=0,"",RES_hhdet_tes!H22/RES_hhdet_fec!H22)</f>
        <v>0.75671650904896159</v>
      </c>
      <c r="I22" s="45">
        <f>IF(RES_hhdet_tes!I22=0,"",RES_hhdet_tes!I22/RES_hhdet_fec!I22)</f>
        <v>0.75867041466478191</v>
      </c>
      <c r="J22" s="45">
        <f>IF(RES_hhdet_tes!J22=0,"",RES_hhdet_tes!J22/RES_hhdet_fec!J22)</f>
        <v>0.75952926371784824</v>
      </c>
      <c r="K22" s="45">
        <f>IF(RES_hhdet_tes!K22=0,"",RES_hhdet_tes!K22/RES_hhdet_fec!K22)</f>
        <v>0.7609696914111902</v>
      </c>
      <c r="L22" s="45">
        <f>IF(RES_hhdet_tes!L22=0,"",RES_hhdet_tes!L22/RES_hhdet_fec!L22)</f>
        <v>0.76273881444402469</v>
      </c>
      <c r="M22" s="45">
        <f>IF(RES_hhdet_tes!M22=0,"",RES_hhdet_tes!M22/RES_hhdet_fec!M22)</f>
        <v>0.76448983339735688</v>
      </c>
      <c r="N22" s="45">
        <f>IF(RES_hhdet_tes!N22=0,"",RES_hhdet_tes!N22/RES_hhdet_fec!N22)</f>
        <v>0.76638755538461045</v>
      </c>
      <c r="O22" s="45">
        <f>IF(RES_hhdet_tes!O22=0,"",RES_hhdet_tes!O22/RES_hhdet_fec!O22)</f>
        <v>0.7681239060694931</v>
      </c>
      <c r="P22" s="45">
        <f>IF(RES_hhdet_tes!P22=0,"",RES_hhdet_tes!P22/RES_hhdet_fec!P22)</f>
        <v>0.77030005354694586</v>
      </c>
      <c r="Q22" s="45">
        <f>IF(RES_hhdet_tes!Q22=0,"",RES_hhdet_tes!Q22/RES_hhdet_fec!Q22)</f>
        <v>0.77346303691704155</v>
      </c>
      <c r="R22" s="45">
        <f>IF(RES_hhdet_tes!R22=0,"",RES_hhdet_tes!R22/RES_hhdet_fec!R22)</f>
        <v>0.77903694211224161</v>
      </c>
      <c r="S22" s="45">
        <f>IF(RES_hhdet_tes!S22=0,"",RES_hhdet_tes!S22/RES_hhdet_fec!S22)</f>
        <v>0.78753957749229409</v>
      </c>
      <c r="T22" s="45">
        <f>IF(RES_hhdet_tes!T22=0,"",RES_hhdet_tes!T22/RES_hhdet_fec!T22)</f>
        <v>0.79656165197626427</v>
      </c>
      <c r="U22" s="45">
        <f>IF(RES_hhdet_tes!U22=0,"",RES_hhdet_tes!U22/RES_hhdet_fec!U22)</f>
        <v>0.80774525087113591</v>
      </c>
      <c r="V22" s="45">
        <f>IF(RES_hhdet_tes!V22=0,"",RES_hhdet_tes!V22/RES_hhdet_fec!V22)</f>
        <v>0.81885606779394393</v>
      </c>
      <c r="W22" s="45">
        <f>IF(RES_hhdet_tes!W22=0,"",RES_hhdet_tes!W22/RES_hhdet_fec!W22)</f>
        <v>0.82775114915850434</v>
      </c>
      <c r="X22" s="45">
        <f>IF(RES_hhdet_tes!X22=0,"",RES_hhdet_tes!X22/RES_hhdet_fec!X22)</f>
        <v>0.84038456909971504</v>
      </c>
      <c r="Y22" s="45">
        <f>IF(RES_hhdet_tes!Y22=0,"",RES_hhdet_tes!Y22/RES_hhdet_fec!Y22)</f>
        <v>0.85572460170697562</v>
      </c>
      <c r="DA22" s="60" t="s">
        <v>1927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0.51939592884810559</v>
      </c>
      <c r="C24" s="119">
        <f>IF(RES_hhdet_tes!C24=0,"",RES_hhdet_tes!C24/RES_hhdet_fec!C24)</f>
        <v>0.52480523839407711</v>
      </c>
      <c r="D24" s="119">
        <f>IF(RES_hhdet_tes!D24=0,"",RES_hhdet_tes!D24/RES_hhdet_fec!D24)</f>
        <v>0.52607525277724021</v>
      </c>
      <c r="E24" s="119">
        <f>IF(RES_hhdet_tes!E24=0,"",RES_hhdet_tes!E24/RES_hhdet_fec!E24)</f>
        <v>0.53138659153826229</v>
      </c>
      <c r="F24" s="119">
        <f>IF(RES_hhdet_tes!F24=0,"",RES_hhdet_tes!F24/RES_hhdet_fec!F24)</f>
        <v>0.53459156264526286</v>
      </c>
      <c r="G24" s="119">
        <f>IF(RES_hhdet_tes!G24=0,"",RES_hhdet_tes!G24/RES_hhdet_fec!G24)</f>
        <v>0.53817734786853577</v>
      </c>
      <c r="H24" s="119">
        <f>IF(RES_hhdet_tes!H24=0,"",RES_hhdet_tes!H24/RES_hhdet_fec!H24)</f>
        <v>0.55035336596479789</v>
      </c>
      <c r="I24" s="119">
        <f>IF(RES_hhdet_tes!I24=0,"",RES_hhdet_tes!I24/RES_hhdet_fec!I24)</f>
        <v>0.55535242641352356</v>
      </c>
      <c r="J24" s="119">
        <f>IF(RES_hhdet_tes!J24=0,"",RES_hhdet_tes!J24/RES_hhdet_fec!J24)</f>
        <v>0.56302591014890802</v>
      </c>
      <c r="K24" s="119">
        <f>IF(RES_hhdet_tes!K24=0,"",RES_hhdet_tes!K24/RES_hhdet_fec!K24)</f>
        <v>0.57467257392966309</v>
      </c>
      <c r="L24" s="119">
        <f>IF(RES_hhdet_tes!L24=0,"",RES_hhdet_tes!L24/RES_hhdet_fec!L24)</f>
        <v>0.58303225719445662</v>
      </c>
      <c r="M24" s="119">
        <f>IF(RES_hhdet_tes!M24=0,"",RES_hhdet_tes!M24/RES_hhdet_fec!M24)</f>
        <v>0.60243503173555324</v>
      </c>
      <c r="N24" s="119">
        <f>IF(RES_hhdet_tes!N24=0,"",RES_hhdet_tes!N24/RES_hhdet_fec!N24)</f>
        <v>0.62118767116572271</v>
      </c>
      <c r="O24" s="119">
        <f>IF(RES_hhdet_tes!O24=0,"",RES_hhdet_tes!O24/RES_hhdet_fec!O24)</f>
        <v>0.63479293341613152</v>
      </c>
      <c r="P24" s="119">
        <f>IF(RES_hhdet_tes!P24=0,"",RES_hhdet_tes!P24/RES_hhdet_fec!P24)</f>
        <v>0.64150296414049901</v>
      </c>
      <c r="Q24" s="119">
        <f>IF(RES_hhdet_tes!Q24=0,"",RES_hhdet_tes!Q24/RES_hhdet_fec!Q24)</f>
        <v>0.65210666160833641</v>
      </c>
      <c r="R24" s="119">
        <f>IF(RES_hhdet_tes!R24=0,"",RES_hhdet_tes!R24/RES_hhdet_fec!R24)</f>
        <v>0.65663568529177163</v>
      </c>
      <c r="S24" s="119">
        <f>IF(RES_hhdet_tes!S24=0,"",RES_hhdet_tes!S24/RES_hhdet_fec!S24)</f>
        <v>0.67324540782976972</v>
      </c>
      <c r="T24" s="119">
        <f>IF(RES_hhdet_tes!T24=0,"",RES_hhdet_tes!T24/RES_hhdet_fec!T24)</f>
        <v>0.68159112959482693</v>
      </c>
      <c r="U24" s="119">
        <f>IF(RES_hhdet_tes!U24=0,"",RES_hhdet_tes!U24/RES_hhdet_fec!U24)</f>
        <v>0.69749909601353299</v>
      </c>
      <c r="V24" s="119">
        <f>IF(RES_hhdet_tes!V24=0,"",RES_hhdet_tes!V24/RES_hhdet_fec!V24)</f>
        <v>0.70995571250851641</v>
      </c>
      <c r="W24" s="119">
        <f>IF(RES_hhdet_tes!W24=0,"",RES_hhdet_tes!W24/RES_hhdet_fec!W24)</f>
        <v>0.71788341563783209</v>
      </c>
      <c r="X24" s="119">
        <f>IF(RES_hhdet_tes!X24=0,"",RES_hhdet_tes!X24/RES_hhdet_fec!X24)</f>
        <v>0.73575920339045264</v>
      </c>
      <c r="Y24" s="119">
        <f>IF(RES_hhdet_tes!Y24=0,"",RES_hhdet_tes!Y24/RES_hhdet_fec!Y24)</f>
        <v>0.75082837465852859</v>
      </c>
      <c r="DA24" s="129" t="s">
        <v>1928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0.48535809721551315</v>
      </c>
      <c r="C25" s="124">
        <f>IF(RES_hhdet_tes!C25=0,"",RES_hhdet_tes!C25/RES_hhdet_fec!C25)</f>
        <v>0.48951394699223255</v>
      </c>
      <c r="D25" s="124">
        <f>IF(RES_hhdet_tes!D25=0,"",RES_hhdet_tes!D25/RES_hhdet_fec!D25)</f>
        <v>0.49010083026939627</v>
      </c>
      <c r="E25" s="124">
        <f>IF(RES_hhdet_tes!E25=0,"",RES_hhdet_tes!E25/RES_hhdet_fec!E25)</f>
        <v>0.49066533411110913</v>
      </c>
      <c r="F25" s="124">
        <f>IF(RES_hhdet_tes!F25=0,"",RES_hhdet_tes!F25/RES_hhdet_fec!F25)</f>
        <v>0.49884956996779284</v>
      </c>
      <c r="G25" s="124">
        <f>IF(RES_hhdet_tes!G25=0,"",RES_hhdet_tes!G25/RES_hhdet_fec!G25)</f>
        <v>0.50154685636985874</v>
      </c>
      <c r="H25" s="124">
        <f>IF(RES_hhdet_tes!H25=0,"",RES_hhdet_tes!H25/RES_hhdet_fec!H25)</f>
        <v>0.51011126063866308</v>
      </c>
      <c r="I25" s="124">
        <f>IF(RES_hhdet_tes!I25=0,"",RES_hhdet_tes!I25/RES_hhdet_fec!I25)</f>
        <v>0.5114704797385784</v>
      </c>
      <c r="J25" s="124">
        <f>IF(RES_hhdet_tes!J25=0,"",RES_hhdet_tes!J25/RES_hhdet_fec!J25)</f>
        <v>0.52266858673606198</v>
      </c>
      <c r="K25" s="124">
        <f>IF(RES_hhdet_tes!K25=0,"",RES_hhdet_tes!K25/RES_hhdet_fec!K25)</f>
        <v>0.53129249204236029</v>
      </c>
      <c r="L25" s="124">
        <f>IF(RES_hhdet_tes!L25=0,"",RES_hhdet_tes!L25/RES_hhdet_fec!L25)</f>
        <v>0.5412903786494393</v>
      </c>
      <c r="M25" s="124">
        <f>IF(RES_hhdet_tes!M25=0,"",RES_hhdet_tes!M25/RES_hhdet_fec!M25)</f>
        <v>0.55423573977511031</v>
      </c>
      <c r="N25" s="124">
        <f>IF(RES_hhdet_tes!N25=0,"",RES_hhdet_tes!N25/RES_hhdet_fec!N25)</f>
        <v>0.56958636236242699</v>
      </c>
      <c r="O25" s="124">
        <f>IF(RES_hhdet_tes!O25=0,"",RES_hhdet_tes!O25/RES_hhdet_fec!O25)</f>
        <v>0.59198274048304911</v>
      </c>
      <c r="P25" s="124">
        <f>IF(RES_hhdet_tes!P25=0,"",RES_hhdet_tes!P25/RES_hhdet_fec!P25)</f>
        <v>0.59440552220169873</v>
      </c>
      <c r="Q25" s="124">
        <f>IF(RES_hhdet_tes!Q25=0,"",RES_hhdet_tes!Q25/RES_hhdet_fec!Q25)</f>
        <v>0.59634991124375991</v>
      </c>
      <c r="R25" s="124">
        <f>IF(RES_hhdet_tes!R25=0,"",RES_hhdet_tes!R25/RES_hhdet_fec!R25)</f>
        <v>0.60806429668811157</v>
      </c>
      <c r="S25" s="124">
        <f>IF(RES_hhdet_tes!S25=0,"",RES_hhdet_tes!S25/RES_hhdet_fec!S25)</f>
        <v>0.61692144896646295</v>
      </c>
      <c r="T25" s="124">
        <f>IF(RES_hhdet_tes!T25=0,"",RES_hhdet_tes!T25/RES_hhdet_fec!T25)</f>
        <v>0.63393444679614708</v>
      </c>
      <c r="U25" s="124">
        <f>IF(RES_hhdet_tes!U25=0,"",RES_hhdet_tes!U25/RES_hhdet_fec!U25)</f>
        <v>0.64542797976349686</v>
      </c>
      <c r="V25" s="124">
        <f>IF(RES_hhdet_tes!V25=0,"",RES_hhdet_tes!V25/RES_hhdet_fec!V25)</f>
        <v>0.66089485424635053</v>
      </c>
      <c r="W25" s="124">
        <f>IF(RES_hhdet_tes!W25=0,"",RES_hhdet_tes!W25/RES_hhdet_fec!W25)</f>
        <v>0.67222008631474528</v>
      </c>
      <c r="X25" s="124">
        <f>IF(RES_hhdet_tes!X25=0,"",RES_hhdet_tes!X25/RES_hhdet_fec!X25)</f>
        <v>0.68650784795140096</v>
      </c>
      <c r="Y25" s="124">
        <f>IF(RES_hhdet_tes!Y25=0,"",RES_hhdet_tes!Y25/RES_hhdet_fec!Y25)</f>
        <v>0.69494849925822144</v>
      </c>
      <c r="DA25" s="130" t="s">
        <v>1929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0.47942292535883579</v>
      </c>
      <c r="C26" s="111">
        <f>IF(RES_hhdet_tes!C26=0,"",RES_hhdet_tes!C26/RES_hhdet_fec!C26)</f>
        <v>0.48366907856730479</v>
      </c>
      <c r="D26" s="111">
        <f>IF(RES_hhdet_tes!D26=0,"",RES_hhdet_tes!D26/RES_hhdet_fec!D26)</f>
        <v>0.48436474433968174</v>
      </c>
      <c r="E26" s="111">
        <f>IF(RES_hhdet_tes!E26=0,"",RES_hhdet_tes!E26/RES_hhdet_fec!E26)</f>
        <v>0.48529012557785051</v>
      </c>
      <c r="F26" s="111">
        <f>IF(RES_hhdet_tes!F26=0,"",RES_hhdet_tes!F26/RES_hhdet_fec!F26)</f>
        <v>0.4934033489509892</v>
      </c>
      <c r="G26" s="111">
        <f>IF(RES_hhdet_tes!G26=0,"",RES_hhdet_tes!G26/RES_hhdet_fec!G26)</f>
        <v>0.49618740716433829</v>
      </c>
      <c r="H26" s="111">
        <f>IF(RES_hhdet_tes!H26=0,"",RES_hhdet_tes!H26/RES_hhdet_fec!H26)</f>
        <v>0.50487425456283319</v>
      </c>
      <c r="I26" s="111">
        <f>IF(RES_hhdet_tes!I26=0,"",RES_hhdet_tes!I26/RES_hhdet_fec!I26)</f>
        <v>0.50633594290697992</v>
      </c>
      <c r="J26" s="111">
        <f>IF(RES_hhdet_tes!J26=0,"",RES_hhdet_tes!J26/RES_hhdet_fec!J26)</f>
        <v>0.51762229598051668</v>
      </c>
      <c r="K26" s="111">
        <f>IF(RES_hhdet_tes!K26=0,"",RES_hhdet_tes!K26/RES_hhdet_fec!K26)</f>
        <v>0.52634918808755971</v>
      </c>
      <c r="L26" s="111">
        <f>IF(RES_hhdet_tes!L26=0,"",RES_hhdet_tes!L26/RES_hhdet_fec!L26)</f>
        <v>0.53636755091204547</v>
      </c>
      <c r="M26" s="111">
        <f>IF(RES_hhdet_tes!M26=0,"",RES_hhdet_tes!M26/RES_hhdet_fec!M26)</f>
        <v>0.54938016892121877</v>
      </c>
      <c r="N26" s="111">
        <f>IF(RES_hhdet_tes!N26=0,"",RES_hhdet_tes!N26/RES_hhdet_fec!N26)</f>
        <v>0.56489332064340936</v>
      </c>
      <c r="O26" s="111">
        <f>IF(RES_hhdet_tes!O26=0,"",RES_hhdet_tes!O26/RES_hhdet_fec!O26)</f>
        <v>0.58725429939666507</v>
      </c>
      <c r="P26" s="111">
        <f>IF(RES_hhdet_tes!P26=0,"",RES_hhdet_tes!P26/RES_hhdet_fec!P26)</f>
        <v>0.58966188882415116</v>
      </c>
      <c r="Q26" s="111">
        <f>IF(RES_hhdet_tes!Q26=0,"",RES_hhdet_tes!Q26/RES_hhdet_fec!Q26)</f>
        <v>0.59180841908188864</v>
      </c>
      <c r="R26" s="111">
        <f>IF(RES_hhdet_tes!R26=0,"",RES_hhdet_tes!R26/RES_hhdet_fec!R26)</f>
        <v>0.60357778823464925</v>
      </c>
      <c r="S26" s="111">
        <f>IF(RES_hhdet_tes!S26=0,"",RES_hhdet_tes!S26/RES_hhdet_fec!S26)</f>
        <v>0.61250572419222393</v>
      </c>
      <c r="T26" s="111">
        <f>IF(RES_hhdet_tes!T26=0,"",RES_hhdet_tes!T26/RES_hhdet_fec!T26)</f>
        <v>0.62961327587450755</v>
      </c>
      <c r="U26" s="111">
        <f>IF(RES_hhdet_tes!U26=0,"",RES_hhdet_tes!U26/RES_hhdet_fec!U26)</f>
        <v>0.64118112145086992</v>
      </c>
      <c r="V26" s="111">
        <f>IF(RES_hhdet_tes!V26=0,"",RES_hhdet_tes!V26/RES_hhdet_fec!V26)</f>
        <v>0.65674980999569321</v>
      </c>
      <c r="W26" s="111">
        <f>IF(RES_hhdet_tes!W26=0,"",RES_hhdet_tes!W26/RES_hhdet_fec!W26)</f>
        <v>0.6678194314462258</v>
      </c>
      <c r="X26" s="111">
        <f>IF(RES_hhdet_tes!X26=0,"",RES_hhdet_tes!X26/RES_hhdet_fec!X26)</f>
        <v>0.68220994468638885</v>
      </c>
      <c r="Y26" s="111">
        <f>IF(RES_hhdet_tes!Y26=0,"",RES_hhdet_tes!Y26/RES_hhdet_fec!Y26)</f>
        <v>0.69075877792715412</v>
      </c>
      <c r="DA26" s="63" t="s">
        <v>1930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X27" s="111">
        <f>IF(RES_hhdet_tes!X27=0,"",RES_hhdet_tes!X27/RES_hhdet_fec!X27)</f>
        <v>1</v>
      </c>
      <c r="Y27" s="111">
        <f>IF(RES_hhdet_tes!Y27=0,"",RES_hhdet_tes!Y27/RES_hhdet_fec!Y27)</f>
        <v>1</v>
      </c>
      <c r="DA27" s="63" t="s">
        <v>1931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1.7810155709601969</v>
      </c>
      <c r="C28" s="124">
        <f>IF(RES_hhdet_tes!C28=0,"",RES_hhdet_tes!C28/RES_hhdet_fec!C28)</f>
        <v>1.8850875344197766</v>
      </c>
      <c r="D28" s="124">
        <f>IF(RES_hhdet_tes!D28=0,"",RES_hhdet_tes!D28/RES_hhdet_fec!D28)</f>
        <v>1.9940097235263716</v>
      </c>
      <c r="E28" s="124">
        <f>IF(RES_hhdet_tes!E28=0,"",RES_hhdet_tes!E28/RES_hhdet_fec!E28)</f>
        <v>2.0941542811412583</v>
      </c>
      <c r="F28" s="124">
        <f>IF(RES_hhdet_tes!F28=0,"",RES_hhdet_tes!F28/RES_hhdet_fec!F28)</f>
        <v>2.2288641545033636</v>
      </c>
      <c r="G28" s="124">
        <f>IF(RES_hhdet_tes!G28=0,"",RES_hhdet_tes!G28/RES_hhdet_fec!G28)</f>
        <v>2.3822160160552475</v>
      </c>
      <c r="H28" s="124">
        <f>IF(RES_hhdet_tes!H28=0,"",RES_hhdet_tes!H28/RES_hhdet_fec!H28)</f>
        <v>2.5408548186372557</v>
      </c>
      <c r="I28" s="124">
        <f>IF(RES_hhdet_tes!I28=0,"",RES_hhdet_tes!I28/RES_hhdet_fec!I28)</f>
        <v>2.6833007189590128</v>
      </c>
      <c r="J28" s="124">
        <f>IF(RES_hhdet_tes!J28=0,"",RES_hhdet_tes!J28/RES_hhdet_fec!J28)</f>
        <v>2.7475563541512553</v>
      </c>
      <c r="K28" s="124">
        <f>IF(RES_hhdet_tes!K28=0,"",RES_hhdet_tes!K28/RES_hhdet_fec!K28)</f>
        <v>2.8215534659255681</v>
      </c>
      <c r="L28" s="124">
        <f>IF(RES_hhdet_tes!L28=0,"",RES_hhdet_tes!L28/RES_hhdet_fec!L28)</f>
        <v>2.9274034503261959</v>
      </c>
      <c r="M28" s="124">
        <f>IF(RES_hhdet_tes!M28=0,"",RES_hhdet_tes!M28/RES_hhdet_fec!M28)</f>
        <v>3.0354190704186079</v>
      </c>
      <c r="N28" s="124">
        <f>IF(RES_hhdet_tes!N28=0,"",RES_hhdet_tes!N28/RES_hhdet_fec!N28)</f>
        <v>3.1857120622556732</v>
      </c>
      <c r="O28" s="124">
        <f>IF(RES_hhdet_tes!O28=0,"",RES_hhdet_tes!O28/RES_hhdet_fec!O28)</f>
        <v>3.3451718101065828</v>
      </c>
      <c r="P28" s="124">
        <f>IF(RES_hhdet_tes!P28=0,"",RES_hhdet_tes!P28/RES_hhdet_fec!P28)</f>
        <v>3.4756911572551252</v>
      </c>
      <c r="Q28" s="124">
        <f>IF(RES_hhdet_tes!Q28=0,"",RES_hhdet_tes!Q28/RES_hhdet_fec!Q28)</f>
        <v>3.5203028919038291</v>
      </c>
      <c r="R28" s="124">
        <f>IF(RES_hhdet_tes!R28=0,"",RES_hhdet_tes!R28/RES_hhdet_fec!R28)</f>
        <v>3.6300182688134335</v>
      </c>
      <c r="S28" s="124">
        <f>IF(RES_hhdet_tes!S28=0,"",RES_hhdet_tes!S28/RES_hhdet_fec!S28)</f>
        <v>3.7186330116330706</v>
      </c>
      <c r="T28" s="124">
        <f>IF(RES_hhdet_tes!T28=0,"",RES_hhdet_tes!T28/RES_hhdet_fec!T28)</f>
        <v>3.8218320417006386</v>
      </c>
      <c r="U28" s="124">
        <f>IF(RES_hhdet_tes!U28=0,"",RES_hhdet_tes!U28/RES_hhdet_fec!U28)</f>
        <v>3.8917679301158943</v>
      </c>
      <c r="V28" s="124">
        <f>IF(RES_hhdet_tes!V28=0,"",RES_hhdet_tes!V28/RES_hhdet_fec!V28)</f>
        <v>3.9621644779601319</v>
      </c>
      <c r="W28" s="124">
        <f>IF(RES_hhdet_tes!W28=0,"",RES_hhdet_tes!W28/RES_hhdet_fec!W28)</f>
        <v>4.0200698334013767</v>
      </c>
      <c r="X28" s="124">
        <f>IF(RES_hhdet_tes!X28=0,"",RES_hhdet_tes!X28/RES_hhdet_fec!X28)</f>
        <v>4.0498087210922042</v>
      </c>
      <c r="Y28" s="124">
        <f>IF(RES_hhdet_tes!Y28=0,"",RES_hhdet_tes!Y28/RES_hhdet_fec!Y28)</f>
        <v>4.0716191735282887</v>
      </c>
      <c r="DA28" s="130" t="s">
        <v>1932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1.7810155709601969</v>
      </c>
      <c r="C29" s="111">
        <f>IF(RES_hhdet_tes!C29=0,"",RES_hhdet_tes!C29/RES_hhdet_fec!C29)</f>
        <v>1.8850875344197766</v>
      </c>
      <c r="D29" s="111">
        <f>IF(RES_hhdet_tes!D29=0,"",RES_hhdet_tes!D29/RES_hhdet_fec!D29)</f>
        <v>1.9940097235263716</v>
      </c>
      <c r="E29" s="111">
        <f>IF(RES_hhdet_tes!E29=0,"",RES_hhdet_tes!E29/RES_hhdet_fec!E29)</f>
        <v>2.0941542811412583</v>
      </c>
      <c r="F29" s="111">
        <f>IF(RES_hhdet_tes!F29=0,"",RES_hhdet_tes!F29/RES_hhdet_fec!F29)</f>
        <v>2.2288641545033636</v>
      </c>
      <c r="G29" s="111">
        <f>IF(RES_hhdet_tes!G29=0,"",RES_hhdet_tes!G29/RES_hhdet_fec!G29)</f>
        <v>2.3822160160552475</v>
      </c>
      <c r="H29" s="111">
        <f>IF(RES_hhdet_tes!H29=0,"",RES_hhdet_tes!H29/RES_hhdet_fec!H29)</f>
        <v>2.5408548186372557</v>
      </c>
      <c r="I29" s="111">
        <f>IF(RES_hhdet_tes!I29=0,"",RES_hhdet_tes!I29/RES_hhdet_fec!I29)</f>
        <v>2.6833007189590128</v>
      </c>
      <c r="J29" s="111">
        <f>IF(RES_hhdet_tes!J29=0,"",RES_hhdet_tes!J29/RES_hhdet_fec!J29)</f>
        <v>2.7475563541512553</v>
      </c>
      <c r="K29" s="111">
        <f>IF(RES_hhdet_tes!K29=0,"",RES_hhdet_tes!K29/RES_hhdet_fec!K29)</f>
        <v>2.8215534659255681</v>
      </c>
      <c r="L29" s="111">
        <f>IF(RES_hhdet_tes!L29=0,"",RES_hhdet_tes!L29/RES_hhdet_fec!L29)</f>
        <v>2.9274034503261959</v>
      </c>
      <c r="M29" s="111">
        <f>IF(RES_hhdet_tes!M29=0,"",RES_hhdet_tes!M29/RES_hhdet_fec!M29)</f>
        <v>3.0354190704186079</v>
      </c>
      <c r="N29" s="111">
        <f>IF(RES_hhdet_tes!N29=0,"",RES_hhdet_tes!N29/RES_hhdet_fec!N29)</f>
        <v>3.1857120622556732</v>
      </c>
      <c r="O29" s="111">
        <f>IF(RES_hhdet_tes!O29=0,"",RES_hhdet_tes!O29/RES_hhdet_fec!O29)</f>
        <v>3.3451718101065828</v>
      </c>
      <c r="P29" s="111">
        <f>IF(RES_hhdet_tes!P29=0,"",RES_hhdet_tes!P29/RES_hhdet_fec!P29)</f>
        <v>3.4756911572551252</v>
      </c>
      <c r="Q29" s="111">
        <f>IF(RES_hhdet_tes!Q29=0,"",RES_hhdet_tes!Q29/RES_hhdet_fec!Q29)</f>
        <v>3.5203028919038291</v>
      </c>
      <c r="R29" s="111">
        <f>IF(RES_hhdet_tes!R29=0,"",RES_hhdet_tes!R29/RES_hhdet_fec!R29)</f>
        <v>3.6300182688134335</v>
      </c>
      <c r="S29" s="111">
        <f>IF(RES_hhdet_tes!S29=0,"",RES_hhdet_tes!S29/RES_hhdet_fec!S29)</f>
        <v>3.7186330116330706</v>
      </c>
      <c r="T29" s="111">
        <f>IF(RES_hhdet_tes!T29=0,"",RES_hhdet_tes!T29/RES_hhdet_fec!T29)</f>
        <v>3.8218320417006386</v>
      </c>
      <c r="U29" s="111">
        <f>IF(RES_hhdet_tes!U29=0,"",RES_hhdet_tes!U29/RES_hhdet_fec!U29)</f>
        <v>3.8917679301158943</v>
      </c>
      <c r="V29" s="111">
        <f>IF(RES_hhdet_tes!V29=0,"",RES_hhdet_tes!V29/RES_hhdet_fec!V29)</f>
        <v>3.9621644779601319</v>
      </c>
      <c r="W29" s="111">
        <f>IF(RES_hhdet_tes!W29=0,"",RES_hhdet_tes!W29/RES_hhdet_fec!W29)</f>
        <v>4.0200698334013767</v>
      </c>
      <c r="X29" s="111">
        <f>IF(RES_hhdet_tes!X29=0,"",RES_hhdet_tes!X29/RES_hhdet_fec!X29)</f>
        <v>4.0498087210922042</v>
      </c>
      <c r="Y29" s="111">
        <f>IF(RES_hhdet_tes!Y29=0,"",RES_hhdet_tes!Y29/RES_hhdet_fec!Y29)</f>
        <v>4.0716191735282887</v>
      </c>
      <c r="DA29" s="63" t="s">
        <v>1933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0.61760980000831223</v>
      </c>
      <c r="C30" s="124">
        <f>IF(RES_hhdet_tes!C30=0,"",RES_hhdet_tes!C30/RES_hhdet_fec!C30)</f>
        <v>0.62314512260684263</v>
      </c>
      <c r="D30" s="124">
        <f>IF(RES_hhdet_tes!D30=0,"",RES_hhdet_tes!D30/RES_hhdet_fec!D30)</f>
        <v>0.62958422866710673</v>
      </c>
      <c r="E30" s="124">
        <f>IF(RES_hhdet_tes!E30=0,"",RES_hhdet_tes!E30/RES_hhdet_fec!E30)</f>
        <v>0.63767402549781038</v>
      </c>
      <c r="F30" s="124">
        <f>IF(RES_hhdet_tes!F30=0,"",RES_hhdet_tes!F30/RES_hhdet_fec!F30)</f>
        <v>0.64482333719697305</v>
      </c>
      <c r="G30" s="124">
        <f>IF(RES_hhdet_tes!G30=0,"",RES_hhdet_tes!G30/RES_hhdet_fec!G30)</f>
        <v>0.6550941098510259</v>
      </c>
      <c r="H30" s="124">
        <f>IF(RES_hhdet_tes!H30=0,"",RES_hhdet_tes!H30/RES_hhdet_fec!H30)</f>
        <v>0.66934332843090361</v>
      </c>
      <c r="I30" s="124">
        <f>IF(RES_hhdet_tes!I30=0,"",RES_hhdet_tes!I30/RES_hhdet_fec!I30)</f>
        <v>0.68253371898118442</v>
      </c>
      <c r="J30" s="124">
        <f>IF(RES_hhdet_tes!J30=0,"",RES_hhdet_tes!J30/RES_hhdet_fec!J30)</f>
        <v>0.68888658165720507</v>
      </c>
      <c r="K30" s="124">
        <f>IF(RES_hhdet_tes!K30=0,"",RES_hhdet_tes!K30/RES_hhdet_fec!K30)</f>
        <v>0.69888022477930967</v>
      </c>
      <c r="L30" s="124">
        <f>IF(RES_hhdet_tes!L30=0,"",RES_hhdet_tes!L30/RES_hhdet_fec!L30)</f>
        <v>0.70828830640087814</v>
      </c>
      <c r="M30" s="124">
        <f>IF(RES_hhdet_tes!M30=0,"",RES_hhdet_tes!M30/RES_hhdet_fec!M30)</f>
        <v>0.7171042787186549</v>
      </c>
      <c r="N30" s="124">
        <f>IF(RES_hhdet_tes!N30=0,"",RES_hhdet_tes!N30/RES_hhdet_fec!N30)</f>
        <v>0.72893646597409989</v>
      </c>
      <c r="O30" s="124">
        <f>IF(RES_hhdet_tes!O30=0,"",RES_hhdet_tes!O30/RES_hhdet_fec!O30)</f>
        <v>0.74098393520646921</v>
      </c>
      <c r="P30" s="124">
        <f>IF(RES_hhdet_tes!P30=0,"",RES_hhdet_tes!P30/RES_hhdet_fec!P30)</f>
        <v>0.7466704240063784</v>
      </c>
      <c r="Q30" s="124">
        <f>IF(RES_hhdet_tes!Q30=0,"",RES_hhdet_tes!Q30/RES_hhdet_fec!Q30)</f>
        <v>0.75767814252008081</v>
      </c>
      <c r="R30" s="124">
        <f>IF(RES_hhdet_tes!R30=0,"",RES_hhdet_tes!R30/RES_hhdet_fec!R30)</f>
        <v>0.76773773803253875</v>
      </c>
      <c r="S30" s="124">
        <f>IF(RES_hhdet_tes!S30=0,"",RES_hhdet_tes!S30/RES_hhdet_fec!S30)</f>
        <v>0.7787573153449634</v>
      </c>
      <c r="T30" s="124">
        <f>IF(RES_hhdet_tes!T30=0,"",RES_hhdet_tes!T30/RES_hhdet_fec!T30)</f>
        <v>0.79501011305869207</v>
      </c>
      <c r="U30" s="124">
        <f>IF(RES_hhdet_tes!U30=0,"",RES_hhdet_tes!U30/RES_hhdet_fec!U30)</f>
        <v>0.80969309549824187</v>
      </c>
      <c r="V30" s="124">
        <f>IF(RES_hhdet_tes!V30=0,"",RES_hhdet_tes!V30/RES_hhdet_fec!V30)</f>
        <v>0.82459853768986646</v>
      </c>
      <c r="W30" s="124">
        <f>IF(RES_hhdet_tes!W30=0,"",RES_hhdet_tes!W30/RES_hhdet_fec!W30)</f>
        <v>0.83654106187428601</v>
      </c>
      <c r="X30" s="124">
        <f>IF(RES_hhdet_tes!X30=0,"",RES_hhdet_tes!X30/RES_hhdet_fec!X30)</f>
        <v>0.85213699016980338</v>
      </c>
      <c r="Y30" s="124">
        <f>IF(RES_hhdet_tes!Y30=0,"",RES_hhdet_tes!Y30/RES_hhdet_fec!Y30)</f>
        <v>0.85812428023023701</v>
      </c>
      <c r="DA30" s="130" t="s">
        <v>1934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0.55544953073039927</v>
      </c>
      <c r="C31" s="111">
        <f>IF(RES_hhdet_tes!C31=0,"",RES_hhdet_tes!C31/RES_hhdet_fec!C31)</f>
        <v>0.5577494343149092</v>
      </c>
      <c r="D31" s="111">
        <f>IF(RES_hhdet_tes!D31=0,"",RES_hhdet_tes!D31/RES_hhdet_fec!D31)</f>
        <v>0.56002855324314593</v>
      </c>
      <c r="E31" s="111">
        <f>IF(RES_hhdet_tes!E31=0,"",RES_hhdet_tes!E31/RES_hhdet_fec!E31)</f>
        <v>0.56317228926577279</v>
      </c>
      <c r="F31" s="111">
        <f>IF(RES_hhdet_tes!F31=0,"",RES_hhdet_tes!F31/RES_hhdet_fec!F31)</f>
        <v>0.57021093847637183</v>
      </c>
      <c r="G31" s="111">
        <f>IF(RES_hhdet_tes!G31=0,"",RES_hhdet_tes!G31/RES_hhdet_fec!G31)</f>
        <v>0.5740218496188435</v>
      </c>
      <c r="H31" s="111">
        <f>IF(RES_hhdet_tes!H31=0,"",RES_hhdet_tes!H31/RES_hhdet_fec!H31)</f>
        <v>0.58211688551675722</v>
      </c>
      <c r="I31" s="111">
        <f>IF(RES_hhdet_tes!I31=0,"",RES_hhdet_tes!I31/RES_hhdet_fec!I31)</f>
        <v>0.58470745923670675</v>
      </c>
      <c r="J31" s="111">
        <f>IF(RES_hhdet_tes!J31=0,"",RES_hhdet_tes!J31/RES_hhdet_fec!J31)</f>
        <v>0.58725113004112328</v>
      </c>
      <c r="K31" s="111">
        <f>IF(RES_hhdet_tes!K31=0,"",RES_hhdet_tes!K31/RES_hhdet_fec!K31)</f>
        <v>0.5908993706902288</v>
      </c>
      <c r="L31" s="111">
        <f>IF(RES_hhdet_tes!L31=0,"",RES_hhdet_tes!L31/RES_hhdet_fec!L31)</f>
        <v>0.59609539185234639</v>
      </c>
      <c r="M31" s="111">
        <f>IF(RES_hhdet_tes!M31=0,"",RES_hhdet_tes!M31/RES_hhdet_fec!M31)</f>
        <v>0.60400604546519221</v>
      </c>
      <c r="N31" s="111">
        <f>IF(RES_hhdet_tes!N31=0,"",RES_hhdet_tes!N31/RES_hhdet_fec!N31)</f>
        <v>0.61201678061130682</v>
      </c>
      <c r="O31" s="111">
        <f>IF(RES_hhdet_tes!O31=0,"",RES_hhdet_tes!O31/RES_hhdet_fec!O31)</f>
        <v>0.62228947375229438</v>
      </c>
      <c r="P31" s="111">
        <f>IF(RES_hhdet_tes!P31=0,"",RES_hhdet_tes!P31/RES_hhdet_fec!P31)</f>
        <v>0.6316701544976554</v>
      </c>
      <c r="Q31" s="111">
        <f>IF(RES_hhdet_tes!Q31=0,"",RES_hhdet_tes!Q31/RES_hhdet_fec!Q31)</f>
        <v>0.64248444787525005</v>
      </c>
      <c r="R31" s="111">
        <f>IF(RES_hhdet_tes!R31=0,"",RES_hhdet_tes!R31/RES_hhdet_fec!R31)</f>
        <v>0.66251194974023175</v>
      </c>
      <c r="S31" s="111">
        <f>IF(RES_hhdet_tes!S31=0,"",RES_hhdet_tes!S31/RES_hhdet_fec!S31)</f>
        <v>0.68010806639427257</v>
      </c>
      <c r="T31" s="111">
        <f>IF(RES_hhdet_tes!T31=0,"",RES_hhdet_tes!T31/RES_hhdet_fec!T31)</f>
        <v>0.70823331230655484</v>
      </c>
      <c r="U31" s="111">
        <f>IF(RES_hhdet_tes!U31=0,"",RES_hhdet_tes!U31/RES_hhdet_fec!U31)</f>
        <v>0.72943283493071753</v>
      </c>
      <c r="V31" s="111">
        <f>IF(RES_hhdet_tes!V31=0,"",RES_hhdet_tes!V31/RES_hhdet_fec!V31)</f>
        <v>0.75147391742475478</v>
      </c>
      <c r="W31" s="111">
        <f>IF(RES_hhdet_tes!W31=0,"",RES_hhdet_tes!W31/RES_hhdet_fec!W31)</f>
        <v>0.76347462592173965</v>
      </c>
      <c r="X31" s="111">
        <f>IF(RES_hhdet_tes!X31=0,"",RES_hhdet_tes!X31/RES_hhdet_fec!X31)</f>
        <v>0.77286012249593494</v>
      </c>
      <c r="Y31" s="111">
        <f>IF(RES_hhdet_tes!Y31=0,"",RES_hhdet_tes!Y31/RES_hhdet_fec!Y31)</f>
        <v>0.77722140599464629</v>
      </c>
      <c r="DA31" s="63" t="s">
        <v>1935</v>
      </c>
    </row>
    <row r="32" spans="1:105" ht="12" customHeight="1" x14ac:dyDescent="0.25">
      <c r="A32" s="97" t="s">
        <v>140</v>
      </c>
      <c r="B32" s="111">
        <f>IF(RES_hhdet_tes!B32=0,"",RES_hhdet_tes!B32/RES_hhdet_fec!B32)</f>
        <v>0.88353078636704696</v>
      </c>
      <c r="C32" s="111">
        <f>IF(RES_hhdet_tes!C32=0,"",RES_hhdet_tes!C32/RES_hhdet_fec!C32)</f>
        <v>0.85901605530183545</v>
      </c>
      <c r="D32" s="111">
        <f>IF(RES_hhdet_tes!D32=0,"",RES_hhdet_tes!D32/RES_hhdet_fec!D32)</f>
        <v>0.8742751025791663</v>
      </c>
      <c r="E32" s="111">
        <f>IF(RES_hhdet_tes!E32=0,"",RES_hhdet_tes!E32/RES_hhdet_fec!E32)</f>
        <v>0.88943324140325464</v>
      </c>
      <c r="F32" s="111">
        <f>IF(RES_hhdet_tes!F32=0,"",RES_hhdet_tes!F32/RES_hhdet_fec!F32)</f>
        <v>0.88946004716040594</v>
      </c>
      <c r="G32" s="111">
        <f>IF(RES_hhdet_tes!G32=0,"",RES_hhdet_tes!G32/RES_hhdet_fec!G32)</f>
        <v>0.88375441425820278</v>
      </c>
      <c r="H32" s="111">
        <f>IF(RES_hhdet_tes!H32=0,"",RES_hhdet_tes!H32/RES_hhdet_fec!H32)</f>
        <v>0.88740150786273975</v>
      </c>
      <c r="I32" s="111">
        <f>IF(RES_hhdet_tes!I32=0,"",RES_hhdet_tes!I32/RES_hhdet_fec!I32)</f>
        <v>0.89715128017809054</v>
      </c>
      <c r="J32" s="111">
        <f>IF(RES_hhdet_tes!J32=0,"",RES_hhdet_tes!J32/RES_hhdet_fec!J32)</f>
        <v>0.90219969813181156</v>
      </c>
      <c r="K32" s="111">
        <f>IF(RES_hhdet_tes!K32=0,"",RES_hhdet_tes!K32/RES_hhdet_fec!K32)</f>
        <v>0.90431710676134314</v>
      </c>
      <c r="L32" s="111">
        <f>IF(RES_hhdet_tes!L32=0,"",RES_hhdet_tes!L32/RES_hhdet_fec!L32)</f>
        <v>0.90883147797441532</v>
      </c>
      <c r="M32" s="111">
        <f>IF(RES_hhdet_tes!M32=0,"",RES_hhdet_tes!M32/RES_hhdet_fec!M32)</f>
        <v>0.90956945142901258</v>
      </c>
      <c r="N32" s="111">
        <f>IF(RES_hhdet_tes!N32=0,"",RES_hhdet_tes!N32/RES_hhdet_fec!N32)</f>
        <v>0.92315260132160637</v>
      </c>
      <c r="O32" s="111">
        <f>IF(RES_hhdet_tes!O32=0,"",RES_hhdet_tes!O32/RES_hhdet_fec!O32)</f>
        <v>0.93660977172297055</v>
      </c>
      <c r="P32" s="111">
        <f>IF(RES_hhdet_tes!P32=0,"",RES_hhdet_tes!P32/RES_hhdet_fec!P32)</f>
        <v>0.92531928757727977</v>
      </c>
      <c r="Q32" s="111">
        <f>IF(RES_hhdet_tes!Q32=0,"",RES_hhdet_tes!Q32/RES_hhdet_fec!Q32)</f>
        <v>0.92640721522641489</v>
      </c>
      <c r="R32" s="111">
        <f>IF(RES_hhdet_tes!R32=0,"",RES_hhdet_tes!R32/RES_hhdet_fec!R32)</f>
        <v>0.92191527510358395</v>
      </c>
      <c r="S32" s="111">
        <f>IF(RES_hhdet_tes!S32=0,"",RES_hhdet_tes!S32/RES_hhdet_fec!S32)</f>
        <v>0.92086759413041541</v>
      </c>
      <c r="T32" s="111">
        <f>IF(RES_hhdet_tes!T32=0,"",RES_hhdet_tes!T32/RES_hhdet_fec!T32)</f>
        <v>0.9363525079805024</v>
      </c>
      <c r="U32" s="111">
        <f>IF(RES_hhdet_tes!U32=0,"",RES_hhdet_tes!U32/RES_hhdet_fec!U32)</f>
        <v>0.94622110554094918</v>
      </c>
      <c r="V32" s="111">
        <f>IF(RES_hhdet_tes!V32=0,"",RES_hhdet_tes!V32/RES_hhdet_fec!V32)</f>
        <v>0.95159239683279062</v>
      </c>
      <c r="W32" s="111">
        <f>IF(RES_hhdet_tes!W32=0,"",RES_hhdet_tes!W32/RES_hhdet_fec!W32)</f>
        <v>0.94949562475728355</v>
      </c>
      <c r="X32" s="111">
        <f>IF(RES_hhdet_tes!X32=0,"",RES_hhdet_tes!X32/RES_hhdet_fec!X32)</f>
        <v>0.95665068909684803</v>
      </c>
      <c r="Y32" s="111">
        <f>IF(RES_hhdet_tes!Y32=0,"",RES_hhdet_tes!Y32/RES_hhdet_fec!Y32)</f>
        <v>0.95670182294387252</v>
      </c>
      <c r="DA32" s="63" t="s">
        <v>1936</v>
      </c>
    </row>
    <row r="33" spans="1:105" ht="12" customHeight="1" x14ac:dyDescent="0.25">
      <c r="A33" s="100" t="s">
        <v>50</v>
      </c>
      <c r="B33" s="112">
        <f>IF(RES_hhdet_tes!B33=0,"",RES_hhdet_tes!B33/RES_hhdet_fec!B33)</f>
        <v>0.55654953296978071</v>
      </c>
      <c r="C33" s="112">
        <f>IF(RES_hhdet_tes!C33=0,"",RES_hhdet_tes!C33/RES_hhdet_fec!C33)</f>
        <v>0.55550052583676779</v>
      </c>
      <c r="D33" s="112">
        <f>IF(RES_hhdet_tes!D33=0,"",RES_hhdet_tes!D33/RES_hhdet_fec!D33)</f>
        <v>0.55593157790252901</v>
      </c>
      <c r="E33" s="112">
        <f>IF(RES_hhdet_tes!E33=0,"",RES_hhdet_tes!E33/RES_hhdet_fec!E33)</f>
        <v>0.56113261337982379</v>
      </c>
      <c r="F33" s="112">
        <f>IF(RES_hhdet_tes!F33=0,"",RES_hhdet_tes!F33/RES_hhdet_fec!F33)</f>
        <v>0.58138331514822328</v>
      </c>
      <c r="G33" s="112">
        <f>IF(RES_hhdet_tes!G33=0,"",RES_hhdet_tes!G33/RES_hhdet_fec!G33)</f>
        <v>0.58372352406721839</v>
      </c>
      <c r="H33" s="112">
        <f>IF(RES_hhdet_tes!H33=0,"",RES_hhdet_tes!H33/RES_hhdet_fec!H33)</f>
        <v>0.60060672348654565</v>
      </c>
      <c r="I33" s="112">
        <f>IF(RES_hhdet_tes!I33=0,"",RES_hhdet_tes!I33/RES_hhdet_fec!I33)</f>
        <v>0.60689988207443712</v>
      </c>
      <c r="J33" s="112">
        <f>IF(RES_hhdet_tes!J33=0,"",RES_hhdet_tes!J33/RES_hhdet_fec!J33)</f>
        <v>0.61694826794138458</v>
      </c>
      <c r="K33" s="112">
        <f>IF(RES_hhdet_tes!K33=0,"",RES_hhdet_tes!K33/RES_hhdet_fec!K33)</f>
        <v>0.62499901467918306</v>
      </c>
      <c r="L33" s="112">
        <f>IF(RES_hhdet_tes!L33=0,"",RES_hhdet_tes!L33/RES_hhdet_fec!L33)</f>
        <v>0.627493421518452</v>
      </c>
      <c r="M33" s="112">
        <f>IF(RES_hhdet_tes!M33=0,"",RES_hhdet_tes!M33/RES_hhdet_fec!M33)</f>
        <v>0.6392536976624168</v>
      </c>
      <c r="N33" s="112">
        <f>IF(RES_hhdet_tes!N33=0,"",RES_hhdet_tes!N33/RES_hhdet_fec!N33)</f>
        <v>0.64604490448796115</v>
      </c>
      <c r="O33" s="112">
        <f>IF(RES_hhdet_tes!O33=0,"",RES_hhdet_tes!O33/RES_hhdet_fec!O33)</f>
        <v>0.64651682223086215</v>
      </c>
      <c r="P33" s="112">
        <f>IF(RES_hhdet_tes!P33=0,"",RES_hhdet_tes!P33/RES_hhdet_fec!P33)</f>
        <v>0.65887029532061447</v>
      </c>
      <c r="Q33" s="112">
        <f>IF(RES_hhdet_tes!Q33=0,"",RES_hhdet_tes!Q33/RES_hhdet_fec!Q33)</f>
        <v>0.62992555789810789</v>
      </c>
      <c r="R33" s="112">
        <f>IF(RES_hhdet_tes!R33=0,"",RES_hhdet_tes!R33/RES_hhdet_fec!R33)</f>
        <v>0.66729604606102078</v>
      </c>
      <c r="S33" s="112">
        <f>IF(RES_hhdet_tes!S33=0,"",RES_hhdet_tes!S33/RES_hhdet_fec!S33)</f>
        <v>0.66358238666093683</v>
      </c>
      <c r="T33" s="112">
        <f>IF(RES_hhdet_tes!T33=0,"",RES_hhdet_tes!T33/RES_hhdet_fec!T33)</f>
        <v>0.73149931938389445</v>
      </c>
      <c r="U33" s="112">
        <f>IF(RES_hhdet_tes!U33=0,"",RES_hhdet_tes!U33/RES_hhdet_fec!U33)</f>
        <v>0.76441301910017589</v>
      </c>
      <c r="V33" s="112">
        <f>IF(RES_hhdet_tes!V33=0,"",RES_hhdet_tes!V33/RES_hhdet_fec!V33)</f>
        <v>0.78963326829757474</v>
      </c>
      <c r="W33" s="112">
        <f>IF(RES_hhdet_tes!W33=0,"",RES_hhdet_tes!W33/RES_hhdet_fec!W33)</f>
        <v>0.79089131716354222</v>
      </c>
      <c r="X33" s="112">
        <f>IF(RES_hhdet_tes!X33=0,"",RES_hhdet_tes!X33/RES_hhdet_fec!X33)</f>
        <v>0.79382652179956004</v>
      </c>
      <c r="Y33" s="112">
        <f>IF(RES_hhdet_tes!Y33=0,"",RES_hhdet_tes!Y33/RES_hhdet_fec!Y33)</f>
        <v>0.79044433974140837</v>
      </c>
      <c r="DA33" s="131" t="s">
        <v>1937</v>
      </c>
    </row>
    <row r="34" spans="1:105" ht="12" customHeight="1" x14ac:dyDescent="0.25">
      <c r="A34" s="103" t="s">
        <v>52</v>
      </c>
      <c r="B34" s="113">
        <f>IF(RES_hhdet_tes!B34=0,"",RES_hhdet_tes!B34/RES_hhdet_fec!B34)</f>
        <v>1</v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>
        <f>IF(RES_hhdet_tes!J34=0,"",RES_hhdet_tes!J34/RES_hhdet_fec!J34)</f>
        <v>1</v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>
        <f>IF(RES_hhdet_tes!P34=0,"",RES_hhdet_tes!P34/RES_hhdet_fec!P34)</f>
        <v>1</v>
      </c>
      <c r="Q34" s="113">
        <f>IF(RES_hhdet_tes!Q34=0,"",RES_hhdet_tes!Q34/RES_hhdet_fec!Q34)</f>
        <v>1</v>
      </c>
      <c r="R34" s="113">
        <f>IF(RES_hhdet_tes!R34=0,"",RES_hhdet_tes!R34/RES_hhdet_fec!R34)</f>
        <v>1</v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X34" s="113">
        <f>IF(RES_hhdet_tes!X34=0,"",RES_hhdet_tes!X34/RES_hhdet_fec!X34)</f>
        <v>1</v>
      </c>
      <c r="Y34" s="113">
        <f>IF(RES_hhdet_tes!Y34=0,"",RES_hhdet_tes!Y34/RES_hhdet_fec!Y34)</f>
        <v>1</v>
      </c>
      <c r="DA34" s="132" t="s">
        <v>1938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0.66306696718726321</v>
      </c>
      <c r="C35" s="112">
        <f>IF(RES_hhdet_tes!C35=0,"",RES_hhdet_tes!C35/RES_hhdet_fec!C35)</f>
        <v>0.66571019779814977</v>
      </c>
      <c r="D35" s="112">
        <f>IF(RES_hhdet_tes!D35=0,"",RES_hhdet_tes!D35/RES_hhdet_fec!D35)</f>
        <v>0.66902461679502279</v>
      </c>
      <c r="E35" s="112">
        <f>IF(RES_hhdet_tes!E35=0,"",RES_hhdet_tes!E35/RES_hhdet_fec!E35)</f>
        <v>0.67316897375931162</v>
      </c>
      <c r="F35" s="112">
        <f>IF(RES_hhdet_tes!F35=0,"",RES_hhdet_tes!F35/RES_hhdet_fec!F35)</f>
        <v>0.67735815586599479</v>
      </c>
      <c r="G35" s="112">
        <f>IF(RES_hhdet_tes!G35=0,"",RES_hhdet_tes!G35/RES_hhdet_fec!G35)</f>
        <v>0.68058941539951889</v>
      </c>
      <c r="H35" s="112">
        <f>IF(RES_hhdet_tes!H35=0,"",RES_hhdet_tes!H35/RES_hhdet_fec!H35)</f>
        <v>0.68268893314722123</v>
      </c>
      <c r="I35" s="112">
        <f>IF(RES_hhdet_tes!I35=0,"",RES_hhdet_tes!I35/RES_hhdet_fec!I35)</f>
        <v>0.68662997868507325</v>
      </c>
      <c r="J35" s="112">
        <f>IF(RES_hhdet_tes!J35=0,"",RES_hhdet_tes!J35/RES_hhdet_fec!J35)</f>
        <v>0.68670524140093159</v>
      </c>
      <c r="K35" s="112">
        <f>IF(RES_hhdet_tes!K35=0,"",RES_hhdet_tes!K35/RES_hhdet_fec!K35)</f>
        <v>0.68871977410313556</v>
      </c>
      <c r="L35" s="112">
        <f>IF(RES_hhdet_tes!L35=0,"",RES_hhdet_tes!L35/RES_hhdet_fec!L35)</f>
        <v>0.69147650603252897</v>
      </c>
      <c r="M35" s="112">
        <f>IF(RES_hhdet_tes!M35=0,"",RES_hhdet_tes!M35/RES_hhdet_fec!M35)</f>
        <v>0.69276128693434202</v>
      </c>
      <c r="N35" s="112">
        <f>IF(RES_hhdet_tes!N35=0,"",RES_hhdet_tes!N35/RES_hhdet_fec!N35)</f>
        <v>0.69674708881438696</v>
      </c>
      <c r="O35" s="112">
        <f>IF(RES_hhdet_tes!O35=0,"",RES_hhdet_tes!O35/RES_hhdet_fec!O35)</f>
        <v>0.70157885725593405</v>
      </c>
      <c r="P35" s="112">
        <f>IF(RES_hhdet_tes!P35=0,"",RES_hhdet_tes!P35/RES_hhdet_fec!P35)</f>
        <v>0.70143215862211439</v>
      </c>
      <c r="Q35" s="112">
        <f>IF(RES_hhdet_tes!Q35=0,"",RES_hhdet_tes!Q35/RES_hhdet_fec!Q35)</f>
        <v>0.70730631060251303</v>
      </c>
      <c r="R35" s="112">
        <f>IF(RES_hhdet_tes!R35=0,"",RES_hhdet_tes!R35/RES_hhdet_fec!R35)</f>
        <v>0.71377941882789464</v>
      </c>
      <c r="S35" s="112">
        <f>IF(RES_hhdet_tes!S35=0,"",RES_hhdet_tes!S35/RES_hhdet_fec!S35)</f>
        <v>0.72386258680918669</v>
      </c>
      <c r="T35" s="112">
        <f>IF(RES_hhdet_tes!T35=0,"",RES_hhdet_tes!T35/RES_hhdet_fec!T35)</f>
        <v>0.73572037162946979</v>
      </c>
      <c r="U35" s="112">
        <f>IF(RES_hhdet_tes!U35=0,"",RES_hhdet_tes!U35/RES_hhdet_fec!U35)</f>
        <v>0.74731137409383563</v>
      </c>
      <c r="V35" s="112">
        <f>IF(RES_hhdet_tes!V35=0,"",RES_hhdet_tes!V35/RES_hhdet_fec!V35)</f>
        <v>0.76247071717589854</v>
      </c>
      <c r="W35" s="112">
        <f>IF(RES_hhdet_tes!W35=0,"",RES_hhdet_tes!W35/RES_hhdet_fec!W35)</f>
        <v>0.77278684004329512</v>
      </c>
      <c r="X35" s="112">
        <f>IF(RES_hhdet_tes!X35=0,"",RES_hhdet_tes!X35/RES_hhdet_fec!X35)</f>
        <v>0.78565043671863766</v>
      </c>
      <c r="Y35" s="112">
        <f>IF(RES_hhdet_tes!Y35=0,"",RES_hhdet_tes!Y35/RES_hhdet_fec!Y35)</f>
        <v>0.79127174093315666</v>
      </c>
      <c r="DA35" s="131" t="s">
        <v>1939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0.87558810340702542</v>
      </c>
      <c r="C36" s="113">
        <f>IF(RES_hhdet_tes!C36=0,"",RES_hhdet_tes!C36/RES_hhdet_fec!C36)</f>
        <v>0.88002761361252746</v>
      </c>
      <c r="D36" s="113">
        <f>IF(RES_hhdet_tes!D36=0,"",RES_hhdet_tes!D36/RES_hhdet_fec!D36)</f>
        <v>0.8715235682617577</v>
      </c>
      <c r="E36" s="113">
        <f>IF(RES_hhdet_tes!E36=0,"",RES_hhdet_tes!E36/RES_hhdet_fec!E36)</f>
        <v>0.86599099130843993</v>
      </c>
      <c r="F36" s="113">
        <f>IF(RES_hhdet_tes!F36=0,"",RES_hhdet_tes!F36/RES_hhdet_fec!F36)</f>
        <v>0.8660846179267162</v>
      </c>
      <c r="G36" s="113">
        <f>IF(RES_hhdet_tes!G36=0,"",RES_hhdet_tes!G36/RES_hhdet_fec!G36)</f>
        <v>0.86268792020602392</v>
      </c>
      <c r="H36" s="113">
        <f>IF(RES_hhdet_tes!H36=0,"",RES_hhdet_tes!H36/RES_hhdet_fec!H36)</f>
        <v>0.87688695389512283</v>
      </c>
      <c r="I36" s="113">
        <f>IF(RES_hhdet_tes!I36=0,"",RES_hhdet_tes!I36/RES_hhdet_fec!I36)</f>
        <v>0.8804182394161929</v>
      </c>
      <c r="J36" s="113">
        <f>IF(RES_hhdet_tes!J36=0,"",RES_hhdet_tes!J36/RES_hhdet_fec!J36)</f>
        <v>0.88991041466165666</v>
      </c>
      <c r="K36" s="113">
        <f>IF(RES_hhdet_tes!K36=0,"",RES_hhdet_tes!K36/RES_hhdet_fec!K36)</f>
        <v>0.89077648374842922</v>
      </c>
      <c r="L36" s="113">
        <f>IF(RES_hhdet_tes!L36=0,"",RES_hhdet_tes!L36/RES_hhdet_fec!L36)</f>
        <v>0.89464179869836824</v>
      </c>
      <c r="M36" s="113">
        <f>IF(RES_hhdet_tes!M36=0,"",RES_hhdet_tes!M36/RES_hhdet_fec!M36)</f>
        <v>0.89143388981228355</v>
      </c>
      <c r="N36" s="113">
        <f>IF(RES_hhdet_tes!N36=0,"",RES_hhdet_tes!N36/RES_hhdet_fec!N36)</f>
        <v>0.90179826963802823</v>
      </c>
      <c r="O36" s="113">
        <f>IF(RES_hhdet_tes!O36=0,"",RES_hhdet_tes!O36/RES_hhdet_fec!O36)</f>
        <v>0.9096878058665383</v>
      </c>
      <c r="P36" s="113">
        <f>IF(RES_hhdet_tes!P36=0,"",RES_hhdet_tes!P36/RES_hhdet_fec!P36)</f>
        <v>0.9133308376709941</v>
      </c>
      <c r="Q36" s="113">
        <f>IF(RES_hhdet_tes!Q36=0,"",RES_hhdet_tes!Q36/RES_hhdet_fec!Q36)</f>
        <v>0.92024426531893933</v>
      </c>
      <c r="R36" s="113">
        <f>IF(RES_hhdet_tes!R36=0,"",RES_hhdet_tes!R36/RES_hhdet_fec!R36)</f>
        <v>0.92045518157628314</v>
      </c>
      <c r="S36" s="113">
        <f>IF(RES_hhdet_tes!S36=0,"",RES_hhdet_tes!S36/RES_hhdet_fec!S36)</f>
        <v>0.91700018668740657</v>
      </c>
      <c r="T36" s="113">
        <f>IF(RES_hhdet_tes!T36=0,"",RES_hhdet_tes!T36/RES_hhdet_fec!T36)</f>
        <v>0.925201375420313</v>
      </c>
      <c r="U36" s="113">
        <f>IF(RES_hhdet_tes!U36=0,"",RES_hhdet_tes!U36/RES_hhdet_fec!U36)</f>
        <v>0.92855676707073675</v>
      </c>
      <c r="V36" s="113">
        <f>IF(RES_hhdet_tes!V36=0,"",RES_hhdet_tes!V36/RES_hhdet_fec!V36)</f>
        <v>0.93542647737271545</v>
      </c>
      <c r="W36" s="113">
        <f>IF(RES_hhdet_tes!W36=0,"",RES_hhdet_tes!W36/RES_hhdet_fec!W36)</f>
        <v>0.93438625030923506</v>
      </c>
      <c r="X36" s="113">
        <f>IF(RES_hhdet_tes!X36=0,"",RES_hhdet_tes!X36/RES_hhdet_fec!X36)</f>
        <v>0.94664231219330419</v>
      </c>
      <c r="Y36" s="113">
        <f>IF(RES_hhdet_tes!Y36=0,"",RES_hhdet_tes!Y36/RES_hhdet_fec!Y36)</f>
        <v>0.95034087432923431</v>
      </c>
      <c r="DA36" s="132" t="s">
        <v>1940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0.65563843549463552</v>
      </c>
      <c r="C37" s="111">
        <f>IF(RES_hhdet_tes!C37=0,"",RES_hhdet_tes!C37/RES_hhdet_fec!C37)</f>
        <v>0.67014211009082247</v>
      </c>
      <c r="D37" s="111">
        <f>IF(RES_hhdet_tes!D37=0,"",RES_hhdet_tes!D37/RES_hhdet_fec!D37)</f>
        <v>0.66920760882151875</v>
      </c>
      <c r="E37" s="111">
        <f>IF(RES_hhdet_tes!E37=0,"",RES_hhdet_tes!E37/RES_hhdet_fec!E37)</f>
        <v>0.6757036261237106</v>
      </c>
      <c r="F37" s="111">
        <f>IF(RES_hhdet_tes!F37=0,"",RES_hhdet_tes!F37/RES_hhdet_fec!F37)</f>
        <v>0.68505305806475414</v>
      </c>
      <c r="G37" s="111">
        <f>IF(RES_hhdet_tes!G37=0,"",RES_hhdet_tes!G37/RES_hhdet_fec!G37)</f>
        <v>0.68350331532944919</v>
      </c>
      <c r="H37" s="111">
        <f>IF(RES_hhdet_tes!H37=0,"",RES_hhdet_tes!H37/RES_hhdet_fec!H37)</f>
        <v>0.70463618573143549</v>
      </c>
      <c r="I37" s="111">
        <f>IF(RES_hhdet_tes!I37=0,"",RES_hhdet_tes!I37/RES_hhdet_fec!I37)</f>
        <v>0.72259421367716359</v>
      </c>
      <c r="J37" s="111">
        <f>IF(RES_hhdet_tes!J37=0,"",RES_hhdet_tes!J37/RES_hhdet_fec!J37)</f>
        <v>0.71906862939437055</v>
      </c>
      <c r="K37" s="111">
        <f>IF(RES_hhdet_tes!K37=0,"",RES_hhdet_tes!K37/RES_hhdet_fec!K37)</f>
        <v>0.72484117842057572</v>
      </c>
      <c r="L37" s="111">
        <f>IF(RES_hhdet_tes!L37=0,"",RES_hhdet_tes!L37/RES_hhdet_fec!L37)</f>
        <v>0.72833535018810025</v>
      </c>
      <c r="M37" s="111">
        <f>IF(RES_hhdet_tes!M37=0,"",RES_hhdet_tes!M37/RES_hhdet_fec!M37)</f>
        <v>0.73368874875460499</v>
      </c>
      <c r="N37" s="111">
        <f>IF(RES_hhdet_tes!N37=0,"",RES_hhdet_tes!N37/RES_hhdet_fec!N37)</f>
        <v>0.7456452994033087</v>
      </c>
      <c r="O37" s="111">
        <f>IF(RES_hhdet_tes!O37=0,"",RES_hhdet_tes!O37/RES_hhdet_fec!O37)</f>
        <v>0.76370686043400327</v>
      </c>
      <c r="P37" s="111">
        <f>IF(RES_hhdet_tes!P37=0,"",RES_hhdet_tes!P37/RES_hhdet_fec!P37)</f>
        <v>0.75870990001890737</v>
      </c>
      <c r="Q37" s="111">
        <f>IF(RES_hhdet_tes!Q37=0,"",RES_hhdet_tes!Q37/RES_hhdet_fec!Q37)</f>
        <v>0.77018897102654604</v>
      </c>
      <c r="R37" s="111">
        <f>IF(RES_hhdet_tes!R37=0,"",RES_hhdet_tes!R37/RES_hhdet_fec!R37)</f>
        <v>0.77747787662064205</v>
      </c>
      <c r="S37" s="111">
        <f>IF(RES_hhdet_tes!S37=0,"",RES_hhdet_tes!S37/RES_hhdet_fec!S37)</f>
        <v>0.78516045781147892</v>
      </c>
      <c r="T37" s="111">
        <f>IF(RES_hhdet_tes!T37=0,"",RES_hhdet_tes!T37/RES_hhdet_fec!T37)</f>
        <v>0.79692817752828848</v>
      </c>
      <c r="U37" s="111">
        <f>IF(RES_hhdet_tes!U37=0,"",RES_hhdet_tes!U37/RES_hhdet_fec!U37)</f>
        <v>0.80710000028024509</v>
      </c>
      <c r="V37" s="111">
        <f>IF(RES_hhdet_tes!V37=0,"",RES_hhdet_tes!V37/RES_hhdet_fec!V37)</f>
        <v>0.81227889291848554</v>
      </c>
      <c r="W37" s="111">
        <f>IF(RES_hhdet_tes!W37=0,"",RES_hhdet_tes!W37/RES_hhdet_fec!W37)</f>
        <v>0.8238572985060334</v>
      </c>
      <c r="X37" s="111">
        <f>IF(RES_hhdet_tes!X37=0,"",RES_hhdet_tes!X37/RES_hhdet_fec!X37)</f>
        <v>0.83701303786171521</v>
      </c>
      <c r="Y37" s="111">
        <f>IF(RES_hhdet_tes!Y37=0,"",RES_hhdet_tes!Y37/RES_hhdet_fec!Y37)</f>
        <v>0.83185573317112538</v>
      </c>
      <c r="DA37" s="63" t="s">
        <v>1941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X38" s="111">
        <f>IF(RES_hhdet_tes!X38=0,"",RES_hhdet_tes!X38/RES_hhdet_fec!X38)</f>
        <v>1</v>
      </c>
      <c r="Y38" s="111">
        <f>IF(RES_hhdet_tes!Y38=0,"",RES_hhdet_tes!Y38/RES_hhdet_fec!Y38)</f>
        <v>1</v>
      </c>
      <c r="DA38" s="63" t="s">
        <v>1942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0.67541126581109867</v>
      </c>
      <c r="C39" s="124">
        <f>IF(RES_hhdet_tes!C39=0,"",RES_hhdet_tes!C39/RES_hhdet_fec!C39)</f>
        <v>0.68081710936737849</v>
      </c>
      <c r="D39" s="124">
        <f>IF(RES_hhdet_tes!D39=0,"",RES_hhdet_tes!D39/RES_hhdet_fec!D39)</f>
        <v>0.68259820203031885</v>
      </c>
      <c r="E39" s="124">
        <f>IF(RES_hhdet_tes!E39=0,"",RES_hhdet_tes!E39/RES_hhdet_fec!E39)</f>
        <v>0.68183182045048552</v>
      </c>
      <c r="F39" s="124">
        <f>IF(RES_hhdet_tes!F39=0,"",RES_hhdet_tes!F39/RES_hhdet_fec!F39)</f>
        <v>0.68563899384095539</v>
      </c>
      <c r="G39" s="124">
        <f>IF(RES_hhdet_tes!G39=0,"",RES_hhdet_tes!G39/RES_hhdet_fec!G39)</f>
        <v>0.69193163603986785</v>
      </c>
      <c r="H39" s="124">
        <f>IF(RES_hhdet_tes!H39=0,"",RES_hhdet_tes!H39/RES_hhdet_fec!H39)</f>
        <v>0.7034954773010812</v>
      </c>
      <c r="I39" s="124">
        <f>IF(RES_hhdet_tes!I39=0,"",RES_hhdet_tes!I39/RES_hhdet_fec!I39)</f>
        <v>0.70825434090742379</v>
      </c>
      <c r="J39" s="124">
        <f>IF(RES_hhdet_tes!J39=0,"",RES_hhdet_tes!J39/RES_hhdet_fec!J39)</f>
        <v>0.71026215725267228</v>
      </c>
      <c r="K39" s="124">
        <f>IF(RES_hhdet_tes!K39=0,"",RES_hhdet_tes!K39/RES_hhdet_fec!K39)</f>
        <v>0.71115782966248586</v>
      </c>
      <c r="L39" s="124">
        <f>IF(RES_hhdet_tes!L39=0,"",RES_hhdet_tes!L39/RES_hhdet_fec!L39)</f>
        <v>0.7156885090554751</v>
      </c>
      <c r="M39" s="124">
        <f>IF(RES_hhdet_tes!M39=0,"",RES_hhdet_tes!M39/RES_hhdet_fec!M39)</f>
        <v>0.71600024882609725</v>
      </c>
      <c r="N39" s="124">
        <f>IF(RES_hhdet_tes!N39=0,"",RES_hhdet_tes!N39/RES_hhdet_fec!N39)</f>
        <v>0.71931082112767109</v>
      </c>
      <c r="O39" s="124">
        <f>IF(RES_hhdet_tes!O39=0,"",RES_hhdet_tes!O39/RES_hhdet_fec!O39)</f>
        <v>0.72301786904159004</v>
      </c>
      <c r="P39" s="124">
        <f>IF(RES_hhdet_tes!P39=0,"",RES_hhdet_tes!P39/RES_hhdet_fec!P39)</f>
        <v>0.72359165646008394</v>
      </c>
      <c r="Q39" s="124">
        <f>IF(RES_hhdet_tes!Q39=0,"",RES_hhdet_tes!Q39/RES_hhdet_fec!Q39)</f>
        <v>0.72853745213391896</v>
      </c>
      <c r="R39" s="124">
        <f>IF(RES_hhdet_tes!R39=0,"",RES_hhdet_tes!R39/RES_hhdet_fec!R39)</f>
        <v>0.73389249400678025</v>
      </c>
      <c r="S39" s="124">
        <f>IF(RES_hhdet_tes!S39=0,"",RES_hhdet_tes!S39/RES_hhdet_fec!S39)</f>
        <v>0.74303048045037778</v>
      </c>
      <c r="T39" s="124">
        <f>IF(RES_hhdet_tes!T39=0,"",RES_hhdet_tes!T39/RES_hhdet_fec!T39)</f>
        <v>0.75304855305518348</v>
      </c>
      <c r="U39" s="124">
        <f>IF(RES_hhdet_tes!U39=0,"",RES_hhdet_tes!U39/RES_hhdet_fec!U39)</f>
        <v>0.76615822382453458</v>
      </c>
      <c r="V39" s="124">
        <f>IF(RES_hhdet_tes!V39=0,"",RES_hhdet_tes!V39/RES_hhdet_fec!V39)</f>
        <v>0.77911537464240987</v>
      </c>
      <c r="W39" s="124">
        <f>IF(RES_hhdet_tes!W39=0,"",RES_hhdet_tes!W39/RES_hhdet_fec!W39)</f>
        <v>0.79035242616007428</v>
      </c>
      <c r="X39" s="124">
        <f>IF(RES_hhdet_tes!X39=0,"",RES_hhdet_tes!X39/RES_hhdet_fec!X39)</f>
        <v>0.79909804475280877</v>
      </c>
      <c r="Y39" s="124">
        <f>IF(RES_hhdet_tes!Y39=0,"",RES_hhdet_tes!Y39/RES_hhdet_fec!Y39)</f>
        <v>0.80647650253110292</v>
      </c>
      <c r="DA39" s="130" t="s">
        <v>1943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0.58394590896250553</v>
      </c>
      <c r="C40" s="111">
        <f>IF(RES_hhdet_tes!C40=0,"",RES_hhdet_tes!C40/RES_hhdet_fec!C40)</f>
        <v>0.58427028971356421</v>
      </c>
      <c r="D40" s="111">
        <f>IF(RES_hhdet_tes!D40=0,"",RES_hhdet_tes!D40/RES_hhdet_fec!D40)</f>
        <v>0.58484294956346827</v>
      </c>
      <c r="E40" s="111">
        <f>IF(RES_hhdet_tes!E40=0,"",RES_hhdet_tes!E40/RES_hhdet_fec!E40)</f>
        <v>0.58379335444207714</v>
      </c>
      <c r="F40" s="111">
        <f>IF(RES_hhdet_tes!F40=0,"",RES_hhdet_tes!F40/RES_hhdet_fec!F40)</f>
        <v>0.58534499897766712</v>
      </c>
      <c r="G40" s="111">
        <f>IF(RES_hhdet_tes!G40=0,"",RES_hhdet_tes!G40/RES_hhdet_fec!G40)</f>
        <v>0.58721455680124302</v>
      </c>
      <c r="H40" s="111">
        <f>IF(RES_hhdet_tes!H40=0,"",RES_hhdet_tes!H40/RES_hhdet_fec!H40)</f>
        <v>0.59047812443799419</v>
      </c>
      <c r="I40" s="111">
        <f>IF(RES_hhdet_tes!I40=0,"",RES_hhdet_tes!I40/RES_hhdet_fec!I40)</f>
        <v>0.59298721263509513</v>
      </c>
      <c r="J40" s="111">
        <f>IF(RES_hhdet_tes!J40=0,"",RES_hhdet_tes!J40/RES_hhdet_fec!J40)</f>
        <v>0.59544948166136791</v>
      </c>
      <c r="K40" s="111">
        <f>IF(RES_hhdet_tes!K40=0,"",RES_hhdet_tes!K40/RES_hhdet_fec!K40)</f>
        <v>0.5961107965908593</v>
      </c>
      <c r="L40" s="111">
        <f>IF(RES_hhdet_tes!L40=0,"",RES_hhdet_tes!L40/RES_hhdet_fec!L40)</f>
        <v>0.59613637693129196</v>
      </c>
      <c r="M40" s="111">
        <f>IF(RES_hhdet_tes!M40=0,"",RES_hhdet_tes!M40/RES_hhdet_fec!M40)</f>
        <v>0.59671676063031343</v>
      </c>
      <c r="N40" s="111">
        <f>IF(RES_hhdet_tes!N40=0,"",RES_hhdet_tes!N40/RES_hhdet_fec!N40)</f>
        <v>0.59609775404967502</v>
      </c>
      <c r="O40" s="111">
        <f>IF(RES_hhdet_tes!O40=0,"",RES_hhdet_tes!O40/RES_hhdet_fec!O40)</f>
        <v>0.5966495486136435</v>
      </c>
      <c r="P40" s="111">
        <f>IF(RES_hhdet_tes!P40=0,"",RES_hhdet_tes!P40/RES_hhdet_fec!P40)</f>
        <v>0.59778793360552618</v>
      </c>
      <c r="Q40" s="111">
        <f>IF(RES_hhdet_tes!Q40=0,"",RES_hhdet_tes!Q40/RES_hhdet_fec!Q40)</f>
        <v>0.5976136280400397</v>
      </c>
      <c r="R40" s="111">
        <f>IF(RES_hhdet_tes!R40=0,"",RES_hhdet_tes!R40/RES_hhdet_fec!R40)</f>
        <v>0.59806767610704936</v>
      </c>
      <c r="S40" s="111">
        <f>IF(RES_hhdet_tes!S40=0,"",RES_hhdet_tes!S40/RES_hhdet_fec!S40)</f>
        <v>0.59980146575642601</v>
      </c>
      <c r="T40" s="111">
        <f>IF(RES_hhdet_tes!T40=0,"",RES_hhdet_tes!T40/RES_hhdet_fec!T40)</f>
        <v>0.60230062104556481</v>
      </c>
      <c r="U40" s="111">
        <f>IF(RES_hhdet_tes!U40=0,"",RES_hhdet_tes!U40/RES_hhdet_fec!U40)</f>
        <v>0.60603548729790335</v>
      </c>
      <c r="V40" s="111">
        <f>IF(RES_hhdet_tes!V40=0,"",RES_hhdet_tes!V40/RES_hhdet_fec!V40)</f>
        <v>0.60999663532448012</v>
      </c>
      <c r="W40" s="111">
        <f>IF(RES_hhdet_tes!W40=0,"",RES_hhdet_tes!W40/RES_hhdet_fec!W40)</f>
        <v>0.61235969606574459</v>
      </c>
      <c r="X40" s="111">
        <f>IF(RES_hhdet_tes!X40=0,"",RES_hhdet_tes!X40/RES_hhdet_fec!X40)</f>
        <v>0.61361314467973871</v>
      </c>
      <c r="Y40" s="111">
        <f>IF(RES_hhdet_tes!Y40=0,"",RES_hhdet_tes!Y40/RES_hhdet_fec!Y40)</f>
        <v>0.61569800868916791</v>
      </c>
      <c r="DA40" s="63" t="s">
        <v>1944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0.74496636368374036</v>
      </c>
      <c r="C41" s="45">
        <f>IF(RES_hhdet_tes!C41=0,"",RES_hhdet_tes!C41/RES_hhdet_fec!C41)</f>
        <v>0.74630490702602148</v>
      </c>
      <c r="D41" s="45">
        <f>IF(RES_hhdet_tes!D41=0,"",RES_hhdet_tes!D41/RES_hhdet_fec!D41)</f>
        <v>0.74818722646144287</v>
      </c>
      <c r="E41" s="45">
        <f>IF(RES_hhdet_tes!E41=0,"",RES_hhdet_tes!E41/RES_hhdet_fec!E41)</f>
        <v>0.75029244541603413</v>
      </c>
      <c r="F41" s="45">
        <f>IF(RES_hhdet_tes!F41=0,"",RES_hhdet_tes!F41/RES_hhdet_fec!F41)</f>
        <v>0.75341086327682993</v>
      </c>
      <c r="G41" s="45">
        <f>IF(RES_hhdet_tes!G41=0,"",RES_hhdet_tes!G41/RES_hhdet_fec!G41)</f>
        <v>0.75625701397611633</v>
      </c>
      <c r="H41" s="45">
        <f>IF(RES_hhdet_tes!H41=0,"",RES_hhdet_tes!H41/RES_hhdet_fec!H41)</f>
        <v>0.76035842990650182</v>
      </c>
      <c r="I41" s="45">
        <f>IF(RES_hhdet_tes!I41=0,"",RES_hhdet_tes!I41/RES_hhdet_fec!I41)</f>
        <v>0.7628037658011706</v>
      </c>
      <c r="J41" s="45">
        <f>IF(RES_hhdet_tes!J41=0,"",RES_hhdet_tes!J41/RES_hhdet_fec!J41)</f>
        <v>0.76414829765797521</v>
      </c>
      <c r="K41" s="45">
        <f>IF(RES_hhdet_tes!K41=0,"",RES_hhdet_tes!K41/RES_hhdet_fec!K41)</f>
        <v>0.76568906790571245</v>
      </c>
      <c r="L41" s="45">
        <f>IF(RES_hhdet_tes!L41=0,"",RES_hhdet_tes!L41/RES_hhdet_fec!L41)</f>
        <v>0.76739323265840309</v>
      </c>
      <c r="M41" s="45">
        <f>IF(RES_hhdet_tes!M41=0,"",RES_hhdet_tes!M41/RES_hhdet_fec!M41)</f>
        <v>0.76995410507481055</v>
      </c>
      <c r="N41" s="45">
        <f>IF(RES_hhdet_tes!N41=0,"",RES_hhdet_tes!N41/RES_hhdet_fec!N41)</f>
        <v>0.77327217279498217</v>
      </c>
      <c r="O41" s="45">
        <f>IF(RES_hhdet_tes!O41=0,"",RES_hhdet_tes!O41/RES_hhdet_fec!O41)</f>
        <v>0.77824759588309267</v>
      </c>
      <c r="P41" s="45">
        <f>IF(RES_hhdet_tes!P41=0,"",RES_hhdet_tes!P41/RES_hhdet_fec!P41)</f>
        <v>0.77928237169234293</v>
      </c>
      <c r="Q41" s="45">
        <f>IF(RES_hhdet_tes!Q41=0,"",RES_hhdet_tes!Q41/RES_hhdet_fec!Q41)</f>
        <v>0.78354301838050067</v>
      </c>
      <c r="R41" s="45">
        <f>IF(RES_hhdet_tes!R41=0,"",RES_hhdet_tes!R41/RES_hhdet_fec!R41)</f>
        <v>0.78915058446937769</v>
      </c>
      <c r="S41" s="45">
        <f>IF(RES_hhdet_tes!S41=0,"",RES_hhdet_tes!S41/RES_hhdet_fec!S41)</f>
        <v>0.79833873082274209</v>
      </c>
      <c r="T41" s="45">
        <f>IF(RES_hhdet_tes!T41=0,"",RES_hhdet_tes!T41/RES_hhdet_fec!T41)</f>
        <v>0.80863314893955496</v>
      </c>
      <c r="U41" s="45">
        <f>IF(RES_hhdet_tes!U41=0,"",RES_hhdet_tes!U41/RES_hhdet_fec!U41)</f>
        <v>0.82141195671112777</v>
      </c>
      <c r="V41" s="45">
        <f>IF(RES_hhdet_tes!V41=0,"",RES_hhdet_tes!V41/RES_hhdet_fec!V41)</f>
        <v>0.83527451238742989</v>
      </c>
      <c r="W41" s="45">
        <f>IF(RES_hhdet_tes!W41=0,"",RES_hhdet_tes!W41/RES_hhdet_fec!W41)</f>
        <v>0.84762184998341661</v>
      </c>
      <c r="X41" s="45">
        <f>IF(RES_hhdet_tes!X41=0,"",RES_hhdet_tes!X41/RES_hhdet_fec!X41)</f>
        <v>0.85841431610861829</v>
      </c>
      <c r="Y41" s="45">
        <f>IF(RES_hhdet_tes!Y41=0,"",RES_hhdet_tes!Y41/RES_hhdet_fec!Y41)</f>
        <v>0.86799602350007155</v>
      </c>
      <c r="DA41" s="60" t="s">
        <v>1945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0.50995879754657902</v>
      </c>
      <c r="C43" s="119">
        <f>IF(RES_hhdet_tes!C43=0,"",RES_hhdet_tes!C43/RES_hhdet_fec!C43)</f>
        <v>0.51345751400874629</v>
      </c>
      <c r="D43" s="119">
        <f>IF(RES_hhdet_tes!D43=0,"",RES_hhdet_tes!D43/RES_hhdet_fec!D43)</f>
        <v>0.51700465457272959</v>
      </c>
      <c r="E43" s="119">
        <f>IF(RES_hhdet_tes!E43=0,"",RES_hhdet_tes!E43/RES_hhdet_fec!E43)</f>
        <v>0.52165226809746446</v>
      </c>
      <c r="F43" s="119">
        <f>IF(RES_hhdet_tes!F43=0,"",RES_hhdet_tes!F43/RES_hhdet_fec!F43)</f>
        <v>0.52197052211006856</v>
      </c>
      <c r="G43" s="119">
        <f>IF(RES_hhdet_tes!G43=0,"",RES_hhdet_tes!G43/RES_hhdet_fec!G43)</f>
        <v>0.52605755510472296</v>
      </c>
      <c r="H43" s="119">
        <f>IF(RES_hhdet_tes!H43=0,"",RES_hhdet_tes!H43/RES_hhdet_fec!H43)</f>
        <v>0.53476598900780137</v>
      </c>
      <c r="I43" s="119">
        <f>IF(RES_hhdet_tes!I43=0,"",RES_hhdet_tes!I43/RES_hhdet_fec!I43)</f>
        <v>0.53910425410916907</v>
      </c>
      <c r="J43" s="119">
        <f>IF(RES_hhdet_tes!J43=0,"",RES_hhdet_tes!J43/RES_hhdet_fec!J43)</f>
        <v>0.54648581606158841</v>
      </c>
      <c r="K43" s="119">
        <f>IF(RES_hhdet_tes!K43=0,"",RES_hhdet_tes!K43/RES_hhdet_fec!K43)</f>
        <v>0.55349656132731406</v>
      </c>
      <c r="L43" s="119">
        <f>IF(RES_hhdet_tes!L43=0,"",RES_hhdet_tes!L43/RES_hhdet_fec!L43)</f>
        <v>0.56470714362525676</v>
      </c>
      <c r="M43" s="119">
        <f>IF(RES_hhdet_tes!M43=0,"",RES_hhdet_tes!M43/RES_hhdet_fec!M43)</f>
        <v>0.57552775554238811</v>
      </c>
      <c r="N43" s="119">
        <f>IF(RES_hhdet_tes!N43=0,"",RES_hhdet_tes!N43/RES_hhdet_fec!N43)</f>
        <v>0.59679189529875609</v>
      </c>
      <c r="O43" s="119">
        <f>IF(RES_hhdet_tes!O43=0,"",RES_hhdet_tes!O43/RES_hhdet_fec!O43)</f>
        <v>0.61455597599599243</v>
      </c>
      <c r="P43" s="119">
        <f>IF(RES_hhdet_tes!P43=0,"",RES_hhdet_tes!P43/RES_hhdet_fec!P43)</f>
        <v>0.62282575574176424</v>
      </c>
      <c r="Q43" s="119">
        <f>IF(RES_hhdet_tes!Q43=0,"",RES_hhdet_tes!Q43/RES_hhdet_fec!Q43)</f>
        <v>0.62681608743974049</v>
      </c>
      <c r="R43" s="119">
        <f>IF(RES_hhdet_tes!R43=0,"",RES_hhdet_tes!R43/RES_hhdet_fec!R43)</f>
        <v>0.63546760421743242</v>
      </c>
      <c r="S43" s="119">
        <f>IF(RES_hhdet_tes!S43=0,"",RES_hhdet_tes!S43/RES_hhdet_fec!S43)</f>
        <v>0.64785894178882786</v>
      </c>
      <c r="T43" s="119">
        <f>IF(RES_hhdet_tes!T43=0,"",RES_hhdet_tes!T43/RES_hhdet_fec!T43)</f>
        <v>0.65581394898182743</v>
      </c>
      <c r="U43" s="119">
        <f>IF(RES_hhdet_tes!U43=0,"",RES_hhdet_tes!U43/RES_hhdet_fec!U43)</f>
        <v>0.670868313890709</v>
      </c>
      <c r="V43" s="119">
        <f>IF(RES_hhdet_tes!V43=0,"",RES_hhdet_tes!V43/RES_hhdet_fec!V43)</f>
        <v>0.6791814213445716</v>
      </c>
      <c r="W43" s="119">
        <f>IF(RES_hhdet_tes!W43=0,"",RES_hhdet_tes!W43/RES_hhdet_fec!W43)</f>
        <v>0.68763792731401496</v>
      </c>
      <c r="X43" s="119">
        <f>IF(RES_hhdet_tes!X43=0,"",RES_hhdet_tes!X43/RES_hhdet_fec!X43)</f>
        <v>0.69998781059482618</v>
      </c>
      <c r="Y43" s="119">
        <f>IF(RES_hhdet_tes!Y43=0,"",RES_hhdet_tes!Y43/RES_hhdet_fec!Y43)</f>
        <v>0.71575956413889708</v>
      </c>
      <c r="DA43" s="129" t="s">
        <v>1946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0.48366981435424344</v>
      </c>
      <c r="C44" s="124">
        <f>IF(RES_hhdet_tes!C44=0,"",RES_hhdet_tes!C44/RES_hhdet_fec!C44)</f>
        <v>0.48845042865824273</v>
      </c>
      <c r="D44" s="124">
        <f>IF(RES_hhdet_tes!D44=0,"",RES_hhdet_tes!D44/RES_hhdet_fec!D44)</f>
        <v>0.49037034269154406</v>
      </c>
      <c r="E44" s="124">
        <f>IF(RES_hhdet_tes!E44=0,"",RES_hhdet_tes!E44/RES_hhdet_fec!E44)</f>
        <v>0.4926830323881714</v>
      </c>
      <c r="F44" s="124">
        <f>IF(RES_hhdet_tes!F44=0,"",RES_hhdet_tes!F44/RES_hhdet_fec!F44)</f>
        <v>0.49460288659040053</v>
      </c>
      <c r="G44" s="124">
        <f>IF(RES_hhdet_tes!G44=0,"",RES_hhdet_tes!G44/RES_hhdet_fec!G44)</f>
        <v>0.49839777463881041</v>
      </c>
      <c r="H44" s="124">
        <f>IF(RES_hhdet_tes!H44=0,"",RES_hhdet_tes!H44/RES_hhdet_fec!H44)</f>
        <v>0.50539062383513822</v>
      </c>
      <c r="I44" s="124">
        <f>IF(RES_hhdet_tes!I44=0,"",RES_hhdet_tes!I44/RES_hhdet_fec!I44)</f>
        <v>0.50358075359817578</v>
      </c>
      <c r="J44" s="124">
        <f>IF(RES_hhdet_tes!J44=0,"",RES_hhdet_tes!J44/RES_hhdet_fec!J44)</f>
        <v>0.51649052101061788</v>
      </c>
      <c r="K44" s="124">
        <f>IF(RES_hhdet_tes!K44=0,"",RES_hhdet_tes!K44/RES_hhdet_fec!K44)</f>
        <v>0.52308488274945752</v>
      </c>
      <c r="L44" s="124">
        <f>IF(RES_hhdet_tes!L44=0,"",RES_hhdet_tes!L44/RES_hhdet_fec!L44)</f>
        <v>0.53367765044805704</v>
      </c>
      <c r="M44" s="124">
        <f>IF(RES_hhdet_tes!M44=0,"",RES_hhdet_tes!M44/RES_hhdet_fec!M44)</f>
        <v>0.5421295658339933</v>
      </c>
      <c r="N44" s="124">
        <f>IF(RES_hhdet_tes!N44=0,"",RES_hhdet_tes!N44/RES_hhdet_fec!N44)</f>
        <v>0.56185224339743611</v>
      </c>
      <c r="O44" s="124">
        <f>IF(RES_hhdet_tes!O44=0,"",RES_hhdet_tes!O44/RES_hhdet_fec!O44)</f>
        <v>0.58584598823938794</v>
      </c>
      <c r="P44" s="124">
        <f>IF(RES_hhdet_tes!P44=0,"",RES_hhdet_tes!P44/RES_hhdet_fec!P44)</f>
        <v>0.59020546886593983</v>
      </c>
      <c r="Q44" s="124">
        <f>IF(RES_hhdet_tes!Q44=0,"",RES_hhdet_tes!Q44/RES_hhdet_fec!Q44)</f>
        <v>0.59201073913826963</v>
      </c>
      <c r="R44" s="124">
        <f>IF(RES_hhdet_tes!R44=0,"",RES_hhdet_tes!R44/RES_hhdet_fec!R44)</f>
        <v>0.59933360985753859</v>
      </c>
      <c r="S44" s="124">
        <f>IF(RES_hhdet_tes!S44=0,"",RES_hhdet_tes!S44/RES_hhdet_fec!S44)</f>
        <v>0.60979801911501863</v>
      </c>
      <c r="T44" s="124">
        <f>IF(RES_hhdet_tes!T44=0,"",RES_hhdet_tes!T44/RES_hhdet_fec!T44)</f>
        <v>0.61883236482993065</v>
      </c>
      <c r="U44" s="124">
        <f>IF(RES_hhdet_tes!U44=0,"",RES_hhdet_tes!U44/RES_hhdet_fec!U44)</f>
        <v>0.63282682771702059</v>
      </c>
      <c r="V44" s="124">
        <f>IF(RES_hhdet_tes!V44=0,"",RES_hhdet_tes!V44/RES_hhdet_fec!V44)</f>
        <v>0.64334716989849194</v>
      </c>
      <c r="W44" s="124">
        <f>IF(RES_hhdet_tes!W44=0,"",RES_hhdet_tes!W44/RES_hhdet_fec!W44)</f>
        <v>0.64625631713504805</v>
      </c>
      <c r="X44" s="124">
        <f>IF(RES_hhdet_tes!X44=0,"",RES_hhdet_tes!X44/RES_hhdet_fec!X44)</f>
        <v>0.66095691476872387</v>
      </c>
      <c r="Y44" s="124">
        <f>IF(RES_hhdet_tes!Y44=0,"",RES_hhdet_tes!Y44/RES_hhdet_fec!Y44)</f>
        <v>0.67368225831948081</v>
      </c>
      <c r="DA44" s="130" t="s">
        <v>1947</v>
      </c>
    </row>
    <row r="45" spans="1:105" ht="12" customHeight="1" x14ac:dyDescent="0.25">
      <c r="A45" s="97" t="s">
        <v>212</v>
      </c>
      <c r="B45" s="111">
        <f>IF(RES_hhdet_tes!B45=0,"",RES_hhdet_tes!B45/RES_hhdet_fec!B45)</f>
        <v>0.47767113289517132</v>
      </c>
      <c r="C45" s="111">
        <f>IF(RES_hhdet_tes!C45=0,"",RES_hhdet_tes!C45/RES_hhdet_fec!C45)</f>
        <v>0.4825503206075214</v>
      </c>
      <c r="D45" s="111">
        <f>IF(RES_hhdet_tes!D45=0,"",RES_hhdet_tes!D45/RES_hhdet_fec!D45)</f>
        <v>0.4845575641419882</v>
      </c>
      <c r="E45" s="111">
        <f>IF(RES_hhdet_tes!E45=0,"",RES_hhdet_tes!E45/RES_hhdet_fec!E45)</f>
        <v>0.48708740966931896</v>
      </c>
      <c r="F45" s="111">
        <f>IF(RES_hhdet_tes!F45=0,"",RES_hhdet_tes!F45/RES_hhdet_fec!F45)</f>
        <v>0.48901197812425584</v>
      </c>
      <c r="G45" s="111">
        <f>IF(RES_hhdet_tes!G45=0,"",RES_hhdet_tes!G45/RES_hhdet_fec!G45)</f>
        <v>0.49290497520943011</v>
      </c>
      <c r="H45" s="111">
        <f>IF(RES_hhdet_tes!H45=0,"",RES_hhdet_tes!H45/RES_hhdet_fec!H45)</f>
        <v>0.50001545743428466</v>
      </c>
      <c r="I45" s="111">
        <f>IF(RES_hhdet_tes!I45=0,"",RES_hhdet_tes!I45/RES_hhdet_fec!I45)</f>
        <v>0.49833041155569918</v>
      </c>
      <c r="J45" s="111">
        <f>IF(RES_hhdet_tes!J45=0,"",RES_hhdet_tes!J45/RES_hhdet_fec!J45)</f>
        <v>0.51127134687635212</v>
      </c>
      <c r="K45" s="111">
        <f>IF(RES_hhdet_tes!K45=0,"",RES_hhdet_tes!K45/RES_hhdet_fec!K45)</f>
        <v>0.51793236621465422</v>
      </c>
      <c r="L45" s="111">
        <f>IF(RES_hhdet_tes!L45=0,"",RES_hhdet_tes!L45/RES_hhdet_fec!L45)</f>
        <v>0.52859879017440681</v>
      </c>
      <c r="M45" s="111">
        <f>IF(RES_hhdet_tes!M45=0,"",RES_hhdet_tes!M45/RES_hhdet_fec!M45)</f>
        <v>0.53713706649151072</v>
      </c>
      <c r="N45" s="111">
        <f>IF(RES_hhdet_tes!N45=0,"",RES_hhdet_tes!N45/RES_hhdet_fec!N45)</f>
        <v>0.55698147387179764</v>
      </c>
      <c r="O45" s="111">
        <f>IF(RES_hhdet_tes!O45=0,"",RES_hhdet_tes!O45/RES_hhdet_fec!O45)</f>
        <v>0.58103399883271589</v>
      </c>
      <c r="P45" s="111">
        <f>IF(RES_hhdet_tes!P45=0,"",RES_hhdet_tes!P45/RES_hhdet_fec!P45)</f>
        <v>0.58543271877095016</v>
      </c>
      <c r="Q45" s="111">
        <f>IF(RES_hhdet_tes!Q45=0,"",RES_hhdet_tes!Q45/RES_hhdet_fec!Q45)</f>
        <v>0.58730953384429818</v>
      </c>
      <c r="R45" s="111">
        <f>IF(RES_hhdet_tes!R45=0,"",RES_hhdet_tes!R45/RES_hhdet_fec!R45)</f>
        <v>0.59468881071975288</v>
      </c>
      <c r="S45" s="111">
        <f>IF(RES_hhdet_tes!S45=0,"",RES_hhdet_tes!S45/RES_hhdet_fec!S45)</f>
        <v>0.60523158697477897</v>
      </c>
      <c r="T45" s="111">
        <f>IF(RES_hhdet_tes!T45=0,"",RES_hhdet_tes!T45/RES_hhdet_fec!T45)</f>
        <v>0.614333485977964</v>
      </c>
      <c r="U45" s="111">
        <f>IF(RES_hhdet_tes!U45=0,"",RES_hhdet_tes!U45/RES_hhdet_fec!U45)</f>
        <v>0.62842310415497948</v>
      </c>
      <c r="V45" s="111">
        <f>IF(RES_hhdet_tes!V45=0,"",RES_hhdet_tes!V45/RES_hhdet_fec!V45)</f>
        <v>0.63902648008241425</v>
      </c>
      <c r="W45" s="111">
        <f>IF(RES_hhdet_tes!W45=0,"",RES_hhdet_tes!W45/RES_hhdet_fec!W45)</f>
        <v>0.64192502739653845</v>
      </c>
      <c r="X45" s="111">
        <f>IF(RES_hhdet_tes!X45=0,"",RES_hhdet_tes!X45/RES_hhdet_fec!X45)</f>
        <v>0.6567250903647589</v>
      </c>
      <c r="Y45" s="111">
        <f>IF(RES_hhdet_tes!Y45=0,"",RES_hhdet_tes!Y45/RES_hhdet_fec!Y45)</f>
        <v>0.66955328773937117</v>
      </c>
      <c r="DA45" s="63" t="s">
        <v>1948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X46" s="111">
        <f>IF(RES_hhdet_tes!X46=0,"",RES_hhdet_tes!X46/RES_hhdet_fec!X46)</f>
        <v>1</v>
      </c>
      <c r="Y46" s="111">
        <f>IF(RES_hhdet_tes!Y46=0,"",RES_hhdet_tes!Y46/RES_hhdet_fec!Y46)</f>
        <v>1</v>
      </c>
      <c r="DA46" s="63" t="s">
        <v>1949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1.7722476733129626</v>
      </c>
      <c r="C47" s="124">
        <f>IF(RES_hhdet_tes!C47=0,"",RES_hhdet_tes!C47/RES_hhdet_fec!C47)</f>
        <v>1.8527452894774876</v>
      </c>
      <c r="D47" s="124">
        <f>IF(RES_hhdet_tes!D47=0,"",RES_hhdet_tes!D47/RES_hhdet_fec!D47)</f>
        <v>1.948373768306666</v>
      </c>
      <c r="E47" s="124">
        <f>IF(RES_hhdet_tes!E47=0,"",RES_hhdet_tes!E47/RES_hhdet_fec!E47)</f>
        <v>2.0615350820166602</v>
      </c>
      <c r="F47" s="124">
        <f>IF(RES_hhdet_tes!F47=0,"",RES_hhdet_tes!F47/RES_hhdet_fec!F47)</f>
        <v>2.1970447280258689</v>
      </c>
      <c r="G47" s="124">
        <f>IF(RES_hhdet_tes!G47=0,"",RES_hhdet_tes!G47/RES_hhdet_fec!G47)</f>
        <v>2.3427646948090612</v>
      </c>
      <c r="H47" s="124">
        <f>IF(RES_hhdet_tes!H47=0,"",RES_hhdet_tes!H47/RES_hhdet_fec!H47)</f>
        <v>2.5083857634726887</v>
      </c>
      <c r="I47" s="124">
        <f>IF(RES_hhdet_tes!I47=0,"",RES_hhdet_tes!I47/RES_hhdet_fec!I47)</f>
        <v>2.5921643036695685</v>
      </c>
      <c r="J47" s="124">
        <f>IF(RES_hhdet_tes!J47=0,"",RES_hhdet_tes!J47/RES_hhdet_fec!J47)</f>
        <v>2.6554357979876264</v>
      </c>
      <c r="K47" s="124">
        <f>IF(RES_hhdet_tes!K47=0,"",RES_hhdet_tes!K47/RES_hhdet_fec!K47)</f>
        <v>2.7701883706793669</v>
      </c>
      <c r="L47" s="124">
        <f>IF(RES_hhdet_tes!L47=0,"",RES_hhdet_tes!L47/RES_hhdet_fec!L47)</f>
        <v>2.8694190370377832</v>
      </c>
      <c r="M47" s="124">
        <f>IF(RES_hhdet_tes!M47=0,"",RES_hhdet_tes!M47/RES_hhdet_fec!M47)</f>
        <v>2.9927149054160629</v>
      </c>
      <c r="N47" s="124">
        <f>IF(RES_hhdet_tes!N47=0,"",RES_hhdet_tes!N47/RES_hhdet_fec!N47)</f>
        <v>3.1181687978192776</v>
      </c>
      <c r="O47" s="124">
        <f>IF(RES_hhdet_tes!O47=0,"",RES_hhdet_tes!O47/RES_hhdet_fec!O47)</f>
        <v>3.3165942924057101</v>
      </c>
      <c r="P47" s="124">
        <f>IF(RES_hhdet_tes!P47=0,"",RES_hhdet_tes!P47/RES_hhdet_fec!P47)</f>
        <v>3.4562226345257523</v>
      </c>
      <c r="Q47" s="124">
        <f>IF(RES_hhdet_tes!Q47=0,"",RES_hhdet_tes!Q47/RES_hhdet_fec!Q47)</f>
        <v>3.5217013596511646</v>
      </c>
      <c r="R47" s="124">
        <f>IF(RES_hhdet_tes!R47=0,"",RES_hhdet_tes!R47/RES_hhdet_fec!R47)</f>
        <v>3.6014721358099893</v>
      </c>
      <c r="S47" s="124">
        <f>IF(RES_hhdet_tes!S47=0,"",RES_hhdet_tes!S47/RES_hhdet_fec!S47)</f>
        <v>3.6815164437661432</v>
      </c>
      <c r="T47" s="124">
        <f>IF(RES_hhdet_tes!T47=0,"",RES_hhdet_tes!T47/RES_hhdet_fec!T47)</f>
        <v>3.7907241264992266</v>
      </c>
      <c r="U47" s="124">
        <f>IF(RES_hhdet_tes!U47=0,"",RES_hhdet_tes!U47/RES_hhdet_fec!U47)</f>
        <v>3.8374451129472287</v>
      </c>
      <c r="V47" s="124">
        <f>IF(RES_hhdet_tes!V47=0,"",RES_hhdet_tes!V47/RES_hhdet_fec!V47)</f>
        <v>3.9001324620756472</v>
      </c>
      <c r="W47" s="124">
        <f>IF(RES_hhdet_tes!W47=0,"",RES_hhdet_tes!W47/RES_hhdet_fec!W47)</f>
        <v>3.9465679869051522</v>
      </c>
      <c r="X47" s="124">
        <f>IF(RES_hhdet_tes!X47=0,"",RES_hhdet_tes!X47/RES_hhdet_fec!X47)</f>
        <v>3.9792639647503312</v>
      </c>
      <c r="Y47" s="124">
        <f>IF(RES_hhdet_tes!Y47=0,"",RES_hhdet_tes!Y47/RES_hhdet_fec!Y47)</f>
        <v>4.0022650902661985</v>
      </c>
      <c r="DA47" s="130" t="s">
        <v>1950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1.7722476733129626</v>
      </c>
      <c r="C48" s="111">
        <f>IF(RES_hhdet_tes!C48=0,"",RES_hhdet_tes!C48/RES_hhdet_fec!C48)</f>
        <v>1.8527452894774876</v>
      </c>
      <c r="D48" s="111">
        <f>IF(RES_hhdet_tes!D48=0,"",RES_hhdet_tes!D48/RES_hhdet_fec!D48)</f>
        <v>1.948373768306666</v>
      </c>
      <c r="E48" s="111">
        <f>IF(RES_hhdet_tes!E48=0,"",RES_hhdet_tes!E48/RES_hhdet_fec!E48)</f>
        <v>2.0615350820166602</v>
      </c>
      <c r="F48" s="111">
        <f>IF(RES_hhdet_tes!F48=0,"",RES_hhdet_tes!F48/RES_hhdet_fec!F48)</f>
        <v>2.1970447280258689</v>
      </c>
      <c r="G48" s="111">
        <f>IF(RES_hhdet_tes!G48=0,"",RES_hhdet_tes!G48/RES_hhdet_fec!G48)</f>
        <v>2.3427646948090612</v>
      </c>
      <c r="H48" s="111">
        <f>IF(RES_hhdet_tes!H48=0,"",RES_hhdet_tes!H48/RES_hhdet_fec!H48)</f>
        <v>2.5083857634726887</v>
      </c>
      <c r="I48" s="111">
        <f>IF(RES_hhdet_tes!I48=0,"",RES_hhdet_tes!I48/RES_hhdet_fec!I48)</f>
        <v>2.5921643036695685</v>
      </c>
      <c r="J48" s="111">
        <f>IF(RES_hhdet_tes!J48=0,"",RES_hhdet_tes!J48/RES_hhdet_fec!J48)</f>
        <v>2.6554357979876264</v>
      </c>
      <c r="K48" s="111">
        <f>IF(RES_hhdet_tes!K48=0,"",RES_hhdet_tes!K48/RES_hhdet_fec!K48)</f>
        <v>2.7701883706793669</v>
      </c>
      <c r="L48" s="111">
        <f>IF(RES_hhdet_tes!L48=0,"",RES_hhdet_tes!L48/RES_hhdet_fec!L48)</f>
        <v>2.8694190370377832</v>
      </c>
      <c r="M48" s="111">
        <f>IF(RES_hhdet_tes!M48=0,"",RES_hhdet_tes!M48/RES_hhdet_fec!M48)</f>
        <v>2.9927149054160629</v>
      </c>
      <c r="N48" s="111">
        <f>IF(RES_hhdet_tes!N48=0,"",RES_hhdet_tes!N48/RES_hhdet_fec!N48)</f>
        <v>3.1181687978192776</v>
      </c>
      <c r="O48" s="111">
        <f>IF(RES_hhdet_tes!O48=0,"",RES_hhdet_tes!O48/RES_hhdet_fec!O48)</f>
        <v>3.3165942924057101</v>
      </c>
      <c r="P48" s="111">
        <f>IF(RES_hhdet_tes!P48=0,"",RES_hhdet_tes!P48/RES_hhdet_fec!P48)</f>
        <v>3.4562226345257523</v>
      </c>
      <c r="Q48" s="111">
        <f>IF(RES_hhdet_tes!Q48=0,"",RES_hhdet_tes!Q48/RES_hhdet_fec!Q48)</f>
        <v>3.5217013596511646</v>
      </c>
      <c r="R48" s="111">
        <f>IF(RES_hhdet_tes!R48=0,"",RES_hhdet_tes!R48/RES_hhdet_fec!R48)</f>
        <v>3.6014721358099893</v>
      </c>
      <c r="S48" s="111">
        <f>IF(RES_hhdet_tes!S48=0,"",RES_hhdet_tes!S48/RES_hhdet_fec!S48)</f>
        <v>3.6815164437661432</v>
      </c>
      <c r="T48" s="111">
        <f>IF(RES_hhdet_tes!T48=0,"",RES_hhdet_tes!T48/RES_hhdet_fec!T48)</f>
        <v>3.7907241264992266</v>
      </c>
      <c r="U48" s="111">
        <f>IF(RES_hhdet_tes!U48=0,"",RES_hhdet_tes!U48/RES_hhdet_fec!U48)</f>
        <v>3.8374451129472287</v>
      </c>
      <c r="V48" s="111">
        <f>IF(RES_hhdet_tes!V48=0,"",RES_hhdet_tes!V48/RES_hhdet_fec!V48)</f>
        <v>3.9001324620756472</v>
      </c>
      <c r="W48" s="111">
        <f>IF(RES_hhdet_tes!W48=0,"",RES_hhdet_tes!W48/RES_hhdet_fec!W48)</f>
        <v>3.9465679869051522</v>
      </c>
      <c r="X48" s="111">
        <f>IF(RES_hhdet_tes!X48=0,"",RES_hhdet_tes!X48/RES_hhdet_fec!X48)</f>
        <v>3.9792639647503312</v>
      </c>
      <c r="Y48" s="111">
        <f>IF(RES_hhdet_tes!Y48=0,"",RES_hhdet_tes!Y48/RES_hhdet_fec!Y48)</f>
        <v>4.0022650902661985</v>
      </c>
      <c r="DA48" s="63" t="s">
        <v>1951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0.59834305096127205</v>
      </c>
      <c r="C49" s="124">
        <f>IF(RES_hhdet_tes!C49=0,"",RES_hhdet_tes!C49/RES_hhdet_fec!C49)</f>
        <v>0.60066922899112762</v>
      </c>
      <c r="D49" s="124">
        <f>IF(RES_hhdet_tes!D49=0,"",RES_hhdet_tes!D49/RES_hhdet_fec!D49)</f>
        <v>0.60335301303211231</v>
      </c>
      <c r="E49" s="124">
        <f>IF(RES_hhdet_tes!E49=0,"",RES_hhdet_tes!E49/RES_hhdet_fec!E49)</f>
        <v>0.60613844195152222</v>
      </c>
      <c r="F49" s="124">
        <f>IF(RES_hhdet_tes!F49=0,"",RES_hhdet_tes!F49/RES_hhdet_fec!F49)</f>
        <v>0.60818092736352258</v>
      </c>
      <c r="G49" s="124">
        <f>IF(RES_hhdet_tes!G49=0,"",RES_hhdet_tes!G49/RES_hhdet_fec!G49)</f>
        <v>0.6104638041613043</v>
      </c>
      <c r="H49" s="124">
        <f>IF(RES_hhdet_tes!H49=0,"",RES_hhdet_tes!H49/RES_hhdet_fec!H49)</f>
        <v>0.61432940033020489</v>
      </c>
      <c r="I49" s="124">
        <f>IF(RES_hhdet_tes!I49=0,"",RES_hhdet_tes!I49/RES_hhdet_fec!I49)</f>
        <v>0.61955237722328294</v>
      </c>
      <c r="J49" s="124">
        <f>IF(RES_hhdet_tes!J49=0,"",RES_hhdet_tes!J49/RES_hhdet_fec!J49)</f>
        <v>0.62265344810482282</v>
      </c>
      <c r="K49" s="124">
        <f>IF(RES_hhdet_tes!K49=0,"",RES_hhdet_tes!K49/RES_hhdet_fec!K49)</f>
        <v>0.62866186552010039</v>
      </c>
      <c r="L49" s="124">
        <f>IF(RES_hhdet_tes!L49=0,"",RES_hhdet_tes!L49/RES_hhdet_fec!L49)</f>
        <v>0.63573696263210056</v>
      </c>
      <c r="M49" s="124">
        <f>IF(RES_hhdet_tes!M49=0,"",RES_hhdet_tes!M49/RES_hhdet_fec!M49)</f>
        <v>0.64268833734064879</v>
      </c>
      <c r="N49" s="124">
        <f>IF(RES_hhdet_tes!N49=0,"",RES_hhdet_tes!N49/RES_hhdet_fec!N49)</f>
        <v>0.6555498905934305</v>
      </c>
      <c r="O49" s="124">
        <f>IF(RES_hhdet_tes!O49=0,"",RES_hhdet_tes!O49/RES_hhdet_fec!O49)</f>
        <v>0.67406320460316693</v>
      </c>
      <c r="P49" s="124">
        <f>IF(RES_hhdet_tes!P49=0,"",RES_hhdet_tes!P49/RES_hhdet_fec!P49)</f>
        <v>0.67913943813207367</v>
      </c>
      <c r="Q49" s="124">
        <f>IF(RES_hhdet_tes!Q49=0,"",RES_hhdet_tes!Q49/RES_hhdet_fec!Q49)</f>
        <v>0.68605076915603902</v>
      </c>
      <c r="R49" s="124">
        <f>IF(RES_hhdet_tes!R49=0,"",RES_hhdet_tes!R49/RES_hhdet_fec!R49)</f>
        <v>0.69079297687922436</v>
      </c>
      <c r="S49" s="124">
        <f>IF(RES_hhdet_tes!S49=0,"",RES_hhdet_tes!S49/RES_hhdet_fec!S49)</f>
        <v>0.7014515854621437</v>
      </c>
      <c r="T49" s="124">
        <f>IF(RES_hhdet_tes!T49=0,"",RES_hhdet_tes!T49/RES_hhdet_fec!T49)</f>
        <v>0.71268882649851384</v>
      </c>
      <c r="U49" s="124">
        <f>IF(RES_hhdet_tes!U49=0,"",RES_hhdet_tes!U49/RES_hhdet_fec!U49)</f>
        <v>0.72495141275710973</v>
      </c>
      <c r="V49" s="124">
        <f>IF(RES_hhdet_tes!V49=0,"",RES_hhdet_tes!V49/RES_hhdet_fec!V49)</f>
        <v>0.73653452198734837</v>
      </c>
      <c r="W49" s="124">
        <f>IF(RES_hhdet_tes!W49=0,"",RES_hhdet_tes!W49/RES_hhdet_fec!W49)</f>
        <v>0.74805636656557195</v>
      </c>
      <c r="X49" s="124">
        <f>IF(RES_hhdet_tes!X49=0,"",RES_hhdet_tes!X49/RES_hhdet_fec!X49)</f>
        <v>0.76619771035436535</v>
      </c>
      <c r="Y49" s="124">
        <f>IF(RES_hhdet_tes!Y49=0,"",RES_hhdet_tes!Y49/RES_hhdet_fec!Y49)</f>
        <v>0.78027614582080673</v>
      </c>
      <c r="DA49" s="130" t="s">
        <v>1952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0.56517521980025243</v>
      </c>
      <c r="C50" s="111">
        <f>IF(RES_hhdet_tes!C50=0,"",RES_hhdet_tes!C50/RES_hhdet_fec!C50)</f>
        <v>0.56906633431365583</v>
      </c>
      <c r="D50" s="111">
        <f>IF(RES_hhdet_tes!D50=0,"",RES_hhdet_tes!D50/RES_hhdet_fec!D50)</f>
        <v>0.56997791157985767</v>
      </c>
      <c r="E50" s="111">
        <f>IF(RES_hhdet_tes!E50=0,"",RES_hhdet_tes!E50/RES_hhdet_fec!E50)</f>
        <v>0.5726226314939562</v>
      </c>
      <c r="F50" s="111">
        <f>IF(RES_hhdet_tes!F50=0,"",RES_hhdet_tes!F50/RES_hhdet_fec!F50)</f>
        <v>0.57306028685629284</v>
      </c>
      <c r="G50" s="111">
        <f>IF(RES_hhdet_tes!G50=0,"",RES_hhdet_tes!G50/RES_hhdet_fec!G50)</f>
        <v>0.57651748805392067</v>
      </c>
      <c r="H50" s="111">
        <f>IF(RES_hhdet_tes!H50=0,"",RES_hhdet_tes!H50/RES_hhdet_fec!H50)</f>
        <v>0.58053112272732732</v>
      </c>
      <c r="I50" s="111">
        <f>IF(RES_hhdet_tes!I50=0,"",RES_hhdet_tes!I50/RES_hhdet_fec!I50)</f>
        <v>0.57802509658496215</v>
      </c>
      <c r="J50" s="111">
        <f>IF(RES_hhdet_tes!J50=0,"",RES_hhdet_tes!J50/RES_hhdet_fec!J50)</f>
        <v>0.58677060972509165</v>
      </c>
      <c r="K50" s="111">
        <f>IF(RES_hhdet_tes!K50=0,"",RES_hhdet_tes!K50/RES_hhdet_fec!K50)</f>
        <v>0.59016103716927792</v>
      </c>
      <c r="L50" s="111">
        <f>IF(RES_hhdet_tes!L50=0,"",RES_hhdet_tes!L50/RES_hhdet_fec!L50)</f>
        <v>0.59616828838187286</v>
      </c>
      <c r="M50" s="111">
        <f>IF(RES_hhdet_tes!M50=0,"",RES_hhdet_tes!M50/RES_hhdet_fec!M50)</f>
        <v>0.60189111384729577</v>
      </c>
      <c r="N50" s="111">
        <f>IF(RES_hhdet_tes!N50=0,"",RES_hhdet_tes!N50/RES_hhdet_fec!N50)</f>
        <v>0.61264399448123341</v>
      </c>
      <c r="O50" s="111">
        <f>IF(RES_hhdet_tes!O50=0,"",RES_hhdet_tes!O50/RES_hhdet_fec!O50)</f>
        <v>0.61790822607718809</v>
      </c>
      <c r="P50" s="111">
        <f>IF(RES_hhdet_tes!P50=0,"",RES_hhdet_tes!P50/RES_hhdet_fec!P50)</f>
        <v>0.62304496511085605</v>
      </c>
      <c r="Q50" s="111">
        <f>IF(RES_hhdet_tes!Q50=0,"",RES_hhdet_tes!Q50/RES_hhdet_fec!Q50)</f>
        <v>0.62610393253854879</v>
      </c>
      <c r="R50" s="111">
        <f>IF(RES_hhdet_tes!R50=0,"",RES_hhdet_tes!R50/RES_hhdet_fec!R50)</f>
        <v>0.63553913513581539</v>
      </c>
      <c r="S50" s="111">
        <f>IF(RES_hhdet_tes!S50=0,"",RES_hhdet_tes!S50/RES_hhdet_fec!S50)</f>
        <v>0.65378507583390566</v>
      </c>
      <c r="T50" s="111">
        <f>IF(RES_hhdet_tes!T50=0,"",RES_hhdet_tes!T50/RES_hhdet_fec!T50)</f>
        <v>0.66853097660106153</v>
      </c>
      <c r="U50" s="111">
        <f>IF(RES_hhdet_tes!U50=0,"",RES_hhdet_tes!U50/RES_hhdet_fec!U50)</f>
        <v>0.69050422018038682</v>
      </c>
      <c r="V50" s="111">
        <f>IF(RES_hhdet_tes!V50=0,"",RES_hhdet_tes!V50/RES_hhdet_fec!V50)</f>
        <v>0.70455620581722833</v>
      </c>
      <c r="W50" s="111">
        <f>IF(RES_hhdet_tes!W50=0,"",RES_hhdet_tes!W50/RES_hhdet_fec!W50)</f>
        <v>0.7120186975869397</v>
      </c>
      <c r="X50" s="111">
        <f>IF(RES_hhdet_tes!X50=0,"",RES_hhdet_tes!X50/RES_hhdet_fec!X50)</f>
        <v>0.7365029253642742</v>
      </c>
      <c r="Y50" s="111">
        <f>IF(RES_hhdet_tes!Y50=0,"",RES_hhdet_tes!Y50/RES_hhdet_fec!Y50)</f>
        <v>0.75417279832648254</v>
      </c>
      <c r="DA50" s="63" t="s">
        <v>1953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0.78910489110591553</v>
      </c>
      <c r="C51" s="111">
        <f>IF(RES_hhdet_tes!C51=0,"",RES_hhdet_tes!C51/RES_hhdet_fec!C51)</f>
        <v>0.79468091724864665</v>
      </c>
      <c r="D51" s="111">
        <f>IF(RES_hhdet_tes!D51=0,"",RES_hhdet_tes!D51/RES_hhdet_fec!D51)</f>
        <v>0.79197656952065665</v>
      </c>
      <c r="E51" s="111">
        <f>IF(RES_hhdet_tes!E51=0,"",RES_hhdet_tes!E51/RES_hhdet_fec!E51)</f>
        <v>0.79475099518005266</v>
      </c>
      <c r="F51" s="111">
        <f>IF(RES_hhdet_tes!F51=0,"",RES_hhdet_tes!F51/RES_hhdet_fec!F51)</f>
        <v>0.78650604779480393</v>
      </c>
      <c r="G51" s="111">
        <f>IF(RES_hhdet_tes!G51=0,"",RES_hhdet_tes!G51/RES_hhdet_fec!G51)</f>
        <v>0.78851225431166949</v>
      </c>
      <c r="H51" s="111">
        <f>IF(RES_hhdet_tes!H51=0,"",RES_hhdet_tes!H51/RES_hhdet_fec!H51)</f>
        <v>0.79428779823477857</v>
      </c>
      <c r="I51" s="111">
        <f>IF(RES_hhdet_tes!I51=0,"",RES_hhdet_tes!I51/RES_hhdet_fec!I51)</f>
        <v>0.78126629461757047</v>
      </c>
      <c r="J51" s="111">
        <f>IF(RES_hhdet_tes!J51=0,"",RES_hhdet_tes!J51/RES_hhdet_fec!J51)</f>
        <v>0.79544740747199394</v>
      </c>
      <c r="K51" s="111">
        <f>IF(RES_hhdet_tes!K51=0,"",RES_hhdet_tes!K51/RES_hhdet_fec!K51)</f>
        <v>0.79329078141943732</v>
      </c>
      <c r="L51" s="111">
        <f>IF(RES_hhdet_tes!L51=0,"",RES_hhdet_tes!L51/RES_hhdet_fec!L51)</f>
        <v>0.79262777160544395</v>
      </c>
      <c r="M51" s="111">
        <f>IF(RES_hhdet_tes!M51=0,"",RES_hhdet_tes!M51/RES_hhdet_fec!M51)</f>
        <v>0.79176172099556696</v>
      </c>
      <c r="N51" s="111">
        <f>IF(RES_hhdet_tes!N51=0,"",RES_hhdet_tes!N51/RES_hhdet_fec!N51)</f>
        <v>0.79563437041039853</v>
      </c>
      <c r="O51" s="111">
        <f>IF(RES_hhdet_tes!O51=0,"",RES_hhdet_tes!O51/RES_hhdet_fec!O51)</f>
        <v>0.79785786243040013</v>
      </c>
      <c r="P51" s="111">
        <f>IF(RES_hhdet_tes!P51=0,"",RES_hhdet_tes!P51/RES_hhdet_fec!P51)</f>
        <v>0.82396131566339159</v>
      </c>
      <c r="Q51" s="111">
        <f>IF(RES_hhdet_tes!Q51=0,"",RES_hhdet_tes!Q51/RES_hhdet_fec!Q51)</f>
        <v>0.82724440446489567</v>
      </c>
      <c r="R51" s="111">
        <f>IF(RES_hhdet_tes!R51=0,"",RES_hhdet_tes!R51/RES_hhdet_fec!R51)</f>
        <v>0.82788437302754891</v>
      </c>
      <c r="S51" s="111">
        <f>IF(RES_hhdet_tes!S51=0,"",RES_hhdet_tes!S51/RES_hhdet_fec!S51)</f>
        <v>0.82660986865495889</v>
      </c>
      <c r="T51" s="111">
        <f>IF(RES_hhdet_tes!T51=0,"",RES_hhdet_tes!T51/RES_hhdet_fec!T51)</f>
        <v>0.84488341232887043</v>
      </c>
      <c r="U51" s="111">
        <f>IF(RES_hhdet_tes!U51=0,"",RES_hhdet_tes!U51/RES_hhdet_fec!U51)</f>
        <v>0.86492274716678974</v>
      </c>
      <c r="V51" s="111">
        <f>IF(RES_hhdet_tes!V51=0,"",RES_hhdet_tes!V51/RES_hhdet_fec!V51)</f>
        <v>0.88100796404396187</v>
      </c>
      <c r="W51" s="111">
        <f>IF(RES_hhdet_tes!W51=0,"",RES_hhdet_tes!W51/RES_hhdet_fec!W51)</f>
        <v>0.87474319053818661</v>
      </c>
      <c r="X51" s="111">
        <f>IF(RES_hhdet_tes!X51=0,"",RES_hhdet_tes!X51/RES_hhdet_fec!X51)</f>
        <v>0.88876386560849563</v>
      </c>
      <c r="Y51" s="111">
        <f>IF(RES_hhdet_tes!Y51=0,"",RES_hhdet_tes!Y51/RES_hhdet_fec!Y51)</f>
        <v>0.90279379008210237</v>
      </c>
      <c r="DA51" s="63" t="s">
        <v>1954</v>
      </c>
    </row>
    <row r="52" spans="1:105" ht="12" customHeight="1" x14ac:dyDescent="0.25">
      <c r="A52" s="100" t="s">
        <v>212</v>
      </c>
      <c r="B52" s="112">
        <f>IF(RES_hhdet_tes!B52=0,"",RES_hhdet_tes!B52/RES_hhdet_fec!B52)</f>
        <v>0.5712927767107524</v>
      </c>
      <c r="C52" s="112">
        <f>IF(RES_hhdet_tes!C52=0,"",RES_hhdet_tes!C52/RES_hhdet_fec!C52)</f>
        <v>0.58439133450497882</v>
      </c>
      <c r="D52" s="112">
        <f>IF(RES_hhdet_tes!D52=0,"",RES_hhdet_tes!D52/RES_hhdet_fec!D52)</f>
        <v>0.58824698562875455</v>
      </c>
      <c r="E52" s="112">
        <f>IF(RES_hhdet_tes!E52=0,"",RES_hhdet_tes!E52/RES_hhdet_fec!E52)</f>
        <v>0.59875551241780112</v>
      </c>
      <c r="F52" s="112">
        <f>IF(RES_hhdet_tes!F52=0,"",RES_hhdet_tes!F52/RES_hhdet_fec!F52)</f>
        <v>0.60009685116214051</v>
      </c>
      <c r="G52" s="112">
        <f>IF(RES_hhdet_tes!G52=0,"",RES_hhdet_tes!G52/RES_hhdet_fec!G52)</f>
        <v>0.606756666306832</v>
      </c>
      <c r="H52" s="112">
        <f>IF(RES_hhdet_tes!H52=0,"",RES_hhdet_tes!H52/RES_hhdet_fec!H52)</f>
        <v>0.61575168656935053</v>
      </c>
      <c r="I52" s="112">
        <f>IF(RES_hhdet_tes!I52=0,"",RES_hhdet_tes!I52/RES_hhdet_fec!I52)</f>
        <v>0.61318836579873959</v>
      </c>
      <c r="J52" s="112">
        <f>IF(RES_hhdet_tes!J52=0,"",RES_hhdet_tes!J52/RES_hhdet_fec!J52)</f>
        <v>0.61771403773545819</v>
      </c>
      <c r="K52" s="112">
        <f>IF(RES_hhdet_tes!K52=0,"",RES_hhdet_tes!K52/RES_hhdet_fec!K52)</f>
        <v>0.61857296166270548</v>
      </c>
      <c r="L52" s="112">
        <f>IF(RES_hhdet_tes!L52=0,"",RES_hhdet_tes!L52/RES_hhdet_fec!L52)</f>
        <v>0.616808636021277</v>
      </c>
      <c r="M52" s="112">
        <f>IF(RES_hhdet_tes!M52=0,"",RES_hhdet_tes!M52/RES_hhdet_fec!M52)</f>
        <v>0.61986175205283722</v>
      </c>
      <c r="N52" s="112">
        <f>IF(RES_hhdet_tes!N52=0,"",RES_hhdet_tes!N52/RES_hhdet_fec!N52)</f>
        <v>0.63036939339616493</v>
      </c>
      <c r="O52" s="112">
        <f>IF(RES_hhdet_tes!O52=0,"",RES_hhdet_tes!O52/RES_hhdet_fec!O52)</f>
        <v>0.62949703310017402</v>
      </c>
      <c r="P52" s="112">
        <f>IF(RES_hhdet_tes!P52=0,"",RES_hhdet_tes!P52/RES_hhdet_fec!P52)</f>
        <v>0.65318042284820066</v>
      </c>
      <c r="Q52" s="112">
        <f>IF(RES_hhdet_tes!Q52=0,"",RES_hhdet_tes!Q52/RES_hhdet_fec!Q52)</f>
        <v>0.65254431772170363</v>
      </c>
      <c r="R52" s="112">
        <f>IF(RES_hhdet_tes!R52=0,"",RES_hhdet_tes!R52/RES_hhdet_fec!R52)</f>
        <v>0.66001924221823338</v>
      </c>
      <c r="S52" s="112">
        <f>IF(RES_hhdet_tes!S52=0,"",RES_hhdet_tes!S52/RES_hhdet_fec!S52)</f>
        <v>0.67728237644823919</v>
      </c>
      <c r="T52" s="112">
        <f>IF(RES_hhdet_tes!T52=0,"",RES_hhdet_tes!T52/RES_hhdet_fec!T52)</f>
        <v>0.68692064900175109</v>
      </c>
      <c r="U52" s="112">
        <f>IF(RES_hhdet_tes!U52=0,"",RES_hhdet_tes!U52/RES_hhdet_fec!U52)</f>
        <v>0.72740968903913505</v>
      </c>
      <c r="V52" s="112">
        <f>IF(RES_hhdet_tes!V52=0,"",RES_hhdet_tes!V52/RES_hhdet_fec!V52)</f>
        <v>0.74769178940095771</v>
      </c>
      <c r="W52" s="112">
        <f>IF(RES_hhdet_tes!W52=0,"",RES_hhdet_tes!W52/RES_hhdet_fec!W52)</f>
        <v>0.74905730740384047</v>
      </c>
      <c r="X52" s="112">
        <f>IF(RES_hhdet_tes!X52=0,"",RES_hhdet_tes!X52/RES_hhdet_fec!X52)</f>
        <v>0.76287932502302414</v>
      </c>
      <c r="Y52" s="112">
        <f>IF(RES_hhdet_tes!Y52=0,"",RES_hhdet_tes!Y52/RES_hhdet_fec!Y52)</f>
        <v>0.76869838707908233</v>
      </c>
      <c r="DA52" s="131" t="s">
        <v>1955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X53" s="113">
        <f>IF(RES_hhdet_tes!X53=0,"",RES_hhdet_tes!X53/RES_hhdet_fec!X53)</f>
        <v>1</v>
      </c>
      <c r="Y53" s="113">
        <f>IF(RES_hhdet_tes!Y53=0,"",RES_hhdet_tes!Y53/RES_hhdet_fec!Y53)</f>
        <v>1</v>
      </c>
      <c r="DA53" s="132" t="s">
        <v>1956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0.65513935700374015</v>
      </c>
      <c r="C54" s="112">
        <f>IF(RES_hhdet_tes!C54=0,"",RES_hhdet_tes!C54/RES_hhdet_fec!C54)</f>
        <v>0.65675529837961555</v>
      </c>
      <c r="D54" s="112">
        <f>IF(RES_hhdet_tes!D54=0,"",RES_hhdet_tes!D54/RES_hhdet_fec!D54)</f>
        <v>0.65970080574640777</v>
      </c>
      <c r="E54" s="112">
        <f>IF(RES_hhdet_tes!E54=0,"",RES_hhdet_tes!E54/RES_hhdet_fec!E54)</f>
        <v>0.66242959666033863</v>
      </c>
      <c r="F54" s="112">
        <f>IF(RES_hhdet_tes!F54=0,"",RES_hhdet_tes!F54/RES_hhdet_fec!F54)</f>
        <v>0.66549757839820001</v>
      </c>
      <c r="G54" s="112">
        <f>IF(RES_hhdet_tes!G54=0,"",RES_hhdet_tes!G54/RES_hhdet_fec!G54)</f>
        <v>0.66803066453160254</v>
      </c>
      <c r="H54" s="112">
        <f>IF(RES_hhdet_tes!H54=0,"",RES_hhdet_tes!H54/RES_hhdet_fec!H54)</f>
        <v>0.67045606896847099</v>
      </c>
      <c r="I54" s="112">
        <f>IF(RES_hhdet_tes!I54=0,"",RES_hhdet_tes!I54/RES_hhdet_fec!I54)</f>
        <v>0.67507004531785686</v>
      </c>
      <c r="J54" s="112">
        <f>IF(RES_hhdet_tes!J54=0,"",RES_hhdet_tes!J54/RES_hhdet_fec!J54)</f>
        <v>0.67747590016469428</v>
      </c>
      <c r="K54" s="112">
        <f>IF(RES_hhdet_tes!K54=0,"",RES_hhdet_tes!K54/RES_hhdet_fec!K54)</f>
        <v>0.67804737847734087</v>
      </c>
      <c r="L54" s="112">
        <f>IF(RES_hhdet_tes!L54=0,"",RES_hhdet_tes!L54/RES_hhdet_fec!L54)</f>
        <v>0.68220204063488288</v>
      </c>
      <c r="M54" s="112">
        <f>IF(RES_hhdet_tes!M54=0,"",RES_hhdet_tes!M54/RES_hhdet_fec!M54)</f>
        <v>0.68684708182428922</v>
      </c>
      <c r="N54" s="112">
        <f>IF(RES_hhdet_tes!N54=0,"",RES_hhdet_tes!N54/RES_hhdet_fec!N54)</f>
        <v>0.69599352951284876</v>
      </c>
      <c r="O54" s="112">
        <f>IF(RES_hhdet_tes!O54=0,"",RES_hhdet_tes!O54/RES_hhdet_fec!O54)</f>
        <v>0.70489643982035832</v>
      </c>
      <c r="P54" s="112">
        <f>IF(RES_hhdet_tes!P54=0,"",RES_hhdet_tes!P54/RES_hhdet_fec!P54)</f>
        <v>0.70443772846609221</v>
      </c>
      <c r="Q54" s="112">
        <f>IF(RES_hhdet_tes!Q54=0,"",RES_hhdet_tes!Q54/RES_hhdet_fec!Q54)</f>
        <v>0.7088150056307817</v>
      </c>
      <c r="R54" s="112">
        <f>IF(RES_hhdet_tes!R54=0,"",RES_hhdet_tes!R54/RES_hhdet_fec!R54)</f>
        <v>0.71123955149016449</v>
      </c>
      <c r="S54" s="112">
        <f>IF(RES_hhdet_tes!S54=0,"",RES_hhdet_tes!S54/RES_hhdet_fec!S54)</f>
        <v>0.71661275058335527</v>
      </c>
      <c r="T54" s="112">
        <f>IF(RES_hhdet_tes!T54=0,"",RES_hhdet_tes!T54/RES_hhdet_fec!T54)</f>
        <v>0.72476124510193918</v>
      </c>
      <c r="U54" s="112">
        <f>IF(RES_hhdet_tes!U54=0,"",RES_hhdet_tes!U54/RES_hhdet_fec!U54)</f>
        <v>0.73236579848051586</v>
      </c>
      <c r="V54" s="112">
        <f>IF(RES_hhdet_tes!V54=0,"",RES_hhdet_tes!V54/RES_hhdet_fec!V54)</f>
        <v>0.74948728316270707</v>
      </c>
      <c r="W54" s="112">
        <f>IF(RES_hhdet_tes!W54=0,"",RES_hhdet_tes!W54/RES_hhdet_fec!W54)</f>
        <v>0.75941026928580369</v>
      </c>
      <c r="X54" s="112">
        <f>IF(RES_hhdet_tes!X54=0,"",RES_hhdet_tes!X54/RES_hhdet_fec!X54)</f>
        <v>0.77236055355620314</v>
      </c>
      <c r="Y54" s="112">
        <f>IF(RES_hhdet_tes!Y54=0,"",RES_hhdet_tes!Y54/RES_hhdet_fec!Y54)</f>
        <v>0.78003240893326098</v>
      </c>
      <c r="DA54" s="131" t="s">
        <v>1957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0.87582791830808793</v>
      </c>
      <c r="C55" s="113">
        <f>IF(RES_hhdet_tes!C55=0,"",RES_hhdet_tes!C55/RES_hhdet_fec!C55)</f>
        <v>0.87638783620900995</v>
      </c>
      <c r="D55" s="113">
        <f>IF(RES_hhdet_tes!D55=0,"",RES_hhdet_tes!D55/RES_hhdet_fec!D55)</f>
        <v>0.87538605066415376</v>
      </c>
      <c r="E55" s="113">
        <f>IF(RES_hhdet_tes!E55=0,"",RES_hhdet_tes!E55/RES_hhdet_fec!E55)</f>
        <v>0.87574224617562013</v>
      </c>
      <c r="F55" s="113">
        <f>IF(RES_hhdet_tes!F55=0,"",RES_hhdet_tes!F55/RES_hhdet_fec!F55)</f>
        <v>0.87520226507157506</v>
      </c>
      <c r="G55" s="113">
        <f>IF(RES_hhdet_tes!G55=0,"",RES_hhdet_tes!G55/RES_hhdet_fec!G55)</f>
        <v>0.8661673034456624</v>
      </c>
      <c r="H55" s="113">
        <f>IF(RES_hhdet_tes!H55=0,"",RES_hhdet_tes!H55/RES_hhdet_fec!H55)</f>
        <v>0.87661361489519396</v>
      </c>
      <c r="I55" s="113">
        <f>IF(RES_hhdet_tes!I55=0,"",RES_hhdet_tes!I55/RES_hhdet_fec!I55)</f>
        <v>0.87745138720801574</v>
      </c>
      <c r="J55" s="113">
        <f>IF(RES_hhdet_tes!J55=0,"",RES_hhdet_tes!J55/RES_hhdet_fec!J55)</f>
        <v>0.88166644882461487</v>
      </c>
      <c r="K55" s="113">
        <f>IF(RES_hhdet_tes!K55=0,"",RES_hhdet_tes!K55/RES_hhdet_fec!K55)</f>
        <v>0.8820232469815229</v>
      </c>
      <c r="L55" s="113">
        <f>IF(RES_hhdet_tes!L55=0,"",RES_hhdet_tes!L55/RES_hhdet_fec!L55)</f>
        <v>0.88542799594536958</v>
      </c>
      <c r="M55" s="113">
        <f>IF(RES_hhdet_tes!M55=0,"",RES_hhdet_tes!M55/RES_hhdet_fec!M55)</f>
        <v>0.88607551064029011</v>
      </c>
      <c r="N55" s="113">
        <f>IF(RES_hhdet_tes!N55=0,"",RES_hhdet_tes!N55/RES_hhdet_fec!N55)</f>
        <v>0.89927167471284319</v>
      </c>
      <c r="O55" s="113">
        <f>IF(RES_hhdet_tes!O55=0,"",RES_hhdet_tes!O55/RES_hhdet_fec!O55)</f>
        <v>0.90682155798106101</v>
      </c>
      <c r="P55" s="113">
        <f>IF(RES_hhdet_tes!P55=0,"",RES_hhdet_tes!P55/RES_hhdet_fec!P55)</f>
        <v>0.91531869987002401</v>
      </c>
      <c r="Q55" s="113">
        <f>IF(RES_hhdet_tes!Q55=0,"",RES_hhdet_tes!Q55/RES_hhdet_fec!Q55)</f>
        <v>0.92199015213076119</v>
      </c>
      <c r="R55" s="113">
        <f>IF(RES_hhdet_tes!R55=0,"",RES_hhdet_tes!R55/RES_hhdet_fec!R55)</f>
        <v>0.92076570379966149</v>
      </c>
      <c r="S55" s="113">
        <f>IF(RES_hhdet_tes!S55=0,"",RES_hhdet_tes!S55/RES_hhdet_fec!S55)</f>
        <v>0.91707736398125672</v>
      </c>
      <c r="T55" s="113">
        <f>IF(RES_hhdet_tes!T55=0,"",RES_hhdet_tes!T55/RES_hhdet_fec!T55)</f>
        <v>0.92514566751010019</v>
      </c>
      <c r="U55" s="113">
        <f>IF(RES_hhdet_tes!U55=0,"",RES_hhdet_tes!U55/RES_hhdet_fec!U55)</f>
        <v>0.92964328882312808</v>
      </c>
      <c r="V55" s="113">
        <f>IF(RES_hhdet_tes!V55=0,"",RES_hhdet_tes!V55/RES_hhdet_fec!V55)</f>
        <v>0.94069014968096798</v>
      </c>
      <c r="W55" s="113">
        <f>IF(RES_hhdet_tes!W55=0,"",RES_hhdet_tes!W55/RES_hhdet_fec!W55)</f>
        <v>0.94189661632144117</v>
      </c>
      <c r="X55" s="113">
        <f>IF(RES_hhdet_tes!X55=0,"",RES_hhdet_tes!X55/RES_hhdet_fec!X55)</f>
        <v>0.94658446165010968</v>
      </c>
      <c r="Y55" s="113">
        <f>IF(RES_hhdet_tes!Y55=0,"",RES_hhdet_tes!Y55/RES_hhdet_fec!Y55)</f>
        <v>0.95608167039858216</v>
      </c>
      <c r="DA55" s="132" t="s">
        <v>1958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0.62889541958980155</v>
      </c>
      <c r="C56" s="111">
        <f>IF(RES_hhdet_tes!C56=0,"",RES_hhdet_tes!C56/RES_hhdet_fec!C56)</f>
        <v>0.63677004558529338</v>
      </c>
      <c r="D56" s="111">
        <f>IF(RES_hhdet_tes!D56=0,"",RES_hhdet_tes!D56/RES_hhdet_fec!D56)</f>
        <v>0.63849859745550031</v>
      </c>
      <c r="E56" s="111">
        <f>IF(RES_hhdet_tes!E56=0,"",RES_hhdet_tes!E56/RES_hhdet_fec!E56)</f>
        <v>0.64512533176404729</v>
      </c>
      <c r="F56" s="111">
        <f>IF(RES_hhdet_tes!F56=0,"",RES_hhdet_tes!F56/RES_hhdet_fec!F56)</f>
        <v>0.65021493321305401</v>
      </c>
      <c r="G56" s="111">
        <f>IF(RES_hhdet_tes!G56=0,"",RES_hhdet_tes!G56/RES_hhdet_fec!G56)</f>
        <v>0.64902702634242893</v>
      </c>
      <c r="H56" s="111">
        <f>IF(RES_hhdet_tes!H56=0,"",RES_hhdet_tes!H56/RES_hhdet_fec!H56)</f>
        <v>0.65957642619839785</v>
      </c>
      <c r="I56" s="111">
        <f>IF(RES_hhdet_tes!I56=0,"",RES_hhdet_tes!I56/RES_hhdet_fec!I56)</f>
        <v>0.67070698327827605</v>
      </c>
      <c r="J56" s="111">
        <f>IF(RES_hhdet_tes!J56=0,"",RES_hhdet_tes!J56/RES_hhdet_fec!J56)</f>
        <v>0.665666701461893</v>
      </c>
      <c r="K56" s="111">
        <f>IF(RES_hhdet_tes!K56=0,"",RES_hhdet_tes!K56/RES_hhdet_fec!K56)</f>
        <v>0.67105469677723995</v>
      </c>
      <c r="L56" s="111">
        <f>IF(RES_hhdet_tes!L56=0,"",RES_hhdet_tes!L56/RES_hhdet_fec!L56)</f>
        <v>0.67559154165592128</v>
      </c>
      <c r="M56" s="111">
        <f>IF(RES_hhdet_tes!M56=0,"",RES_hhdet_tes!M56/RES_hhdet_fec!M56)</f>
        <v>0.69344747815304064</v>
      </c>
      <c r="N56" s="111">
        <f>IF(RES_hhdet_tes!N56=0,"",RES_hhdet_tes!N56/RES_hhdet_fec!N56)</f>
        <v>0.71865143505152562</v>
      </c>
      <c r="O56" s="111">
        <f>IF(RES_hhdet_tes!O56=0,"",RES_hhdet_tes!O56/RES_hhdet_fec!O56)</f>
        <v>0.75400583971030577</v>
      </c>
      <c r="P56" s="111">
        <f>IF(RES_hhdet_tes!P56=0,"",RES_hhdet_tes!P56/RES_hhdet_fec!P56)</f>
        <v>0.75771265616872341</v>
      </c>
      <c r="Q56" s="111">
        <f>IF(RES_hhdet_tes!Q56=0,"",RES_hhdet_tes!Q56/RES_hhdet_fec!Q56)</f>
        <v>0.76876531614902144</v>
      </c>
      <c r="R56" s="111">
        <f>IF(RES_hhdet_tes!R56=0,"",RES_hhdet_tes!R56/RES_hhdet_fec!R56)</f>
        <v>0.76707283745297639</v>
      </c>
      <c r="S56" s="111">
        <f>IF(RES_hhdet_tes!S56=0,"",RES_hhdet_tes!S56/RES_hhdet_fec!S56)</f>
        <v>0.76849107731657651</v>
      </c>
      <c r="T56" s="111">
        <f>IF(RES_hhdet_tes!T56=0,"",RES_hhdet_tes!T56/RES_hhdet_fec!T56)</f>
        <v>0.77198372559868034</v>
      </c>
      <c r="U56" s="111">
        <f>IF(RES_hhdet_tes!U56=0,"",RES_hhdet_tes!U56/RES_hhdet_fec!U56)</f>
        <v>0.77170015941371817</v>
      </c>
      <c r="V56" s="111">
        <f>IF(RES_hhdet_tes!V56=0,"",RES_hhdet_tes!V56/RES_hhdet_fec!V56)</f>
        <v>0.78312591233249618</v>
      </c>
      <c r="W56" s="111">
        <f>IF(RES_hhdet_tes!W56=0,"",RES_hhdet_tes!W56/RES_hhdet_fec!W56)</f>
        <v>0.78699847137577494</v>
      </c>
      <c r="X56" s="111">
        <f>IF(RES_hhdet_tes!X56=0,"",RES_hhdet_tes!X56/RES_hhdet_fec!X56)</f>
        <v>0.79816050293948371</v>
      </c>
      <c r="Y56" s="111">
        <f>IF(RES_hhdet_tes!Y56=0,"",RES_hhdet_tes!Y56/RES_hhdet_fec!Y56)</f>
        <v>0.80412392870591332</v>
      </c>
      <c r="DA56" s="63" t="s">
        <v>1959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X57" s="111">
        <f>IF(RES_hhdet_tes!X57=0,"",RES_hhdet_tes!X57/RES_hhdet_fec!X57)</f>
        <v>1</v>
      </c>
      <c r="Y57" s="111">
        <f>IF(RES_hhdet_tes!Y57=0,"",RES_hhdet_tes!Y57/RES_hhdet_fec!Y57)</f>
        <v>1</v>
      </c>
      <c r="DA57" s="63" t="s">
        <v>1960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0.71811977230122404</v>
      </c>
      <c r="C58" s="124">
        <f>IF(RES_hhdet_tes!C58=0,"",RES_hhdet_tes!C58/RES_hhdet_fec!C58)</f>
        <v>0.72206156590973347</v>
      </c>
      <c r="D58" s="124">
        <f>IF(RES_hhdet_tes!D58=0,"",RES_hhdet_tes!D58/RES_hhdet_fec!D58)</f>
        <v>0.72421775113633879</v>
      </c>
      <c r="E58" s="124">
        <f>IF(RES_hhdet_tes!E58=0,"",RES_hhdet_tes!E58/RES_hhdet_fec!E58)</f>
        <v>0.72677998075915495</v>
      </c>
      <c r="F58" s="124">
        <f>IF(RES_hhdet_tes!F58=0,"",RES_hhdet_tes!F58/RES_hhdet_fec!F58)</f>
        <v>0.72937800001993025</v>
      </c>
      <c r="G58" s="124">
        <f>IF(RES_hhdet_tes!G58=0,"",RES_hhdet_tes!G58/RES_hhdet_fec!G58)</f>
        <v>0.73231161964798297</v>
      </c>
      <c r="H58" s="124">
        <f>IF(RES_hhdet_tes!H58=0,"",RES_hhdet_tes!H58/RES_hhdet_fec!H58)</f>
        <v>0.73828401433650981</v>
      </c>
      <c r="I58" s="124">
        <f>IF(RES_hhdet_tes!I58=0,"",RES_hhdet_tes!I58/RES_hhdet_fec!I58)</f>
        <v>0.73844975151899828</v>
      </c>
      <c r="J58" s="124">
        <f>IF(RES_hhdet_tes!J58=0,"",RES_hhdet_tes!J58/RES_hhdet_fec!J58)</f>
        <v>0.74100610582176574</v>
      </c>
      <c r="K58" s="124">
        <f>IF(RES_hhdet_tes!K58=0,"",RES_hhdet_tes!K58/RES_hhdet_fec!K58)</f>
        <v>0.74162183701562812</v>
      </c>
      <c r="L58" s="124">
        <f>IF(RES_hhdet_tes!L58=0,"",RES_hhdet_tes!L58/RES_hhdet_fec!L58)</f>
        <v>0.74502761293577335</v>
      </c>
      <c r="M58" s="124">
        <f>IF(RES_hhdet_tes!M58=0,"",RES_hhdet_tes!M58/RES_hhdet_fec!M58)</f>
        <v>0.74535642112204425</v>
      </c>
      <c r="N58" s="124">
        <f>IF(RES_hhdet_tes!N58=0,"",RES_hhdet_tes!N58/RES_hhdet_fec!N58)</f>
        <v>0.75036206088567226</v>
      </c>
      <c r="O58" s="124">
        <f>IF(RES_hhdet_tes!O58=0,"",RES_hhdet_tes!O58/RES_hhdet_fec!O58)</f>
        <v>0.75314130484246167</v>
      </c>
      <c r="P58" s="124">
        <f>IF(RES_hhdet_tes!P58=0,"",RES_hhdet_tes!P58/RES_hhdet_fec!P58)</f>
        <v>0.75382084988580755</v>
      </c>
      <c r="Q58" s="124">
        <f>IF(RES_hhdet_tes!Q58=0,"",RES_hhdet_tes!Q58/RES_hhdet_fec!Q58)</f>
        <v>0.75646709106390886</v>
      </c>
      <c r="R58" s="124">
        <f>IF(RES_hhdet_tes!R58=0,"",RES_hhdet_tes!R58/RES_hhdet_fec!R58)</f>
        <v>0.76087774864084601</v>
      </c>
      <c r="S58" s="124">
        <f>IF(RES_hhdet_tes!S58=0,"",RES_hhdet_tes!S58/RES_hhdet_fec!S58)</f>
        <v>0.76811113971446821</v>
      </c>
      <c r="T58" s="124">
        <f>IF(RES_hhdet_tes!T58=0,"",RES_hhdet_tes!T58/RES_hhdet_fec!T58)</f>
        <v>0.77583694601539122</v>
      </c>
      <c r="U58" s="124">
        <f>IF(RES_hhdet_tes!U58=0,"",RES_hhdet_tes!U58/RES_hhdet_fec!U58)</f>
        <v>0.78768904263269257</v>
      </c>
      <c r="V58" s="124">
        <f>IF(RES_hhdet_tes!V58=0,"",RES_hhdet_tes!V58/RES_hhdet_fec!V58)</f>
        <v>0.79833996206735425</v>
      </c>
      <c r="W58" s="124">
        <f>IF(RES_hhdet_tes!W58=0,"",RES_hhdet_tes!W58/RES_hhdet_fec!W58)</f>
        <v>0.8103467038188481</v>
      </c>
      <c r="X58" s="124">
        <f>IF(RES_hhdet_tes!X58=0,"",RES_hhdet_tes!X58/RES_hhdet_fec!X58)</f>
        <v>0.82304480014591586</v>
      </c>
      <c r="Y58" s="124">
        <f>IF(RES_hhdet_tes!Y58=0,"",RES_hhdet_tes!Y58/RES_hhdet_fec!Y58)</f>
        <v>0.83446324479610279</v>
      </c>
      <c r="DA58" s="130" t="s">
        <v>1961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0.60106273376693353</v>
      </c>
      <c r="C59" s="111">
        <f>IF(RES_hhdet_tes!C59=0,"",RES_hhdet_tes!C59/RES_hhdet_fec!C59)</f>
        <v>0.60146875955328571</v>
      </c>
      <c r="D59" s="111">
        <f>IF(RES_hhdet_tes!D59=0,"",RES_hhdet_tes!D59/RES_hhdet_fec!D59)</f>
        <v>0.60172546440444419</v>
      </c>
      <c r="E59" s="111">
        <f>IF(RES_hhdet_tes!E59=0,"",RES_hhdet_tes!E59/RES_hhdet_fec!E59)</f>
        <v>0.60095587404733919</v>
      </c>
      <c r="F59" s="111">
        <f>IF(RES_hhdet_tes!F59=0,"",RES_hhdet_tes!F59/RES_hhdet_fec!F59)</f>
        <v>0.60193588341239535</v>
      </c>
      <c r="G59" s="111">
        <f>IF(RES_hhdet_tes!G59=0,"",RES_hhdet_tes!G59/RES_hhdet_fec!G59)</f>
        <v>0.60148398468991815</v>
      </c>
      <c r="H59" s="111">
        <f>IF(RES_hhdet_tes!H59=0,"",RES_hhdet_tes!H59/RES_hhdet_fec!H59)</f>
        <v>0.6032478361534207</v>
      </c>
      <c r="I59" s="111">
        <f>IF(RES_hhdet_tes!I59=0,"",RES_hhdet_tes!I59/RES_hhdet_fec!I59)</f>
        <v>0.60290435861072811</v>
      </c>
      <c r="J59" s="111">
        <f>IF(RES_hhdet_tes!J59=0,"",RES_hhdet_tes!J59/RES_hhdet_fec!J59)</f>
        <v>0.60339648476812358</v>
      </c>
      <c r="K59" s="111">
        <f>IF(RES_hhdet_tes!K59=0,"",RES_hhdet_tes!K59/RES_hhdet_fec!K59)</f>
        <v>0.60347825211807382</v>
      </c>
      <c r="L59" s="111">
        <f>IF(RES_hhdet_tes!L59=0,"",RES_hhdet_tes!L59/RES_hhdet_fec!L59)</f>
        <v>0.60324322478821535</v>
      </c>
      <c r="M59" s="111">
        <f>IF(RES_hhdet_tes!M59=0,"",RES_hhdet_tes!M59/RES_hhdet_fec!M59)</f>
        <v>0.60375726586812251</v>
      </c>
      <c r="N59" s="111">
        <f>IF(RES_hhdet_tes!N59=0,"",RES_hhdet_tes!N59/RES_hhdet_fec!N59)</f>
        <v>0.60390129245069968</v>
      </c>
      <c r="O59" s="111">
        <f>IF(RES_hhdet_tes!O59=0,"",RES_hhdet_tes!O59/RES_hhdet_fec!O59)</f>
        <v>0.6032006450009606</v>
      </c>
      <c r="P59" s="111">
        <f>IF(RES_hhdet_tes!P59=0,"",RES_hhdet_tes!P59/RES_hhdet_fec!P59)</f>
        <v>0.60275605114661346</v>
      </c>
      <c r="Q59" s="111">
        <f>IF(RES_hhdet_tes!Q59=0,"",RES_hhdet_tes!Q59/RES_hhdet_fec!Q59)</f>
        <v>0.60194302258852872</v>
      </c>
      <c r="R59" s="111">
        <f>IF(RES_hhdet_tes!R59=0,"",RES_hhdet_tes!R59/RES_hhdet_fec!R59)</f>
        <v>0.60092575924270453</v>
      </c>
      <c r="S59" s="111">
        <f>IF(RES_hhdet_tes!S59=0,"",RES_hhdet_tes!S59/RES_hhdet_fec!S59)</f>
        <v>0.60183052751094579</v>
      </c>
      <c r="T59" s="111">
        <f>IF(RES_hhdet_tes!T59=0,"",RES_hhdet_tes!T59/RES_hhdet_fec!T59)</f>
        <v>0.60285746065935852</v>
      </c>
      <c r="U59" s="111">
        <f>IF(RES_hhdet_tes!U59=0,"",RES_hhdet_tes!U59/RES_hhdet_fec!U59)</f>
        <v>0.60535820885477798</v>
      </c>
      <c r="V59" s="111">
        <f>IF(RES_hhdet_tes!V59=0,"",RES_hhdet_tes!V59/RES_hhdet_fec!V59)</f>
        <v>0.60828719781092722</v>
      </c>
      <c r="W59" s="111">
        <f>IF(RES_hhdet_tes!W59=0,"",RES_hhdet_tes!W59/RES_hhdet_fec!W59)</f>
        <v>0.60994330668153918</v>
      </c>
      <c r="X59" s="111">
        <f>IF(RES_hhdet_tes!X59=0,"",RES_hhdet_tes!X59/RES_hhdet_fec!X59)</f>
        <v>0.61109739680359776</v>
      </c>
      <c r="Y59" s="111">
        <f>IF(RES_hhdet_tes!Y59=0,"",RES_hhdet_tes!Y59/RES_hhdet_fec!Y59)</f>
        <v>0.61286574762629742</v>
      </c>
      <c r="DA59" s="63" t="s">
        <v>1962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0.75512568883001707</v>
      </c>
      <c r="C60" s="45">
        <f>IF(RES_hhdet_tes!C60=0,"",RES_hhdet_tes!C60/RES_hhdet_fec!C60)</f>
        <v>0.75693234992107383</v>
      </c>
      <c r="D60" s="45">
        <f>IF(RES_hhdet_tes!D60=0,"",RES_hhdet_tes!D60/RES_hhdet_fec!D60)</f>
        <v>0.75853830396420274</v>
      </c>
      <c r="E60" s="45">
        <f>IF(RES_hhdet_tes!E60=0,"",RES_hhdet_tes!E60/RES_hhdet_fec!E60)</f>
        <v>0.76058600813472532</v>
      </c>
      <c r="F60" s="45">
        <f>IF(RES_hhdet_tes!F60=0,"",RES_hhdet_tes!F60/RES_hhdet_fec!F60)</f>
        <v>0.76292001323465763</v>
      </c>
      <c r="G60" s="45">
        <f>IF(RES_hhdet_tes!G60=0,"",RES_hhdet_tes!G60/RES_hhdet_fec!G60)</f>
        <v>0.7658158988115269</v>
      </c>
      <c r="H60" s="45">
        <f>IF(RES_hhdet_tes!H60=0,"",RES_hhdet_tes!H60/RES_hhdet_fec!H60)</f>
        <v>0.76888235696874607</v>
      </c>
      <c r="I60" s="45">
        <f>IF(RES_hhdet_tes!I60=0,"",RES_hhdet_tes!I60/RES_hhdet_fec!I60)</f>
        <v>0.77048280786727397</v>
      </c>
      <c r="J60" s="45">
        <f>IF(RES_hhdet_tes!J60=0,"",RES_hhdet_tes!J60/RES_hhdet_fec!J60)</f>
        <v>0.77126594440611718</v>
      </c>
      <c r="K60" s="45">
        <f>IF(RES_hhdet_tes!K60=0,"",RES_hhdet_tes!K60/RES_hhdet_fec!K60)</f>
        <v>0.77241061998302663</v>
      </c>
      <c r="L60" s="45">
        <f>IF(RES_hhdet_tes!L60=0,"",RES_hhdet_tes!L60/RES_hhdet_fec!L60)</f>
        <v>0.77417448497724262</v>
      </c>
      <c r="M60" s="45">
        <f>IF(RES_hhdet_tes!M60=0,"",RES_hhdet_tes!M60/RES_hhdet_fec!M60)</f>
        <v>0.77617378204066212</v>
      </c>
      <c r="N60" s="45">
        <f>IF(RES_hhdet_tes!N60=0,"",RES_hhdet_tes!N60/RES_hhdet_fec!N60)</f>
        <v>0.7791009797049111</v>
      </c>
      <c r="O60" s="45">
        <f>IF(RES_hhdet_tes!O60=0,"",RES_hhdet_tes!O60/RES_hhdet_fec!O60)</f>
        <v>0.78272162259843014</v>
      </c>
      <c r="P60" s="45">
        <f>IF(RES_hhdet_tes!P60=0,"",RES_hhdet_tes!P60/RES_hhdet_fec!P60)</f>
        <v>0.78429695907200536</v>
      </c>
      <c r="Q60" s="45">
        <f>IF(RES_hhdet_tes!Q60=0,"",RES_hhdet_tes!Q60/RES_hhdet_fec!Q60)</f>
        <v>0.78736898277755407</v>
      </c>
      <c r="R60" s="45">
        <f>IF(RES_hhdet_tes!R60=0,"",RES_hhdet_tes!R60/RES_hhdet_fec!R60)</f>
        <v>0.79200186645838166</v>
      </c>
      <c r="S60" s="45">
        <f>IF(RES_hhdet_tes!S60=0,"",RES_hhdet_tes!S60/RES_hhdet_fec!S60)</f>
        <v>0.80004464655914953</v>
      </c>
      <c r="T60" s="45">
        <f>IF(RES_hhdet_tes!T60=0,"",RES_hhdet_tes!T60/RES_hhdet_fec!T60)</f>
        <v>0.80984405482822208</v>
      </c>
      <c r="U60" s="45">
        <f>IF(RES_hhdet_tes!U60=0,"",RES_hhdet_tes!U60/RES_hhdet_fec!U60)</f>
        <v>0.82273489722434812</v>
      </c>
      <c r="V60" s="45">
        <f>IF(RES_hhdet_tes!V60=0,"",RES_hhdet_tes!V60/RES_hhdet_fec!V60)</f>
        <v>0.83599198580317668</v>
      </c>
      <c r="W60" s="45">
        <f>IF(RES_hhdet_tes!W60=0,"",RES_hhdet_tes!W60/RES_hhdet_fec!W60)</f>
        <v>0.84847134218403741</v>
      </c>
      <c r="X60" s="45">
        <f>IF(RES_hhdet_tes!X60=0,"",RES_hhdet_tes!X60/RES_hhdet_fec!X60)</f>
        <v>0.85929171520512448</v>
      </c>
      <c r="Y60" s="45">
        <f>IF(RES_hhdet_tes!Y60=0,"",RES_hhdet_tes!Y60/RES_hhdet_fec!Y60)</f>
        <v>0.87005827389019974</v>
      </c>
      <c r="DA60" s="60" t="s">
        <v>1963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0.53765695402551783</v>
      </c>
      <c r="C62" s="119">
        <f>IF(RES_hhdet_tes!C62=0,"",RES_hhdet_tes!C62/RES_hhdet_fec!C62)</f>
        <v>0.54239103883282069</v>
      </c>
      <c r="D62" s="119">
        <f>IF(RES_hhdet_tes!D62=0,"",RES_hhdet_tes!D62/RES_hhdet_fec!D62)</f>
        <v>0.54752953525054782</v>
      </c>
      <c r="E62" s="119">
        <f>IF(RES_hhdet_tes!E62=0,"",RES_hhdet_tes!E62/RES_hhdet_fec!E62)</f>
        <v>0.5537446331639525</v>
      </c>
      <c r="F62" s="119">
        <f>IF(RES_hhdet_tes!F62=0,"",RES_hhdet_tes!F62/RES_hhdet_fec!F62)</f>
        <v>0.55661355528882617</v>
      </c>
      <c r="G62" s="119">
        <f>IF(RES_hhdet_tes!G62=0,"",RES_hhdet_tes!G62/RES_hhdet_fec!G62)</f>
        <v>0.56129877896040381</v>
      </c>
      <c r="H62" s="119">
        <f>IF(RES_hhdet_tes!H62=0,"",RES_hhdet_tes!H62/RES_hhdet_fec!H62)</f>
        <v>0.56825545164165914</v>
      </c>
      <c r="I62" s="119">
        <f>IF(RES_hhdet_tes!I62=0,"",RES_hhdet_tes!I62/RES_hhdet_fec!I62)</f>
        <v>0.57396510610832696</v>
      </c>
      <c r="J62" s="119">
        <f>IF(RES_hhdet_tes!J62=0,"",RES_hhdet_tes!J62/RES_hhdet_fec!J62)</f>
        <v>0.58141684408582994</v>
      </c>
      <c r="K62" s="119">
        <f>IF(RES_hhdet_tes!K62=0,"",RES_hhdet_tes!K62/RES_hhdet_fec!K62)</f>
        <v>0.58928801403008457</v>
      </c>
      <c r="L62" s="119">
        <f>IF(RES_hhdet_tes!L62=0,"",RES_hhdet_tes!L62/RES_hhdet_fec!L62)</f>
        <v>0.59666827479920526</v>
      </c>
      <c r="M62" s="119">
        <f>IF(RES_hhdet_tes!M62=0,"",RES_hhdet_tes!M62/RES_hhdet_fec!M62)</f>
        <v>0.60612237327909935</v>
      </c>
      <c r="N62" s="119">
        <f>IF(RES_hhdet_tes!N62=0,"",RES_hhdet_tes!N62/RES_hhdet_fec!N62)</f>
        <v>0.62103403963582915</v>
      </c>
      <c r="O62" s="119">
        <f>IF(RES_hhdet_tes!O62=0,"",RES_hhdet_tes!O62/RES_hhdet_fec!O62)</f>
        <v>0.63236046776017829</v>
      </c>
      <c r="P62" s="119">
        <f>IF(RES_hhdet_tes!P62=0,"",RES_hhdet_tes!P62/RES_hhdet_fec!P62)</f>
        <v>0.6386417220676549</v>
      </c>
      <c r="Q62" s="119">
        <f>IF(RES_hhdet_tes!Q62=0,"",RES_hhdet_tes!Q62/RES_hhdet_fec!Q62)</f>
        <v>0.65155642029054928</v>
      </c>
      <c r="R62" s="119">
        <f>IF(RES_hhdet_tes!R62=0,"",RES_hhdet_tes!R62/RES_hhdet_fec!R62)</f>
        <v>0.66437176245164231</v>
      </c>
      <c r="S62" s="119">
        <f>IF(RES_hhdet_tes!S62=0,"",RES_hhdet_tes!S62/RES_hhdet_fec!S62)</f>
        <v>0.68256429550319575</v>
      </c>
      <c r="T62" s="119">
        <f>IF(RES_hhdet_tes!T62=0,"",RES_hhdet_tes!T62/RES_hhdet_fec!T62)</f>
        <v>0.69886371559880356</v>
      </c>
      <c r="U62" s="119">
        <f>IF(RES_hhdet_tes!U62=0,"",RES_hhdet_tes!U62/RES_hhdet_fec!U62)</f>
        <v>0.71700072079274813</v>
      </c>
      <c r="V62" s="119">
        <f>IF(RES_hhdet_tes!V62=0,"",RES_hhdet_tes!V62/RES_hhdet_fec!V62)</f>
        <v>0.73050305894953749</v>
      </c>
      <c r="W62" s="119">
        <f>IF(RES_hhdet_tes!W62=0,"",RES_hhdet_tes!W62/RES_hhdet_fec!W62)</f>
        <v>0.74400482083042507</v>
      </c>
      <c r="X62" s="119">
        <f>IF(RES_hhdet_tes!X62=0,"",RES_hhdet_tes!X62/RES_hhdet_fec!X62)</f>
        <v>0.76155524534395203</v>
      </c>
      <c r="Y62" s="119">
        <f>IF(RES_hhdet_tes!Y62=0,"",RES_hhdet_tes!Y62/RES_hhdet_fec!Y62)</f>
        <v>0.77466999058755015</v>
      </c>
      <c r="DA62" s="129" t="s">
        <v>1964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0.52426256116987535</v>
      </c>
      <c r="C63" s="124">
        <f>IF(RES_hhdet_tes!C63=0,"",RES_hhdet_tes!C63/RES_hhdet_fec!C63)</f>
        <v>0.52914668241632934</v>
      </c>
      <c r="D63" s="124">
        <f>IF(RES_hhdet_tes!D63=0,"",RES_hhdet_tes!D63/RES_hhdet_fec!D63)</f>
        <v>0.53378524359772062</v>
      </c>
      <c r="E63" s="124">
        <f>IF(RES_hhdet_tes!E63=0,"",RES_hhdet_tes!E63/RES_hhdet_fec!E63)</f>
        <v>0.53676450234007711</v>
      </c>
      <c r="F63" s="124">
        <f>IF(RES_hhdet_tes!F63=0,"",RES_hhdet_tes!F63/RES_hhdet_fec!F63)</f>
        <v>0.54167385793146017</v>
      </c>
      <c r="G63" s="124">
        <f>IF(RES_hhdet_tes!G63=0,"",RES_hhdet_tes!G63/RES_hhdet_fec!G63)</f>
        <v>0.54575263539129892</v>
      </c>
      <c r="H63" s="124">
        <f>IF(RES_hhdet_tes!H63=0,"",RES_hhdet_tes!H63/RES_hhdet_fec!H63)</f>
        <v>0.55126180857318119</v>
      </c>
      <c r="I63" s="124">
        <f>IF(RES_hhdet_tes!I63=0,"",RES_hhdet_tes!I63/RES_hhdet_fec!I63)</f>
        <v>0.55668676387375993</v>
      </c>
      <c r="J63" s="124">
        <f>IF(RES_hhdet_tes!J63=0,"",RES_hhdet_tes!J63/RES_hhdet_fec!J63)</f>
        <v>0.56441141905886061</v>
      </c>
      <c r="K63" s="124">
        <f>IF(RES_hhdet_tes!K63=0,"",RES_hhdet_tes!K63/RES_hhdet_fec!K63)</f>
        <v>0.57129684033164996</v>
      </c>
      <c r="L63" s="124">
        <f>IF(RES_hhdet_tes!L63=0,"",RES_hhdet_tes!L63/RES_hhdet_fec!L63)</f>
        <v>0.57962212613563158</v>
      </c>
      <c r="M63" s="124">
        <f>IF(RES_hhdet_tes!M63=0,"",RES_hhdet_tes!M63/RES_hhdet_fec!M63)</f>
        <v>0.58682710715601905</v>
      </c>
      <c r="N63" s="124">
        <f>IF(RES_hhdet_tes!N63=0,"",RES_hhdet_tes!N63/RES_hhdet_fec!N63)</f>
        <v>0.60098069880633598</v>
      </c>
      <c r="O63" s="124">
        <f>IF(RES_hhdet_tes!O63=0,"",RES_hhdet_tes!O63/RES_hhdet_fec!O63)</f>
        <v>0.61589871577971322</v>
      </c>
      <c r="P63" s="124">
        <f>IF(RES_hhdet_tes!P63=0,"",RES_hhdet_tes!P63/RES_hhdet_fec!P63)</f>
        <v>0.62033025507364414</v>
      </c>
      <c r="Q63" s="124">
        <f>IF(RES_hhdet_tes!Q63=0,"",RES_hhdet_tes!Q63/RES_hhdet_fec!Q63)</f>
        <v>0.63067403101986352</v>
      </c>
      <c r="R63" s="124">
        <f>IF(RES_hhdet_tes!R63=0,"",RES_hhdet_tes!R63/RES_hhdet_fec!R63)</f>
        <v>0.64618157318708769</v>
      </c>
      <c r="S63" s="124">
        <f>IF(RES_hhdet_tes!S63=0,"",RES_hhdet_tes!S63/RES_hhdet_fec!S63)</f>
        <v>0.66175313449954254</v>
      </c>
      <c r="T63" s="124">
        <f>IF(RES_hhdet_tes!T63=0,"",RES_hhdet_tes!T63/RES_hhdet_fec!T63)</f>
        <v>0.67922495999232702</v>
      </c>
      <c r="U63" s="124">
        <f>IF(RES_hhdet_tes!U63=0,"",RES_hhdet_tes!U63/RES_hhdet_fec!U63)</f>
        <v>0.6962775209933908</v>
      </c>
      <c r="V63" s="124">
        <f>IF(RES_hhdet_tes!V63=0,"",RES_hhdet_tes!V63/RES_hhdet_fec!V63)</f>
        <v>0.71134389260073005</v>
      </c>
      <c r="W63" s="124">
        <f>IF(RES_hhdet_tes!W63=0,"",RES_hhdet_tes!W63/RES_hhdet_fec!W63)</f>
        <v>0.72617851369797692</v>
      </c>
      <c r="X63" s="124">
        <f>IF(RES_hhdet_tes!X63=0,"",RES_hhdet_tes!X63/RES_hhdet_fec!X63)</f>
        <v>0.73987841145982547</v>
      </c>
      <c r="Y63" s="124">
        <f>IF(RES_hhdet_tes!Y63=0,"",RES_hhdet_tes!Y63/RES_hhdet_fec!Y63)</f>
        <v>0.75400982158768803</v>
      </c>
      <c r="DA63" s="130" t="s">
        <v>1965</v>
      </c>
    </row>
    <row r="64" spans="1:105" ht="12" customHeight="1" x14ac:dyDescent="0.25">
      <c r="A64" s="97" t="s">
        <v>213</v>
      </c>
      <c r="B64" s="111">
        <f>IF(RES_hhdet_tes!B64=0,"",RES_hhdet_tes!B64/RES_hhdet_fec!B64)</f>
        <v>0.5183905136530107</v>
      </c>
      <c r="C64" s="111">
        <f>IF(RES_hhdet_tes!C64=0,"",RES_hhdet_tes!C64/RES_hhdet_fec!C64)</f>
        <v>0.52336224819728328</v>
      </c>
      <c r="D64" s="111">
        <f>IF(RES_hhdet_tes!D64=0,"",RES_hhdet_tes!D64/RES_hhdet_fec!D64)</f>
        <v>0.52811966606100713</v>
      </c>
      <c r="E64" s="111">
        <f>IF(RES_hhdet_tes!E64=0,"",RES_hhdet_tes!E64/RES_hhdet_fec!E64)</f>
        <v>0.53133182941337642</v>
      </c>
      <c r="F64" s="111">
        <f>IF(RES_hhdet_tes!F64=0,"",RES_hhdet_tes!F64/RES_hhdet_fec!F64)</f>
        <v>0.5362249918385309</v>
      </c>
      <c r="G64" s="111">
        <f>IF(RES_hhdet_tes!G64=0,"",RES_hhdet_tes!G64/RES_hhdet_fec!G64)</f>
        <v>0.54039421679863309</v>
      </c>
      <c r="H64" s="111">
        <f>IF(RES_hhdet_tes!H64=0,"",RES_hhdet_tes!H64/RES_hhdet_fec!H64)</f>
        <v>0.54606134228783254</v>
      </c>
      <c r="I64" s="111">
        <f>IF(RES_hhdet_tes!I64=0,"",RES_hhdet_tes!I64/RES_hhdet_fec!I64)</f>
        <v>0.55158761252060329</v>
      </c>
      <c r="J64" s="111">
        <f>IF(RES_hhdet_tes!J64=0,"",RES_hhdet_tes!J64/RES_hhdet_fec!J64)</f>
        <v>0.55941255040982907</v>
      </c>
      <c r="K64" s="111">
        <f>IF(RES_hhdet_tes!K64=0,"",RES_hhdet_tes!K64/RES_hhdet_fec!K64)</f>
        <v>0.56639715962401138</v>
      </c>
      <c r="L64" s="111">
        <f>IF(RES_hhdet_tes!L64=0,"",RES_hhdet_tes!L64/RES_hhdet_fec!L64)</f>
        <v>0.57475330317037299</v>
      </c>
      <c r="M64" s="111">
        <f>IF(RES_hhdet_tes!M64=0,"",RES_hhdet_tes!M64/RES_hhdet_fec!M64)</f>
        <v>0.58208262178990811</v>
      </c>
      <c r="N64" s="111">
        <f>IF(RES_hhdet_tes!N64=0,"",RES_hhdet_tes!N64/RES_hhdet_fec!N64)</f>
        <v>0.59638805129345684</v>
      </c>
      <c r="O64" s="111">
        <f>IF(RES_hhdet_tes!O64=0,"",RES_hhdet_tes!O64/RES_hhdet_fec!O64)</f>
        <v>0.61131439196507564</v>
      </c>
      <c r="P64" s="111">
        <f>IF(RES_hhdet_tes!P64=0,"",RES_hhdet_tes!P64/RES_hhdet_fec!P64)</f>
        <v>0.61580888929186561</v>
      </c>
      <c r="Q64" s="111">
        <f>IF(RES_hhdet_tes!Q64=0,"",RES_hhdet_tes!Q64/RES_hhdet_fec!Q64)</f>
        <v>0.62629994456215865</v>
      </c>
      <c r="R64" s="111">
        <f>IF(RES_hhdet_tes!R64=0,"",RES_hhdet_tes!R64/RES_hhdet_fec!R64)</f>
        <v>0.64190183561474423</v>
      </c>
      <c r="S64" s="111">
        <f>IF(RES_hhdet_tes!S64=0,"",RES_hhdet_tes!S64/RES_hhdet_fec!S64)</f>
        <v>0.65760638992524945</v>
      </c>
      <c r="T64" s="111">
        <f>IF(RES_hhdet_tes!T64=0,"",RES_hhdet_tes!T64/RES_hhdet_fec!T64)</f>
        <v>0.67521518967379823</v>
      </c>
      <c r="U64" s="111">
        <f>IF(RES_hhdet_tes!U64=0,"",RES_hhdet_tes!U64/RES_hhdet_fec!U64)</f>
        <v>0.69240937085215881</v>
      </c>
      <c r="V64" s="111">
        <f>IF(RES_hhdet_tes!V64=0,"",RES_hhdet_tes!V64/RES_hhdet_fec!V64)</f>
        <v>0.7076205268127197</v>
      </c>
      <c r="W64" s="111">
        <f>IF(RES_hhdet_tes!W64=0,"",RES_hhdet_tes!W64/RES_hhdet_fec!W64)</f>
        <v>0.72238630476026933</v>
      </c>
      <c r="X64" s="111">
        <f>IF(RES_hhdet_tes!X64=0,"",RES_hhdet_tes!X64/RES_hhdet_fec!X64)</f>
        <v>0.73620310289567259</v>
      </c>
      <c r="Y64" s="111">
        <f>IF(RES_hhdet_tes!Y64=0,"",RES_hhdet_tes!Y64/RES_hhdet_fec!Y64)</f>
        <v>0.75056087672148519</v>
      </c>
      <c r="DA64" s="63" t="s">
        <v>1966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X65" s="111">
        <f>IF(RES_hhdet_tes!X65=0,"",RES_hhdet_tes!X65/RES_hhdet_fec!X65)</f>
        <v>1</v>
      </c>
      <c r="Y65" s="111">
        <f>IF(RES_hhdet_tes!Y65=0,"",RES_hhdet_tes!Y65/RES_hhdet_fec!Y65)</f>
        <v>1</v>
      </c>
      <c r="DA65" s="63" t="s">
        <v>1967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1.822565315666955</v>
      </c>
      <c r="C66" s="124">
        <f>IF(RES_hhdet_tes!C66=0,"",RES_hhdet_tes!C66/RES_hhdet_fec!C66)</f>
        <v>1.9117992281647183</v>
      </c>
      <c r="D66" s="124">
        <f>IF(RES_hhdet_tes!D66=0,"",RES_hhdet_tes!D66/RES_hhdet_fec!D66)</f>
        <v>2.037479868614656</v>
      </c>
      <c r="E66" s="124">
        <f>IF(RES_hhdet_tes!E66=0,"",RES_hhdet_tes!E66/RES_hhdet_fec!E66)</f>
        <v>2.176352306644926</v>
      </c>
      <c r="F66" s="124">
        <f>IF(RES_hhdet_tes!F66=0,"",RES_hhdet_tes!F66/RES_hhdet_fec!F66)</f>
        <v>2.3063308487150502</v>
      </c>
      <c r="G66" s="124">
        <f>IF(RES_hhdet_tes!G66=0,"",RES_hhdet_tes!G66/RES_hhdet_fec!G66)</f>
        <v>2.4317564892115628</v>
      </c>
      <c r="H66" s="124">
        <f>IF(RES_hhdet_tes!H66=0,"",RES_hhdet_tes!H66/RES_hhdet_fec!H66)</f>
        <v>2.5645862654099134</v>
      </c>
      <c r="I66" s="124">
        <f>IF(RES_hhdet_tes!I66=0,"",RES_hhdet_tes!I66/RES_hhdet_fec!I66)</f>
        <v>2.6375176958720918</v>
      </c>
      <c r="J66" s="124">
        <f>IF(RES_hhdet_tes!J66=0,"",RES_hhdet_tes!J66/RES_hhdet_fec!J66)</f>
        <v>2.7106567777401227</v>
      </c>
      <c r="K66" s="124">
        <f>IF(RES_hhdet_tes!K66=0,"",RES_hhdet_tes!K66/RES_hhdet_fec!K66)</f>
        <v>2.8012881206332971</v>
      </c>
      <c r="L66" s="124">
        <f>IF(RES_hhdet_tes!L66=0,"",RES_hhdet_tes!L66/RES_hhdet_fec!L66)</f>
        <v>2.903558755819351</v>
      </c>
      <c r="M66" s="124">
        <f>IF(RES_hhdet_tes!M66=0,"",RES_hhdet_tes!M66/RES_hhdet_fec!M66)</f>
        <v>3.020696320351191</v>
      </c>
      <c r="N66" s="124">
        <f>IF(RES_hhdet_tes!N66=0,"",RES_hhdet_tes!N66/RES_hhdet_fec!N66)</f>
        <v>3.142420107981863</v>
      </c>
      <c r="O66" s="124">
        <f>IF(RES_hhdet_tes!O66=0,"",RES_hhdet_tes!O66/RES_hhdet_fec!O66)</f>
        <v>3.2991584430767258</v>
      </c>
      <c r="P66" s="124">
        <f>IF(RES_hhdet_tes!P66=0,"",RES_hhdet_tes!P66/RES_hhdet_fec!P66)</f>
        <v>3.4288644030933062</v>
      </c>
      <c r="Q66" s="124">
        <f>IF(RES_hhdet_tes!Q66=0,"",RES_hhdet_tes!Q66/RES_hhdet_fec!Q66)</f>
        <v>3.5103385522704431</v>
      </c>
      <c r="R66" s="124">
        <f>IF(RES_hhdet_tes!R66=0,"",RES_hhdet_tes!R66/RES_hhdet_fec!R66)</f>
        <v>3.643041412235136</v>
      </c>
      <c r="S66" s="124">
        <f>IF(RES_hhdet_tes!S66=0,"",RES_hhdet_tes!S66/RES_hhdet_fec!S66)</f>
        <v>3.7552192757565943</v>
      </c>
      <c r="T66" s="124">
        <f>IF(RES_hhdet_tes!T66=0,"",RES_hhdet_tes!T66/RES_hhdet_fec!T66)</f>
        <v>3.8642492569527982</v>
      </c>
      <c r="U66" s="124">
        <f>IF(RES_hhdet_tes!U66=0,"",RES_hhdet_tes!U66/RES_hhdet_fec!U66)</f>
        <v>3.9222868414683036</v>
      </c>
      <c r="V66" s="124">
        <f>IF(RES_hhdet_tes!V66=0,"",RES_hhdet_tes!V66/RES_hhdet_fec!V66)</f>
        <v>3.9766050258837153</v>
      </c>
      <c r="W66" s="124">
        <f>IF(RES_hhdet_tes!W66=0,"",RES_hhdet_tes!W66/RES_hhdet_fec!W66)</f>
        <v>3.9930742402841184</v>
      </c>
      <c r="X66" s="124">
        <f>IF(RES_hhdet_tes!X66=0,"",RES_hhdet_tes!X66/RES_hhdet_fec!X66)</f>
        <v>4.0287330843928073</v>
      </c>
      <c r="Y66" s="124">
        <f>IF(RES_hhdet_tes!Y66=0,"",RES_hhdet_tes!Y66/RES_hhdet_fec!Y66)</f>
        <v>4.0496280267891791</v>
      </c>
      <c r="DA66" s="130" t="s">
        <v>1968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1.822565315666955</v>
      </c>
      <c r="C67" s="111">
        <f>IF(RES_hhdet_tes!C67=0,"",RES_hhdet_tes!C67/RES_hhdet_fec!C67)</f>
        <v>1.9117992281647183</v>
      </c>
      <c r="D67" s="111">
        <f>IF(RES_hhdet_tes!D67=0,"",RES_hhdet_tes!D67/RES_hhdet_fec!D67)</f>
        <v>2.037479868614656</v>
      </c>
      <c r="E67" s="111">
        <f>IF(RES_hhdet_tes!E67=0,"",RES_hhdet_tes!E67/RES_hhdet_fec!E67)</f>
        <v>2.176352306644926</v>
      </c>
      <c r="F67" s="111">
        <f>IF(RES_hhdet_tes!F67=0,"",RES_hhdet_tes!F67/RES_hhdet_fec!F67)</f>
        <v>2.3063308487150502</v>
      </c>
      <c r="G67" s="111">
        <f>IF(RES_hhdet_tes!G67=0,"",RES_hhdet_tes!G67/RES_hhdet_fec!G67)</f>
        <v>2.4317564892115628</v>
      </c>
      <c r="H67" s="111">
        <f>IF(RES_hhdet_tes!H67=0,"",RES_hhdet_tes!H67/RES_hhdet_fec!H67)</f>
        <v>2.5645862654099134</v>
      </c>
      <c r="I67" s="111">
        <f>IF(RES_hhdet_tes!I67=0,"",RES_hhdet_tes!I67/RES_hhdet_fec!I67)</f>
        <v>2.6375176958720918</v>
      </c>
      <c r="J67" s="111">
        <f>IF(RES_hhdet_tes!J67=0,"",RES_hhdet_tes!J67/RES_hhdet_fec!J67)</f>
        <v>2.7106567777401227</v>
      </c>
      <c r="K67" s="111">
        <f>IF(RES_hhdet_tes!K67=0,"",RES_hhdet_tes!K67/RES_hhdet_fec!K67)</f>
        <v>2.8012881206332971</v>
      </c>
      <c r="L67" s="111">
        <f>IF(RES_hhdet_tes!L67=0,"",RES_hhdet_tes!L67/RES_hhdet_fec!L67)</f>
        <v>2.903558755819351</v>
      </c>
      <c r="M67" s="111">
        <f>IF(RES_hhdet_tes!M67=0,"",RES_hhdet_tes!M67/RES_hhdet_fec!M67)</f>
        <v>3.020696320351191</v>
      </c>
      <c r="N67" s="111">
        <f>IF(RES_hhdet_tes!N67=0,"",RES_hhdet_tes!N67/RES_hhdet_fec!N67)</f>
        <v>3.142420107981863</v>
      </c>
      <c r="O67" s="111">
        <f>IF(RES_hhdet_tes!O67=0,"",RES_hhdet_tes!O67/RES_hhdet_fec!O67)</f>
        <v>3.2991584430767258</v>
      </c>
      <c r="P67" s="111">
        <f>IF(RES_hhdet_tes!P67=0,"",RES_hhdet_tes!P67/RES_hhdet_fec!P67)</f>
        <v>3.4288644030933062</v>
      </c>
      <c r="Q67" s="111">
        <f>IF(RES_hhdet_tes!Q67=0,"",RES_hhdet_tes!Q67/RES_hhdet_fec!Q67)</f>
        <v>3.5103385522704431</v>
      </c>
      <c r="R67" s="111">
        <f>IF(RES_hhdet_tes!R67=0,"",RES_hhdet_tes!R67/RES_hhdet_fec!R67)</f>
        <v>3.643041412235136</v>
      </c>
      <c r="S67" s="111">
        <f>IF(RES_hhdet_tes!S67=0,"",RES_hhdet_tes!S67/RES_hhdet_fec!S67)</f>
        <v>3.7552192757565943</v>
      </c>
      <c r="T67" s="111">
        <f>IF(RES_hhdet_tes!T67=0,"",RES_hhdet_tes!T67/RES_hhdet_fec!T67)</f>
        <v>3.8642492569527982</v>
      </c>
      <c r="U67" s="111">
        <f>IF(RES_hhdet_tes!U67=0,"",RES_hhdet_tes!U67/RES_hhdet_fec!U67)</f>
        <v>3.9222868414683036</v>
      </c>
      <c r="V67" s="111">
        <f>IF(RES_hhdet_tes!V67=0,"",RES_hhdet_tes!V67/RES_hhdet_fec!V67)</f>
        <v>3.9766050258837153</v>
      </c>
      <c r="W67" s="111">
        <f>IF(RES_hhdet_tes!W67=0,"",RES_hhdet_tes!W67/RES_hhdet_fec!W67)</f>
        <v>3.9930742402841184</v>
      </c>
      <c r="X67" s="111">
        <f>IF(RES_hhdet_tes!X67=0,"",RES_hhdet_tes!X67/RES_hhdet_fec!X67)</f>
        <v>4.0287330843928073</v>
      </c>
      <c r="Y67" s="111">
        <f>IF(RES_hhdet_tes!Y67=0,"",RES_hhdet_tes!Y67/RES_hhdet_fec!Y67)</f>
        <v>4.0496280267891791</v>
      </c>
      <c r="DA67" s="63" t="s">
        <v>1969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0.57180117386768514</v>
      </c>
      <c r="C68" s="124">
        <f>IF(RES_hhdet_tes!C68=0,"",RES_hhdet_tes!C68/RES_hhdet_fec!C68)</f>
        <v>0.57637828136783165</v>
      </c>
      <c r="D68" s="124">
        <f>IF(RES_hhdet_tes!D68=0,"",RES_hhdet_tes!D68/RES_hhdet_fec!D68)</f>
        <v>0.58198822468613753</v>
      </c>
      <c r="E68" s="124">
        <f>IF(RES_hhdet_tes!E68=0,"",RES_hhdet_tes!E68/RES_hhdet_fec!E68)</f>
        <v>0.58772374190385346</v>
      </c>
      <c r="F68" s="124">
        <f>IF(RES_hhdet_tes!F68=0,"",RES_hhdet_tes!F68/RES_hhdet_fec!F68)</f>
        <v>0.59557381171252621</v>
      </c>
      <c r="G68" s="124">
        <f>IF(RES_hhdet_tes!G68=0,"",RES_hhdet_tes!G68/RES_hhdet_fec!G68)</f>
        <v>0.59958341050914976</v>
      </c>
      <c r="H68" s="124">
        <f>IF(RES_hhdet_tes!H68=0,"",RES_hhdet_tes!H68/RES_hhdet_fec!H68)</f>
        <v>0.60448607192329495</v>
      </c>
      <c r="I68" s="124">
        <f>IF(RES_hhdet_tes!I68=0,"",RES_hhdet_tes!I68/RES_hhdet_fec!I68)</f>
        <v>0.61244687140375864</v>
      </c>
      <c r="J68" s="124">
        <f>IF(RES_hhdet_tes!J68=0,"",RES_hhdet_tes!J68/RES_hhdet_fec!J68)</f>
        <v>0.62217523769019201</v>
      </c>
      <c r="K68" s="124">
        <f>IF(RES_hhdet_tes!K68=0,"",RES_hhdet_tes!K68/RES_hhdet_fec!K68)</f>
        <v>0.63151646582323073</v>
      </c>
      <c r="L68" s="124">
        <f>IF(RES_hhdet_tes!L68=0,"",RES_hhdet_tes!L68/RES_hhdet_fec!L68)</f>
        <v>0.64151002056991824</v>
      </c>
      <c r="M68" s="124">
        <f>IF(RES_hhdet_tes!M68=0,"",RES_hhdet_tes!M68/RES_hhdet_fec!M68)</f>
        <v>0.65055451141751075</v>
      </c>
      <c r="N68" s="124">
        <f>IF(RES_hhdet_tes!N68=0,"",RES_hhdet_tes!N68/RES_hhdet_fec!N68)</f>
        <v>0.66360802456790524</v>
      </c>
      <c r="O68" s="124">
        <f>IF(RES_hhdet_tes!O68=0,"",RES_hhdet_tes!O68/RES_hhdet_fec!O68)</f>
        <v>0.67502306320260819</v>
      </c>
      <c r="P68" s="124">
        <f>IF(RES_hhdet_tes!P68=0,"",RES_hhdet_tes!P68/RES_hhdet_fec!P68)</f>
        <v>0.67973655162004065</v>
      </c>
      <c r="Q68" s="124">
        <f>IF(RES_hhdet_tes!Q68=0,"",RES_hhdet_tes!Q68/RES_hhdet_fec!Q68)</f>
        <v>0.69025716871444487</v>
      </c>
      <c r="R68" s="124">
        <f>IF(RES_hhdet_tes!R68=0,"",RES_hhdet_tes!R68/RES_hhdet_fec!R68)</f>
        <v>0.70376898848919855</v>
      </c>
      <c r="S68" s="124">
        <f>IF(RES_hhdet_tes!S68=0,"",RES_hhdet_tes!S68/RES_hhdet_fec!S68)</f>
        <v>0.71948547671160146</v>
      </c>
      <c r="T68" s="124">
        <f>IF(RES_hhdet_tes!T68=0,"",RES_hhdet_tes!T68/RES_hhdet_fec!T68)</f>
        <v>0.7369981116172214</v>
      </c>
      <c r="U68" s="124">
        <f>IF(RES_hhdet_tes!U68=0,"",RES_hhdet_tes!U68/RES_hhdet_fec!U68)</f>
        <v>0.75072786747983744</v>
      </c>
      <c r="V68" s="124">
        <f>IF(RES_hhdet_tes!V68=0,"",RES_hhdet_tes!V68/RES_hhdet_fec!V68)</f>
        <v>0.76430435285874876</v>
      </c>
      <c r="W68" s="124">
        <f>IF(RES_hhdet_tes!W68=0,"",RES_hhdet_tes!W68/RES_hhdet_fec!W68)</f>
        <v>0.78073048797093747</v>
      </c>
      <c r="X68" s="124">
        <f>IF(RES_hhdet_tes!X68=0,"",RES_hhdet_tes!X68/RES_hhdet_fec!X68)</f>
        <v>0.7962170228034724</v>
      </c>
      <c r="Y68" s="124">
        <f>IF(RES_hhdet_tes!Y68=0,"",RES_hhdet_tes!Y68/RES_hhdet_fec!Y68)</f>
        <v>0.80676766842086789</v>
      </c>
      <c r="DA68" s="130" t="s">
        <v>1970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0.56533583666681209</v>
      </c>
      <c r="C69" s="111">
        <f>IF(RES_hhdet_tes!C69=0,"",RES_hhdet_tes!C69/RES_hhdet_fec!C69)</f>
        <v>0.56934728487750519</v>
      </c>
      <c r="D69" s="111">
        <f>IF(RES_hhdet_tes!D69=0,"",RES_hhdet_tes!D69/RES_hhdet_fec!D69)</f>
        <v>0.57571949111362464</v>
      </c>
      <c r="E69" s="111">
        <f>IF(RES_hhdet_tes!E69=0,"",RES_hhdet_tes!E69/RES_hhdet_fec!E69)</f>
        <v>0.58169248065880541</v>
      </c>
      <c r="F69" s="111">
        <f>IF(RES_hhdet_tes!F69=0,"",RES_hhdet_tes!F69/RES_hhdet_fec!F69)</f>
        <v>0.58926339850381526</v>
      </c>
      <c r="G69" s="111">
        <f>IF(RES_hhdet_tes!G69=0,"",RES_hhdet_tes!G69/RES_hhdet_fec!G69)</f>
        <v>0.59396186480103885</v>
      </c>
      <c r="H69" s="111">
        <f>IF(RES_hhdet_tes!H69=0,"",RES_hhdet_tes!H69/RES_hhdet_fec!H69)</f>
        <v>0.59927920564573345</v>
      </c>
      <c r="I69" s="111">
        <f>IF(RES_hhdet_tes!I69=0,"",RES_hhdet_tes!I69/RES_hhdet_fec!I69)</f>
        <v>0.60915972162902898</v>
      </c>
      <c r="J69" s="111">
        <f>IF(RES_hhdet_tes!J69=0,"",RES_hhdet_tes!J69/RES_hhdet_fec!J69)</f>
        <v>0.61740323636411709</v>
      </c>
      <c r="K69" s="111">
        <f>IF(RES_hhdet_tes!K69=0,"",RES_hhdet_tes!K69/RES_hhdet_fec!K69)</f>
        <v>0.62592279738281764</v>
      </c>
      <c r="L69" s="111">
        <f>IF(RES_hhdet_tes!L69=0,"",RES_hhdet_tes!L69/RES_hhdet_fec!L69)</f>
        <v>0.63534798482138644</v>
      </c>
      <c r="M69" s="111">
        <f>IF(RES_hhdet_tes!M69=0,"",RES_hhdet_tes!M69/RES_hhdet_fec!M69)</f>
        <v>0.64424024355490617</v>
      </c>
      <c r="N69" s="111">
        <f>IF(RES_hhdet_tes!N69=0,"",RES_hhdet_tes!N69/RES_hhdet_fec!N69)</f>
        <v>0.65741538975765901</v>
      </c>
      <c r="O69" s="111">
        <f>IF(RES_hhdet_tes!O69=0,"",RES_hhdet_tes!O69/RES_hhdet_fec!O69)</f>
        <v>0.6700354204393919</v>
      </c>
      <c r="P69" s="111">
        <f>IF(RES_hhdet_tes!P69=0,"",RES_hhdet_tes!P69/RES_hhdet_fec!P69)</f>
        <v>0.67553614958529784</v>
      </c>
      <c r="Q69" s="111">
        <f>IF(RES_hhdet_tes!Q69=0,"",RES_hhdet_tes!Q69/RES_hhdet_fec!Q69)</f>
        <v>0.68612450791858914</v>
      </c>
      <c r="R69" s="111">
        <f>IF(RES_hhdet_tes!R69=0,"",RES_hhdet_tes!R69/RES_hhdet_fec!R69)</f>
        <v>0.69955733781409879</v>
      </c>
      <c r="S69" s="111">
        <f>IF(RES_hhdet_tes!S69=0,"",RES_hhdet_tes!S69/RES_hhdet_fec!S69)</f>
        <v>0.71546934128752759</v>
      </c>
      <c r="T69" s="111">
        <f>IF(RES_hhdet_tes!T69=0,"",RES_hhdet_tes!T69/RES_hhdet_fec!T69)</f>
        <v>0.73264808279542271</v>
      </c>
      <c r="U69" s="111">
        <f>IF(RES_hhdet_tes!U69=0,"",RES_hhdet_tes!U69/RES_hhdet_fec!U69)</f>
        <v>0.746441439646919</v>
      </c>
      <c r="V69" s="111">
        <f>IF(RES_hhdet_tes!V69=0,"",RES_hhdet_tes!V69/RES_hhdet_fec!V69)</f>
        <v>0.75970800082511791</v>
      </c>
      <c r="W69" s="111">
        <f>IF(RES_hhdet_tes!W69=0,"",RES_hhdet_tes!W69/RES_hhdet_fec!W69)</f>
        <v>0.7776282452696649</v>
      </c>
      <c r="X69" s="111">
        <f>IF(RES_hhdet_tes!X69=0,"",RES_hhdet_tes!X69/RES_hhdet_fec!X69)</f>
        <v>0.79241911736929305</v>
      </c>
      <c r="Y69" s="111">
        <f>IF(RES_hhdet_tes!Y69=0,"",RES_hhdet_tes!Y69/RES_hhdet_fec!Y69)</f>
        <v>0.80206285624609519</v>
      </c>
      <c r="DA69" s="63" t="s">
        <v>1971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0.77780356547780749</v>
      </c>
      <c r="C70" s="111">
        <f>IF(RES_hhdet_tes!C70=0,"",RES_hhdet_tes!C70/RES_hhdet_fec!C70)</f>
        <v>0.79505295808637222</v>
      </c>
      <c r="D70" s="111">
        <f>IF(RES_hhdet_tes!D70=0,"",RES_hhdet_tes!D70/RES_hhdet_fec!D70)</f>
        <v>0.80027288574180044</v>
      </c>
      <c r="E70" s="111">
        <f>IF(RES_hhdet_tes!E70=0,"",RES_hhdet_tes!E70/RES_hhdet_fec!E70)</f>
        <v>0.81383458071159531</v>
      </c>
      <c r="F70" s="111">
        <f>IF(RES_hhdet_tes!F70=0,"",RES_hhdet_tes!F70/RES_hhdet_fec!F70)</f>
        <v>0.81097982676144043</v>
      </c>
      <c r="G70" s="111">
        <f>IF(RES_hhdet_tes!G70=0,"",RES_hhdet_tes!G70/RES_hhdet_fec!G70)</f>
        <v>0.81934609364614319</v>
      </c>
      <c r="H70" s="111">
        <f>IF(RES_hhdet_tes!H70=0,"",RES_hhdet_tes!H70/RES_hhdet_fec!H70)</f>
        <v>0.82798622192502891</v>
      </c>
      <c r="I70" s="111">
        <f>IF(RES_hhdet_tes!I70=0,"",RES_hhdet_tes!I70/RES_hhdet_fec!I70)</f>
        <v>0.82303095669818782</v>
      </c>
      <c r="J70" s="111">
        <f>IF(RES_hhdet_tes!J70=0,"",RES_hhdet_tes!J70/RES_hhdet_fec!J70)</f>
        <v>0.83966250827116262</v>
      </c>
      <c r="K70" s="111">
        <f>IF(RES_hhdet_tes!K70=0,"",RES_hhdet_tes!K70/RES_hhdet_fec!K70)</f>
        <v>0.84491269672085212</v>
      </c>
      <c r="L70" s="111">
        <f>IF(RES_hhdet_tes!L70=0,"",RES_hhdet_tes!L70/RES_hhdet_fec!L70)</f>
        <v>0.85276074303726435</v>
      </c>
      <c r="M70" s="111">
        <f>IF(RES_hhdet_tes!M70=0,"",RES_hhdet_tes!M70/RES_hhdet_fec!M70)</f>
        <v>0.85226768957242149</v>
      </c>
      <c r="N70" s="111">
        <f>IF(RES_hhdet_tes!N70=0,"",RES_hhdet_tes!N70/RES_hhdet_fec!N70)</f>
        <v>0.86177057665952139</v>
      </c>
      <c r="O70" s="111">
        <f>IF(RES_hhdet_tes!O70=0,"",RES_hhdet_tes!O70/RES_hhdet_fec!O70)</f>
        <v>0.86383106069956528</v>
      </c>
      <c r="P70" s="111">
        <f>IF(RES_hhdet_tes!P70=0,"",RES_hhdet_tes!P70/RES_hhdet_fec!P70)</f>
        <v>0.87646305427656979</v>
      </c>
      <c r="Q70" s="111">
        <f>IF(RES_hhdet_tes!Q70=0,"",RES_hhdet_tes!Q70/RES_hhdet_fec!Q70)</f>
        <v>0.89063734986966614</v>
      </c>
      <c r="R70" s="111">
        <f>IF(RES_hhdet_tes!R70=0,"",RES_hhdet_tes!R70/RES_hhdet_fec!R70)</f>
        <v>0.89764799632732784</v>
      </c>
      <c r="S70" s="111">
        <f>IF(RES_hhdet_tes!S70=0,"",RES_hhdet_tes!S70/RES_hhdet_fec!S70)</f>
        <v>0.89730801182657793</v>
      </c>
      <c r="T70" s="111">
        <f>IF(RES_hhdet_tes!T70=0,"",RES_hhdet_tes!T70/RES_hhdet_fec!T70)</f>
        <v>0.91067163356637471</v>
      </c>
      <c r="U70" s="111">
        <f>IF(RES_hhdet_tes!U70=0,"",RES_hhdet_tes!U70/RES_hhdet_fec!U70)</f>
        <v>0.91444268431976095</v>
      </c>
      <c r="V70" s="111">
        <f>IF(RES_hhdet_tes!V70=0,"",RES_hhdet_tes!V70/RES_hhdet_fec!V70)</f>
        <v>0.92433285591291847</v>
      </c>
      <c r="W70" s="111">
        <f>IF(RES_hhdet_tes!W70=0,"",RES_hhdet_tes!W70/RES_hhdet_fec!W70)</f>
        <v>0.92583151614860426</v>
      </c>
      <c r="X70" s="111">
        <f>IF(RES_hhdet_tes!X70=0,"",RES_hhdet_tes!X70/RES_hhdet_fec!X70)</f>
        <v>0.93898874939167765</v>
      </c>
      <c r="Y70" s="111">
        <f>IF(RES_hhdet_tes!Y70=0,"",RES_hhdet_tes!Y70/RES_hhdet_fec!Y70)</f>
        <v>0.94288896885591689</v>
      </c>
      <c r="DA70" s="63" t="s">
        <v>1972</v>
      </c>
    </row>
    <row r="71" spans="1:105" ht="12" customHeight="1" x14ac:dyDescent="0.25">
      <c r="A71" s="100" t="s">
        <v>213</v>
      </c>
      <c r="B71" s="112">
        <f>IF(RES_hhdet_tes!B71=0,"",RES_hhdet_tes!B71/RES_hhdet_fec!B71)</f>
        <v>0.60063136823291985</v>
      </c>
      <c r="C71" s="112">
        <f>IF(RES_hhdet_tes!C71=0,"",RES_hhdet_tes!C71/RES_hhdet_fec!C71)</f>
        <v>0.61521064545073967</v>
      </c>
      <c r="D71" s="112">
        <f>IF(RES_hhdet_tes!D71=0,"",RES_hhdet_tes!D71/RES_hhdet_fec!D71)</f>
        <v>0.62691143743966837</v>
      </c>
      <c r="E71" s="112">
        <f>IF(RES_hhdet_tes!E71=0,"",RES_hhdet_tes!E71/RES_hhdet_fec!E71)</f>
        <v>0.64374051710415092</v>
      </c>
      <c r="F71" s="112">
        <f>IF(RES_hhdet_tes!F71=0,"",RES_hhdet_tes!F71/RES_hhdet_fec!F71)</f>
        <v>0.65012848869275597</v>
      </c>
      <c r="G71" s="112">
        <f>IF(RES_hhdet_tes!G71=0,"",RES_hhdet_tes!G71/RES_hhdet_fec!G71)</f>
        <v>0.65904746500428291</v>
      </c>
      <c r="H71" s="112">
        <f>IF(RES_hhdet_tes!H71=0,"",RES_hhdet_tes!H71/RES_hhdet_fec!H71)</f>
        <v>0.66687165873302512</v>
      </c>
      <c r="I71" s="112">
        <f>IF(RES_hhdet_tes!I71=0,"",RES_hhdet_tes!I71/RES_hhdet_fec!I71)</f>
        <v>0.67638248884934071</v>
      </c>
      <c r="J71" s="112">
        <f>IF(RES_hhdet_tes!J71=0,"",RES_hhdet_tes!J71/RES_hhdet_fec!J71)</f>
        <v>0.6810923930613223</v>
      </c>
      <c r="K71" s="112">
        <f>IF(RES_hhdet_tes!K71=0,"",RES_hhdet_tes!K71/RES_hhdet_fec!K71)</f>
        <v>0.68961913298208022</v>
      </c>
      <c r="L71" s="112">
        <f>IF(RES_hhdet_tes!L71=0,"",RES_hhdet_tes!L71/RES_hhdet_fec!L71)</f>
        <v>0.69122627570304029</v>
      </c>
      <c r="M71" s="112">
        <f>IF(RES_hhdet_tes!M71=0,"",RES_hhdet_tes!M71/RES_hhdet_fec!M71)</f>
        <v>0.69370288139853065</v>
      </c>
      <c r="N71" s="112">
        <f>IF(RES_hhdet_tes!N71=0,"",RES_hhdet_tes!N71/RES_hhdet_fec!N71)</f>
        <v>0.70571877286457685</v>
      </c>
      <c r="O71" s="112">
        <f>IF(RES_hhdet_tes!O71=0,"",RES_hhdet_tes!O71/RES_hhdet_fec!O71)</f>
        <v>0.71599732507325298</v>
      </c>
      <c r="P71" s="112">
        <f>IF(RES_hhdet_tes!P71=0,"",RES_hhdet_tes!P71/RES_hhdet_fec!P71)</f>
        <v>0.73098164414162348</v>
      </c>
      <c r="Q71" s="112">
        <f>IF(RES_hhdet_tes!Q71=0,"",RES_hhdet_tes!Q71/RES_hhdet_fec!Q71)</f>
        <v>0.74814858192842737</v>
      </c>
      <c r="R71" s="112">
        <f>IF(RES_hhdet_tes!R71=0,"",RES_hhdet_tes!R71/RES_hhdet_fec!R71)</f>
        <v>0.7655186064279722</v>
      </c>
      <c r="S71" s="112">
        <f>IF(RES_hhdet_tes!S71=0,"",RES_hhdet_tes!S71/RES_hhdet_fec!S71)</f>
        <v>0.77293767795852653</v>
      </c>
      <c r="T71" s="112">
        <f>IF(RES_hhdet_tes!T71=0,"",RES_hhdet_tes!T71/RES_hhdet_fec!T71)</f>
        <v>0.7926552296468834</v>
      </c>
      <c r="U71" s="112">
        <f>IF(RES_hhdet_tes!U71=0,"",RES_hhdet_tes!U71/RES_hhdet_fec!U71)</f>
        <v>0.80284656728574832</v>
      </c>
      <c r="V71" s="112">
        <f>IF(RES_hhdet_tes!V71=0,"",RES_hhdet_tes!V71/RES_hhdet_fec!V71)</f>
        <v>0.8113399389319752</v>
      </c>
      <c r="W71" s="112">
        <f>IF(RES_hhdet_tes!W71=0,"",RES_hhdet_tes!W71/RES_hhdet_fec!W71)</f>
        <v>0.82977495224261011</v>
      </c>
      <c r="X71" s="112">
        <f>IF(RES_hhdet_tes!X71=0,"",RES_hhdet_tes!X71/RES_hhdet_fec!X71)</f>
        <v>0.83827050395680991</v>
      </c>
      <c r="Y71" s="112">
        <f>IF(RES_hhdet_tes!Y71=0,"",RES_hhdet_tes!Y71/RES_hhdet_fec!Y71)</f>
        <v>0.84095090595550581</v>
      </c>
      <c r="DA71" s="131" t="s">
        <v>1973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X72" s="113">
        <f>IF(RES_hhdet_tes!X72=0,"",RES_hhdet_tes!X72/RES_hhdet_fec!X72)</f>
        <v>1</v>
      </c>
      <c r="Y72" s="113">
        <f>IF(RES_hhdet_tes!Y72=0,"",RES_hhdet_tes!Y72/RES_hhdet_fec!Y72)</f>
        <v>1</v>
      </c>
      <c r="DA72" s="132" t="s">
        <v>1974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0.64203181249300945</v>
      </c>
      <c r="C73" s="112">
        <f>IF(RES_hhdet_tes!C73=0,"",RES_hhdet_tes!C73/RES_hhdet_fec!C73)</f>
        <v>0.64850522078768458</v>
      </c>
      <c r="D73" s="112">
        <f>IF(RES_hhdet_tes!D73=0,"",RES_hhdet_tes!D73/RES_hhdet_fec!D73)</f>
        <v>0.64628989807919535</v>
      </c>
      <c r="E73" s="112">
        <f>IF(RES_hhdet_tes!E73=0,"",RES_hhdet_tes!E73/RES_hhdet_fec!E73)</f>
        <v>0.64494532749750499</v>
      </c>
      <c r="F73" s="112">
        <f>IF(RES_hhdet_tes!F73=0,"",RES_hhdet_tes!F73/RES_hhdet_fec!F73)</f>
        <v>0.64905207651898067</v>
      </c>
      <c r="G73" s="112">
        <f>IF(RES_hhdet_tes!G73=0,"",RES_hhdet_tes!G73/RES_hhdet_fec!G73)</f>
        <v>0.65101774396685186</v>
      </c>
      <c r="H73" s="112">
        <f>IF(RES_hhdet_tes!H73=0,"",RES_hhdet_tes!H73/RES_hhdet_fec!H73)</f>
        <v>0.65069130006400122</v>
      </c>
      <c r="I73" s="112">
        <f>IF(RES_hhdet_tes!I73=0,"",RES_hhdet_tes!I73/RES_hhdet_fec!I73)</f>
        <v>0.64193689246298702</v>
      </c>
      <c r="J73" s="112">
        <f>IF(RES_hhdet_tes!J73=0,"",RES_hhdet_tes!J73/RES_hhdet_fec!J73)</f>
        <v>0.65217027972018837</v>
      </c>
      <c r="K73" s="112">
        <f>IF(RES_hhdet_tes!K73=0,"",RES_hhdet_tes!K73/RES_hhdet_fec!K73)</f>
        <v>0.65931088245956071</v>
      </c>
      <c r="L73" s="112">
        <f>IF(RES_hhdet_tes!L73=0,"",RES_hhdet_tes!L73/RES_hhdet_fec!L73)</f>
        <v>0.67778579214766366</v>
      </c>
      <c r="M73" s="112">
        <f>IF(RES_hhdet_tes!M73=0,"",RES_hhdet_tes!M73/RES_hhdet_fec!M73)</f>
        <v>0.68719044210241298</v>
      </c>
      <c r="N73" s="112">
        <f>IF(RES_hhdet_tes!N73=0,"",RES_hhdet_tes!N73/RES_hhdet_fec!N73)</f>
        <v>0.70317117689644992</v>
      </c>
      <c r="O73" s="112">
        <f>IF(RES_hhdet_tes!O73=0,"",RES_hhdet_tes!O73/RES_hhdet_fec!O73)</f>
        <v>0.70172364352028993</v>
      </c>
      <c r="P73" s="112">
        <f>IF(RES_hhdet_tes!P73=0,"",RES_hhdet_tes!P73/RES_hhdet_fec!P73)</f>
        <v>0.70295242835584548</v>
      </c>
      <c r="Q73" s="112">
        <f>IF(RES_hhdet_tes!Q73=0,"",RES_hhdet_tes!Q73/RES_hhdet_fec!Q73)</f>
        <v>0.7073999566327912</v>
      </c>
      <c r="R73" s="112">
        <f>IF(RES_hhdet_tes!R73=0,"",RES_hhdet_tes!R73/RES_hhdet_fec!R73)</f>
        <v>0.71489385298928076</v>
      </c>
      <c r="S73" s="112">
        <f>IF(RES_hhdet_tes!S73=0,"",RES_hhdet_tes!S73/RES_hhdet_fec!S73)</f>
        <v>0.72121455789030586</v>
      </c>
      <c r="T73" s="112">
        <f>IF(RES_hhdet_tes!T73=0,"",RES_hhdet_tes!T73/RES_hhdet_fec!T73)</f>
        <v>0.73065514356313932</v>
      </c>
      <c r="U73" s="112">
        <f>IF(RES_hhdet_tes!U73=0,"",RES_hhdet_tes!U73/RES_hhdet_fec!U73)</f>
        <v>0.7368803437614424</v>
      </c>
      <c r="V73" s="112">
        <f>IF(RES_hhdet_tes!V73=0,"",RES_hhdet_tes!V73/RES_hhdet_fec!V73)</f>
        <v>0.74823738738320833</v>
      </c>
      <c r="W73" s="112">
        <f>IF(RES_hhdet_tes!W73=0,"",RES_hhdet_tes!W73/RES_hhdet_fec!W73)</f>
        <v>0.75051578463761726</v>
      </c>
      <c r="X73" s="112">
        <f>IF(RES_hhdet_tes!X73=0,"",RES_hhdet_tes!X73/RES_hhdet_fec!X73)</f>
        <v>0.7612146754614495</v>
      </c>
      <c r="Y73" s="112">
        <f>IF(RES_hhdet_tes!Y73=0,"",RES_hhdet_tes!Y73/RES_hhdet_fec!Y73)</f>
        <v>0.78091137879850958</v>
      </c>
      <c r="DA73" s="131" t="s">
        <v>1975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0.86946812754043612</v>
      </c>
      <c r="C74" s="113">
        <f>IF(RES_hhdet_tes!C74=0,"",RES_hhdet_tes!C74/RES_hhdet_fec!C74)</f>
        <v>0.87789662120731116</v>
      </c>
      <c r="D74" s="113">
        <f>IF(RES_hhdet_tes!D74=0,"",RES_hhdet_tes!D74/RES_hhdet_fec!D74)</f>
        <v>0.87566031019593726</v>
      </c>
      <c r="E74" s="113">
        <f>IF(RES_hhdet_tes!E74=0,"",RES_hhdet_tes!E74/RES_hhdet_fec!E74)</f>
        <v>0.87953920056163315</v>
      </c>
      <c r="F74" s="113">
        <f>IF(RES_hhdet_tes!F74=0,"",RES_hhdet_tes!F74/RES_hhdet_fec!F74)</f>
        <v>0.87822007127642709</v>
      </c>
      <c r="G74" s="113">
        <f>IF(RES_hhdet_tes!G74=0,"",RES_hhdet_tes!G74/RES_hhdet_fec!G74)</f>
        <v>0.87864545006820249</v>
      </c>
      <c r="H74" s="113">
        <f>IF(RES_hhdet_tes!H74=0,"",RES_hhdet_tes!H74/RES_hhdet_fec!H74)</f>
        <v>0.88783597908676071</v>
      </c>
      <c r="I74" s="113">
        <f>IF(RES_hhdet_tes!I74=0,"",RES_hhdet_tes!I74/RES_hhdet_fec!I74)</f>
        <v>0.88219848451642191</v>
      </c>
      <c r="J74" s="113">
        <f>IF(RES_hhdet_tes!J74=0,"",RES_hhdet_tes!J74/RES_hhdet_fec!J74)</f>
        <v>0.88858966505968051</v>
      </c>
      <c r="K74" s="113">
        <f>IF(RES_hhdet_tes!K74=0,"",RES_hhdet_tes!K74/RES_hhdet_fec!K74)</f>
        <v>0.88862896197036723</v>
      </c>
      <c r="L74" s="113">
        <f>IF(RES_hhdet_tes!L74=0,"",RES_hhdet_tes!L74/RES_hhdet_fec!L74)</f>
        <v>0.89158539829759009</v>
      </c>
      <c r="M74" s="113">
        <f>IF(RES_hhdet_tes!M74=0,"",RES_hhdet_tes!M74/RES_hhdet_fec!M74)</f>
        <v>0.88932905178460864</v>
      </c>
      <c r="N74" s="113">
        <f>IF(RES_hhdet_tes!N74=0,"",RES_hhdet_tes!N74/RES_hhdet_fec!N74)</f>
        <v>0.89453273452939475</v>
      </c>
      <c r="O74" s="113">
        <f>IF(RES_hhdet_tes!O74=0,"",RES_hhdet_tes!O74/RES_hhdet_fec!O74)</f>
        <v>0.89497419710169035</v>
      </c>
      <c r="P74" s="113">
        <f>IF(RES_hhdet_tes!P74=0,"",RES_hhdet_tes!P74/RES_hhdet_fec!P74)</f>
        <v>0.90098445856676557</v>
      </c>
      <c r="Q74" s="113">
        <f>IF(RES_hhdet_tes!Q74=0,"",RES_hhdet_tes!Q74/RES_hhdet_fec!Q74)</f>
        <v>0.9099841614362032</v>
      </c>
      <c r="R74" s="113">
        <f>IF(RES_hhdet_tes!R74=0,"",RES_hhdet_tes!R74/RES_hhdet_fec!R74)</f>
        <v>0.91333939692894317</v>
      </c>
      <c r="S74" s="113">
        <f>IF(RES_hhdet_tes!S74=0,"",RES_hhdet_tes!S74/RES_hhdet_fec!S74)</f>
        <v>0.91486673180735656</v>
      </c>
      <c r="T74" s="113">
        <f>IF(RES_hhdet_tes!T74=0,"",RES_hhdet_tes!T74/RES_hhdet_fec!T74)</f>
        <v>0.92389103011492857</v>
      </c>
      <c r="U74" s="113">
        <f>IF(RES_hhdet_tes!U74=0,"",RES_hhdet_tes!U74/RES_hhdet_fec!U74)</f>
        <v>0.92774990337632413</v>
      </c>
      <c r="V74" s="113">
        <f>IF(RES_hhdet_tes!V74=0,"",RES_hhdet_tes!V74/RES_hhdet_fec!V74)</f>
        <v>0.93414977455723969</v>
      </c>
      <c r="W74" s="113">
        <f>IF(RES_hhdet_tes!W74=0,"",RES_hhdet_tes!W74/RES_hhdet_fec!W74)</f>
        <v>0.92838116125677872</v>
      </c>
      <c r="X74" s="113">
        <f>IF(RES_hhdet_tes!X74=0,"",RES_hhdet_tes!X74/RES_hhdet_fec!X74)</f>
        <v>0.93572803770118362</v>
      </c>
      <c r="Y74" s="113">
        <f>IF(RES_hhdet_tes!Y74=0,"",RES_hhdet_tes!Y74/RES_hhdet_fec!Y74)</f>
        <v>0.9452264346666478</v>
      </c>
      <c r="DA74" s="132" t="s">
        <v>1976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0.71634232943106502</v>
      </c>
      <c r="C75" s="111">
        <f>IF(RES_hhdet_tes!C75=0,"",RES_hhdet_tes!C75/RES_hhdet_fec!C75)</f>
        <v>0.72750459137570322</v>
      </c>
      <c r="D75" s="111">
        <f>IF(RES_hhdet_tes!D75=0,"",RES_hhdet_tes!D75/RES_hhdet_fec!D75)</f>
        <v>0.72537187887408971</v>
      </c>
      <c r="E75" s="111">
        <f>IF(RES_hhdet_tes!E75=0,"",RES_hhdet_tes!E75/RES_hhdet_fec!E75)</f>
        <v>0.72139407816441337</v>
      </c>
      <c r="F75" s="111">
        <f>IF(RES_hhdet_tes!F75=0,"",RES_hhdet_tes!F75/RES_hhdet_fec!F75)</f>
        <v>0.71859447804575449</v>
      </c>
      <c r="G75" s="111">
        <f>IF(RES_hhdet_tes!G75=0,"",RES_hhdet_tes!G75/RES_hhdet_fec!G75)</f>
        <v>0.72118142913421113</v>
      </c>
      <c r="H75" s="111">
        <f>IF(RES_hhdet_tes!H75=0,"",RES_hhdet_tes!H75/RES_hhdet_fec!H75)</f>
        <v>0.72180446865889702</v>
      </c>
      <c r="I75" s="111">
        <f>IF(RES_hhdet_tes!I75=0,"",RES_hhdet_tes!I75/RES_hhdet_fec!I75)</f>
        <v>0.69831364776014992</v>
      </c>
      <c r="J75" s="111">
        <f>IF(RES_hhdet_tes!J75=0,"",RES_hhdet_tes!J75/RES_hhdet_fec!J75)</f>
        <v>0.72504947554284493</v>
      </c>
      <c r="K75" s="111">
        <f>IF(RES_hhdet_tes!K75=0,"",RES_hhdet_tes!K75/RES_hhdet_fec!K75)</f>
        <v>0.73993436904096133</v>
      </c>
      <c r="L75" s="111">
        <f>IF(RES_hhdet_tes!L75=0,"",RES_hhdet_tes!L75/RES_hhdet_fec!L75)</f>
        <v>0.74555256486838895</v>
      </c>
      <c r="M75" s="111">
        <f>IF(RES_hhdet_tes!M75=0,"",RES_hhdet_tes!M75/RES_hhdet_fec!M75)</f>
        <v>0.7476139121236185</v>
      </c>
      <c r="N75" s="111">
        <f>IF(RES_hhdet_tes!N75=0,"",RES_hhdet_tes!N75/RES_hhdet_fec!N75)</f>
        <v>0.75332168322568938</v>
      </c>
      <c r="O75" s="111">
        <f>IF(RES_hhdet_tes!O75=0,"",RES_hhdet_tes!O75/RES_hhdet_fec!O75)</f>
        <v>0.74494512912178668</v>
      </c>
      <c r="P75" s="111">
        <f>IF(RES_hhdet_tes!P75=0,"",RES_hhdet_tes!P75/RES_hhdet_fec!P75)</f>
        <v>0.72448904101256573</v>
      </c>
      <c r="Q75" s="111">
        <f>IF(RES_hhdet_tes!Q75=0,"",RES_hhdet_tes!Q75/RES_hhdet_fec!Q75)</f>
        <v>0.7239064605567006</v>
      </c>
      <c r="R75" s="111">
        <f>IF(RES_hhdet_tes!R75=0,"",RES_hhdet_tes!R75/RES_hhdet_fec!R75)</f>
        <v>0.73902328520094218</v>
      </c>
      <c r="S75" s="111">
        <f>IF(RES_hhdet_tes!S75=0,"",RES_hhdet_tes!S75/RES_hhdet_fec!S75)</f>
        <v>0.75765920014322963</v>
      </c>
      <c r="T75" s="111">
        <f>IF(RES_hhdet_tes!T75=0,"",RES_hhdet_tes!T75/RES_hhdet_fec!T75)</f>
        <v>0.7796766009564714</v>
      </c>
      <c r="U75" s="111">
        <f>IF(RES_hhdet_tes!U75=0,"",RES_hhdet_tes!U75/RES_hhdet_fec!U75)</f>
        <v>0.79011193376699518</v>
      </c>
      <c r="V75" s="111">
        <f>IF(RES_hhdet_tes!V75=0,"",RES_hhdet_tes!V75/RES_hhdet_fec!V75)</f>
        <v>0.80383043096283791</v>
      </c>
      <c r="W75" s="111">
        <f>IF(RES_hhdet_tes!W75=0,"",RES_hhdet_tes!W75/RES_hhdet_fec!W75)</f>
        <v>0.79612248725280665</v>
      </c>
      <c r="X75" s="111">
        <f>IF(RES_hhdet_tes!X75=0,"",RES_hhdet_tes!X75/RES_hhdet_fec!X75)</f>
        <v>0.81083978894593289</v>
      </c>
      <c r="Y75" s="111">
        <f>IF(RES_hhdet_tes!Y75=0,"",RES_hhdet_tes!Y75/RES_hhdet_fec!Y75)</f>
        <v>0.82442714821188179</v>
      </c>
      <c r="DA75" s="63" t="s">
        <v>1977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X76" s="111">
        <f>IF(RES_hhdet_tes!X76=0,"",RES_hhdet_tes!X76/RES_hhdet_fec!X76)</f>
        <v>1</v>
      </c>
      <c r="Y76" s="111">
        <f>IF(RES_hhdet_tes!Y76=0,"",RES_hhdet_tes!Y76/RES_hhdet_fec!Y76)</f>
        <v>1</v>
      </c>
      <c r="DA76" s="63" t="s">
        <v>1978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0.64965650396714458</v>
      </c>
      <c r="C77" s="124">
        <f>IF(RES_hhdet_tes!C77=0,"",RES_hhdet_tes!C77/RES_hhdet_fec!C77)</f>
        <v>0.65235635979593753</v>
      </c>
      <c r="D77" s="124">
        <f>IF(RES_hhdet_tes!D77=0,"",RES_hhdet_tes!D77/RES_hhdet_fec!D77)</f>
        <v>0.65312833656706759</v>
      </c>
      <c r="E77" s="124">
        <f>IF(RES_hhdet_tes!E77=0,"",RES_hhdet_tes!E77/RES_hhdet_fec!E77)</f>
        <v>0.65391369622734852</v>
      </c>
      <c r="F77" s="124">
        <f>IF(RES_hhdet_tes!F77=0,"",RES_hhdet_tes!F77/RES_hhdet_fec!F77)</f>
        <v>0.65873045435476008</v>
      </c>
      <c r="G77" s="124">
        <f>IF(RES_hhdet_tes!G77=0,"",RES_hhdet_tes!G77/RES_hhdet_fec!G77)</f>
        <v>0.65696777868827749</v>
      </c>
      <c r="H77" s="124">
        <f>IF(RES_hhdet_tes!H77=0,"",RES_hhdet_tes!H77/RES_hhdet_fec!H77)</f>
        <v>0.65810006602063476</v>
      </c>
      <c r="I77" s="124">
        <f>IF(RES_hhdet_tes!I77=0,"",RES_hhdet_tes!I77/RES_hhdet_fec!I77)</f>
        <v>0.65787587491695609</v>
      </c>
      <c r="J77" s="124">
        <f>IF(RES_hhdet_tes!J77=0,"",RES_hhdet_tes!J77/RES_hhdet_fec!J77)</f>
        <v>0.66096134121095207</v>
      </c>
      <c r="K77" s="124">
        <f>IF(RES_hhdet_tes!K77=0,"",RES_hhdet_tes!K77/RES_hhdet_fec!K77)</f>
        <v>0.66186138820444596</v>
      </c>
      <c r="L77" s="124">
        <f>IF(RES_hhdet_tes!L77=0,"",RES_hhdet_tes!L77/RES_hhdet_fec!L77)</f>
        <v>0.66169228172773509</v>
      </c>
      <c r="M77" s="124">
        <f>IF(RES_hhdet_tes!M77=0,"",RES_hhdet_tes!M77/RES_hhdet_fec!M77)</f>
        <v>0.6595322137856201</v>
      </c>
      <c r="N77" s="124">
        <f>IF(RES_hhdet_tes!N77=0,"",RES_hhdet_tes!N77/RES_hhdet_fec!N77)</f>
        <v>0.66327556245050112</v>
      </c>
      <c r="O77" s="124">
        <f>IF(RES_hhdet_tes!O77=0,"",RES_hhdet_tes!O77/RES_hhdet_fec!O77)</f>
        <v>0.66472160515584733</v>
      </c>
      <c r="P77" s="124">
        <f>IF(RES_hhdet_tes!P77=0,"",RES_hhdet_tes!P77/RES_hhdet_fec!P77)</f>
        <v>0.66594952433145949</v>
      </c>
      <c r="Q77" s="124">
        <f>IF(RES_hhdet_tes!Q77=0,"",RES_hhdet_tes!Q77/RES_hhdet_fec!Q77)</f>
        <v>0.6659839509823553</v>
      </c>
      <c r="R77" s="124">
        <f>IF(RES_hhdet_tes!R77=0,"",RES_hhdet_tes!R77/RES_hhdet_fec!R77)</f>
        <v>0.66732582395328954</v>
      </c>
      <c r="S77" s="124">
        <f>IF(RES_hhdet_tes!S77=0,"",RES_hhdet_tes!S77/RES_hhdet_fec!S77)</f>
        <v>0.67235534043098177</v>
      </c>
      <c r="T77" s="124">
        <f>IF(RES_hhdet_tes!T77=0,"",RES_hhdet_tes!T77/RES_hhdet_fec!T77)</f>
        <v>0.67617737813829193</v>
      </c>
      <c r="U77" s="124">
        <f>IF(RES_hhdet_tes!U77=0,"",RES_hhdet_tes!U77/RES_hhdet_fec!U77)</f>
        <v>0.6806386169050006</v>
      </c>
      <c r="V77" s="124">
        <f>IF(RES_hhdet_tes!V77=0,"",RES_hhdet_tes!V77/RES_hhdet_fec!V77)</f>
        <v>0.68323618013620324</v>
      </c>
      <c r="W77" s="124">
        <f>IF(RES_hhdet_tes!W77=0,"",RES_hhdet_tes!W77/RES_hhdet_fec!W77)</f>
        <v>0.68823182336533595</v>
      </c>
      <c r="X77" s="124">
        <f>IF(RES_hhdet_tes!X77=0,"",RES_hhdet_tes!X77/RES_hhdet_fec!X77)</f>
        <v>0.70321174223076499</v>
      </c>
      <c r="Y77" s="124">
        <f>IF(RES_hhdet_tes!Y77=0,"",RES_hhdet_tes!Y77/RES_hhdet_fec!Y77)</f>
        <v>0.70491089556524666</v>
      </c>
      <c r="DA77" s="130" t="s">
        <v>1979</v>
      </c>
    </row>
    <row r="78" spans="1:105" ht="12" customHeight="1" x14ac:dyDescent="0.25">
      <c r="A78" s="97" t="s">
        <v>190</v>
      </c>
      <c r="B78" s="111">
        <f>IF(RES_hhdet_tes!B78=0,"",RES_hhdet_tes!B78/RES_hhdet_fec!B78)</f>
        <v>0.60256067675847702</v>
      </c>
      <c r="C78" s="111">
        <f>IF(RES_hhdet_tes!C78=0,"",RES_hhdet_tes!C78/RES_hhdet_fec!C78)</f>
        <v>0.60288616700452724</v>
      </c>
      <c r="D78" s="111">
        <f>IF(RES_hhdet_tes!D78=0,"",RES_hhdet_tes!D78/RES_hhdet_fec!D78)</f>
        <v>0.60329765585562012</v>
      </c>
      <c r="E78" s="111">
        <f>IF(RES_hhdet_tes!E78=0,"",RES_hhdet_tes!E78/RES_hhdet_fec!E78)</f>
        <v>0.60274764155074045</v>
      </c>
      <c r="F78" s="111">
        <f>IF(RES_hhdet_tes!F78=0,"",RES_hhdet_tes!F78/RES_hhdet_fec!F78)</f>
        <v>0.60438704218180495</v>
      </c>
      <c r="G78" s="111">
        <f>IF(RES_hhdet_tes!G78=0,"",RES_hhdet_tes!G78/RES_hhdet_fec!G78)</f>
        <v>0.60470588103364364</v>
      </c>
      <c r="H78" s="111">
        <f>IF(RES_hhdet_tes!H78=0,"",RES_hhdet_tes!H78/RES_hhdet_fec!H78)</f>
        <v>0.60558029835159621</v>
      </c>
      <c r="I78" s="111">
        <f>IF(RES_hhdet_tes!I78=0,"",RES_hhdet_tes!I78/RES_hhdet_fec!I78)</f>
        <v>0.60517573872301089</v>
      </c>
      <c r="J78" s="111">
        <f>IF(RES_hhdet_tes!J78=0,"",RES_hhdet_tes!J78/RES_hhdet_fec!J78)</f>
        <v>0.60525560419057967</v>
      </c>
      <c r="K78" s="111">
        <f>IF(RES_hhdet_tes!K78=0,"",RES_hhdet_tes!K78/RES_hhdet_fec!K78)</f>
        <v>0.60532115587411728</v>
      </c>
      <c r="L78" s="111">
        <f>IF(RES_hhdet_tes!L78=0,"",RES_hhdet_tes!L78/RES_hhdet_fec!L78)</f>
        <v>0.60621586734842292</v>
      </c>
      <c r="M78" s="111">
        <f>IF(RES_hhdet_tes!M78=0,"",RES_hhdet_tes!M78/RES_hhdet_fec!M78)</f>
        <v>0.60854400488206062</v>
      </c>
      <c r="N78" s="111">
        <f>IF(RES_hhdet_tes!N78=0,"",RES_hhdet_tes!N78/RES_hhdet_fec!N78)</f>
        <v>0.60785676742855477</v>
      </c>
      <c r="O78" s="111">
        <f>IF(RES_hhdet_tes!O78=0,"",RES_hhdet_tes!O78/RES_hhdet_fec!O78)</f>
        <v>0.6090249416538791</v>
      </c>
      <c r="P78" s="111">
        <f>IF(RES_hhdet_tes!P78=0,"",RES_hhdet_tes!P78/RES_hhdet_fec!P78)</f>
        <v>0.60869303041008949</v>
      </c>
      <c r="Q78" s="111">
        <f>IF(RES_hhdet_tes!Q78=0,"",RES_hhdet_tes!Q78/RES_hhdet_fec!Q78)</f>
        <v>0.60833566079459822</v>
      </c>
      <c r="R78" s="111">
        <f>IF(RES_hhdet_tes!R78=0,"",RES_hhdet_tes!R78/RES_hhdet_fec!R78)</f>
        <v>0.60852101784259194</v>
      </c>
      <c r="S78" s="111">
        <f>IF(RES_hhdet_tes!S78=0,"",RES_hhdet_tes!S78/RES_hhdet_fec!S78)</f>
        <v>0.61009192545199453</v>
      </c>
      <c r="T78" s="111">
        <f>IF(RES_hhdet_tes!T78=0,"",RES_hhdet_tes!T78/RES_hhdet_fec!T78)</f>
        <v>0.61144824313629698</v>
      </c>
      <c r="U78" s="111">
        <f>IF(RES_hhdet_tes!U78=0,"",RES_hhdet_tes!U78/RES_hhdet_fec!U78)</f>
        <v>0.61408831123724095</v>
      </c>
      <c r="V78" s="111">
        <f>IF(RES_hhdet_tes!V78=0,"",RES_hhdet_tes!V78/RES_hhdet_fec!V78)</f>
        <v>0.61658113394499736</v>
      </c>
      <c r="W78" s="111">
        <f>IF(RES_hhdet_tes!W78=0,"",RES_hhdet_tes!W78/RES_hhdet_fec!W78)</f>
        <v>0.6180861278847728</v>
      </c>
      <c r="X78" s="111">
        <f>IF(RES_hhdet_tes!X78=0,"",RES_hhdet_tes!X78/RES_hhdet_fec!X78)</f>
        <v>0.62043081825554991</v>
      </c>
      <c r="Y78" s="111">
        <f>IF(RES_hhdet_tes!Y78=0,"",RES_hhdet_tes!Y78/RES_hhdet_fec!Y78)</f>
        <v>0.6222226224722659</v>
      </c>
      <c r="DA78" s="63" t="s">
        <v>1980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0.75897360201264619</v>
      </c>
      <c r="C79" s="45">
        <f>IF(RES_hhdet_tes!C79=0,"",RES_hhdet_tes!C79/RES_hhdet_fec!C79)</f>
        <v>0.76134755211139316</v>
      </c>
      <c r="D79" s="45">
        <f>IF(RES_hhdet_tes!D79=0,"",RES_hhdet_tes!D79/RES_hhdet_fec!D79)</f>
        <v>0.76379822623405935</v>
      </c>
      <c r="E79" s="45">
        <f>IF(RES_hhdet_tes!E79=0,"",RES_hhdet_tes!E79/RES_hhdet_fec!E79)</f>
        <v>0.7663001198053413</v>
      </c>
      <c r="F79" s="45">
        <f>IF(RES_hhdet_tes!F79=0,"",RES_hhdet_tes!F79/RES_hhdet_fec!F79)</f>
        <v>0.76891258500716531</v>
      </c>
      <c r="G79" s="45">
        <f>IF(RES_hhdet_tes!G79=0,"",RES_hhdet_tes!G79/RES_hhdet_fec!G79)</f>
        <v>0.77151714423589612</v>
      </c>
      <c r="H79" s="45">
        <f>IF(RES_hhdet_tes!H79=0,"",RES_hhdet_tes!H79/RES_hhdet_fec!H79)</f>
        <v>0.77409789860923484</v>
      </c>
      <c r="I79" s="45">
        <f>IF(RES_hhdet_tes!I79=0,"",RES_hhdet_tes!I79/RES_hhdet_fec!I79)</f>
        <v>0.77562005579144566</v>
      </c>
      <c r="J79" s="45">
        <f>IF(RES_hhdet_tes!J79=0,"",RES_hhdet_tes!J79/RES_hhdet_fec!J79)</f>
        <v>0.77653918323274729</v>
      </c>
      <c r="K79" s="45">
        <f>IF(RES_hhdet_tes!K79=0,"",RES_hhdet_tes!K79/RES_hhdet_fec!K79)</f>
        <v>0.77794516772861744</v>
      </c>
      <c r="L79" s="45">
        <f>IF(RES_hhdet_tes!L79=0,"",RES_hhdet_tes!L79/RES_hhdet_fec!L79)</f>
        <v>0.77920158321681188</v>
      </c>
      <c r="M79" s="45">
        <f>IF(RES_hhdet_tes!M79=0,"",RES_hhdet_tes!M79/RES_hhdet_fec!M79)</f>
        <v>0.78043547315633599</v>
      </c>
      <c r="N79" s="45">
        <f>IF(RES_hhdet_tes!N79=0,"",RES_hhdet_tes!N79/RES_hhdet_fec!N79)</f>
        <v>0.78279773898293292</v>
      </c>
      <c r="O79" s="45">
        <f>IF(RES_hhdet_tes!O79=0,"",RES_hhdet_tes!O79/RES_hhdet_fec!O79)</f>
        <v>0.785712991919993</v>
      </c>
      <c r="P79" s="45">
        <f>IF(RES_hhdet_tes!P79=0,"",RES_hhdet_tes!P79/RES_hhdet_fec!P79)</f>
        <v>0.78819209274123048</v>
      </c>
      <c r="Q79" s="45">
        <f>IF(RES_hhdet_tes!Q79=0,"",RES_hhdet_tes!Q79/RES_hhdet_fec!Q79)</f>
        <v>0.79332342136824274</v>
      </c>
      <c r="R79" s="45">
        <f>IF(RES_hhdet_tes!R79=0,"",RES_hhdet_tes!R79/RES_hhdet_fec!R79)</f>
        <v>0.7997741580895753</v>
      </c>
      <c r="S79" s="45">
        <f>IF(RES_hhdet_tes!S79=0,"",RES_hhdet_tes!S79/RES_hhdet_fec!S79)</f>
        <v>0.80833589250031368</v>
      </c>
      <c r="T79" s="45">
        <f>IF(RES_hhdet_tes!T79=0,"",RES_hhdet_tes!T79/RES_hhdet_fec!T79)</f>
        <v>0.81802224402905299</v>
      </c>
      <c r="U79" s="45">
        <f>IF(RES_hhdet_tes!U79=0,"",RES_hhdet_tes!U79/RES_hhdet_fec!U79)</f>
        <v>0.82774230344588451</v>
      </c>
      <c r="V79" s="45">
        <f>IF(RES_hhdet_tes!V79=0,"",RES_hhdet_tes!V79/RES_hhdet_fec!V79)</f>
        <v>0.8385886684140248</v>
      </c>
      <c r="W79" s="45">
        <f>IF(RES_hhdet_tes!W79=0,"",RES_hhdet_tes!W79/RES_hhdet_fec!W79)</f>
        <v>0.84999667045915084</v>
      </c>
      <c r="X79" s="45">
        <f>IF(RES_hhdet_tes!X79=0,"",RES_hhdet_tes!X79/RES_hhdet_fec!X79)</f>
        <v>0.86125861444761664</v>
      </c>
      <c r="Y79" s="45">
        <f>IF(RES_hhdet_tes!Y79=0,"",RES_hhdet_tes!Y79/RES_hhdet_fec!Y79)</f>
        <v>0.87181600456115926</v>
      </c>
      <c r="DA79" s="60" t="s">
        <v>1981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204</v>
      </c>
      <c r="B81" s="119">
        <f>IF(RES_hhdet_tes!B81=0,"",RES_hhdet_tes!B81/RES_hhdet_fec!B81)</f>
        <v>0.48217900985565321</v>
      </c>
      <c r="C81" s="119">
        <f>IF(RES_hhdet_tes!C81=0,"",RES_hhdet_tes!C81/RES_hhdet_fec!C81)</f>
        <v>0.49148218063753352</v>
      </c>
      <c r="D81" s="119">
        <f>IF(RES_hhdet_tes!D81=0,"",RES_hhdet_tes!D81/RES_hhdet_fec!D81)</f>
        <v>0.50403069120443256</v>
      </c>
      <c r="E81" s="119">
        <f>IF(RES_hhdet_tes!E81=0,"",RES_hhdet_tes!E81/RES_hhdet_fec!E81)</f>
        <v>0.5191259246910187</v>
      </c>
      <c r="F81" s="119">
        <f>IF(RES_hhdet_tes!F81=0,"",RES_hhdet_tes!F81/RES_hhdet_fec!F81)</f>
        <v>0.52831882027436372</v>
      </c>
      <c r="G81" s="119">
        <f>IF(RES_hhdet_tes!G81=0,"",RES_hhdet_tes!G81/RES_hhdet_fec!G81)</f>
        <v>0.54345810048766996</v>
      </c>
      <c r="H81" s="119">
        <f>IF(RES_hhdet_tes!H81=0,"",RES_hhdet_tes!H81/RES_hhdet_fec!H81)</f>
        <v>0.56448707770933038</v>
      </c>
      <c r="I81" s="119">
        <f>IF(RES_hhdet_tes!I81=0,"",RES_hhdet_tes!I81/RES_hhdet_fec!I81)</f>
        <v>0.58233906941696678</v>
      </c>
      <c r="J81" s="119">
        <f>IF(RES_hhdet_tes!J81=0,"",RES_hhdet_tes!J81/RES_hhdet_fec!J81)</f>
        <v>0.59723635953215859</v>
      </c>
      <c r="K81" s="119">
        <f>IF(RES_hhdet_tes!K81=0,"",RES_hhdet_tes!K81/RES_hhdet_fec!K81)</f>
        <v>0.60850135945798667</v>
      </c>
      <c r="L81" s="119">
        <f>IF(RES_hhdet_tes!L81=0,"",RES_hhdet_tes!L81/RES_hhdet_fec!L81)</f>
        <v>0.62512151929800575</v>
      </c>
      <c r="M81" s="119">
        <f>IF(RES_hhdet_tes!M81=0,"",RES_hhdet_tes!M81/RES_hhdet_fec!M81)</f>
        <v>0.64089639613553373</v>
      </c>
      <c r="N81" s="119">
        <f>IF(RES_hhdet_tes!N81=0,"",RES_hhdet_tes!N81/RES_hhdet_fec!N81)</f>
        <v>0.65917292808052974</v>
      </c>
      <c r="O81" s="119">
        <f>IF(RES_hhdet_tes!O81=0,"",RES_hhdet_tes!O81/RES_hhdet_fec!O81)</f>
        <v>0.67111208079815066</v>
      </c>
      <c r="P81" s="119">
        <f>IF(RES_hhdet_tes!P81=0,"",RES_hhdet_tes!P81/RES_hhdet_fec!P81)</f>
        <v>0.67386995054804621</v>
      </c>
      <c r="Q81" s="119">
        <f>IF(RES_hhdet_tes!Q81=0,"",RES_hhdet_tes!Q81/RES_hhdet_fec!Q81)</f>
        <v>0.68221267184407053</v>
      </c>
      <c r="R81" s="119">
        <f>IF(RES_hhdet_tes!R81=0,"",RES_hhdet_tes!R81/RES_hhdet_fec!R81)</f>
        <v>0.6881721507579982</v>
      </c>
      <c r="S81" s="119">
        <f>IF(RES_hhdet_tes!S81=0,"",RES_hhdet_tes!S81/RES_hhdet_fec!S81)</f>
        <v>0.69986381571762502</v>
      </c>
      <c r="T81" s="119">
        <f>IF(RES_hhdet_tes!T81=0,"",RES_hhdet_tes!T81/RES_hhdet_fec!T81)</f>
        <v>0.7097598815232895</v>
      </c>
      <c r="U81" s="119">
        <f>IF(RES_hhdet_tes!U81=0,"",RES_hhdet_tes!U81/RES_hhdet_fec!U81)</f>
        <v>0.72321244396398265</v>
      </c>
      <c r="V81" s="119">
        <f>IF(RES_hhdet_tes!V81=0,"",RES_hhdet_tes!V81/RES_hhdet_fec!V81)</f>
        <v>0.73238922864245792</v>
      </c>
      <c r="W81" s="119">
        <f>IF(RES_hhdet_tes!W81=0,"",RES_hhdet_tes!W81/RES_hhdet_fec!W81)</f>
        <v>0.74532109499021926</v>
      </c>
      <c r="X81" s="119">
        <f>IF(RES_hhdet_tes!X81=0,"",RES_hhdet_tes!X81/RES_hhdet_fec!X81)</f>
        <v>0.76125459598307232</v>
      </c>
      <c r="Y81" s="119">
        <f>IF(RES_hhdet_tes!Y81=0,"",RES_hhdet_tes!Y81/RES_hhdet_fec!Y81)</f>
        <v>0.77129909239132588</v>
      </c>
      <c r="DA81" s="129" t="s">
        <v>1982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0.45509352602512476</v>
      </c>
      <c r="C82" s="124">
        <f>IF(RES_hhdet_tes!C82=0,"",RES_hhdet_tes!C82/RES_hhdet_fec!C82)</f>
        <v>0.46487048989571561</v>
      </c>
      <c r="D82" s="124">
        <f>IF(RES_hhdet_tes!D82=0,"",RES_hhdet_tes!D82/RES_hhdet_fec!D82)</f>
        <v>0.47724420887034014</v>
      </c>
      <c r="E82" s="124">
        <f>IF(RES_hhdet_tes!E82=0,"",RES_hhdet_tes!E82/RES_hhdet_fec!E82)</f>
        <v>0.49160227254509276</v>
      </c>
      <c r="F82" s="124">
        <f>IF(RES_hhdet_tes!F82=0,"",RES_hhdet_tes!F82/RES_hhdet_fec!F82)</f>
        <v>0.50251058693391126</v>
      </c>
      <c r="G82" s="124">
        <f>IF(RES_hhdet_tes!G82=0,"",RES_hhdet_tes!G82/RES_hhdet_fec!G82)</f>
        <v>0.51865868279391403</v>
      </c>
      <c r="H82" s="124">
        <f>IF(RES_hhdet_tes!H82=0,"",RES_hhdet_tes!H82/RES_hhdet_fec!H82)</f>
        <v>0.5378712742838303</v>
      </c>
      <c r="I82" s="124">
        <f>IF(RES_hhdet_tes!I82=0,"",RES_hhdet_tes!I82/RES_hhdet_fec!I82)</f>
        <v>0.5569759147053317</v>
      </c>
      <c r="J82" s="124">
        <f>IF(RES_hhdet_tes!J82=0,"",RES_hhdet_tes!J82/RES_hhdet_fec!J82)</f>
        <v>0.57363608255747789</v>
      </c>
      <c r="K82" s="124">
        <f>IF(RES_hhdet_tes!K82=0,"",RES_hhdet_tes!K82/RES_hhdet_fec!K82)</f>
        <v>0.58522676516251426</v>
      </c>
      <c r="L82" s="124">
        <f>IF(RES_hhdet_tes!L82=0,"",RES_hhdet_tes!L82/RES_hhdet_fec!L82)</f>
        <v>0.60301035493841182</v>
      </c>
      <c r="M82" s="124">
        <f>IF(RES_hhdet_tes!M82=0,"",RES_hhdet_tes!M82/RES_hhdet_fec!M82)</f>
        <v>0.61645297821679668</v>
      </c>
      <c r="N82" s="124">
        <f>IF(RES_hhdet_tes!N82=0,"",RES_hhdet_tes!N82/RES_hhdet_fec!N82)</f>
        <v>0.63529743390570581</v>
      </c>
      <c r="O82" s="124">
        <f>IF(RES_hhdet_tes!O82=0,"",RES_hhdet_tes!O82/RES_hhdet_fec!O82)</f>
        <v>0.65151730634023508</v>
      </c>
      <c r="P82" s="124">
        <f>IF(RES_hhdet_tes!P82=0,"",RES_hhdet_tes!P82/RES_hhdet_fec!P82)</f>
        <v>0.65305732849501752</v>
      </c>
      <c r="Q82" s="124">
        <f>IF(RES_hhdet_tes!Q82=0,"",RES_hhdet_tes!Q82/RES_hhdet_fec!Q82)</f>
        <v>0.65750825836248106</v>
      </c>
      <c r="R82" s="124">
        <f>IF(RES_hhdet_tes!R82=0,"",RES_hhdet_tes!R82/RES_hhdet_fec!R82)</f>
        <v>0.66457762671343568</v>
      </c>
      <c r="S82" s="124">
        <f>IF(RES_hhdet_tes!S82=0,"",RES_hhdet_tes!S82/RES_hhdet_fec!S82)</f>
        <v>0.67372337067051702</v>
      </c>
      <c r="T82" s="124">
        <f>IF(RES_hhdet_tes!T82=0,"",RES_hhdet_tes!T82/RES_hhdet_fec!T82)</f>
        <v>0.68607046854410081</v>
      </c>
      <c r="U82" s="124">
        <f>IF(RES_hhdet_tes!U82=0,"",RES_hhdet_tes!U82/RES_hhdet_fec!U82)</f>
        <v>0.6976720849396415</v>
      </c>
      <c r="V82" s="124">
        <f>IF(RES_hhdet_tes!V82=0,"",RES_hhdet_tes!V82/RES_hhdet_fec!V82)</f>
        <v>0.70676408370562793</v>
      </c>
      <c r="W82" s="124">
        <f>IF(RES_hhdet_tes!W82=0,"",RES_hhdet_tes!W82/RES_hhdet_fec!W82)</f>
        <v>0.72141553868398689</v>
      </c>
      <c r="X82" s="124">
        <f>IF(RES_hhdet_tes!X82=0,"",RES_hhdet_tes!X82/RES_hhdet_fec!X82)</f>
        <v>0.73525365204595916</v>
      </c>
      <c r="Y82" s="124">
        <f>IF(RES_hhdet_tes!Y82=0,"",RES_hhdet_tes!Y82/RES_hhdet_fec!Y82)</f>
        <v>0.74398561643658645</v>
      </c>
      <c r="DA82" s="130" t="s">
        <v>1983</v>
      </c>
    </row>
    <row r="83" spans="1:105" ht="12" customHeight="1" x14ac:dyDescent="0.25">
      <c r="A83" s="97" t="s">
        <v>200</v>
      </c>
      <c r="B83" s="111">
        <f>IF(RES_hhdet_tes!B83=0,"",RES_hhdet_tes!B83/RES_hhdet_fec!B83)</f>
        <v>0.452881591025803</v>
      </c>
      <c r="C83" s="111">
        <f>IF(RES_hhdet_tes!C83=0,"",RES_hhdet_tes!C83/RES_hhdet_fec!C83)</f>
        <v>0.46264414380838731</v>
      </c>
      <c r="D83" s="111">
        <f>IF(RES_hhdet_tes!D83=0,"",RES_hhdet_tes!D83/RES_hhdet_fec!D83)</f>
        <v>0.47504976519590775</v>
      </c>
      <c r="E83" s="111">
        <f>IF(RES_hhdet_tes!E83=0,"",RES_hhdet_tes!E83/RES_hhdet_fec!E83)</f>
        <v>0.48949941431287403</v>
      </c>
      <c r="F83" s="111">
        <f>IF(RES_hhdet_tes!F83=0,"",RES_hhdet_tes!F83/RES_hhdet_fec!F83)</f>
        <v>0.50043767311768761</v>
      </c>
      <c r="G83" s="111">
        <f>IF(RES_hhdet_tes!G83=0,"",RES_hhdet_tes!G83/RES_hhdet_fec!G83)</f>
        <v>0.51661821705887967</v>
      </c>
      <c r="H83" s="111">
        <f>IF(RES_hhdet_tes!H83=0,"",RES_hhdet_tes!H83/RES_hhdet_fec!H83)</f>
        <v>0.53586737603600831</v>
      </c>
      <c r="I83" s="111">
        <f>IF(RES_hhdet_tes!I83=0,"",RES_hhdet_tes!I83/RES_hhdet_fec!I83)</f>
        <v>0.55501642994168143</v>
      </c>
      <c r="J83" s="111">
        <f>IF(RES_hhdet_tes!J83=0,"",RES_hhdet_tes!J83/RES_hhdet_fec!J83)</f>
        <v>0.57173975434582436</v>
      </c>
      <c r="K83" s="111">
        <f>IF(RES_hhdet_tes!K83=0,"",RES_hhdet_tes!K83/RES_hhdet_fec!K83)</f>
        <v>0.58337919716995457</v>
      </c>
      <c r="L83" s="111">
        <f>IF(RES_hhdet_tes!L83=0,"",RES_hhdet_tes!L83/RES_hhdet_fec!L83)</f>
        <v>0.60118581503409285</v>
      </c>
      <c r="M83" s="111">
        <f>IF(RES_hhdet_tes!M83=0,"",RES_hhdet_tes!M83/RES_hhdet_fec!M83)</f>
        <v>0.61468635170256491</v>
      </c>
      <c r="N83" s="111">
        <f>IF(RES_hhdet_tes!N83=0,"",RES_hhdet_tes!N83/RES_hhdet_fec!N83)</f>
        <v>0.63358839326932892</v>
      </c>
      <c r="O83" s="111">
        <f>IF(RES_hhdet_tes!O83=0,"",RES_hhdet_tes!O83/RES_hhdet_fec!O83)</f>
        <v>0.64982320941169003</v>
      </c>
      <c r="P83" s="111">
        <f>IF(RES_hhdet_tes!P83=0,"",RES_hhdet_tes!P83/RES_hhdet_fec!P83)</f>
        <v>0.65139215750943513</v>
      </c>
      <c r="Q83" s="111">
        <f>IF(RES_hhdet_tes!Q83=0,"",RES_hhdet_tes!Q83/RES_hhdet_fec!Q83)</f>
        <v>0.65588324326261527</v>
      </c>
      <c r="R83" s="111">
        <f>IF(RES_hhdet_tes!R83=0,"",RES_hhdet_tes!R83/RES_hhdet_fec!R83)</f>
        <v>0.66297520180606739</v>
      </c>
      <c r="S83" s="111">
        <f>IF(RES_hhdet_tes!S83=0,"",RES_hhdet_tes!S83/RES_hhdet_fec!S83)</f>
        <v>0.67215605977090698</v>
      </c>
      <c r="T83" s="111">
        <f>IF(RES_hhdet_tes!T83=0,"",RES_hhdet_tes!T83/RES_hhdet_fec!T83)</f>
        <v>0.68454990983080199</v>
      </c>
      <c r="U83" s="111">
        <f>IF(RES_hhdet_tes!U83=0,"",RES_hhdet_tes!U83/RES_hhdet_fec!U83)</f>
        <v>0.69619060476163064</v>
      </c>
      <c r="V83" s="111">
        <f>IF(RES_hhdet_tes!V83=0,"",RES_hhdet_tes!V83/RES_hhdet_fec!V83)</f>
        <v>0.70531518747947464</v>
      </c>
      <c r="W83" s="111">
        <f>IF(RES_hhdet_tes!W83=0,"",RES_hhdet_tes!W83/RES_hhdet_fec!W83)</f>
        <v>0.71994307363871757</v>
      </c>
      <c r="X83" s="111">
        <f>IF(RES_hhdet_tes!X83=0,"",RES_hhdet_tes!X83/RES_hhdet_fec!X83)</f>
        <v>0.73383339391468316</v>
      </c>
      <c r="Y83" s="111">
        <f>IF(RES_hhdet_tes!Y83=0,"",RES_hhdet_tes!Y83/RES_hhdet_fec!Y83)</f>
        <v>0.74261775795072815</v>
      </c>
      <c r="DA83" s="63" t="s">
        <v>1984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X84" s="111">
        <f>IF(RES_hhdet_tes!X84=0,"",RES_hhdet_tes!X84/RES_hhdet_fec!X84)</f>
        <v>1</v>
      </c>
      <c r="Y84" s="111">
        <f>IF(RES_hhdet_tes!Y84=0,"",RES_hhdet_tes!Y84/RES_hhdet_fec!Y84)</f>
        <v>1</v>
      </c>
      <c r="DA84" s="63" t="s">
        <v>1985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1.7557783741115252</v>
      </c>
      <c r="C85" s="124">
        <f>IF(RES_hhdet_tes!C85=0,"",RES_hhdet_tes!C85/RES_hhdet_fec!C85)</f>
        <v>1.8523758510165613</v>
      </c>
      <c r="D85" s="124">
        <f>IF(RES_hhdet_tes!D85=0,"",RES_hhdet_tes!D85/RES_hhdet_fec!D85)</f>
        <v>1.9794290693339949</v>
      </c>
      <c r="E85" s="124">
        <f>IF(RES_hhdet_tes!E85=0,"",RES_hhdet_tes!E85/RES_hhdet_fec!E85)</f>
        <v>2.1424747432839095</v>
      </c>
      <c r="F85" s="124">
        <f>IF(RES_hhdet_tes!F85=0,"",RES_hhdet_tes!F85/RES_hhdet_fec!F85)</f>
        <v>2.2492773168445686</v>
      </c>
      <c r="G85" s="124">
        <f>IF(RES_hhdet_tes!G85=0,"",RES_hhdet_tes!G85/RES_hhdet_fec!G85)</f>
        <v>2.3849208313113337</v>
      </c>
      <c r="H85" s="124">
        <f>IF(RES_hhdet_tes!H85=0,"",RES_hhdet_tes!H85/RES_hhdet_fec!H85)</f>
        <v>2.5519087147515522</v>
      </c>
      <c r="I85" s="124">
        <f>IF(RES_hhdet_tes!I85=0,"",RES_hhdet_tes!I85/RES_hhdet_fec!I85)</f>
        <v>2.6429155416737742</v>
      </c>
      <c r="J85" s="124">
        <f>IF(RES_hhdet_tes!J85=0,"",RES_hhdet_tes!J85/RES_hhdet_fec!J85)</f>
        <v>2.7279130938908898</v>
      </c>
      <c r="K85" s="124">
        <f>IF(RES_hhdet_tes!K85=0,"",RES_hhdet_tes!K85/RES_hhdet_fec!K85)</f>
        <v>2.7963517286900905</v>
      </c>
      <c r="L85" s="124">
        <f>IF(RES_hhdet_tes!L85=0,"",RES_hhdet_tes!L85/RES_hhdet_fec!L85)</f>
        <v>2.8654993096580799</v>
      </c>
      <c r="M85" s="124">
        <f>IF(RES_hhdet_tes!M85=0,"",RES_hhdet_tes!M85/RES_hhdet_fec!M85)</f>
        <v>2.9557501024051729</v>
      </c>
      <c r="N85" s="124">
        <f>IF(RES_hhdet_tes!N85=0,"",RES_hhdet_tes!N85/RES_hhdet_fec!N85)</f>
        <v>3.0407310743574469</v>
      </c>
      <c r="O85" s="124">
        <f>IF(RES_hhdet_tes!O85=0,"",RES_hhdet_tes!O85/RES_hhdet_fec!O85)</f>
        <v>3.1804497598735821</v>
      </c>
      <c r="P85" s="124">
        <f>IF(RES_hhdet_tes!P85=0,"",RES_hhdet_tes!P85/RES_hhdet_fec!P85)</f>
        <v>3.3085955620228642</v>
      </c>
      <c r="Q85" s="124">
        <f>IF(RES_hhdet_tes!Q85=0,"",RES_hhdet_tes!Q85/RES_hhdet_fec!Q85)</f>
        <v>3.4113398741762531</v>
      </c>
      <c r="R85" s="124">
        <f>IF(RES_hhdet_tes!R85=0,"",RES_hhdet_tes!R85/RES_hhdet_fec!R85)</f>
        <v>3.5197041403752469</v>
      </c>
      <c r="S85" s="124">
        <f>IF(RES_hhdet_tes!S85=0,"",RES_hhdet_tes!S85/RES_hhdet_fec!S85)</f>
        <v>3.6357590630574106</v>
      </c>
      <c r="T85" s="124">
        <f>IF(RES_hhdet_tes!T85=0,"",RES_hhdet_tes!T85/RES_hhdet_fec!T85)</f>
        <v>3.7383940476315987</v>
      </c>
      <c r="U85" s="124">
        <f>IF(RES_hhdet_tes!U85=0,"",RES_hhdet_tes!U85/RES_hhdet_fec!U85)</f>
        <v>3.8142876644322161</v>
      </c>
      <c r="V85" s="124">
        <f>IF(RES_hhdet_tes!V85=0,"",RES_hhdet_tes!V85/RES_hhdet_fec!V85)</f>
        <v>3.872384722706455</v>
      </c>
      <c r="W85" s="124">
        <f>IF(RES_hhdet_tes!W85=0,"",RES_hhdet_tes!W85/RES_hhdet_fec!W85)</f>
        <v>3.9093669079493885</v>
      </c>
      <c r="X85" s="124">
        <f>IF(RES_hhdet_tes!X85=0,"",RES_hhdet_tes!X85/RES_hhdet_fec!X85)</f>
        <v>3.9440175039618737</v>
      </c>
      <c r="Y85" s="124">
        <f>IF(RES_hhdet_tes!Y85=0,"",RES_hhdet_tes!Y85/RES_hhdet_fec!Y85)</f>
        <v>3.9629367906377793</v>
      </c>
      <c r="DA85" s="130" t="s">
        <v>1986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1.7557783741115252</v>
      </c>
      <c r="C86" s="111">
        <f>IF(RES_hhdet_tes!C86=0,"",RES_hhdet_tes!C86/RES_hhdet_fec!C86)</f>
        <v>1.8523758510165613</v>
      </c>
      <c r="D86" s="111">
        <f>IF(RES_hhdet_tes!D86=0,"",RES_hhdet_tes!D86/RES_hhdet_fec!D86)</f>
        <v>1.9794290693339949</v>
      </c>
      <c r="E86" s="111">
        <f>IF(RES_hhdet_tes!E86=0,"",RES_hhdet_tes!E86/RES_hhdet_fec!E86)</f>
        <v>2.1424747432839095</v>
      </c>
      <c r="F86" s="111">
        <f>IF(RES_hhdet_tes!F86=0,"",RES_hhdet_tes!F86/RES_hhdet_fec!F86)</f>
        <v>2.2492773168445686</v>
      </c>
      <c r="G86" s="111">
        <f>IF(RES_hhdet_tes!G86=0,"",RES_hhdet_tes!G86/RES_hhdet_fec!G86)</f>
        <v>2.3849208313113337</v>
      </c>
      <c r="H86" s="111">
        <f>IF(RES_hhdet_tes!H86=0,"",RES_hhdet_tes!H86/RES_hhdet_fec!H86)</f>
        <v>2.5519087147515522</v>
      </c>
      <c r="I86" s="111">
        <f>IF(RES_hhdet_tes!I86=0,"",RES_hhdet_tes!I86/RES_hhdet_fec!I86)</f>
        <v>2.6429155416737742</v>
      </c>
      <c r="J86" s="111">
        <f>IF(RES_hhdet_tes!J86=0,"",RES_hhdet_tes!J86/RES_hhdet_fec!J86)</f>
        <v>2.7279130938908898</v>
      </c>
      <c r="K86" s="111">
        <f>IF(RES_hhdet_tes!K86=0,"",RES_hhdet_tes!K86/RES_hhdet_fec!K86)</f>
        <v>2.7963517286900905</v>
      </c>
      <c r="L86" s="111">
        <f>IF(RES_hhdet_tes!L86=0,"",RES_hhdet_tes!L86/RES_hhdet_fec!L86)</f>
        <v>2.8654993096580799</v>
      </c>
      <c r="M86" s="111">
        <f>IF(RES_hhdet_tes!M86=0,"",RES_hhdet_tes!M86/RES_hhdet_fec!M86)</f>
        <v>2.9557501024051729</v>
      </c>
      <c r="N86" s="111">
        <f>IF(RES_hhdet_tes!N86=0,"",RES_hhdet_tes!N86/RES_hhdet_fec!N86)</f>
        <v>3.0407310743574469</v>
      </c>
      <c r="O86" s="111">
        <f>IF(RES_hhdet_tes!O86=0,"",RES_hhdet_tes!O86/RES_hhdet_fec!O86)</f>
        <v>3.1804497598735821</v>
      </c>
      <c r="P86" s="111">
        <f>IF(RES_hhdet_tes!P86=0,"",RES_hhdet_tes!P86/RES_hhdet_fec!P86)</f>
        <v>3.3085955620228642</v>
      </c>
      <c r="Q86" s="111">
        <f>IF(RES_hhdet_tes!Q86=0,"",RES_hhdet_tes!Q86/RES_hhdet_fec!Q86)</f>
        <v>3.4113398741762531</v>
      </c>
      <c r="R86" s="111">
        <f>IF(RES_hhdet_tes!R86=0,"",RES_hhdet_tes!R86/RES_hhdet_fec!R86)</f>
        <v>3.5197041403752469</v>
      </c>
      <c r="S86" s="111">
        <f>IF(RES_hhdet_tes!S86=0,"",RES_hhdet_tes!S86/RES_hhdet_fec!S86)</f>
        <v>3.6357590630574106</v>
      </c>
      <c r="T86" s="111">
        <f>IF(RES_hhdet_tes!T86=0,"",RES_hhdet_tes!T86/RES_hhdet_fec!T86)</f>
        <v>3.7383940476315987</v>
      </c>
      <c r="U86" s="111">
        <f>IF(RES_hhdet_tes!U86=0,"",RES_hhdet_tes!U86/RES_hhdet_fec!U86)</f>
        <v>3.8142876644322161</v>
      </c>
      <c r="V86" s="111">
        <f>IF(RES_hhdet_tes!V86=0,"",RES_hhdet_tes!V86/RES_hhdet_fec!V86)</f>
        <v>3.872384722706455</v>
      </c>
      <c r="W86" s="111">
        <f>IF(RES_hhdet_tes!W86=0,"",RES_hhdet_tes!W86/RES_hhdet_fec!W86)</f>
        <v>3.9093669079493885</v>
      </c>
      <c r="X86" s="111">
        <f>IF(RES_hhdet_tes!X86=0,"",RES_hhdet_tes!X86/RES_hhdet_fec!X86)</f>
        <v>3.9440175039618737</v>
      </c>
      <c r="Y86" s="111">
        <f>IF(RES_hhdet_tes!Y86=0,"",RES_hhdet_tes!Y86/RES_hhdet_fec!Y86)</f>
        <v>3.9629367906377793</v>
      </c>
      <c r="DA86" s="63" t="s">
        <v>1987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0.58656792252726031</v>
      </c>
      <c r="C87" s="124">
        <f>IF(RES_hhdet_tes!C87=0,"",RES_hhdet_tes!C87/RES_hhdet_fec!C87)</f>
        <v>0.58831562926291991</v>
      </c>
      <c r="D87" s="124">
        <f>IF(RES_hhdet_tes!D87=0,"",RES_hhdet_tes!D87/RES_hhdet_fec!D87)</f>
        <v>0.5978774620391446</v>
      </c>
      <c r="E87" s="124">
        <f>IF(RES_hhdet_tes!E87=0,"",RES_hhdet_tes!E87/RES_hhdet_fec!E87)</f>
        <v>0.60651364004772534</v>
      </c>
      <c r="F87" s="124">
        <f>IF(RES_hhdet_tes!F87=0,"",RES_hhdet_tes!F87/RES_hhdet_fec!F87)</f>
        <v>0.61692770781292205</v>
      </c>
      <c r="G87" s="124">
        <f>IF(RES_hhdet_tes!G87=0,"",RES_hhdet_tes!G87/RES_hhdet_fec!G87)</f>
        <v>0.62406298931453585</v>
      </c>
      <c r="H87" s="124">
        <f>IF(RES_hhdet_tes!H87=0,"",RES_hhdet_tes!H87/RES_hhdet_fec!H87)</f>
        <v>0.63881803221030775</v>
      </c>
      <c r="I87" s="124">
        <f>IF(RES_hhdet_tes!I87=0,"",RES_hhdet_tes!I87/RES_hhdet_fec!I87)</f>
        <v>0.65085817139806079</v>
      </c>
      <c r="J87" s="124">
        <f>IF(RES_hhdet_tes!J87=0,"",RES_hhdet_tes!J87/RES_hhdet_fec!J87)</f>
        <v>0.66161839472899375</v>
      </c>
      <c r="K87" s="124">
        <f>IF(RES_hhdet_tes!K87=0,"",RES_hhdet_tes!K87/RES_hhdet_fec!K87)</f>
        <v>0.67010373467192819</v>
      </c>
      <c r="L87" s="124">
        <f>IF(RES_hhdet_tes!L87=0,"",RES_hhdet_tes!L87/RES_hhdet_fec!L87)</f>
        <v>0.68218905152344655</v>
      </c>
      <c r="M87" s="124">
        <f>IF(RES_hhdet_tes!M87=0,"",RES_hhdet_tes!M87/RES_hhdet_fec!M87)</f>
        <v>0.69280464682624798</v>
      </c>
      <c r="N87" s="124">
        <f>IF(RES_hhdet_tes!N87=0,"",RES_hhdet_tes!N87/RES_hhdet_fec!N87)</f>
        <v>0.70296949459953517</v>
      </c>
      <c r="O87" s="124">
        <f>IF(RES_hhdet_tes!O87=0,"",RES_hhdet_tes!O87/RES_hhdet_fec!O87)</f>
        <v>0.71255017391049735</v>
      </c>
      <c r="P87" s="124">
        <f>IF(RES_hhdet_tes!P87=0,"",RES_hhdet_tes!P87/RES_hhdet_fec!P87)</f>
        <v>0.719006454460139</v>
      </c>
      <c r="Q87" s="124">
        <f>IF(RES_hhdet_tes!Q87=0,"",RES_hhdet_tes!Q87/RES_hhdet_fec!Q87)</f>
        <v>0.72548610322476548</v>
      </c>
      <c r="R87" s="124">
        <f>IF(RES_hhdet_tes!R87=0,"",RES_hhdet_tes!R87/RES_hhdet_fec!R87)</f>
        <v>0.73174063678807511</v>
      </c>
      <c r="S87" s="124">
        <f>IF(RES_hhdet_tes!S87=0,"",RES_hhdet_tes!S87/RES_hhdet_fec!S87)</f>
        <v>0.74339632608815387</v>
      </c>
      <c r="T87" s="124">
        <f>IF(RES_hhdet_tes!T87=0,"",RES_hhdet_tes!T87/RES_hhdet_fec!T87)</f>
        <v>0.75849530382345787</v>
      </c>
      <c r="U87" s="124">
        <f>IF(RES_hhdet_tes!U87=0,"",RES_hhdet_tes!U87/RES_hhdet_fec!U87)</f>
        <v>0.77128657771006015</v>
      </c>
      <c r="V87" s="124">
        <f>IF(RES_hhdet_tes!V87=0,"",RES_hhdet_tes!V87/RES_hhdet_fec!V87)</f>
        <v>0.78407050332925987</v>
      </c>
      <c r="W87" s="124">
        <f>IF(RES_hhdet_tes!W87=0,"",RES_hhdet_tes!W87/RES_hhdet_fec!W87)</f>
        <v>0.79787360325578738</v>
      </c>
      <c r="X87" s="124">
        <f>IF(RES_hhdet_tes!X87=0,"",RES_hhdet_tes!X87/RES_hhdet_fec!X87)</f>
        <v>0.81320680257990308</v>
      </c>
      <c r="Y87" s="124">
        <f>IF(RES_hhdet_tes!Y87=0,"",RES_hhdet_tes!Y87/RES_hhdet_fec!Y87)</f>
        <v>0.82161047485593675</v>
      </c>
      <c r="DA87" s="130" t="s">
        <v>1988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0.47125402500388575</v>
      </c>
      <c r="C88" s="111">
        <f>IF(RES_hhdet_tes!C88=0,"",RES_hhdet_tes!C88/RES_hhdet_fec!C88)</f>
        <v>0.47820678545419287</v>
      </c>
      <c r="D88" s="111">
        <f>IF(RES_hhdet_tes!D88=0,"",RES_hhdet_tes!D88/RES_hhdet_fec!D88)</f>
        <v>0.49522401166398194</v>
      </c>
      <c r="E88" s="111">
        <f>IF(RES_hhdet_tes!E88=0,"",RES_hhdet_tes!E88/RES_hhdet_fec!E88)</f>
        <v>0.51222420601794505</v>
      </c>
      <c r="F88" s="111">
        <f>IF(RES_hhdet_tes!F88=0,"",RES_hhdet_tes!F88/RES_hhdet_fec!F88)</f>
        <v>0.52939352019345898</v>
      </c>
      <c r="G88" s="111">
        <f>IF(RES_hhdet_tes!G88=0,"",RES_hhdet_tes!G88/RES_hhdet_fec!G88)</f>
        <v>0.5449322918683559</v>
      </c>
      <c r="H88" s="111">
        <f>IF(RES_hhdet_tes!H88=0,"",RES_hhdet_tes!H88/RES_hhdet_fec!H88)</f>
        <v>0.56746726430320171</v>
      </c>
      <c r="I88" s="111">
        <f>IF(RES_hhdet_tes!I88=0,"",RES_hhdet_tes!I88/RES_hhdet_fec!I88)</f>
        <v>0.58865371810178124</v>
      </c>
      <c r="J88" s="111">
        <f>IF(RES_hhdet_tes!J88=0,"",RES_hhdet_tes!J88/RES_hhdet_fec!J88)</f>
        <v>0.61093659747012197</v>
      </c>
      <c r="K88" s="111">
        <f>IF(RES_hhdet_tes!K88=0,"",RES_hhdet_tes!K88/RES_hhdet_fec!K88)</f>
        <v>0.62736208819399797</v>
      </c>
      <c r="L88" s="111">
        <f>IF(RES_hhdet_tes!L88=0,"",RES_hhdet_tes!L88/RES_hhdet_fec!L88)</f>
        <v>0.64931250185899558</v>
      </c>
      <c r="M88" s="111">
        <f>IF(RES_hhdet_tes!M88=0,"",RES_hhdet_tes!M88/RES_hhdet_fec!M88)</f>
        <v>0.66989887828670958</v>
      </c>
      <c r="N88" s="111">
        <f>IF(RES_hhdet_tes!N88=0,"",RES_hhdet_tes!N88/RES_hhdet_fec!N88)</f>
        <v>0.68734862008150754</v>
      </c>
      <c r="O88" s="111">
        <f>IF(RES_hhdet_tes!O88=0,"",RES_hhdet_tes!O88/RES_hhdet_fec!O88)</f>
        <v>0.70670370428547402</v>
      </c>
      <c r="P88" s="111">
        <f>IF(RES_hhdet_tes!P88=0,"",RES_hhdet_tes!P88/RES_hhdet_fec!P88)</f>
        <v>0.7164128032629189</v>
      </c>
      <c r="Q88" s="111">
        <f>IF(RES_hhdet_tes!Q88=0,"",RES_hhdet_tes!Q88/RES_hhdet_fec!Q88)</f>
        <v>0.72165055756673835</v>
      </c>
      <c r="R88" s="111">
        <f>IF(RES_hhdet_tes!R88=0,"",RES_hhdet_tes!R88/RES_hhdet_fec!R88)</f>
        <v>0.72383935346628236</v>
      </c>
      <c r="S88" s="111">
        <f>IF(RES_hhdet_tes!S88=0,"",RES_hhdet_tes!S88/RES_hhdet_fec!S88)</f>
        <v>0.73457664842544079</v>
      </c>
      <c r="T88" s="111">
        <f>IF(RES_hhdet_tes!T88=0,"",RES_hhdet_tes!T88/RES_hhdet_fec!T88)</f>
        <v>0.750096804193219</v>
      </c>
      <c r="U88" s="111">
        <f>IF(RES_hhdet_tes!U88=0,"",RES_hhdet_tes!U88/RES_hhdet_fec!U88)</f>
        <v>0.75820876441515095</v>
      </c>
      <c r="V88" s="111">
        <f>IF(RES_hhdet_tes!V88=0,"",RES_hhdet_tes!V88/RES_hhdet_fec!V88)</f>
        <v>0.77081768058524791</v>
      </c>
      <c r="W88" s="111">
        <f>IF(RES_hhdet_tes!W88=0,"",RES_hhdet_tes!W88/RES_hhdet_fec!W88)</f>
        <v>0.7841136070196062</v>
      </c>
      <c r="X88" s="111">
        <f>IF(RES_hhdet_tes!X88=0,"",RES_hhdet_tes!X88/RES_hhdet_fec!X88)</f>
        <v>0.79926563554360364</v>
      </c>
      <c r="Y88" s="111">
        <f>IF(RES_hhdet_tes!Y88=0,"",RES_hhdet_tes!Y88/RES_hhdet_fec!Y88)</f>
        <v>0.80988807473375535</v>
      </c>
      <c r="DA88" s="63" t="s">
        <v>1989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0.76597828902102694</v>
      </c>
      <c r="C89" s="111">
        <f>IF(RES_hhdet_tes!C89=0,"",RES_hhdet_tes!C89/RES_hhdet_fec!C89)</f>
        <v>0.77266552920225318</v>
      </c>
      <c r="D89" s="111">
        <f>IF(RES_hhdet_tes!D89=0,"",RES_hhdet_tes!D89/RES_hhdet_fec!D89)</f>
        <v>0.77946008857020965</v>
      </c>
      <c r="E89" s="111">
        <f>IF(RES_hhdet_tes!E89=0,"",RES_hhdet_tes!E89/RES_hhdet_fec!E89)</f>
        <v>0.80364543757532925</v>
      </c>
      <c r="F89" s="111">
        <f>IF(RES_hhdet_tes!F89=0,"",RES_hhdet_tes!F89/RES_hhdet_fec!F89)</f>
        <v>0.80721275511830171</v>
      </c>
      <c r="G89" s="111">
        <f>IF(RES_hhdet_tes!G89=0,"",RES_hhdet_tes!G89/RES_hhdet_fec!G89)</f>
        <v>0.81788625233731693</v>
      </c>
      <c r="H89" s="111">
        <f>IF(RES_hhdet_tes!H89=0,"",RES_hhdet_tes!H89/RES_hhdet_fec!H89)</f>
        <v>0.84111854442326128</v>
      </c>
      <c r="I89" s="111">
        <f>IF(RES_hhdet_tes!I89=0,"",RES_hhdet_tes!I89/RES_hhdet_fec!I89)</f>
        <v>0.84266039985521624</v>
      </c>
      <c r="J89" s="111">
        <f>IF(RES_hhdet_tes!J89=0,"",RES_hhdet_tes!J89/RES_hhdet_fec!J89)</f>
        <v>0.86065236583641869</v>
      </c>
      <c r="K89" s="111">
        <f>IF(RES_hhdet_tes!K89=0,"",RES_hhdet_tes!K89/RES_hhdet_fec!K89)</f>
        <v>0.86675930141694923</v>
      </c>
      <c r="L89" s="111">
        <f>IF(RES_hhdet_tes!L89=0,"",RES_hhdet_tes!L89/RES_hhdet_fec!L89)</f>
        <v>0.87928322824748884</v>
      </c>
      <c r="M89" s="111">
        <f>IF(RES_hhdet_tes!M89=0,"",RES_hhdet_tes!M89/RES_hhdet_fec!M89)</f>
        <v>0.88372800606125634</v>
      </c>
      <c r="N89" s="111">
        <f>IF(RES_hhdet_tes!N89=0,"",RES_hhdet_tes!N89/RES_hhdet_fec!N89)</f>
        <v>0.89409054020221135</v>
      </c>
      <c r="O89" s="111">
        <f>IF(RES_hhdet_tes!O89=0,"",RES_hhdet_tes!O89/RES_hhdet_fec!O89)</f>
        <v>0.89946664324936376</v>
      </c>
      <c r="P89" s="111">
        <f>IF(RES_hhdet_tes!P89=0,"",RES_hhdet_tes!P89/RES_hhdet_fec!P89)</f>
        <v>0.9064122187768876</v>
      </c>
      <c r="Q89" s="111">
        <f>IF(RES_hhdet_tes!Q89=0,"",RES_hhdet_tes!Q89/RES_hhdet_fec!Q89)</f>
        <v>0.90989575533814249</v>
      </c>
      <c r="R89" s="111">
        <f>IF(RES_hhdet_tes!R89=0,"",RES_hhdet_tes!R89/RES_hhdet_fec!R89)</f>
        <v>0.91010449701307816</v>
      </c>
      <c r="S89" s="111">
        <f>IF(RES_hhdet_tes!S89=0,"",RES_hhdet_tes!S89/RES_hhdet_fec!S89)</f>
        <v>0.90942283669756352</v>
      </c>
      <c r="T89" s="111">
        <f>IF(RES_hhdet_tes!T89=0,"",RES_hhdet_tes!T89/RES_hhdet_fec!T89)</f>
        <v>0.90863296550100481</v>
      </c>
      <c r="U89" s="111">
        <f>IF(RES_hhdet_tes!U89=0,"",RES_hhdet_tes!U89/RES_hhdet_fec!U89)</f>
        <v>0.91360997751090101</v>
      </c>
      <c r="V89" s="111">
        <f>IF(RES_hhdet_tes!V89=0,"",RES_hhdet_tes!V89/RES_hhdet_fec!V89)</f>
        <v>0.92132524170098717</v>
      </c>
      <c r="W89" s="111">
        <f>IF(RES_hhdet_tes!W89=0,"",RES_hhdet_tes!W89/RES_hhdet_fec!W89)</f>
        <v>0.92098887711461552</v>
      </c>
      <c r="X89" s="111">
        <f>IF(RES_hhdet_tes!X89=0,"",RES_hhdet_tes!X89/RES_hhdet_fec!X89)</f>
        <v>0.93725609038526692</v>
      </c>
      <c r="Y89" s="111">
        <f>IF(RES_hhdet_tes!Y89=0,"",RES_hhdet_tes!Y89/RES_hhdet_fec!Y89)</f>
        <v>0.9467513302999766</v>
      </c>
      <c r="DA89" s="63" t="s">
        <v>1990</v>
      </c>
    </row>
    <row r="90" spans="1:105" ht="12" customHeight="1" x14ac:dyDescent="0.25">
      <c r="A90" s="100" t="s">
        <v>200</v>
      </c>
      <c r="B90" s="112">
        <f>IF(RES_hhdet_tes!B90=0,"",RES_hhdet_tes!B90/RES_hhdet_fec!B90)</f>
        <v>0.49495821462386014</v>
      </c>
      <c r="C90" s="112">
        <f>IF(RES_hhdet_tes!C90=0,"",RES_hhdet_tes!C90/RES_hhdet_fec!C90)</f>
        <v>0.51460429003764008</v>
      </c>
      <c r="D90" s="112">
        <f>IF(RES_hhdet_tes!D90=0,"",RES_hhdet_tes!D90/RES_hhdet_fec!D90)</f>
        <v>0.53704644524755574</v>
      </c>
      <c r="E90" s="112">
        <f>IF(RES_hhdet_tes!E90=0,"",RES_hhdet_tes!E90/RES_hhdet_fec!E90)</f>
        <v>0.5821246617027066</v>
      </c>
      <c r="F90" s="112">
        <f>IF(RES_hhdet_tes!F90=0,"",RES_hhdet_tes!F90/RES_hhdet_fec!F90)</f>
        <v>0.59958001756030888</v>
      </c>
      <c r="G90" s="112">
        <f>IF(RES_hhdet_tes!G90=0,"",RES_hhdet_tes!G90/RES_hhdet_fec!G90)</f>
        <v>0.62337170389581942</v>
      </c>
      <c r="H90" s="112">
        <f>IF(RES_hhdet_tes!H90=0,"",RES_hhdet_tes!H90/RES_hhdet_fec!H90)</f>
        <v>0.65775845427166402</v>
      </c>
      <c r="I90" s="112">
        <f>IF(RES_hhdet_tes!I90=0,"",RES_hhdet_tes!I90/RES_hhdet_fec!I90)</f>
        <v>0.68641422267941499</v>
      </c>
      <c r="J90" s="112">
        <f>IF(RES_hhdet_tes!J90=0,"",RES_hhdet_tes!J90/RES_hhdet_fec!J90)</f>
        <v>0.70424248914785659</v>
      </c>
      <c r="K90" s="112">
        <f>IF(RES_hhdet_tes!K90=0,"",RES_hhdet_tes!K90/RES_hhdet_fec!K90)</f>
        <v>0.7162242205719408</v>
      </c>
      <c r="L90" s="112">
        <f>IF(RES_hhdet_tes!L90=0,"",RES_hhdet_tes!L90/RES_hhdet_fec!L90)</f>
        <v>0.73279022162028651</v>
      </c>
      <c r="M90" s="112">
        <f>IF(RES_hhdet_tes!M90=0,"",RES_hhdet_tes!M90/RES_hhdet_fec!M90)</f>
        <v>0.74398257056900063</v>
      </c>
      <c r="N90" s="112">
        <f>IF(RES_hhdet_tes!N90=0,"",RES_hhdet_tes!N90/RES_hhdet_fec!N90)</f>
        <v>0.75086130018106034</v>
      </c>
      <c r="O90" s="112">
        <f>IF(RES_hhdet_tes!O90=0,"",RES_hhdet_tes!O90/RES_hhdet_fec!O90)</f>
        <v>0.76667934458141984</v>
      </c>
      <c r="P90" s="112">
        <f>IF(RES_hhdet_tes!P90=0,"",RES_hhdet_tes!P90/RES_hhdet_fec!P90)</f>
        <v>0.78482577211682203</v>
      </c>
      <c r="Q90" s="112">
        <f>IF(RES_hhdet_tes!Q90=0,"",RES_hhdet_tes!Q90/RES_hhdet_fec!Q90)</f>
        <v>0.78704590494539284</v>
      </c>
      <c r="R90" s="112">
        <f>IF(RES_hhdet_tes!R90=0,"",RES_hhdet_tes!R90/RES_hhdet_fec!R90)</f>
        <v>0.78530939252185994</v>
      </c>
      <c r="S90" s="112">
        <f>IF(RES_hhdet_tes!S90=0,"",RES_hhdet_tes!S90/RES_hhdet_fec!S90)</f>
        <v>0.78933786707929499</v>
      </c>
      <c r="T90" s="112">
        <f>IF(RES_hhdet_tes!T90=0,"",RES_hhdet_tes!T90/RES_hhdet_fec!T90)</f>
        <v>0.80055255656694213</v>
      </c>
      <c r="U90" s="112">
        <f>IF(RES_hhdet_tes!U90=0,"",RES_hhdet_tes!U90/RES_hhdet_fec!U90)</f>
        <v>0.80270745657617926</v>
      </c>
      <c r="V90" s="112">
        <f>IF(RES_hhdet_tes!V90=0,"",RES_hhdet_tes!V90/RES_hhdet_fec!V90)</f>
        <v>0.80979490597046888</v>
      </c>
      <c r="W90" s="112">
        <f>IF(RES_hhdet_tes!W90=0,"",RES_hhdet_tes!W90/RES_hhdet_fec!W90)</f>
        <v>0.82343317467898081</v>
      </c>
      <c r="X90" s="112">
        <f>IF(RES_hhdet_tes!X90=0,"",RES_hhdet_tes!X90/RES_hhdet_fec!X90)</f>
        <v>0.83641866244763152</v>
      </c>
      <c r="Y90" s="112">
        <f>IF(RES_hhdet_tes!Y90=0,"",RES_hhdet_tes!Y90/RES_hhdet_fec!Y90)</f>
        <v>0.84388386891263656</v>
      </c>
      <c r="DA90" s="131" t="s">
        <v>1991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X91" s="113">
        <f>IF(RES_hhdet_tes!X91=0,"",RES_hhdet_tes!X91/RES_hhdet_fec!X91)</f>
        <v>1</v>
      </c>
      <c r="Y91" s="113">
        <f>IF(RES_hhdet_tes!Y91=0,"",RES_hhdet_tes!Y91/RES_hhdet_fec!Y91)</f>
        <v>1</v>
      </c>
      <c r="DA91" s="132" t="s">
        <v>1992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0.56116375337584457</v>
      </c>
      <c r="C92" s="112">
        <f>IF(RES_hhdet_tes!C92=0,"",RES_hhdet_tes!C92/RES_hhdet_fec!C92)</f>
        <v>0.56297226455994365</v>
      </c>
      <c r="D92" s="112">
        <f>IF(RES_hhdet_tes!D92=0,"",RES_hhdet_tes!D92/RES_hhdet_fec!D92)</f>
        <v>0.56576260954853619</v>
      </c>
      <c r="E92" s="112">
        <f>IF(RES_hhdet_tes!E92=0,"",RES_hhdet_tes!E92/RES_hhdet_fec!E92)</f>
        <v>0.56840556130156217</v>
      </c>
      <c r="F92" s="112">
        <f>IF(RES_hhdet_tes!F92=0,"",RES_hhdet_tes!F92/RES_hhdet_fec!F92)</f>
        <v>0.57802664267207349</v>
      </c>
      <c r="G92" s="112">
        <f>IF(RES_hhdet_tes!G92=0,"",RES_hhdet_tes!G92/RES_hhdet_fec!G92)</f>
        <v>0.57817570907594518</v>
      </c>
      <c r="H92" s="112">
        <f>IF(RES_hhdet_tes!H92=0,"",RES_hhdet_tes!H92/RES_hhdet_fec!H92)</f>
        <v>0.58920307288670248</v>
      </c>
      <c r="I92" s="112">
        <f>IF(RES_hhdet_tes!I92=0,"",RES_hhdet_tes!I92/RES_hhdet_fec!I92)</f>
        <v>0.58924753580850331</v>
      </c>
      <c r="J92" s="112">
        <f>IF(RES_hhdet_tes!J92=0,"",RES_hhdet_tes!J92/RES_hhdet_fec!J92)</f>
        <v>0.59537780200454515</v>
      </c>
      <c r="K92" s="112">
        <f>IF(RES_hhdet_tes!K92=0,"",RES_hhdet_tes!K92/RES_hhdet_fec!K92)</f>
        <v>0.59571791993592305</v>
      </c>
      <c r="L92" s="112">
        <f>IF(RES_hhdet_tes!L92=0,"",RES_hhdet_tes!L92/RES_hhdet_fec!L92)</f>
        <v>0.60013087736588799</v>
      </c>
      <c r="M92" s="112">
        <f>IF(RES_hhdet_tes!M92=0,"",RES_hhdet_tes!M92/RES_hhdet_fec!M92)</f>
        <v>0.60568745066396468</v>
      </c>
      <c r="N92" s="112">
        <f>IF(RES_hhdet_tes!N92=0,"",RES_hhdet_tes!N92/RES_hhdet_fec!N92)</f>
        <v>0.61146024438592494</v>
      </c>
      <c r="O92" s="112">
        <f>IF(RES_hhdet_tes!O92=0,"",RES_hhdet_tes!O92/RES_hhdet_fec!O92)</f>
        <v>0.61935538661644496</v>
      </c>
      <c r="P92" s="112">
        <f>IF(RES_hhdet_tes!P92=0,"",RES_hhdet_tes!P92/RES_hhdet_fec!P92)</f>
        <v>0.62946199173900286</v>
      </c>
      <c r="Q92" s="112">
        <f>IF(RES_hhdet_tes!Q92=0,"",RES_hhdet_tes!Q92/RES_hhdet_fec!Q92)</f>
        <v>0.6416926551492681</v>
      </c>
      <c r="R92" s="112">
        <f>IF(RES_hhdet_tes!R92=0,"",RES_hhdet_tes!R92/RES_hhdet_fec!R92)</f>
        <v>0.65800937048299768</v>
      </c>
      <c r="S92" s="112">
        <f>IF(RES_hhdet_tes!S92=0,"",RES_hhdet_tes!S92/RES_hhdet_fec!S92)</f>
        <v>0.67855185796960626</v>
      </c>
      <c r="T92" s="112">
        <f>IF(RES_hhdet_tes!T92=0,"",RES_hhdet_tes!T92/RES_hhdet_fec!T92)</f>
        <v>0.70399642728923129</v>
      </c>
      <c r="U92" s="112">
        <f>IF(RES_hhdet_tes!U92=0,"",RES_hhdet_tes!U92/RES_hhdet_fec!U92)</f>
        <v>0.72800576731092315</v>
      </c>
      <c r="V92" s="112">
        <f>IF(RES_hhdet_tes!V92=0,"",RES_hhdet_tes!V92/RES_hhdet_fec!V92)</f>
        <v>0.74860418943808915</v>
      </c>
      <c r="W92" s="112">
        <f>IF(RES_hhdet_tes!W92=0,"",RES_hhdet_tes!W92/RES_hhdet_fec!W92)</f>
        <v>0.76555079099859846</v>
      </c>
      <c r="X92" s="112">
        <f>IF(RES_hhdet_tes!X92=0,"",RES_hhdet_tes!X92/RES_hhdet_fec!X92)</f>
        <v>0.77805334418468375</v>
      </c>
      <c r="Y92" s="112">
        <f>IF(RES_hhdet_tes!Y92=0,"",RES_hhdet_tes!Y92/RES_hhdet_fec!Y92)</f>
        <v>0.78449749841191341</v>
      </c>
      <c r="DA92" s="131" t="s">
        <v>1993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0.88044047669607262</v>
      </c>
      <c r="C93" s="113">
        <f>IF(RES_hhdet_tes!C93=0,"",RES_hhdet_tes!C93/RES_hhdet_fec!C93)</f>
        <v>0.86919865612834624</v>
      </c>
      <c r="D93" s="113">
        <f>IF(RES_hhdet_tes!D93=0,"",RES_hhdet_tes!D93/RES_hhdet_fec!D93)</f>
        <v>0.87428713353726939</v>
      </c>
      <c r="E93" s="113">
        <f>IF(RES_hhdet_tes!E93=0,"",RES_hhdet_tes!E93/RES_hhdet_fec!E93)</f>
        <v>0.89087492128306789</v>
      </c>
      <c r="F93" s="113">
        <f>IF(RES_hhdet_tes!F93=0,"",RES_hhdet_tes!F93/RES_hhdet_fec!F93)</f>
        <v>0.88882714827488096</v>
      </c>
      <c r="G93" s="113">
        <f>IF(RES_hhdet_tes!G93=0,"",RES_hhdet_tes!G93/RES_hhdet_fec!G93)</f>
        <v>0.87963292628664513</v>
      </c>
      <c r="H93" s="113">
        <f>IF(RES_hhdet_tes!H93=0,"",RES_hhdet_tes!H93/RES_hhdet_fec!H93)</f>
        <v>0.886166859354099</v>
      </c>
      <c r="I93" s="113">
        <f>IF(RES_hhdet_tes!I93=0,"",RES_hhdet_tes!I93/RES_hhdet_fec!I93)</f>
        <v>0.88849450175537081</v>
      </c>
      <c r="J93" s="113">
        <f>IF(RES_hhdet_tes!J93=0,"",RES_hhdet_tes!J93/RES_hhdet_fec!J93)</f>
        <v>0.89274366489011936</v>
      </c>
      <c r="K93" s="113">
        <f>IF(RES_hhdet_tes!K93=0,"",RES_hhdet_tes!K93/RES_hhdet_fec!K93)</f>
        <v>0.89489565310349817</v>
      </c>
      <c r="L93" s="113">
        <f>IF(RES_hhdet_tes!L93=0,"",RES_hhdet_tes!L93/RES_hhdet_fec!L93)</f>
        <v>0.90569600258204364</v>
      </c>
      <c r="M93" s="113">
        <f>IF(RES_hhdet_tes!M93=0,"",RES_hhdet_tes!M93/RES_hhdet_fec!M93)</f>
        <v>0.9185139610069375</v>
      </c>
      <c r="N93" s="113">
        <f>IF(RES_hhdet_tes!N93=0,"",RES_hhdet_tes!N93/RES_hhdet_fec!N93)</f>
        <v>0.92738774104173693</v>
      </c>
      <c r="O93" s="113">
        <f>IF(RES_hhdet_tes!O93=0,"",RES_hhdet_tes!O93/RES_hhdet_fec!O93)</f>
        <v>0.93853525790928249</v>
      </c>
      <c r="P93" s="113">
        <f>IF(RES_hhdet_tes!P93=0,"",RES_hhdet_tes!P93/RES_hhdet_fec!P93)</f>
        <v>0.93341897864853907</v>
      </c>
      <c r="Q93" s="113">
        <f>IF(RES_hhdet_tes!Q93=0,"",RES_hhdet_tes!Q93/RES_hhdet_fec!Q93)</f>
        <v>0.94588275291438739</v>
      </c>
      <c r="R93" s="113">
        <f>IF(RES_hhdet_tes!R93=0,"",RES_hhdet_tes!R93/RES_hhdet_fec!R93)</f>
        <v>0.94317342952592631</v>
      </c>
      <c r="S93" s="113">
        <f>IF(RES_hhdet_tes!S93=0,"",RES_hhdet_tes!S93/RES_hhdet_fec!S93)</f>
        <v>0.94477437586567592</v>
      </c>
      <c r="T93" s="113">
        <f>IF(RES_hhdet_tes!T93=0,"",RES_hhdet_tes!T93/RES_hhdet_fec!T93)</f>
        <v>0.95446516653239022</v>
      </c>
      <c r="U93" s="113">
        <f>IF(RES_hhdet_tes!U93=0,"",RES_hhdet_tes!U93/RES_hhdet_fec!U93)</f>
        <v>0.95636271094278624</v>
      </c>
      <c r="V93" s="113">
        <f>IF(RES_hhdet_tes!V93=0,"",RES_hhdet_tes!V93/RES_hhdet_fec!V93)</f>
        <v>0.9553515143910456</v>
      </c>
      <c r="W93" s="113">
        <f>IF(RES_hhdet_tes!W93=0,"",RES_hhdet_tes!W93/RES_hhdet_fec!W93)</f>
        <v>0.95243688056655174</v>
      </c>
      <c r="X93" s="113">
        <f>IF(RES_hhdet_tes!X93=0,"",RES_hhdet_tes!X93/RES_hhdet_fec!X93)</f>
        <v>0.95176974462945418</v>
      </c>
      <c r="Y93" s="113">
        <f>IF(RES_hhdet_tes!Y93=0,"",RES_hhdet_tes!Y93/RES_hhdet_fec!Y93)</f>
        <v>0.95394439002636111</v>
      </c>
      <c r="DA93" s="132" t="s">
        <v>1994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0.57022652160943343</v>
      </c>
      <c r="C94" s="111">
        <f>IF(RES_hhdet_tes!C94=0,"",RES_hhdet_tes!C94/RES_hhdet_fec!C94)</f>
        <v>0.57087142882376019</v>
      </c>
      <c r="D94" s="111">
        <f>IF(RES_hhdet_tes!D94=0,"",RES_hhdet_tes!D94/RES_hhdet_fec!D94)</f>
        <v>0.57670126493157625</v>
      </c>
      <c r="E94" s="111">
        <f>IF(RES_hhdet_tes!E94=0,"",RES_hhdet_tes!E94/RES_hhdet_fec!E94)</f>
        <v>0.58328111840223373</v>
      </c>
      <c r="F94" s="111">
        <f>IF(RES_hhdet_tes!F94=0,"",RES_hhdet_tes!F94/RES_hhdet_fec!F94)</f>
        <v>0.59573496782441493</v>
      </c>
      <c r="G94" s="111">
        <f>IF(RES_hhdet_tes!G94=0,"",RES_hhdet_tes!G94/RES_hhdet_fec!G94)</f>
        <v>0.59877716513782464</v>
      </c>
      <c r="H94" s="111">
        <f>IF(RES_hhdet_tes!H94=0,"",RES_hhdet_tes!H94/RES_hhdet_fec!H94)</f>
        <v>0.61100300638026284</v>
      </c>
      <c r="I94" s="111">
        <f>IF(RES_hhdet_tes!I94=0,"",RES_hhdet_tes!I94/RES_hhdet_fec!I94)</f>
        <v>0.61219333698708678</v>
      </c>
      <c r="J94" s="111">
        <f>IF(RES_hhdet_tes!J94=0,"",RES_hhdet_tes!J94/RES_hhdet_fec!J94)</f>
        <v>0.6173374911439431</v>
      </c>
      <c r="K94" s="111">
        <f>IF(RES_hhdet_tes!K94=0,"",RES_hhdet_tes!K94/RES_hhdet_fec!K94)</f>
        <v>0.62057153692624778</v>
      </c>
      <c r="L94" s="111">
        <f>IF(RES_hhdet_tes!L94=0,"",RES_hhdet_tes!L94/RES_hhdet_fec!L94)</f>
        <v>0.6254786178865086</v>
      </c>
      <c r="M94" s="111">
        <f>IF(RES_hhdet_tes!M94=0,"",RES_hhdet_tes!M94/RES_hhdet_fec!M94)</f>
        <v>0.63712662988031787</v>
      </c>
      <c r="N94" s="111">
        <f>IF(RES_hhdet_tes!N94=0,"",RES_hhdet_tes!N94/RES_hhdet_fec!N94)</f>
        <v>0.64037685129812294</v>
      </c>
      <c r="O94" s="111">
        <f>IF(RES_hhdet_tes!O94=0,"",RES_hhdet_tes!O94/RES_hhdet_fec!O94)</f>
        <v>0.64306947938890646</v>
      </c>
      <c r="P94" s="111">
        <f>IF(RES_hhdet_tes!P94=0,"",RES_hhdet_tes!P94/RES_hhdet_fec!P94)</f>
        <v>0.64433477178983856</v>
      </c>
      <c r="Q94" s="111">
        <f>IF(RES_hhdet_tes!Q94=0,"",RES_hhdet_tes!Q94/RES_hhdet_fec!Q94)</f>
        <v>0.64900187082623562</v>
      </c>
      <c r="R94" s="111">
        <f>IF(RES_hhdet_tes!R94=0,"",RES_hhdet_tes!R94/RES_hhdet_fec!R94)</f>
        <v>0.66656720610960052</v>
      </c>
      <c r="S94" s="111">
        <f>IF(RES_hhdet_tes!S94=0,"",RES_hhdet_tes!S94/RES_hhdet_fec!S94)</f>
        <v>0.67934776103779282</v>
      </c>
      <c r="T94" s="111">
        <f>IF(RES_hhdet_tes!T94=0,"",RES_hhdet_tes!T94/RES_hhdet_fec!T94)</f>
        <v>0.7285624534512487</v>
      </c>
      <c r="U94" s="111">
        <f>IF(RES_hhdet_tes!U94=0,"",RES_hhdet_tes!U94/RES_hhdet_fec!U94)</f>
        <v>0.7484685895120482</v>
      </c>
      <c r="V94" s="111">
        <f>IF(RES_hhdet_tes!V94=0,"",RES_hhdet_tes!V94/RES_hhdet_fec!V94)</f>
        <v>0.76399089293294375</v>
      </c>
      <c r="W94" s="111">
        <f>IF(RES_hhdet_tes!W94=0,"",RES_hhdet_tes!W94/RES_hhdet_fec!W94)</f>
        <v>0.77297813609572052</v>
      </c>
      <c r="X94" s="111">
        <f>IF(RES_hhdet_tes!X94=0,"",RES_hhdet_tes!X94/RES_hhdet_fec!X94)</f>
        <v>0.77842202646867609</v>
      </c>
      <c r="Y94" s="111">
        <f>IF(RES_hhdet_tes!Y94=0,"",RES_hhdet_tes!Y94/RES_hhdet_fec!Y94)</f>
        <v>0.77920217555099791</v>
      </c>
      <c r="DA94" s="63" t="s">
        <v>1995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X95" s="111">
        <f>IF(RES_hhdet_tes!X95=0,"",RES_hhdet_tes!X95/RES_hhdet_fec!X95)</f>
        <v>1</v>
      </c>
      <c r="Y95" s="111">
        <f>IF(RES_hhdet_tes!Y95=0,"",RES_hhdet_tes!Y95/RES_hhdet_fec!Y95)</f>
        <v>1</v>
      </c>
      <c r="DA95" s="63" t="s">
        <v>1996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0.66647473208558328</v>
      </c>
      <c r="C96" s="112">
        <f>IF(RES_hhdet_tes!C96=0,"",RES_hhdet_tes!C96/RES_hhdet_fec!C96)</f>
        <v>0.66777156549433137</v>
      </c>
      <c r="D96" s="112">
        <f>IF(RES_hhdet_tes!D96=0,"",RES_hhdet_tes!D96/RES_hhdet_fec!D96)</f>
        <v>0.67034164928136497</v>
      </c>
      <c r="E96" s="112">
        <f>IF(RES_hhdet_tes!E96=0,"",RES_hhdet_tes!E96/RES_hhdet_fec!E96)</f>
        <v>0.67278279209266756</v>
      </c>
      <c r="F96" s="112">
        <f>IF(RES_hhdet_tes!F96=0,"",RES_hhdet_tes!F96/RES_hhdet_fec!F96)</f>
        <v>0.67566615695477628</v>
      </c>
      <c r="G96" s="112">
        <f>IF(RES_hhdet_tes!G96=0,"",RES_hhdet_tes!G96/RES_hhdet_fec!G96)</f>
        <v>0.67627327101160872</v>
      </c>
      <c r="H96" s="112">
        <f>IF(RES_hhdet_tes!H96=0,"",RES_hhdet_tes!H96/RES_hhdet_fec!H96)</f>
        <v>0.67640964218121136</v>
      </c>
      <c r="I96" s="112">
        <f>IF(RES_hhdet_tes!I96=0,"",RES_hhdet_tes!I96/RES_hhdet_fec!I96)</f>
        <v>0.67832077373701782</v>
      </c>
      <c r="J96" s="112">
        <f>IF(RES_hhdet_tes!J96=0,"",RES_hhdet_tes!J96/RES_hhdet_fec!J96)</f>
        <v>0.6763514519247853</v>
      </c>
      <c r="K96" s="112">
        <f>IF(RES_hhdet_tes!K96=0,"",RES_hhdet_tes!K96/RES_hhdet_fec!K96)</f>
        <v>0.67462504886042252</v>
      </c>
      <c r="L96" s="112">
        <f>IF(RES_hhdet_tes!L96=0,"",RES_hhdet_tes!L96/RES_hhdet_fec!L96)</f>
        <v>0.67706795752165971</v>
      </c>
      <c r="M96" s="112">
        <f>IF(RES_hhdet_tes!M96=0,"",RES_hhdet_tes!M96/RES_hhdet_fec!M96)</f>
        <v>0.67788616260562073</v>
      </c>
      <c r="N96" s="112">
        <f>IF(RES_hhdet_tes!N96=0,"",RES_hhdet_tes!N96/RES_hhdet_fec!N96)</f>
        <v>0.68086981158934456</v>
      </c>
      <c r="O96" s="112">
        <f>IF(RES_hhdet_tes!O96=0,"",RES_hhdet_tes!O96/RES_hhdet_fec!O96)</f>
        <v>0.68443969916447867</v>
      </c>
      <c r="P96" s="112">
        <f>IF(RES_hhdet_tes!P96=0,"",RES_hhdet_tes!P96/RES_hhdet_fec!P96)</f>
        <v>0.6867003836109965</v>
      </c>
      <c r="Q96" s="112">
        <f>IF(RES_hhdet_tes!Q96=0,"",RES_hhdet_tes!Q96/RES_hhdet_fec!Q96)</f>
        <v>0.6927180490004814</v>
      </c>
      <c r="R96" s="112">
        <f>IF(RES_hhdet_tes!R96=0,"",RES_hhdet_tes!R96/RES_hhdet_fec!R96)</f>
        <v>0.69989902266369375</v>
      </c>
      <c r="S96" s="112">
        <f>IF(RES_hhdet_tes!S96=0,"",RES_hhdet_tes!S96/RES_hhdet_fec!S96)</f>
        <v>0.71020167171272319</v>
      </c>
      <c r="T96" s="112">
        <f>IF(RES_hhdet_tes!T96=0,"",RES_hhdet_tes!T96/RES_hhdet_fec!T96)</f>
        <v>0.72172232220432508</v>
      </c>
      <c r="U96" s="112">
        <f>IF(RES_hhdet_tes!U96=0,"",RES_hhdet_tes!U96/RES_hhdet_fec!U96)</f>
        <v>0.73391447319438374</v>
      </c>
      <c r="V96" s="112">
        <f>IF(RES_hhdet_tes!V96=0,"",RES_hhdet_tes!V96/RES_hhdet_fec!V96)</f>
        <v>0.74595393760979112</v>
      </c>
      <c r="W96" s="112">
        <f>IF(RES_hhdet_tes!W96=0,"",RES_hhdet_tes!W96/RES_hhdet_fec!W96)</f>
        <v>0.75585969189930102</v>
      </c>
      <c r="X96" s="112">
        <f>IF(RES_hhdet_tes!X96=0,"",RES_hhdet_tes!X96/RES_hhdet_fec!X96)</f>
        <v>0.76463343856687094</v>
      </c>
      <c r="Y96" s="112">
        <f>IF(RES_hhdet_tes!Y96=0,"",RES_hhdet_tes!Y96/RES_hhdet_fec!Y96)</f>
        <v>0.77152245386033746</v>
      </c>
      <c r="DA96" s="131" t="s">
        <v>1997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0.8722270584242634</v>
      </c>
      <c r="C97" s="113">
        <f>IF(RES_hhdet_tes!C97=0,"",RES_hhdet_tes!C97/RES_hhdet_fec!C97)</f>
        <v>0.87630313937525173</v>
      </c>
      <c r="D97" s="113">
        <f>IF(RES_hhdet_tes!D97=0,"",RES_hhdet_tes!D97/RES_hhdet_fec!D97)</f>
        <v>0.87821578496408215</v>
      </c>
      <c r="E97" s="113">
        <f>IF(RES_hhdet_tes!E97=0,"",RES_hhdet_tes!E97/RES_hhdet_fec!E97)</f>
        <v>0.88203026819910024</v>
      </c>
      <c r="F97" s="113">
        <f>IF(RES_hhdet_tes!F97=0,"",RES_hhdet_tes!F97/RES_hhdet_fec!F97)</f>
        <v>0.87947625527308337</v>
      </c>
      <c r="G97" s="113">
        <f>IF(RES_hhdet_tes!G97=0,"",RES_hhdet_tes!G97/RES_hhdet_fec!G97)</f>
        <v>0.88113540281428526</v>
      </c>
      <c r="H97" s="113">
        <f>IF(RES_hhdet_tes!H97=0,"",RES_hhdet_tes!H97/RES_hhdet_fec!H97)</f>
        <v>0.88825643590668013</v>
      </c>
      <c r="I97" s="113">
        <f>IF(RES_hhdet_tes!I97=0,"",RES_hhdet_tes!I97/RES_hhdet_fec!I97)</f>
        <v>0.88535000606301606</v>
      </c>
      <c r="J97" s="113">
        <f>IF(RES_hhdet_tes!J97=0,"",RES_hhdet_tes!J97/RES_hhdet_fec!J97)</f>
        <v>0.89221083475076179</v>
      </c>
      <c r="K97" s="113">
        <f>IF(RES_hhdet_tes!K97=0,"",RES_hhdet_tes!K97/RES_hhdet_fec!K97)</f>
        <v>0.8938478896186498</v>
      </c>
      <c r="L97" s="113">
        <f>IF(RES_hhdet_tes!L97=0,"",RES_hhdet_tes!L97/RES_hhdet_fec!L97)</f>
        <v>0.89195838602660704</v>
      </c>
      <c r="M97" s="113">
        <f>IF(RES_hhdet_tes!M97=0,"",RES_hhdet_tes!M97/RES_hhdet_fec!M97)</f>
        <v>0.89392779179922133</v>
      </c>
      <c r="N97" s="113">
        <f>IF(RES_hhdet_tes!N97=0,"",RES_hhdet_tes!N97/RES_hhdet_fec!N97)</f>
        <v>0.90101327087691785</v>
      </c>
      <c r="O97" s="113">
        <f>IF(RES_hhdet_tes!O97=0,"",RES_hhdet_tes!O97/RES_hhdet_fec!O97)</f>
        <v>0.90339112087397155</v>
      </c>
      <c r="P97" s="113">
        <f>IF(RES_hhdet_tes!P97=0,"",RES_hhdet_tes!P97/RES_hhdet_fec!P97)</f>
        <v>0.90658304651589194</v>
      </c>
      <c r="Q97" s="113">
        <f>IF(RES_hhdet_tes!Q97=0,"",RES_hhdet_tes!Q97/RES_hhdet_fec!Q97)</f>
        <v>0.91622873956739015</v>
      </c>
      <c r="R97" s="113">
        <f>IF(RES_hhdet_tes!R97=0,"",RES_hhdet_tes!R97/RES_hhdet_fec!R97)</f>
        <v>0.91778805294152388</v>
      </c>
      <c r="S97" s="113">
        <f>IF(RES_hhdet_tes!S97=0,"",RES_hhdet_tes!S97/RES_hhdet_fec!S97)</f>
        <v>0.91776642668931541</v>
      </c>
      <c r="T97" s="113">
        <f>IF(RES_hhdet_tes!T97=0,"",RES_hhdet_tes!T97/RES_hhdet_fec!T97)</f>
        <v>0.92409538615184894</v>
      </c>
      <c r="U97" s="113">
        <f>IF(RES_hhdet_tes!U97=0,"",RES_hhdet_tes!U97/RES_hhdet_fec!U97)</f>
        <v>0.92867844862254556</v>
      </c>
      <c r="V97" s="113">
        <f>IF(RES_hhdet_tes!V97=0,"",RES_hhdet_tes!V97/RES_hhdet_fec!V97)</f>
        <v>0.93377745129174528</v>
      </c>
      <c r="W97" s="113">
        <f>IF(RES_hhdet_tes!W97=0,"",RES_hhdet_tes!W97/RES_hhdet_fec!W97)</f>
        <v>0.93218667654995591</v>
      </c>
      <c r="X97" s="113">
        <f>IF(RES_hhdet_tes!X97=0,"",RES_hhdet_tes!X97/RES_hhdet_fec!X97)</f>
        <v>0.94537904309614085</v>
      </c>
      <c r="Y97" s="113">
        <f>IF(RES_hhdet_tes!Y97=0,"",RES_hhdet_tes!Y97/RES_hhdet_fec!Y97)</f>
        <v>0.94835669404096068</v>
      </c>
      <c r="DA97" s="132" t="s">
        <v>1998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0.68186772236638205</v>
      </c>
      <c r="C98" s="111">
        <f>IF(RES_hhdet_tes!C98=0,"",RES_hhdet_tes!C98/RES_hhdet_fec!C98)</f>
        <v>0.68824283087197269</v>
      </c>
      <c r="D98" s="111">
        <f>IF(RES_hhdet_tes!D98=0,"",RES_hhdet_tes!D98/RES_hhdet_fec!D98)</f>
        <v>0.70397027734068129</v>
      </c>
      <c r="E98" s="111">
        <f>IF(RES_hhdet_tes!E98=0,"",RES_hhdet_tes!E98/RES_hhdet_fec!E98)</f>
        <v>0.72060063082965076</v>
      </c>
      <c r="F98" s="111">
        <f>IF(RES_hhdet_tes!F98=0,"",RES_hhdet_tes!F98/RES_hhdet_fec!F98)</f>
        <v>0.72640137862098109</v>
      </c>
      <c r="G98" s="111">
        <f>IF(RES_hhdet_tes!G98=0,"",RES_hhdet_tes!G98/RES_hhdet_fec!G98)</f>
        <v>0.7301426636397732</v>
      </c>
      <c r="H98" s="111">
        <f>IF(RES_hhdet_tes!H98=0,"",RES_hhdet_tes!H98/RES_hhdet_fec!H98)</f>
        <v>0.73635283124171902</v>
      </c>
      <c r="I98" s="111">
        <f>IF(RES_hhdet_tes!I98=0,"",RES_hhdet_tes!I98/RES_hhdet_fec!I98)</f>
        <v>0.74295170734484839</v>
      </c>
      <c r="J98" s="111">
        <f>IF(RES_hhdet_tes!J98=0,"",RES_hhdet_tes!J98/RES_hhdet_fec!J98)</f>
        <v>0.73567529419594901</v>
      </c>
      <c r="K98" s="111">
        <f>IF(RES_hhdet_tes!K98=0,"",RES_hhdet_tes!K98/RES_hhdet_fec!K98)</f>
        <v>0.73514586497813872</v>
      </c>
      <c r="L98" s="111">
        <f>IF(RES_hhdet_tes!L98=0,"",RES_hhdet_tes!L98/RES_hhdet_fec!L98)</f>
        <v>0.72965048589098336</v>
      </c>
      <c r="M98" s="111">
        <f>IF(RES_hhdet_tes!M98=0,"",RES_hhdet_tes!M98/RES_hhdet_fec!M98)</f>
        <v>0.73277613805407937</v>
      </c>
      <c r="N98" s="111">
        <f>IF(RES_hhdet_tes!N98=0,"",RES_hhdet_tes!N98/RES_hhdet_fec!N98)</f>
        <v>0.73680109485386036</v>
      </c>
      <c r="O98" s="111">
        <f>IF(RES_hhdet_tes!O98=0,"",RES_hhdet_tes!O98/RES_hhdet_fec!O98)</f>
        <v>0.73542347232086025</v>
      </c>
      <c r="P98" s="111">
        <f>IF(RES_hhdet_tes!P98=0,"",RES_hhdet_tes!P98/RES_hhdet_fec!P98)</f>
        <v>0.72418442149251339</v>
      </c>
      <c r="Q98" s="111">
        <f>IF(RES_hhdet_tes!Q98=0,"",RES_hhdet_tes!Q98/RES_hhdet_fec!Q98)</f>
        <v>0.72927342963949626</v>
      </c>
      <c r="R98" s="111">
        <f>IF(RES_hhdet_tes!R98=0,"",RES_hhdet_tes!R98/RES_hhdet_fec!R98)</f>
        <v>0.73315730676536395</v>
      </c>
      <c r="S98" s="111">
        <f>IF(RES_hhdet_tes!S98=0,"",RES_hhdet_tes!S98/RES_hhdet_fec!S98)</f>
        <v>0.75030262175362383</v>
      </c>
      <c r="T98" s="111">
        <f>IF(RES_hhdet_tes!T98=0,"",RES_hhdet_tes!T98/RES_hhdet_fec!T98)</f>
        <v>0.76609841334016471</v>
      </c>
      <c r="U98" s="111">
        <f>IF(RES_hhdet_tes!U98=0,"",RES_hhdet_tes!U98/RES_hhdet_fec!U98)</f>
        <v>0.78026920285011547</v>
      </c>
      <c r="V98" s="111">
        <f>IF(RES_hhdet_tes!V98=0,"",RES_hhdet_tes!V98/RES_hhdet_fec!V98)</f>
        <v>0.78656783356290461</v>
      </c>
      <c r="W98" s="111">
        <f>IF(RES_hhdet_tes!W98=0,"",RES_hhdet_tes!W98/RES_hhdet_fec!W98)</f>
        <v>0.8043632394175706</v>
      </c>
      <c r="X98" s="111">
        <f>IF(RES_hhdet_tes!X98=0,"",RES_hhdet_tes!X98/RES_hhdet_fec!X98)</f>
        <v>0.8214502500855797</v>
      </c>
      <c r="Y98" s="111">
        <f>IF(RES_hhdet_tes!Y98=0,"",RES_hhdet_tes!Y98/RES_hhdet_fec!Y98)</f>
        <v>0.8165738499517331</v>
      </c>
      <c r="DA98" s="63" t="s">
        <v>1999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X99" s="111">
        <f>IF(RES_hhdet_tes!X99=0,"",RES_hhdet_tes!X99/RES_hhdet_fec!X99)</f>
        <v>1</v>
      </c>
      <c r="Y99" s="111">
        <f>IF(RES_hhdet_tes!Y99=0,"",RES_hhdet_tes!Y99/RES_hhdet_fec!Y99)</f>
        <v>1</v>
      </c>
      <c r="DA99" s="63" t="s">
        <v>2000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0.64801921247795891</v>
      </c>
      <c r="C100" s="124">
        <f>IF(RES_hhdet_tes!C100=0,"",RES_hhdet_tes!C100/RES_hhdet_fec!C100)</f>
        <v>0.65197479645858081</v>
      </c>
      <c r="D100" s="124">
        <f>IF(RES_hhdet_tes!D100=0,"",RES_hhdet_tes!D100/RES_hhdet_fec!D100)</f>
        <v>0.65610116781906802</v>
      </c>
      <c r="E100" s="124">
        <f>IF(RES_hhdet_tes!E100=0,"",RES_hhdet_tes!E100/RES_hhdet_fec!E100)</f>
        <v>0.65639546712533892</v>
      </c>
      <c r="F100" s="124">
        <f>IF(RES_hhdet_tes!F100=0,"",RES_hhdet_tes!F100/RES_hhdet_fec!F100)</f>
        <v>0.66280906650565796</v>
      </c>
      <c r="G100" s="124">
        <f>IF(RES_hhdet_tes!G100=0,"",RES_hhdet_tes!G100/RES_hhdet_fec!G100)</f>
        <v>0.66375140278416811</v>
      </c>
      <c r="H100" s="124">
        <f>IF(RES_hhdet_tes!H100=0,"",RES_hhdet_tes!H100/RES_hhdet_fec!H100)</f>
        <v>0.67691734241114621</v>
      </c>
      <c r="I100" s="124">
        <f>IF(RES_hhdet_tes!I100=0,"",RES_hhdet_tes!I100/RES_hhdet_fec!I100)</f>
        <v>0.67765338768518812</v>
      </c>
      <c r="J100" s="124">
        <f>IF(RES_hhdet_tes!J100=0,"",RES_hhdet_tes!J100/RES_hhdet_fec!J100)</f>
        <v>0.68154270424795049</v>
      </c>
      <c r="K100" s="124">
        <f>IF(RES_hhdet_tes!K100=0,"",RES_hhdet_tes!K100/RES_hhdet_fec!K100)</f>
        <v>0.67877534621603663</v>
      </c>
      <c r="L100" s="124">
        <f>IF(RES_hhdet_tes!L100=0,"",RES_hhdet_tes!L100/RES_hhdet_fec!L100)</f>
        <v>0.68916348455948473</v>
      </c>
      <c r="M100" s="124">
        <f>IF(RES_hhdet_tes!M100=0,"",RES_hhdet_tes!M100/RES_hhdet_fec!M100)</f>
        <v>0.68930330813583096</v>
      </c>
      <c r="N100" s="124">
        <f>IF(RES_hhdet_tes!N100=0,"",RES_hhdet_tes!N100/RES_hhdet_fec!N100)</f>
        <v>0.69285488073545587</v>
      </c>
      <c r="O100" s="124">
        <f>IF(RES_hhdet_tes!O100=0,"",RES_hhdet_tes!O100/RES_hhdet_fec!O100)</f>
        <v>0.69506728679295904</v>
      </c>
      <c r="P100" s="124">
        <f>IF(RES_hhdet_tes!P100=0,"",RES_hhdet_tes!P100/RES_hhdet_fec!P100)</f>
        <v>0.69309654795056752</v>
      </c>
      <c r="Q100" s="124">
        <f>IF(RES_hhdet_tes!Q100=0,"",RES_hhdet_tes!Q100/RES_hhdet_fec!Q100)</f>
        <v>0.69572339249583526</v>
      </c>
      <c r="R100" s="124">
        <f>IF(RES_hhdet_tes!R100=0,"",RES_hhdet_tes!R100/RES_hhdet_fec!R100)</f>
        <v>0.69922952808104299</v>
      </c>
      <c r="S100" s="124">
        <f>IF(RES_hhdet_tes!S100=0,"",RES_hhdet_tes!S100/RES_hhdet_fec!S100)</f>
        <v>0.70509803879776223</v>
      </c>
      <c r="T100" s="124">
        <f>IF(RES_hhdet_tes!T100=0,"",RES_hhdet_tes!T100/RES_hhdet_fec!T100)</f>
        <v>0.70834983143265118</v>
      </c>
      <c r="U100" s="124">
        <f>IF(RES_hhdet_tes!U100=0,"",RES_hhdet_tes!U100/RES_hhdet_fec!U100)</f>
        <v>0.71645675445989121</v>
      </c>
      <c r="V100" s="124">
        <f>IF(RES_hhdet_tes!V100=0,"",RES_hhdet_tes!V100/RES_hhdet_fec!V100)</f>
        <v>0.7268046135957581</v>
      </c>
      <c r="W100" s="124">
        <f>IF(RES_hhdet_tes!W100=0,"",RES_hhdet_tes!W100/RES_hhdet_fec!W100)</f>
        <v>0.73689989157728675</v>
      </c>
      <c r="X100" s="124">
        <f>IF(RES_hhdet_tes!X100=0,"",RES_hhdet_tes!X100/RES_hhdet_fec!X100)</f>
        <v>0.7497295362130979</v>
      </c>
      <c r="Y100" s="124">
        <f>IF(RES_hhdet_tes!Y100=0,"",RES_hhdet_tes!Y100/RES_hhdet_fec!Y100)</f>
        <v>0.75758855476448983</v>
      </c>
      <c r="DA100" s="130" t="s">
        <v>2001</v>
      </c>
    </row>
    <row r="101" spans="1:105" ht="12" customHeight="1" x14ac:dyDescent="0.25">
      <c r="A101" s="97" t="s">
        <v>203</v>
      </c>
      <c r="B101" s="111">
        <f>IF(RES_hhdet_tes!B101=0,"",RES_hhdet_tes!B101/RES_hhdet_fec!B101)</f>
        <v>0.56175769269099318</v>
      </c>
      <c r="C101" s="111">
        <f>IF(RES_hhdet_tes!C101=0,"",RES_hhdet_tes!C101/RES_hhdet_fec!C101)</f>
        <v>0.56286060734088528</v>
      </c>
      <c r="D101" s="111">
        <f>IF(RES_hhdet_tes!D101=0,"",RES_hhdet_tes!D101/RES_hhdet_fec!D101)</f>
        <v>0.56415603441500661</v>
      </c>
      <c r="E101" s="111">
        <f>IF(RES_hhdet_tes!E101=0,"",RES_hhdet_tes!E101/RES_hhdet_fec!E101)</f>
        <v>0.56568142423759726</v>
      </c>
      <c r="F101" s="111">
        <f>IF(RES_hhdet_tes!F101=0,"",RES_hhdet_tes!F101/RES_hhdet_fec!F101)</f>
        <v>0.56736063868682673</v>
      </c>
      <c r="G101" s="111">
        <f>IF(RES_hhdet_tes!G101=0,"",RES_hhdet_tes!G101/RES_hhdet_fec!G101)</f>
        <v>0.56895669605490107</v>
      </c>
      <c r="H101" s="111">
        <f>IF(RES_hhdet_tes!H101=0,"",RES_hhdet_tes!H101/RES_hhdet_fec!H101)</f>
        <v>0.57066706294610636</v>
      </c>
      <c r="I101" s="111">
        <f>IF(RES_hhdet_tes!I101=0,"",RES_hhdet_tes!I101/RES_hhdet_fec!I101)</f>
        <v>0.57200923359437217</v>
      </c>
      <c r="J101" s="111">
        <f>IF(RES_hhdet_tes!J101=0,"",RES_hhdet_tes!J101/RES_hhdet_fec!J101)</f>
        <v>0.57155292441988048</v>
      </c>
      <c r="K101" s="111">
        <f>IF(RES_hhdet_tes!K101=0,"",RES_hhdet_tes!K101/RES_hhdet_fec!K101)</f>
        <v>0.57205672114409212</v>
      </c>
      <c r="L101" s="111">
        <f>IF(RES_hhdet_tes!L101=0,"",RES_hhdet_tes!L101/RES_hhdet_fec!L101)</f>
        <v>0.57393106699152063</v>
      </c>
      <c r="M101" s="111">
        <f>IF(RES_hhdet_tes!M101=0,"",RES_hhdet_tes!M101/RES_hhdet_fec!M101)</f>
        <v>0.57372023483637125</v>
      </c>
      <c r="N101" s="111">
        <f>IF(RES_hhdet_tes!N101=0,"",RES_hhdet_tes!N101/RES_hhdet_fec!N101)</f>
        <v>0.57378691836256501</v>
      </c>
      <c r="O101" s="111">
        <f>IF(RES_hhdet_tes!O101=0,"",RES_hhdet_tes!O101/RES_hhdet_fec!O101)</f>
        <v>0.5741233706640998</v>
      </c>
      <c r="P101" s="111">
        <f>IF(RES_hhdet_tes!P101=0,"",RES_hhdet_tes!P101/RES_hhdet_fec!P101)</f>
        <v>0.57444357636248788</v>
      </c>
      <c r="Q101" s="111">
        <f>IF(RES_hhdet_tes!Q101=0,"",RES_hhdet_tes!Q101/RES_hhdet_fec!Q101)</f>
        <v>0.57462567914129703</v>
      </c>
      <c r="R101" s="111">
        <f>IF(RES_hhdet_tes!R101=0,"",RES_hhdet_tes!R101/RES_hhdet_fec!R101)</f>
        <v>0.57496361398566986</v>
      </c>
      <c r="S101" s="111">
        <f>IF(RES_hhdet_tes!S101=0,"",RES_hhdet_tes!S101/RES_hhdet_fec!S101)</f>
        <v>0.57597941039454215</v>
      </c>
      <c r="T101" s="111">
        <f>IF(RES_hhdet_tes!T101=0,"",RES_hhdet_tes!T101/RES_hhdet_fec!T101)</f>
        <v>0.57756430020645311</v>
      </c>
      <c r="U101" s="111">
        <f>IF(RES_hhdet_tes!U101=0,"",RES_hhdet_tes!U101/RES_hhdet_fec!U101)</f>
        <v>0.57926408108067673</v>
      </c>
      <c r="V101" s="111">
        <f>IF(RES_hhdet_tes!V101=0,"",RES_hhdet_tes!V101/RES_hhdet_fec!V101)</f>
        <v>0.58120698187273112</v>
      </c>
      <c r="W101" s="111">
        <f>IF(RES_hhdet_tes!W101=0,"",RES_hhdet_tes!W101/RES_hhdet_fec!W101)</f>
        <v>0.58317853440734846</v>
      </c>
      <c r="X101" s="111">
        <f>IF(RES_hhdet_tes!X101=0,"",RES_hhdet_tes!X101/RES_hhdet_fec!X101)</f>
        <v>0.58421642626058179</v>
      </c>
      <c r="Y101" s="111">
        <f>IF(RES_hhdet_tes!Y101=0,"",RES_hhdet_tes!Y101/RES_hhdet_fec!Y101)</f>
        <v>0.58524835809139453</v>
      </c>
      <c r="DA101" s="63" t="s">
        <v>2002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0.57982329718069403</v>
      </c>
      <c r="C102" s="111">
        <f>IF(RES_hhdet_tes!C102=0,"",RES_hhdet_tes!C102/RES_hhdet_fec!C102)</f>
        <v>0.58074388804036747</v>
      </c>
      <c r="D102" s="111">
        <f>IF(RES_hhdet_tes!D102=0,"",RES_hhdet_tes!D102/RES_hhdet_fec!D102)</f>
        <v>0.58326175403172298</v>
      </c>
      <c r="E102" s="111">
        <f>IF(RES_hhdet_tes!E102=0,"",RES_hhdet_tes!E102/RES_hhdet_fec!E102)</f>
        <v>0.58335912452427685</v>
      </c>
      <c r="F102" s="111">
        <f>IF(RES_hhdet_tes!F102=0,"",RES_hhdet_tes!F102/RES_hhdet_fec!F102)</f>
        <v>0.58598302503776745</v>
      </c>
      <c r="G102" s="111">
        <f>IF(RES_hhdet_tes!G102=0,"",RES_hhdet_tes!G102/RES_hhdet_fec!G102)</f>
        <v>0.58619789266555189</v>
      </c>
      <c r="H102" s="111">
        <f>IF(RES_hhdet_tes!H102=0,"",RES_hhdet_tes!H102/RES_hhdet_fec!H102)</f>
        <v>0.59027391058131939</v>
      </c>
      <c r="I102" s="111">
        <f>IF(RES_hhdet_tes!I102=0,"",RES_hhdet_tes!I102/RES_hhdet_fec!I102)</f>
        <v>0.59070703512916656</v>
      </c>
      <c r="J102" s="111">
        <f>IF(RES_hhdet_tes!J102=0,"",RES_hhdet_tes!J102/RES_hhdet_fec!J102)</f>
        <v>0.5941509115516711</v>
      </c>
      <c r="K102" s="111">
        <f>IF(RES_hhdet_tes!K102=0,"",RES_hhdet_tes!K102/RES_hhdet_fec!K102)</f>
        <v>0.5934866173782406</v>
      </c>
      <c r="L102" s="111">
        <f>IF(RES_hhdet_tes!L102=0,"",RES_hhdet_tes!L102/RES_hhdet_fec!L102)</f>
        <v>0.59506563941839918</v>
      </c>
      <c r="M102" s="111">
        <f>IF(RES_hhdet_tes!M102=0,"",RES_hhdet_tes!M102/RES_hhdet_fec!M102)</f>
        <v>0.59590863631639479</v>
      </c>
      <c r="N102" s="111">
        <f>IF(RES_hhdet_tes!N102=0,"",RES_hhdet_tes!N102/RES_hhdet_fec!N102)</f>
        <v>0.5966308287768094</v>
      </c>
      <c r="O102" s="111">
        <f>IF(RES_hhdet_tes!O102=0,"",RES_hhdet_tes!O102/RES_hhdet_fec!O102)</f>
        <v>0.59708355192287477</v>
      </c>
      <c r="P102" s="111">
        <f>IF(RES_hhdet_tes!P102=0,"",RES_hhdet_tes!P102/RES_hhdet_fec!P102)</f>
        <v>0.59803259816407395</v>
      </c>
      <c r="Q102" s="111">
        <f>IF(RES_hhdet_tes!Q102=0,"",RES_hhdet_tes!Q102/RES_hhdet_fec!Q102)</f>
        <v>0.59750426492742681</v>
      </c>
      <c r="R102" s="111">
        <f>IF(RES_hhdet_tes!R102=0,"",RES_hhdet_tes!R102/RES_hhdet_fec!R102)</f>
        <v>0.59770707201138784</v>
      </c>
      <c r="S102" s="111">
        <f>IF(RES_hhdet_tes!S102=0,"",RES_hhdet_tes!S102/RES_hhdet_fec!S102)</f>
        <v>0.5986393944561389</v>
      </c>
      <c r="T102" s="111">
        <f>IF(RES_hhdet_tes!T102=0,"",RES_hhdet_tes!T102/RES_hhdet_fec!T102)</f>
        <v>0.60017791377723329</v>
      </c>
      <c r="U102" s="111">
        <f>IF(RES_hhdet_tes!U102=0,"",RES_hhdet_tes!U102/RES_hhdet_fec!U102)</f>
        <v>0.60223808500012843</v>
      </c>
      <c r="V102" s="111">
        <f>IF(RES_hhdet_tes!V102=0,"",RES_hhdet_tes!V102/RES_hhdet_fec!V102)</f>
        <v>0.60493985176869103</v>
      </c>
      <c r="W102" s="111">
        <f>IF(RES_hhdet_tes!W102=0,"",RES_hhdet_tes!W102/RES_hhdet_fec!W102)</f>
        <v>0.60677146562903927</v>
      </c>
      <c r="X102" s="111">
        <f>IF(RES_hhdet_tes!X102=0,"",RES_hhdet_tes!X102/RES_hhdet_fec!X102)</f>
        <v>0.60844383287767034</v>
      </c>
      <c r="Y102" s="111">
        <f>IF(RES_hhdet_tes!Y102=0,"",RES_hhdet_tes!Y102/RES_hhdet_fec!Y102)</f>
        <v>0.61036408260798325</v>
      </c>
      <c r="DA102" s="63" t="s">
        <v>2003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0.74413632273608987</v>
      </c>
      <c r="C103" s="45">
        <f>IF(RES_hhdet_tes!C103=0,"",RES_hhdet_tes!C103/RES_hhdet_fec!C103)</f>
        <v>0.74635196307466711</v>
      </c>
      <c r="D103" s="45">
        <f>IF(RES_hhdet_tes!D103=0,"",RES_hhdet_tes!D103/RES_hhdet_fec!D103)</f>
        <v>0.74979849486837191</v>
      </c>
      <c r="E103" s="45">
        <f>IF(RES_hhdet_tes!E103=0,"",RES_hhdet_tes!E103/RES_hhdet_fec!E103)</f>
        <v>0.7535264535492443</v>
      </c>
      <c r="F103" s="45">
        <f>IF(RES_hhdet_tes!F103=0,"",RES_hhdet_tes!F103/RES_hhdet_fec!F103)</f>
        <v>0.75653851881752265</v>
      </c>
      <c r="G103" s="45">
        <f>IF(RES_hhdet_tes!G103=0,"",RES_hhdet_tes!G103/RES_hhdet_fec!G103)</f>
        <v>0.75973807775482582</v>
      </c>
      <c r="H103" s="45">
        <f>IF(RES_hhdet_tes!H103=0,"",RES_hhdet_tes!H103/RES_hhdet_fec!H103)</f>
        <v>0.76342427055758644</v>
      </c>
      <c r="I103" s="45">
        <f>IF(RES_hhdet_tes!I103=0,"",RES_hhdet_tes!I103/RES_hhdet_fec!I103)</f>
        <v>0.76569029890341056</v>
      </c>
      <c r="J103" s="45">
        <f>IF(RES_hhdet_tes!J103=0,"",RES_hhdet_tes!J103/RES_hhdet_fec!J103)</f>
        <v>0.76686176251422655</v>
      </c>
      <c r="K103" s="45">
        <f>IF(RES_hhdet_tes!K103=0,"",RES_hhdet_tes!K103/RES_hhdet_fec!K103)</f>
        <v>0.76797551092536964</v>
      </c>
      <c r="L103" s="45">
        <f>IF(RES_hhdet_tes!L103=0,"",RES_hhdet_tes!L103/RES_hhdet_fec!L103)</f>
        <v>0.76964055055181491</v>
      </c>
      <c r="M103" s="45">
        <f>IF(RES_hhdet_tes!M103=0,"",RES_hhdet_tes!M103/RES_hhdet_fec!M103)</f>
        <v>0.77176816176171292</v>
      </c>
      <c r="N103" s="45">
        <f>IF(RES_hhdet_tes!N103=0,"",RES_hhdet_tes!N103/RES_hhdet_fec!N103)</f>
        <v>0.77445528338696856</v>
      </c>
      <c r="O103" s="45">
        <f>IF(RES_hhdet_tes!O103=0,"",RES_hhdet_tes!O103/RES_hhdet_fec!O103)</f>
        <v>0.77821739594199923</v>
      </c>
      <c r="P103" s="45">
        <f>IF(RES_hhdet_tes!P103=0,"",RES_hhdet_tes!P103/RES_hhdet_fec!P103)</f>
        <v>0.7803768058849474</v>
      </c>
      <c r="Q103" s="45">
        <f>IF(RES_hhdet_tes!Q103=0,"",RES_hhdet_tes!Q103/RES_hhdet_fec!Q103)</f>
        <v>0.78439546390645065</v>
      </c>
      <c r="R103" s="45">
        <f>IF(RES_hhdet_tes!R103=0,"",RES_hhdet_tes!R103/RES_hhdet_fec!R103)</f>
        <v>0.78941672960506759</v>
      </c>
      <c r="S103" s="45">
        <f>IF(RES_hhdet_tes!S103=0,"",RES_hhdet_tes!S103/RES_hhdet_fec!S103)</f>
        <v>0.79824374960517974</v>
      </c>
      <c r="T103" s="45">
        <f>IF(RES_hhdet_tes!T103=0,"",RES_hhdet_tes!T103/RES_hhdet_fec!T103)</f>
        <v>0.80871518447624158</v>
      </c>
      <c r="U103" s="45">
        <f>IF(RES_hhdet_tes!U103=0,"",RES_hhdet_tes!U103/RES_hhdet_fec!U103)</f>
        <v>0.82151139420156261</v>
      </c>
      <c r="V103" s="45">
        <f>IF(RES_hhdet_tes!V103=0,"",RES_hhdet_tes!V103/RES_hhdet_fec!V103)</f>
        <v>0.8343899838946125</v>
      </c>
      <c r="W103" s="45">
        <f>IF(RES_hhdet_tes!W103=0,"",RES_hhdet_tes!W103/RES_hhdet_fec!W103)</f>
        <v>0.84711688669247753</v>
      </c>
      <c r="X103" s="45">
        <f>IF(RES_hhdet_tes!X103=0,"",RES_hhdet_tes!X103/RES_hhdet_fec!X103)</f>
        <v>0.85939996554960574</v>
      </c>
      <c r="Y103" s="45">
        <f>IF(RES_hhdet_tes!Y103=0,"",RES_hhdet_tes!Y103/RES_hhdet_fec!Y103)</f>
        <v>0.86957884104248917</v>
      </c>
      <c r="DA103" s="60" t="s">
        <v>2004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207</v>
      </c>
      <c r="B105" s="119">
        <f>IF(RES_hhdet_tes!B105=0,"",RES_hhdet_tes!B105/RES_hhdet_fec!B105)</f>
        <v>0.75034879408610555</v>
      </c>
      <c r="C105" s="119">
        <f>IF(RES_hhdet_tes!C105=0,"",RES_hhdet_tes!C105/RES_hhdet_fec!C105)</f>
        <v>0.75278432732788603</v>
      </c>
      <c r="D105" s="119">
        <f>IF(RES_hhdet_tes!D105=0,"",RES_hhdet_tes!D105/RES_hhdet_fec!D105)</f>
        <v>0.7469000211699488</v>
      </c>
      <c r="E105" s="119">
        <f>IF(RES_hhdet_tes!E105=0,"",RES_hhdet_tes!E105/RES_hhdet_fec!E105)</f>
        <v>0.75602048168754721</v>
      </c>
      <c r="F105" s="119">
        <f>IF(RES_hhdet_tes!F105=0,"",RES_hhdet_tes!F105/RES_hhdet_fec!F105)</f>
        <v>0.75580175139650174</v>
      </c>
      <c r="G105" s="119">
        <f>IF(RES_hhdet_tes!G105=0,"",RES_hhdet_tes!G105/RES_hhdet_fec!G105)</f>
        <v>0.75006654164598174</v>
      </c>
      <c r="H105" s="119">
        <f>IF(RES_hhdet_tes!H105=0,"",RES_hhdet_tes!H105/RES_hhdet_fec!H105)</f>
        <v>0.75781740902178651</v>
      </c>
      <c r="I105" s="119">
        <f>IF(RES_hhdet_tes!I105=0,"",RES_hhdet_tes!I105/RES_hhdet_fec!I105)</f>
        <v>0.75915979771576525</v>
      </c>
      <c r="J105" s="119">
        <f>IF(RES_hhdet_tes!J105=0,"",RES_hhdet_tes!J105/RES_hhdet_fec!J105)</f>
        <v>0.76800206672656468</v>
      </c>
      <c r="K105" s="119">
        <f>IF(RES_hhdet_tes!K105=0,"",RES_hhdet_tes!K105/RES_hhdet_fec!K105)</f>
        <v>0.77443227991288688</v>
      </c>
      <c r="L105" s="119">
        <f>IF(RES_hhdet_tes!L105=0,"",RES_hhdet_tes!L105/RES_hhdet_fec!L105)</f>
        <v>0.78768283612600576</v>
      </c>
      <c r="M105" s="119">
        <f>IF(RES_hhdet_tes!M105=0,"",RES_hhdet_tes!M105/RES_hhdet_fec!M105)</f>
        <v>0.79965677736832019</v>
      </c>
      <c r="N105" s="119">
        <f>IF(RES_hhdet_tes!N105=0,"",RES_hhdet_tes!N105/RES_hhdet_fec!N105)</f>
        <v>0.8132887926580239</v>
      </c>
      <c r="O105" s="119">
        <f>IF(RES_hhdet_tes!O105=0,"",RES_hhdet_tes!O105/RES_hhdet_fec!O105)</f>
        <v>0.81816666633947011</v>
      </c>
      <c r="P105" s="119">
        <f>IF(RES_hhdet_tes!P105=0,"",RES_hhdet_tes!P105/RES_hhdet_fec!P105)</f>
        <v>0.83262086285667347</v>
      </c>
      <c r="Q105" s="119">
        <f>IF(RES_hhdet_tes!Q105=0,"",RES_hhdet_tes!Q105/RES_hhdet_fec!Q105)</f>
        <v>0.83915426809181637</v>
      </c>
      <c r="R105" s="119">
        <f>IF(RES_hhdet_tes!R105=0,"",RES_hhdet_tes!R105/RES_hhdet_fec!R105)</f>
        <v>0.84807044460171355</v>
      </c>
      <c r="S105" s="119">
        <f>IF(RES_hhdet_tes!S105=0,"",RES_hhdet_tes!S105/RES_hhdet_fec!S105)</f>
        <v>0.85079607683967684</v>
      </c>
      <c r="T105" s="119">
        <f>IF(RES_hhdet_tes!T105=0,"",RES_hhdet_tes!T105/RES_hhdet_fec!T105)</f>
        <v>0.85153100874853171</v>
      </c>
      <c r="U105" s="119">
        <f>IF(RES_hhdet_tes!U105=0,"",RES_hhdet_tes!U105/RES_hhdet_fec!U105)</f>
        <v>0.85668813362688934</v>
      </c>
      <c r="V105" s="119">
        <f>IF(RES_hhdet_tes!V105=0,"",RES_hhdet_tes!V105/RES_hhdet_fec!V105)</f>
        <v>0.86787106039785356</v>
      </c>
      <c r="W105" s="119">
        <f>IF(RES_hhdet_tes!W105=0,"",RES_hhdet_tes!W105/RES_hhdet_fec!W105)</f>
        <v>0.87221770276345045</v>
      </c>
      <c r="X105" s="119">
        <f>IF(RES_hhdet_tes!X105=0,"",RES_hhdet_tes!X105/RES_hhdet_fec!X105)</f>
        <v>0.87929637916568082</v>
      </c>
      <c r="Y105" s="119">
        <f>IF(RES_hhdet_tes!Y105=0,"",RES_hhdet_tes!Y105/RES_hhdet_fec!Y105)</f>
        <v>0.88562901948428718</v>
      </c>
      <c r="DA105" s="129" t="s">
        <v>2005</v>
      </c>
    </row>
    <row r="106" spans="1:105" ht="12.95" customHeight="1" x14ac:dyDescent="0.25">
      <c r="A106" s="121" t="s">
        <v>57</v>
      </c>
      <c r="B106" s="124">
        <f>IF(RES_hhdet_tes!B106=0,"",RES_hhdet_tes!B106/RES_hhdet_fec!B106)</f>
        <v>0.76147683224052765</v>
      </c>
      <c r="C106" s="124">
        <f>IF(RES_hhdet_tes!C106=0,"",RES_hhdet_tes!C106/RES_hhdet_fec!C106)</f>
        <v>0.76193432003859574</v>
      </c>
      <c r="D106" s="124">
        <f>IF(RES_hhdet_tes!D106=0,"",RES_hhdet_tes!D106/RES_hhdet_fec!D106)</f>
        <v>0.75622854066861289</v>
      </c>
      <c r="E106" s="124">
        <f>IF(RES_hhdet_tes!E106=0,"",RES_hhdet_tes!E106/RES_hhdet_fec!E106)</f>
        <v>0.75835773764806869</v>
      </c>
      <c r="F106" s="124">
        <f>IF(RES_hhdet_tes!F106=0,"",RES_hhdet_tes!F106/RES_hhdet_fec!F106)</f>
        <v>0.76108978468523147</v>
      </c>
      <c r="G106" s="124">
        <f>IF(RES_hhdet_tes!G106=0,"",RES_hhdet_tes!G106/RES_hhdet_fec!G106)</f>
        <v>0.75058635224975878</v>
      </c>
      <c r="H106" s="124">
        <f>IF(RES_hhdet_tes!H106=0,"",RES_hhdet_tes!H106/RES_hhdet_fec!H106)</f>
        <v>0.75385731636596409</v>
      </c>
      <c r="I106" s="124">
        <f>IF(RES_hhdet_tes!I106=0,"",RES_hhdet_tes!I106/RES_hhdet_fec!I106)</f>
        <v>0.754948830136694</v>
      </c>
      <c r="J106" s="124">
        <f>IF(RES_hhdet_tes!J106=0,"",RES_hhdet_tes!J106/RES_hhdet_fec!J106)</f>
        <v>0.76224539774843769</v>
      </c>
      <c r="K106" s="124">
        <f>IF(RES_hhdet_tes!K106=0,"",RES_hhdet_tes!K106/RES_hhdet_fec!K106)</f>
        <v>0.77000434207867585</v>
      </c>
      <c r="L106" s="124">
        <f>IF(RES_hhdet_tes!L106=0,"",RES_hhdet_tes!L106/RES_hhdet_fec!L106)</f>
        <v>0.78183540694517895</v>
      </c>
      <c r="M106" s="124">
        <f>IF(RES_hhdet_tes!M106=0,"",RES_hhdet_tes!M106/RES_hhdet_fec!M106)</f>
        <v>0.79431270024751321</v>
      </c>
      <c r="N106" s="124">
        <f>IF(RES_hhdet_tes!N106=0,"",RES_hhdet_tes!N106/RES_hhdet_fec!N106)</f>
        <v>0.80647621597443986</v>
      </c>
      <c r="O106" s="124">
        <f>IF(RES_hhdet_tes!O106=0,"",RES_hhdet_tes!O106/RES_hhdet_fec!O106)</f>
        <v>0.81393268063676816</v>
      </c>
      <c r="P106" s="124">
        <f>IF(RES_hhdet_tes!P106=0,"",RES_hhdet_tes!P106/RES_hhdet_fec!P106)</f>
        <v>0.83017484695408439</v>
      </c>
      <c r="Q106" s="124">
        <f>IF(RES_hhdet_tes!Q106=0,"",RES_hhdet_tes!Q106/RES_hhdet_fec!Q106)</f>
        <v>0.83580163564431209</v>
      </c>
      <c r="R106" s="124">
        <f>IF(RES_hhdet_tes!R106=0,"",RES_hhdet_tes!R106/RES_hhdet_fec!R106)</f>
        <v>0.84532645669159279</v>
      </c>
      <c r="S106" s="124">
        <f>IF(RES_hhdet_tes!S106=0,"",RES_hhdet_tes!S106/RES_hhdet_fec!S106)</f>
        <v>0.84740376926877226</v>
      </c>
      <c r="T106" s="124">
        <f>IF(RES_hhdet_tes!T106=0,"",RES_hhdet_tes!T106/RES_hhdet_fec!T106)</f>
        <v>0.84702511309868556</v>
      </c>
      <c r="U106" s="124">
        <f>IF(RES_hhdet_tes!U106=0,"",RES_hhdet_tes!U106/RES_hhdet_fec!U106)</f>
        <v>0.85256914580179155</v>
      </c>
      <c r="V106" s="124">
        <f>IF(RES_hhdet_tes!V106=0,"",RES_hhdet_tes!V106/RES_hhdet_fec!V106)</f>
        <v>0.86527992102392048</v>
      </c>
      <c r="W106" s="124">
        <f>IF(RES_hhdet_tes!W106=0,"",RES_hhdet_tes!W106/RES_hhdet_fec!W106)</f>
        <v>0.8689478475852902</v>
      </c>
      <c r="X106" s="124">
        <f>IF(RES_hhdet_tes!X106=0,"",RES_hhdet_tes!X106/RES_hhdet_fec!X106)</f>
        <v>0.87521756166284725</v>
      </c>
      <c r="Y106" s="124">
        <f>IF(RES_hhdet_tes!Y106=0,"",RES_hhdet_tes!Y106/RES_hhdet_fec!Y106)</f>
        <v>0.88130009920965857</v>
      </c>
      <c r="DA106" s="130" t="s">
        <v>2006</v>
      </c>
    </row>
    <row r="107" spans="1:105" ht="12" customHeight="1" x14ac:dyDescent="0.25">
      <c r="A107" s="97" t="s">
        <v>198</v>
      </c>
      <c r="B107" s="111">
        <f>IF(RES_hhdet_tes!B107=0,"",RES_hhdet_tes!B107/RES_hhdet_fec!B107)</f>
        <v>0.76057783668328793</v>
      </c>
      <c r="C107" s="111">
        <f>IF(RES_hhdet_tes!C107=0,"",RES_hhdet_tes!C107/RES_hhdet_fec!C107)</f>
        <v>0.76105963375677277</v>
      </c>
      <c r="D107" s="111">
        <f>IF(RES_hhdet_tes!D107=0,"",RES_hhdet_tes!D107/RES_hhdet_fec!D107)</f>
        <v>0.75538949021204471</v>
      </c>
      <c r="E107" s="111">
        <f>IF(RES_hhdet_tes!E107=0,"",RES_hhdet_tes!E107/RES_hhdet_fec!E107)</f>
        <v>0.75756003921050385</v>
      </c>
      <c r="F107" s="111">
        <f>IF(RES_hhdet_tes!F107=0,"",RES_hhdet_tes!F107/RES_hhdet_fec!F107)</f>
        <v>0.76028992631430314</v>
      </c>
      <c r="G107" s="111">
        <f>IF(RES_hhdet_tes!G107=0,"",RES_hhdet_tes!G107/RES_hhdet_fec!G107)</f>
        <v>0.74995090588524005</v>
      </c>
      <c r="H107" s="111">
        <f>IF(RES_hhdet_tes!H107=0,"",RES_hhdet_tes!H107/RES_hhdet_fec!H107)</f>
        <v>0.75324227852041215</v>
      </c>
      <c r="I107" s="111">
        <f>IF(RES_hhdet_tes!I107=0,"",RES_hhdet_tes!I107/RES_hhdet_fec!I107)</f>
        <v>0.75437373190943202</v>
      </c>
      <c r="J107" s="111">
        <f>IF(RES_hhdet_tes!J107=0,"",RES_hhdet_tes!J107/RES_hhdet_fec!J107)</f>
        <v>0.76168883492089101</v>
      </c>
      <c r="K107" s="111">
        <f>IF(RES_hhdet_tes!K107=0,"",RES_hhdet_tes!K107/RES_hhdet_fec!K107)</f>
        <v>0.76947116221866163</v>
      </c>
      <c r="L107" s="111">
        <f>IF(RES_hhdet_tes!L107=0,"",RES_hhdet_tes!L107/RES_hhdet_fec!L107)</f>
        <v>0.78133606447553816</v>
      </c>
      <c r="M107" s="111">
        <f>IF(RES_hhdet_tes!M107=0,"",RES_hhdet_tes!M107/RES_hhdet_fec!M107)</f>
        <v>0.79380965870346309</v>
      </c>
      <c r="N107" s="111">
        <f>IF(RES_hhdet_tes!N107=0,"",RES_hhdet_tes!N107/RES_hhdet_fec!N107)</f>
        <v>0.80598016610068535</v>
      </c>
      <c r="O107" s="111">
        <f>IF(RES_hhdet_tes!O107=0,"",RES_hhdet_tes!O107/RES_hhdet_fec!O107)</f>
        <v>0.81343713684608632</v>
      </c>
      <c r="P107" s="111">
        <f>IF(RES_hhdet_tes!P107=0,"",RES_hhdet_tes!P107/RES_hhdet_fec!P107)</f>
        <v>0.8296778385809378</v>
      </c>
      <c r="Q107" s="111">
        <f>IF(RES_hhdet_tes!Q107=0,"",RES_hhdet_tes!Q107/RES_hhdet_fec!Q107)</f>
        <v>0.83531691792311269</v>
      </c>
      <c r="R107" s="111">
        <f>IF(RES_hhdet_tes!R107=0,"",RES_hhdet_tes!R107/RES_hhdet_fec!R107)</f>
        <v>0.84485816431182736</v>
      </c>
      <c r="S107" s="111">
        <f>IF(RES_hhdet_tes!S107=0,"",RES_hhdet_tes!S107/RES_hhdet_fec!S107)</f>
        <v>0.8469467454242583</v>
      </c>
      <c r="T107" s="111">
        <f>IF(RES_hhdet_tes!T107=0,"",RES_hhdet_tes!T107/RES_hhdet_fec!T107)</f>
        <v>0.84657309080561449</v>
      </c>
      <c r="U107" s="111">
        <f>IF(RES_hhdet_tes!U107=0,"",RES_hhdet_tes!U107/RES_hhdet_fec!U107)</f>
        <v>0.85213564513687101</v>
      </c>
      <c r="V107" s="111">
        <f>IF(RES_hhdet_tes!V107=0,"",RES_hhdet_tes!V107/RES_hhdet_fec!V107)</f>
        <v>0.86486015848327369</v>
      </c>
      <c r="W107" s="111">
        <f>IF(RES_hhdet_tes!W107=0,"",RES_hhdet_tes!W107/RES_hhdet_fec!W107)</f>
        <v>0.86855024510122236</v>
      </c>
      <c r="X107" s="111">
        <f>IF(RES_hhdet_tes!X107=0,"",RES_hhdet_tes!X107/RES_hhdet_fec!X107)</f>
        <v>0.87483405491485078</v>
      </c>
      <c r="Y107" s="111">
        <f>IF(RES_hhdet_tes!Y107=0,"",RES_hhdet_tes!Y107/RES_hhdet_fec!Y107)</f>
        <v>0.88093287431506084</v>
      </c>
      <c r="DA107" s="63" t="s">
        <v>2007</v>
      </c>
    </row>
    <row r="108" spans="1:105" ht="12" customHeight="1" x14ac:dyDescent="0.25">
      <c r="A108" s="97" t="s">
        <v>53</v>
      </c>
      <c r="B108" s="111">
        <f>IF(RES_hhdet_tes!B108=0,"",RES_hhdet_tes!B108/RES_hhdet_fec!B108)</f>
        <v>1</v>
      </c>
      <c r="C108" s="111">
        <f>IF(RES_hhdet_tes!C108=0,"",RES_hhdet_tes!C108/RES_hhdet_fec!C108)</f>
        <v>1</v>
      </c>
      <c r="D108" s="111">
        <f>IF(RES_hhdet_tes!D108=0,"",RES_hhdet_tes!D108/RES_hhdet_fec!D108)</f>
        <v>1</v>
      </c>
      <c r="E108" s="111">
        <f>IF(RES_hhdet_tes!E108=0,"",RES_hhdet_tes!E108/RES_hhdet_fec!E108)</f>
        <v>1</v>
      </c>
      <c r="F108" s="111">
        <f>IF(RES_hhdet_tes!F108=0,"",RES_hhdet_tes!F108/RES_hhdet_fec!F108)</f>
        <v>1</v>
      </c>
      <c r="G108" s="111">
        <f>IF(RES_hhdet_tes!G108=0,"",RES_hhdet_tes!G108/RES_hhdet_fec!G108)</f>
        <v>1</v>
      </c>
      <c r="H108" s="111">
        <f>IF(RES_hhdet_tes!H108=0,"",RES_hhdet_tes!H108/RES_hhdet_fec!H108)</f>
        <v>1</v>
      </c>
      <c r="I108" s="111">
        <f>IF(RES_hhdet_tes!I108=0,"",RES_hhdet_tes!I108/RES_hhdet_fec!I108)</f>
        <v>1</v>
      </c>
      <c r="J108" s="111">
        <f>IF(RES_hhdet_tes!J108=0,"",RES_hhdet_tes!J108/RES_hhdet_fec!J108)</f>
        <v>1</v>
      </c>
      <c r="K108" s="111">
        <f>IF(RES_hhdet_tes!K108=0,"",RES_hhdet_tes!K108/RES_hhdet_fec!K108)</f>
        <v>1</v>
      </c>
      <c r="L108" s="111">
        <f>IF(RES_hhdet_tes!L108=0,"",RES_hhdet_tes!L108/RES_hhdet_fec!L108)</f>
        <v>1</v>
      </c>
      <c r="M108" s="111">
        <f>IF(RES_hhdet_tes!M108=0,"",RES_hhdet_tes!M108/RES_hhdet_fec!M108)</f>
        <v>1</v>
      </c>
      <c r="N108" s="111">
        <f>IF(RES_hhdet_tes!N108=0,"",RES_hhdet_tes!N108/RES_hhdet_fec!N108)</f>
        <v>1</v>
      </c>
      <c r="O108" s="111">
        <f>IF(RES_hhdet_tes!O108=0,"",RES_hhdet_tes!O108/RES_hhdet_fec!O108)</f>
        <v>1</v>
      </c>
      <c r="P108" s="111">
        <f>IF(RES_hhdet_tes!P108=0,"",RES_hhdet_tes!P108/RES_hhdet_fec!P108)</f>
        <v>1</v>
      </c>
      <c r="Q108" s="111">
        <f>IF(RES_hhdet_tes!Q108=0,"",RES_hhdet_tes!Q108/RES_hhdet_fec!Q108)</f>
        <v>1</v>
      </c>
      <c r="R108" s="111">
        <f>IF(RES_hhdet_tes!R108=0,"",RES_hhdet_tes!R108/RES_hhdet_fec!R108)</f>
        <v>1</v>
      </c>
      <c r="S108" s="111">
        <f>IF(RES_hhdet_tes!S108=0,"",RES_hhdet_tes!S108/RES_hhdet_fec!S108)</f>
        <v>1</v>
      </c>
      <c r="T108" s="111">
        <f>IF(RES_hhdet_tes!T108=0,"",RES_hhdet_tes!T108/RES_hhdet_fec!T108)</f>
        <v>1</v>
      </c>
      <c r="U108" s="111">
        <f>IF(RES_hhdet_tes!U108=0,"",RES_hhdet_tes!U108/RES_hhdet_fec!U108)</f>
        <v>1</v>
      </c>
      <c r="V108" s="111">
        <f>IF(RES_hhdet_tes!V108=0,"",RES_hhdet_tes!V108/RES_hhdet_fec!V108)</f>
        <v>1</v>
      </c>
      <c r="W108" s="111">
        <f>IF(RES_hhdet_tes!W108=0,"",RES_hhdet_tes!W108/RES_hhdet_fec!W108)</f>
        <v>1</v>
      </c>
      <c r="X108" s="111">
        <f>IF(RES_hhdet_tes!X108=0,"",RES_hhdet_tes!X108/RES_hhdet_fec!X108)</f>
        <v>1</v>
      </c>
      <c r="Y108" s="111">
        <f>IF(RES_hhdet_tes!Y108=0,"",RES_hhdet_tes!Y108/RES_hhdet_fec!Y108)</f>
        <v>1</v>
      </c>
      <c r="DA108" s="63" t="s">
        <v>2008</v>
      </c>
    </row>
    <row r="109" spans="1:105" ht="12.95" customHeight="1" x14ac:dyDescent="0.25">
      <c r="A109" s="121" t="s">
        <v>92</v>
      </c>
      <c r="B109" s="124">
        <f>IF(RES_hhdet_tes!B109=0,"",RES_hhdet_tes!B109/RES_hhdet_fec!B109)</f>
        <v>1.8110244176187289</v>
      </c>
      <c r="C109" s="124">
        <f>IF(RES_hhdet_tes!C109=0,"",RES_hhdet_tes!C109/RES_hhdet_fec!C109)</f>
        <v>1.8791691997668549</v>
      </c>
      <c r="D109" s="124">
        <f>IF(RES_hhdet_tes!D109=0,"",RES_hhdet_tes!D109/RES_hhdet_fec!D109)</f>
        <v>1.9542027999358269</v>
      </c>
      <c r="E109" s="124">
        <f>IF(RES_hhdet_tes!E109=0,"",RES_hhdet_tes!E109/RES_hhdet_fec!E109)</f>
        <v>1.991289693135416</v>
      </c>
      <c r="F109" s="124">
        <f>IF(RES_hhdet_tes!F109=0,"",RES_hhdet_tes!F109/RES_hhdet_fec!F109)</f>
        <v>2.0640788856174925</v>
      </c>
      <c r="G109" s="124">
        <f>IF(RES_hhdet_tes!G109=0,"",RES_hhdet_tes!G109/RES_hhdet_fec!G109)</f>
        <v>2.4375243896135776</v>
      </c>
      <c r="H109" s="124">
        <f>IF(RES_hhdet_tes!H109=0,"",RES_hhdet_tes!H109/RES_hhdet_fec!H109)</f>
        <v>2.5620280135334856</v>
      </c>
      <c r="I109" s="124">
        <f>IF(RES_hhdet_tes!I109=0,"",RES_hhdet_tes!I109/RES_hhdet_fec!I109)</f>
        <v>2.5490380092066212</v>
      </c>
      <c r="J109" s="124">
        <f>IF(RES_hhdet_tes!J109=0,"",RES_hhdet_tes!J109/RES_hhdet_fec!J109)</f>
        <v>2.6628184639638719</v>
      </c>
      <c r="K109" s="124">
        <f>IF(RES_hhdet_tes!K109=0,"",RES_hhdet_tes!K109/RES_hhdet_fec!K109)</f>
        <v>2.7638558891435894</v>
      </c>
      <c r="L109" s="124">
        <f>IF(RES_hhdet_tes!L109=0,"",RES_hhdet_tes!L109/RES_hhdet_fec!L109)</f>
        <v>2.8505319261787228</v>
      </c>
      <c r="M109" s="124">
        <f>IF(RES_hhdet_tes!M109=0,"",RES_hhdet_tes!M109/RES_hhdet_fec!M109)</f>
        <v>3.0144279469703319</v>
      </c>
      <c r="N109" s="124">
        <f>IF(RES_hhdet_tes!N109=0,"",RES_hhdet_tes!N109/RES_hhdet_fec!N109)</f>
        <v>3.0510354627171985</v>
      </c>
      <c r="O109" s="124">
        <f>IF(RES_hhdet_tes!O109=0,"",RES_hhdet_tes!O109/RES_hhdet_fec!O109)</f>
        <v>3.3000972679134462</v>
      </c>
      <c r="P109" s="124">
        <f>IF(RES_hhdet_tes!P109=0,"",RES_hhdet_tes!P109/RES_hhdet_fec!P109)</f>
        <v>3.4550856166473389</v>
      </c>
      <c r="Q109" s="124">
        <f>IF(RES_hhdet_tes!Q109=0,"",RES_hhdet_tes!Q109/RES_hhdet_fec!Q109)</f>
        <v>3.5252937167619853</v>
      </c>
      <c r="R109" s="124">
        <f>IF(RES_hhdet_tes!R109=0,"",RES_hhdet_tes!R109/RES_hhdet_fec!R109)</f>
        <v>3.6924859384138897</v>
      </c>
      <c r="S109" s="124">
        <f>IF(RES_hhdet_tes!S109=0,"",RES_hhdet_tes!S109/RES_hhdet_fec!S109)</f>
        <v>3.8388489250438105</v>
      </c>
      <c r="T109" s="124">
        <f>IF(RES_hhdet_tes!T109=0,"",RES_hhdet_tes!T109/RES_hhdet_fec!T109)</f>
        <v>3.9725849982774992</v>
      </c>
      <c r="U109" s="124">
        <f>IF(RES_hhdet_tes!U109=0,"",RES_hhdet_tes!U109/RES_hhdet_fec!U109)</f>
        <v>4.0753621314676902</v>
      </c>
      <c r="V109" s="124">
        <f>IF(RES_hhdet_tes!V109=0,"",RES_hhdet_tes!V109/RES_hhdet_fec!V109)</f>
        <v>4.1669119836410555</v>
      </c>
      <c r="W109" s="124">
        <f>IF(RES_hhdet_tes!W109=0,"",RES_hhdet_tes!W109/RES_hhdet_fec!W109)</f>
        <v>4.217514979752103</v>
      </c>
      <c r="X109" s="124">
        <f>IF(RES_hhdet_tes!X109=0,"",RES_hhdet_tes!X109/RES_hhdet_fec!X109)</f>
        <v>4.252276591521797</v>
      </c>
      <c r="Y109" s="124">
        <f>IF(RES_hhdet_tes!Y109=0,"",RES_hhdet_tes!Y109/RES_hhdet_fec!Y109)</f>
        <v>4.3067510462451768</v>
      </c>
      <c r="DA109" s="130" t="s">
        <v>2009</v>
      </c>
    </row>
    <row r="110" spans="1:105" ht="12" customHeight="1" x14ac:dyDescent="0.25">
      <c r="A110" s="97" t="s">
        <v>53</v>
      </c>
      <c r="B110" s="111">
        <f>IF(RES_hhdet_tes!B110=0,"",RES_hhdet_tes!B110/RES_hhdet_fec!B110)</f>
        <v>1.8110244176187289</v>
      </c>
      <c r="C110" s="111">
        <f>IF(RES_hhdet_tes!C110=0,"",RES_hhdet_tes!C110/RES_hhdet_fec!C110)</f>
        <v>1.8791691997668549</v>
      </c>
      <c r="D110" s="111">
        <f>IF(RES_hhdet_tes!D110=0,"",RES_hhdet_tes!D110/RES_hhdet_fec!D110)</f>
        <v>1.9542027999358269</v>
      </c>
      <c r="E110" s="111">
        <f>IF(RES_hhdet_tes!E110=0,"",RES_hhdet_tes!E110/RES_hhdet_fec!E110)</f>
        <v>1.991289693135416</v>
      </c>
      <c r="F110" s="111">
        <f>IF(RES_hhdet_tes!F110=0,"",RES_hhdet_tes!F110/RES_hhdet_fec!F110)</f>
        <v>2.0640788856174925</v>
      </c>
      <c r="G110" s="111">
        <f>IF(RES_hhdet_tes!G110=0,"",RES_hhdet_tes!G110/RES_hhdet_fec!G110)</f>
        <v>2.4375243896135776</v>
      </c>
      <c r="H110" s="111">
        <f>IF(RES_hhdet_tes!H110=0,"",RES_hhdet_tes!H110/RES_hhdet_fec!H110)</f>
        <v>2.5620280135334856</v>
      </c>
      <c r="I110" s="111">
        <f>IF(RES_hhdet_tes!I110=0,"",RES_hhdet_tes!I110/RES_hhdet_fec!I110)</f>
        <v>2.5490380092066212</v>
      </c>
      <c r="J110" s="111">
        <f>IF(RES_hhdet_tes!J110=0,"",RES_hhdet_tes!J110/RES_hhdet_fec!J110)</f>
        <v>2.6628184639638719</v>
      </c>
      <c r="K110" s="111">
        <f>IF(RES_hhdet_tes!K110=0,"",RES_hhdet_tes!K110/RES_hhdet_fec!K110)</f>
        <v>2.7638558891435894</v>
      </c>
      <c r="L110" s="111">
        <f>IF(RES_hhdet_tes!L110=0,"",RES_hhdet_tes!L110/RES_hhdet_fec!L110)</f>
        <v>2.8505319261787228</v>
      </c>
      <c r="M110" s="111">
        <f>IF(RES_hhdet_tes!M110=0,"",RES_hhdet_tes!M110/RES_hhdet_fec!M110)</f>
        <v>3.0144279469703319</v>
      </c>
      <c r="N110" s="111">
        <f>IF(RES_hhdet_tes!N110=0,"",RES_hhdet_tes!N110/RES_hhdet_fec!N110)</f>
        <v>3.0510354627171985</v>
      </c>
      <c r="O110" s="111">
        <f>IF(RES_hhdet_tes!O110=0,"",RES_hhdet_tes!O110/RES_hhdet_fec!O110)</f>
        <v>3.3000972679134462</v>
      </c>
      <c r="P110" s="111">
        <f>IF(RES_hhdet_tes!P110=0,"",RES_hhdet_tes!P110/RES_hhdet_fec!P110)</f>
        <v>3.4550856166473389</v>
      </c>
      <c r="Q110" s="111">
        <f>IF(RES_hhdet_tes!Q110=0,"",RES_hhdet_tes!Q110/RES_hhdet_fec!Q110)</f>
        <v>3.5252937167619853</v>
      </c>
      <c r="R110" s="111">
        <f>IF(RES_hhdet_tes!R110=0,"",RES_hhdet_tes!R110/RES_hhdet_fec!R110)</f>
        <v>3.6924859384138897</v>
      </c>
      <c r="S110" s="111">
        <f>IF(RES_hhdet_tes!S110=0,"",RES_hhdet_tes!S110/RES_hhdet_fec!S110)</f>
        <v>3.8388489250438105</v>
      </c>
      <c r="T110" s="111">
        <f>IF(RES_hhdet_tes!T110=0,"",RES_hhdet_tes!T110/RES_hhdet_fec!T110)</f>
        <v>3.9725849982774992</v>
      </c>
      <c r="U110" s="111">
        <f>IF(RES_hhdet_tes!U110=0,"",RES_hhdet_tes!U110/RES_hhdet_fec!U110)</f>
        <v>4.0753621314676902</v>
      </c>
      <c r="V110" s="111">
        <f>IF(RES_hhdet_tes!V110=0,"",RES_hhdet_tes!V110/RES_hhdet_fec!V110)</f>
        <v>4.1669119836410555</v>
      </c>
      <c r="W110" s="111">
        <f>IF(RES_hhdet_tes!W110=0,"",RES_hhdet_tes!W110/RES_hhdet_fec!W110)</f>
        <v>4.217514979752103</v>
      </c>
      <c r="X110" s="111">
        <f>IF(RES_hhdet_tes!X110=0,"",RES_hhdet_tes!X110/RES_hhdet_fec!X110)</f>
        <v>4.252276591521797</v>
      </c>
      <c r="Y110" s="111">
        <f>IF(RES_hhdet_tes!Y110=0,"",RES_hhdet_tes!Y110/RES_hhdet_fec!Y110)</f>
        <v>4.3067510462451768</v>
      </c>
      <c r="DA110" s="63" t="s">
        <v>2010</v>
      </c>
    </row>
    <row r="111" spans="1:105" ht="12" customHeight="1" x14ac:dyDescent="0.25">
      <c r="A111" s="121" t="s">
        <v>55</v>
      </c>
      <c r="B111" s="124">
        <f>IF(RES_hhdet_tes!B111=0,"",RES_hhdet_tes!B111/RES_hhdet_fec!B111)</f>
        <v>0.69145737239031546</v>
      </c>
      <c r="C111" s="124">
        <f>IF(RES_hhdet_tes!C111=0,"",RES_hhdet_tes!C111/RES_hhdet_fec!C111)</f>
        <v>0.69378243085295377</v>
      </c>
      <c r="D111" s="124">
        <f>IF(RES_hhdet_tes!D111=0,"",RES_hhdet_tes!D111/RES_hhdet_fec!D111)</f>
        <v>0.70210514301742888</v>
      </c>
      <c r="E111" s="124">
        <f>IF(RES_hhdet_tes!E111=0,"",RES_hhdet_tes!E111/RES_hhdet_fec!E111)</f>
        <v>0.70958614995930192</v>
      </c>
      <c r="F111" s="124">
        <f>IF(RES_hhdet_tes!F111=0,"",RES_hhdet_tes!F111/RES_hhdet_fec!F111)</f>
        <v>0.71727012021608993</v>
      </c>
      <c r="G111" s="124">
        <f>IF(RES_hhdet_tes!G111=0,"",RES_hhdet_tes!G111/RES_hhdet_fec!G111)</f>
        <v>0.80085047714807411</v>
      </c>
      <c r="H111" s="124">
        <f>IF(RES_hhdet_tes!H111=0,"",RES_hhdet_tes!H111/RES_hhdet_fec!H111)</f>
        <v>0.80475139290084619</v>
      </c>
      <c r="I111" s="124">
        <f>IF(RES_hhdet_tes!I111=0,"",RES_hhdet_tes!I111/RES_hhdet_fec!I111)</f>
        <v>0.81087008274944583</v>
      </c>
      <c r="J111" s="124">
        <f>IF(RES_hhdet_tes!J111=0,"",RES_hhdet_tes!J111/RES_hhdet_fec!J111)</f>
        <v>0.81854558595819782</v>
      </c>
      <c r="K111" s="124">
        <f>IF(RES_hhdet_tes!K111=0,"",RES_hhdet_tes!K111/RES_hhdet_fec!K111)</f>
        <v>0.82844493271404895</v>
      </c>
      <c r="L111" s="124">
        <f>IF(RES_hhdet_tes!L111=0,"",RES_hhdet_tes!L111/RES_hhdet_fec!L111)</f>
        <v>0.83578174688778228</v>
      </c>
      <c r="M111" s="124">
        <f>IF(RES_hhdet_tes!M111=0,"",RES_hhdet_tes!M111/RES_hhdet_fec!M111)</f>
        <v>0.84037836918262054</v>
      </c>
      <c r="N111" s="124">
        <f>IF(RES_hhdet_tes!N111=0,"",RES_hhdet_tes!N111/RES_hhdet_fec!N111)</f>
        <v>0.84520841594759322</v>
      </c>
      <c r="O111" s="124">
        <f>IF(RES_hhdet_tes!O111=0,"",RES_hhdet_tes!O111/RES_hhdet_fec!O111)</f>
        <v>0.84923032611181837</v>
      </c>
      <c r="P111" s="124">
        <f>IF(RES_hhdet_tes!P111=0,"",RES_hhdet_tes!P111/RES_hhdet_fec!P111)</f>
        <v>0.85902711737710036</v>
      </c>
      <c r="Q111" s="124">
        <f>IF(RES_hhdet_tes!Q111=0,"",RES_hhdet_tes!Q111/RES_hhdet_fec!Q111)</f>
        <v>0.86614120409571516</v>
      </c>
      <c r="R111" s="124">
        <f>IF(RES_hhdet_tes!R111=0,"",RES_hhdet_tes!R111/RES_hhdet_fec!R111)</f>
        <v>0.87239630634698151</v>
      </c>
      <c r="S111" s="124">
        <f>IF(RES_hhdet_tes!S111=0,"",RES_hhdet_tes!S111/RES_hhdet_fec!S111)</f>
        <v>0.87613439437757268</v>
      </c>
      <c r="T111" s="124">
        <f>IF(RES_hhdet_tes!T111=0,"",RES_hhdet_tes!T111/RES_hhdet_fec!T111)</f>
        <v>0.88469662681313521</v>
      </c>
      <c r="U111" s="124">
        <f>IF(RES_hhdet_tes!U111=0,"",RES_hhdet_tes!U111/RES_hhdet_fec!U111)</f>
        <v>0.88959669075324643</v>
      </c>
      <c r="V111" s="124">
        <f>IF(RES_hhdet_tes!V111=0,"",RES_hhdet_tes!V111/RES_hhdet_fec!V111)</f>
        <v>0.89479282920472802</v>
      </c>
      <c r="W111" s="124">
        <f>IF(RES_hhdet_tes!W111=0,"",RES_hhdet_tes!W111/RES_hhdet_fec!W111)</f>
        <v>0.89991057354859461</v>
      </c>
      <c r="X111" s="124">
        <f>IF(RES_hhdet_tes!X111=0,"",RES_hhdet_tes!X111/RES_hhdet_fec!X111)</f>
        <v>0.90818609904834313</v>
      </c>
      <c r="Y111" s="124">
        <f>IF(RES_hhdet_tes!Y111=0,"",RES_hhdet_tes!Y111/RES_hhdet_fec!Y111)</f>
        <v>0.91346458047403056</v>
      </c>
      <c r="DA111" s="130" t="s">
        <v>2011</v>
      </c>
    </row>
    <row r="112" spans="1:105" ht="12" customHeight="1" x14ac:dyDescent="0.25">
      <c r="A112" s="97" t="s">
        <v>130</v>
      </c>
      <c r="B112" s="111">
        <f>IF(RES_hhdet_tes!B112=0,"",RES_hhdet_tes!B112/RES_hhdet_fec!B112)</f>
        <v>0.74056036731427555</v>
      </c>
      <c r="C112" s="111">
        <f>IF(RES_hhdet_tes!C112=0,"",RES_hhdet_tes!C112/RES_hhdet_fec!C112)</f>
        <v>0.75744721232093049</v>
      </c>
      <c r="D112" s="111">
        <f>IF(RES_hhdet_tes!D112=0,"",RES_hhdet_tes!D112/RES_hhdet_fec!D112)</f>
        <v>0.78782505162221561</v>
      </c>
      <c r="E112" s="111">
        <f>IF(RES_hhdet_tes!E112=0,"",RES_hhdet_tes!E112/RES_hhdet_fec!E112)</f>
        <v>0.79794409693500512</v>
      </c>
      <c r="F112" s="111">
        <f>IF(RES_hhdet_tes!F112=0,"",RES_hhdet_tes!F112/RES_hhdet_fec!F112)</f>
        <v>0.80283640371640452</v>
      </c>
      <c r="G112" s="111">
        <f>IF(RES_hhdet_tes!G112=0,"",RES_hhdet_tes!G112/RES_hhdet_fec!G112)</f>
        <v>0.81066969146373313</v>
      </c>
      <c r="H112" s="111">
        <f>IF(RES_hhdet_tes!H112=0,"",RES_hhdet_tes!H112/RES_hhdet_fec!H112)</f>
        <v>0.8145683297974422</v>
      </c>
      <c r="I112" s="111">
        <f>IF(RES_hhdet_tes!I112=0,"",RES_hhdet_tes!I112/RES_hhdet_fec!I112)</f>
        <v>0.81938416219913168</v>
      </c>
      <c r="J112" s="111">
        <f>IF(RES_hhdet_tes!J112=0,"",RES_hhdet_tes!J112/RES_hhdet_fec!J112)</f>
        <v>0.82521640336027668</v>
      </c>
      <c r="K112" s="111">
        <f>IF(RES_hhdet_tes!K112=0,"",RES_hhdet_tes!K112/RES_hhdet_fec!K112)</f>
        <v>0.83278929613878749</v>
      </c>
      <c r="L112" s="111">
        <f>IF(RES_hhdet_tes!L112=0,"",RES_hhdet_tes!L112/RES_hhdet_fec!L112)</f>
        <v>0.84203625744464217</v>
      </c>
      <c r="M112" s="111">
        <f>IF(RES_hhdet_tes!M112=0,"",RES_hhdet_tes!M112/RES_hhdet_fec!M112)</f>
        <v>0.84551009490738138</v>
      </c>
      <c r="N112" s="111">
        <f>IF(RES_hhdet_tes!N112=0,"",RES_hhdet_tes!N112/RES_hhdet_fec!N112)</f>
        <v>0.85080741649583114</v>
      </c>
      <c r="O112" s="111">
        <f>IF(RES_hhdet_tes!O112=0,"",RES_hhdet_tes!O112/RES_hhdet_fec!O112)</f>
        <v>0.85603615474226258</v>
      </c>
      <c r="P112" s="111">
        <f>IF(RES_hhdet_tes!P112=0,"",RES_hhdet_tes!P112/RES_hhdet_fec!P112)</f>
        <v>0.86225790349262099</v>
      </c>
      <c r="Q112" s="111">
        <f>IF(RES_hhdet_tes!Q112=0,"",RES_hhdet_tes!Q112/RES_hhdet_fec!Q112)</f>
        <v>0.86613158367185572</v>
      </c>
      <c r="R112" s="111">
        <f>IF(RES_hhdet_tes!R112=0,"",RES_hhdet_tes!R112/RES_hhdet_fec!R112)</f>
        <v>0.86957020139401864</v>
      </c>
      <c r="S112" s="111">
        <f>IF(RES_hhdet_tes!S112=0,"",RES_hhdet_tes!S112/RES_hhdet_fec!S112)</f>
        <v>0.87305138719529563</v>
      </c>
      <c r="T112" s="111">
        <f>IF(RES_hhdet_tes!T112=0,"",RES_hhdet_tes!T112/RES_hhdet_fec!T112)</f>
        <v>0.87687301381815008</v>
      </c>
      <c r="U112" s="111">
        <f>IF(RES_hhdet_tes!U112=0,"",RES_hhdet_tes!U112/RES_hhdet_fec!U112)</f>
        <v>0.88104670116950978</v>
      </c>
      <c r="V112" s="111">
        <f>IF(RES_hhdet_tes!V112=0,"",RES_hhdet_tes!V112/RES_hhdet_fec!V112)</f>
        <v>0.88419445343529479</v>
      </c>
      <c r="W112" s="111">
        <f>IF(RES_hhdet_tes!W112=0,"",RES_hhdet_tes!W112/RES_hhdet_fec!W112)</f>
        <v>0.88962036336717454</v>
      </c>
      <c r="X112" s="111">
        <f>IF(RES_hhdet_tes!X112=0,"",RES_hhdet_tes!X112/RES_hhdet_fec!X112)</f>
        <v>0.89422800539832992</v>
      </c>
      <c r="Y112" s="111">
        <f>IF(RES_hhdet_tes!Y112=0,"",RES_hhdet_tes!Y112/RES_hhdet_fec!Y112)</f>
        <v>0.89803168753006812</v>
      </c>
      <c r="DA112" s="63" t="s">
        <v>2012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>
        <f>IF(RES_hhdet_tes!E113=0,"",RES_hhdet_tes!E113/RES_hhdet_fec!E113)</f>
        <v>0.92048825844555326</v>
      </c>
      <c r="F113" s="111">
        <f>IF(RES_hhdet_tes!F113=0,"",RES_hhdet_tes!F113/RES_hhdet_fec!F113)</f>
        <v>0.91909016413679956</v>
      </c>
      <c r="G113" s="111">
        <f>IF(RES_hhdet_tes!G113=0,"",RES_hhdet_tes!G113/RES_hhdet_fec!G113)</f>
        <v>0.92134428159111381</v>
      </c>
      <c r="H113" s="111">
        <f>IF(RES_hhdet_tes!H113=0,"",RES_hhdet_tes!H113/RES_hhdet_fec!H113)</f>
        <v>0.92307616112444679</v>
      </c>
      <c r="I113" s="111">
        <f>IF(RES_hhdet_tes!I113=0,"",RES_hhdet_tes!I113/RES_hhdet_fec!I113)</f>
        <v>0.91942893647773816</v>
      </c>
      <c r="J113" s="111">
        <f>IF(RES_hhdet_tes!J113=0,"",RES_hhdet_tes!J113/RES_hhdet_fec!J113)</f>
        <v>0.92902475224500025</v>
      </c>
      <c r="K113" s="111">
        <f>IF(RES_hhdet_tes!K113=0,"",RES_hhdet_tes!K113/RES_hhdet_fec!K113)</f>
        <v>0.92989410964849384</v>
      </c>
      <c r="L113" s="111">
        <f>IF(RES_hhdet_tes!L113=0,"",RES_hhdet_tes!L113/RES_hhdet_fec!L113)</f>
        <v>0.93079541869975446</v>
      </c>
      <c r="M113" s="111">
        <f>IF(RES_hhdet_tes!M113=0,"",RES_hhdet_tes!M113/RES_hhdet_fec!M113)</f>
        <v>0.93050578907389048</v>
      </c>
      <c r="N113" s="111">
        <f>IF(RES_hhdet_tes!N113=0,"",RES_hhdet_tes!N113/RES_hhdet_fec!N113)</f>
        <v>0.9327828205099582</v>
      </c>
      <c r="O113" s="111">
        <f>IF(RES_hhdet_tes!O113=0,"",RES_hhdet_tes!O113/RES_hhdet_fec!O113)</f>
        <v>0.93202507040293137</v>
      </c>
      <c r="P113" s="111">
        <f>IF(RES_hhdet_tes!P113=0,"",RES_hhdet_tes!P113/RES_hhdet_fec!P113)</f>
        <v>0.93996211492088932</v>
      </c>
      <c r="Q113" s="111">
        <f>IF(RES_hhdet_tes!Q113=0,"",RES_hhdet_tes!Q113/RES_hhdet_fec!Q113)</f>
        <v>0.94162706939631036</v>
      </c>
      <c r="R113" s="111">
        <f>IF(RES_hhdet_tes!R113=0,"",RES_hhdet_tes!R113/RES_hhdet_fec!R113)</f>
        <v>0.94301719665428241</v>
      </c>
      <c r="S113" s="111">
        <f>IF(RES_hhdet_tes!S113=0,"",RES_hhdet_tes!S113/RES_hhdet_fec!S113)</f>
        <v>0.94122005976153122</v>
      </c>
      <c r="T113" s="111">
        <f>IF(RES_hhdet_tes!T113=0,"",RES_hhdet_tes!T113/RES_hhdet_fec!T113)</f>
        <v>0.94221210288734947</v>
      </c>
      <c r="U113" s="111">
        <f>IF(RES_hhdet_tes!U113=0,"",RES_hhdet_tes!U113/RES_hhdet_fec!U113)</f>
        <v>0.94497996573384102</v>
      </c>
      <c r="V113" s="111">
        <f>IF(RES_hhdet_tes!V113=0,"",RES_hhdet_tes!V113/RES_hhdet_fec!V113)</f>
        <v>0.9484933210020321</v>
      </c>
      <c r="W113" s="111">
        <f>IF(RES_hhdet_tes!W113=0,"",RES_hhdet_tes!W113/RES_hhdet_fec!W113)</f>
        <v>0.9472949477431033</v>
      </c>
      <c r="X113" s="111">
        <f>IF(RES_hhdet_tes!X113=0,"",RES_hhdet_tes!X113/RES_hhdet_fec!X113)</f>
        <v>0.95667170933624635</v>
      </c>
      <c r="Y113" s="111">
        <f>IF(RES_hhdet_tes!Y113=0,"",RES_hhdet_tes!Y113/RES_hhdet_fec!Y113)</f>
        <v>0.96542465979619485</v>
      </c>
      <c r="DA113" s="63" t="s">
        <v>2013</v>
      </c>
    </row>
    <row r="114" spans="1:105" ht="12" customHeight="1" x14ac:dyDescent="0.25">
      <c r="A114" s="100" t="s">
        <v>198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>
        <f>IF(RES_hhdet_tes!E114=0,"",RES_hhdet_tes!E114/RES_hhdet_fec!E114)</f>
        <v>0.83114957735209605</v>
      </c>
      <c r="F114" s="112">
        <f>IF(RES_hhdet_tes!F114=0,"",RES_hhdet_tes!F114/RES_hhdet_fec!F114)</f>
        <v>0.83202605086458248</v>
      </c>
      <c r="G114" s="112">
        <f>IF(RES_hhdet_tes!G114=0,"",RES_hhdet_tes!G114/RES_hhdet_fec!G114)</f>
        <v>0.83342104635945413</v>
      </c>
      <c r="H114" s="112">
        <f>IF(RES_hhdet_tes!H114=0,"",RES_hhdet_tes!H114/RES_hhdet_fec!H114)</f>
        <v>0.83580379534585747</v>
      </c>
      <c r="I114" s="112">
        <f>IF(RES_hhdet_tes!I114=0,"",RES_hhdet_tes!I114/RES_hhdet_fec!I114)</f>
        <v>0.83744955734671622</v>
      </c>
      <c r="J114" s="112">
        <f>IF(RES_hhdet_tes!J114=0,"",RES_hhdet_tes!J114/RES_hhdet_fec!J114)</f>
        <v>0.84447505210856488</v>
      </c>
      <c r="K114" s="112">
        <f>IF(RES_hhdet_tes!K114=0,"",RES_hhdet_tes!K114/RES_hhdet_fec!K114)</f>
        <v>0.85314443518544669</v>
      </c>
      <c r="L114" s="112">
        <f>IF(RES_hhdet_tes!L114=0,"",RES_hhdet_tes!L114/RES_hhdet_fec!L114)</f>
        <v>0.85676093167750367</v>
      </c>
      <c r="M114" s="112">
        <f>IF(RES_hhdet_tes!M114=0,"",RES_hhdet_tes!M114/RES_hhdet_fec!M114)</f>
        <v>0.8599708320345224</v>
      </c>
      <c r="N114" s="112">
        <f>IF(RES_hhdet_tes!N114=0,"",RES_hhdet_tes!N114/RES_hhdet_fec!N114)</f>
        <v>0.86434331657874552</v>
      </c>
      <c r="O114" s="112">
        <f>IF(RES_hhdet_tes!O114=0,"",RES_hhdet_tes!O114/RES_hhdet_fec!O114)</f>
        <v>0.86698421889510702</v>
      </c>
      <c r="P114" s="112">
        <f>IF(RES_hhdet_tes!P114=0,"",RES_hhdet_tes!P114/RES_hhdet_fec!P114)</f>
        <v>0.8733749220731345</v>
      </c>
      <c r="Q114" s="112">
        <f>IF(RES_hhdet_tes!Q114=0,"",RES_hhdet_tes!Q114/RES_hhdet_fec!Q114)</f>
        <v>0.87637200147752303</v>
      </c>
      <c r="R114" s="112">
        <f>IF(RES_hhdet_tes!R114=0,"",RES_hhdet_tes!R114/RES_hhdet_fec!R114)</f>
        <v>0.8805565984210757</v>
      </c>
      <c r="S114" s="112">
        <f>IF(RES_hhdet_tes!S114=0,"",RES_hhdet_tes!S114/RES_hhdet_fec!S114)</f>
        <v>0.88118454991217465</v>
      </c>
      <c r="T114" s="112">
        <f>IF(RES_hhdet_tes!T114=0,"",RES_hhdet_tes!T114/RES_hhdet_fec!T114)</f>
        <v>0.88352006755904977</v>
      </c>
      <c r="U114" s="112">
        <f>IF(RES_hhdet_tes!U114=0,"",RES_hhdet_tes!U114/RES_hhdet_fec!U114)</f>
        <v>0.8856866184298352</v>
      </c>
      <c r="V114" s="112">
        <f>IF(RES_hhdet_tes!V114=0,"",RES_hhdet_tes!V114/RES_hhdet_fec!V114)</f>
        <v>0.88764380738640891</v>
      </c>
      <c r="W114" s="112">
        <f>IF(RES_hhdet_tes!W114=0,"",RES_hhdet_tes!W114/RES_hhdet_fec!W114)</f>
        <v>0.89314188485789936</v>
      </c>
      <c r="X114" s="112">
        <f>IF(RES_hhdet_tes!X114=0,"",RES_hhdet_tes!X114/RES_hhdet_fec!X114)</f>
        <v>0.89800471577504037</v>
      </c>
      <c r="Y114" s="112">
        <f>IF(RES_hhdet_tes!Y114=0,"",RES_hhdet_tes!Y114/RES_hhdet_fec!Y114)</f>
        <v>0.90302529643814233</v>
      </c>
      <c r="DA114" s="131" t="s">
        <v>2014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>
        <f>IF(RES_hhdet_tes!E115=0,"",RES_hhdet_tes!E115/RES_hhdet_fec!E115)</f>
        <v>1</v>
      </c>
      <c r="F115" s="113">
        <f>IF(RES_hhdet_tes!F115=0,"",RES_hhdet_tes!F115/RES_hhdet_fec!F115)</f>
        <v>1</v>
      </c>
      <c r="G115" s="113">
        <f>IF(RES_hhdet_tes!G115=0,"",RES_hhdet_tes!G115/RES_hhdet_fec!G115)</f>
        <v>1</v>
      </c>
      <c r="H115" s="113">
        <f>IF(RES_hhdet_tes!H115=0,"",RES_hhdet_tes!H115/RES_hhdet_fec!H115)</f>
        <v>1</v>
      </c>
      <c r="I115" s="113">
        <f>IF(RES_hhdet_tes!I115=0,"",RES_hhdet_tes!I115/RES_hhdet_fec!I115)</f>
        <v>1</v>
      </c>
      <c r="J115" s="113">
        <f>IF(RES_hhdet_tes!J115=0,"",RES_hhdet_tes!J115/RES_hhdet_fec!J115)</f>
        <v>1</v>
      </c>
      <c r="K115" s="113">
        <f>IF(RES_hhdet_tes!K115=0,"",RES_hhdet_tes!K115/RES_hhdet_fec!K115)</f>
        <v>1</v>
      </c>
      <c r="L115" s="113">
        <f>IF(RES_hhdet_tes!L115=0,"",RES_hhdet_tes!L115/RES_hhdet_fec!L115)</f>
        <v>1</v>
      </c>
      <c r="M115" s="113">
        <f>IF(RES_hhdet_tes!M115=0,"",RES_hhdet_tes!M115/RES_hhdet_fec!M115)</f>
        <v>1</v>
      </c>
      <c r="N115" s="113">
        <f>IF(RES_hhdet_tes!N115=0,"",RES_hhdet_tes!N115/RES_hhdet_fec!N115)</f>
        <v>1</v>
      </c>
      <c r="O115" s="113">
        <f>IF(RES_hhdet_tes!O115=0,"",RES_hhdet_tes!O115/RES_hhdet_fec!O115)</f>
        <v>1</v>
      </c>
      <c r="P115" s="113">
        <f>IF(RES_hhdet_tes!P115=0,"",RES_hhdet_tes!P115/RES_hhdet_fec!P115)</f>
        <v>1</v>
      </c>
      <c r="Q115" s="113">
        <f>IF(RES_hhdet_tes!Q115=0,"",RES_hhdet_tes!Q115/RES_hhdet_fec!Q115)</f>
        <v>1</v>
      </c>
      <c r="R115" s="113">
        <f>IF(RES_hhdet_tes!R115=0,"",RES_hhdet_tes!R115/RES_hhdet_fec!R115)</f>
        <v>1</v>
      </c>
      <c r="S115" s="113">
        <f>IF(RES_hhdet_tes!S115=0,"",RES_hhdet_tes!S115/RES_hhdet_fec!S115)</f>
        <v>1</v>
      </c>
      <c r="T115" s="113">
        <f>IF(RES_hhdet_tes!T115=0,"",RES_hhdet_tes!T115/RES_hhdet_fec!T115)</f>
        <v>1</v>
      </c>
      <c r="U115" s="113">
        <f>IF(RES_hhdet_tes!U115=0,"",RES_hhdet_tes!U115/RES_hhdet_fec!U115)</f>
        <v>1</v>
      </c>
      <c r="V115" s="113">
        <f>IF(RES_hhdet_tes!V115=0,"",RES_hhdet_tes!V115/RES_hhdet_fec!V115)</f>
        <v>1</v>
      </c>
      <c r="W115" s="113">
        <f>IF(RES_hhdet_tes!W115=0,"",RES_hhdet_tes!W115/RES_hhdet_fec!W115)</f>
        <v>1</v>
      </c>
      <c r="X115" s="113">
        <f>IF(RES_hhdet_tes!X115=0,"",RES_hhdet_tes!X115/RES_hhdet_fec!X115)</f>
        <v>1</v>
      </c>
      <c r="Y115" s="113">
        <f>IF(RES_hhdet_tes!Y115=0,"",RES_hhdet_tes!Y115/RES_hhdet_fec!Y115)</f>
        <v>1</v>
      </c>
      <c r="DA115" s="132" t="s">
        <v>2015</v>
      </c>
    </row>
    <row r="116" spans="1:105" ht="12" customHeight="1" x14ac:dyDescent="0.25">
      <c r="A116" s="106" t="s">
        <v>122</v>
      </c>
      <c r="B116" s="112">
        <f>IF(RES_hhdet_tes!B116=0,"",RES_hhdet_tes!B116/RES_hhdet_fec!B116)</f>
        <v>0.68383149206869398</v>
      </c>
      <c r="C116" s="112">
        <f>IF(RES_hhdet_tes!C116=0,"",RES_hhdet_tes!C116/RES_hhdet_fec!C116)</f>
        <v>0.68470540150429204</v>
      </c>
      <c r="D116" s="112">
        <f>IF(RES_hhdet_tes!D116=0,"",RES_hhdet_tes!D116/RES_hhdet_fec!D116)</f>
        <v>0.68482413534378705</v>
      </c>
      <c r="E116" s="112">
        <f>IF(RES_hhdet_tes!E116=0,"",RES_hhdet_tes!E116/RES_hhdet_fec!E116)</f>
        <v>0.68644976425137905</v>
      </c>
      <c r="F116" s="112">
        <f>IF(RES_hhdet_tes!F116=0,"",RES_hhdet_tes!F116/RES_hhdet_fec!F116)</f>
        <v>0.68883883907251631</v>
      </c>
      <c r="G116" s="112">
        <f>IF(RES_hhdet_tes!G116=0,"",RES_hhdet_tes!G116/RES_hhdet_fec!G116)</f>
        <v>0.72126673875217584</v>
      </c>
      <c r="H116" s="112">
        <f>IF(RES_hhdet_tes!H116=0,"",RES_hhdet_tes!H116/RES_hhdet_fec!H116)</f>
        <v>0.72428100809746898</v>
      </c>
      <c r="I116" s="112">
        <f>IF(RES_hhdet_tes!I116=0,"",RES_hhdet_tes!I116/RES_hhdet_fec!I116)</f>
        <v>0.73524046396314835</v>
      </c>
      <c r="J116" s="112">
        <f>IF(RES_hhdet_tes!J116=0,"",RES_hhdet_tes!J116/RES_hhdet_fec!J116)</f>
        <v>0.74354258921800187</v>
      </c>
      <c r="K116" s="112">
        <f>IF(RES_hhdet_tes!K116=0,"",RES_hhdet_tes!K116/RES_hhdet_fec!K116)</f>
        <v>0.74624494156321908</v>
      </c>
      <c r="L116" s="112">
        <f>IF(RES_hhdet_tes!L116=0,"",RES_hhdet_tes!L116/RES_hhdet_fec!L116)</f>
        <v>0.76029889397099393</v>
      </c>
      <c r="M116" s="112">
        <f>IF(RES_hhdet_tes!M116=0,"",RES_hhdet_tes!M116/RES_hhdet_fec!M116)</f>
        <v>0.76410111042726192</v>
      </c>
      <c r="N116" s="112">
        <f>IF(RES_hhdet_tes!N116=0,"",RES_hhdet_tes!N116/RES_hhdet_fec!N116)</f>
        <v>0.76804221492146008</v>
      </c>
      <c r="O116" s="112">
        <f>IF(RES_hhdet_tes!O116=0,"",RES_hhdet_tes!O116/RES_hhdet_fec!O116)</f>
        <v>0.77119991446647962</v>
      </c>
      <c r="P116" s="112">
        <f>IF(RES_hhdet_tes!P116=0,"",RES_hhdet_tes!P116/RES_hhdet_fec!P116)</f>
        <v>0.7744219395589651</v>
      </c>
      <c r="Q116" s="112">
        <f>IF(RES_hhdet_tes!Q116=0,"",RES_hhdet_tes!Q116/RES_hhdet_fec!Q116)</f>
        <v>0.78094565616909684</v>
      </c>
      <c r="R116" s="112">
        <f>IF(RES_hhdet_tes!R116=0,"",RES_hhdet_tes!R116/RES_hhdet_fec!R116)</f>
        <v>0.78909475202862434</v>
      </c>
      <c r="S116" s="112">
        <f>IF(RES_hhdet_tes!S116=0,"",RES_hhdet_tes!S116/RES_hhdet_fec!S116)</f>
        <v>0.79985381085028118</v>
      </c>
      <c r="T116" s="112">
        <f>IF(RES_hhdet_tes!T116=0,"",RES_hhdet_tes!T116/RES_hhdet_fec!T116)</f>
        <v>0.8180151497225806</v>
      </c>
      <c r="U116" s="112">
        <f>IF(RES_hhdet_tes!U116=0,"",RES_hhdet_tes!U116/RES_hhdet_fec!U116)</f>
        <v>0.82890155855841985</v>
      </c>
      <c r="V116" s="112">
        <f>IF(RES_hhdet_tes!V116=0,"",RES_hhdet_tes!V116/RES_hhdet_fec!V116)</f>
        <v>0.83735396231923598</v>
      </c>
      <c r="W116" s="112">
        <f>IF(RES_hhdet_tes!W116=0,"",RES_hhdet_tes!W116/RES_hhdet_fec!W116)</f>
        <v>0.8472798177333466</v>
      </c>
      <c r="X116" s="112">
        <f>IF(RES_hhdet_tes!X116=0,"",RES_hhdet_tes!X116/RES_hhdet_fec!X116)</f>
        <v>0.86743067119945116</v>
      </c>
      <c r="Y116" s="112">
        <f>IF(RES_hhdet_tes!Y116=0,"",RES_hhdet_tes!Y116/RES_hhdet_fec!Y116)</f>
        <v>0.8795466632448129</v>
      </c>
      <c r="DA116" s="131" t="s">
        <v>2016</v>
      </c>
    </row>
    <row r="117" spans="1:105" ht="12" customHeight="1" x14ac:dyDescent="0.25">
      <c r="A117" s="107" t="s">
        <v>121</v>
      </c>
      <c r="B117" s="113">
        <f>IF(RES_hhdet_tes!B117=0,"",RES_hhdet_tes!B117/RES_hhdet_fec!B117)</f>
        <v>0.89588290774280477</v>
      </c>
      <c r="C117" s="113">
        <f>IF(RES_hhdet_tes!C117=0,"",RES_hhdet_tes!C117/RES_hhdet_fec!C117)</f>
        <v>0.90115091355616361</v>
      </c>
      <c r="D117" s="113">
        <f>IF(RES_hhdet_tes!D117=0,"",RES_hhdet_tes!D117/RES_hhdet_fec!D117)</f>
        <v>0.90900290566663244</v>
      </c>
      <c r="E117" s="113">
        <f>IF(RES_hhdet_tes!E117=0,"",RES_hhdet_tes!E117/RES_hhdet_fec!E117)</f>
        <v>0.89856592845381378</v>
      </c>
      <c r="F117" s="113">
        <f>IF(RES_hhdet_tes!F117=0,"",RES_hhdet_tes!F117/RES_hhdet_fec!F117)</f>
        <v>0.89603885939548156</v>
      </c>
      <c r="G117" s="113">
        <f>IF(RES_hhdet_tes!G117=0,"",RES_hhdet_tes!G117/RES_hhdet_fec!G117)</f>
        <v>0.88887998605990892</v>
      </c>
      <c r="H117" s="113">
        <f>IF(RES_hhdet_tes!H117=0,"",RES_hhdet_tes!H117/RES_hhdet_fec!H117)</f>
        <v>0.89093114344529756</v>
      </c>
      <c r="I117" s="113">
        <f>IF(RES_hhdet_tes!I117=0,"",RES_hhdet_tes!I117/RES_hhdet_fec!I117)</f>
        <v>0.88115281557725567</v>
      </c>
      <c r="J117" s="113">
        <f>IF(RES_hhdet_tes!J117=0,"",RES_hhdet_tes!J117/RES_hhdet_fec!J117)</f>
        <v>0.89166929930450267</v>
      </c>
      <c r="K117" s="113">
        <f>IF(RES_hhdet_tes!K117=0,"",RES_hhdet_tes!K117/RES_hhdet_fec!K117)</f>
        <v>0.890498029619752</v>
      </c>
      <c r="L117" s="113">
        <f>IF(RES_hhdet_tes!L117=0,"",RES_hhdet_tes!L117/RES_hhdet_fec!L117)</f>
        <v>0.89197495080885791</v>
      </c>
      <c r="M117" s="113">
        <f>IF(RES_hhdet_tes!M117=0,"",RES_hhdet_tes!M117/RES_hhdet_fec!M117)</f>
        <v>0.88951953702402775</v>
      </c>
      <c r="N117" s="113">
        <f>IF(RES_hhdet_tes!N117=0,"",RES_hhdet_tes!N117/RES_hhdet_fec!N117)</f>
        <v>0.89084968723640745</v>
      </c>
      <c r="O117" s="113">
        <f>IF(RES_hhdet_tes!O117=0,"",RES_hhdet_tes!O117/RES_hhdet_fec!O117)</f>
        <v>0.88690722479781858</v>
      </c>
      <c r="P117" s="113">
        <f>IF(RES_hhdet_tes!P117=0,"",RES_hhdet_tes!P117/RES_hhdet_fec!P117)</f>
        <v>0.90097876844308378</v>
      </c>
      <c r="Q117" s="113">
        <f>IF(RES_hhdet_tes!Q117=0,"",RES_hhdet_tes!Q117/RES_hhdet_fec!Q117)</f>
        <v>0.90547567569618914</v>
      </c>
      <c r="R117" s="113">
        <f>IF(RES_hhdet_tes!R117=0,"",RES_hhdet_tes!R117/RES_hhdet_fec!R117)</f>
        <v>0.90939132935692502</v>
      </c>
      <c r="S117" s="113">
        <f>IF(RES_hhdet_tes!S117=0,"",RES_hhdet_tes!S117/RES_hhdet_fec!S117)</f>
        <v>0.90843401042820426</v>
      </c>
      <c r="T117" s="113">
        <f>IF(RES_hhdet_tes!T117=0,"",RES_hhdet_tes!T117/RES_hhdet_fec!T117)</f>
        <v>0.91787534802376014</v>
      </c>
      <c r="U117" s="113">
        <f>IF(RES_hhdet_tes!U117=0,"",RES_hhdet_tes!U117/RES_hhdet_fec!U117)</f>
        <v>0.92128197973689108</v>
      </c>
      <c r="V117" s="113">
        <f>IF(RES_hhdet_tes!V117=0,"",RES_hhdet_tes!V117/RES_hhdet_fec!V117)</f>
        <v>0.92964710525955896</v>
      </c>
      <c r="W117" s="113">
        <f>IF(RES_hhdet_tes!W117=0,"",RES_hhdet_tes!W117/RES_hhdet_fec!W117)</f>
        <v>0.92873137277978768</v>
      </c>
      <c r="X117" s="113">
        <f>IF(RES_hhdet_tes!X117=0,"",RES_hhdet_tes!X117/RES_hhdet_fec!X117)</f>
        <v>0.93921132695659204</v>
      </c>
      <c r="Y117" s="113">
        <f>IF(RES_hhdet_tes!Y117=0,"",RES_hhdet_tes!Y117/RES_hhdet_fec!Y117)</f>
        <v>0.95002786232823033</v>
      </c>
      <c r="DA117" s="132" t="s">
        <v>2017</v>
      </c>
    </row>
    <row r="118" spans="1:105" ht="12" customHeight="1" x14ac:dyDescent="0.25">
      <c r="A118" s="108" t="s">
        <v>53</v>
      </c>
      <c r="B118" s="111">
        <f>IF(RES_hhdet_tes!B118=0,"",RES_hhdet_tes!B118/RES_hhdet_fec!B118)</f>
        <v>0.68436497372005611</v>
      </c>
      <c r="C118" s="111">
        <f>IF(RES_hhdet_tes!C118=0,"",RES_hhdet_tes!C118/RES_hhdet_fec!C118)</f>
        <v>0.68516767074432072</v>
      </c>
      <c r="D118" s="111">
        <f>IF(RES_hhdet_tes!D118=0,"",RES_hhdet_tes!D118/RES_hhdet_fec!D118)</f>
        <v>0.68531334048716386</v>
      </c>
      <c r="E118" s="111">
        <f>IF(RES_hhdet_tes!E118=0,"",RES_hhdet_tes!E118/RES_hhdet_fec!E118)</f>
        <v>0.72476480622142159</v>
      </c>
      <c r="F118" s="111">
        <f>IF(RES_hhdet_tes!F118=0,"",RES_hhdet_tes!F118/RES_hhdet_fec!F118)</f>
        <v>0.73829602140399675</v>
      </c>
      <c r="G118" s="111">
        <f>IF(RES_hhdet_tes!G118=0,"",RES_hhdet_tes!G118/RES_hhdet_fec!G118)</f>
        <v>0.77271160036059139</v>
      </c>
      <c r="H118" s="111">
        <f>IF(RES_hhdet_tes!H118=0,"",RES_hhdet_tes!H118/RES_hhdet_fec!H118)</f>
        <v>0.77318641517436604</v>
      </c>
      <c r="I118" s="111">
        <f>IF(RES_hhdet_tes!I118=0,"",RES_hhdet_tes!I118/RES_hhdet_fec!I118)</f>
        <v>0.77672183052460142</v>
      </c>
      <c r="J118" s="111">
        <f>IF(RES_hhdet_tes!J118=0,"",RES_hhdet_tes!J118/RES_hhdet_fec!J118)</f>
        <v>0.77798294663797418</v>
      </c>
      <c r="K118" s="111">
        <f>IF(RES_hhdet_tes!K118=0,"",RES_hhdet_tes!K118/RES_hhdet_fec!K118)</f>
        <v>0.78097017362952836</v>
      </c>
      <c r="L118" s="111">
        <f>IF(RES_hhdet_tes!L118=0,"",RES_hhdet_tes!L118/RES_hhdet_fec!L118)</f>
        <v>0.78321635091747233</v>
      </c>
      <c r="M118" s="111">
        <f>IF(RES_hhdet_tes!M118=0,"",RES_hhdet_tes!M118/RES_hhdet_fec!M118)</f>
        <v>0.78737467344854373</v>
      </c>
      <c r="N118" s="111">
        <f>IF(RES_hhdet_tes!N118=0,"",RES_hhdet_tes!N118/RES_hhdet_fec!N118)</f>
        <v>0.78983497243389544</v>
      </c>
      <c r="O118" s="111">
        <f>IF(RES_hhdet_tes!O118=0,"",RES_hhdet_tes!O118/RES_hhdet_fec!O118)</f>
        <v>0.79074551521119707</v>
      </c>
      <c r="P118" s="111">
        <f>IF(RES_hhdet_tes!P118=0,"",RES_hhdet_tes!P118/RES_hhdet_fec!P118)</f>
        <v>0.79553061778600687</v>
      </c>
      <c r="Q118" s="111">
        <f>IF(RES_hhdet_tes!Q118=0,"",RES_hhdet_tes!Q118/RES_hhdet_fec!Q118)</f>
        <v>0.80476816568057186</v>
      </c>
      <c r="R118" s="111">
        <f>IF(RES_hhdet_tes!R118=0,"",RES_hhdet_tes!R118/RES_hhdet_fec!R118)</f>
        <v>0.81419284721342944</v>
      </c>
      <c r="S118" s="111">
        <f>IF(RES_hhdet_tes!S118=0,"",RES_hhdet_tes!S118/RES_hhdet_fec!S118)</f>
        <v>0.82169041543664356</v>
      </c>
      <c r="T118" s="111">
        <f>IF(RES_hhdet_tes!T118=0,"",RES_hhdet_tes!T118/RES_hhdet_fec!T118)</f>
        <v>0.82787747037420079</v>
      </c>
      <c r="U118" s="111">
        <f>IF(RES_hhdet_tes!U118=0,"",RES_hhdet_tes!U118/RES_hhdet_fec!U118)</f>
        <v>0.8351803405235968</v>
      </c>
      <c r="V118" s="111">
        <f>IF(RES_hhdet_tes!V118=0,"",RES_hhdet_tes!V118/RES_hhdet_fec!V118)</f>
        <v>0.84078211516208268</v>
      </c>
      <c r="W118" s="111">
        <f>IF(RES_hhdet_tes!W118=0,"",RES_hhdet_tes!W118/RES_hhdet_fec!W118)</f>
        <v>0.85359168044835709</v>
      </c>
      <c r="X118" s="111">
        <f>IF(RES_hhdet_tes!X118=0,"",RES_hhdet_tes!X118/RES_hhdet_fec!X118)</f>
        <v>0.865584508811714</v>
      </c>
      <c r="Y118" s="111">
        <f>IF(RES_hhdet_tes!Y118=0,"",RES_hhdet_tes!Y118/RES_hhdet_fec!Y118)</f>
        <v>0.87531102591834642</v>
      </c>
      <c r="DA118" s="63" t="s">
        <v>2018</v>
      </c>
    </row>
    <row r="119" spans="1:105" ht="12" customHeight="1" x14ac:dyDescent="0.25">
      <c r="A119" s="108" t="s">
        <v>52</v>
      </c>
      <c r="B119" s="111">
        <f>IF(RES_hhdet_tes!B119=0,"",RES_hhdet_tes!B119/RES_hhdet_fec!B119)</f>
        <v>1</v>
      </c>
      <c r="C119" s="111">
        <f>IF(RES_hhdet_tes!C119=0,"",RES_hhdet_tes!C119/RES_hhdet_fec!C119)</f>
        <v>1</v>
      </c>
      <c r="D119" s="111">
        <f>IF(RES_hhdet_tes!D119=0,"",RES_hhdet_tes!D119/RES_hhdet_fec!D119)</f>
        <v>1</v>
      </c>
      <c r="E119" s="111">
        <f>IF(RES_hhdet_tes!E119=0,"",RES_hhdet_tes!E119/RES_hhdet_fec!E119)</f>
        <v>1</v>
      </c>
      <c r="F119" s="111">
        <f>IF(RES_hhdet_tes!F119=0,"",RES_hhdet_tes!F119/RES_hhdet_fec!F119)</f>
        <v>1</v>
      </c>
      <c r="G119" s="111">
        <f>IF(RES_hhdet_tes!G119=0,"",RES_hhdet_tes!G119/RES_hhdet_fec!G119)</f>
        <v>1</v>
      </c>
      <c r="H119" s="111">
        <f>IF(RES_hhdet_tes!H119=0,"",RES_hhdet_tes!H119/RES_hhdet_fec!H119)</f>
        <v>1</v>
      </c>
      <c r="I119" s="111">
        <f>IF(RES_hhdet_tes!I119=0,"",RES_hhdet_tes!I119/RES_hhdet_fec!I119)</f>
        <v>1</v>
      </c>
      <c r="J119" s="111">
        <f>IF(RES_hhdet_tes!J119=0,"",RES_hhdet_tes!J119/RES_hhdet_fec!J119)</f>
        <v>1</v>
      </c>
      <c r="K119" s="111">
        <f>IF(RES_hhdet_tes!K119=0,"",RES_hhdet_tes!K119/RES_hhdet_fec!K119)</f>
        <v>1</v>
      </c>
      <c r="L119" s="111">
        <f>IF(RES_hhdet_tes!L119=0,"",RES_hhdet_tes!L119/RES_hhdet_fec!L119)</f>
        <v>1</v>
      </c>
      <c r="M119" s="111">
        <f>IF(RES_hhdet_tes!M119=0,"",RES_hhdet_tes!M119/RES_hhdet_fec!M119)</f>
        <v>1</v>
      </c>
      <c r="N119" s="111">
        <f>IF(RES_hhdet_tes!N119=0,"",RES_hhdet_tes!N119/RES_hhdet_fec!N119)</f>
        <v>1</v>
      </c>
      <c r="O119" s="111">
        <f>IF(RES_hhdet_tes!O119=0,"",RES_hhdet_tes!O119/RES_hhdet_fec!O119)</f>
        <v>1</v>
      </c>
      <c r="P119" s="111">
        <f>IF(RES_hhdet_tes!P119=0,"",RES_hhdet_tes!P119/RES_hhdet_fec!P119)</f>
        <v>1</v>
      </c>
      <c r="Q119" s="111">
        <f>IF(RES_hhdet_tes!Q119=0,"",RES_hhdet_tes!Q119/RES_hhdet_fec!Q119)</f>
        <v>1</v>
      </c>
      <c r="R119" s="111">
        <f>IF(RES_hhdet_tes!R119=0,"",RES_hhdet_tes!R119/RES_hhdet_fec!R119)</f>
        <v>1</v>
      </c>
      <c r="S119" s="111">
        <f>IF(RES_hhdet_tes!S119=0,"",RES_hhdet_tes!S119/RES_hhdet_fec!S119)</f>
        <v>1</v>
      </c>
      <c r="T119" s="111">
        <f>IF(RES_hhdet_tes!T119=0,"",RES_hhdet_tes!T119/RES_hhdet_fec!T119)</f>
        <v>1</v>
      </c>
      <c r="U119" s="111">
        <f>IF(RES_hhdet_tes!U119=0,"",RES_hhdet_tes!U119/RES_hhdet_fec!U119)</f>
        <v>1</v>
      </c>
      <c r="V119" s="111">
        <f>IF(RES_hhdet_tes!V119=0,"",RES_hhdet_tes!V119/RES_hhdet_fec!V119)</f>
        <v>1</v>
      </c>
      <c r="W119" s="111">
        <f>IF(RES_hhdet_tes!W119=0,"",RES_hhdet_tes!W119/RES_hhdet_fec!W119)</f>
        <v>1</v>
      </c>
      <c r="X119" s="111">
        <f>IF(RES_hhdet_tes!X119=0,"",RES_hhdet_tes!X119/RES_hhdet_fec!X119)</f>
        <v>1</v>
      </c>
      <c r="Y119" s="111">
        <f>IF(RES_hhdet_tes!Y119=0,"",RES_hhdet_tes!Y119/RES_hhdet_fec!Y119)</f>
        <v>1</v>
      </c>
      <c r="DA119" s="63" t="s">
        <v>2019</v>
      </c>
    </row>
    <row r="120" spans="1:105" ht="12" customHeight="1" x14ac:dyDescent="0.25">
      <c r="A120" s="121" t="s">
        <v>54</v>
      </c>
      <c r="B120" s="124">
        <f>IF(RES_hhdet_tes!B120=0,"",RES_hhdet_tes!B120/RES_hhdet_fec!B120)</f>
        <v>0.67952929829649678</v>
      </c>
      <c r="C120" s="124">
        <f>IF(RES_hhdet_tes!C120=0,"",RES_hhdet_tes!C120/RES_hhdet_fec!C120)</f>
        <v>0.68190938031797421</v>
      </c>
      <c r="D120" s="124">
        <f>IF(RES_hhdet_tes!D120=0,"",RES_hhdet_tes!D120/RES_hhdet_fec!D120)</f>
        <v>0.67751055363506396</v>
      </c>
      <c r="E120" s="124">
        <f>IF(RES_hhdet_tes!E120=0,"",RES_hhdet_tes!E120/RES_hhdet_fec!E120)</f>
        <v>0.67756433438893937</v>
      </c>
      <c r="F120" s="124">
        <f>IF(RES_hhdet_tes!F120=0,"",RES_hhdet_tes!F120/RES_hhdet_fec!F120)</f>
        <v>0.67591088636580787</v>
      </c>
      <c r="G120" s="124">
        <f>IF(RES_hhdet_tes!G120=0,"",RES_hhdet_tes!G120/RES_hhdet_fec!G120)</f>
        <v>0.64124826444455629</v>
      </c>
      <c r="H120" s="124">
        <f>IF(RES_hhdet_tes!H120=0,"",RES_hhdet_tes!H120/RES_hhdet_fec!H120)</f>
        <v>0.66303097455613302</v>
      </c>
      <c r="I120" s="124">
        <f>IF(RES_hhdet_tes!I120=0,"",RES_hhdet_tes!I120/RES_hhdet_fec!I120)</f>
        <v>0.64787756676291219</v>
      </c>
      <c r="J120" s="124">
        <f>IF(RES_hhdet_tes!J120=0,"",RES_hhdet_tes!J120/RES_hhdet_fec!J120)</f>
        <v>0.66788575596428013</v>
      </c>
      <c r="K120" s="124">
        <f>IF(RES_hhdet_tes!K120=0,"",RES_hhdet_tes!K120/RES_hhdet_fec!K120)</f>
        <v>0.66418939425308254</v>
      </c>
      <c r="L120" s="124">
        <f>IF(RES_hhdet_tes!L120=0,"",RES_hhdet_tes!L120/RES_hhdet_fec!L120)</f>
        <v>0.68281817857410287</v>
      </c>
      <c r="M120" s="124">
        <f>IF(RES_hhdet_tes!M120=0,"",RES_hhdet_tes!M120/RES_hhdet_fec!M120)</f>
        <v>0.69010256932016956</v>
      </c>
      <c r="N120" s="124">
        <f>IF(RES_hhdet_tes!N120=0,"",RES_hhdet_tes!N120/RES_hhdet_fec!N120)</f>
        <v>0.70267408973303391</v>
      </c>
      <c r="O120" s="124">
        <f>IF(RES_hhdet_tes!O120=0,"",RES_hhdet_tes!O120/RES_hhdet_fec!O120)</f>
        <v>0.70785422575878099</v>
      </c>
      <c r="P120" s="124">
        <f>IF(RES_hhdet_tes!P120=0,"",RES_hhdet_tes!P120/RES_hhdet_fec!P120)</f>
        <v>0.7147209970934072</v>
      </c>
      <c r="Q120" s="124">
        <f>IF(RES_hhdet_tes!Q120=0,"",RES_hhdet_tes!Q120/RES_hhdet_fec!Q120)</f>
        <v>0.71910620830062577</v>
      </c>
      <c r="R120" s="124">
        <f>IF(RES_hhdet_tes!R120=0,"",RES_hhdet_tes!R120/RES_hhdet_fec!R120)</f>
        <v>0.7248691256374572</v>
      </c>
      <c r="S120" s="124">
        <f>IF(RES_hhdet_tes!S120=0,"",RES_hhdet_tes!S120/RES_hhdet_fec!S120)</f>
        <v>0.73099262239728535</v>
      </c>
      <c r="T120" s="124">
        <f>IF(RES_hhdet_tes!T120=0,"",RES_hhdet_tes!T120/RES_hhdet_fec!T120)</f>
        <v>0.73514721076693157</v>
      </c>
      <c r="U120" s="124">
        <f>IF(RES_hhdet_tes!U120=0,"",RES_hhdet_tes!U120/RES_hhdet_fec!U120)</f>
        <v>0.7414256629747451</v>
      </c>
      <c r="V120" s="124">
        <f>IF(RES_hhdet_tes!V120=0,"",RES_hhdet_tes!V120/RES_hhdet_fec!V120)</f>
        <v>0.75501544387659147</v>
      </c>
      <c r="W120" s="124">
        <f>IF(RES_hhdet_tes!W120=0,"",RES_hhdet_tes!W120/RES_hhdet_fec!W120)</f>
        <v>0.76627768364389692</v>
      </c>
      <c r="X120" s="124">
        <f>IF(RES_hhdet_tes!X120=0,"",RES_hhdet_tes!X120/RES_hhdet_fec!X120)</f>
        <v>0.78351880226401449</v>
      </c>
      <c r="Y120" s="124">
        <f>IF(RES_hhdet_tes!Y120=0,"",RES_hhdet_tes!Y120/RES_hhdet_fec!Y120)</f>
        <v>0.79181208788894353</v>
      </c>
      <c r="DA120" s="130" t="s">
        <v>2020</v>
      </c>
    </row>
    <row r="121" spans="1:105" ht="12" customHeight="1" x14ac:dyDescent="0.25">
      <c r="A121" s="97" t="s">
        <v>50</v>
      </c>
      <c r="B121" s="111">
        <f>IF(RES_hhdet_tes!B121=0,"",RES_hhdet_tes!B121/RES_hhdet_fec!B121)</f>
        <v>0.61020837691929541</v>
      </c>
      <c r="C121" s="111">
        <f>IF(RES_hhdet_tes!C121=0,"",RES_hhdet_tes!C121/RES_hhdet_fec!C121)</f>
        <v>0.60922958579141029</v>
      </c>
      <c r="D121" s="111">
        <f>IF(RES_hhdet_tes!D121=0,"",RES_hhdet_tes!D121/RES_hhdet_fec!D121)</f>
        <v>0.6069129495640736</v>
      </c>
      <c r="E121" s="111">
        <f>IF(RES_hhdet_tes!E121=0,"",RES_hhdet_tes!E121/RES_hhdet_fec!E121)</f>
        <v>0.60410624714114036</v>
      </c>
      <c r="F121" s="111">
        <f>IF(RES_hhdet_tes!F121=0,"",RES_hhdet_tes!F121/RES_hhdet_fec!F121)</f>
        <v>0.60393225914882953</v>
      </c>
      <c r="G121" s="111">
        <f>IF(RES_hhdet_tes!G121=0,"",RES_hhdet_tes!G121/RES_hhdet_fec!G121)</f>
        <v>0.57936235000173031</v>
      </c>
      <c r="H121" s="111">
        <f>IF(RES_hhdet_tes!H121=0,"",RES_hhdet_tes!H121/RES_hhdet_fec!H121)</f>
        <v>0.58289749059968554</v>
      </c>
      <c r="I121" s="111">
        <f>IF(RES_hhdet_tes!I121=0,"",RES_hhdet_tes!I121/RES_hhdet_fec!I121)</f>
        <v>0.58045958280877963</v>
      </c>
      <c r="J121" s="111">
        <f>IF(RES_hhdet_tes!J121=0,"",RES_hhdet_tes!J121/RES_hhdet_fec!J121)</f>
        <v>0.58348256003188304</v>
      </c>
      <c r="K121" s="111">
        <f>IF(RES_hhdet_tes!K121=0,"",RES_hhdet_tes!K121/RES_hhdet_fec!K121)</f>
        <v>0.58123057694033753</v>
      </c>
      <c r="L121" s="111">
        <f>IF(RES_hhdet_tes!L121=0,"",RES_hhdet_tes!L121/RES_hhdet_fec!L121)</f>
        <v>0.5816730304840132</v>
      </c>
      <c r="M121" s="111">
        <f>IF(RES_hhdet_tes!M121=0,"",RES_hhdet_tes!M121/RES_hhdet_fec!M121)</f>
        <v>0.58181380240108771</v>
      </c>
      <c r="N121" s="111">
        <f>IF(RES_hhdet_tes!N121=0,"",RES_hhdet_tes!N121/RES_hhdet_fec!N121)</f>
        <v>0.58313920090202853</v>
      </c>
      <c r="O121" s="111">
        <f>IF(RES_hhdet_tes!O121=0,"",RES_hhdet_tes!O121/RES_hhdet_fec!O121)</f>
        <v>0.58421493526125057</v>
      </c>
      <c r="P121" s="111">
        <f>IF(RES_hhdet_tes!P121=0,"",RES_hhdet_tes!P121/RES_hhdet_fec!P121)</f>
        <v>0.58603872926668676</v>
      </c>
      <c r="Q121" s="111">
        <f>IF(RES_hhdet_tes!Q121=0,"",RES_hhdet_tes!Q121/RES_hhdet_fec!Q121)</f>
        <v>0.58703299803205633</v>
      </c>
      <c r="R121" s="111">
        <f>IF(RES_hhdet_tes!R121=0,"",RES_hhdet_tes!R121/RES_hhdet_fec!R121)</f>
        <v>0.58843580942221374</v>
      </c>
      <c r="S121" s="111">
        <f>IF(RES_hhdet_tes!S121=0,"",RES_hhdet_tes!S121/RES_hhdet_fec!S121)</f>
        <v>0.5900044682870762</v>
      </c>
      <c r="T121" s="111">
        <f>IF(RES_hhdet_tes!T121=0,"",RES_hhdet_tes!T121/RES_hhdet_fec!T121)</f>
        <v>0.5927554135068801</v>
      </c>
      <c r="U121" s="111">
        <f>IF(RES_hhdet_tes!U121=0,"",RES_hhdet_tes!U121/RES_hhdet_fec!U121)</f>
        <v>0.59544329642708371</v>
      </c>
      <c r="V121" s="111">
        <f>IF(RES_hhdet_tes!V121=0,"",RES_hhdet_tes!V121/RES_hhdet_fec!V121)</f>
        <v>0.59919319300544893</v>
      </c>
      <c r="W121" s="111">
        <f>IF(RES_hhdet_tes!W121=0,"",RES_hhdet_tes!W121/RES_hhdet_fec!W121)</f>
        <v>0.60315547221201937</v>
      </c>
      <c r="X121" s="111">
        <f>IF(RES_hhdet_tes!X121=0,"",RES_hhdet_tes!X121/RES_hhdet_fec!X121)</f>
        <v>0.60626698055691552</v>
      </c>
      <c r="Y121" s="111">
        <f>IF(RES_hhdet_tes!Y121=0,"",RES_hhdet_tes!Y121/RES_hhdet_fec!Y121)</f>
        <v>0.60868655271961014</v>
      </c>
      <c r="DA121" s="63" t="s">
        <v>2021</v>
      </c>
    </row>
    <row r="122" spans="1:105" ht="12" customHeight="1" x14ac:dyDescent="0.25">
      <c r="A122" s="109" t="s">
        <v>120</v>
      </c>
      <c r="B122" s="45">
        <f>IF(RES_hhdet_tes!B122=0,"",RES_hhdet_tes!B122/RES_hhdet_fec!B122)</f>
        <v>0.75832715205683987</v>
      </c>
      <c r="C122" s="45">
        <f>IF(RES_hhdet_tes!C122=0,"",RES_hhdet_tes!C122/RES_hhdet_fec!C122)</f>
        <v>0.75903717665433501</v>
      </c>
      <c r="D122" s="45">
        <f>IF(RES_hhdet_tes!D122=0,"",RES_hhdet_tes!D122/RES_hhdet_fec!D122)</f>
        <v>0.75924063993592705</v>
      </c>
      <c r="E122" s="45">
        <f>IF(RES_hhdet_tes!E122=0,"",RES_hhdet_tes!E122/RES_hhdet_fec!E122)</f>
        <v>0.76016217670579489</v>
      </c>
      <c r="F122" s="45">
        <f>IF(RES_hhdet_tes!F122=0,"",RES_hhdet_tes!F122/RES_hhdet_fec!F122)</f>
        <v>0.76182645819968819</v>
      </c>
      <c r="G122" s="45">
        <f>IF(RES_hhdet_tes!G122=0,"",RES_hhdet_tes!G122/RES_hhdet_fec!G122)</f>
        <v>0.76864469185926798</v>
      </c>
      <c r="H122" s="45">
        <f>IF(RES_hhdet_tes!H122=0,"",RES_hhdet_tes!H122/RES_hhdet_fec!H122)</f>
        <v>0.76875274441416053</v>
      </c>
      <c r="I122" s="45">
        <f>IF(RES_hhdet_tes!I122=0,"",RES_hhdet_tes!I122/RES_hhdet_fec!I122)</f>
        <v>0.77100407169637553</v>
      </c>
      <c r="J122" s="45">
        <f>IF(RES_hhdet_tes!J122=0,"",RES_hhdet_tes!J122/RES_hhdet_fec!J122)</f>
        <v>0.77280801939055022</v>
      </c>
      <c r="K122" s="45">
        <f>IF(RES_hhdet_tes!K122=0,"",RES_hhdet_tes!K122/RES_hhdet_fec!K122)</f>
        <v>0.775709789921328</v>
      </c>
      <c r="L122" s="45">
        <f>IF(RES_hhdet_tes!L122=0,"",RES_hhdet_tes!L122/RES_hhdet_fec!L122)</f>
        <v>0.77834041666769249</v>
      </c>
      <c r="M122" s="45">
        <f>IF(RES_hhdet_tes!M122=0,"",RES_hhdet_tes!M122/RES_hhdet_fec!M122)</f>
        <v>0.78090152323844164</v>
      </c>
      <c r="N122" s="45">
        <f>IF(RES_hhdet_tes!N122=0,"",RES_hhdet_tes!N122/RES_hhdet_fec!N122)</f>
        <v>0.78305575342802614</v>
      </c>
      <c r="O122" s="45">
        <f>IF(RES_hhdet_tes!O122=0,"",RES_hhdet_tes!O122/RES_hhdet_fec!O122)</f>
        <v>0.78495714690053009</v>
      </c>
      <c r="P122" s="45">
        <f>IF(RES_hhdet_tes!P122=0,"",RES_hhdet_tes!P122/RES_hhdet_fec!P122)</f>
        <v>0.78783792512368478</v>
      </c>
      <c r="Q122" s="45">
        <f>IF(RES_hhdet_tes!Q122=0,"",RES_hhdet_tes!Q122/RES_hhdet_fec!Q122)</f>
        <v>0.79213582753744716</v>
      </c>
      <c r="R122" s="45">
        <f>IF(RES_hhdet_tes!R122=0,"",RES_hhdet_tes!R122/RES_hhdet_fec!R122)</f>
        <v>0.797753834975235</v>
      </c>
      <c r="S122" s="45">
        <f>IF(RES_hhdet_tes!S122=0,"",RES_hhdet_tes!S122/RES_hhdet_fec!S122)</f>
        <v>0.80509162201453055</v>
      </c>
      <c r="T122" s="45">
        <f>IF(RES_hhdet_tes!T122=0,"",RES_hhdet_tes!T122/RES_hhdet_fec!T122)</f>
        <v>0.81512708113090204</v>
      </c>
      <c r="U122" s="45">
        <f>IF(RES_hhdet_tes!U122=0,"",RES_hhdet_tes!U122/RES_hhdet_fec!U122)</f>
        <v>0.82671944920248963</v>
      </c>
      <c r="V122" s="45">
        <f>IF(RES_hhdet_tes!V122=0,"",RES_hhdet_tes!V122/RES_hhdet_fec!V122)</f>
        <v>0.83933845931169149</v>
      </c>
      <c r="W122" s="45">
        <f>IF(RES_hhdet_tes!W122=0,"",RES_hhdet_tes!W122/RES_hhdet_fec!W122)</f>
        <v>0.85248333486662764</v>
      </c>
      <c r="X122" s="45">
        <f>IF(RES_hhdet_tes!X122=0,"",RES_hhdet_tes!X122/RES_hhdet_fec!X122)</f>
        <v>0.86750944164533961</v>
      </c>
      <c r="Y122" s="45">
        <f>IF(RES_hhdet_tes!Y122=0,"",RES_hhdet_tes!Y122/RES_hhdet_fec!Y122)</f>
        <v>0.87842595349044661</v>
      </c>
      <c r="DA122" s="60" t="s">
        <v>2022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209</v>
      </c>
      <c r="B124" s="119">
        <f>IF(RES_hhdet_tes!B124=0,"",RES_hhdet_tes!B124/RES_hhdet_fec!B124)</f>
        <v>0.77359686314903608</v>
      </c>
      <c r="C124" s="119">
        <f>IF(RES_hhdet_tes!C124=0,"",RES_hhdet_tes!C124/RES_hhdet_fec!C124)</f>
        <v>0.77438592420887853</v>
      </c>
      <c r="D124" s="119">
        <f>IF(RES_hhdet_tes!D124=0,"",RES_hhdet_tes!D124/RES_hhdet_fec!D124)</f>
        <v>0.77892503928655044</v>
      </c>
      <c r="E124" s="119">
        <f>IF(RES_hhdet_tes!E124=0,"",RES_hhdet_tes!E124/RES_hhdet_fec!E124)</f>
        <v>0.77918511409876035</v>
      </c>
      <c r="F124" s="119">
        <f>IF(RES_hhdet_tes!F124=0,"",RES_hhdet_tes!F124/RES_hhdet_fec!F124)</f>
        <v>0.78446489769886751</v>
      </c>
      <c r="G124" s="119">
        <f>IF(RES_hhdet_tes!G124=0,"",RES_hhdet_tes!G124/RES_hhdet_fec!G124)</f>
        <v>0.78602273628225139</v>
      </c>
      <c r="H124" s="119">
        <f>IF(RES_hhdet_tes!H124=0,"",RES_hhdet_tes!H124/RES_hhdet_fec!H124)</f>
        <v>0.78864646918753101</v>
      </c>
      <c r="I124" s="119">
        <f>IF(RES_hhdet_tes!I124=0,"",RES_hhdet_tes!I124/RES_hhdet_fec!I124)</f>
        <v>0.78926259060037451</v>
      </c>
      <c r="J124" s="119">
        <f>IF(RES_hhdet_tes!J124=0,"",RES_hhdet_tes!J124/RES_hhdet_fec!J124)</f>
        <v>0.79436281226356231</v>
      </c>
      <c r="K124" s="119">
        <f>IF(RES_hhdet_tes!K124=0,"",RES_hhdet_tes!K124/RES_hhdet_fec!K124)</f>
        <v>0.79678824019502592</v>
      </c>
      <c r="L124" s="119">
        <f>IF(RES_hhdet_tes!L124=0,"",RES_hhdet_tes!L124/RES_hhdet_fec!L124)</f>
        <v>0.80138211886399791</v>
      </c>
      <c r="M124" s="119">
        <f>IF(RES_hhdet_tes!M124=0,"",RES_hhdet_tes!M124/RES_hhdet_fec!M124)</f>
        <v>0.80485798468423597</v>
      </c>
      <c r="N124" s="119">
        <f>IF(RES_hhdet_tes!N124=0,"",RES_hhdet_tes!N124/RES_hhdet_fec!N124)</f>
        <v>0.809711189956695</v>
      </c>
      <c r="O124" s="119">
        <f>IF(RES_hhdet_tes!O124=0,"",RES_hhdet_tes!O124/RES_hhdet_fec!O124)</f>
        <v>0.8190780244375031</v>
      </c>
      <c r="P124" s="119">
        <f>IF(RES_hhdet_tes!P124=0,"",RES_hhdet_tes!P124/RES_hhdet_fec!P124)</f>
        <v>0.81995907027622994</v>
      </c>
      <c r="Q124" s="119">
        <f>IF(RES_hhdet_tes!Q124=0,"",RES_hhdet_tes!Q124/RES_hhdet_fec!Q124)</f>
        <v>0.82559015754471388</v>
      </c>
      <c r="R124" s="119">
        <f>IF(RES_hhdet_tes!R124=0,"",RES_hhdet_tes!R124/RES_hhdet_fec!R124)</f>
        <v>0.82930355490687258</v>
      </c>
      <c r="S124" s="119">
        <f>IF(RES_hhdet_tes!S124=0,"",RES_hhdet_tes!S124/RES_hhdet_fec!S124)</f>
        <v>0.83338167366070715</v>
      </c>
      <c r="T124" s="119">
        <f>IF(RES_hhdet_tes!T124=0,"",RES_hhdet_tes!T124/RES_hhdet_fec!T124)</f>
        <v>0.83396606875408474</v>
      </c>
      <c r="U124" s="119">
        <f>IF(RES_hhdet_tes!U124=0,"",RES_hhdet_tes!U124/RES_hhdet_fec!U124)</f>
        <v>0.84014499379985319</v>
      </c>
      <c r="V124" s="119">
        <f>IF(RES_hhdet_tes!V124=0,"",RES_hhdet_tes!V124/RES_hhdet_fec!V124)</f>
        <v>0.8424958378471995</v>
      </c>
      <c r="W124" s="119">
        <f>IF(RES_hhdet_tes!W124=0,"",RES_hhdet_tes!W124/RES_hhdet_fec!W124)</f>
        <v>0.84571036285738965</v>
      </c>
      <c r="X124" s="119">
        <f>IF(RES_hhdet_tes!X124=0,"",RES_hhdet_tes!X124/RES_hhdet_fec!X124)</f>
        <v>0.85035440230224835</v>
      </c>
      <c r="Y124" s="119">
        <f>IF(RES_hhdet_tes!Y124=0,"",RES_hhdet_tes!Y124/RES_hhdet_fec!Y124)</f>
        <v>0.8562067561911233</v>
      </c>
      <c r="DA124" s="129" t="s">
        <v>2023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0.77689176503666624</v>
      </c>
      <c r="C125" s="124">
        <f>IF(RES_hhdet_tes!C125=0,"",RES_hhdet_tes!C125/RES_hhdet_fec!C125)</f>
        <v>0.77736922848162471</v>
      </c>
      <c r="D125" s="124">
        <f>IF(RES_hhdet_tes!D125=0,"",RES_hhdet_tes!D125/RES_hhdet_fec!D125)</f>
        <v>0.78203690669974957</v>
      </c>
      <c r="E125" s="124">
        <f>IF(RES_hhdet_tes!E125=0,"",RES_hhdet_tes!E125/RES_hhdet_fec!E125)</f>
        <v>0.78154162248030601</v>
      </c>
      <c r="F125" s="124">
        <f>IF(RES_hhdet_tes!F125=0,"",RES_hhdet_tes!F125/RES_hhdet_fec!F125)</f>
        <v>0.78688916354175475</v>
      </c>
      <c r="G125" s="124">
        <f>IF(RES_hhdet_tes!G125=0,"",RES_hhdet_tes!G125/RES_hhdet_fec!G125)</f>
        <v>0.78853819106715728</v>
      </c>
      <c r="H125" s="124">
        <f>IF(RES_hhdet_tes!H125=0,"",RES_hhdet_tes!H125/RES_hhdet_fec!H125)</f>
        <v>0.78930468711098645</v>
      </c>
      <c r="I125" s="124">
        <f>IF(RES_hhdet_tes!I125=0,"",RES_hhdet_tes!I125/RES_hhdet_fec!I125)</f>
        <v>0.79009226473957195</v>
      </c>
      <c r="J125" s="124">
        <f>IF(RES_hhdet_tes!J125=0,"",RES_hhdet_tes!J125/RES_hhdet_fec!J125)</f>
        <v>0.79469433855228744</v>
      </c>
      <c r="K125" s="124">
        <f>IF(RES_hhdet_tes!K125=0,"",RES_hhdet_tes!K125/RES_hhdet_fec!K125)</f>
        <v>0.79705101470603446</v>
      </c>
      <c r="L125" s="124">
        <f>IF(RES_hhdet_tes!L125=0,"",RES_hhdet_tes!L125/RES_hhdet_fec!L125)</f>
        <v>0.80077441416772999</v>
      </c>
      <c r="M125" s="124">
        <f>IF(RES_hhdet_tes!M125=0,"",RES_hhdet_tes!M125/RES_hhdet_fec!M125)</f>
        <v>0.80332673385053632</v>
      </c>
      <c r="N125" s="124">
        <f>IF(RES_hhdet_tes!N125=0,"",RES_hhdet_tes!N125/RES_hhdet_fec!N125)</f>
        <v>0.80663800353756809</v>
      </c>
      <c r="O125" s="124">
        <f>IF(RES_hhdet_tes!O125=0,"",RES_hhdet_tes!O125/RES_hhdet_fec!O125)</f>
        <v>0.81762507491379488</v>
      </c>
      <c r="P125" s="124">
        <f>IF(RES_hhdet_tes!P125=0,"",RES_hhdet_tes!P125/RES_hhdet_fec!P125)</f>
        <v>0.81783544610216141</v>
      </c>
      <c r="Q125" s="124">
        <f>IF(RES_hhdet_tes!Q125=0,"",RES_hhdet_tes!Q125/RES_hhdet_fec!Q125)</f>
        <v>0.82177484099794684</v>
      </c>
      <c r="R125" s="124">
        <f>IF(RES_hhdet_tes!R125=0,"",RES_hhdet_tes!R125/RES_hhdet_fec!R125)</f>
        <v>0.82557980168554046</v>
      </c>
      <c r="S125" s="124">
        <f>IF(RES_hhdet_tes!S125=0,"",RES_hhdet_tes!S125/RES_hhdet_fec!S125)</f>
        <v>0.82840637504437931</v>
      </c>
      <c r="T125" s="124">
        <f>IF(RES_hhdet_tes!T125=0,"",RES_hhdet_tes!T125/RES_hhdet_fec!T125)</f>
        <v>0.82834528397170282</v>
      </c>
      <c r="U125" s="124">
        <f>IF(RES_hhdet_tes!U125=0,"",RES_hhdet_tes!U125/RES_hhdet_fec!U125)</f>
        <v>0.8339485401036697</v>
      </c>
      <c r="V125" s="124">
        <f>IF(RES_hhdet_tes!V125=0,"",RES_hhdet_tes!V125/RES_hhdet_fec!V125)</f>
        <v>0.83589902519319426</v>
      </c>
      <c r="W125" s="124">
        <f>IF(RES_hhdet_tes!W125=0,"",RES_hhdet_tes!W125/RES_hhdet_fec!W125)</f>
        <v>0.83833803100897952</v>
      </c>
      <c r="X125" s="124">
        <f>IF(RES_hhdet_tes!X125=0,"",RES_hhdet_tes!X125/RES_hhdet_fec!X125)</f>
        <v>0.8426606337932584</v>
      </c>
      <c r="Y125" s="124">
        <f>IF(RES_hhdet_tes!Y125=0,"",RES_hhdet_tes!Y125/RES_hhdet_fec!Y125)</f>
        <v>0.8488211101429497</v>
      </c>
      <c r="DA125" s="130" t="s">
        <v>2024</v>
      </c>
    </row>
    <row r="126" spans="1:105" ht="12" customHeight="1" x14ac:dyDescent="0.25">
      <c r="A126" s="97" t="s">
        <v>199</v>
      </c>
      <c r="B126" s="111">
        <f>IF(RES_hhdet_tes!B126=0,"",RES_hhdet_tes!B126/RES_hhdet_fec!B126)</f>
        <v>0.77615572231430063</v>
      </c>
      <c r="C126" s="111">
        <f>IF(RES_hhdet_tes!C126=0,"",RES_hhdet_tes!C126/RES_hhdet_fec!C126)</f>
        <v>0.77663365926839567</v>
      </c>
      <c r="D126" s="111">
        <f>IF(RES_hhdet_tes!D126=0,"",RES_hhdet_tes!D126/RES_hhdet_fec!D126)</f>
        <v>0.78131801014767888</v>
      </c>
      <c r="E126" s="111">
        <f>IF(RES_hhdet_tes!E126=0,"",RES_hhdet_tes!E126/RES_hhdet_fec!E126)</f>
        <v>0.78083553029552877</v>
      </c>
      <c r="F126" s="111">
        <f>IF(RES_hhdet_tes!F126=0,"",RES_hhdet_tes!F126/RES_hhdet_fec!F126)</f>
        <v>0.78619788757083953</v>
      </c>
      <c r="G126" s="111">
        <f>IF(RES_hhdet_tes!G126=0,"",RES_hhdet_tes!G126/RES_hhdet_fec!G126)</f>
        <v>0.78785991237067277</v>
      </c>
      <c r="H126" s="111">
        <f>IF(RES_hhdet_tes!H126=0,"",RES_hhdet_tes!H126/RES_hhdet_fec!H126)</f>
        <v>0.78864084292180692</v>
      </c>
      <c r="I126" s="111">
        <f>IF(RES_hhdet_tes!I126=0,"",RES_hhdet_tes!I126/RES_hhdet_fec!I126)</f>
        <v>0.78944672164759266</v>
      </c>
      <c r="J126" s="111">
        <f>IF(RES_hhdet_tes!J126=0,"",RES_hhdet_tes!J126/RES_hhdet_fec!J126)</f>
        <v>0.79406603123663677</v>
      </c>
      <c r="K126" s="111">
        <f>IF(RES_hhdet_tes!K126=0,"",RES_hhdet_tes!K126/RES_hhdet_fec!K126)</f>
        <v>0.79643748507570378</v>
      </c>
      <c r="L126" s="111">
        <f>IF(RES_hhdet_tes!L126=0,"",RES_hhdet_tes!L126/RES_hhdet_fec!L126)</f>
        <v>0.80017056886511884</v>
      </c>
      <c r="M126" s="111">
        <f>IF(RES_hhdet_tes!M126=0,"",RES_hhdet_tes!M126/RES_hhdet_fec!M126)</f>
        <v>0.80274204576372754</v>
      </c>
      <c r="N126" s="111">
        <f>IF(RES_hhdet_tes!N126=0,"",RES_hhdet_tes!N126/RES_hhdet_fec!N126)</f>
        <v>0.80606502891853427</v>
      </c>
      <c r="O126" s="111">
        <f>IF(RES_hhdet_tes!O126=0,"",RES_hhdet_tes!O126/RES_hhdet_fec!O126)</f>
        <v>0.81707608144665655</v>
      </c>
      <c r="P126" s="111">
        <f>IF(RES_hhdet_tes!P126=0,"",RES_hhdet_tes!P126/RES_hhdet_fec!P126)</f>
        <v>0.81729459942251015</v>
      </c>
      <c r="Q126" s="111">
        <f>IF(RES_hhdet_tes!Q126=0,"",RES_hhdet_tes!Q126/RES_hhdet_fec!Q126)</f>
        <v>0.82124613899768695</v>
      </c>
      <c r="R126" s="111">
        <f>IF(RES_hhdet_tes!R126=0,"",RES_hhdet_tes!R126/RES_hhdet_fec!R126)</f>
        <v>0.82506188803674285</v>
      </c>
      <c r="S126" s="111">
        <f>IF(RES_hhdet_tes!S126=0,"",RES_hhdet_tes!S126/RES_hhdet_fec!S126)</f>
        <v>0.82789931425235153</v>
      </c>
      <c r="T126" s="111">
        <f>IF(RES_hhdet_tes!T126=0,"",RES_hhdet_tes!T126/RES_hhdet_fec!T126)</f>
        <v>0.8278407500359557</v>
      </c>
      <c r="U126" s="111">
        <f>IF(RES_hhdet_tes!U126=0,"",RES_hhdet_tes!U126/RES_hhdet_fec!U126)</f>
        <v>0.83345941900433074</v>
      </c>
      <c r="V126" s="111">
        <f>IF(RES_hhdet_tes!V126=0,"",RES_hhdet_tes!V126/RES_hhdet_fec!V126)</f>
        <v>0.83541612404378163</v>
      </c>
      <c r="W126" s="111">
        <f>IF(RES_hhdet_tes!W126=0,"",RES_hhdet_tes!W126/RES_hhdet_fec!W126)</f>
        <v>0.837859737914039</v>
      </c>
      <c r="X126" s="111">
        <f>IF(RES_hhdet_tes!X126=0,"",RES_hhdet_tes!X126/RES_hhdet_fec!X126)</f>
        <v>0.84219822668184308</v>
      </c>
      <c r="Y126" s="111">
        <f>IF(RES_hhdet_tes!Y126=0,"",RES_hhdet_tes!Y126/RES_hhdet_fec!Y126)</f>
        <v>0.84837780284229058</v>
      </c>
      <c r="DA126" s="63" t="s">
        <v>2025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X127" s="111">
        <f>IF(RES_hhdet_tes!X127=0,"",RES_hhdet_tes!X127/RES_hhdet_fec!X127)</f>
        <v>1</v>
      </c>
      <c r="Y127" s="111">
        <f>IF(RES_hhdet_tes!Y127=0,"",RES_hhdet_tes!Y127/RES_hhdet_fec!Y127)</f>
        <v>1</v>
      </c>
      <c r="DA127" s="63" t="s">
        <v>2026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1.8317799326564745</v>
      </c>
      <c r="C128" s="124">
        <f>IF(RES_hhdet_tes!C128=0,"",RES_hhdet_tes!C128/RES_hhdet_fec!C128)</f>
        <v>1.9114004011100765</v>
      </c>
      <c r="D128" s="124">
        <f>IF(RES_hhdet_tes!D128=0,"",RES_hhdet_tes!D128/RES_hhdet_fec!D128)</f>
        <v>2.0036610877151606</v>
      </c>
      <c r="E128" s="124">
        <f>IF(RES_hhdet_tes!E128=0,"",RES_hhdet_tes!E128/RES_hhdet_fec!E128)</f>
        <v>2.102483050514576</v>
      </c>
      <c r="F128" s="124">
        <f>IF(RES_hhdet_tes!F128=0,"",RES_hhdet_tes!F128/RES_hhdet_fec!F128)</f>
        <v>2.2521758552508975</v>
      </c>
      <c r="G128" s="124">
        <f>IF(RES_hhdet_tes!G128=0,"",RES_hhdet_tes!G128/RES_hhdet_fec!G128)</f>
        <v>2.40789809110069</v>
      </c>
      <c r="H128" s="124">
        <f>IF(RES_hhdet_tes!H128=0,"",RES_hhdet_tes!H128/RES_hhdet_fec!H128)</f>
        <v>2.5832324998327647</v>
      </c>
      <c r="I128" s="124">
        <f>IF(RES_hhdet_tes!I128=0,"",RES_hhdet_tes!I128/RES_hhdet_fec!I128)</f>
        <v>2.6505419796857912</v>
      </c>
      <c r="J128" s="124">
        <f>IF(RES_hhdet_tes!J128=0,"",RES_hhdet_tes!J128/RES_hhdet_fec!J128)</f>
        <v>2.7355195251133395</v>
      </c>
      <c r="K128" s="124">
        <f>IF(RES_hhdet_tes!K128=0,"",RES_hhdet_tes!K128/RES_hhdet_fec!K128)</f>
        <v>2.8362611207541373</v>
      </c>
      <c r="L128" s="124">
        <f>IF(RES_hhdet_tes!L128=0,"",RES_hhdet_tes!L128/RES_hhdet_fec!L128)</f>
        <v>2.9292388848051845</v>
      </c>
      <c r="M128" s="124">
        <f>IF(RES_hhdet_tes!M128=0,"",RES_hhdet_tes!M128/RES_hhdet_fec!M128)</f>
        <v>3.0519822754564259</v>
      </c>
      <c r="N128" s="124">
        <f>IF(RES_hhdet_tes!N128=0,"",RES_hhdet_tes!N128/RES_hhdet_fec!N128)</f>
        <v>3.1584670457911295</v>
      </c>
      <c r="O128" s="124">
        <f>IF(RES_hhdet_tes!O128=0,"",RES_hhdet_tes!O128/RES_hhdet_fec!O128)</f>
        <v>3.3622067758728011</v>
      </c>
      <c r="P128" s="124">
        <f>IF(RES_hhdet_tes!P128=0,"",RES_hhdet_tes!P128/RES_hhdet_fec!P128)</f>
        <v>3.5177470125385408</v>
      </c>
      <c r="Q128" s="124">
        <f>IF(RES_hhdet_tes!Q128=0,"",RES_hhdet_tes!Q128/RES_hhdet_fec!Q128)</f>
        <v>3.5702165363448355</v>
      </c>
      <c r="R128" s="124">
        <f>IF(RES_hhdet_tes!R128=0,"",RES_hhdet_tes!R128/RES_hhdet_fec!R128)</f>
        <v>3.6811188830992467</v>
      </c>
      <c r="S128" s="124">
        <f>IF(RES_hhdet_tes!S128=0,"",RES_hhdet_tes!S128/RES_hhdet_fec!S128)</f>
        <v>3.7730079423210587</v>
      </c>
      <c r="T128" s="124">
        <f>IF(RES_hhdet_tes!T128=0,"",RES_hhdet_tes!T128/RES_hhdet_fec!T128)</f>
        <v>3.8703473054473796</v>
      </c>
      <c r="U128" s="124">
        <f>IF(RES_hhdet_tes!U128=0,"",RES_hhdet_tes!U128/RES_hhdet_fec!U128)</f>
        <v>3.9309039911438464</v>
      </c>
      <c r="V128" s="124">
        <f>IF(RES_hhdet_tes!V128=0,"",RES_hhdet_tes!V128/RES_hhdet_fec!V128)</f>
        <v>4.0060060091963647</v>
      </c>
      <c r="W128" s="124">
        <f>IF(RES_hhdet_tes!W128=0,"",RES_hhdet_tes!W128/RES_hhdet_fec!W128)</f>
        <v>4.0348071771921585</v>
      </c>
      <c r="X128" s="124">
        <f>IF(RES_hhdet_tes!X128=0,"",RES_hhdet_tes!X128/RES_hhdet_fec!X128)</f>
        <v>4.0577767823407997</v>
      </c>
      <c r="Y128" s="124">
        <f>IF(RES_hhdet_tes!Y128=0,"",RES_hhdet_tes!Y128/RES_hhdet_fec!Y128)</f>
        <v>4.0834479504071393</v>
      </c>
      <c r="DA128" s="130" t="s">
        <v>2027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1.8317799326564745</v>
      </c>
      <c r="C129" s="111">
        <f>IF(RES_hhdet_tes!C129=0,"",RES_hhdet_tes!C129/RES_hhdet_fec!C129)</f>
        <v>1.9114004011100765</v>
      </c>
      <c r="D129" s="111">
        <f>IF(RES_hhdet_tes!D129=0,"",RES_hhdet_tes!D129/RES_hhdet_fec!D129)</f>
        <v>2.0036610877151606</v>
      </c>
      <c r="E129" s="111">
        <f>IF(RES_hhdet_tes!E129=0,"",RES_hhdet_tes!E129/RES_hhdet_fec!E129)</f>
        <v>2.102483050514576</v>
      </c>
      <c r="F129" s="111">
        <f>IF(RES_hhdet_tes!F129=0,"",RES_hhdet_tes!F129/RES_hhdet_fec!F129)</f>
        <v>2.2521758552508975</v>
      </c>
      <c r="G129" s="111">
        <f>IF(RES_hhdet_tes!G129=0,"",RES_hhdet_tes!G129/RES_hhdet_fec!G129)</f>
        <v>2.40789809110069</v>
      </c>
      <c r="H129" s="111">
        <f>IF(RES_hhdet_tes!H129=0,"",RES_hhdet_tes!H129/RES_hhdet_fec!H129)</f>
        <v>2.5832324998327647</v>
      </c>
      <c r="I129" s="111">
        <f>IF(RES_hhdet_tes!I129=0,"",RES_hhdet_tes!I129/RES_hhdet_fec!I129)</f>
        <v>2.6505419796857912</v>
      </c>
      <c r="J129" s="111">
        <f>IF(RES_hhdet_tes!J129=0,"",RES_hhdet_tes!J129/RES_hhdet_fec!J129)</f>
        <v>2.7355195251133395</v>
      </c>
      <c r="K129" s="111">
        <f>IF(RES_hhdet_tes!K129=0,"",RES_hhdet_tes!K129/RES_hhdet_fec!K129)</f>
        <v>2.8362611207541373</v>
      </c>
      <c r="L129" s="111">
        <f>IF(RES_hhdet_tes!L129=0,"",RES_hhdet_tes!L129/RES_hhdet_fec!L129)</f>
        <v>2.9292388848051845</v>
      </c>
      <c r="M129" s="111">
        <f>IF(RES_hhdet_tes!M129=0,"",RES_hhdet_tes!M129/RES_hhdet_fec!M129)</f>
        <v>3.0519822754564259</v>
      </c>
      <c r="N129" s="111">
        <f>IF(RES_hhdet_tes!N129=0,"",RES_hhdet_tes!N129/RES_hhdet_fec!N129)</f>
        <v>3.1584670457911295</v>
      </c>
      <c r="O129" s="111">
        <f>IF(RES_hhdet_tes!O129=0,"",RES_hhdet_tes!O129/RES_hhdet_fec!O129)</f>
        <v>3.3622067758728011</v>
      </c>
      <c r="P129" s="111">
        <f>IF(RES_hhdet_tes!P129=0,"",RES_hhdet_tes!P129/RES_hhdet_fec!P129)</f>
        <v>3.5177470125385408</v>
      </c>
      <c r="Q129" s="111">
        <f>IF(RES_hhdet_tes!Q129=0,"",RES_hhdet_tes!Q129/RES_hhdet_fec!Q129)</f>
        <v>3.5702165363448355</v>
      </c>
      <c r="R129" s="111">
        <f>IF(RES_hhdet_tes!R129=0,"",RES_hhdet_tes!R129/RES_hhdet_fec!R129)</f>
        <v>3.6811188830992467</v>
      </c>
      <c r="S129" s="111">
        <f>IF(RES_hhdet_tes!S129=0,"",RES_hhdet_tes!S129/RES_hhdet_fec!S129)</f>
        <v>3.7730079423210587</v>
      </c>
      <c r="T129" s="111">
        <f>IF(RES_hhdet_tes!T129=0,"",RES_hhdet_tes!T129/RES_hhdet_fec!T129)</f>
        <v>3.8703473054473796</v>
      </c>
      <c r="U129" s="111">
        <f>IF(RES_hhdet_tes!U129=0,"",RES_hhdet_tes!U129/RES_hhdet_fec!U129)</f>
        <v>3.9309039911438464</v>
      </c>
      <c r="V129" s="111">
        <f>IF(RES_hhdet_tes!V129=0,"",RES_hhdet_tes!V129/RES_hhdet_fec!V129)</f>
        <v>4.0060060091963647</v>
      </c>
      <c r="W129" s="111">
        <f>IF(RES_hhdet_tes!W129=0,"",RES_hhdet_tes!W129/RES_hhdet_fec!W129)</f>
        <v>4.0348071771921585</v>
      </c>
      <c r="X129" s="111">
        <f>IF(RES_hhdet_tes!X129=0,"",RES_hhdet_tes!X129/RES_hhdet_fec!X129)</f>
        <v>4.0577767823407997</v>
      </c>
      <c r="Y129" s="111">
        <f>IF(RES_hhdet_tes!Y129=0,"",RES_hhdet_tes!Y129/RES_hhdet_fec!Y129)</f>
        <v>4.0834479504071393</v>
      </c>
      <c r="DA129" s="63" t="s">
        <v>2028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0.79126818072643867</v>
      </c>
      <c r="C130" s="124">
        <f>IF(RES_hhdet_tes!C130=0,"",RES_hhdet_tes!C130/RES_hhdet_fec!C130)</f>
        <v>0.79038888289049825</v>
      </c>
      <c r="D130" s="124">
        <f>IF(RES_hhdet_tes!D130=0,"",RES_hhdet_tes!D130/RES_hhdet_fec!D130)</f>
        <v>0.79595099139500314</v>
      </c>
      <c r="E130" s="124">
        <f>IF(RES_hhdet_tes!E130=0,"",RES_hhdet_tes!E130/RES_hhdet_fec!E130)</f>
        <v>0.79726180473280006</v>
      </c>
      <c r="F130" s="124">
        <f>IF(RES_hhdet_tes!F130=0,"",RES_hhdet_tes!F130/RES_hhdet_fec!F130)</f>
        <v>0.8040702296470178</v>
      </c>
      <c r="G130" s="124">
        <f>IF(RES_hhdet_tes!G130=0,"",RES_hhdet_tes!G130/RES_hhdet_fec!G130)</f>
        <v>0.80693871605729683</v>
      </c>
      <c r="H130" s="124">
        <f>IF(RES_hhdet_tes!H130=0,"",RES_hhdet_tes!H130/RES_hhdet_fec!H130)</f>
        <v>0.80911915678523982</v>
      </c>
      <c r="I130" s="124">
        <f>IF(RES_hhdet_tes!I130=0,"",RES_hhdet_tes!I130/RES_hhdet_fec!I130)</f>
        <v>0.81215893673557704</v>
      </c>
      <c r="J130" s="124">
        <f>IF(RES_hhdet_tes!J130=0,"",RES_hhdet_tes!J130/RES_hhdet_fec!J130)</f>
        <v>0.81600347622233005</v>
      </c>
      <c r="K130" s="124">
        <f>IF(RES_hhdet_tes!K130=0,"",RES_hhdet_tes!K130/RES_hhdet_fec!K130)</f>
        <v>0.82013638553135271</v>
      </c>
      <c r="L130" s="124">
        <f>IF(RES_hhdet_tes!L130=0,"",RES_hhdet_tes!L130/RES_hhdet_fec!L130)</f>
        <v>0.82656876336772689</v>
      </c>
      <c r="M130" s="124">
        <f>IF(RES_hhdet_tes!M130=0,"",RES_hhdet_tes!M130/RES_hhdet_fec!M130)</f>
        <v>0.83264021857729731</v>
      </c>
      <c r="N130" s="124">
        <f>IF(RES_hhdet_tes!N130=0,"",RES_hhdet_tes!N130/RES_hhdet_fec!N130)</f>
        <v>0.83705628557644374</v>
      </c>
      <c r="O130" s="124">
        <f>IF(RES_hhdet_tes!O130=0,"",RES_hhdet_tes!O130/RES_hhdet_fec!O130)</f>
        <v>0.84174819822227309</v>
      </c>
      <c r="P130" s="124">
        <f>IF(RES_hhdet_tes!P130=0,"",RES_hhdet_tes!P130/RES_hhdet_fec!P130)</f>
        <v>0.84583763016918312</v>
      </c>
      <c r="Q130" s="124">
        <f>IF(RES_hhdet_tes!Q130=0,"",RES_hhdet_tes!Q130/RES_hhdet_fec!Q130)</f>
        <v>0.84988363329093553</v>
      </c>
      <c r="R130" s="124">
        <f>IF(RES_hhdet_tes!R130=0,"",RES_hhdet_tes!R130/RES_hhdet_fec!R130)</f>
        <v>0.85407873910864873</v>
      </c>
      <c r="S130" s="124">
        <f>IF(RES_hhdet_tes!S130=0,"",RES_hhdet_tes!S130/RES_hhdet_fec!S130)</f>
        <v>0.85823153486165249</v>
      </c>
      <c r="T130" s="124">
        <f>IF(RES_hhdet_tes!T130=0,"",RES_hhdet_tes!T130/RES_hhdet_fec!T130)</f>
        <v>0.8615747321908932</v>
      </c>
      <c r="U130" s="124">
        <f>IF(RES_hhdet_tes!U130=0,"",RES_hhdet_tes!U130/RES_hhdet_fec!U130)</f>
        <v>0.86661526434985325</v>
      </c>
      <c r="V130" s="124">
        <f>IF(RES_hhdet_tes!V130=0,"",RES_hhdet_tes!V130/RES_hhdet_fec!V130)</f>
        <v>0.87177543003921676</v>
      </c>
      <c r="W130" s="124">
        <f>IF(RES_hhdet_tes!W130=0,"",RES_hhdet_tes!W130/RES_hhdet_fec!W130)</f>
        <v>0.87827005609900033</v>
      </c>
      <c r="X130" s="124">
        <f>IF(RES_hhdet_tes!X130=0,"",RES_hhdet_tes!X130/RES_hhdet_fec!X130)</f>
        <v>0.88278154985224433</v>
      </c>
      <c r="Y130" s="124">
        <f>IF(RES_hhdet_tes!Y130=0,"",RES_hhdet_tes!Y130/RES_hhdet_fec!Y130)</f>
        <v>0.88973121541532163</v>
      </c>
      <c r="DA130" s="130" t="s">
        <v>2029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0.80257063166604958</v>
      </c>
      <c r="C131" s="111">
        <f>IF(RES_hhdet_tes!C131=0,"",RES_hhdet_tes!C131/RES_hhdet_fec!C131)</f>
        <v>0.79887386663257609</v>
      </c>
      <c r="D131" s="111">
        <f>IF(RES_hhdet_tes!D131=0,"",RES_hhdet_tes!D131/RES_hhdet_fec!D131)</f>
        <v>0.80400924392890782</v>
      </c>
      <c r="E131" s="111">
        <f>IF(RES_hhdet_tes!E131=0,"",RES_hhdet_tes!E131/RES_hhdet_fec!E131)</f>
        <v>0.80420110137730272</v>
      </c>
      <c r="F131" s="111">
        <f>IF(RES_hhdet_tes!F131=0,"",RES_hhdet_tes!F131/RES_hhdet_fec!F131)</f>
        <v>0.81157718260281997</v>
      </c>
      <c r="G131" s="111">
        <f>IF(RES_hhdet_tes!G131=0,"",RES_hhdet_tes!G131/RES_hhdet_fec!G131)</f>
        <v>0.81214070903760571</v>
      </c>
      <c r="H131" s="111">
        <f>IF(RES_hhdet_tes!H131=0,"",RES_hhdet_tes!H131/RES_hhdet_fec!H131)</f>
        <v>0.81319054556669779</v>
      </c>
      <c r="I131" s="111">
        <f>IF(RES_hhdet_tes!I131=0,"",RES_hhdet_tes!I131/RES_hhdet_fec!I131)</f>
        <v>0.81557563457438675</v>
      </c>
      <c r="J131" s="111">
        <f>IF(RES_hhdet_tes!J131=0,"",RES_hhdet_tes!J131/RES_hhdet_fec!J131)</f>
        <v>0.81997948691277223</v>
      </c>
      <c r="K131" s="111">
        <f>IF(RES_hhdet_tes!K131=0,"",RES_hhdet_tes!K131/RES_hhdet_fec!K131)</f>
        <v>0.82379355340032245</v>
      </c>
      <c r="L131" s="111">
        <f>IF(RES_hhdet_tes!L131=0,"",RES_hhdet_tes!L131/RES_hhdet_fec!L131)</f>
        <v>0.83052799514502662</v>
      </c>
      <c r="M131" s="111">
        <f>IF(RES_hhdet_tes!M131=0,"",RES_hhdet_tes!M131/RES_hhdet_fec!M131)</f>
        <v>0.83642452829051872</v>
      </c>
      <c r="N131" s="111">
        <f>IF(RES_hhdet_tes!N131=0,"",RES_hhdet_tes!N131/RES_hhdet_fec!N131)</f>
        <v>0.84054914092764577</v>
      </c>
      <c r="O131" s="111">
        <f>IF(RES_hhdet_tes!O131=0,"",RES_hhdet_tes!O131/RES_hhdet_fec!O131)</f>
        <v>0.84529634611090876</v>
      </c>
      <c r="P131" s="111">
        <f>IF(RES_hhdet_tes!P131=0,"",RES_hhdet_tes!P131/RES_hhdet_fec!P131)</f>
        <v>0.8465120213346029</v>
      </c>
      <c r="Q131" s="111">
        <f>IF(RES_hhdet_tes!Q131=0,"",RES_hhdet_tes!Q131/RES_hhdet_fec!Q131)</f>
        <v>0.84878356987871184</v>
      </c>
      <c r="R131" s="111">
        <f>IF(RES_hhdet_tes!R131=0,"",RES_hhdet_tes!R131/RES_hhdet_fec!R131)</f>
        <v>0.85237607404788052</v>
      </c>
      <c r="S131" s="111">
        <f>IF(RES_hhdet_tes!S131=0,"",RES_hhdet_tes!S131/RES_hhdet_fec!S131)</f>
        <v>0.85645053575865704</v>
      </c>
      <c r="T131" s="111">
        <f>IF(RES_hhdet_tes!T131=0,"",RES_hhdet_tes!T131/RES_hhdet_fec!T131)</f>
        <v>0.85811284498630525</v>
      </c>
      <c r="U131" s="111">
        <f>IF(RES_hhdet_tes!U131=0,"",RES_hhdet_tes!U131/RES_hhdet_fec!U131)</f>
        <v>0.86367061246589749</v>
      </c>
      <c r="V131" s="111">
        <f>IF(RES_hhdet_tes!V131=0,"",RES_hhdet_tes!V131/RES_hhdet_fec!V131)</f>
        <v>0.86822374957602144</v>
      </c>
      <c r="W131" s="111">
        <f>IF(RES_hhdet_tes!W131=0,"",RES_hhdet_tes!W131/RES_hhdet_fec!W131)</f>
        <v>0.8756444436138312</v>
      </c>
      <c r="X131" s="111">
        <f>IF(RES_hhdet_tes!X131=0,"",RES_hhdet_tes!X131/RES_hhdet_fec!X131)</f>
        <v>0.87768001111005767</v>
      </c>
      <c r="Y131" s="111">
        <f>IF(RES_hhdet_tes!Y131=0,"",RES_hhdet_tes!Y131/RES_hhdet_fec!Y131)</f>
        <v>0.88428284780007649</v>
      </c>
      <c r="DA131" s="63" t="s">
        <v>2030</v>
      </c>
    </row>
    <row r="132" spans="1:105" ht="12" customHeight="1" x14ac:dyDescent="0.25">
      <c r="A132" s="97" t="s">
        <v>127</v>
      </c>
      <c r="B132" s="111">
        <f>IF(RES_hhdet_tes!B132=0,"",RES_hhdet_tes!B132/RES_hhdet_fec!B132)</f>
        <v>0.92292854259182866</v>
      </c>
      <c r="C132" s="111">
        <f>IF(RES_hhdet_tes!C132=0,"",RES_hhdet_tes!C132/RES_hhdet_fec!C132)</f>
        <v>0.92784122171777494</v>
      </c>
      <c r="D132" s="111">
        <f>IF(RES_hhdet_tes!D132=0,"",RES_hhdet_tes!D132/RES_hhdet_fec!D132)</f>
        <v>0.93095499145269989</v>
      </c>
      <c r="E132" s="111">
        <f>IF(RES_hhdet_tes!E132=0,"",RES_hhdet_tes!E132/RES_hhdet_fec!E132)</f>
        <v>0.93326725305989877</v>
      </c>
      <c r="F132" s="111">
        <f>IF(RES_hhdet_tes!F132=0,"",RES_hhdet_tes!F132/RES_hhdet_fec!F132)</f>
        <v>0.93480089572532787</v>
      </c>
      <c r="G132" s="111">
        <f>IF(RES_hhdet_tes!G132=0,"",RES_hhdet_tes!G132/RES_hhdet_fec!G132)</f>
        <v>0.9390106329572605</v>
      </c>
      <c r="H132" s="111">
        <f>IF(RES_hhdet_tes!H132=0,"",RES_hhdet_tes!H132/RES_hhdet_fec!H132)</f>
        <v>0.94076189312327085</v>
      </c>
      <c r="I132" s="111">
        <f>IF(RES_hhdet_tes!I132=0,"",RES_hhdet_tes!I132/RES_hhdet_fec!I132)</f>
        <v>0.93845470540247622</v>
      </c>
      <c r="J132" s="111">
        <f>IF(RES_hhdet_tes!J132=0,"",RES_hhdet_tes!J132/RES_hhdet_fec!J132)</f>
        <v>0.94229812974108529</v>
      </c>
      <c r="K132" s="111">
        <f>IF(RES_hhdet_tes!K132=0,"",RES_hhdet_tes!K132/RES_hhdet_fec!K132)</f>
        <v>0.94179080195283182</v>
      </c>
      <c r="L132" s="111">
        <f>IF(RES_hhdet_tes!L132=0,"",RES_hhdet_tes!L132/RES_hhdet_fec!L132)</f>
        <v>0.94077543056073887</v>
      </c>
      <c r="M132" s="111">
        <f>IF(RES_hhdet_tes!M132=0,"",RES_hhdet_tes!M132/RES_hhdet_fec!M132)</f>
        <v>0.94257973900825953</v>
      </c>
      <c r="N132" s="111">
        <f>IF(RES_hhdet_tes!N132=0,"",RES_hhdet_tes!N132/RES_hhdet_fec!N132)</f>
        <v>0.94252545389846087</v>
      </c>
      <c r="O132" s="111">
        <f>IF(RES_hhdet_tes!O132=0,"",RES_hhdet_tes!O132/RES_hhdet_fec!O132)</f>
        <v>0.94091966816487216</v>
      </c>
      <c r="P132" s="111">
        <f>IF(RES_hhdet_tes!P132=0,"",RES_hhdet_tes!P132/RES_hhdet_fec!P132)</f>
        <v>0.94426573899239519</v>
      </c>
      <c r="Q132" s="111">
        <f>IF(RES_hhdet_tes!Q132=0,"",RES_hhdet_tes!Q132/RES_hhdet_fec!Q132)</f>
        <v>0.94503176316524118</v>
      </c>
      <c r="R132" s="111">
        <f>IF(RES_hhdet_tes!R132=0,"",RES_hhdet_tes!R132/RES_hhdet_fec!R132)</f>
        <v>0.94687653314643394</v>
      </c>
      <c r="S132" s="111">
        <f>IF(RES_hhdet_tes!S132=0,"",RES_hhdet_tes!S132/RES_hhdet_fec!S132)</f>
        <v>0.94702129623619502</v>
      </c>
      <c r="T132" s="111">
        <f>IF(RES_hhdet_tes!T132=0,"",RES_hhdet_tes!T132/RES_hhdet_fec!T132)</f>
        <v>0.94313806170449299</v>
      </c>
      <c r="U132" s="111">
        <f>IF(RES_hhdet_tes!U132=0,"",RES_hhdet_tes!U132/RES_hhdet_fec!U132)</f>
        <v>0.94799716122112165</v>
      </c>
      <c r="V132" s="111">
        <f>IF(RES_hhdet_tes!V132=0,"",RES_hhdet_tes!V132/RES_hhdet_fec!V132)</f>
        <v>0.9498767386835768</v>
      </c>
      <c r="W132" s="111">
        <f>IF(RES_hhdet_tes!W132=0,"",RES_hhdet_tes!W132/RES_hhdet_fec!W132)</f>
        <v>0.9500420670744617</v>
      </c>
      <c r="X132" s="111">
        <f>IF(RES_hhdet_tes!X132=0,"",RES_hhdet_tes!X132/RES_hhdet_fec!X132)</f>
        <v>0.95858698000575504</v>
      </c>
      <c r="Y132" s="111">
        <f>IF(RES_hhdet_tes!Y132=0,"",RES_hhdet_tes!Y132/RES_hhdet_fec!Y132)</f>
        <v>0.9642191525236663</v>
      </c>
      <c r="DA132" s="63" t="s">
        <v>2031</v>
      </c>
    </row>
    <row r="133" spans="1:105" ht="12" customHeight="1" x14ac:dyDescent="0.25">
      <c r="A133" s="100" t="s">
        <v>199</v>
      </c>
      <c r="B133" s="112">
        <f>IF(RES_hhdet_tes!B133=0,"",RES_hhdet_tes!B133/RES_hhdet_fec!B133)</f>
        <v>0.84795869027873427</v>
      </c>
      <c r="C133" s="112">
        <f>IF(RES_hhdet_tes!C133=0,"",RES_hhdet_tes!C133/RES_hhdet_fec!C133)</f>
        <v>0.85314300429016821</v>
      </c>
      <c r="D133" s="112">
        <f>IF(RES_hhdet_tes!D133=0,"",RES_hhdet_tes!D133/RES_hhdet_fec!D133)</f>
        <v>0.86009777634347839</v>
      </c>
      <c r="E133" s="112">
        <f>IF(RES_hhdet_tes!E133=0,"",RES_hhdet_tes!E133/RES_hhdet_fec!E133)</f>
        <v>0.86348229242179575</v>
      </c>
      <c r="F133" s="112">
        <f>IF(RES_hhdet_tes!F133=0,"",RES_hhdet_tes!F133/RES_hhdet_fec!F133)</f>
        <v>0.86962002334394362</v>
      </c>
      <c r="G133" s="112">
        <f>IF(RES_hhdet_tes!G133=0,"",RES_hhdet_tes!G133/RES_hhdet_fec!G133)</f>
        <v>0.87598751532745478</v>
      </c>
      <c r="H133" s="112">
        <f>IF(RES_hhdet_tes!H133=0,"",RES_hhdet_tes!H133/RES_hhdet_fec!H133)</f>
        <v>0.87724234480485097</v>
      </c>
      <c r="I133" s="112">
        <f>IF(RES_hhdet_tes!I133=0,"",RES_hhdet_tes!I133/RES_hhdet_fec!I133)</f>
        <v>0.88119631942075627</v>
      </c>
      <c r="J133" s="112">
        <f>IF(RES_hhdet_tes!J133=0,"",RES_hhdet_tes!J133/RES_hhdet_fec!J133)</f>
        <v>0.88125597063838279</v>
      </c>
      <c r="K133" s="112">
        <f>IF(RES_hhdet_tes!K133=0,"",RES_hhdet_tes!K133/RES_hhdet_fec!K133)</f>
        <v>0.87959419885144041</v>
      </c>
      <c r="L133" s="112">
        <f>IF(RES_hhdet_tes!L133=0,"",RES_hhdet_tes!L133/RES_hhdet_fec!L133)</f>
        <v>0.87896306363017407</v>
      </c>
      <c r="M133" s="112">
        <f>IF(RES_hhdet_tes!M133=0,"",RES_hhdet_tes!M133/RES_hhdet_fec!M133)</f>
        <v>0.88182688035606038</v>
      </c>
      <c r="N133" s="112">
        <f>IF(RES_hhdet_tes!N133=0,"",RES_hhdet_tes!N133/RES_hhdet_fec!N133)</f>
        <v>0.87970147669574528</v>
      </c>
      <c r="O133" s="112">
        <f>IF(RES_hhdet_tes!O133=0,"",RES_hhdet_tes!O133/RES_hhdet_fec!O133)</f>
        <v>0.87794327583968124</v>
      </c>
      <c r="P133" s="112">
        <f>IF(RES_hhdet_tes!P133=0,"",RES_hhdet_tes!P133/RES_hhdet_fec!P133)</f>
        <v>0.87877566290069165</v>
      </c>
      <c r="Q133" s="112">
        <f>IF(RES_hhdet_tes!Q133=0,"",RES_hhdet_tes!Q133/RES_hhdet_fec!Q133)</f>
        <v>0.87929395153559431</v>
      </c>
      <c r="R133" s="112">
        <f>IF(RES_hhdet_tes!R133=0,"",RES_hhdet_tes!R133/RES_hhdet_fec!R133)</f>
        <v>0.88347042644058216</v>
      </c>
      <c r="S133" s="112">
        <f>IF(RES_hhdet_tes!S133=0,"",RES_hhdet_tes!S133/RES_hhdet_fec!S133)</f>
        <v>0.88731277338981485</v>
      </c>
      <c r="T133" s="112">
        <f>IF(RES_hhdet_tes!T133=0,"",RES_hhdet_tes!T133/RES_hhdet_fec!T133)</f>
        <v>0.88032250267278322</v>
      </c>
      <c r="U133" s="112">
        <f>IF(RES_hhdet_tes!U133=0,"",RES_hhdet_tes!U133/RES_hhdet_fec!U133)</f>
        <v>0.88873038538370153</v>
      </c>
      <c r="V133" s="112">
        <f>IF(RES_hhdet_tes!V133=0,"",RES_hhdet_tes!V133/RES_hhdet_fec!V133)</f>
        <v>0.88919659898317982</v>
      </c>
      <c r="W133" s="112">
        <f>IF(RES_hhdet_tes!W133=0,"",RES_hhdet_tes!W133/RES_hhdet_fec!W133)</f>
        <v>0.89674822671065324</v>
      </c>
      <c r="X133" s="112">
        <f>IF(RES_hhdet_tes!X133=0,"",RES_hhdet_tes!X133/RES_hhdet_fec!X133)</f>
        <v>0.89757780235101225</v>
      </c>
      <c r="Y133" s="112">
        <f>IF(RES_hhdet_tes!Y133=0,"",RES_hhdet_tes!Y133/RES_hhdet_fec!Y133)</f>
        <v>0.9012332347170191</v>
      </c>
      <c r="DA133" s="131" t="s">
        <v>2032</v>
      </c>
    </row>
    <row r="134" spans="1:105" ht="12" customHeight="1" x14ac:dyDescent="0.25">
      <c r="A134" s="103" t="s">
        <v>52</v>
      </c>
      <c r="B134" s="113">
        <f>IF(RES_hhdet_tes!B134=0,"",RES_hhdet_tes!B134/RES_hhdet_fec!B134)</f>
        <v>1</v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X134" s="113">
        <f>IF(RES_hhdet_tes!X134=0,"",RES_hhdet_tes!X134/RES_hhdet_fec!X134)</f>
        <v>1</v>
      </c>
      <c r="Y134" s="113">
        <f>IF(RES_hhdet_tes!Y134=0,"",RES_hhdet_tes!Y134/RES_hhdet_fec!Y134)</f>
        <v>1</v>
      </c>
      <c r="DA134" s="132" t="s">
        <v>2033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0.7307650052177681</v>
      </c>
      <c r="C135" s="112">
        <f>IF(RES_hhdet_tes!C135=0,"",RES_hhdet_tes!C135/RES_hhdet_fec!C135)</f>
        <v>0.73325039261530367</v>
      </c>
      <c r="D135" s="112">
        <f>IF(RES_hhdet_tes!D135=0,"",RES_hhdet_tes!D135/RES_hhdet_fec!D135)</f>
        <v>0.73824965130427633</v>
      </c>
      <c r="E135" s="112">
        <f>IF(RES_hhdet_tes!E135=0,"",RES_hhdet_tes!E135/RES_hhdet_fec!E135)</f>
        <v>0.7372579189154993</v>
      </c>
      <c r="F135" s="112">
        <f>IF(RES_hhdet_tes!F135=0,"",RES_hhdet_tes!F135/RES_hhdet_fec!F135)</f>
        <v>0.74293083832396145</v>
      </c>
      <c r="G135" s="112">
        <f>IF(RES_hhdet_tes!G135=0,"",RES_hhdet_tes!G135/RES_hhdet_fec!G135)</f>
        <v>0.74875710633194914</v>
      </c>
      <c r="H135" s="112">
        <f>IF(RES_hhdet_tes!H135=0,"",RES_hhdet_tes!H135/RES_hhdet_fec!H135)</f>
        <v>0.74933795109401369</v>
      </c>
      <c r="I135" s="112">
        <f>IF(RES_hhdet_tes!I135=0,"",RES_hhdet_tes!I135/RES_hhdet_fec!I135)</f>
        <v>0.75433242545841572</v>
      </c>
      <c r="J135" s="112">
        <f>IF(RES_hhdet_tes!J135=0,"",RES_hhdet_tes!J135/RES_hhdet_fec!J135)</f>
        <v>0.75045655725185867</v>
      </c>
      <c r="K135" s="112">
        <f>IF(RES_hhdet_tes!K135=0,"",RES_hhdet_tes!K135/RES_hhdet_fec!K135)</f>
        <v>0.74753951007897068</v>
      </c>
      <c r="L135" s="112">
        <f>IF(RES_hhdet_tes!L135=0,"",RES_hhdet_tes!L135/RES_hhdet_fec!L135)</f>
        <v>0.75073672340747422</v>
      </c>
      <c r="M135" s="112">
        <f>IF(RES_hhdet_tes!M135=0,"",RES_hhdet_tes!M135/RES_hhdet_fec!M135)</f>
        <v>0.75243015238436917</v>
      </c>
      <c r="N135" s="112">
        <f>IF(RES_hhdet_tes!N135=0,"",RES_hhdet_tes!N135/RES_hhdet_fec!N135)</f>
        <v>0.75559534939111439</v>
      </c>
      <c r="O135" s="112">
        <f>IF(RES_hhdet_tes!O135=0,"",RES_hhdet_tes!O135/RES_hhdet_fec!O135)</f>
        <v>0.75582865760818918</v>
      </c>
      <c r="P135" s="112">
        <f>IF(RES_hhdet_tes!P135=0,"",RES_hhdet_tes!P135/RES_hhdet_fec!P135)</f>
        <v>0.7554287133550136</v>
      </c>
      <c r="Q135" s="112">
        <f>IF(RES_hhdet_tes!Q135=0,"",RES_hhdet_tes!Q135/RES_hhdet_fec!Q135)</f>
        <v>0.75879285911498595</v>
      </c>
      <c r="R135" s="112">
        <f>IF(RES_hhdet_tes!R135=0,"",RES_hhdet_tes!R135/RES_hhdet_fec!R135)</f>
        <v>0.7628813310413568</v>
      </c>
      <c r="S135" s="112">
        <f>IF(RES_hhdet_tes!S135=0,"",RES_hhdet_tes!S135/RES_hhdet_fec!S135)</f>
        <v>0.77329913052024668</v>
      </c>
      <c r="T135" s="112">
        <f>IF(RES_hhdet_tes!T135=0,"",RES_hhdet_tes!T135/RES_hhdet_fec!T135)</f>
        <v>0.78045129003303282</v>
      </c>
      <c r="U135" s="112">
        <f>IF(RES_hhdet_tes!U135=0,"",RES_hhdet_tes!U135/RES_hhdet_fec!U135)</f>
        <v>0.78527563382845322</v>
      </c>
      <c r="V135" s="112">
        <f>IF(RES_hhdet_tes!V135=0,"",RES_hhdet_tes!V135/RES_hhdet_fec!V135)</f>
        <v>0.79650653623386958</v>
      </c>
      <c r="W135" s="112">
        <f>IF(RES_hhdet_tes!W135=0,"",RES_hhdet_tes!W135/RES_hhdet_fec!W135)</f>
        <v>0.80446798133137187</v>
      </c>
      <c r="X135" s="112">
        <f>IF(RES_hhdet_tes!X135=0,"",RES_hhdet_tes!X135/RES_hhdet_fec!X135)</f>
        <v>0.8272462212939693</v>
      </c>
      <c r="Y135" s="112">
        <f>IF(RES_hhdet_tes!Y135=0,"",RES_hhdet_tes!Y135/RES_hhdet_fec!Y135)</f>
        <v>0.84547399610599616</v>
      </c>
      <c r="DA135" s="131" t="s">
        <v>2034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0.87409914571197056</v>
      </c>
      <c r="C136" s="113">
        <f>IF(RES_hhdet_tes!C136=0,"",RES_hhdet_tes!C136/RES_hhdet_fec!C136)</f>
        <v>0.88239180641480586</v>
      </c>
      <c r="D136" s="113">
        <f>IF(RES_hhdet_tes!D136=0,"",RES_hhdet_tes!D136/RES_hhdet_fec!D136)</f>
        <v>0.8823638046454082</v>
      </c>
      <c r="E136" s="113">
        <f>IF(RES_hhdet_tes!E136=0,"",RES_hhdet_tes!E136/RES_hhdet_fec!E136)</f>
        <v>0.88562575000376398</v>
      </c>
      <c r="F136" s="113">
        <f>IF(RES_hhdet_tes!F136=0,"",RES_hhdet_tes!F136/RES_hhdet_fec!F136)</f>
        <v>0.88106762438911712</v>
      </c>
      <c r="G136" s="113">
        <f>IF(RES_hhdet_tes!G136=0,"",RES_hhdet_tes!G136/RES_hhdet_fec!G136)</f>
        <v>0.88506851482596394</v>
      </c>
      <c r="H136" s="113">
        <f>IF(RES_hhdet_tes!H136=0,"",RES_hhdet_tes!H136/RES_hhdet_fec!H136)</f>
        <v>0.88872545557940774</v>
      </c>
      <c r="I136" s="113">
        <f>IF(RES_hhdet_tes!I136=0,"",RES_hhdet_tes!I136/RES_hhdet_fec!I136)</f>
        <v>0.87939604239969993</v>
      </c>
      <c r="J136" s="113">
        <f>IF(RES_hhdet_tes!J136=0,"",RES_hhdet_tes!J136/RES_hhdet_fec!J136)</f>
        <v>0.88889020458764223</v>
      </c>
      <c r="K136" s="113">
        <f>IF(RES_hhdet_tes!K136=0,"",RES_hhdet_tes!K136/RES_hhdet_fec!K136)</f>
        <v>0.88835359217639531</v>
      </c>
      <c r="L136" s="113">
        <f>IF(RES_hhdet_tes!L136=0,"",RES_hhdet_tes!L136/RES_hhdet_fec!L136)</f>
        <v>0.8910452011126877</v>
      </c>
      <c r="M136" s="113">
        <f>IF(RES_hhdet_tes!M136=0,"",RES_hhdet_tes!M136/RES_hhdet_fec!M136)</f>
        <v>0.88824838946842266</v>
      </c>
      <c r="N136" s="113">
        <f>IF(RES_hhdet_tes!N136=0,"",RES_hhdet_tes!N136/RES_hhdet_fec!N136)</f>
        <v>0.89052347185855085</v>
      </c>
      <c r="O136" s="113">
        <f>IF(RES_hhdet_tes!O136=0,"",RES_hhdet_tes!O136/RES_hhdet_fec!O136)</f>
        <v>0.88954688398910331</v>
      </c>
      <c r="P136" s="113">
        <f>IF(RES_hhdet_tes!P136=0,"",RES_hhdet_tes!P136/RES_hhdet_fec!P136)</f>
        <v>0.90339830694735257</v>
      </c>
      <c r="Q136" s="113">
        <f>IF(RES_hhdet_tes!Q136=0,"",RES_hhdet_tes!Q136/RES_hhdet_fec!Q136)</f>
        <v>0.90843690331746252</v>
      </c>
      <c r="R136" s="113">
        <f>IF(RES_hhdet_tes!R136=0,"",RES_hhdet_tes!R136/RES_hhdet_fec!R136)</f>
        <v>0.91044114118548725</v>
      </c>
      <c r="S136" s="113">
        <f>IF(RES_hhdet_tes!S136=0,"",RES_hhdet_tes!S136/RES_hhdet_fec!S136)</f>
        <v>0.90881995539469529</v>
      </c>
      <c r="T136" s="113">
        <f>IF(RES_hhdet_tes!T136=0,"",RES_hhdet_tes!T136/RES_hhdet_fec!T136)</f>
        <v>0.91744533192391942</v>
      </c>
      <c r="U136" s="113">
        <f>IF(RES_hhdet_tes!U136=0,"",RES_hhdet_tes!U136/RES_hhdet_fec!U136)</f>
        <v>0.92075387565794509</v>
      </c>
      <c r="V136" s="113">
        <f>IF(RES_hhdet_tes!V136=0,"",RES_hhdet_tes!V136/RES_hhdet_fec!V136)</f>
        <v>0.92989739746125444</v>
      </c>
      <c r="W136" s="113">
        <f>IF(RES_hhdet_tes!W136=0,"",RES_hhdet_tes!W136/RES_hhdet_fec!W136)</f>
        <v>0.92665326921761915</v>
      </c>
      <c r="X136" s="113">
        <f>IF(RES_hhdet_tes!X136=0,"",RES_hhdet_tes!X136/RES_hhdet_fec!X136)</f>
        <v>0.93643065298365469</v>
      </c>
      <c r="Y136" s="113">
        <f>IF(RES_hhdet_tes!Y136=0,"",RES_hhdet_tes!Y136/RES_hhdet_fec!Y136)</f>
        <v>0.94785999998353132</v>
      </c>
      <c r="DA136" s="132" t="s">
        <v>2035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0.74723918756356833</v>
      </c>
      <c r="C137" s="111">
        <f>IF(RES_hhdet_tes!C137=0,"",RES_hhdet_tes!C137/RES_hhdet_fec!C137)</f>
        <v>0.75344725070146501</v>
      </c>
      <c r="D137" s="111">
        <f>IF(RES_hhdet_tes!D137=0,"",RES_hhdet_tes!D137/RES_hhdet_fec!D137)</f>
        <v>0.75900877623505358</v>
      </c>
      <c r="E137" s="111">
        <f>IF(RES_hhdet_tes!E137=0,"",RES_hhdet_tes!E137/RES_hhdet_fec!E137)</f>
        <v>0.76495645902682408</v>
      </c>
      <c r="F137" s="111">
        <f>IF(RES_hhdet_tes!F137=0,"",RES_hhdet_tes!F137/RES_hhdet_fec!F137)</f>
        <v>0.76808861088765068</v>
      </c>
      <c r="G137" s="111">
        <f>IF(RES_hhdet_tes!G137=0,"",RES_hhdet_tes!G137/RES_hhdet_fec!G137)</f>
        <v>0.77238322197487896</v>
      </c>
      <c r="H137" s="111">
        <f>IF(RES_hhdet_tes!H137=0,"",RES_hhdet_tes!H137/RES_hhdet_fec!H137)</f>
        <v>0.77620329470728688</v>
      </c>
      <c r="I137" s="111">
        <f>IF(RES_hhdet_tes!I137=0,"",RES_hhdet_tes!I137/RES_hhdet_fec!I137)</f>
        <v>0.77898489883741084</v>
      </c>
      <c r="J137" s="111">
        <f>IF(RES_hhdet_tes!J137=0,"",RES_hhdet_tes!J137/RES_hhdet_fec!J137)</f>
        <v>0.77704792302853565</v>
      </c>
      <c r="K137" s="111">
        <f>IF(RES_hhdet_tes!K137=0,"",RES_hhdet_tes!K137/RES_hhdet_fec!K137)</f>
        <v>0.77780476434746459</v>
      </c>
      <c r="L137" s="111">
        <f>IF(RES_hhdet_tes!L137=0,"",RES_hhdet_tes!L137/RES_hhdet_fec!L137)</f>
        <v>0.77900113425288353</v>
      </c>
      <c r="M137" s="111">
        <f>IF(RES_hhdet_tes!M137=0,"",RES_hhdet_tes!M137/RES_hhdet_fec!M137)</f>
        <v>0.78213061754366708</v>
      </c>
      <c r="N137" s="111">
        <f>IF(RES_hhdet_tes!N137=0,"",RES_hhdet_tes!N137/RES_hhdet_fec!N137)</f>
        <v>0.78593852673427711</v>
      </c>
      <c r="O137" s="111">
        <f>IF(RES_hhdet_tes!O137=0,"",RES_hhdet_tes!O137/RES_hhdet_fec!O137)</f>
        <v>0.79070539737594137</v>
      </c>
      <c r="P137" s="111">
        <f>IF(RES_hhdet_tes!P137=0,"",RES_hhdet_tes!P137/RES_hhdet_fec!P137)</f>
        <v>0.79634866621149036</v>
      </c>
      <c r="Q137" s="111">
        <f>IF(RES_hhdet_tes!Q137=0,"",RES_hhdet_tes!Q137/RES_hhdet_fec!Q137)</f>
        <v>0.80553386882234956</v>
      </c>
      <c r="R137" s="111">
        <f>IF(RES_hhdet_tes!R137=0,"",RES_hhdet_tes!R137/RES_hhdet_fec!R137)</f>
        <v>0.81169427805372385</v>
      </c>
      <c r="S137" s="111">
        <f>IF(RES_hhdet_tes!S137=0,"",RES_hhdet_tes!S137/RES_hhdet_fec!S137)</f>
        <v>0.81844110086634936</v>
      </c>
      <c r="T137" s="111">
        <f>IF(RES_hhdet_tes!T137=0,"",RES_hhdet_tes!T137/RES_hhdet_fec!T137)</f>
        <v>0.82245990884093878</v>
      </c>
      <c r="U137" s="111">
        <f>IF(RES_hhdet_tes!U137=0,"",RES_hhdet_tes!U137/RES_hhdet_fec!U137)</f>
        <v>0.82962298000109302</v>
      </c>
      <c r="V137" s="111">
        <f>IF(RES_hhdet_tes!V137=0,"",RES_hhdet_tes!V137/RES_hhdet_fec!V137)</f>
        <v>0.83619011423802014</v>
      </c>
      <c r="W137" s="111">
        <f>IF(RES_hhdet_tes!W137=0,"",RES_hhdet_tes!W137/RES_hhdet_fec!W137)</f>
        <v>0.84656531485243847</v>
      </c>
      <c r="X137" s="111">
        <f>IF(RES_hhdet_tes!X137=0,"",RES_hhdet_tes!X137/RES_hhdet_fec!X137)</f>
        <v>0.85914378201572028</v>
      </c>
      <c r="Y137" s="111">
        <f>IF(RES_hhdet_tes!Y137=0,"",RES_hhdet_tes!Y137/RES_hhdet_fec!Y137)</f>
        <v>0.87003985482317103</v>
      </c>
      <c r="DA137" s="63" t="s">
        <v>2036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X138" s="111">
        <f>IF(RES_hhdet_tes!X138=0,"",RES_hhdet_tes!X138/RES_hhdet_fec!X138)</f>
        <v>1</v>
      </c>
      <c r="Y138" s="111">
        <f>IF(RES_hhdet_tes!Y138=0,"",RES_hhdet_tes!Y138/RES_hhdet_fec!Y138)</f>
        <v>1</v>
      </c>
      <c r="DA138" s="63" t="s">
        <v>2037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0.67652569382060446</v>
      </c>
      <c r="C139" s="124">
        <f>IF(RES_hhdet_tes!C139=0,"",RES_hhdet_tes!C139/RES_hhdet_fec!C139)</f>
        <v>0.67816580227243151</v>
      </c>
      <c r="D139" s="124">
        <f>IF(RES_hhdet_tes!D139=0,"",RES_hhdet_tes!D139/RES_hhdet_fec!D139)</f>
        <v>0.67998838221737701</v>
      </c>
      <c r="E139" s="124">
        <f>IF(RES_hhdet_tes!E139=0,"",RES_hhdet_tes!E139/RES_hhdet_fec!E139)</f>
        <v>0.68143599614543582</v>
      </c>
      <c r="F139" s="124">
        <f>IF(RES_hhdet_tes!F139=0,"",RES_hhdet_tes!F139/RES_hhdet_fec!F139)</f>
        <v>0.69195307850602883</v>
      </c>
      <c r="G139" s="124">
        <f>IF(RES_hhdet_tes!G139=0,"",RES_hhdet_tes!G139/RES_hhdet_fec!G139)</f>
        <v>0.68759216510006749</v>
      </c>
      <c r="H139" s="124">
        <f>IF(RES_hhdet_tes!H139=0,"",RES_hhdet_tes!H139/RES_hhdet_fec!H139)</f>
        <v>0.70082505536250872</v>
      </c>
      <c r="I139" s="124">
        <f>IF(RES_hhdet_tes!I139=0,"",RES_hhdet_tes!I139/RES_hhdet_fec!I139)</f>
        <v>0.69716524649978118</v>
      </c>
      <c r="J139" s="124">
        <f>IF(RES_hhdet_tes!J139=0,"",RES_hhdet_tes!J139/RES_hhdet_fec!J139)</f>
        <v>0.70541572522668139</v>
      </c>
      <c r="K139" s="124">
        <f>IF(RES_hhdet_tes!K139=0,"",RES_hhdet_tes!K139/RES_hhdet_fec!K139)</f>
        <v>0.70333430624285032</v>
      </c>
      <c r="L139" s="124">
        <f>IF(RES_hhdet_tes!L139=0,"",RES_hhdet_tes!L139/RES_hhdet_fec!L139)</f>
        <v>0.70911981211242925</v>
      </c>
      <c r="M139" s="124">
        <f>IF(RES_hhdet_tes!M139=0,"",RES_hhdet_tes!M139/RES_hhdet_fec!M139)</f>
        <v>0.70973026752230783</v>
      </c>
      <c r="N139" s="124">
        <f>IF(RES_hhdet_tes!N139=0,"",RES_hhdet_tes!N139/RES_hhdet_fec!N139)</f>
        <v>0.71494533649033476</v>
      </c>
      <c r="O139" s="124">
        <f>IF(RES_hhdet_tes!O139=0,"",RES_hhdet_tes!O139/RES_hhdet_fec!O139)</f>
        <v>0.71942176013045855</v>
      </c>
      <c r="P139" s="124">
        <f>IF(RES_hhdet_tes!P139=0,"",RES_hhdet_tes!P139/RES_hhdet_fec!P139)</f>
        <v>0.71970930233250163</v>
      </c>
      <c r="Q139" s="124">
        <f>IF(RES_hhdet_tes!Q139=0,"",RES_hhdet_tes!Q139/RES_hhdet_fec!Q139)</f>
        <v>0.72336550492841423</v>
      </c>
      <c r="R139" s="124">
        <f>IF(RES_hhdet_tes!R139=0,"",RES_hhdet_tes!R139/RES_hhdet_fec!R139)</f>
        <v>0.72758075728533678</v>
      </c>
      <c r="S139" s="124">
        <f>IF(RES_hhdet_tes!S139=0,"",RES_hhdet_tes!S139/RES_hhdet_fec!S139)</f>
        <v>0.7335602884952408</v>
      </c>
      <c r="T139" s="124">
        <f>IF(RES_hhdet_tes!T139=0,"",RES_hhdet_tes!T139/RES_hhdet_fec!T139)</f>
        <v>0.73880691340043636</v>
      </c>
      <c r="U139" s="124">
        <f>IF(RES_hhdet_tes!U139=0,"",RES_hhdet_tes!U139/RES_hhdet_fec!U139)</f>
        <v>0.74598254601710157</v>
      </c>
      <c r="V139" s="124">
        <f>IF(RES_hhdet_tes!V139=0,"",RES_hhdet_tes!V139/RES_hhdet_fec!V139)</f>
        <v>0.75846958871981229</v>
      </c>
      <c r="W139" s="124">
        <f>IF(RES_hhdet_tes!W139=0,"",RES_hhdet_tes!W139/RES_hhdet_fec!W139)</f>
        <v>0.76831587490594111</v>
      </c>
      <c r="X139" s="124">
        <f>IF(RES_hhdet_tes!X139=0,"",RES_hhdet_tes!X139/RES_hhdet_fec!X139)</f>
        <v>0.77664475033652336</v>
      </c>
      <c r="Y139" s="124">
        <f>IF(RES_hhdet_tes!Y139=0,"",RES_hhdet_tes!Y139/RES_hhdet_fec!Y139)</f>
        <v>0.78382297134345147</v>
      </c>
      <c r="DA139" s="130" t="s">
        <v>2038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0.57946931409736768</v>
      </c>
      <c r="C140" s="111">
        <f>IF(RES_hhdet_tes!C140=0,"",RES_hhdet_tes!C140/RES_hhdet_fec!C140)</f>
        <v>0.57985029199628546</v>
      </c>
      <c r="D140" s="111">
        <f>IF(RES_hhdet_tes!D140=0,"",RES_hhdet_tes!D140/RES_hhdet_fec!D140)</f>
        <v>0.58092861753530645</v>
      </c>
      <c r="E140" s="111">
        <f>IF(RES_hhdet_tes!E140=0,"",RES_hhdet_tes!E140/RES_hhdet_fec!E140)</f>
        <v>0.58133463375315819</v>
      </c>
      <c r="F140" s="111">
        <f>IF(RES_hhdet_tes!F140=0,"",RES_hhdet_tes!F140/RES_hhdet_fec!F140)</f>
        <v>0.58452131600123325</v>
      </c>
      <c r="G140" s="111">
        <f>IF(RES_hhdet_tes!G140=0,"",RES_hhdet_tes!G140/RES_hhdet_fec!G140)</f>
        <v>0.58313759366123641</v>
      </c>
      <c r="H140" s="111">
        <f>IF(RES_hhdet_tes!H140=0,"",RES_hhdet_tes!H140/RES_hhdet_fec!H140)</f>
        <v>0.58693144315382095</v>
      </c>
      <c r="I140" s="111">
        <f>IF(RES_hhdet_tes!I140=0,"",RES_hhdet_tes!I140/RES_hhdet_fec!I140)</f>
        <v>0.58632582449433512</v>
      </c>
      <c r="J140" s="111">
        <f>IF(RES_hhdet_tes!J140=0,"",RES_hhdet_tes!J140/RES_hhdet_fec!J140)</f>
        <v>0.5884066907715072</v>
      </c>
      <c r="K140" s="111">
        <f>IF(RES_hhdet_tes!K140=0,"",RES_hhdet_tes!K140/RES_hhdet_fec!K140)</f>
        <v>0.5877562004383392</v>
      </c>
      <c r="L140" s="111">
        <f>IF(RES_hhdet_tes!L140=0,"",RES_hhdet_tes!L140/RES_hhdet_fec!L140)</f>
        <v>0.58879306013812693</v>
      </c>
      <c r="M140" s="111">
        <f>IF(RES_hhdet_tes!M140=0,"",RES_hhdet_tes!M140/RES_hhdet_fec!M140)</f>
        <v>0.58957220413236278</v>
      </c>
      <c r="N140" s="111">
        <f>IF(RES_hhdet_tes!N140=0,"",RES_hhdet_tes!N140/RES_hhdet_fec!N140)</f>
        <v>0.59056718384857476</v>
      </c>
      <c r="O140" s="111">
        <f>IF(RES_hhdet_tes!O140=0,"",RES_hhdet_tes!O140/RES_hhdet_fec!O140)</f>
        <v>0.5913174942545798</v>
      </c>
      <c r="P140" s="111">
        <f>IF(RES_hhdet_tes!P140=0,"",RES_hhdet_tes!P140/RES_hhdet_fec!P140)</f>
        <v>0.59187921494960849</v>
      </c>
      <c r="Q140" s="111">
        <f>IF(RES_hhdet_tes!Q140=0,"",RES_hhdet_tes!Q140/RES_hhdet_fec!Q140)</f>
        <v>0.59183456825312475</v>
      </c>
      <c r="R140" s="111">
        <f>IF(RES_hhdet_tes!R140=0,"",RES_hhdet_tes!R140/RES_hhdet_fec!R140)</f>
        <v>0.59231304095213311</v>
      </c>
      <c r="S140" s="111">
        <f>IF(RES_hhdet_tes!S140=0,"",RES_hhdet_tes!S140/RES_hhdet_fec!S140)</f>
        <v>0.59348037916449525</v>
      </c>
      <c r="T140" s="111">
        <f>IF(RES_hhdet_tes!T140=0,"",RES_hhdet_tes!T140/RES_hhdet_fec!T140)</f>
        <v>0.59521796686353678</v>
      </c>
      <c r="U140" s="111">
        <f>IF(RES_hhdet_tes!U140=0,"",RES_hhdet_tes!U140/RES_hhdet_fec!U140)</f>
        <v>0.59755879978863491</v>
      </c>
      <c r="V140" s="111">
        <f>IF(RES_hhdet_tes!V140=0,"",RES_hhdet_tes!V140/RES_hhdet_fec!V140)</f>
        <v>0.60092941589122706</v>
      </c>
      <c r="W140" s="111">
        <f>IF(RES_hhdet_tes!W140=0,"",RES_hhdet_tes!W140/RES_hhdet_fec!W140)</f>
        <v>0.60380543717034441</v>
      </c>
      <c r="X140" s="111">
        <f>IF(RES_hhdet_tes!X140=0,"",RES_hhdet_tes!X140/RES_hhdet_fec!X140)</f>
        <v>0.60569711412215754</v>
      </c>
      <c r="Y140" s="111">
        <f>IF(RES_hhdet_tes!Y140=0,"",RES_hhdet_tes!Y140/RES_hhdet_fec!Y140)</f>
        <v>0.60770240304064072</v>
      </c>
      <c r="DA140" s="63" t="s">
        <v>2039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0.75206564467260351</v>
      </c>
      <c r="C141" s="45">
        <f>IF(RES_hhdet_tes!C141=0,"",RES_hhdet_tes!C141/RES_hhdet_fec!C141)</f>
        <v>0.7541454218303465</v>
      </c>
      <c r="D141" s="45">
        <f>IF(RES_hhdet_tes!D141=0,"",RES_hhdet_tes!D141/RES_hhdet_fec!D141)</f>
        <v>0.75661764610495008</v>
      </c>
      <c r="E141" s="45">
        <f>IF(RES_hhdet_tes!E141=0,"",RES_hhdet_tes!E141/RES_hhdet_fec!E141)</f>
        <v>0.75803364276758778</v>
      </c>
      <c r="F141" s="45">
        <f>IF(RES_hhdet_tes!F141=0,"",RES_hhdet_tes!F141/RES_hhdet_fec!F141)</f>
        <v>0.76088345076958686</v>
      </c>
      <c r="G141" s="45">
        <f>IF(RES_hhdet_tes!G141=0,"",RES_hhdet_tes!G141/RES_hhdet_fec!G141)</f>
        <v>0.76406923696267615</v>
      </c>
      <c r="H141" s="45">
        <f>IF(RES_hhdet_tes!H141=0,"",RES_hhdet_tes!H141/RES_hhdet_fec!H141)</f>
        <v>0.76646347115977376</v>
      </c>
      <c r="I141" s="45">
        <f>IF(RES_hhdet_tes!I141=0,"",RES_hhdet_tes!I141/RES_hhdet_fec!I141)</f>
        <v>0.768111414730834</v>
      </c>
      <c r="J141" s="45">
        <f>IF(RES_hhdet_tes!J141=0,"",RES_hhdet_tes!J141/RES_hhdet_fec!J141)</f>
        <v>0.76836522042836419</v>
      </c>
      <c r="K141" s="45">
        <f>IF(RES_hhdet_tes!K141=0,"",RES_hhdet_tes!K141/RES_hhdet_fec!K141)</f>
        <v>0.76977912427736106</v>
      </c>
      <c r="L141" s="45">
        <f>IF(RES_hhdet_tes!L141=0,"",RES_hhdet_tes!L141/RES_hhdet_fec!L141)</f>
        <v>0.77155301829018041</v>
      </c>
      <c r="M141" s="45">
        <f>IF(RES_hhdet_tes!M141=0,"",RES_hhdet_tes!M141/RES_hhdet_fec!M141)</f>
        <v>0.77368244796318719</v>
      </c>
      <c r="N141" s="45">
        <f>IF(RES_hhdet_tes!N141=0,"",RES_hhdet_tes!N141/RES_hhdet_fec!N141)</f>
        <v>0.77648998197235475</v>
      </c>
      <c r="O141" s="45">
        <f>IF(RES_hhdet_tes!O141=0,"",RES_hhdet_tes!O141/RES_hhdet_fec!O141)</f>
        <v>0.77984867336819108</v>
      </c>
      <c r="P141" s="45">
        <f>IF(RES_hhdet_tes!P141=0,"",RES_hhdet_tes!P141/RES_hhdet_fec!P141)</f>
        <v>0.7826886740149358</v>
      </c>
      <c r="Q141" s="45">
        <f>IF(RES_hhdet_tes!Q141=0,"",RES_hhdet_tes!Q141/RES_hhdet_fec!Q141)</f>
        <v>0.78672746435219965</v>
      </c>
      <c r="R141" s="45">
        <f>IF(RES_hhdet_tes!R141=0,"",RES_hhdet_tes!R141/RES_hhdet_fec!R141)</f>
        <v>0.7920386381091995</v>
      </c>
      <c r="S141" s="45">
        <f>IF(RES_hhdet_tes!S141=0,"",RES_hhdet_tes!S141/RES_hhdet_fec!S141)</f>
        <v>0.80028694315395366</v>
      </c>
      <c r="T141" s="45">
        <f>IF(RES_hhdet_tes!T141=0,"",RES_hhdet_tes!T141/RES_hhdet_fec!T141)</f>
        <v>0.80931606958734892</v>
      </c>
      <c r="U141" s="45">
        <f>IF(RES_hhdet_tes!U141=0,"",RES_hhdet_tes!U141/RES_hhdet_fec!U141)</f>
        <v>0.82171905086370944</v>
      </c>
      <c r="V141" s="45">
        <f>IF(RES_hhdet_tes!V141=0,"",RES_hhdet_tes!V141/RES_hhdet_fec!V141)</f>
        <v>0.8345587479037142</v>
      </c>
      <c r="W141" s="45">
        <f>IF(RES_hhdet_tes!W141=0,"",RES_hhdet_tes!W141/RES_hhdet_fec!W141)</f>
        <v>0.84638829684868389</v>
      </c>
      <c r="X141" s="45">
        <f>IF(RES_hhdet_tes!X141=0,"",RES_hhdet_tes!X141/RES_hhdet_fec!X141)</f>
        <v>0.858296538064795</v>
      </c>
      <c r="Y141" s="45">
        <f>IF(RES_hhdet_tes!Y141=0,"",RES_hhdet_tes!Y141/RES_hhdet_fec!Y141)</f>
        <v>0.87031504740062338</v>
      </c>
      <c r="DA141" s="60" t="s">
        <v>2040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1.3199982234377785</v>
      </c>
      <c r="C143" s="119">
        <f>IF(RES_hhdet_tes!C143=0,"",RES_hhdet_tes!C143/RES_hhdet_fec!C143)</f>
        <v>1.3528125145187004</v>
      </c>
      <c r="D143" s="119">
        <f>IF(RES_hhdet_tes!D143=0,"",RES_hhdet_tes!D143/RES_hhdet_fec!D143)</f>
        <v>1.3665743084913624</v>
      </c>
      <c r="E143" s="119">
        <f>IF(RES_hhdet_tes!E143=0,"",RES_hhdet_tes!E143/RES_hhdet_fec!E143)</f>
        <v>1.3995774699795613</v>
      </c>
      <c r="F143" s="119">
        <f>IF(RES_hhdet_tes!F143=0,"",RES_hhdet_tes!F143/RES_hhdet_fec!F143)</f>
        <v>1.402781765288869</v>
      </c>
      <c r="G143" s="119">
        <f>IF(RES_hhdet_tes!G143=0,"",RES_hhdet_tes!G143/RES_hhdet_fec!G143)</f>
        <v>1.4416363359875484</v>
      </c>
      <c r="H143" s="119">
        <f>IF(RES_hhdet_tes!H143=0,"",RES_hhdet_tes!H143/RES_hhdet_fec!H143)</f>
        <v>1.4811701591088435</v>
      </c>
      <c r="I143" s="119">
        <f>IF(RES_hhdet_tes!I143=0,"",RES_hhdet_tes!I143/RES_hhdet_fec!I143)</f>
        <v>1.5077890758552355</v>
      </c>
      <c r="J143" s="119">
        <f>IF(RES_hhdet_tes!J143=0,"",RES_hhdet_tes!J143/RES_hhdet_fec!J143)</f>
        <v>1.5609502717227657</v>
      </c>
      <c r="K143" s="119">
        <f>IF(RES_hhdet_tes!K143=0,"",RES_hhdet_tes!K143/RES_hhdet_fec!K143)</f>
        <v>1.615381383996993</v>
      </c>
      <c r="L143" s="119">
        <f>IF(RES_hhdet_tes!L143=0,"",RES_hhdet_tes!L143/RES_hhdet_fec!L143)</f>
        <v>1.6533795770298327</v>
      </c>
      <c r="M143" s="119">
        <f>IF(RES_hhdet_tes!M143=0,"",RES_hhdet_tes!M143/RES_hhdet_fec!M143)</f>
        <v>1.6464824662828961</v>
      </c>
      <c r="N143" s="119">
        <f>IF(RES_hhdet_tes!N143=0,"",RES_hhdet_tes!N143/RES_hhdet_fec!N143)</f>
        <v>1.7085924562767383</v>
      </c>
      <c r="O143" s="119">
        <f>IF(RES_hhdet_tes!O143=0,"",RES_hhdet_tes!O143/RES_hhdet_fec!O143)</f>
        <v>1.7488503848871992</v>
      </c>
      <c r="P143" s="119">
        <f>IF(RES_hhdet_tes!P143=0,"",RES_hhdet_tes!P143/RES_hhdet_fec!P143)</f>
        <v>1.7714199750822754</v>
      </c>
      <c r="Q143" s="119">
        <f>IF(RES_hhdet_tes!Q143=0,"",RES_hhdet_tes!Q143/RES_hhdet_fec!Q143)</f>
        <v>1.8245914990070482</v>
      </c>
      <c r="R143" s="119">
        <f>IF(RES_hhdet_tes!R143=0,"",RES_hhdet_tes!R143/RES_hhdet_fec!R143)</f>
        <v>1.8869911539540101</v>
      </c>
      <c r="S143" s="119">
        <f>IF(RES_hhdet_tes!S143=0,"",RES_hhdet_tes!S143/RES_hhdet_fec!S143)</f>
        <v>1.922872465565002</v>
      </c>
      <c r="T143" s="119">
        <f>IF(RES_hhdet_tes!T143=0,"",RES_hhdet_tes!T143/RES_hhdet_fec!T143)</f>
        <v>1.9567005542950464</v>
      </c>
      <c r="U143" s="119">
        <f>IF(RES_hhdet_tes!U143=0,"",RES_hhdet_tes!U143/RES_hhdet_fec!U143)</f>
        <v>2.0164436166604576</v>
      </c>
      <c r="V143" s="119">
        <f>IF(RES_hhdet_tes!V143=0,"",RES_hhdet_tes!V143/RES_hhdet_fec!V143)</f>
        <v>2.0359205741253312</v>
      </c>
      <c r="W143" s="119">
        <f>IF(RES_hhdet_tes!W143=0,"",RES_hhdet_tes!W143/RES_hhdet_fec!W143)</f>
        <v>2.145516545984135</v>
      </c>
      <c r="X143" s="119">
        <f>IF(RES_hhdet_tes!X143=0,"",RES_hhdet_tes!X143/RES_hhdet_fec!X143)</f>
        <v>2.2180409886185415</v>
      </c>
      <c r="Y143" s="119">
        <f>IF(RES_hhdet_tes!Y143=0,"",RES_hhdet_tes!Y143/RES_hhdet_fec!Y143)</f>
        <v>2.3020803082386969</v>
      </c>
      <c r="DA143" s="129" t="s">
        <v>2041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1.5370534096550483</v>
      </c>
      <c r="C144" s="124">
        <f>IF(RES_hhdet_tes!C144=0,"",RES_hhdet_tes!C144/RES_hhdet_fec!C144)</f>
        <v>1.5633334583695708</v>
      </c>
      <c r="D144" s="124">
        <f>IF(RES_hhdet_tes!D144=0,"",RES_hhdet_tes!D144/RES_hhdet_fec!D144)</f>
        <v>1.6092136765874683</v>
      </c>
      <c r="E144" s="124">
        <f>IF(RES_hhdet_tes!E144=0,"",RES_hhdet_tes!E144/RES_hhdet_fec!E144)</f>
        <v>1.6579447256806235</v>
      </c>
      <c r="F144" s="124">
        <f>IF(RES_hhdet_tes!F144=0,"",RES_hhdet_tes!F144/RES_hhdet_fec!F144)</f>
        <v>1.7034298330461926</v>
      </c>
      <c r="G144" s="124">
        <f>IF(RES_hhdet_tes!G144=0,"",RES_hhdet_tes!G144/RES_hhdet_fec!G144)</f>
        <v>1.7568405923259938</v>
      </c>
      <c r="H144" s="124">
        <f>IF(RES_hhdet_tes!H144=0,"",RES_hhdet_tes!H144/RES_hhdet_fec!H144)</f>
        <v>1.8272187968865055</v>
      </c>
      <c r="I144" s="124">
        <f>IF(RES_hhdet_tes!I144=0,"",RES_hhdet_tes!I144/RES_hhdet_fec!I144)</f>
        <v>1.9104911388517916</v>
      </c>
      <c r="J144" s="124">
        <f>IF(RES_hhdet_tes!J144=0,"",RES_hhdet_tes!J144/RES_hhdet_fec!J144)</f>
        <v>1.9917909463348467</v>
      </c>
      <c r="K144" s="124">
        <f>IF(RES_hhdet_tes!K144=0,"",RES_hhdet_tes!K144/RES_hhdet_fec!K144)</f>
        <v>2.0680915794109826</v>
      </c>
      <c r="L144" s="124">
        <f>IF(RES_hhdet_tes!L144=0,"",RES_hhdet_tes!L144/RES_hhdet_fec!L144)</f>
        <v>2.1196691218594488</v>
      </c>
      <c r="M144" s="124">
        <f>IF(RES_hhdet_tes!M144=0,"",RES_hhdet_tes!M144/RES_hhdet_fec!M144)</f>
        <v>2.1828579695560859</v>
      </c>
      <c r="N144" s="124">
        <f>IF(RES_hhdet_tes!N144=0,"",RES_hhdet_tes!N144/RES_hhdet_fec!N144)</f>
        <v>2.2653555243007584</v>
      </c>
      <c r="O144" s="124">
        <f>IF(RES_hhdet_tes!O144=0,"",RES_hhdet_tes!O144/RES_hhdet_fec!O144)</f>
        <v>2.3636774664521591</v>
      </c>
      <c r="P144" s="124">
        <f>IF(RES_hhdet_tes!P144=0,"",RES_hhdet_tes!P144/RES_hhdet_fec!P144)</f>
        <v>2.4434839953348657</v>
      </c>
      <c r="Q144" s="124">
        <f>IF(RES_hhdet_tes!Q144=0,"",RES_hhdet_tes!Q144/RES_hhdet_fec!Q144)</f>
        <v>2.5429993090017557</v>
      </c>
      <c r="R144" s="124">
        <f>IF(RES_hhdet_tes!R144=0,"",RES_hhdet_tes!R144/RES_hhdet_fec!R144)</f>
        <v>2.6333113831530945</v>
      </c>
      <c r="S144" s="124">
        <f>IF(RES_hhdet_tes!S144=0,"",RES_hhdet_tes!S144/RES_hhdet_fec!S144)</f>
        <v>2.7425973121555058</v>
      </c>
      <c r="T144" s="124">
        <f>IF(RES_hhdet_tes!T144=0,"",RES_hhdet_tes!T144/RES_hhdet_fec!T144)</f>
        <v>2.8601071723668898</v>
      </c>
      <c r="U144" s="124">
        <f>IF(RES_hhdet_tes!U144=0,"",RES_hhdet_tes!U144/RES_hhdet_fec!U144)</f>
        <v>2.9704804414175334</v>
      </c>
      <c r="V144" s="124">
        <f>IF(RES_hhdet_tes!V144=0,"",RES_hhdet_tes!V144/RES_hhdet_fec!V144)</f>
        <v>3.0795866226941491</v>
      </c>
      <c r="W144" s="124">
        <f>IF(RES_hhdet_tes!W144=0,"",RES_hhdet_tes!W144/RES_hhdet_fec!W144)</f>
        <v>3.1928148561141296</v>
      </c>
      <c r="X144" s="124">
        <f>IF(RES_hhdet_tes!X144=0,"",RES_hhdet_tes!X144/RES_hhdet_fec!X144)</f>
        <v>3.2875335169877902</v>
      </c>
      <c r="Y144" s="124">
        <f>IF(RES_hhdet_tes!Y144=0,"",RES_hhdet_tes!Y144/RES_hhdet_fec!Y144)</f>
        <v>3.3674748275798385</v>
      </c>
      <c r="DA144" s="130" t="s">
        <v>2042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1.5370534096550483</v>
      </c>
      <c r="C145" s="111">
        <f>IF(RES_hhdet_tes!C145=0,"",RES_hhdet_tes!C145/RES_hhdet_fec!C145)</f>
        <v>1.5633334583695708</v>
      </c>
      <c r="D145" s="111">
        <f>IF(RES_hhdet_tes!D145=0,"",RES_hhdet_tes!D145/RES_hhdet_fec!D145)</f>
        <v>1.6092136765874683</v>
      </c>
      <c r="E145" s="111">
        <f>IF(RES_hhdet_tes!E145=0,"",RES_hhdet_tes!E145/RES_hhdet_fec!E145)</f>
        <v>1.6579447256806235</v>
      </c>
      <c r="F145" s="111">
        <f>IF(RES_hhdet_tes!F145=0,"",RES_hhdet_tes!F145/RES_hhdet_fec!F145)</f>
        <v>1.7034298330461926</v>
      </c>
      <c r="G145" s="111">
        <f>IF(RES_hhdet_tes!G145=0,"",RES_hhdet_tes!G145/RES_hhdet_fec!G145)</f>
        <v>1.7568405923259938</v>
      </c>
      <c r="H145" s="111">
        <f>IF(RES_hhdet_tes!H145=0,"",RES_hhdet_tes!H145/RES_hhdet_fec!H145)</f>
        <v>1.8272187968865055</v>
      </c>
      <c r="I145" s="111">
        <f>IF(RES_hhdet_tes!I145=0,"",RES_hhdet_tes!I145/RES_hhdet_fec!I145)</f>
        <v>1.9104911388517916</v>
      </c>
      <c r="J145" s="111">
        <f>IF(RES_hhdet_tes!J145=0,"",RES_hhdet_tes!J145/RES_hhdet_fec!J145)</f>
        <v>1.9917909463348467</v>
      </c>
      <c r="K145" s="111">
        <f>IF(RES_hhdet_tes!K145=0,"",RES_hhdet_tes!K145/RES_hhdet_fec!K145)</f>
        <v>2.0680915794109826</v>
      </c>
      <c r="L145" s="111">
        <f>IF(RES_hhdet_tes!L145=0,"",RES_hhdet_tes!L145/RES_hhdet_fec!L145)</f>
        <v>2.1196691218594488</v>
      </c>
      <c r="M145" s="111">
        <f>IF(RES_hhdet_tes!M145=0,"",RES_hhdet_tes!M145/RES_hhdet_fec!M145)</f>
        <v>2.1828579695560859</v>
      </c>
      <c r="N145" s="111">
        <f>IF(RES_hhdet_tes!N145=0,"",RES_hhdet_tes!N145/RES_hhdet_fec!N145)</f>
        <v>2.2653555243007584</v>
      </c>
      <c r="O145" s="111">
        <f>IF(RES_hhdet_tes!O145=0,"",RES_hhdet_tes!O145/RES_hhdet_fec!O145)</f>
        <v>2.3636774664521591</v>
      </c>
      <c r="P145" s="111">
        <f>IF(RES_hhdet_tes!P145=0,"",RES_hhdet_tes!P145/RES_hhdet_fec!P145)</f>
        <v>2.4434839953348657</v>
      </c>
      <c r="Q145" s="111">
        <f>IF(RES_hhdet_tes!Q145=0,"",RES_hhdet_tes!Q145/RES_hhdet_fec!Q145)</f>
        <v>2.5429993090017557</v>
      </c>
      <c r="R145" s="111">
        <f>IF(RES_hhdet_tes!R145=0,"",RES_hhdet_tes!R145/RES_hhdet_fec!R145)</f>
        <v>2.6333113831530945</v>
      </c>
      <c r="S145" s="111">
        <f>IF(RES_hhdet_tes!S145=0,"",RES_hhdet_tes!S145/RES_hhdet_fec!S145)</f>
        <v>2.7425973121555058</v>
      </c>
      <c r="T145" s="111">
        <f>IF(RES_hhdet_tes!T145=0,"",RES_hhdet_tes!T145/RES_hhdet_fec!T145)</f>
        <v>2.8601071723668898</v>
      </c>
      <c r="U145" s="111">
        <f>IF(RES_hhdet_tes!U145=0,"",RES_hhdet_tes!U145/RES_hhdet_fec!U145)</f>
        <v>2.9704804414175334</v>
      </c>
      <c r="V145" s="111">
        <f>IF(RES_hhdet_tes!V145=0,"",RES_hhdet_tes!V145/RES_hhdet_fec!V145)</f>
        <v>3.0795866226941491</v>
      </c>
      <c r="W145" s="111">
        <f>IF(RES_hhdet_tes!W145=0,"",RES_hhdet_tes!W145/RES_hhdet_fec!W145)</f>
        <v>3.1928148561141296</v>
      </c>
      <c r="X145" s="111">
        <f>IF(RES_hhdet_tes!X145=0,"",RES_hhdet_tes!X145/RES_hhdet_fec!X145)</f>
        <v>3.2875335169877902</v>
      </c>
      <c r="Y145" s="111">
        <f>IF(RES_hhdet_tes!Y145=0,"",RES_hhdet_tes!Y145/RES_hhdet_fec!Y145)</f>
        <v>3.3674748275798385</v>
      </c>
      <c r="DA145" s="63" t="s">
        <v>2043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1.8445078900741114</v>
      </c>
      <c r="C146" s="124">
        <f>IF(RES_hhdet_tes!C146=0,"",RES_hhdet_tes!C146/RES_hhdet_fec!C146)</f>
        <v>1.929055105980457</v>
      </c>
      <c r="D146" s="124">
        <f>IF(RES_hhdet_tes!D146=0,"",RES_hhdet_tes!D146/RES_hhdet_fec!D146)</f>
        <v>2.0559614226904817</v>
      </c>
      <c r="E146" s="124">
        <f>IF(RES_hhdet_tes!E146=0,"",RES_hhdet_tes!E146/RES_hhdet_fec!E146)</f>
        <v>2.1821180799634141</v>
      </c>
      <c r="F146" s="124">
        <f>IF(RES_hhdet_tes!F146=0,"",RES_hhdet_tes!F146/RES_hhdet_fec!F146)</f>
        <v>2.3447726940357363</v>
      </c>
      <c r="G146" s="124">
        <f>IF(RES_hhdet_tes!G146=0,"",RES_hhdet_tes!G146/RES_hhdet_fec!G146)</f>
        <v>2.4824700042008958</v>
      </c>
      <c r="H146" s="124">
        <f>IF(RES_hhdet_tes!H146=0,"",RES_hhdet_tes!H146/RES_hhdet_fec!H146)</f>
        <v>2.6296504420487898</v>
      </c>
      <c r="I146" s="124">
        <f>IF(RES_hhdet_tes!I146=0,"",RES_hhdet_tes!I146/RES_hhdet_fec!I146)</f>
        <v>2.7397455536663755</v>
      </c>
      <c r="J146" s="124">
        <f>IF(RES_hhdet_tes!J146=0,"",RES_hhdet_tes!J146/RES_hhdet_fec!J146)</f>
        <v>2.8188859408389946</v>
      </c>
      <c r="K146" s="124">
        <f>IF(RES_hhdet_tes!K146=0,"",RES_hhdet_tes!K146/RES_hhdet_fec!K146)</f>
        <v>2.9248993839101045</v>
      </c>
      <c r="L146" s="124">
        <f>IF(RES_hhdet_tes!L146=0,"",RES_hhdet_tes!L146/RES_hhdet_fec!L146)</f>
        <v>3.0099576625831816</v>
      </c>
      <c r="M146" s="124">
        <f>IF(RES_hhdet_tes!M146=0,"",RES_hhdet_tes!M146/RES_hhdet_fec!M146)</f>
        <v>3.1085726618308285</v>
      </c>
      <c r="N146" s="124">
        <f>IF(RES_hhdet_tes!N146=0,"",RES_hhdet_tes!N146/RES_hhdet_fec!N146)</f>
        <v>3.2181096118742567</v>
      </c>
      <c r="O146" s="124">
        <f>IF(RES_hhdet_tes!O146=0,"",RES_hhdet_tes!O146/RES_hhdet_fec!O146)</f>
        <v>3.3405082195345943</v>
      </c>
      <c r="P146" s="124">
        <f>IF(RES_hhdet_tes!P146=0,"",RES_hhdet_tes!P146/RES_hhdet_fec!P146)</f>
        <v>3.4704075191848345</v>
      </c>
      <c r="Q146" s="124">
        <f>IF(RES_hhdet_tes!Q146=0,"",RES_hhdet_tes!Q146/RES_hhdet_fec!Q146)</f>
        <v>3.6018871907941756</v>
      </c>
      <c r="R146" s="124">
        <f>IF(RES_hhdet_tes!R146=0,"",RES_hhdet_tes!R146/RES_hhdet_fec!R146)</f>
        <v>3.7375295367034069</v>
      </c>
      <c r="S146" s="124">
        <f>IF(RES_hhdet_tes!S146=0,"",RES_hhdet_tes!S146/RES_hhdet_fec!S146)</f>
        <v>3.8463566584771756</v>
      </c>
      <c r="T146" s="124">
        <f>IF(RES_hhdet_tes!T146=0,"",RES_hhdet_tes!T146/RES_hhdet_fec!T146)</f>
        <v>3.9434352911094512</v>
      </c>
      <c r="U146" s="124">
        <f>IF(RES_hhdet_tes!U146=0,"",RES_hhdet_tes!U146/RES_hhdet_fec!U146)</f>
        <v>3.987050475201797</v>
      </c>
      <c r="V146" s="124">
        <f>IF(RES_hhdet_tes!V146=0,"",RES_hhdet_tes!V146/RES_hhdet_fec!V146)</f>
        <v>4.0313326555845421</v>
      </c>
      <c r="W146" s="124">
        <f>IF(RES_hhdet_tes!W146=0,"",RES_hhdet_tes!W146/RES_hhdet_fec!W146)</f>
        <v>4.0691330885048842</v>
      </c>
      <c r="X146" s="124">
        <f>IF(RES_hhdet_tes!X146=0,"",RES_hhdet_tes!X146/RES_hhdet_fec!X146)</f>
        <v>4.092580424087938</v>
      </c>
      <c r="Y146" s="124">
        <f>IF(RES_hhdet_tes!Y146=0,"",RES_hhdet_tes!Y146/RES_hhdet_fec!Y146)</f>
        <v>4.1162765352139203</v>
      </c>
      <c r="DA146" s="130" t="s">
        <v>2044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1.8445078900741114</v>
      </c>
      <c r="C147" s="111">
        <f>IF(RES_hhdet_tes!C147=0,"",RES_hhdet_tes!C147/RES_hhdet_fec!C147)</f>
        <v>1.929055105980457</v>
      </c>
      <c r="D147" s="111">
        <f>IF(RES_hhdet_tes!D147=0,"",RES_hhdet_tes!D147/RES_hhdet_fec!D147)</f>
        <v>2.0559614226904817</v>
      </c>
      <c r="E147" s="111">
        <f>IF(RES_hhdet_tes!E147=0,"",RES_hhdet_tes!E147/RES_hhdet_fec!E147)</f>
        <v>2.1821180799634141</v>
      </c>
      <c r="F147" s="111">
        <f>IF(RES_hhdet_tes!F147=0,"",RES_hhdet_tes!F147/RES_hhdet_fec!F147)</f>
        <v>2.3447726940357363</v>
      </c>
      <c r="G147" s="111">
        <f>IF(RES_hhdet_tes!G147=0,"",RES_hhdet_tes!G147/RES_hhdet_fec!G147)</f>
        <v>2.4824700042008958</v>
      </c>
      <c r="H147" s="111">
        <f>IF(RES_hhdet_tes!H147=0,"",RES_hhdet_tes!H147/RES_hhdet_fec!H147)</f>
        <v>2.6296504420487898</v>
      </c>
      <c r="I147" s="111">
        <f>IF(RES_hhdet_tes!I147=0,"",RES_hhdet_tes!I147/RES_hhdet_fec!I147)</f>
        <v>2.7397455536663755</v>
      </c>
      <c r="J147" s="111">
        <f>IF(RES_hhdet_tes!J147=0,"",RES_hhdet_tes!J147/RES_hhdet_fec!J147)</f>
        <v>2.8188859408389946</v>
      </c>
      <c r="K147" s="111">
        <f>IF(RES_hhdet_tes!K147=0,"",RES_hhdet_tes!K147/RES_hhdet_fec!K147)</f>
        <v>2.9248993839101045</v>
      </c>
      <c r="L147" s="111">
        <f>IF(RES_hhdet_tes!L147=0,"",RES_hhdet_tes!L147/RES_hhdet_fec!L147)</f>
        <v>3.0099576625831816</v>
      </c>
      <c r="M147" s="111">
        <f>IF(RES_hhdet_tes!M147=0,"",RES_hhdet_tes!M147/RES_hhdet_fec!M147)</f>
        <v>3.1085726618308285</v>
      </c>
      <c r="N147" s="111">
        <f>IF(RES_hhdet_tes!N147=0,"",RES_hhdet_tes!N147/RES_hhdet_fec!N147)</f>
        <v>3.2181096118742567</v>
      </c>
      <c r="O147" s="111">
        <f>IF(RES_hhdet_tes!O147=0,"",RES_hhdet_tes!O147/RES_hhdet_fec!O147)</f>
        <v>3.3405082195345943</v>
      </c>
      <c r="P147" s="111">
        <f>IF(RES_hhdet_tes!P147=0,"",RES_hhdet_tes!P147/RES_hhdet_fec!P147)</f>
        <v>3.4704075191848345</v>
      </c>
      <c r="Q147" s="111">
        <f>IF(RES_hhdet_tes!Q147=0,"",RES_hhdet_tes!Q147/RES_hhdet_fec!Q147)</f>
        <v>3.6018871907941756</v>
      </c>
      <c r="R147" s="111">
        <f>IF(RES_hhdet_tes!R147=0,"",RES_hhdet_tes!R147/RES_hhdet_fec!R147)</f>
        <v>3.7375295367034069</v>
      </c>
      <c r="S147" s="111">
        <f>IF(RES_hhdet_tes!S147=0,"",RES_hhdet_tes!S147/RES_hhdet_fec!S147)</f>
        <v>3.8463566584771756</v>
      </c>
      <c r="T147" s="111">
        <f>IF(RES_hhdet_tes!T147=0,"",RES_hhdet_tes!T147/RES_hhdet_fec!T147)</f>
        <v>3.9434352911094512</v>
      </c>
      <c r="U147" s="111">
        <f>IF(RES_hhdet_tes!U147=0,"",RES_hhdet_tes!U147/RES_hhdet_fec!U147)</f>
        <v>3.987050475201797</v>
      </c>
      <c r="V147" s="111">
        <f>IF(RES_hhdet_tes!V147=0,"",RES_hhdet_tes!V147/RES_hhdet_fec!V147)</f>
        <v>4.0313326555845421</v>
      </c>
      <c r="W147" s="111">
        <f>IF(RES_hhdet_tes!W147=0,"",RES_hhdet_tes!W147/RES_hhdet_fec!W147)</f>
        <v>4.0691330885048842</v>
      </c>
      <c r="X147" s="111">
        <f>IF(RES_hhdet_tes!X147=0,"",RES_hhdet_tes!X147/RES_hhdet_fec!X147)</f>
        <v>4.092580424087938</v>
      </c>
      <c r="Y147" s="111">
        <f>IF(RES_hhdet_tes!Y147=0,"",RES_hhdet_tes!Y147/RES_hhdet_fec!Y147)</f>
        <v>4.1162765352139203</v>
      </c>
      <c r="DA147" s="63" t="s">
        <v>2045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0.67159636763432307</v>
      </c>
      <c r="C148" s="124">
        <f>IF(RES_hhdet_tes!C148=0,"",RES_hhdet_tes!C148/RES_hhdet_fec!C148)</f>
        <v>0.67755011583015246</v>
      </c>
      <c r="D148" s="124">
        <f>IF(RES_hhdet_tes!D148=0,"",RES_hhdet_tes!D148/RES_hhdet_fec!D148)</f>
        <v>0.68306532760865513</v>
      </c>
      <c r="E148" s="124">
        <f>IF(RES_hhdet_tes!E148=0,"",RES_hhdet_tes!E148/RES_hhdet_fec!E148)</f>
        <v>0.68680710554516822</v>
      </c>
      <c r="F148" s="124">
        <f>IF(RES_hhdet_tes!F148=0,"",RES_hhdet_tes!F148/RES_hhdet_fec!F148)</f>
        <v>0.68760933698539595</v>
      </c>
      <c r="G148" s="124">
        <f>IF(RES_hhdet_tes!G148=0,"",RES_hhdet_tes!G148/RES_hhdet_fec!G148)</f>
        <v>0.69162541066822447</v>
      </c>
      <c r="H148" s="124">
        <f>IF(RES_hhdet_tes!H148=0,"",RES_hhdet_tes!H148/RES_hhdet_fec!H148)</f>
        <v>0.69681577984127041</v>
      </c>
      <c r="I148" s="124">
        <f>IF(RES_hhdet_tes!I148=0,"",RES_hhdet_tes!I148/RES_hhdet_fec!I148)</f>
        <v>0.70580836921119283</v>
      </c>
      <c r="J148" s="124">
        <f>IF(RES_hhdet_tes!J148=0,"",RES_hhdet_tes!J148/RES_hhdet_fec!J148)</f>
        <v>0.71046467227489662</v>
      </c>
      <c r="K148" s="124">
        <f>IF(RES_hhdet_tes!K148=0,"",RES_hhdet_tes!K148/RES_hhdet_fec!K148)</f>
        <v>0.71715990780943639</v>
      </c>
      <c r="L148" s="124">
        <f>IF(RES_hhdet_tes!L148=0,"",RES_hhdet_tes!L148/RES_hhdet_fec!L148)</f>
        <v>0.72179594292438198</v>
      </c>
      <c r="M148" s="124">
        <f>IF(RES_hhdet_tes!M148=0,"",RES_hhdet_tes!M148/RES_hhdet_fec!M148)</f>
        <v>0.73177750893489979</v>
      </c>
      <c r="N148" s="124">
        <f>IF(RES_hhdet_tes!N148=0,"",RES_hhdet_tes!N148/RES_hhdet_fec!N148)</f>
        <v>0.7366190545281871</v>
      </c>
      <c r="O148" s="124">
        <f>IF(RES_hhdet_tes!O148=0,"",RES_hhdet_tes!O148/RES_hhdet_fec!O148)</f>
        <v>0.74142481195629184</v>
      </c>
      <c r="P148" s="124">
        <f>IF(RES_hhdet_tes!P148=0,"",RES_hhdet_tes!P148/RES_hhdet_fec!P148)</f>
        <v>0.7519718262890811</v>
      </c>
      <c r="Q148" s="124">
        <f>IF(RES_hhdet_tes!Q148=0,"",RES_hhdet_tes!Q148/RES_hhdet_fec!Q148)</f>
        <v>0.76301300458349741</v>
      </c>
      <c r="R148" s="124">
        <f>IF(RES_hhdet_tes!R148=0,"",RES_hhdet_tes!R148/RES_hhdet_fec!R148)</f>
        <v>0.77308204933810365</v>
      </c>
      <c r="S148" s="124">
        <f>IF(RES_hhdet_tes!S148=0,"",RES_hhdet_tes!S148/RES_hhdet_fec!S148)</f>
        <v>0.78427654043749639</v>
      </c>
      <c r="T148" s="124">
        <f>IF(RES_hhdet_tes!T148=0,"",RES_hhdet_tes!T148/RES_hhdet_fec!T148)</f>
        <v>0.79644358739290388</v>
      </c>
      <c r="U148" s="124">
        <f>IF(RES_hhdet_tes!U148=0,"",RES_hhdet_tes!U148/RES_hhdet_fec!U148)</f>
        <v>0.80626273638803791</v>
      </c>
      <c r="V148" s="124">
        <f>IF(RES_hhdet_tes!V148=0,"",RES_hhdet_tes!V148/RES_hhdet_fec!V148)</f>
        <v>0.81543943510428851</v>
      </c>
      <c r="W148" s="124">
        <f>IF(RES_hhdet_tes!W148=0,"",RES_hhdet_tes!W148/RES_hhdet_fec!W148)</f>
        <v>0.8264910780128456</v>
      </c>
      <c r="X148" s="124">
        <f>IF(RES_hhdet_tes!X148=0,"",RES_hhdet_tes!X148/RES_hhdet_fec!X148)</f>
        <v>0.84355409978366314</v>
      </c>
      <c r="Y148" s="124">
        <f>IF(RES_hhdet_tes!Y148=0,"",RES_hhdet_tes!Y148/RES_hhdet_fec!Y148)</f>
        <v>0.85164210991690736</v>
      </c>
      <c r="DA148" s="130" t="s">
        <v>2046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0.59093588626160376</v>
      </c>
      <c r="C149" s="111">
        <f>IF(RES_hhdet_tes!C149=0,"",RES_hhdet_tes!C149/RES_hhdet_fec!C149)</f>
        <v>0.59355347482126897</v>
      </c>
      <c r="D149" s="111">
        <f>IF(RES_hhdet_tes!D149=0,"",RES_hhdet_tes!D149/RES_hhdet_fec!D149)</f>
        <v>0.59426423559648411</v>
      </c>
      <c r="E149" s="111">
        <f>IF(RES_hhdet_tes!E149=0,"",RES_hhdet_tes!E149/RES_hhdet_fec!E149)</f>
        <v>0.59469707453612342</v>
      </c>
      <c r="F149" s="111">
        <f>IF(RES_hhdet_tes!F149=0,"",RES_hhdet_tes!F149/RES_hhdet_fec!F149)</f>
        <v>0.6003760681058008</v>
      </c>
      <c r="G149" s="111">
        <f>IF(RES_hhdet_tes!G149=0,"",RES_hhdet_tes!G149/RES_hhdet_fec!G149)</f>
        <v>0.6018673334038197</v>
      </c>
      <c r="H149" s="111">
        <f>IF(RES_hhdet_tes!H149=0,"",RES_hhdet_tes!H149/RES_hhdet_fec!H149)</f>
        <v>0.60583407488605301</v>
      </c>
      <c r="I149" s="111">
        <f>IF(RES_hhdet_tes!I149=0,"",RES_hhdet_tes!I149/RES_hhdet_fec!I149)</f>
        <v>0.60677102056357179</v>
      </c>
      <c r="J149" s="111">
        <f>IF(RES_hhdet_tes!J149=0,"",RES_hhdet_tes!J149/RES_hhdet_fec!J149)</f>
        <v>0.61017107691202144</v>
      </c>
      <c r="K149" s="111">
        <f>IF(RES_hhdet_tes!K149=0,"",RES_hhdet_tes!K149/RES_hhdet_fec!K149)</f>
        <v>0.61399055469277608</v>
      </c>
      <c r="L149" s="111">
        <f>IF(RES_hhdet_tes!L149=0,"",RES_hhdet_tes!L149/RES_hhdet_fec!L149)</f>
        <v>0.6176574989071808</v>
      </c>
      <c r="M149" s="111">
        <f>IF(RES_hhdet_tes!M149=0,"",RES_hhdet_tes!M149/RES_hhdet_fec!M149)</f>
        <v>0.62493338310402613</v>
      </c>
      <c r="N149" s="111">
        <f>IF(RES_hhdet_tes!N149=0,"",RES_hhdet_tes!N149/RES_hhdet_fec!N149)</f>
        <v>0.62956933641645463</v>
      </c>
      <c r="O149" s="111">
        <f>IF(RES_hhdet_tes!O149=0,"",RES_hhdet_tes!O149/RES_hhdet_fec!O149)</f>
        <v>0.6372979568186784</v>
      </c>
      <c r="P149" s="111">
        <f>IF(RES_hhdet_tes!P149=0,"",RES_hhdet_tes!P149/RES_hhdet_fec!P149)</f>
        <v>0.65400266631373072</v>
      </c>
      <c r="Q149" s="111">
        <f>IF(RES_hhdet_tes!Q149=0,"",RES_hhdet_tes!Q149/RES_hhdet_fec!Q149)</f>
        <v>0.66762213024470662</v>
      </c>
      <c r="R149" s="111">
        <f>IF(RES_hhdet_tes!R149=0,"",RES_hhdet_tes!R149/RES_hhdet_fec!R149)</f>
        <v>0.68751545465236885</v>
      </c>
      <c r="S149" s="111">
        <f>IF(RES_hhdet_tes!S149=0,"",RES_hhdet_tes!S149/RES_hhdet_fec!S149)</f>
        <v>0.70289620589587387</v>
      </c>
      <c r="T149" s="111">
        <f>IF(RES_hhdet_tes!T149=0,"",RES_hhdet_tes!T149/RES_hhdet_fec!T149)</f>
        <v>0.72688966383959674</v>
      </c>
      <c r="U149" s="111">
        <f>IF(RES_hhdet_tes!U149=0,"",RES_hhdet_tes!U149/RES_hhdet_fec!U149)</f>
        <v>0.74385677577101739</v>
      </c>
      <c r="V149" s="111">
        <f>IF(RES_hhdet_tes!V149=0,"",RES_hhdet_tes!V149/RES_hhdet_fec!V149)</f>
        <v>0.75950490841492757</v>
      </c>
      <c r="W149" s="111">
        <f>IF(RES_hhdet_tes!W149=0,"",RES_hhdet_tes!W149/RES_hhdet_fec!W149)</f>
        <v>0.77338597313887902</v>
      </c>
      <c r="X149" s="111">
        <f>IF(RES_hhdet_tes!X149=0,"",RES_hhdet_tes!X149/RES_hhdet_fec!X149)</f>
        <v>0.78460636842275444</v>
      </c>
      <c r="Y149" s="111">
        <f>IF(RES_hhdet_tes!Y149=0,"",RES_hhdet_tes!Y149/RES_hhdet_fec!Y149)</f>
        <v>0.78902486973842589</v>
      </c>
      <c r="DA149" s="63" t="s">
        <v>2047</v>
      </c>
    </row>
    <row r="150" spans="1:105" ht="12" customHeight="1" x14ac:dyDescent="0.25">
      <c r="A150" s="97" t="s">
        <v>123</v>
      </c>
      <c r="B150" s="111">
        <f>IF(RES_hhdet_tes!B150=0,"",RES_hhdet_tes!B150/RES_hhdet_fec!B150)</f>
        <v>0.87176195681986457</v>
      </c>
      <c r="C150" s="111">
        <f>IF(RES_hhdet_tes!C150=0,"",RES_hhdet_tes!C150/RES_hhdet_fec!C150)</f>
        <v>0.86706685311130638</v>
      </c>
      <c r="D150" s="111">
        <f>IF(RES_hhdet_tes!D150=0,"",RES_hhdet_tes!D150/RES_hhdet_fec!D150)</f>
        <v>0.87216434385683583</v>
      </c>
      <c r="E150" s="111">
        <f>IF(RES_hhdet_tes!E150=0,"",RES_hhdet_tes!E150/RES_hhdet_fec!E150)</f>
        <v>0.89076479800185249</v>
      </c>
      <c r="F150" s="111">
        <f>IF(RES_hhdet_tes!F150=0,"",RES_hhdet_tes!F150/RES_hhdet_fec!F150)</f>
        <v>0.8894629759115934</v>
      </c>
      <c r="G150" s="111">
        <f>IF(RES_hhdet_tes!G150=0,"",RES_hhdet_tes!G150/RES_hhdet_fec!G150)</f>
        <v>0.87820298743115299</v>
      </c>
      <c r="H150" s="111">
        <f>IF(RES_hhdet_tes!H150=0,"",RES_hhdet_tes!H150/RES_hhdet_fec!H150)</f>
        <v>0.88539446221239837</v>
      </c>
      <c r="I150" s="111">
        <f>IF(RES_hhdet_tes!I150=0,"",RES_hhdet_tes!I150/RES_hhdet_fec!I150)</f>
        <v>0.88501601365531712</v>
      </c>
      <c r="J150" s="111">
        <f>IF(RES_hhdet_tes!J150=0,"",RES_hhdet_tes!J150/RES_hhdet_fec!J150)</f>
        <v>0.88904838905869732</v>
      </c>
      <c r="K150" s="111">
        <f>IF(RES_hhdet_tes!K150=0,"",RES_hhdet_tes!K150/RES_hhdet_fec!K150)</f>
        <v>0.88659373929101581</v>
      </c>
      <c r="L150" s="111">
        <f>IF(RES_hhdet_tes!L150=0,"",RES_hhdet_tes!L150/RES_hhdet_fec!L150)</f>
        <v>0.90299674280922548</v>
      </c>
      <c r="M150" s="111">
        <f>IF(RES_hhdet_tes!M150=0,"",RES_hhdet_tes!M150/RES_hhdet_fec!M150)</f>
        <v>0.92834427446376522</v>
      </c>
      <c r="N150" s="111">
        <f>IF(RES_hhdet_tes!N150=0,"",RES_hhdet_tes!N150/RES_hhdet_fec!N150)</f>
        <v>0.92919644784674238</v>
      </c>
      <c r="O150" s="111">
        <f>IF(RES_hhdet_tes!O150=0,"",RES_hhdet_tes!O150/RES_hhdet_fec!O150)</f>
        <v>0.9364602734538755</v>
      </c>
      <c r="P150" s="111">
        <f>IF(RES_hhdet_tes!P150=0,"",RES_hhdet_tes!P150/RES_hhdet_fec!P150)</f>
        <v>0.93481896273112564</v>
      </c>
      <c r="Q150" s="111">
        <f>IF(RES_hhdet_tes!Q150=0,"",RES_hhdet_tes!Q150/RES_hhdet_fec!Q150)</f>
        <v>0.93836521017352303</v>
      </c>
      <c r="R150" s="111">
        <f>IF(RES_hhdet_tes!R150=0,"",RES_hhdet_tes!R150/RES_hhdet_fec!R150)</f>
        <v>0.93550700031158729</v>
      </c>
      <c r="S150" s="111">
        <f>IF(RES_hhdet_tes!S150=0,"",RES_hhdet_tes!S150/RES_hhdet_fec!S150)</f>
        <v>0.94114091838232872</v>
      </c>
      <c r="T150" s="111">
        <f>IF(RES_hhdet_tes!T150=0,"",RES_hhdet_tes!T150/RES_hhdet_fec!T150)</f>
        <v>0.95331258053597734</v>
      </c>
      <c r="U150" s="111">
        <f>IF(RES_hhdet_tes!U150=0,"",RES_hhdet_tes!U150/RES_hhdet_fec!U150)</f>
        <v>0.95598863381370958</v>
      </c>
      <c r="V150" s="111">
        <f>IF(RES_hhdet_tes!V150=0,"",RES_hhdet_tes!V150/RES_hhdet_fec!V150)</f>
        <v>0.95270024470126236</v>
      </c>
      <c r="W150" s="111">
        <f>IF(RES_hhdet_tes!W150=0,"",RES_hhdet_tes!W150/RES_hhdet_fec!W150)</f>
        <v>0.95025710882419534</v>
      </c>
      <c r="X150" s="111">
        <f>IF(RES_hhdet_tes!X150=0,"",RES_hhdet_tes!X150/RES_hhdet_fec!X150)</f>
        <v>0.943857636241897</v>
      </c>
      <c r="Y150" s="111">
        <f>IF(RES_hhdet_tes!Y150=0,"",RES_hhdet_tes!Y150/RES_hhdet_fec!Y150)</f>
        <v>0.94678009217021686</v>
      </c>
      <c r="DA150" s="63" t="s">
        <v>2048</v>
      </c>
    </row>
    <row r="151" spans="1:105" ht="12" customHeight="1" x14ac:dyDescent="0.25">
      <c r="A151" s="100" t="s">
        <v>50</v>
      </c>
      <c r="B151" s="112">
        <f>IF(RES_hhdet_tes!B151=0,"",RES_hhdet_tes!B151/RES_hhdet_fec!B151)</f>
        <v>0.58566025271983868</v>
      </c>
      <c r="C151" s="112">
        <f>IF(RES_hhdet_tes!C151=0,"",RES_hhdet_tes!C151/RES_hhdet_fec!C151)</f>
        <v>0.59207027717165095</v>
      </c>
      <c r="D151" s="112">
        <f>IF(RES_hhdet_tes!D151=0,"",RES_hhdet_tes!D151/RES_hhdet_fec!D151)</f>
        <v>0.59637025738021576</v>
      </c>
      <c r="E151" s="112">
        <f>IF(RES_hhdet_tes!E151=0,"",RES_hhdet_tes!E151/RES_hhdet_fec!E151)</f>
        <v>0.59679997140989616</v>
      </c>
      <c r="F151" s="112">
        <f>IF(RES_hhdet_tes!F151=0,"",RES_hhdet_tes!F151/RES_hhdet_fec!F151)</f>
        <v>0.60462993385077435</v>
      </c>
      <c r="G151" s="112">
        <f>IF(RES_hhdet_tes!G151=0,"",RES_hhdet_tes!G151/RES_hhdet_fec!G151)</f>
        <v>0.60369533685950605</v>
      </c>
      <c r="H151" s="112">
        <f>IF(RES_hhdet_tes!H151=0,"",RES_hhdet_tes!H151/RES_hhdet_fec!H151)</f>
        <v>0.60972673394803056</v>
      </c>
      <c r="I151" s="112">
        <f>IF(RES_hhdet_tes!I151=0,"",RES_hhdet_tes!I151/RES_hhdet_fec!I151)</f>
        <v>0.60881771910759619</v>
      </c>
      <c r="J151" s="112">
        <f>IF(RES_hhdet_tes!J151=0,"",RES_hhdet_tes!J151/RES_hhdet_fec!J151)</f>
        <v>0.61423509982729396</v>
      </c>
      <c r="K151" s="112">
        <f>IF(RES_hhdet_tes!K151=0,"",RES_hhdet_tes!K151/RES_hhdet_fec!K151)</f>
        <v>0.61821937146777417</v>
      </c>
      <c r="L151" s="112">
        <f>IF(RES_hhdet_tes!L151=0,"",RES_hhdet_tes!L151/RES_hhdet_fec!L151)</f>
        <v>0.62000725586004946</v>
      </c>
      <c r="M151" s="112">
        <f>IF(RES_hhdet_tes!M151=0,"",RES_hhdet_tes!M151/RES_hhdet_fec!M151)</f>
        <v>0.63358760768847466</v>
      </c>
      <c r="N151" s="112">
        <f>IF(RES_hhdet_tes!N151=0,"",RES_hhdet_tes!N151/RES_hhdet_fec!N151)</f>
        <v>0.63465000729977517</v>
      </c>
      <c r="O151" s="112">
        <f>IF(RES_hhdet_tes!O151=0,"",RES_hhdet_tes!O151/RES_hhdet_fec!O151)</f>
        <v>0.63916800964058373</v>
      </c>
      <c r="P151" s="112">
        <f>IF(RES_hhdet_tes!P151=0,"",RES_hhdet_tes!P151/RES_hhdet_fec!P151)</f>
        <v>0.66428992328063918</v>
      </c>
      <c r="Q151" s="112">
        <f>IF(RES_hhdet_tes!Q151=0,"",RES_hhdet_tes!Q151/RES_hhdet_fec!Q151)</f>
        <v>0.66574968926365985</v>
      </c>
      <c r="R151" s="112">
        <f>IF(RES_hhdet_tes!R151=0,"",RES_hhdet_tes!R151/RES_hhdet_fec!R151)</f>
        <v>0.69150382650693287</v>
      </c>
      <c r="S151" s="112">
        <f>IF(RES_hhdet_tes!S151=0,"",RES_hhdet_tes!S151/RES_hhdet_fec!S151)</f>
        <v>0.70133003830977592</v>
      </c>
      <c r="T151" s="112">
        <f>IF(RES_hhdet_tes!T151=0,"",RES_hhdet_tes!T151/RES_hhdet_fec!T151)</f>
        <v>0.74301467770373075</v>
      </c>
      <c r="U151" s="112">
        <f>IF(RES_hhdet_tes!U151=0,"",RES_hhdet_tes!U151/RES_hhdet_fec!U151)</f>
        <v>0.75567994845773823</v>
      </c>
      <c r="V151" s="112">
        <f>IF(RES_hhdet_tes!V151=0,"",RES_hhdet_tes!V151/RES_hhdet_fec!V151)</f>
        <v>0.76500748987040612</v>
      </c>
      <c r="W151" s="112">
        <f>IF(RES_hhdet_tes!W151=0,"",RES_hhdet_tes!W151/RES_hhdet_fec!W151)</f>
        <v>0.77453710437139611</v>
      </c>
      <c r="X151" s="112">
        <f>IF(RES_hhdet_tes!X151=0,"",RES_hhdet_tes!X151/RES_hhdet_fec!X151)</f>
        <v>0.77979861402241257</v>
      </c>
      <c r="Y151" s="112">
        <f>IF(RES_hhdet_tes!Y151=0,"",RES_hhdet_tes!Y151/RES_hhdet_fec!Y151)</f>
        <v>0.78342802892266716</v>
      </c>
      <c r="DA151" s="131" t="s">
        <v>2049</v>
      </c>
    </row>
    <row r="152" spans="1:105" ht="12" customHeight="1" x14ac:dyDescent="0.25">
      <c r="A152" s="103" t="s">
        <v>52</v>
      </c>
      <c r="B152" s="113">
        <f>IF(RES_hhdet_tes!B152=0,"",RES_hhdet_tes!B152/RES_hhdet_fec!B152)</f>
        <v>1</v>
      </c>
      <c r="C152" s="113">
        <f>IF(RES_hhdet_tes!C152=0,"",RES_hhdet_tes!C152/RES_hhdet_fec!C152)</f>
        <v>1</v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>
        <f>IF(RES_hhdet_tes!F152=0,"",RES_hhdet_tes!F152/RES_hhdet_fec!F152)</f>
        <v>1</v>
      </c>
      <c r="G152" s="113">
        <f>IF(RES_hhdet_tes!G152=0,"",RES_hhdet_tes!G152/RES_hhdet_fec!G152)</f>
        <v>1</v>
      </c>
      <c r="H152" s="113">
        <f>IF(RES_hhdet_tes!H152=0,"",RES_hhdet_tes!H152/RES_hhdet_fec!H152)</f>
        <v>1</v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X152" s="113">
        <f>IF(RES_hhdet_tes!X152=0,"",RES_hhdet_tes!X152/RES_hhdet_fec!X152)</f>
        <v>1</v>
      </c>
      <c r="Y152" s="113">
        <f>IF(RES_hhdet_tes!Y152=0,"",RES_hhdet_tes!Y152/RES_hhdet_fec!Y152)</f>
        <v>1</v>
      </c>
      <c r="DA152" s="132" t="s">
        <v>2050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0.67325211402503393</v>
      </c>
      <c r="C153" s="112">
        <f>IF(RES_hhdet_tes!C153=0,"",RES_hhdet_tes!C153/RES_hhdet_fec!C153)</f>
        <v>0.67834833477800771</v>
      </c>
      <c r="D153" s="112">
        <f>IF(RES_hhdet_tes!D153=0,"",RES_hhdet_tes!D153/RES_hhdet_fec!D153)</f>
        <v>0.68313375547279187</v>
      </c>
      <c r="E153" s="112">
        <f>IF(RES_hhdet_tes!E153=0,"",RES_hhdet_tes!E153/RES_hhdet_fec!E153)</f>
        <v>0.68453297137650537</v>
      </c>
      <c r="F153" s="112">
        <f>IF(RES_hhdet_tes!F153=0,"",RES_hhdet_tes!F153/RES_hhdet_fec!F153)</f>
        <v>0.68652517020304238</v>
      </c>
      <c r="G153" s="112">
        <f>IF(RES_hhdet_tes!G153=0,"",RES_hhdet_tes!G153/RES_hhdet_fec!G153)</f>
        <v>0.68880365770655327</v>
      </c>
      <c r="H153" s="112">
        <f>IF(RES_hhdet_tes!H153=0,"",RES_hhdet_tes!H153/RES_hhdet_fec!H153)</f>
        <v>0.6915013522247544</v>
      </c>
      <c r="I153" s="112">
        <f>IF(RES_hhdet_tes!I153=0,"",RES_hhdet_tes!I153/RES_hhdet_fec!I153)</f>
        <v>0.69635406811746858</v>
      </c>
      <c r="J153" s="112">
        <f>IF(RES_hhdet_tes!J153=0,"",RES_hhdet_tes!J153/RES_hhdet_fec!J153)</f>
        <v>0.69868434338239627</v>
      </c>
      <c r="K153" s="112">
        <f>IF(RES_hhdet_tes!K153=0,"",RES_hhdet_tes!K153/RES_hhdet_fec!K153)</f>
        <v>0.70030321901027781</v>
      </c>
      <c r="L153" s="112">
        <f>IF(RES_hhdet_tes!L153=0,"",RES_hhdet_tes!L153/RES_hhdet_fec!L153)</f>
        <v>0.70374868740706742</v>
      </c>
      <c r="M153" s="112">
        <f>IF(RES_hhdet_tes!M153=0,"",RES_hhdet_tes!M153/RES_hhdet_fec!M153)</f>
        <v>0.70650977943463755</v>
      </c>
      <c r="N153" s="112">
        <f>IF(RES_hhdet_tes!N153=0,"",RES_hhdet_tes!N153/RES_hhdet_fec!N153)</f>
        <v>0.71042316563434449</v>
      </c>
      <c r="O153" s="112">
        <f>IF(RES_hhdet_tes!O153=0,"",RES_hhdet_tes!O153/RES_hhdet_fec!O153)</f>
        <v>0.71382621495233789</v>
      </c>
      <c r="P153" s="112">
        <f>IF(RES_hhdet_tes!P153=0,"",RES_hhdet_tes!P153/RES_hhdet_fec!P153)</f>
        <v>0.71801011071436294</v>
      </c>
      <c r="Q153" s="112">
        <f>IF(RES_hhdet_tes!Q153=0,"",RES_hhdet_tes!Q153/RES_hhdet_fec!Q153)</f>
        <v>0.72494956418435919</v>
      </c>
      <c r="R153" s="112">
        <f>IF(RES_hhdet_tes!R153=0,"",RES_hhdet_tes!R153/RES_hhdet_fec!R153)</f>
        <v>0.73296913702057398</v>
      </c>
      <c r="S153" s="112">
        <f>IF(RES_hhdet_tes!S153=0,"",RES_hhdet_tes!S153/RES_hhdet_fec!S153)</f>
        <v>0.74384195436716327</v>
      </c>
      <c r="T153" s="112">
        <f>IF(RES_hhdet_tes!T153=0,"",RES_hhdet_tes!T153/RES_hhdet_fec!T153)</f>
        <v>0.75364559184903679</v>
      </c>
      <c r="U153" s="112">
        <f>IF(RES_hhdet_tes!U153=0,"",RES_hhdet_tes!U153/RES_hhdet_fec!U153)</f>
        <v>0.76298270006740954</v>
      </c>
      <c r="V153" s="112">
        <f>IF(RES_hhdet_tes!V153=0,"",RES_hhdet_tes!V153/RES_hhdet_fec!V153)</f>
        <v>0.77413477106100992</v>
      </c>
      <c r="W153" s="112">
        <f>IF(RES_hhdet_tes!W153=0,"",RES_hhdet_tes!W153/RES_hhdet_fec!W153)</f>
        <v>0.78228546539986799</v>
      </c>
      <c r="X153" s="112">
        <f>IF(RES_hhdet_tes!X153=0,"",RES_hhdet_tes!X153/RES_hhdet_fec!X153)</f>
        <v>0.79383155778433034</v>
      </c>
      <c r="Y153" s="112">
        <f>IF(RES_hhdet_tes!Y153=0,"",RES_hhdet_tes!Y153/RES_hhdet_fec!Y153)</f>
        <v>0.80388612398036152</v>
      </c>
      <c r="DA153" s="131" t="s">
        <v>2051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0.81055687385089548</v>
      </c>
      <c r="C154" s="113">
        <f>IF(RES_hhdet_tes!C154=0,"",RES_hhdet_tes!C154/RES_hhdet_fec!C154)</f>
        <v>0.8194722195532067</v>
      </c>
      <c r="D154" s="113">
        <f>IF(RES_hhdet_tes!D154=0,"",RES_hhdet_tes!D154/RES_hhdet_fec!D154)</f>
        <v>0.83278252627055505</v>
      </c>
      <c r="E154" s="113">
        <f>IF(RES_hhdet_tes!E154=0,"",RES_hhdet_tes!E154/RES_hhdet_fec!E154)</f>
        <v>0.84795382465296432</v>
      </c>
      <c r="F154" s="113">
        <f>IF(RES_hhdet_tes!F154=0,"",RES_hhdet_tes!F154/RES_hhdet_fec!F154)</f>
        <v>0.84796669907621691</v>
      </c>
      <c r="G154" s="113">
        <f>IF(RES_hhdet_tes!G154=0,"",RES_hhdet_tes!G154/RES_hhdet_fec!G154)</f>
        <v>0.85525005082996219</v>
      </c>
      <c r="H154" s="113">
        <f>IF(RES_hhdet_tes!H154=0,"",RES_hhdet_tes!H154/RES_hhdet_fec!H154)</f>
        <v>0.86238644106373974</v>
      </c>
      <c r="I154" s="113">
        <f>IF(RES_hhdet_tes!I154=0,"",RES_hhdet_tes!I154/RES_hhdet_fec!I154)</f>
        <v>0.85820626022498814</v>
      </c>
      <c r="J154" s="113">
        <f>IF(RES_hhdet_tes!J154=0,"",RES_hhdet_tes!J154/RES_hhdet_fec!J154)</f>
        <v>0.86742394532252776</v>
      </c>
      <c r="K154" s="113">
        <f>IF(RES_hhdet_tes!K154=0,"",RES_hhdet_tes!K154/RES_hhdet_fec!K154)</f>
        <v>0.87052093866426117</v>
      </c>
      <c r="L154" s="113">
        <f>IF(RES_hhdet_tes!L154=0,"",RES_hhdet_tes!L154/RES_hhdet_fec!L154)</f>
        <v>0.8705095942594856</v>
      </c>
      <c r="M154" s="113">
        <f>IF(RES_hhdet_tes!M154=0,"",RES_hhdet_tes!M154/RES_hhdet_fec!M154)</f>
        <v>0.88023968391148</v>
      </c>
      <c r="N154" s="113">
        <f>IF(RES_hhdet_tes!N154=0,"",RES_hhdet_tes!N154/RES_hhdet_fec!N154)</f>
        <v>0.8834291548438582</v>
      </c>
      <c r="O154" s="113">
        <f>IF(RES_hhdet_tes!O154=0,"",RES_hhdet_tes!O154/RES_hhdet_fec!O154)</f>
        <v>0.8834238370895251</v>
      </c>
      <c r="P154" s="113">
        <f>IF(RES_hhdet_tes!P154=0,"",RES_hhdet_tes!P154/RES_hhdet_fec!P154)</f>
        <v>0.89558555778447579</v>
      </c>
      <c r="Q154" s="113">
        <f>IF(RES_hhdet_tes!Q154=0,"",RES_hhdet_tes!Q154/RES_hhdet_fec!Q154)</f>
        <v>0.90055203816961127</v>
      </c>
      <c r="R154" s="113">
        <f>IF(RES_hhdet_tes!R154=0,"",RES_hhdet_tes!R154/RES_hhdet_fec!R154)</f>
        <v>0.90400643481501819</v>
      </c>
      <c r="S154" s="113">
        <f>IF(RES_hhdet_tes!S154=0,"",RES_hhdet_tes!S154/RES_hhdet_fec!S154)</f>
        <v>0.90579879167932642</v>
      </c>
      <c r="T154" s="113">
        <f>IF(RES_hhdet_tes!T154=0,"",RES_hhdet_tes!T154/RES_hhdet_fec!T154)</f>
        <v>0.91253842366421256</v>
      </c>
      <c r="U154" s="113">
        <f>IF(RES_hhdet_tes!U154=0,"",RES_hhdet_tes!U154/RES_hhdet_fec!U154)</f>
        <v>0.91802240846352279</v>
      </c>
      <c r="V154" s="113">
        <f>IF(RES_hhdet_tes!V154=0,"",RES_hhdet_tes!V154/RES_hhdet_fec!V154)</f>
        <v>0.92508534404687481</v>
      </c>
      <c r="W154" s="113">
        <f>IF(RES_hhdet_tes!W154=0,"",RES_hhdet_tes!W154/RES_hhdet_fec!W154)</f>
        <v>0.92559881160020308</v>
      </c>
      <c r="X154" s="113">
        <f>IF(RES_hhdet_tes!X154=0,"",RES_hhdet_tes!X154/RES_hhdet_fec!X154)</f>
        <v>0.93958759075152176</v>
      </c>
      <c r="Y154" s="113">
        <f>IF(RES_hhdet_tes!Y154=0,"",RES_hhdet_tes!Y154/RES_hhdet_fec!Y154)</f>
        <v>0.94573595252912013</v>
      </c>
      <c r="DA154" s="132" t="s">
        <v>2052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0.68190875341321389</v>
      </c>
      <c r="C155" s="111">
        <f>IF(RES_hhdet_tes!C155=0,"",RES_hhdet_tes!C155/RES_hhdet_fec!C155)</f>
        <v>0.69115298806038572</v>
      </c>
      <c r="D155" s="111">
        <f>IF(RES_hhdet_tes!D155=0,"",RES_hhdet_tes!D155/RES_hhdet_fec!D155)</f>
        <v>0.70267704295354194</v>
      </c>
      <c r="E155" s="111">
        <f>IF(RES_hhdet_tes!E155=0,"",RES_hhdet_tes!E155/RES_hhdet_fec!E155)</f>
        <v>0.71514407862574425</v>
      </c>
      <c r="F155" s="111">
        <f>IF(RES_hhdet_tes!F155=0,"",RES_hhdet_tes!F155/RES_hhdet_fec!F155)</f>
        <v>0.71808320153400218</v>
      </c>
      <c r="G155" s="111">
        <f>IF(RES_hhdet_tes!G155=0,"",RES_hhdet_tes!G155/RES_hhdet_fec!G155)</f>
        <v>0.721821074671397</v>
      </c>
      <c r="H155" s="111">
        <f>IF(RES_hhdet_tes!H155=0,"",RES_hhdet_tes!H155/RES_hhdet_fec!H155)</f>
        <v>0.72615675908375155</v>
      </c>
      <c r="I155" s="111">
        <f>IF(RES_hhdet_tes!I155=0,"",RES_hhdet_tes!I155/RES_hhdet_fec!I155)</f>
        <v>0.73183435585300549</v>
      </c>
      <c r="J155" s="111">
        <f>IF(RES_hhdet_tes!J155=0,"",RES_hhdet_tes!J155/RES_hhdet_fec!J155)</f>
        <v>0.72905499772603877</v>
      </c>
      <c r="K155" s="111">
        <f>IF(RES_hhdet_tes!K155=0,"",RES_hhdet_tes!K155/RES_hhdet_fec!K155)</f>
        <v>0.73299024229691301</v>
      </c>
      <c r="L155" s="111">
        <f>IF(RES_hhdet_tes!L155=0,"",RES_hhdet_tes!L155/RES_hhdet_fec!L155)</f>
        <v>0.73427361476431108</v>
      </c>
      <c r="M155" s="111">
        <f>IF(RES_hhdet_tes!M155=0,"",RES_hhdet_tes!M155/RES_hhdet_fec!M155)</f>
        <v>0.74358706815915521</v>
      </c>
      <c r="N155" s="111">
        <f>IF(RES_hhdet_tes!N155=0,"",RES_hhdet_tes!N155/RES_hhdet_fec!N155)</f>
        <v>0.74760002958639071</v>
      </c>
      <c r="O155" s="111">
        <f>IF(RES_hhdet_tes!O155=0,"",RES_hhdet_tes!O155/RES_hhdet_fec!O155)</f>
        <v>0.75324693291243638</v>
      </c>
      <c r="P155" s="111">
        <f>IF(RES_hhdet_tes!P155=0,"",RES_hhdet_tes!P155/RES_hhdet_fec!P155)</f>
        <v>0.75803660786520743</v>
      </c>
      <c r="Q155" s="111">
        <f>IF(RES_hhdet_tes!Q155=0,"",RES_hhdet_tes!Q155/RES_hhdet_fec!Q155)</f>
        <v>0.76778504156220184</v>
      </c>
      <c r="R155" s="111">
        <f>IF(RES_hhdet_tes!R155=0,"",RES_hhdet_tes!R155/RES_hhdet_fec!R155)</f>
        <v>0.77589076615571206</v>
      </c>
      <c r="S155" s="111">
        <f>IF(RES_hhdet_tes!S155=0,"",RES_hhdet_tes!S155/RES_hhdet_fec!S155)</f>
        <v>0.78650768921552805</v>
      </c>
      <c r="T155" s="111">
        <f>IF(RES_hhdet_tes!T155=0,"",RES_hhdet_tes!T155/RES_hhdet_fec!T155)</f>
        <v>0.79178112122934408</v>
      </c>
      <c r="U155" s="111">
        <f>IF(RES_hhdet_tes!U155=0,"",RES_hhdet_tes!U155/RES_hhdet_fec!U155)</f>
        <v>0.80032626379978589</v>
      </c>
      <c r="V155" s="111">
        <f>IF(RES_hhdet_tes!V155=0,"",RES_hhdet_tes!V155/RES_hhdet_fec!V155)</f>
        <v>0.80574685009734248</v>
      </c>
      <c r="W155" s="111">
        <f>IF(RES_hhdet_tes!W155=0,"",RES_hhdet_tes!W155/RES_hhdet_fec!W155)</f>
        <v>0.81841675876917697</v>
      </c>
      <c r="X155" s="111">
        <f>IF(RES_hhdet_tes!X155=0,"",RES_hhdet_tes!X155/RES_hhdet_fec!X155)</f>
        <v>0.83189469263175853</v>
      </c>
      <c r="Y155" s="111">
        <f>IF(RES_hhdet_tes!Y155=0,"",RES_hhdet_tes!Y155/RES_hhdet_fec!Y155)</f>
        <v>0.83650533475703204</v>
      </c>
      <c r="DA155" s="63" t="s">
        <v>2053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X156" s="111">
        <f>IF(RES_hhdet_tes!X156=0,"",RES_hhdet_tes!X156/RES_hhdet_fec!X156)</f>
        <v>1</v>
      </c>
      <c r="Y156" s="111">
        <f>IF(RES_hhdet_tes!Y156=0,"",RES_hhdet_tes!Y156/RES_hhdet_fec!Y156)</f>
        <v>1</v>
      </c>
      <c r="DA156" s="63" t="s">
        <v>2054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0.70021551804917981</v>
      </c>
      <c r="C157" s="124">
        <f>IF(RES_hhdet_tes!C157=0,"",RES_hhdet_tes!C157/RES_hhdet_fec!C157)</f>
        <v>0.70117102666771369</v>
      </c>
      <c r="D157" s="124">
        <f>IF(RES_hhdet_tes!D157=0,"",RES_hhdet_tes!D157/RES_hhdet_fec!D157)</f>
        <v>0.69697767756382212</v>
      </c>
      <c r="E157" s="124">
        <f>IF(RES_hhdet_tes!E157=0,"",RES_hhdet_tes!E157/RES_hhdet_fec!E157)</f>
        <v>0.68711827602791586</v>
      </c>
      <c r="F157" s="124">
        <f>IF(RES_hhdet_tes!F157=0,"",RES_hhdet_tes!F157/RES_hhdet_fec!F157)</f>
        <v>0.6877504348584963</v>
      </c>
      <c r="G157" s="124">
        <f>IF(RES_hhdet_tes!G157=0,"",RES_hhdet_tes!G157/RES_hhdet_fec!G157)</f>
        <v>0.69558976309893572</v>
      </c>
      <c r="H157" s="124">
        <f>IF(RES_hhdet_tes!H157=0,"",RES_hhdet_tes!H157/RES_hhdet_fec!H157)</f>
        <v>0.70146614376568528</v>
      </c>
      <c r="I157" s="124">
        <f>IF(RES_hhdet_tes!I157=0,"",RES_hhdet_tes!I157/RES_hhdet_fec!I157)</f>
        <v>0.704778521973911</v>
      </c>
      <c r="J157" s="124">
        <f>IF(RES_hhdet_tes!J157=0,"",RES_hhdet_tes!J157/RES_hhdet_fec!J157)</f>
        <v>0.7091395400897027</v>
      </c>
      <c r="K157" s="124">
        <f>IF(RES_hhdet_tes!K157=0,"",RES_hhdet_tes!K157/RES_hhdet_fec!K157)</f>
        <v>0.70601283109661672</v>
      </c>
      <c r="L157" s="124">
        <f>IF(RES_hhdet_tes!L157=0,"",RES_hhdet_tes!L157/RES_hhdet_fec!L157)</f>
        <v>0.71067418067924004</v>
      </c>
      <c r="M157" s="124">
        <f>IF(RES_hhdet_tes!M157=0,"",RES_hhdet_tes!M157/RES_hhdet_fec!M157)</f>
        <v>0.70863474004935978</v>
      </c>
      <c r="N157" s="124">
        <f>IF(RES_hhdet_tes!N157=0,"",RES_hhdet_tes!N157/RES_hhdet_fec!N157)</f>
        <v>0.71060653543629049</v>
      </c>
      <c r="O157" s="124">
        <f>IF(RES_hhdet_tes!O157=0,"",RES_hhdet_tes!O157/RES_hhdet_fec!O157)</f>
        <v>0.71202521155128073</v>
      </c>
      <c r="P157" s="124">
        <f>IF(RES_hhdet_tes!P157=0,"",RES_hhdet_tes!P157/RES_hhdet_fec!P157)</f>
        <v>0.71421082582226303</v>
      </c>
      <c r="Q157" s="124">
        <f>IF(RES_hhdet_tes!Q157=0,"",RES_hhdet_tes!Q157/RES_hhdet_fec!Q157)</f>
        <v>0.7223720482076158</v>
      </c>
      <c r="R157" s="124">
        <f>IF(RES_hhdet_tes!R157=0,"",RES_hhdet_tes!R157/RES_hhdet_fec!R157)</f>
        <v>0.7320848034435713</v>
      </c>
      <c r="S157" s="124">
        <f>IF(RES_hhdet_tes!S157=0,"",RES_hhdet_tes!S157/RES_hhdet_fec!S157)</f>
        <v>0.7394822708402834</v>
      </c>
      <c r="T157" s="124">
        <f>IF(RES_hhdet_tes!T157=0,"",RES_hhdet_tes!T157/RES_hhdet_fec!T157)</f>
        <v>0.7502082800479114</v>
      </c>
      <c r="U157" s="124">
        <f>IF(RES_hhdet_tes!U157=0,"",RES_hhdet_tes!U157/RES_hhdet_fec!U157)</f>
        <v>0.75986584999952733</v>
      </c>
      <c r="V157" s="124">
        <f>IF(RES_hhdet_tes!V157=0,"",RES_hhdet_tes!V157/RES_hhdet_fec!V157)</f>
        <v>0.77011135657336716</v>
      </c>
      <c r="W157" s="124">
        <f>IF(RES_hhdet_tes!W157=0,"",RES_hhdet_tes!W157/RES_hhdet_fec!W157)</f>
        <v>0.7862307107602291</v>
      </c>
      <c r="X157" s="124">
        <f>IF(RES_hhdet_tes!X157=0,"",RES_hhdet_tes!X157/RES_hhdet_fec!X157)</f>
        <v>0.80410889805082475</v>
      </c>
      <c r="Y157" s="124">
        <f>IF(RES_hhdet_tes!Y157=0,"",RES_hhdet_tes!Y157/RES_hhdet_fec!Y157)</f>
        <v>0.81579154734883941</v>
      </c>
      <c r="DA157" s="130" t="s">
        <v>2055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0.57149260002144964</v>
      </c>
      <c r="C158" s="111">
        <f>IF(RES_hhdet_tes!C158=0,"",RES_hhdet_tes!C158/RES_hhdet_fec!C158)</f>
        <v>0.57124939867227364</v>
      </c>
      <c r="D158" s="111">
        <f>IF(RES_hhdet_tes!D158=0,"",RES_hhdet_tes!D158/RES_hhdet_fec!D158)</f>
        <v>0.56961836731792237</v>
      </c>
      <c r="E158" s="111">
        <f>IF(RES_hhdet_tes!E158=0,"",RES_hhdet_tes!E158/RES_hhdet_fec!E158)</f>
        <v>0.56833820873172192</v>
      </c>
      <c r="F158" s="111">
        <f>IF(RES_hhdet_tes!F158=0,"",RES_hhdet_tes!F158/RES_hhdet_fec!F158)</f>
        <v>0.5705397678443932</v>
      </c>
      <c r="G158" s="111">
        <f>IF(RES_hhdet_tes!G158=0,"",RES_hhdet_tes!G158/RES_hhdet_fec!G158)</f>
        <v>0.57495072630467181</v>
      </c>
      <c r="H158" s="111">
        <f>IF(RES_hhdet_tes!H158=0,"",RES_hhdet_tes!H158/RES_hhdet_fec!H158)</f>
        <v>0.57897383434212624</v>
      </c>
      <c r="I158" s="111">
        <f>IF(RES_hhdet_tes!I158=0,"",RES_hhdet_tes!I158/RES_hhdet_fec!I158)</f>
        <v>0.5833277110673033</v>
      </c>
      <c r="J158" s="111">
        <f>IF(RES_hhdet_tes!J158=0,"",RES_hhdet_tes!J158/RES_hhdet_fec!J158)</f>
        <v>0.58652306769791185</v>
      </c>
      <c r="K158" s="111">
        <f>IF(RES_hhdet_tes!K158=0,"",RES_hhdet_tes!K158/RES_hhdet_fec!K158)</f>
        <v>0.58767255227332171</v>
      </c>
      <c r="L158" s="111">
        <f>IF(RES_hhdet_tes!L158=0,"",RES_hhdet_tes!L158/RES_hhdet_fec!L158)</f>
        <v>0.58796693844205894</v>
      </c>
      <c r="M158" s="111">
        <f>IF(RES_hhdet_tes!M158=0,"",RES_hhdet_tes!M158/RES_hhdet_fec!M158)</f>
        <v>0.58929000696714096</v>
      </c>
      <c r="N158" s="111">
        <f>IF(RES_hhdet_tes!N158=0,"",RES_hhdet_tes!N158/RES_hhdet_fec!N158)</f>
        <v>0.58963092642901171</v>
      </c>
      <c r="O158" s="111">
        <f>IF(RES_hhdet_tes!O158=0,"",RES_hhdet_tes!O158/RES_hhdet_fec!O158)</f>
        <v>0.58955221744130115</v>
      </c>
      <c r="P158" s="111">
        <f>IF(RES_hhdet_tes!P158=0,"",RES_hhdet_tes!P158/RES_hhdet_fec!P158)</f>
        <v>0.59118393122480417</v>
      </c>
      <c r="Q158" s="111">
        <f>IF(RES_hhdet_tes!Q158=0,"",RES_hhdet_tes!Q158/RES_hhdet_fec!Q158)</f>
        <v>0.59241462987521476</v>
      </c>
      <c r="R158" s="111">
        <f>IF(RES_hhdet_tes!R158=0,"",RES_hhdet_tes!R158/RES_hhdet_fec!R158)</f>
        <v>0.59198343509992279</v>
      </c>
      <c r="S158" s="111">
        <f>IF(RES_hhdet_tes!S158=0,"",RES_hhdet_tes!S158/RES_hhdet_fec!S158)</f>
        <v>0.5940877638230313</v>
      </c>
      <c r="T158" s="111">
        <f>IF(RES_hhdet_tes!T158=0,"",RES_hhdet_tes!T158/RES_hhdet_fec!T158)</f>
        <v>0.59658227656274221</v>
      </c>
      <c r="U158" s="111">
        <f>IF(RES_hhdet_tes!U158=0,"",RES_hhdet_tes!U158/RES_hhdet_fec!U158)</f>
        <v>0.60025475759930125</v>
      </c>
      <c r="V158" s="111">
        <f>IF(RES_hhdet_tes!V158=0,"",RES_hhdet_tes!V158/RES_hhdet_fec!V158)</f>
        <v>0.60429852036764864</v>
      </c>
      <c r="W158" s="111">
        <f>IF(RES_hhdet_tes!W158=0,"",RES_hhdet_tes!W158/RES_hhdet_fec!W158)</f>
        <v>0.60841087515007397</v>
      </c>
      <c r="X158" s="111">
        <f>IF(RES_hhdet_tes!X158=0,"",RES_hhdet_tes!X158/RES_hhdet_fec!X158)</f>
        <v>0.61094831434033514</v>
      </c>
      <c r="Y158" s="111">
        <f>IF(RES_hhdet_tes!Y158=0,"",RES_hhdet_tes!Y158/RES_hhdet_fec!Y158)</f>
        <v>0.61214569869379631</v>
      </c>
      <c r="DA158" s="63" t="s">
        <v>2056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0.75223812319170735</v>
      </c>
      <c r="C159" s="45">
        <f>IF(RES_hhdet_tes!C159=0,"",RES_hhdet_tes!C159/RES_hhdet_fec!C159)</f>
        <v>0.75405436756122501</v>
      </c>
      <c r="D159" s="45">
        <f>IF(RES_hhdet_tes!D159=0,"",RES_hhdet_tes!D159/RES_hhdet_fec!D159)</f>
        <v>0.75486992087812699</v>
      </c>
      <c r="E159" s="45">
        <f>IF(RES_hhdet_tes!E159=0,"",RES_hhdet_tes!E159/RES_hhdet_fec!E159)</f>
        <v>0.75691626006513024</v>
      </c>
      <c r="F159" s="45">
        <f>IF(RES_hhdet_tes!F159=0,"",RES_hhdet_tes!F159/RES_hhdet_fec!F159)</f>
        <v>0.75797564767083747</v>
      </c>
      <c r="G159" s="45">
        <f>IF(RES_hhdet_tes!G159=0,"",RES_hhdet_tes!G159/RES_hhdet_fec!G159)</f>
        <v>0.75924540729405776</v>
      </c>
      <c r="H159" s="45">
        <f>IF(RES_hhdet_tes!H159=0,"",RES_hhdet_tes!H159/RES_hhdet_fec!H159)</f>
        <v>0.76182083636846043</v>
      </c>
      <c r="I159" s="45">
        <f>IF(RES_hhdet_tes!I159=0,"",RES_hhdet_tes!I159/RES_hhdet_fec!I159)</f>
        <v>0.76290370560629261</v>
      </c>
      <c r="J159" s="45">
        <f>IF(RES_hhdet_tes!J159=0,"",RES_hhdet_tes!J159/RES_hhdet_fec!J159)</f>
        <v>0.76530508209362114</v>
      </c>
      <c r="K159" s="45">
        <f>IF(RES_hhdet_tes!K159=0,"",RES_hhdet_tes!K159/RES_hhdet_fec!K159)</f>
        <v>0.76610286172061837</v>
      </c>
      <c r="L159" s="45">
        <f>IF(RES_hhdet_tes!L159=0,"",RES_hhdet_tes!L159/RES_hhdet_fec!L159)</f>
        <v>0.76745168600146352</v>
      </c>
      <c r="M159" s="45">
        <f>IF(RES_hhdet_tes!M159=0,"",RES_hhdet_tes!M159/RES_hhdet_fec!M159)</f>
        <v>0.77074442665026965</v>
      </c>
      <c r="N159" s="45">
        <f>IF(RES_hhdet_tes!N159=0,"",RES_hhdet_tes!N159/RES_hhdet_fec!N159)</f>
        <v>0.77493683136232017</v>
      </c>
      <c r="O159" s="45">
        <f>IF(RES_hhdet_tes!O159=0,"",RES_hhdet_tes!O159/RES_hhdet_fec!O159)</f>
        <v>0.77941326672954547</v>
      </c>
      <c r="P159" s="45">
        <f>IF(RES_hhdet_tes!P159=0,"",RES_hhdet_tes!P159/RES_hhdet_fec!P159)</f>
        <v>0.7832655536193045</v>
      </c>
      <c r="Q159" s="45">
        <f>IF(RES_hhdet_tes!Q159=0,"",RES_hhdet_tes!Q159/RES_hhdet_fec!Q159)</f>
        <v>0.78843139724272182</v>
      </c>
      <c r="R159" s="45">
        <f>IF(RES_hhdet_tes!R159=0,"",RES_hhdet_tes!R159/RES_hhdet_fec!R159)</f>
        <v>0.79326515328536118</v>
      </c>
      <c r="S159" s="45">
        <f>IF(RES_hhdet_tes!S159=0,"",RES_hhdet_tes!S159/RES_hhdet_fec!S159)</f>
        <v>0.80250479864443947</v>
      </c>
      <c r="T159" s="45">
        <f>IF(RES_hhdet_tes!T159=0,"",RES_hhdet_tes!T159/RES_hhdet_fec!T159)</f>
        <v>0.81151064487621061</v>
      </c>
      <c r="U159" s="45">
        <f>IF(RES_hhdet_tes!U159=0,"",RES_hhdet_tes!U159/RES_hhdet_fec!U159)</f>
        <v>0.82299878043564545</v>
      </c>
      <c r="V159" s="45">
        <f>IF(RES_hhdet_tes!V159=0,"",RES_hhdet_tes!V159/RES_hhdet_fec!V159)</f>
        <v>0.8362122389714618</v>
      </c>
      <c r="W159" s="45">
        <f>IF(RES_hhdet_tes!W159=0,"",RES_hhdet_tes!W159/RES_hhdet_fec!W159)</f>
        <v>0.85016185467996419</v>
      </c>
      <c r="X159" s="45">
        <f>IF(RES_hhdet_tes!X159=0,"",RES_hhdet_tes!X159/RES_hhdet_fec!X159)</f>
        <v>0.86490228175436568</v>
      </c>
      <c r="Y159" s="45">
        <f>IF(RES_hhdet_tes!Y159=0,"",RES_hhdet_tes!Y159/RES_hhdet_fec!Y159)</f>
        <v>0.87470977231310776</v>
      </c>
      <c r="DA159" s="60" t="s">
        <v>2057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0.69408213609663394</v>
      </c>
      <c r="C161" s="119">
        <f>IF(RES_hhdet_tes!C161=0,"",RES_hhdet_tes!C161/RES_hhdet_fec!C161)</f>
        <v>0.69957112778336661</v>
      </c>
      <c r="D161" s="119">
        <f>IF(RES_hhdet_tes!D161=0,"",RES_hhdet_tes!D161/RES_hhdet_fec!D161)</f>
        <v>0.70208628452109301</v>
      </c>
      <c r="E161" s="119">
        <f>IF(RES_hhdet_tes!E161=0,"",RES_hhdet_tes!E161/RES_hhdet_fec!E161)</f>
        <v>0.71976583133165761</v>
      </c>
      <c r="F161" s="119">
        <f>IF(RES_hhdet_tes!F161=0,"",RES_hhdet_tes!F161/RES_hhdet_fec!F161)</f>
        <v>0.71368121581624866</v>
      </c>
      <c r="G161" s="119">
        <f>IF(RES_hhdet_tes!G161=0,"",RES_hhdet_tes!G161/RES_hhdet_fec!G161)</f>
        <v>0.71873568762187423</v>
      </c>
      <c r="H161" s="119">
        <f>IF(RES_hhdet_tes!H161=0,"",RES_hhdet_tes!H161/RES_hhdet_fec!H161)</f>
        <v>0.7271523902468392</v>
      </c>
      <c r="I161" s="119">
        <f>IF(RES_hhdet_tes!I161=0,"",RES_hhdet_tes!I161/RES_hhdet_fec!I161)</f>
        <v>0.72757918575782421</v>
      </c>
      <c r="J161" s="119">
        <f>IF(RES_hhdet_tes!J161=0,"",RES_hhdet_tes!J161/RES_hhdet_fec!J161)</f>
        <v>0.73485799750007796</v>
      </c>
      <c r="K161" s="119">
        <f>IF(RES_hhdet_tes!K161=0,"",RES_hhdet_tes!K161/RES_hhdet_fec!K161)</f>
        <v>0.7424984693307588</v>
      </c>
      <c r="L161" s="119">
        <f>IF(RES_hhdet_tes!L161=0,"",RES_hhdet_tes!L161/RES_hhdet_fec!L161)</f>
        <v>0.74714710244778926</v>
      </c>
      <c r="M161" s="119">
        <f>IF(RES_hhdet_tes!M161=0,"",RES_hhdet_tes!M161/RES_hhdet_fec!M161)</f>
        <v>0.75338599636257353</v>
      </c>
      <c r="N161" s="119">
        <f>IF(RES_hhdet_tes!N161=0,"",RES_hhdet_tes!N161/RES_hhdet_fec!N161)</f>
        <v>0.76709682548005831</v>
      </c>
      <c r="O161" s="119">
        <f>IF(RES_hhdet_tes!O161=0,"",RES_hhdet_tes!O161/RES_hhdet_fec!O161)</f>
        <v>0.77486579778407538</v>
      </c>
      <c r="P161" s="119">
        <f>IF(RES_hhdet_tes!P161=0,"",RES_hhdet_tes!P161/RES_hhdet_fec!P161)</f>
        <v>0.77472991289519555</v>
      </c>
      <c r="Q161" s="119">
        <f>IF(RES_hhdet_tes!Q161=0,"",RES_hhdet_tes!Q161/RES_hhdet_fec!Q161)</f>
        <v>0.7877273455739453</v>
      </c>
      <c r="R161" s="119">
        <f>IF(RES_hhdet_tes!R161=0,"",RES_hhdet_tes!R161/RES_hhdet_fec!R161)</f>
        <v>0.79424765180340706</v>
      </c>
      <c r="S161" s="119">
        <f>IF(RES_hhdet_tes!S161=0,"",RES_hhdet_tes!S161/RES_hhdet_fec!S161)</f>
        <v>0.80387623543899578</v>
      </c>
      <c r="T161" s="119">
        <f>IF(RES_hhdet_tes!T161=0,"",RES_hhdet_tes!T161/RES_hhdet_fec!T161)</f>
        <v>0.80754732936396623</v>
      </c>
      <c r="U161" s="119">
        <f>IF(RES_hhdet_tes!U161=0,"",RES_hhdet_tes!U161/RES_hhdet_fec!U161)</f>
        <v>0.821686520195403</v>
      </c>
      <c r="V161" s="119">
        <f>IF(RES_hhdet_tes!V161=0,"",RES_hhdet_tes!V161/RES_hhdet_fec!V161)</f>
        <v>0.83317023195014395</v>
      </c>
      <c r="W161" s="119">
        <f>IF(RES_hhdet_tes!W161=0,"",RES_hhdet_tes!W161/RES_hhdet_fec!W161)</f>
        <v>0.84512004415487763</v>
      </c>
      <c r="X161" s="119">
        <f>IF(RES_hhdet_tes!X161=0,"",RES_hhdet_tes!X161/RES_hhdet_fec!X161)</f>
        <v>0.85491319055255899</v>
      </c>
      <c r="Y161" s="119">
        <f>IF(RES_hhdet_tes!Y161=0,"",RES_hhdet_tes!Y161/RES_hhdet_fec!Y161)</f>
        <v>0.86759544336550409</v>
      </c>
      <c r="DA161" s="129" t="s">
        <v>2058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0.69060527763839197</v>
      </c>
      <c r="C162" s="124">
        <f>IF(RES_hhdet_tes!C162=0,"",RES_hhdet_tes!C162/RES_hhdet_fec!C162)</f>
        <v>0.69404285931357779</v>
      </c>
      <c r="D162" s="124">
        <f>IF(RES_hhdet_tes!D162=0,"",RES_hhdet_tes!D162/RES_hhdet_fec!D162)</f>
        <v>0.69798753060308505</v>
      </c>
      <c r="E162" s="124">
        <f>IF(RES_hhdet_tes!E162=0,"",RES_hhdet_tes!E162/RES_hhdet_fec!E162)</f>
        <v>0.70266958008907399</v>
      </c>
      <c r="F162" s="124">
        <f>IF(RES_hhdet_tes!F162=0,"",RES_hhdet_tes!F162/RES_hhdet_fec!F162)</f>
        <v>0.70832462044244726</v>
      </c>
      <c r="G162" s="124">
        <f>IF(RES_hhdet_tes!G162=0,"",RES_hhdet_tes!G162/RES_hhdet_fec!G162)</f>
        <v>0.70962805663678963</v>
      </c>
      <c r="H162" s="124">
        <f>IF(RES_hhdet_tes!H162=0,"",RES_hhdet_tes!H162/RES_hhdet_fec!H162)</f>
        <v>0.71344137255273909</v>
      </c>
      <c r="I162" s="124">
        <f>IF(RES_hhdet_tes!I162=0,"",RES_hhdet_tes!I162/RES_hhdet_fec!I162)</f>
        <v>0.71795005167955261</v>
      </c>
      <c r="J162" s="124">
        <f>IF(RES_hhdet_tes!J162=0,"",RES_hhdet_tes!J162/RES_hhdet_fec!J162)</f>
        <v>0.72498419100081801</v>
      </c>
      <c r="K162" s="124">
        <f>IF(RES_hhdet_tes!K162=0,"",RES_hhdet_tes!K162/RES_hhdet_fec!K162)</f>
        <v>0.72972095480118948</v>
      </c>
      <c r="L162" s="124">
        <f>IF(RES_hhdet_tes!L162=0,"",RES_hhdet_tes!L162/RES_hhdet_fec!L162)</f>
        <v>0.73486336485606196</v>
      </c>
      <c r="M162" s="124">
        <f>IF(RES_hhdet_tes!M162=0,"",RES_hhdet_tes!M162/RES_hhdet_fec!M162)</f>
        <v>0.7389137230320354</v>
      </c>
      <c r="N162" s="124">
        <f>IF(RES_hhdet_tes!N162=0,"",RES_hhdet_tes!N162/RES_hhdet_fec!N162)</f>
        <v>0.74951772875796152</v>
      </c>
      <c r="O162" s="124">
        <f>IF(RES_hhdet_tes!O162=0,"",RES_hhdet_tes!O162/RES_hhdet_fec!O162)</f>
        <v>0.76109554474591368</v>
      </c>
      <c r="P162" s="124">
        <f>IF(RES_hhdet_tes!P162=0,"",RES_hhdet_tes!P162/RES_hhdet_fec!P162)</f>
        <v>0.75924626198011069</v>
      </c>
      <c r="Q162" s="124">
        <f>IF(RES_hhdet_tes!Q162=0,"",RES_hhdet_tes!Q162/RES_hhdet_fec!Q162)</f>
        <v>0.76394864557000253</v>
      </c>
      <c r="R162" s="124">
        <f>IF(RES_hhdet_tes!R162=0,"",RES_hhdet_tes!R162/RES_hhdet_fec!R162)</f>
        <v>0.76814905995773486</v>
      </c>
      <c r="S162" s="124">
        <f>IF(RES_hhdet_tes!S162=0,"",RES_hhdet_tes!S162/RES_hhdet_fec!S162)</f>
        <v>0.77402005943008956</v>
      </c>
      <c r="T162" s="124">
        <f>IF(RES_hhdet_tes!T162=0,"",RES_hhdet_tes!T162/RES_hhdet_fec!T162)</f>
        <v>0.78007403693683119</v>
      </c>
      <c r="U162" s="124">
        <f>IF(RES_hhdet_tes!U162=0,"",RES_hhdet_tes!U162/RES_hhdet_fec!U162)</f>
        <v>0.78905193482337221</v>
      </c>
      <c r="V162" s="124">
        <f>IF(RES_hhdet_tes!V162=0,"",RES_hhdet_tes!V162/RES_hhdet_fec!V162)</f>
        <v>0.7974518987447019</v>
      </c>
      <c r="W162" s="124">
        <f>IF(RES_hhdet_tes!W162=0,"",RES_hhdet_tes!W162/RES_hhdet_fec!W162)</f>
        <v>0.81324074326278917</v>
      </c>
      <c r="X162" s="124">
        <f>IF(RES_hhdet_tes!X162=0,"",RES_hhdet_tes!X162/RES_hhdet_fec!X162)</f>
        <v>0.82414828647478344</v>
      </c>
      <c r="Y162" s="124">
        <f>IF(RES_hhdet_tes!Y162=0,"",RES_hhdet_tes!Y162/RES_hhdet_fec!Y162)</f>
        <v>0.83723862429637097</v>
      </c>
      <c r="DA162" s="130" t="s">
        <v>2059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0.69060527763839197</v>
      </c>
      <c r="C163" s="45">
        <f>IF(RES_hhdet_tes!C163=0,"",RES_hhdet_tes!C163/RES_hhdet_fec!C163)</f>
        <v>0.69404285931357779</v>
      </c>
      <c r="D163" s="45">
        <f>IF(RES_hhdet_tes!D163=0,"",RES_hhdet_tes!D163/RES_hhdet_fec!D163)</f>
        <v>0.69798753060308505</v>
      </c>
      <c r="E163" s="45">
        <f>IF(RES_hhdet_tes!E163=0,"",RES_hhdet_tes!E163/RES_hhdet_fec!E163)</f>
        <v>0.70266958008907399</v>
      </c>
      <c r="F163" s="45">
        <f>IF(RES_hhdet_tes!F163=0,"",RES_hhdet_tes!F163/RES_hhdet_fec!F163)</f>
        <v>0.70832462044244726</v>
      </c>
      <c r="G163" s="45">
        <f>IF(RES_hhdet_tes!G163=0,"",RES_hhdet_tes!G163/RES_hhdet_fec!G163)</f>
        <v>0.70962805663678963</v>
      </c>
      <c r="H163" s="45">
        <f>IF(RES_hhdet_tes!H163=0,"",RES_hhdet_tes!H163/RES_hhdet_fec!H163)</f>
        <v>0.71344137255273909</v>
      </c>
      <c r="I163" s="45">
        <f>IF(RES_hhdet_tes!I163=0,"",RES_hhdet_tes!I163/RES_hhdet_fec!I163)</f>
        <v>0.71795005167955261</v>
      </c>
      <c r="J163" s="45">
        <f>IF(RES_hhdet_tes!J163=0,"",RES_hhdet_tes!J163/RES_hhdet_fec!J163)</f>
        <v>0.72498419100081801</v>
      </c>
      <c r="K163" s="45">
        <f>IF(RES_hhdet_tes!K163=0,"",RES_hhdet_tes!K163/RES_hhdet_fec!K163)</f>
        <v>0.72972095480118948</v>
      </c>
      <c r="L163" s="45">
        <f>IF(RES_hhdet_tes!L163=0,"",RES_hhdet_tes!L163/RES_hhdet_fec!L163)</f>
        <v>0.73486336485606196</v>
      </c>
      <c r="M163" s="45">
        <f>IF(RES_hhdet_tes!M163=0,"",RES_hhdet_tes!M163/RES_hhdet_fec!M163)</f>
        <v>0.7389137230320354</v>
      </c>
      <c r="N163" s="45">
        <f>IF(RES_hhdet_tes!N163=0,"",RES_hhdet_tes!N163/RES_hhdet_fec!N163)</f>
        <v>0.74951772875796152</v>
      </c>
      <c r="O163" s="45">
        <f>IF(RES_hhdet_tes!O163=0,"",RES_hhdet_tes!O163/RES_hhdet_fec!O163)</f>
        <v>0.76109554474591368</v>
      </c>
      <c r="P163" s="45">
        <f>IF(RES_hhdet_tes!P163=0,"",RES_hhdet_tes!P163/RES_hhdet_fec!P163)</f>
        <v>0.75924626198011069</v>
      </c>
      <c r="Q163" s="45">
        <f>IF(RES_hhdet_tes!Q163=0,"",RES_hhdet_tes!Q163/RES_hhdet_fec!Q163)</f>
        <v>0.76394864557000253</v>
      </c>
      <c r="R163" s="45">
        <f>IF(RES_hhdet_tes!R163=0,"",RES_hhdet_tes!R163/RES_hhdet_fec!R163)</f>
        <v>0.76814905995773486</v>
      </c>
      <c r="S163" s="45">
        <f>IF(RES_hhdet_tes!S163=0,"",RES_hhdet_tes!S163/RES_hhdet_fec!S163)</f>
        <v>0.77402005943008956</v>
      </c>
      <c r="T163" s="45">
        <f>IF(RES_hhdet_tes!T163=0,"",RES_hhdet_tes!T163/RES_hhdet_fec!T163)</f>
        <v>0.78007403693683119</v>
      </c>
      <c r="U163" s="45">
        <f>IF(RES_hhdet_tes!U163=0,"",RES_hhdet_tes!U163/RES_hhdet_fec!U163)</f>
        <v>0.78905193482337221</v>
      </c>
      <c r="V163" s="45">
        <f>IF(RES_hhdet_tes!V163=0,"",RES_hhdet_tes!V163/RES_hhdet_fec!V163)</f>
        <v>0.7974518987447019</v>
      </c>
      <c r="W163" s="45">
        <f>IF(RES_hhdet_tes!W163=0,"",RES_hhdet_tes!W163/RES_hhdet_fec!W163)</f>
        <v>0.81324074326278917</v>
      </c>
      <c r="X163" s="45">
        <f>IF(RES_hhdet_tes!X163=0,"",RES_hhdet_tes!X163/RES_hhdet_fec!X163)</f>
        <v>0.82414828647478344</v>
      </c>
      <c r="Y163" s="45">
        <f>IF(RES_hhdet_tes!Y163=0,"",RES_hhdet_tes!Y163/RES_hhdet_fec!Y163)</f>
        <v>0.83723862429637097</v>
      </c>
      <c r="DA163" s="60" t="s">
        <v>2060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1.7731688206693041</v>
      </c>
      <c r="C164" s="124">
        <f>IF(RES_hhdet_tes!C164=0,"",RES_hhdet_tes!C164/RES_hhdet_fec!C164)</f>
        <v>1.8455941638809479</v>
      </c>
      <c r="D164" s="124">
        <f>IF(RES_hhdet_tes!D164=0,"",RES_hhdet_tes!D164/RES_hhdet_fec!D164)</f>
        <v>1.9378770784859884</v>
      </c>
      <c r="E164" s="124">
        <f>IF(RES_hhdet_tes!E164=0,"",RES_hhdet_tes!E164/RES_hhdet_fec!E164)</f>
        <v>2.0459837075336411</v>
      </c>
      <c r="F164" s="124">
        <f>IF(RES_hhdet_tes!F164=0,"",RES_hhdet_tes!F164/RES_hhdet_fec!F164)</f>
        <v>2.1592575578669839</v>
      </c>
      <c r="G164" s="124">
        <f>IF(RES_hhdet_tes!G164=0,"",RES_hhdet_tes!G164/RES_hhdet_fec!G164)</f>
        <v>2.2985505733929528</v>
      </c>
      <c r="H164" s="124">
        <f>IF(RES_hhdet_tes!H164=0,"",RES_hhdet_tes!H164/RES_hhdet_fec!H164)</f>
        <v>2.4659689658729937</v>
      </c>
      <c r="I164" s="124">
        <f>IF(RES_hhdet_tes!I164=0,"",RES_hhdet_tes!I164/RES_hhdet_fec!I164)</f>
        <v>2.571558641357206</v>
      </c>
      <c r="J164" s="124">
        <f>IF(RES_hhdet_tes!J164=0,"",RES_hhdet_tes!J164/RES_hhdet_fec!J164)</f>
        <v>2.6278316847381067</v>
      </c>
      <c r="K164" s="124">
        <f>IF(RES_hhdet_tes!K164=0,"",RES_hhdet_tes!K164/RES_hhdet_fec!K164)</f>
        <v>2.7233834102710968</v>
      </c>
      <c r="L164" s="124">
        <f>IF(RES_hhdet_tes!L164=0,"",RES_hhdet_tes!L164/RES_hhdet_fec!L164)</f>
        <v>2.822264733578832</v>
      </c>
      <c r="M164" s="124">
        <f>IF(RES_hhdet_tes!M164=0,"",RES_hhdet_tes!M164/RES_hhdet_fec!M164)</f>
        <v>2.9311233740087559</v>
      </c>
      <c r="N164" s="124">
        <f>IF(RES_hhdet_tes!N164=0,"",RES_hhdet_tes!N164/RES_hhdet_fec!N164)</f>
        <v>3.0459865364864638</v>
      </c>
      <c r="O164" s="124">
        <f>IF(RES_hhdet_tes!O164=0,"",RES_hhdet_tes!O164/RES_hhdet_fec!O164)</f>
        <v>3.1925347060210245</v>
      </c>
      <c r="P164" s="124">
        <f>IF(RES_hhdet_tes!P164=0,"",RES_hhdet_tes!P164/RES_hhdet_fec!P164)</f>
        <v>3.3255984611807956</v>
      </c>
      <c r="Q164" s="124">
        <f>IF(RES_hhdet_tes!Q164=0,"",RES_hhdet_tes!Q164/RES_hhdet_fec!Q164)</f>
        <v>3.4086083857711174</v>
      </c>
      <c r="R164" s="124">
        <f>IF(RES_hhdet_tes!R164=0,"",RES_hhdet_tes!R164/RES_hhdet_fec!R164)</f>
        <v>3.5271405500368589</v>
      </c>
      <c r="S164" s="124">
        <f>IF(RES_hhdet_tes!S164=0,"",RES_hhdet_tes!S164/RES_hhdet_fec!S164)</f>
        <v>3.6359412020325257</v>
      </c>
      <c r="T164" s="124">
        <f>IF(RES_hhdet_tes!T164=0,"",RES_hhdet_tes!T164/RES_hhdet_fec!T164)</f>
        <v>3.7494778422964954</v>
      </c>
      <c r="U164" s="124">
        <f>IF(RES_hhdet_tes!U164=0,"",RES_hhdet_tes!U164/RES_hhdet_fec!U164)</f>
        <v>3.8195646332641706</v>
      </c>
      <c r="V164" s="124">
        <f>IF(RES_hhdet_tes!V164=0,"",RES_hhdet_tes!V164/RES_hhdet_fec!V164)</f>
        <v>3.8799570673545247</v>
      </c>
      <c r="W164" s="124">
        <f>IF(RES_hhdet_tes!W164=0,"",RES_hhdet_tes!W164/RES_hhdet_fec!W164)</f>
        <v>3.9225278892625908</v>
      </c>
      <c r="X164" s="124">
        <f>IF(RES_hhdet_tes!X164=0,"",RES_hhdet_tes!X164/RES_hhdet_fec!X164)</f>
        <v>3.9273368606401076</v>
      </c>
      <c r="Y164" s="124">
        <f>IF(RES_hhdet_tes!Y164=0,"",RES_hhdet_tes!Y164/RES_hhdet_fec!Y164)</f>
        <v>3.9482152629033331</v>
      </c>
      <c r="DA164" s="130" t="s">
        <v>2061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1.7731688206693041</v>
      </c>
      <c r="C165" s="111">
        <f>IF(RES_hhdet_tes!C165=0,"",RES_hhdet_tes!C165/RES_hhdet_fec!C165)</f>
        <v>1.8455941638809479</v>
      </c>
      <c r="D165" s="111">
        <f>IF(RES_hhdet_tes!D165=0,"",RES_hhdet_tes!D165/RES_hhdet_fec!D165)</f>
        <v>1.9378770784859884</v>
      </c>
      <c r="E165" s="111">
        <f>IF(RES_hhdet_tes!E165=0,"",RES_hhdet_tes!E165/RES_hhdet_fec!E165)</f>
        <v>2.0459837075336411</v>
      </c>
      <c r="F165" s="111">
        <f>IF(RES_hhdet_tes!F165=0,"",RES_hhdet_tes!F165/RES_hhdet_fec!F165)</f>
        <v>2.1592575578669839</v>
      </c>
      <c r="G165" s="111">
        <f>IF(RES_hhdet_tes!G165=0,"",RES_hhdet_tes!G165/RES_hhdet_fec!G165)</f>
        <v>2.2985505733929528</v>
      </c>
      <c r="H165" s="111">
        <f>IF(RES_hhdet_tes!H165=0,"",RES_hhdet_tes!H165/RES_hhdet_fec!H165)</f>
        <v>2.4659689658729937</v>
      </c>
      <c r="I165" s="111">
        <f>IF(RES_hhdet_tes!I165=0,"",RES_hhdet_tes!I165/RES_hhdet_fec!I165)</f>
        <v>2.571558641357206</v>
      </c>
      <c r="J165" s="111">
        <f>IF(RES_hhdet_tes!J165=0,"",RES_hhdet_tes!J165/RES_hhdet_fec!J165)</f>
        <v>2.6278316847381067</v>
      </c>
      <c r="K165" s="111">
        <f>IF(RES_hhdet_tes!K165=0,"",RES_hhdet_tes!K165/RES_hhdet_fec!K165)</f>
        <v>2.7233834102710968</v>
      </c>
      <c r="L165" s="111">
        <f>IF(RES_hhdet_tes!L165=0,"",RES_hhdet_tes!L165/RES_hhdet_fec!L165)</f>
        <v>2.822264733578832</v>
      </c>
      <c r="M165" s="111">
        <f>IF(RES_hhdet_tes!M165=0,"",RES_hhdet_tes!M165/RES_hhdet_fec!M165)</f>
        <v>2.9311233740087559</v>
      </c>
      <c r="N165" s="111">
        <f>IF(RES_hhdet_tes!N165=0,"",RES_hhdet_tes!N165/RES_hhdet_fec!N165)</f>
        <v>3.0459865364864638</v>
      </c>
      <c r="O165" s="111">
        <f>IF(RES_hhdet_tes!O165=0,"",RES_hhdet_tes!O165/RES_hhdet_fec!O165)</f>
        <v>3.1925347060210245</v>
      </c>
      <c r="P165" s="111">
        <f>IF(RES_hhdet_tes!P165=0,"",RES_hhdet_tes!P165/RES_hhdet_fec!P165)</f>
        <v>3.3255984611807956</v>
      </c>
      <c r="Q165" s="111">
        <f>IF(RES_hhdet_tes!Q165=0,"",RES_hhdet_tes!Q165/RES_hhdet_fec!Q165)</f>
        <v>3.4086083857711174</v>
      </c>
      <c r="R165" s="111">
        <f>IF(RES_hhdet_tes!R165=0,"",RES_hhdet_tes!R165/RES_hhdet_fec!R165)</f>
        <v>3.5271405500368589</v>
      </c>
      <c r="S165" s="111">
        <f>IF(RES_hhdet_tes!S165=0,"",RES_hhdet_tes!S165/RES_hhdet_fec!S165)</f>
        <v>3.6359412020325257</v>
      </c>
      <c r="T165" s="111">
        <f>IF(RES_hhdet_tes!T165=0,"",RES_hhdet_tes!T165/RES_hhdet_fec!T165)</f>
        <v>3.7494778422964954</v>
      </c>
      <c r="U165" s="111">
        <f>IF(RES_hhdet_tes!U165=0,"",RES_hhdet_tes!U165/RES_hhdet_fec!U165)</f>
        <v>3.8195646332641706</v>
      </c>
      <c r="V165" s="111">
        <f>IF(RES_hhdet_tes!V165=0,"",RES_hhdet_tes!V165/RES_hhdet_fec!V165)</f>
        <v>3.8799570673545247</v>
      </c>
      <c r="W165" s="111">
        <f>IF(RES_hhdet_tes!W165=0,"",RES_hhdet_tes!W165/RES_hhdet_fec!W165)</f>
        <v>3.9225278892625908</v>
      </c>
      <c r="X165" s="111">
        <f>IF(RES_hhdet_tes!X165=0,"",RES_hhdet_tes!X165/RES_hhdet_fec!X165)</f>
        <v>3.9273368606401076</v>
      </c>
      <c r="Y165" s="111">
        <f>IF(RES_hhdet_tes!Y165=0,"",RES_hhdet_tes!Y165/RES_hhdet_fec!Y165)</f>
        <v>3.9482152629033331</v>
      </c>
      <c r="DA165" s="63" t="s">
        <v>2062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0.64818454452126784</v>
      </c>
      <c r="C166" s="124">
        <f>IF(RES_hhdet_tes!C166=0,"",RES_hhdet_tes!C166/RES_hhdet_fec!C166)</f>
        <v>0.651714107902575</v>
      </c>
      <c r="D166" s="124">
        <f>IF(RES_hhdet_tes!D166=0,"",RES_hhdet_tes!D166/RES_hhdet_fec!D166)</f>
        <v>0.65676205849762559</v>
      </c>
      <c r="E166" s="124">
        <f>IF(RES_hhdet_tes!E166=0,"",RES_hhdet_tes!E166/RES_hhdet_fec!E166)</f>
        <v>0.66286341459333786</v>
      </c>
      <c r="F166" s="124">
        <f>IF(RES_hhdet_tes!F166=0,"",RES_hhdet_tes!F166/RES_hhdet_fec!F166)</f>
        <v>0.66670680619203948</v>
      </c>
      <c r="G166" s="124">
        <f>IF(RES_hhdet_tes!G166=0,"",RES_hhdet_tes!G166/RES_hhdet_fec!G166)</f>
        <v>0.66926873138501286</v>
      </c>
      <c r="H166" s="124">
        <f>IF(RES_hhdet_tes!H166=0,"",RES_hhdet_tes!H166/RES_hhdet_fec!H166)</f>
        <v>0.67584754052553642</v>
      </c>
      <c r="I166" s="124">
        <f>IF(RES_hhdet_tes!I166=0,"",RES_hhdet_tes!I166/RES_hhdet_fec!I166)</f>
        <v>0.68163464940183549</v>
      </c>
      <c r="J166" s="124">
        <f>IF(RES_hhdet_tes!J166=0,"",RES_hhdet_tes!J166/RES_hhdet_fec!J166)</f>
        <v>0.68665489075502395</v>
      </c>
      <c r="K166" s="124">
        <f>IF(RES_hhdet_tes!K166=0,"",RES_hhdet_tes!K166/RES_hhdet_fec!K166)</f>
        <v>0.6928159321194638</v>
      </c>
      <c r="L166" s="124">
        <f>IF(RES_hhdet_tes!L166=0,"",RES_hhdet_tes!L166/RES_hhdet_fec!L166)</f>
        <v>0.69753231540696325</v>
      </c>
      <c r="M166" s="124">
        <f>IF(RES_hhdet_tes!M166=0,"",RES_hhdet_tes!M166/RES_hhdet_fec!M166)</f>
        <v>0.70304797171280364</v>
      </c>
      <c r="N166" s="124">
        <f>IF(RES_hhdet_tes!N166=0,"",RES_hhdet_tes!N166/RES_hhdet_fec!N166)</f>
        <v>0.71008219223334224</v>
      </c>
      <c r="O166" s="124">
        <f>IF(RES_hhdet_tes!O166=0,"",RES_hhdet_tes!O166/RES_hhdet_fec!O166)</f>
        <v>0.71734013792259199</v>
      </c>
      <c r="P166" s="124">
        <f>IF(RES_hhdet_tes!P166=0,"",RES_hhdet_tes!P166/RES_hhdet_fec!P166)</f>
        <v>0.72363269274233422</v>
      </c>
      <c r="Q166" s="124">
        <f>IF(RES_hhdet_tes!Q166=0,"",RES_hhdet_tes!Q166/RES_hhdet_fec!Q166)</f>
        <v>0.73310216539263595</v>
      </c>
      <c r="R166" s="124">
        <f>IF(RES_hhdet_tes!R166=0,"",RES_hhdet_tes!R166/RES_hhdet_fec!R166)</f>
        <v>0.74352116044360383</v>
      </c>
      <c r="S166" s="124">
        <f>IF(RES_hhdet_tes!S166=0,"",RES_hhdet_tes!S166/RES_hhdet_fec!S166)</f>
        <v>0.75544494021621122</v>
      </c>
      <c r="T166" s="124">
        <f>IF(RES_hhdet_tes!T166=0,"",RES_hhdet_tes!T166/RES_hhdet_fec!T166)</f>
        <v>0.76845168106897732</v>
      </c>
      <c r="U166" s="124">
        <f>IF(RES_hhdet_tes!U166=0,"",RES_hhdet_tes!U166/RES_hhdet_fec!U166)</f>
        <v>0.78117347464098474</v>
      </c>
      <c r="V166" s="124">
        <f>IF(RES_hhdet_tes!V166=0,"",RES_hhdet_tes!V166/RES_hhdet_fec!V166)</f>
        <v>0.7921239685091932</v>
      </c>
      <c r="W166" s="124">
        <f>IF(RES_hhdet_tes!W166=0,"",RES_hhdet_tes!W166/RES_hhdet_fec!W166)</f>
        <v>0.79991921650894748</v>
      </c>
      <c r="X166" s="124">
        <f>IF(RES_hhdet_tes!X166=0,"",RES_hhdet_tes!X166/RES_hhdet_fec!X166)</f>
        <v>0.8082425344285018</v>
      </c>
      <c r="Y166" s="124">
        <f>IF(RES_hhdet_tes!Y166=0,"",RES_hhdet_tes!Y166/RES_hhdet_fec!Y166)</f>
        <v>0.81605805066555626</v>
      </c>
      <c r="DA166" s="130" t="s">
        <v>2063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0.56447835918507061</v>
      </c>
      <c r="C167" s="111">
        <f>IF(RES_hhdet_tes!C167=0,"",RES_hhdet_tes!C167/RES_hhdet_fec!C167)</f>
        <v>0.56668677666958434</v>
      </c>
      <c r="D167" s="111">
        <f>IF(RES_hhdet_tes!D167=0,"",RES_hhdet_tes!D167/RES_hhdet_fec!D167)</f>
        <v>0.56953059031308828</v>
      </c>
      <c r="E167" s="111">
        <f>IF(RES_hhdet_tes!E167=0,"",RES_hhdet_tes!E167/RES_hhdet_fec!E167)</f>
        <v>0.57235015531710975</v>
      </c>
      <c r="F167" s="111">
        <f>IF(RES_hhdet_tes!F167=0,"",RES_hhdet_tes!F167/RES_hhdet_fec!F167)</f>
        <v>0.57641727918967478</v>
      </c>
      <c r="G167" s="111">
        <f>IF(RES_hhdet_tes!G167=0,"",RES_hhdet_tes!G167/RES_hhdet_fec!G167)</f>
        <v>0.57833603834871061</v>
      </c>
      <c r="H167" s="111">
        <f>IF(RES_hhdet_tes!H167=0,"",RES_hhdet_tes!H167/RES_hhdet_fec!H167)</f>
        <v>0.5821749926161387</v>
      </c>
      <c r="I167" s="111">
        <f>IF(RES_hhdet_tes!I167=0,"",RES_hhdet_tes!I167/RES_hhdet_fec!I167)</f>
        <v>0.5837961163436578</v>
      </c>
      <c r="J167" s="111">
        <f>IF(RES_hhdet_tes!J167=0,"",RES_hhdet_tes!J167/RES_hhdet_fec!J167)</f>
        <v>0.58475467011682869</v>
      </c>
      <c r="K167" s="111">
        <f>IF(RES_hhdet_tes!K167=0,"",RES_hhdet_tes!K167/RES_hhdet_fec!K167)</f>
        <v>0.58729810856287312</v>
      </c>
      <c r="L167" s="111">
        <f>IF(RES_hhdet_tes!L167=0,"",RES_hhdet_tes!L167/RES_hhdet_fec!L167)</f>
        <v>0.59027736949352927</v>
      </c>
      <c r="M167" s="111">
        <f>IF(RES_hhdet_tes!M167=0,"",RES_hhdet_tes!M167/RES_hhdet_fec!M167)</f>
        <v>0.59493219115445028</v>
      </c>
      <c r="N167" s="111">
        <f>IF(RES_hhdet_tes!N167=0,"",RES_hhdet_tes!N167/RES_hhdet_fec!N167)</f>
        <v>0.60044148214198745</v>
      </c>
      <c r="O167" s="111">
        <f>IF(RES_hhdet_tes!O167=0,"",RES_hhdet_tes!O167/RES_hhdet_fec!O167)</f>
        <v>0.60733283710585262</v>
      </c>
      <c r="P167" s="111">
        <f>IF(RES_hhdet_tes!P167=0,"",RES_hhdet_tes!P167/RES_hhdet_fec!P167)</f>
        <v>0.6167145200541142</v>
      </c>
      <c r="Q167" s="111">
        <f>IF(RES_hhdet_tes!Q167=0,"",RES_hhdet_tes!Q167/RES_hhdet_fec!Q167)</f>
        <v>0.62797567756444461</v>
      </c>
      <c r="R167" s="111">
        <f>IF(RES_hhdet_tes!R167=0,"",RES_hhdet_tes!R167/RES_hhdet_fec!R167)</f>
        <v>0.64967582352188979</v>
      </c>
      <c r="S167" s="111">
        <f>IF(RES_hhdet_tes!S167=0,"",RES_hhdet_tes!S167/RES_hhdet_fec!S167)</f>
        <v>0.67564062647471235</v>
      </c>
      <c r="T167" s="111">
        <f>IF(RES_hhdet_tes!T167=0,"",RES_hhdet_tes!T167/RES_hhdet_fec!T167)</f>
        <v>0.70570587561182296</v>
      </c>
      <c r="U167" s="111">
        <f>IF(RES_hhdet_tes!U167=0,"",RES_hhdet_tes!U167/RES_hhdet_fec!U167)</f>
        <v>0.72992041724963364</v>
      </c>
      <c r="V167" s="111">
        <f>IF(RES_hhdet_tes!V167=0,"",RES_hhdet_tes!V167/RES_hhdet_fec!V167)</f>
        <v>0.74832672505542464</v>
      </c>
      <c r="W167" s="111">
        <f>IF(RES_hhdet_tes!W167=0,"",RES_hhdet_tes!W167/RES_hhdet_fec!W167)</f>
        <v>0.75990084228264321</v>
      </c>
      <c r="X167" s="111">
        <f>IF(RES_hhdet_tes!X167=0,"",RES_hhdet_tes!X167/RES_hhdet_fec!X167)</f>
        <v>0.76598606936483649</v>
      </c>
      <c r="Y167" s="111">
        <f>IF(RES_hhdet_tes!Y167=0,"",RES_hhdet_tes!Y167/RES_hhdet_fec!Y167)</f>
        <v>0.77311319210993168</v>
      </c>
      <c r="DA167" s="63" t="s">
        <v>2064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0.88404460160828413</v>
      </c>
      <c r="C168" s="111">
        <f>IF(RES_hhdet_tes!C168=0,"",RES_hhdet_tes!C168/RES_hhdet_fec!C168)</f>
        <v>0.8592227343282256</v>
      </c>
      <c r="D168" s="111">
        <f>IF(RES_hhdet_tes!D168=0,"",RES_hhdet_tes!D168/RES_hhdet_fec!D168)</f>
        <v>0.88235744669904403</v>
      </c>
      <c r="E168" s="111">
        <f>IF(RES_hhdet_tes!E168=0,"",RES_hhdet_tes!E168/RES_hhdet_fec!E168)</f>
        <v>0.90294871626861117</v>
      </c>
      <c r="F168" s="111">
        <f>IF(RES_hhdet_tes!F168=0,"",RES_hhdet_tes!F168/RES_hhdet_fec!F168)</f>
        <v>0.90222551609607471</v>
      </c>
      <c r="G168" s="111">
        <f>IF(RES_hhdet_tes!G168=0,"",RES_hhdet_tes!G168/RES_hhdet_fec!G168)</f>
        <v>0.90141864102455116</v>
      </c>
      <c r="H168" s="111">
        <f>IF(RES_hhdet_tes!H168=0,"",RES_hhdet_tes!H168/RES_hhdet_fec!H168)</f>
        <v>0.89956007388769388</v>
      </c>
      <c r="I168" s="111">
        <f>IF(RES_hhdet_tes!I168=0,"",RES_hhdet_tes!I168/RES_hhdet_fec!I168)</f>
        <v>0.90998581533543188</v>
      </c>
      <c r="J168" s="111">
        <f>IF(RES_hhdet_tes!J168=0,"",RES_hhdet_tes!J168/RES_hhdet_fec!J168)</f>
        <v>0.91668823961797075</v>
      </c>
      <c r="K168" s="111">
        <f>IF(RES_hhdet_tes!K168=0,"",RES_hhdet_tes!K168/RES_hhdet_fec!K168)</f>
        <v>0.92202278151477646</v>
      </c>
      <c r="L168" s="111">
        <f>IF(RES_hhdet_tes!L168=0,"",RES_hhdet_tes!L168/RES_hhdet_fec!L168)</f>
        <v>0.92362681343635877</v>
      </c>
      <c r="M168" s="111">
        <f>IF(RES_hhdet_tes!M168=0,"",RES_hhdet_tes!M168/RES_hhdet_fec!M168)</f>
        <v>0.92044795971162774</v>
      </c>
      <c r="N168" s="111">
        <f>IF(RES_hhdet_tes!N168=0,"",RES_hhdet_tes!N168/RES_hhdet_fec!N168)</f>
        <v>0.93561472155477088</v>
      </c>
      <c r="O168" s="111">
        <f>IF(RES_hhdet_tes!O168=0,"",RES_hhdet_tes!O168/RES_hhdet_fec!O168)</f>
        <v>0.94836585025232401</v>
      </c>
      <c r="P168" s="111">
        <f>IF(RES_hhdet_tes!P168=0,"",RES_hhdet_tes!P168/RES_hhdet_fec!P168)</f>
        <v>0.93191988850179974</v>
      </c>
      <c r="Q168" s="111">
        <f>IF(RES_hhdet_tes!Q168=0,"",RES_hhdet_tes!Q168/RES_hhdet_fec!Q168)</f>
        <v>0.95320954456549634</v>
      </c>
      <c r="R168" s="111">
        <f>IF(RES_hhdet_tes!R168=0,"",RES_hhdet_tes!R168/RES_hhdet_fec!R168)</f>
        <v>0.95033572685022161</v>
      </c>
      <c r="S168" s="111">
        <f>IF(RES_hhdet_tes!S168=0,"",RES_hhdet_tes!S168/RES_hhdet_fec!S168)</f>
        <v>0.94488412815624279</v>
      </c>
      <c r="T168" s="111">
        <f>IF(RES_hhdet_tes!T168=0,"",RES_hhdet_tes!T168/RES_hhdet_fec!T168)</f>
        <v>0.95198013538228898</v>
      </c>
      <c r="U168" s="111">
        <f>IF(RES_hhdet_tes!U168=0,"",RES_hhdet_tes!U168/RES_hhdet_fec!U168)</f>
        <v>0.95525339954437938</v>
      </c>
      <c r="V168" s="111">
        <f>IF(RES_hhdet_tes!V168=0,"",RES_hhdet_tes!V168/RES_hhdet_fec!V168)</f>
        <v>0.96330244358460781</v>
      </c>
      <c r="W168" s="111">
        <f>IF(RES_hhdet_tes!W168=0,"",RES_hhdet_tes!W168/RES_hhdet_fec!W168)</f>
        <v>0.96529017333267564</v>
      </c>
      <c r="X168" s="111">
        <f>IF(RES_hhdet_tes!X168=0,"",RES_hhdet_tes!X168/RES_hhdet_fec!X168)</f>
        <v>0.96798844979795418</v>
      </c>
      <c r="Y168" s="111">
        <f>IF(RES_hhdet_tes!Y168=0,"",RES_hhdet_tes!Y168/RES_hhdet_fec!Y168)</f>
        <v>0.97461856610053965</v>
      </c>
      <c r="DA168" s="63" t="s">
        <v>2065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0.56568716367020222</v>
      </c>
      <c r="C169" s="112">
        <f>IF(RES_hhdet_tes!C169=0,"",RES_hhdet_tes!C169/RES_hhdet_fec!C169)</f>
        <v>0.56290516297116822</v>
      </c>
      <c r="D169" s="112">
        <f>IF(RES_hhdet_tes!D169=0,"",RES_hhdet_tes!D169/RES_hhdet_fec!D169)</f>
        <v>0.57050454881088508</v>
      </c>
      <c r="E169" s="112">
        <f>IF(RES_hhdet_tes!E169=0,"",RES_hhdet_tes!E169/RES_hhdet_fec!E169)</f>
        <v>0.57764233942983001</v>
      </c>
      <c r="F169" s="112">
        <f>IF(RES_hhdet_tes!F169=0,"",RES_hhdet_tes!F169/RES_hhdet_fec!F169)</f>
        <v>0.58917286883281528</v>
      </c>
      <c r="G169" s="112">
        <f>IF(RES_hhdet_tes!G169=0,"",RES_hhdet_tes!G169/RES_hhdet_fec!G169)</f>
        <v>0.59100728252461154</v>
      </c>
      <c r="H169" s="112">
        <f>IF(RES_hhdet_tes!H169=0,"",RES_hhdet_tes!H169/RES_hhdet_fec!H169)</f>
        <v>0.59414064700234714</v>
      </c>
      <c r="I169" s="112">
        <f>IF(RES_hhdet_tes!I169=0,"",RES_hhdet_tes!I169/RES_hhdet_fec!I169)</f>
        <v>0.59646396124049983</v>
      </c>
      <c r="J169" s="112">
        <f>IF(RES_hhdet_tes!J169=0,"",RES_hhdet_tes!J169/RES_hhdet_fec!J169)</f>
        <v>0.59820404074940325</v>
      </c>
      <c r="K169" s="112">
        <f>IF(RES_hhdet_tes!K169=0,"",RES_hhdet_tes!K169/RES_hhdet_fec!K169)</f>
        <v>0.60094018121996318</v>
      </c>
      <c r="L169" s="112">
        <f>IF(RES_hhdet_tes!L169=0,"",RES_hhdet_tes!L169/RES_hhdet_fec!L169)</f>
        <v>0.60738983130437396</v>
      </c>
      <c r="M169" s="112">
        <f>IF(RES_hhdet_tes!M169=0,"",RES_hhdet_tes!M169/RES_hhdet_fec!M169)</f>
        <v>0.60865721508279946</v>
      </c>
      <c r="N169" s="112">
        <f>IF(RES_hhdet_tes!N169=0,"",RES_hhdet_tes!N169/RES_hhdet_fec!N169)</f>
        <v>0.61694154010660329</v>
      </c>
      <c r="O169" s="112">
        <f>IF(RES_hhdet_tes!O169=0,"",RES_hhdet_tes!O169/RES_hhdet_fec!O169)</f>
        <v>0.62243623349001009</v>
      </c>
      <c r="P169" s="112">
        <f>IF(RES_hhdet_tes!P169=0,"",RES_hhdet_tes!P169/RES_hhdet_fec!P169)</f>
        <v>0.62570309713959815</v>
      </c>
      <c r="Q169" s="112">
        <f>IF(RES_hhdet_tes!Q169=0,"",RES_hhdet_tes!Q169/RES_hhdet_fec!Q169)</f>
        <v>0.61994328598236481</v>
      </c>
      <c r="R169" s="112">
        <f>IF(RES_hhdet_tes!R169=0,"",RES_hhdet_tes!R169/RES_hhdet_fec!R169)</f>
        <v>0.65041849743284863</v>
      </c>
      <c r="S169" s="112">
        <f>IF(RES_hhdet_tes!S169=0,"",RES_hhdet_tes!S169/RES_hhdet_fec!S169)</f>
        <v>0.66367800558455248</v>
      </c>
      <c r="T169" s="112">
        <f>IF(RES_hhdet_tes!T169=0,"",RES_hhdet_tes!T169/RES_hhdet_fec!T169)</f>
        <v>0.70332100986366153</v>
      </c>
      <c r="U169" s="112">
        <f>IF(RES_hhdet_tes!U169=0,"",RES_hhdet_tes!U169/RES_hhdet_fec!U169)</f>
        <v>0.7291304928822524</v>
      </c>
      <c r="V169" s="112">
        <f>IF(RES_hhdet_tes!V169=0,"",RES_hhdet_tes!V169/RES_hhdet_fec!V169)</f>
        <v>0.75434539818465085</v>
      </c>
      <c r="W169" s="112">
        <f>IF(RES_hhdet_tes!W169=0,"",RES_hhdet_tes!W169/RES_hhdet_fec!W169)</f>
        <v>0.76106076347686225</v>
      </c>
      <c r="X169" s="112">
        <f>IF(RES_hhdet_tes!X169=0,"",RES_hhdet_tes!X169/RES_hhdet_fec!X169)</f>
        <v>0.76967545332704934</v>
      </c>
      <c r="Y169" s="112">
        <f>IF(RES_hhdet_tes!Y169=0,"",RES_hhdet_tes!Y169/RES_hhdet_fec!Y169)</f>
        <v>0.78027676726974859</v>
      </c>
      <c r="DA169" s="131" t="s">
        <v>2066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X170" s="113">
        <f>IF(RES_hhdet_tes!X170=0,"",RES_hhdet_tes!X170/RES_hhdet_fec!X170)</f>
        <v>1</v>
      </c>
      <c r="Y170" s="113">
        <f>IF(RES_hhdet_tes!Y170=0,"",RES_hhdet_tes!Y170/RES_hhdet_fec!Y170)</f>
        <v>1</v>
      </c>
      <c r="DA170" s="132" t="s">
        <v>2067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0.65790363867833923</v>
      </c>
      <c r="C171" s="112">
        <f>IF(RES_hhdet_tes!C171=0,"",RES_hhdet_tes!C171/RES_hhdet_fec!C171)</f>
        <v>0.66169174276379428</v>
      </c>
      <c r="D171" s="112">
        <f>IF(RES_hhdet_tes!D171=0,"",RES_hhdet_tes!D171/RES_hhdet_fec!D171)</f>
        <v>0.66573230914847348</v>
      </c>
      <c r="E171" s="112">
        <f>IF(RES_hhdet_tes!E171=0,"",RES_hhdet_tes!E171/RES_hhdet_fec!E171)</f>
        <v>0.67108329516637655</v>
      </c>
      <c r="F171" s="112">
        <f>IF(RES_hhdet_tes!F171=0,"",RES_hhdet_tes!F171/RES_hhdet_fec!F171)</f>
        <v>0.67553783694415348</v>
      </c>
      <c r="G171" s="112">
        <f>IF(RES_hhdet_tes!G171=0,"",RES_hhdet_tes!G171/RES_hhdet_fec!G171)</f>
        <v>0.67761808723093864</v>
      </c>
      <c r="H171" s="112">
        <f>IF(RES_hhdet_tes!H171=0,"",RES_hhdet_tes!H171/RES_hhdet_fec!H171)</f>
        <v>0.68076678207318686</v>
      </c>
      <c r="I171" s="112">
        <f>IF(RES_hhdet_tes!I171=0,"",RES_hhdet_tes!I171/RES_hhdet_fec!I171)</f>
        <v>0.68330475594250883</v>
      </c>
      <c r="J171" s="112">
        <f>IF(RES_hhdet_tes!J171=0,"",RES_hhdet_tes!J171/RES_hhdet_fec!J171)</f>
        <v>0.68389707689631518</v>
      </c>
      <c r="K171" s="112">
        <f>IF(RES_hhdet_tes!K171=0,"",RES_hhdet_tes!K171/RES_hhdet_fec!K171)</f>
        <v>0.6837550877984897</v>
      </c>
      <c r="L171" s="112">
        <f>IF(RES_hhdet_tes!L171=0,"",RES_hhdet_tes!L171/RES_hhdet_fec!L171)</f>
        <v>0.68595749701232056</v>
      </c>
      <c r="M171" s="112">
        <f>IF(RES_hhdet_tes!M171=0,"",RES_hhdet_tes!M171/RES_hhdet_fec!M171)</f>
        <v>0.68785970085863857</v>
      </c>
      <c r="N171" s="112">
        <f>IF(RES_hhdet_tes!N171=0,"",RES_hhdet_tes!N171/RES_hhdet_fec!N171)</f>
        <v>0.69252058397032512</v>
      </c>
      <c r="O171" s="112">
        <f>IF(RES_hhdet_tes!O171=0,"",RES_hhdet_tes!O171/RES_hhdet_fec!O171)</f>
        <v>0.69824320939884765</v>
      </c>
      <c r="P171" s="112">
        <f>IF(RES_hhdet_tes!P171=0,"",RES_hhdet_tes!P171/RES_hhdet_fec!P171)</f>
        <v>0.7014742984927651</v>
      </c>
      <c r="Q171" s="112">
        <f>IF(RES_hhdet_tes!Q171=0,"",RES_hhdet_tes!Q171/RES_hhdet_fec!Q171)</f>
        <v>0.70919687552395683</v>
      </c>
      <c r="R171" s="112">
        <f>IF(RES_hhdet_tes!R171=0,"",RES_hhdet_tes!R171/RES_hhdet_fec!R171)</f>
        <v>0.71796860094976545</v>
      </c>
      <c r="S171" s="112">
        <f>IF(RES_hhdet_tes!S171=0,"",RES_hhdet_tes!S171/RES_hhdet_fec!S171)</f>
        <v>0.72888341163136172</v>
      </c>
      <c r="T171" s="112">
        <f>IF(RES_hhdet_tes!T171=0,"",RES_hhdet_tes!T171/RES_hhdet_fec!T171)</f>
        <v>0.73940804631183832</v>
      </c>
      <c r="U171" s="112">
        <f>IF(RES_hhdet_tes!U171=0,"",RES_hhdet_tes!U171/RES_hhdet_fec!U171)</f>
        <v>0.75013249186442055</v>
      </c>
      <c r="V171" s="112">
        <f>IF(RES_hhdet_tes!V171=0,"",RES_hhdet_tes!V171/RES_hhdet_fec!V171)</f>
        <v>0.7611517648491003</v>
      </c>
      <c r="W171" s="112">
        <f>IF(RES_hhdet_tes!W171=0,"",RES_hhdet_tes!W171/RES_hhdet_fec!W171)</f>
        <v>0.76908273613734612</v>
      </c>
      <c r="X171" s="112">
        <f>IF(RES_hhdet_tes!X171=0,"",RES_hhdet_tes!X171/RES_hhdet_fec!X171)</f>
        <v>0.7750475758598232</v>
      </c>
      <c r="Y171" s="112">
        <f>IF(RES_hhdet_tes!Y171=0,"",RES_hhdet_tes!Y171/RES_hhdet_fec!Y171)</f>
        <v>0.7830768333450604</v>
      </c>
      <c r="DA171" s="131" t="s">
        <v>2068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0.84065082441554662</v>
      </c>
      <c r="C172" s="113">
        <f>IF(RES_hhdet_tes!C172=0,"",RES_hhdet_tes!C172/RES_hhdet_fec!C172)</f>
        <v>0.84342281633740412</v>
      </c>
      <c r="D172" s="113">
        <f>IF(RES_hhdet_tes!D172=0,"",RES_hhdet_tes!D172/RES_hhdet_fec!D172)</f>
        <v>0.85078267877641722</v>
      </c>
      <c r="E172" s="113">
        <f>IF(RES_hhdet_tes!E172=0,"",RES_hhdet_tes!E172/RES_hhdet_fec!E172)</f>
        <v>0.85737048885502076</v>
      </c>
      <c r="F172" s="113">
        <f>IF(RES_hhdet_tes!F172=0,"",RES_hhdet_tes!F172/RES_hhdet_fec!F172)</f>
        <v>0.86052736494502136</v>
      </c>
      <c r="G172" s="113">
        <f>IF(RES_hhdet_tes!G172=0,"",RES_hhdet_tes!G172/RES_hhdet_fec!G172)</f>
        <v>0.86293320131141127</v>
      </c>
      <c r="H172" s="113">
        <f>IF(RES_hhdet_tes!H172=0,"",RES_hhdet_tes!H172/RES_hhdet_fec!H172)</f>
        <v>0.87463750640264226</v>
      </c>
      <c r="I172" s="113">
        <f>IF(RES_hhdet_tes!I172=0,"",RES_hhdet_tes!I172/RES_hhdet_fec!I172)</f>
        <v>0.87429734913986978</v>
      </c>
      <c r="J172" s="113">
        <f>IF(RES_hhdet_tes!J172=0,"",RES_hhdet_tes!J172/RES_hhdet_fec!J172)</f>
        <v>0.879846114833439</v>
      </c>
      <c r="K172" s="113">
        <f>IF(RES_hhdet_tes!K172=0,"",RES_hhdet_tes!K172/RES_hhdet_fec!K172)</f>
        <v>0.88103340319369061</v>
      </c>
      <c r="L172" s="113">
        <f>IF(RES_hhdet_tes!L172=0,"",RES_hhdet_tes!L172/RES_hhdet_fec!L172)</f>
        <v>0.87558915097975809</v>
      </c>
      <c r="M172" s="113">
        <f>IF(RES_hhdet_tes!M172=0,"",RES_hhdet_tes!M172/RES_hhdet_fec!M172)</f>
        <v>0.88252957163309476</v>
      </c>
      <c r="N172" s="113">
        <f>IF(RES_hhdet_tes!N172=0,"",RES_hhdet_tes!N172/RES_hhdet_fec!N172)</f>
        <v>0.8884343796927695</v>
      </c>
      <c r="O172" s="113">
        <f>IF(RES_hhdet_tes!O172=0,"",RES_hhdet_tes!O172/RES_hhdet_fec!O172)</f>
        <v>0.89097515621422674</v>
      </c>
      <c r="P172" s="113">
        <f>IF(RES_hhdet_tes!P172=0,"",RES_hhdet_tes!P172/RES_hhdet_fec!P172)</f>
        <v>0.89265250059998247</v>
      </c>
      <c r="Q172" s="113">
        <f>IF(RES_hhdet_tes!Q172=0,"",RES_hhdet_tes!Q172/RES_hhdet_fec!Q172)</f>
        <v>0.90130834353936662</v>
      </c>
      <c r="R172" s="113">
        <f>IF(RES_hhdet_tes!R172=0,"",RES_hhdet_tes!R172/RES_hhdet_fec!R172)</f>
        <v>0.9042917004479698</v>
      </c>
      <c r="S172" s="113">
        <f>IF(RES_hhdet_tes!S172=0,"",RES_hhdet_tes!S172/RES_hhdet_fec!S172)</f>
        <v>0.90499756825260214</v>
      </c>
      <c r="T172" s="113">
        <f>IF(RES_hhdet_tes!T172=0,"",RES_hhdet_tes!T172/RES_hhdet_fec!T172)</f>
        <v>0.90934648544454288</v>
      </c>
      <c r="U172" s="113">
        <f>IF(RES_hhdet_tes!U172=0,"",RES_hhdet_tes!U172/RES_hhdet_fec!U172)</f>
        <v>0.91493646745611279</v>
      </c>
      <c r="V172" s="113">
        <f>IF(RES_hhdet_tes!V172=0,"",RES_hhdet_tes!V172/RES_hhdet_fec!V172)</f>
        <v>0.91977074949903692</v>
      </c>
      <c r="W172" s="113">
        <f>IF(RES_hhdet_tes!W172=0,"",RES_hhdet_tes!W172/RES_hhdet_fec!W172)</f>
        <v>0.92193669182881588</v>
      </c>
      <c r="X172" s="113">
        <f>IF(RES_hhdet_tes!X172=0,"",RES_hhdet_tes!X172/RES_hhdet_fec!X172)</f>
        <v>0.93025358083740661</v>
      </c>
      <c r="Y172" s="113">
        <f>IF(RES_hhdet_tes!Y172=0,"",RES_hhdet_tes!Y172/RES_hhdet_fec!Y172)</f>
        <v>0.93729237065159932</v>
      </c>
      <c r="DA172" s="132" t="s">
        <v>2069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0.65452834013883143</v>
      </c>
      <c r="C173" s="111">
        <f>IF(RES_hhdet_tes!C173=0,"",RES_hhdet_tes!C173/RES_hhdet_fec!C173)</f>
        <v>0.65729378178624775</v>
      </c>
      <c r="D173" s="111">
        <f>IF(RES_hhdet_tes!D173=0,"",RES_hhdet_tes!D173/RES_hhdet_fec!D173)</f>
        <v>0.66349118498086201</v>
      </c>
      <c r="E173" s="111">
        <f>IF(RES_hhdet_tes!E173=0,"",RES_hhdet_tes!E173/RES_hhdet_fec!E173)</f>
        <v>0.67142194142732026</v>
      </c>
      <c r="F173" s="111">
        <f>IF(RES_hhdet_tes!F173=0,"",RES_hhdet_tes!F173/RES_hhdet_fec!F173)</f>
        <v>0.67559861781835195</v>
      </c>
      <c r="G173" s="111">
        <f>IF(RES_hhdet_tes!G173=0,"",RES_hhdet_tes!G173/RES_hhdet_fec!G173)</f>
        <v>0.67693829581606979</v>
      </c>
      <c r="H173" s="111">
        <f>IF(RES_hhdet_tes!H173=0,"",RES_hhdet_tes!H173/RES_hhdet_fec!H173)</f>
        <v>0.68095687373412717</v>
      </c>
      <c r="I173" s="111">
        <f>IF(RES_hhdet_tes!I173=0,"",RES_hhdet_tes!I173/RES_hhdet_fec!I173)</f>
        <v>0.68719788701835971</v>
      </c>
      <c r="J173" s="111">
        <f>IF(RES_hhdet_tes!J173=0,"",RES_hhdet_tes!J173/RES_hhdet_fec!J173)</f>
        <v>0.6830740275317041</v>
      </c>
      <c r="K173" s="111">
        <f>IF(RES_hhdet_tes!K173=0,"",RES_hhdet_tes!K173/RES_hhdet_fec!K173)</f>
        <v>0.68595516339726359</v>
      </c>
      <c r="L173" s="111">
        <f>IF(RES_hhdet_tes!L173=0,"",RES_hhdet_tes!L173/RES_hhdet_fec!L173)</f>
        <v>0.68975809310807512</v>
      </c>
      <c r="M173" s="111">
        <f>IF(RES_hhdet_tes!M173=0,"",RES_hhdet_tes!M173/RES_hhdet_fec!M173)</f>
        <v>0.69071776083117764</v>
      </c>
      <c r="N173" s="111">
        <f>IF(RES_hhdet_tes!N173=0,"",RES_hhdet_tes!N173/RES_hhdet_fec!N173)</f>
        <v>0.69815686241148811</v>
      </c>
      <c r="O173" s="111">
        <f>IF(RES_hhdet_tes!O173=0,"",RES_hhdet_tes!O173/RES_hhdet_fec!O173)</f>
        <v>0.70442514384126942</v>
      </c>
      <c r="P173" s="111">
        <f>IF(RES_hhdet_tes!P173=0,"",RES_hhdet_tes!P173/RES_hhdet_fec!P173)</f>
        <v>0.70338813950883672</v>
      </c>
      <c r="Q173" s="111">
        <f>IF(RES_hhdet_tes!Q173=0,"",RES_hhdet_tes!Q173/RES_hhdet_fec!Q173)</f>
        <v>0.71399545469297798</v>
      </c>
      <c r="R173" s="111">
        <f>IF(RES_hhdet_tes!R173=0,"",RES_hhdet_tes!R173/RES_hhdet_fec!R173)</f>
        <v>0.72152209449334648</v>
      </c>
      <c r="S173" s="111">
        <f>IF(RES_hhdet_tes!S173=0,"",RES_hhdet_tes!S173/RES_hhdet_fec!S173)</f>
        <v>0.7324632226990978</v>
      </c>
      <c r="T173" s="111">
        <f>IF(RES_hhdet_tes!T173=0,"",RES_hhdet_tes!T173/RES_hhdet_fec!T173)</f>
        <v>0.74361499866695047</v>
      </c>
      <c r="U173" s="111">
        <f>IF(RES_hhdet_tes!U173=0,"",RES_hhdet_tes!U173/RES_hhdet_fec!U173)</f>
        <v>0.75307025776324954</v>
      </c>
      <c r="V173" s="111">
        <f>IF(RES_hhdet_tes!V173=0,"",RES_hhdet_tes!V173/RES_hhdet_fec!V173)</f>
        <v>0.76144352193521381</v>
      </c>
      <c r="W173" s="111">
        <f>IF(RES_hhdet_tes!W173=0,"",RES_hhdet_tes!W173/RES_hhdet_fec!W173)</f>
        <v>0.77130367075799244</v>
      </c>
      <c r="X173" s="111">
        <f>IF(RES_hhdet_tes!X173=0,"",RES_hhdet_tes!X173/RES_hhdet_fec!X173)</f>
        <v>0.7802059497844257</v>
      </c>
      <c r="Y173" s="111">
        <f>IF(RES_hhdet_tes!Y173=0,"",RES_hhdet_tes!Y173/RES_hhdet_fec!Y173)</f>
        <v>0.78937724669192777</v>
      </c>
      <c r="DA173" s="63" t="s">
        <v>2070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X174" s="45">
        <f>IF(RES_hhdet_tes!X174=0,"",RES_hhdet_tes!X174/RES_hhdet_fec!X174)</f>
        <v>1</v>
      </c>
      <c r="Y174" s="45">
        <f>IF(RES_hhdet_tes!Y174=0,"",RES_hhdet_tes!Y174/RES_hhdet_fec!Y174)</f>
        <v>1</v>
      </c>
      <c r="DA174" s="60" t="s">
        <v>2071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0.69038956700951282</v>
      </c>
      <c r="C175" s="124">
        <f>IF(RES_hhdet_tes!C175=0,"",RES_hhdet_tes!C175/RES_hhdet_fec!C175)</f>
        <v>0.69514317086345845</v>
      </c>
      <c r="D175" s="124">
        <f>IF(RES_hhdet_tes!D175=0,"",RES_hhdet_tes!D175/RES_hhdet_fec!D175)</f>
        <v>0.69646673322333352</v>
      </c>
      <c r="E175" s="124">
        <f>IF(RES_hhdet_tes!E175=0,"",RES_hhdet_tes!E175/RES_hhdet_fec!E175)</f>
        <v>0.69749156622391806</v>
      </c>
      <c r="F175" s="124">
        <f>IF(RES_hhdet_tes!F175=0,"",RES_hhdet_tes!F175/RES_hhdet_fec!F175)</f>
        <v>0.69622980390596245</v>
      </c>
      <c r="G175" s="124">
        <f>IF(RES_hhdet_tes!G175=0,"",RES_hhdet_tes!G175/RES_hhdet_fec!G175)</f>
        <v>0.7000409063536337</v>
      </c>
      <c r="H175" s="124">
        <f>IF(RES_hhdet_tes!H175=0,"",RES_hhdet_tes!H175/RES_hhdet_fec!H175)</f>
        <v>0.70637784329088593</v>
      </c>
      <c r="I175" s="124">
        <f>IF(RES_hhdet_tes!I175=0,"",RES_hhdet_tes!I175/RES_hhdet_fec!I175)</f>
        <v>0.70730255205707115</v>
      </c>
      <c r="J175" s="124">
        <f>IF(RES_hhdet_tes!J175=0,"",RES_hhdet_tes!J175/RES_hhdet_fec!J175)</f>
        <v>0.71092982028881946</v>
      </c>
      <c r="K175" s="124">
        <f>IF(RES_hhdet_tes!K175=0,"",RES_hhdet_tes!K175/RES_hhdet_fec!K175)</f>
        <v>0.70805269952355265</v>
      </c>
      <c r="L175" s="124">
        <f>IF(RES_hhdet_tes!L175=0,"",RES_hhdet_tes!L175/RES_hhdet_fec!L175)</f>
        <v>0.71523275893385629</v>
      </c>
      <c r="M175" s="124">
        <f>IF(RES_hhdet_tes!M175=0,"",RES_hhdet_tes!M175/RES_hhdet_fec!M175)</f>
        <v>0.71513213718523616</v>
      </c>
      <c r="N175" s="124">
        <f>IF(RES_hhdet_tes!N175=0,"",RES_hhdet_tes!N175/RES_hhdet_fec!N175)</f>
        <v>0.72042096082859874</v>
      </c>
      <c r="O175" s="124">
        <f>IF(RES_hhdet_tes!O175=0,"",RES_hhdet_tes!O175/RES_hhdet_fec!O175)</f>
        <v>0.72362728509834329</v>
      </c>
      <c r="P175" s="124">
        <f>IF(RES_hhdet_tes!P175=0,"",RES_hhdet_tes!P175/RES_hhdet_fec!P175)</f>
        <v>0.72420541786386206</v>
      </c>
      <c r="Q175" s="124">
        <f>IF(RES_hhdet_tes!Q175=0,"",RES_hhdet_tes!Q175/RES_hhdet_fec!Q175)</f>
        <v>0.72969700182485875</v>
      </c>
      <c r="R175" s="124">
        <f>IF(RES_hhdet_tes!R175=0,"",RES_hhdet_tes!R175/RES_hhdet_fec!R175)</f>
        <v>0.73812187508123961</v>
      </c>
      <c r="S175" s="124">
        <f>IF(RES_hhdet_tes!S175=0,"",RES_hhdet_tes!S175/RES_hhdet_fec!S175)</f>
        <v>0.7457767177746184</v>
      </c>
      <c r="T175" s="124">
        <f>IF(RES_hhdet_tes!T175=0,"",RES_hhdet_tes!T175/RES_hhdet_fec!T175)</f>
        <v>0.75580279391922078</v>
      </c>
      <c r="U175" s="124">
        <f>IF(RES_hhdet_tes!U175=0,"",RES_hhdet_tes!U175/RES_hhdet_fec!U175)</f>
        <v>0.76690610079290777</v>
      </c>
      <c r="V175" s="124">
        <f>IF(RES_hhdet_tes!V175=0,"",RES_hhdet_tes!V175/RES_hhdet_fec!V175)</f>
        <v>0.77846831191803501</v>
      </c>
      <c r="W175" s="124">
        <f>IF(RES_hhdet_tes!W175=0,"",RES_hhdet_tes!W175/RES_hhdet_fec!W175)</f>
        <v>0.79002644298520597</v>
      </c>
      <c r="X175" s="124">
        <f>IF(RES_hhdet_tes!X175=0,"",RES_hhdet_tes!X175/RES_hhdet_fec!X175)</f>
        <v>0.80424975220622497</v>
      </c>
      <c r="Y175" s="124">
        <f>IF(RES_hhdet_tes!Y175=0,"",RES_hhdet_tes!Y175/RES_hhdet_fec!Y175)</f>
        <v>0.8191579828610539</v>
      </c>
      <c r="DA175" s="130" t="s">
        <v>2072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0.60053877639498299</v>
      </c>
      <c r="C176" s="111">
        <f>IF(RES_hhdet_tes!C176=0,"",RES_hhdet_tes!C176/RES_hhdet_fec!C176)</f>
        <v>0.60062975810010544</v>
      </c>
      <c r="D176" s="111">
        <f>IF(RES_hhdet_tes!D176=0,"",RES_hhdet_tes!D176/RES_hhdet_fec!D176)</f>
        <v>0.601688956103686</v>
      </c>
      <c r="E176" s="111">
        <f>IF(RES_hhdet_tes!E176=0,"",RES_hhdet_tes!E176/RES_hhdet_fec!E176)</f>
        <v>0.60109258084532502</v>
      </c>
      <c r="F176" s="111">
        <f>IF(RES_hhdet_tes!F176=0,"",RES_hhdet_tes!F176/RES_hhdet_fec!F176)</f>
        <v>0.60169006966040095</v>
      </c>
      <c r="G176" s="111">
        <f>IF(RES_hhdet_tes!G176=0,"",RES_hhdet_tes!G176/RES_hhdet_fec!G176)</f>
        <v>0.6017411647100378</v>
      </c>
      <c r="H176" s="111">
        <f>IF(RES_hhdet_tes!H176=0,"",RES_hhdet_tes!H176/RES_hhdet_fec!H176)</f>
        <v>0.60191752882165384</v>
      </c>
      <c r="I176" s="111">
        <f>IF(RES_hhdet_tes!I176=0,"",RES_hhdet_tes!I176/RES_hhdet_fec!I176)</f>
        <v>0.60228537117597458</v>
      </c>
      <c r="J176" s="111">
        <f>IF(RES_hhdet_tes!J176=0,"",RES_hhdet_tes!J176/RES_hhdet_fec!J176)</f>
        <v>0.60205535621163631</v>
      </c>
      <c r="K176" s="111">
        <f>IF(RES_hhdet_tes!K176=0,"",RES_hhdet_tes!K176/RES_hhdet_fec!K176)</f>
        <v>0.60172707103345824</v>
      </c>
      <c r="L176" s="111">
        <f>IF(RES_hhdet_tes!L176=0,"",RES_hhdet_tes!L176/RES_hhdet_fec!L176)</f>
        <v>0.6015859201714151</v>
      </c>
      <c r="M176" s="111">
        <f>IF(RES_hhdet_tes!M176=0,"",RES_hhdet_tes!M176/RES_hhdet_fec!M176)</f>
        <v>0.60190598977242937</v>
      </c>
      <c r="N176" s="111">
        <f>IF(RES_hhdet_tes!N176=0,"",RES_hhdet_tes!N176/RES_hhdet_fec!N176)</f>
        <v>0.60245463947743894</v>
      </c>
      <c r="O176" s="111">
        <f>IF(RES_hhdet_tes!O176=0,"",RES_hhdet_tes!O176/RES_hhdet_fec!O176)</f>
        <v>0.60338907154992438</v>
      </c>
      <c r="P176" s="111">
        <f>IF(RES_hhdet_tes!P176=0,"",RES_hhdet_tes!P176/RES_hhdet_fec!P176)</f>
        <v>0.60480991635103232</v>
      </c>
      <c r="Q176" s="111">
        <f>IF(RES_hhdet_tes!Q176=0,"",RES_hhdet_tes!Q176/RES_hhdet_fec!Q176)</f>
        <v>0.60510669837731523</v>
      </c>
      <c r="R176" s="111">
        <f>IF(RES_hhdet_tes!R176=0,"",RES_hhdet_tes!R176/RES_hhdet_fec!R176)</f>
        <v>0.6044711215120635</v>
      </c>
      <c r="S176" s="111">
        <f>IF(RES_hhdet_tes!S176=0,"",RES_hhdet_tes!S176/RES_hhdet_fec!S176)</f>
        <v>0.60552118034818103</v>
      </c>
      <c r="T176" s="111">
        <f>IF(RES_hhdet_tes!T176=0,"",RES_hhdet_tes!T176/RES_hhdet_fec!T176)</f>
        <v>0.60613849109384654</v>
      </c>
      <c r="U176" s="111">
        <f>IF(RES_hhdet_tes!U176=0,"",RES_hhdet_tes!U176/RES_hhdet_fec!U176)</f>
        <v>0.60819316506896393</v>
      </c>
      <c r="V176" s="111">
        <f>IF(RES_hhdet_tes!V176=0,"",RES_hhdet_tes!V176/RES_hhdet_fec!V176)</f>
        <v>0.61055966971223408</v>
      </c>
      <c r="W176" s="111">
        <f>IF(RES_hhdet_tes!W176=0,"",RES_hhdet_tes!W176/RES_hhdet_fec!W176)</f>
        <v>0.61117858190536056</v>
      </c>
      <c r="X176" s="111">
        <f>IF(RES_hhdet_tes!X176=0,"",RES_hhdet_tes!X176/RES_hhdet_fec!X176)</f>
        <v>0.61196845352363138</v>
      </c>
      <c r="Y176" s="111">
        <f>IF(RES_hhdet_tes!Y176=0,"",RES_hhdet_tes!Y176/RES_hhdet_fec!Y176)</f>
        <v>0.61372370738196447</v>
      </c>
      <c r="DA176" s="63" t="s">
        <v>2073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0.74907626235275782</v>
      </c>
      <c r="C177" s="45">
        <f>IF(RES_hhdet_tes!C177=0,"",RES_hhdet_tes!C177/RES_hhdet_fec!C177)</f>
        <v>0.75065792032674783</v>
      </c>
      <c r="D177" s="45">
        <f>IF(RES_hhdet_tes!D177=0,"",RES_hhdet_tes!D177/RES_hhdet_fec!D177)</f>
        <v>0.75285611602950775</v>
      </c>
      <c r="E177" s="45">
        <f>IF(RES_hhdet_tes!E177=0,"",RES_hhdet_tes!E177/RES_hhdet_fec!E177)</f>
        <v>0.75505168410600376</v>
      </c>
      <c r="F177" s="45">
        <f>IF(RES_hhdet_tes!F177=0,"",RES_hhdet_tes!F177/RES_hhdet_fec!F177)</f>
        <v>0.75651955041227648</v>
      </c>
      <c r="G177" s="45">
        <f>IF(RES_hhdet_tes!G177=0,"",RES_hhdet_tes!G177/RES_hhdet_fec!G177)</f>
        <v>0.75848818669447526</v>
      </c>
      <c r="H177" s="45">
        <f>IF(RES_hhdet_tes!H177=0,"",RES_hhdet_tes!H177/RES_hhdet_fec!H177)</f>
        <v>0.76042628975114479</v>
      </c>
      <c r="I177" s="45">
        <f>IF(RES_hhdet_tes!I177=0,"",RES_hhdet_tes!I177/RES_hhdet_fec!I177)</f>
        <v>0.76189256525600846</v>
      </c>
      <c r="J177" s="45">
        <f>IF(RES_hhdet_tes!J177=0,"",RES_hhdet_tes!J177/RES_hhdet_fec!J177)</f>
        <v>0.76311859362528589</v>
      </c>
      <c r="K177" s="45">
        <f>IF(RES_hhdet_tes!K177=0,"",RES_hhdet_tes!K177/RES_hhdet_fec!K177)</f>
        <v>0.76320608119826916</v>
      </c>
      <c r="L177" s="45">
        <f>IF(RES_hhdet_tes!L177=0,"",RES_hhdet_tes!L177/RES_hhdet_fec!L177)</f>
        <v>0.7658517658483861</v>
      </c>
      <c r="M177" s="45">
        <f>IF(RES_hhdet_tes!M177=0,"",RES_hhdet_tes!M177/RES_hhdet_fec!M177)</f>
        <v>0.7678595719386837</v>
      </c>
      <c r="N177" s="45">
        <f>IF(RES_hhdet_tes!N177=0,"",RES_hhdet_tes!N177/RES_hhdet_fec!N177)</f>
        <v>0.77112954130156153</v>
      </c>
      <c r="O177" s="45">
        <f>IF(RES_hhdet_tes!O177=0,"",RES_hhdet_tes!O177/RES_hhdet_fec!O177)</f>
        <v>0.77554660500330175</v>
      </c>
      <c r="P177" s="45">
        <f>IF(RES_hhdet_tes!P177=0,"",RES_hhdet_tes!P177/RES_hhdet_fec!P177)</f>
        <v>0.77734376686075901</v>
      </c>
      <c r="Q177" s="45">
        <f>IF(RES_hhdet_tes!Q177=0,"",RES_hhdet_tes!Q177/RES_hhdet_fec!Q177)</f>
        <v>0.78246737268671407</v>
      </c>
      <c r="R177" s="45">
        <f>IF(RES_hhdet_tes!R177=0,"",RES_hhdet_tes!R177/RES_hhdet_fec!R177)</f>
        <v>0.78944179202597298</v>
      </c>
      <c r="S177" s="45">
        <f>IF(RES_hhdet_tes!S177=0,"",RES_hhdet_tes!S177/RES_hhdet_fec!S177)</f>
        <v>0.79905610855649423</v>
      </c>
      <c r="T177" s="45">
        <f>IF(RES_hhdet_tes!T177=0,"",RES_hhdet_tes!T177/RES_hhdet_fec!T177)</f>
        <v>0.81000768639211196</v>
      </c>
      <c r="U177" s="45">
        <f>IF(RES_hhdet_tes!U177=0,"",RES_hhdet_tes!U177/RES_hhdet_fec!U177)</f>
        <v>0.82201850190497749</v>
      </c>
      <c r="V177" s="45">
        <f>IF(RES_hhdet_tes!V177=0,"",RES_hhdet_tes!V177/RES_hhdet_fec!V177)</f>
        <v>0.83476217786896578</v>
      </c>
      <c r="W177" s="45">
        <f>IF(RES_hhdet_tes!W177=0,"",RES_hhdet_tes!W177/RES_hhdet_fec!W177)</f>
        <v>0.84672092479732797</v>
      </c>
      <c r="X177" s="45">
        <f>IF(RES_hhdet_tes!X177=0,"",RES_hhdet_tes!X177/RES_hhdet_fec!X177)</f>
        <v>0.85829321727238683</v>
      </c>
      <c r="Y177" s="45">
        <f>IF(RES_hhdet_tes!Y177=0,"",RES_hhdet_tes!Y177/RES_hhdet_fec!Y177)</f>
        <v>0.86961234653311248</v>
      </c>
      <c r="DA177" s="60" t="s">
        <v>2074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34644.105416876344</v>
      </c>
      <c r="C3" s="117">
        <f t="shared" si="0"/>
        <v>35957.68779329276</v>
      </c>
      <c r="D3" s="117">
        <f t="shared" si="0"/>
        <v>36969.754156049545</v>
      </c>
      <c r="E3" s="117">
        <f t="shared" si="0"/>
        <v>36294.466734184876</v>
      </c>
      <c r="F3" s="117">
        <f t="shared" si="0"/>
        <v>36717.11302065655</v>
      </c>
      <c r="G3" s="117">
        <f t="shared" si="0"/>
        <v>37973.517735978196</v>
      </c>
      <c r="H3" s="117">
        <f t="shared" si="0"/>
        <v>41927.395852838861</v>
      </c>
      <c r="I3" s="117">
        <f t="shared" si="0"/>
        <v>37644.023747090192</v>
      </c>
      <c r="J3" s="117">
        <f t="shared" si="0"/>
        <v>39977.481081206068</v>
      </c>
      <c r="K3" s="117">
        <f t="shared" si="0"/>
        <v>40741.575510959221</v>
      </c>
      <c r="L3" s="117">
        <f t="shared" si="0"/>
        <v>46935.877256678788</v>
      </c>
      <c r="M3" s="117">
        <f t="shared" si="0"/>
        <v>41026.271550829173</v>
      </c>
      <c r="N3" s="117">
        <f t="shared" si="0"/>
        <v>41949.024169042925</v>
      </c>
      <c r="O3" s="117">
        <f t="shared" si="0"/>
        <v>40423.309366465641</v>
      </c>
      <c r="P3" s="117">
        <f t="shared" si="0"/>
        <v>36260.748054287404</v>
      </c>
      <c r="Q3" s="117">
        <f t="shared" si="0"/>
        <v>35765.084623606839</v>
      </c>
      <c r="R3" s="117">
        <f t="shared" ref="R3:V3" si="1">R4+R7+R9+R19</f>
        <v>36979.36036131029</v>
      </c>
      <c r="S3" s="117">
        <f t="shared" si="1"/>
        <v>36985.672390491491</v>
      </c>
      <c r="T3" s="117">
        <f t="shared" si="1"/>
        <v>34768.125404752165</v>
      </c>
      <c r="U3" s="117">
        <f t="shared" si="1"/>
        <v>28148.015775303273</v>
      </c>
      <c r="V3" s="117">
        <f t="shared" si="1"/>
        <v>28667.546833877735</v>
      </c>
      <c r="W3" s="117">
        <f t="shared" ref="W3:Y3" si="2">W4+W7+W9+W19</f>
        <v>27225.11382621255</v>
      </c>
      <c r="X3" s="117">
        <f t="shared" si="2"/>
        <v>23483.792217200807</v>
      </c>
      <c r="Y3" s="117">
        <f t="shared" si="2"/>
        <v>21827.348668330334</v>
      </c>
      <c r="DA3" s="129" t="s">
        <v>2076</v>
      </c>
    </row>
    <row r="4" spans="1:105" ht="12.95" customHeight="1" x14ac:dyDescent="0.25">
      <c r="A4" s="121" t="s">
        <v>57</v>
      </c>
      <c r="B4" s="122">
        <f t="shared" ref="B4:Q4" si="3">SUM(B5:B6)</f>
        <v>31635.326697637942</v>
      </c>
      <c r="C4" s="122">
        <f t="shared" si="3"/>
        <v>32998.875007487179</v>
      </c>
      <c r="D4" s="122">
        <f t="shared" si="3"/>
        <v>33700.614029740245</v>
      </c>
      <c r="E4" s="122">
        <f t="shared" si="3"/>
        <v>32882.379923586006</v>
      </c>
      <c r="F4" s="122">
        <f t="shared" si="3"/>
        <v>33118.606484847121</v>
      </c>
      <c r="G4" s="122">
        <f t="shared" si="3"/>
        <v>34264.116670015399</v>
      </c>
      <c r="H4" s="122">
        <f t="shared" si="3"/>
        <v>37968.048063596085</v>
      </c>
      <c r="I4" s="122">
        <f t="shared" si="3"/>
        <v>33821.716484101009</v>
      </c>
      <c r="J4" s="122">
        <f t="shared" si="3"/>
        <v>35902.565997905956</v>
      </c>
      <c r="K4" s="122">
        <f t="shared" si="3"/>
        <v>36605.234243682382</v>
      </c>
      <c r="L4" s="122">
        <f t="shared" si="3"/>
        <v>42748.973506475377</v>
      </c>
      <c r="M4" s="122">
        <f t="shared" si="3"/>
        <v>37011.743998759215</v>
      </c>
      <c r="N4" s="122">
        <f t="shared" si="3"/>
        <v>37901.810103353258</v>
      </c>
      <c r="O4" s="122">
        <f t="shared" si="3"/>
        <v>36510.019095067073</v>
      </c>
      <c r="P4" s="122">
        <f t="shared" si="3"/>
        <v>32324.801735812576</v>
      </c>
      <c r="Q4" s="122">
        <f t="shared" si="3"/>
        <v>31910.853243813446</v>
      </c>
      <c r="R4" s="122">
        <f t="shared" ref="R4:V4" si="4">SUM(R5:R6)</f>
        <v>33167.203685942237</v>
      </c>
      <c r="S4" s="122">
        <f t="shared" si="4"/>
        <v>33212.068496162341</v>
      </c>
      <c r="T4" s="122">
        <f t="shared" si="4"/>
        <v>31220.362157382551</v>
      </c>
      <c r="U4" s="122">
        <f t="shared" si="4"/>
        <v>25132.154081766108</v>
      </c>
      <c r="V4" s="122">
        <f t="shared" si="4"/>
        <v>25635.813990625404</v>
      </c>
      <c r="W4" s="122">
        <f t="shared" ref="W4:Y4" si="5">SUM(W5:W6)</f>
        <v>24513.288964599542</v>
      </c>
      <c r="X4" s="122">
        <f t="shared" si="5"/>
        <v>21160.474877084132</v>
      </c>
      <c r="Y4" s="122">
        <f t="shared" si="5"/>
        <v>19797.460909353904</v>
      </c>
      <c r="DA4" s="130" t="s">
        <v>2077</v>
      </c>
    </row>
    <row r="5" spans="1:105" ht="12" customHeight="1" x14ac:dyDescent="0.25">
      <c r="A5" s="97" t="s">
        <v>51</v>
      </c>
      <c r="B5" s="98">
        <v>31635.326697637942</v>
      </c>
      <c r="C5" s="98">
        <v>32998.875007487179</v>
      </c>
      <c r="D5" s="98">
        <v>33700.614029740245</v>
      </c>
      <c r="E5" s="98">
        <v>32882.379923586006</v>
      </c>
      <c r="F5" s="98">
        <v>33118.606484847121</v>
      </c>
      <c r="G5" s="98">
        <v>34264.116670015399</v>
      </c>
      <c r="H5" s="98">
        <v>37968.048063596085</v>
      </c>
      <c r="I5" s="98">
        <v>33821.716484101009</v>
      </c>
      <c r="J5" s="98">
        <v>35902.565997905956</v>
      </c>
      <c r="K5" s="98">
        <v>36605.234243682382</v>
      </c>
      <c r="L5" s="98">
        <v>42748.973506475377</v>
      </c>
      <c r="M5" s="98">
        <v>37011.743998759215</v>
      </c>
      <c r="N5" s="98">
        <v>37901.810103353258</v>
      </c>
      <c r="O5" s="98">
        <v>36510.019095067073</v>
      </c>
      <c r="P5" s="98">
        <v>32324.801735812576</v>
      </c>
      <c r="Q5" s="98">
        <v>31910.853243813446</v>
      </c>
      <c r="R5" s="98">
        <v>33167.203685942237</v>
      </c>
      <c r="S5" s="98">
        <v>33212.068496162341</v>
      </c>
      <c r="T5" s="98">
        <v>31220.362157382551</v>
      </c>
      <c r="U5" s="98">
        <v>25132.154081766108</v>
      </c>
      <c r="V5" s="98">
        <v>25635.813990625404</v>
      </c>
      <c r="W5" s="98">
        <v>24513.288964599542</v>
      </c>
      <c r="X5" s="98">
        <v>21160.474877084132</v>
      </c>
      <c r="Y5" s="98">
        <v>19797.460909353904</v>
      </c>
      <c r="DA5" s="63" t="s">
        <v>2078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2079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2080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2081</v>
      </c>
    </row>
    <row r="9" spans="1:105" ht="12" customHeight="1" x14ac:dyDescent="0.25">
      <c r="A9" s="121" t="s">
        <v>55</v>
      </c>
      <c r="B9" s="122">
        <v>2262.6885083007869</v>
      </c>
      <c r="C9" s="122">
        <v>2217.753457470747</v>
      </c>
      <c r="D9" s="122">
        <v>2428.5947458500991</v>
      </c>
      <c r="E9" s="122">
        <v>2409.2167472316651</v>
      </c>
      <c r="F9" s="122">
        <v>2582.8155548181348</v>
      </c>
      <c r="G9" s="122">
        <v>2676.0505341060048</v>
      </c>
      <c r="H9" s="122">
        <v>2869.3458722772543</v>
      </c>
      <c r="I9" s="122">
        <v>2728.5688081398662</v>
      </c>
      <c r="J9" s="122">
        <v>2932.0432961659531</v>
      </c>
      <c r="K9" s="122">
        <v>2992.5953350664972</v>
      </c>
      <c r="L9" s="122">
        <v>3043.2576100582573</v>
      </c>
      <c r="M9" s="122">
        <v>2933.8952338963909</v>
      </c>
      <c r="N9" s="122">
        <v>2972.8341235552189</v>
      </c>
      <c r="O9" s="122">
        <v>2912.6635700432439</v>
      </c>
      <c r="P9" s="122">
        <v>2939.2185663671908</v>
      </c>
      <c r="Q9" s="122">
        <v>2876.2449547143956</v>
      </c>
      <c r="R9" s="122">
        <v>2855.9537999668032</v>
      </c>
      <c r="S9" s="122">
        <v>2827.0733285549791</v>
      </c>
      <c r="T9" s="122">
        <v>2661.0355240836338</v>
      </c>
      <c r="U9" s="122">
        <v>2181.3692692946079</v>
      </c>
      <c r="V9" s="122">
        <v>2239.7532392332396</v>
      </c>
      <c r="W9" s="122">
        <v>2063.3592344346198</v>
      </c>
      <c r="X9" s="122">
        <v>1802.7719150263736</v>
      </c>
      <c r="Y9" s="122">
        <v>1533.3809925431813</v>
      </c>
      <c r="DA9" s="130" t="s">
        <v>2082</v>
      </c>
    </row>
    <row r="10" spans="1:105" ht="12" customHeight="1" x14ac:dyDescent="0.25">
      <c r="A10" s="97" t="s">
        <v>143</v>
      </c>
      <c r="B10" s="98">
        <v>1993.8353073889855</v>
      </c>
      <c r="C10" s="98">
        <v>1968.9422401223906</v>
      </c>
      <c r="D10" s="98">
        <v>2201.0072066941766</v>
      </c>
      <c r="E10" s="98">
        <v>2209.6626286625124</v>
      </c>
      <c r="F10" s="98">
        <v>2375.3715162839158</v>
      </c>
      <c r="G10" s="98">
        <v>2481.8522287279352</v>
      </c>
      <c r="H10" s="98">
        <v>2689.1554044540576</v>
      </c>
      <c r="I10" s="98">
        <v>2566.4973117249729</v>
      </c>
      <c r="J10" s="98">
        <v>2768.4498859573087</v>
      </c>
      <c r="K10" s="98">
        <v>2832.4347448217945</v>
      </c>
      <c r="L10" s="98">
        <v>2885.2910512109734</v>
      </c>
      <c r="M10" s="98">
        <v>2781.4157293221838</v>
      </c>
      <c r="N10" s="98">
        <v>2837.6929243660284</v>
      </c>
      <c r="O10" s="98">
        <v>2791.1140804081788</v>
      </c>
      <c r="P10" s="98">
        <v>2819.3723151469048</v>
      </c>
      <c r="Q10" s="98">
        <v>2765.8304597214424</v>
      </c>
      <c r="R10" s="98">
        <v>2733.1312498528614</v>
      </c>
      <c r="S10" s="98">
        <v>2706.8324810773788</v>
      </c>
      <c r="T10" s="98">
        <v>2536.4180866099114</v>
      </c>
      <c r="U10" s="98">
        <v>2073.2997725955488</v>
      </c>
      <c r="V10" s="98">
        <v>2146.1423494287828</v>
      </c>
      <c r="W10" s="98">
        <v>1993.7744592959873</v>
      </c>
      <c r="X10" s="98">
        <v>1742.3974834448775</v>
      </c>
      <c r="Y10" s="98">
        <v>1482.5922950278323</v>
      </c>
      <c r="DA10" s="63" t="s">
        <v>2083</v>
      </c>
    </row>
    <row r="11" spans="1:105" ht="12" customHeight="1" x14ac:dyDescent="0.25">
      <c r="A11" s="97" t="s">
        <v>124</v>
      </c>
      <c r="B11" s="98">
        <v>268.77130437453877</v>
      </c>
      <c r="C11" s="98">
        <v>248.72421416792474</v>
      </c>
      <c r="D11" s="98">
        <v>227.51756755943333</v>
      </c>
      <c r="E11" s="98">
        <v>199.49477248654154</v>
      </c>
      <c r="F11" s="98">
        <v>207.33332664108883</v>
      </c>
      <c r="G11" s="98">
        <v>194.10149652181542</v>
      </c>
      <c r="H11" s="98">
        <v>180.06524486744826</v>
      </c>
      <c r="I11" s="98">
        <v>161.96057919865939</v>
      </c>
      <c r="J11" s="98">
        <v>163.4421765632612</v>
      </c>
      <c r="K11" s="98">
        <v>159.94218957603414</v>
      </c>
      <c r="L11" s="98">
        <v>157.72081630922571</v>
      </c>
      <c r="M11" s="98">
        <v>152.17389931316791</v>
      </c>
      <c r="N11" s="98">
        <v>134.87200102936777</v>
      </c>
      <c r="O11" s="98">
        <v>121.27532260505792</v>
      </c>
      <c r="P11" s="98">
        <v>119.51820029197806</v>
      </c>
      <c r="Q11" s="98">
        <v>110.13898578393434</v>
      </c>
      <c r="R11" s="98">
        <v>122.43829875984164</v>
      </c>
      <c r="S11" s="98">
        <v>119.89495802334838</v>
      </c>
      <c r="T11" s="98">
        <v>124.16845055058755</v>
      </c>
      <c r="U11" s="98">
        <v>107.65625892562609</v>
      </c>
      <c r="V11" s="98">
        <v>93.226753954600895</v>
      </c>
      <c r="W11" s="98">
        <v>69.309373131076924</v>
      </c>
      <c r="X11" s="98">
        <v>60.179056619317713</v>
      </c>
      <c r="Y11" s="98">
        <v>50.648684128735695</v>
      </c>
      <c r="DA11" s="63" t="s">
        <v>2084</v>
      </c>
    </row>
    <row r="12" spans="1:105" ht="12" customHeight="1" x14ac:dyDescent="0.25">
      <c r="A12" s="97" t="s">
        <v>123</v>
      </c>
      <c r="B12" s="98">
        <v>8.1896537262973454E-2</v>
      </c>
      <c r="C12" s="98">
        <v>8.7003180431880212E-2</v>
      </c>
      <c r="D12" s="98">
        <v>6.9971596488894797E-2</v>
      </c>
      <c r="E12" s="98">
        <v>5.9346082610923841E-2</v>
      </c>
      <c r="F12" s="98">
        <v>0.11071189313011502</v>
      </c>
      <c r="G12" s="98">
        <v>9.6808856253728467E-2</v>
      </c>
      <c r="H12" s="98">
        <v>0.12522295574850575</v>
      </c>
      <c r="I12" s="98">
        <v>0.1109172162335612</v>
      </c>
      <c r="J12" s="98">
        <v>0.15123364538314713</v>
      </c>
      <c r="K12" s="98">
        <v>0.21840066866887245</v>
      </c>
      <c r="L12" s="98">
        <v>0.24574253805827087</v>
      </c>
      <c r="M12" s="98">
        <v>0.30560526103940489</v>
      </c>
      <c r="N12" s="98">
        <v>0.26919815982326945</v>
      </c>
      <c r="O12" s="98">
        <v>0.27416703000739728</v>
      </c>
      <c r="P12" s="98">
        <v>0.32805092830793603</v>
      </c>
      <c r="Q12" s="98">
        <v>0.27550920901906895</v>
      </c>
      <c r="R12" s="98">
        <v>0.38425135410005307</v>
      </c>
      <c r="S12" s="98">
        <v>0.34588945425185258</v>
      </c>
      <c r="T12" s="98">
        <v>0.44898692313517791</v>
      </c>
      <c r="U12" s="98">
        <v>0.4132377734334669</v>
      </c>
      <c r="V12" s="98">
        <v>0.38413584985553578</v>
      </c>
      <c r="W12" s="98">
        <v>0.27540200755566935</v>
      </c>
      <c r="X12" s="98">
        <v>0.1953749621784257</v>
      </c>
      <c r="Y12" s="98">
        <v>0.14001338661345375</v>
      </c>
      <c r="DA12" s="63" t="s">
        <v>2085</v>
      </c>
    </row>
    <row r="13" spans="1:105" ht="12" customHeight="1" x14ac:dyDescent="0.25">
      <c r="A13" s="100" t="s">
        <v>50</v>
      </c>
      <c r="B13" s="101">
        <v>8.1896537262973454E-2</v>
      </c>
      <c r="C13" s="101">
        <v>8.7003180431880212E-2</v>
      </c>
      <c r="D13" s="101">
        <v>6.9971596488894797E-2</v>
      </c>
      <c r="E13" s="101">
        <v>5.9346082610923841E-2</v>
      </c>
      <c r="F13" s="101">
        <v>0.11071189313011502</v>
      </c>
      <c r="G13" s="101">
        <v>9.6808856253728467E-2</v>
      </c>
      <c r="H13" s="101">
        <v>0.12522295574850575</v>
      </c>
      <c r="I13" s="101">
        <v>0.1109172162335612</v>
      </c>
      <c r="J13" s="101">
        <v>0.15123364538314713</v>
      </c>
      <c r="K13" s="101">
        <v>0.21840066866887245</v>
      </c>
      <c r="L13" s="101">
        <v>0.24574253805827087</v>
      </c>
      <c r="M13" s="101">
        <v>0.30560526103940489</v>
      </c>
      <c r="N13" s="101">
        <v>0.26919815982326945</v>
      </c>
      <c r="O13" s="101">
        <v>0.27416703000739728</v>
      </c>
      <c r="P13" s="101">
        <v>0.32805092830793603</v>
      </c>
      <c r="Q13" s="101">
        <v>0.27550920901906895</v>
      </c>
      <c r="R13" s="101">
        <v>0.38425135410005307</v>
      </c>
      <c r="S13" s="101">
        <v>0.34588945425185258</v>
      </c>
      <c r="T13" s="101">
        <v>0.44898692313517791</v>
      </c>
      <c r="U13" s="101">
        <v>0.4132377734334669</v>
      </c>
      <c r="V13" s="101">
        <v>0.38413584985553578</v>
      </c>
      <c r="W13" s="101">
        <v>0.27540200755566935</v>
      </c>
      <c r="X13" s="101">
        <v>0.1953749621784257</v>
      </c>
      <c r="Y13" s="101">
        <v>0.14001338661345375</v>
      </c>
      <c r="DA13" s="131" t="s">
        <v>2086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2087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2088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2089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2090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2091</v>
      </c>
    </row>
    <row r="19" spans="1:105" ht="12" customHeight="1" x14ac:dyDescent="0.25">
      <c r="A19" s="121" t="s">
        <v>54</v>
      </c>
      <c r="B19" s="122">
        <v>746.0902109376209</v>
      </c>
      <c r="C19" s="122">
        <v>741.05932833483871</v>
      </c>
      <c r="D19" s="122">
        <v>840.54538045920367</v>
      </c>
      <c r="E19" s="122">
        <v>1002.870063367202</v>
      </c>
      <c r="F19" s="122">
        <v>1015.6909809912962</v>
      </c>
      <c r="G19" s="122">
        <v>1033.3505318567907</v>
      </c>
      <c r="H19" s="122">
        <v>1090.0019169655218</v>
      </c>
      <c r="I19" s="122">
        <v>1093.7384548493164</v>
      </c>
      <c r="J19" s="122">
        <v>1142.8717871341573</v>
      </c>
      <c r="K19" s="122">
        <v>1143.7459322103375</v>
      </c>
      <c r="L19" s="122">
        <v>1143.6461401451554</v>
      </c>
      <c r="M19" s="122">
        <v>1080.6323181735645</v>
      </c>
      <c r="N19" s="122">
        <v>1074.3799421344463</v>
      </c>
      <c r="O19" s="122">
        <v>1000.6267013553255</v>
      </c>
      <c r="P19" s="122">
        <v>996.72775210763848</v>
      </c>
      <c r="Q19" s="122">
        <v>977.98642507900126</v>
      </c>
      <c r="R19" s="122">
        <v>956.20287540125184</v>
      </c>
      <c r="S19" s="122">
        <v>946.53056577416669</v>
      </c>
      <c r="T19" s="122">
        <v>886.72772328597546</v>
      </c>
      <c r="U19" s="122">
        <v>834.49242424255749</v>
      </c>
      <c r="V19" s="122">
        <v>791.97960401909199</v>
      </c>
      <c r="W19" s="122">
        <v>648.46562717838447</v>
      </c>
      <c r="X19" s="122">
        <v>520.54542509030318</v>
      </c>
      <c r="Y19" s="122">
        <v>496.50676643324749</v>
      </c>
      <c r="DA19" s="130" t="s">
        <v>2092</v>
      </c>
    </row>
    <row r="20" spans="1:105" ht="12" customHeight="1" x14ac:dyDescent="0.25">
      <c r="A20" s="97" t="s">
        <v>51</v>
      </c>
      <c r="B20" s="98">
        <v>270.7209837267651</v>
      </c>
      <c r="C20" s="98">
        <v>255.88221596702175</v>
      </c>
      <c r="D20" s="98">
        <v>321.22322810091896</v>
      </c>
      <c r="E20" s="98">
        <v>379.23716694973251</v>
      </c>
      <c r="F20" s="98">
        <v>395.65973732922595</v>
      </c>
      <c r="G20" s="98">
        <v>403.58606546067597</v>
      </c>
      <c r="H20" s="98">
        <v>434.69974836575085</v>
      </c>
      <c r="I20" s="98">
        <v>413.37025359441276</v>
      </c>
      <c r="J20" s="98">
        <v>442.14956190702475</v>
      </c>
      <c r="K20" s="98">
        <v>437.33365364612899</v>
      </c>
      <c r="L20" s="98">
        <v>449.20831633476536</v>
      </c>
      <c r="M20" s="98">
        <v>442.08697584091664</v>
      </c>
      <c r="N20" s="98">
        <v>441.94831988657239</v>
      </c>
      <c r="O20" s="98">
        <v>420.24568601936846</v>
      </c>
      <c r="P20" s="98">
        <v>422.90611638022051</v>
      </c>
      <c r="Q20" s="98">
        <v>405.49088028794654</v>
      </c>
      <c r="R20" s="98">
        <v>394.77513223418703</v>
      </c>
      <c r="S20" s="98">
        <v>393.0404185974237</v>
      </c>
      <c r="T20" s="98">
        <v>363.59035539537911</v>
      </c>
      <c r="U20" s="98">
        <v>304.79937178312929</v>
      </c>
      <c r="V20" s="98">
        <v>308.92865346523223</v>
      </c>
      <c r="W20" s="98">
        <v>269.6726192252089</v>
      </c>
      <c r="X20" s="98">
        <v>189.071708810876</v>
      </c>
      <c r="Y20" s="98">
        <v>177.74075583628667</v>
      </c>
      <c r="DA20" s="63" t="s">
        <v>2093</v>
      </c>
    </row>
    <row r="21" spans="1:105" ht="12" customHeight="1" x14ac:dyDescent="0.25">
      <c r="A21" s="97" t="s">
        <v>50</v>
      </c>
      <c r="B21" s="98">
        <v>475.3692272108558</v>
      </c>
      <c r="C21" s="98">
        <v>485.17711236781696</v>
      </c>
      <c r="D21" s="98">
        <v>519.3221523582846</v>
      </c>
      <c r="E21" s="98">
        <v>623.6328964174694</v>
      </c>
      <c r="F21" s="98">
        <v>620.03124366207032</v>
      </c>
      <c r="G21" s="98">
        <v>629.76446639611459</v>
      </c>
      <c r="H21" s="98">
        <v>655.30216859977099</v>
      </c>
      <c r="I21" s="98">
        <v>680.36820125490374</v>
      </c>
      <c r="J21" s="98">
        <v>700.72222522713253</v>
      </c>
      <c r="K21" s="98">
        <v>706.41227856420858</v>
      </c>
      <c r="L21" s="98">
        <v>694.43782381039034</v>
      </c>
      <c r="M21" s="98">
        <v>638.54534233264781</v>
      </c>
      <c r="N21" s="98">
        <v>632.43162224787397</v>
      </c>
      <c r="O21" s="98">
        <v>580.38101533595716</v>
      </c>
      <c r="P21" s="98">
        <v>573.82163572741786</v>
      </c>
      <c r="Q21" s="98">
        <v>572.49554479105484</v>
      </c>
      <c r="R21" s="98">
        <v>561.42774316706493</v>
      </c>
      <c r="S21" s="98">
        <v>553.49014717674311</v>
      </c>
      <c r="T21" s="98">
        <v>523.13736789059624</v>
      </c>
      <c r="U21" s="98">
        <v>529.69305245942837</v>
      </c>
      <c r="V21" s="98">
        <v>483.05095055385971</v>
      </c>
      <c r="W21" s="98">
        <v>378.7930079531755</v>
      </c>
      <c r="X21" s="98">
        <v>331.47371627942709</v>
      </c>
      <c r="Y21" s="98">
        <v>318.76601059696088</v>
      </c>
      <c r="DA21" s="63" t="s">
        <v>2094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2095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13055.235520560416</v>
      </c>
      <c r="C24" s="117">
        <f t="shared" si="7"/>
        <v>12539.900018129823</v>
      </c>
      <c r="D24" s="117">
        <f t="shared" si="7"/>
        <v>12052.739114678905</v>
      </c>
      <c r="E24" s="117">
        <f t="shared" si="7"/>
        <v>11732.133880511923</v>
      </c>
      <c r="F24" s="117">
        <f t="shared" si="7"/>
        <v>11994.479033560905</v>
      </c>
      <c r="G24" s="117">
        <f t="shared" si="7"/>
        <v>11735.243527307128</v>
      </c>
      <c r="H24" s="117">
        <f t="shared" si="7"/>
        <v>10832.238679316188</v>
      </c>
      <c r="I24" s="117">
        <f t="shared" si="7"/>
        <v>9475.7443530365417</v>
      </c>
      <c r="J24" s="117">
        <f t="shared" si="7"/>
        <v>10039.112789880699</v>
      </c>
      <c r="K24" s="117">
        <f t="shared" si="7"/>
        <v>9268.4906734800461</v>
      </c>
      <c r="L24" s="117">
        <f t="shared" si="7"/>
        <v>9646.4729567371141</v>
      </c>
      <c r="M24" s="117">
        <f t="shared" si="7"/>
        <v>7905.1699319164636</v>
      </c>
      <c r="N24" s="117">
        <f t="shared" si="7"/>
        <v>7743.1790332058763</v>
      </c>
      <c r="O24" s="117">
        <f t="shared" si="7"/>
        <v>7987.4840896914211</v>
      </c>
      <c r="P24" s="117">
        <f t="shared" si="7"/>
        <v>6635.4127692784978</v>
      </c>
      <c r="Q24" s="117">
        <f t="shared" si="7"/>
        <v>6500.0260751571532</v>
      </c>
      <c r="R24" s="117">
        <f t="shared" ref="R24:V24" si="8">R25+R28+R30+R39</f>
        <v>7268.9981827889396</v>
      </c>
      <c r="S24" s="117">
        <f t="shared" si="8"/>
        <v>6601.5733557021558</v>
      </c>
      <c r="T24" s="117">
        <f t="shared" si="8"/>
        <v>7239.8794053094025</v>
      </c>
      <c r="U24" s="117">
        <f t="shared" si="8"/>
        <v>6647.4838591054904</v>
      </c>
      <c r="V24" s="117">
        <f t="shared" si="8"/>
        <v>6599.8303383394732</v>
      </c>
      <c r="W24" s="117">
        <f t="shared" ref="W24:Y24" si="9">W25+W28+W30+W39</f>
        <v>7125.2873541080608</v>
      </c>
      <c r="X24" s="117">
        <f t="shared" si="9"/>
        <v>6951.978361367549</v>
      </c>
      <c r="Y24" s="117">
        <f t="shared" si="9"/>
        <v>5931.7037579777898</v>
      </c>
      <c r="DA24" s="129" t="s">
        <v>2096</v>
      </c>
    </row>
    <row r="25" spans="1:105" ht="12.95" customHeight="1" x14ac:dyDescent="0.25">
      <c r="A25" s="121" t="s">
        <v>57</v>
      </c>
      <c r="B25" s="122">
        <f t="shared" ref="B25:Q25" si="10">SUM(B26:B27)</f>
        <v>11641.249137343304</v>
      </c>
      <c r="C25" s="122">
        <f t="shared" si="10"/>
        <v>11239.952926462964</v>
      </c>
      <c r="D25" s="122">
        <f t="shared" si="10"/>
        <v>10834.742544189126</v>
      </c>
      <c r="E25" s="122">
        <f t="shared" si="10"/>
        <v>10603.212140904985</v>
      </c>
      <c r="F25" s="122">
        <f t="shared" si="10"/>
        <v>10890.717498422287</v>
      </c>
      <c r="G25" s="122">
        <f t="shared" si="10"/>
        <v>10782.691561871919</v>
      </c>
      <c r="H25" s="122">
        <f t="shared" si="10"/>
        <v>10047.204425461254</v>
      </c>
      <c r="I25" s="122">
        <f t="shared" si="10"/>
        <v>8808.2082670708551</v>
      </c>
      <c r="J25" s="122">
        <f t="shared" si="10"/>
        <v>9432.1830895969451</v>
      </c>
      <c r="K25" s="122">
        <f t="shared" si="10"/>
        <v>8715.0007809629096</v>
      </c>
      <c r="L25" s="122">
        <f t="shared" si="10"/>
        <v>9122.8043386456411</v>
      </c>
      <c r="M25" s="122">
        <f t="shared" si="10"/>
        <v>7411.7126919106613</v>
      </c>
      <c r="N25" s="122">
        <f t="shared" si="10"/>
        <v>7307.2893795606815</v>
      </c>
      <c r="O25" s="122">
        <f t="shared" si="10"/>
        <v>7577.6425126235717</v>
      </c>
      <c r="P25" s="122">
        <f t="shared" si="10"/>
        <v>6244.4836535486102</v>
      </c>
      <c r="Q25" s="122">
        <f t="shared" si="10"/>
        <v>6129.4000802185674</v>
      </c>
      <c r="R25" s="122">
        <f t="shared" ref="R25:V25" si="11">SUM(R26:R27)</f>
        <v>6890.2081545317042</v>
      </c>
      <c r="S25" s="122">
        <f t="shared" si="11"/>
        <v>6222.5320403652686</v>
      </c>
      <c r="T25" s="122">
        <f t="shared" si="11"/>
        <v>6859.7171514154961</v>
      </c>
      <c r="U25" s="122">
        <f t="shared" si="11"/>
        <v>6305.6195656555738</v>
      </c>
      <c r="V25" s="122">
        <f t="shared" si="11"/>
        <v>6267.741633368445</v>
      </c>
      <c r="W25" s="122">
        <f t="shared" ref="W25:Y25" si="12">SUM(W26:W27)</f>
        <v>6805.7962078599676</v>
      </c>
      <c r="X25" s="122">
        <f t="shared" si="12"/>
        <v>6622.9913698068995</v>
      </c>
      <c r="Y25" s="122">
        <f t="shared" si="12"/>
        <v>5645.8591347619149</v>
      </c>
      <c r="DA25" s="130" t="s">
        <v>2097</v>
      </c>
    </row>
    <row r="26" spans="1:105" ht="12" customHeight="1" x14ac:dyDescent="0.25">
      <c r="A26" s="97" t="s">
        <v>74</v>
      </c>
      <c r="B26" s="98">
        <v>11641.249137343304</v>
      </c>
      <c r="C26" s="98">
        <v>11239.952926462964</v>
      </c>
      <c r="D26" s="98">
        <v>10834.742544189126</v>
      </c>
      <c r="E26" s="98">
        <v>10603.212140904985</v>
      </c>
      <c r="F26" s="98">
        <v>10890.717498422287</v>
      </c>
      <c r="G26" s="98">
        <v>10782.691561871919</v>
      </c>
      <c r="H26" s="98">
        <v>10047.204425461254</v>
      </c>
      <c r="I26" s="98">
        <v>8808.2082670708551</v>
      </c>
      <c r="J26" s="98">
        <v>9432.1830895969451</v>
      </c>
      <c r="K26" s="98">
        <v>8715.0007809629096</v>
      </c>
      <c r="L26" s="98">
        <v>9122.8043386456411</v>
      </c>
      <c r="M26" s="98">
        <v>7411.7126919106613</v>
      </c>
      <c r="N26" s="98">
        <v>7307.2893795606815</v>
      </c>
      <c r="O26" s="98">
        <v>7577.6425126235717</v>
      </c>
      <c r="P26" s="98">
        <v>6244.4836535486102</v>
      </c>
      <c r="Q26" s="98">
        <v>6129.4000802185674</v>
      </c>
      <c r="R26" s="98">
        <v>6890.2081545317042</v>
      </c>
      <c r="S26" s="98">
        <v>6222.5320403652686</v>
      </c>
      <c r="T26" s="98">
        <v>6859.7171514154961</v>
      </c>
      <c r="U26" s="98">
        <v>6305.6195656555738</v>
      </c>
      <c r="V26" s="98">
        <v>6267.741633368445</v>
      </c>
      <c r="W26" s="98">
        <v>6805.7962078599676</v>
      </c>
      <c r="X26" s="98">
        <v>6622.9913698068995</v>
      </c>
      <c r="Y26" s="98">
        <v>5645.8591347619149</v>
      </c>
      <c r="DA26" s="63" t="s">
        <v>2098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2099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2100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2101</v>
      </c>
    </row>
    <row r="30" spans="1:105" ht="12" customHeight="1" x14ac:dyDescent="0.25">
      <c r="A30" s="121" t="s">
        <v>55</v>
      </c>
      <c r="B30" s="122">
        <v>992.8993713129172</v>
      </c>
      <c r="C30" s="122">
        <v>907.96685328366516</v>
      </c>
      <c r="D30" s="122">
        <v>837.81538772060208</v>
      </c>
      <c r="E30" s="122">
        <v>755.6932395377047</v>
      </c>
      <c r="F30" s="122">
        <v>741.55627812701209</v>
      </c>
      <c r="G30" s="122">
        <v>637.81193820074225</v>
      </c>
      <c r="H30" s="122">
        <v>520.1721103308422</v>
      </c>
      <c r="I30" s="122">
        <v>435.77195327865496</v>
      </c>
      <c r="J30" s="122">
        <v>396.17973775224425</v>
      </c>
      <c r="K30" s="122">
        <v>358.45004343839571</v>
      </c>
      <c r="L30" s="122">
        <v>340.65867495619671</v>
      </c>
      <c r="M30" s="122">
        <v>321.44010485754882</v>
      </c>
      <c r="N30" s="122">
        <v>280.46620539047495</v>
      </c>
      <c r="O30" s="122">
        <v>261.88066393734192</v>
      </c>
      <c r="P30" s="122">
        <v>248.8354065274082</v>
      </c>
      <c r="Q30" s="122">
        <v>235.67248723961441</v>
      </c>
      <c r="R30" s="122">
        <v>247.6978184774334</v>
      </c>
      <c r="S30" s="122">
        <v>246.38497909587022</v>
      </c>
      <c r="T30" s="122">
        <v>251.96639151493105</v>
      </c>
      <c r="U30" s="122">
        <v>225.07095545829918</v>
      </c>
      <c r="V30" s="122">
        <v>218.29364967232135</v>
      </c>
      <c r="W30" s="122">
        <v>210.05561596926091</v>
      </c>
      <c r="X30" s="122">
        <v>219.48454038312272</v>
      </c>
      <c r="Y30" s="122">
        <v>183.66056711806706</v>
      </c>
      <c r="DA30" s="130" t="s">
        <v>2102</v>
      </c>
    </row>
    <row r="31" spans="1:105" ht="12" customHeight="1" x14ac:dyDescent="0.25">
      <c r="A31" s="97" t="s">
        <v>141</v>
      </c>
      <c r="B31" s="98">
        <v>992.42604074043777</v>
      </c>
      <c r="C31" s="98">
        <v>907.43061130710646</v>
      </c>
      <c r="D31" s="98">
        <v>837.37986642332476</v>
      </c>
      <c r="E31" s="98">
        <v>755.26539291411382</v>
      </c>
      <c r="F31" s="98">
        <v>741.10952695447565</v>
      </c>
      <c r="G31" s="98">
        <v>637.40162249183641</v>
      </c>
      <c r="H31" s="98">
        <v>519.83486777801329</v>
      </c>
      <c r="I31" s="98">
        <v>435.51199215502862</v>
      </c>
      <c r="J31" s="98">
        <v>395.92678996339004</v>
      </c>
      <c r="K31" s="98">
        <v>358.18259353277602</v>
      </c>
      <c r="L31" s="98">
        <v>340.31614602830689</v>
      </c>
      <c r="M31" s="98">
        <v>321.08586645538276</v>
      </c>
      <c r="N31" s="98">
        <v>280.14452395961757</v>
      </c>
      <c r="O31" s="98">
        <v>261.58643309192479</v>
      </c>
      <c r="P31" s="98">
        <v>248.45947347813669</v>
      </c>
      <c r="Q31" s="98">
        <v>235.3404430652046</v>
      </c>
      <c r="R31" s="98">
        <v>247.24838382883524</v>
      </c>
      <c r="S31" s="98">
        <v>245.92732203145559</v>
      </c>
      <c r="T31" s="98">
        <v>251.46093728558489</v>
      </c>
      <c r="U31" s="98">
        <v>224.63212188355368</v>
      </c>
      <c r="V31" s="98">
        <v>217.81681650162375</v>
      </c>
      <c r="W31" s="98">
        <v>209.54639959523911</v>
      </c>
      <c r="X31" s="98">
        <v>218.92153072124549</v>
      </c>
      <c r="Y31" s="98">
        <v>183.20590656624574</v>
      </c>
      <c r="DA31" s="63" t="s">
        <v>2103</v>
      </c>
    </row>
    <row r="32" spans="1:105" ht="12" customHeight="1" x14ac:dyDescent="0.25">
      <c r="A32" s="97" t="s">
        <v>140</v>
      </c>
      <c r="B32" s="98">
        <v>0.47333057247919907</v>
      </c>
      <c r="C32" s="98">
        <v>0.53624197655867589</v>
      </c>
      <c r="D32" s="98">
        <v>0.43552129727722078</v>
      </c>
      <c r="E32" s="98">
        <v>0.42784662359095588</v>
      </c>
      <c r="F32" s="98">
        <v>0.44675117253647167</v>
      </c>
      <c r="G32" s="98">
        <v>0.41031570890594904</v>
      </c>
      <c r="H32" s="98">
        <v>0.33724255282893095</v>
      </c>
      <c r="I32" s="98">
        <v>0.25996112362625695</v>
      </c>
      <c r="J32" s="98">
        <v>0.25294778885416042</v>
      </c>
      <c r="K32" s="98">
        <v>0.26744990561971138</v>
      </c>
      <c r="L32" s="98">
        <v>0.34252892788978773</v>
      </c>
      <c r="M32" s="98">
        <v>0.3542384021660519</v>
      </c>
      <c r="N32" s="98">
        <v>0.32168143085742701</v>
      </c>
      <c r="O32" s="98">
        <v>0.294230845417144</v>
      </c>
      <c r="P32" s="98">
        <v>0.3759330492715301</v>
      </c>
      <c r="Q32" s="98">
        <v>0.33204417440984957</v>
      </c>
      <c r="R32" s="98">
        <v>0.44943464859812837</v>
      </c>
      <c r="S32" s="98">
        <v>0.4576570644146134</v>
      </c>
      <c r="T32" s="98">
        <v>0.5054542293461769</v>
      </c>
      <c r="U32" s="98">
        <v>0.43883357474548645</v>
      </c>
      <c r="V32" s="98">
        <v>0.47683317069758741</v>
      </c>
      <c r="W32" s="98">
        <v>0.50921637402181352</v>
      </c>
      <c r="X32" s="98">
        <v>0.56300966187725787</v>
      </c>
      <c r="Y32" s="98">
        <v>0.45466055182132376</v>
      </c>
      <c r="DA32" s="63" t="s">
        <v>2104</v>
      </c>
    </row>
    <row r="33" spans="1:105" ht="12" customHeight="1" x14ac:dyDescent="0.25">
      <c r="A33" s="100" t="s">
        <v>50</v>
      </c>
      <c r="B33" s="101">
        <v>0.47333057247919907</v>
      </c>
      <c r="C33" s="101">
        <v>0.53624197655867589</v>
      </c>
      <c r="D33" s="101">
        <v>0.43552129727722078</v>
      </c>
      <c r="E33" s="101">
        <v>0.42784662359095588</v>
      </c>
      <c r="F33" s="101">
        <v>0.44675117253647167</v>
      </c>
      <c r="G33" s="101">
        <v>0.41031570890594904</v>
      </c>
      <c r="H33" s="101">
        <v>0.33724255282893095</v>
      </c>
      <c r="I33" s="101">
        <v>0.25996112362625695</v>
      </c>
      <c r="J33" s="101">
        <v>0.25294778885416042</v>
      </c>
      <c r="K33" s="101">
        <v>0.26744990561971138</v>
      </c>
      <c r="L33" s="101">
        <v>0.34252892788978773</v>
      </c>
      <c r="M33" s="101">
        <v>0.3542384021660519</v>
      </c>
      <c r="N33" s="101">
        <v>0.32168143085742701</v>
      </c>
      <c r="O33" s="101">
        <v>0.294230845417144</v>
      </c>
      <c r="P33" s="101">
        <v>0.3759330492715301</v>
      </c>
      <c r="Q33" s="101">
        <v>0.33204417440984957</v>
      </c>
      <c r="R33" s="101">
        <v>0.44943464859812837</v>
      </c>
      <c r="S33" s="101">
        <v>0.4576570644146134</v>
      </c>
      <c r="T33" s="101">
        <v>0.5054542293461769</v>
      </c>
      <c r="U33" s="101">
        <v>0.43883357474548645</v>
      </c>
      <c r="V33" s="101">
        <v>0.47683317069758741</v>
      </c>
      <c r="W33" s="101">
        <v>0.50921637402181352</v>
      </c>
      <c r="X33" s="101">
        <v>0.56300966187725787</v>
      </c>
      <c r="Y33" s="101">
        <v>0.45466055182132376</v>
      </c>
      <c r="DA33" s="131" t="s">
        <v>2105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2106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2107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2108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2109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2110</v>
      </c>
    </row>
    <row r="39" spans="1:105" ht="12" customHeight="1" x14ac:dyDescent="0.25">
      <c r="A39" s="121" t="s">
        <v>54</v>
      </c>
      <c r="B39" s="122">
        <v>421.08701190419544</v>
      </c>
      <c r="C39" s="122">
        <v>391.98023838319335</v>
      </c>
      <c r="D39" s="122">
        <v>380.1811827691767</v>
      </c>
      <c r="E39" s="122">
        <v>373.2285000692338</v>
      </c>
      <c r="F39" s="122">
        <v>362.20525701160506</v>
      </c>
      <c r="G39" s="122">
        <v>314.7400272344662</v>
      </c>
      <c r="H39" s="122">
        <v>264.86214352409144</v>
      </c>
      <c r="I39" s="122">
        <v>231.76413268703214</v>
      </c>
      <c r="J39" s="122">
        <v>210.74996253151068</v>
      </c>
      <c r="K39" s="122">
        <v>195.0398490787409</v>
      </c>
      <c r="L39" s="122">
        <v>183.00994313527613</v>
      </c>
      <c r="M39" s="122">
        <v>172.01713514825283</v>
      </c>
      <c r="N39" s="122">
        <v>155.42344825471977</v>
      </c>
      <c r="O39" s="122">
        <v>147.96091313050772</v>
      </c>
      <c r="P39" s="122">
        <v>142.09370920247972</v>
      </c>
      <c r="Q39" s="122">
        <v>134.95350769897095</v>
      </c>
      <c r="R39" s="122">
        <v>131.09220977980223</v>
      </c>
      <c r="S39" s="122">
        <v>132.65633624101719</v>
      </c>
      <c r="T39" s="122">
        <v>128.19586237897465</v>
      </c>
      <c r="U39" s="122">
        <v>116.79333799161742</v>
      </c>
      <c r="V39" s="122">
        <v>113.79505529870676</v>
      </c>
      <c r="W39" s="122">
        <v>109.43553027883289</v>
      </c>
      <c r="X39" s="122">
        <v>109.5024511775274</v>
      </c>
      <c r="Y39" s="122">
        <v>102.1840560978077</v>
      </c>
      <c r="DA39" s="130" t="s">
        <v>2111</v>
      </c>
    </row>
    <row r="40" spans="1:105" ht="12" customHeight="1" x14ac:dyDescent="0.25">
      <c r="A40" s="97" t="s">
        <v>50</v>
      </c>
      <c r="B40" s="98">
        <v>421.08701190419544</v>
      </c>
      <c r="C40" s="98">
        <v>391.98023838319335</v>
      </c>
      <c r="D40" s="98">
        <v>380.1811827691767</v>
      </c>
      <c r="E40" s="98">
        <v>373.2285000692338</v>
      </c>
      <c r="F40" s="98">
        <v>362.20525701160506</v>
      </c>
      <c r="G40" s="98">
        <v>314.7400272344662</v>
      </c>
      <c r="H40" s="98">
        <v>264.86214352409144</v>
      </c>
      <c r="I40" s="98">
        <v>231.76413268703214</v>
      </c>
      <c r="J40" s="98">
        <v>210.74996253151068</v>
      </c>
      <c r="K40" s="98">
        <v>195.0398490787409</v>
      </c>
      <c r="L40" s="98">
        <v>183.00994313527613</v>
      </c>
      <c r="M40" s="98">
        <v>172.01713514825283</v>
      </c>
      <c r="N40" s="98">
        <v>155.42344825471977</v>
      </c>
      <c r="O40" s="98">
        <v>147.96091313050772</v>
      </c>
      <c r="P40" s="98">
        <v>142.09370920247972</v>
      </c>
      <c r="Q40" s="98">
        <v>134.95350769897095</v>
      </c>
      <c r="R40" s="98">
        <v>131.09220977980223</v>
      </c>
      <c r="S40" s="98">
        <v>132.65633624101719</v>
      </c>
      <c r="T40" s="98">
        <v>128.19586237897465</v>
      </c>
      <c r="U40" s="98">
        <v>116.79333799161742</v>
      </c>
      <c r="V40" s="98">
        <v>113.79505529870676</v>
      </c>
      <c r="W40" s="98">
        <v>109.43553027883289</v>
      </c>
      <c r="X40" s="98">
        <v>109.5024511775274</v>
      </c>
      <c r="Y40" s="98">
        <v>102.1840560978077</v>
      </c>
      <c r="DA40" s="63" t="s">
        <v>2112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2113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145912.80159251334</v>
      </c>
      <c r="C43" s="117">
        <f t="shared" si="14"/>
        <v>160899.37611547415</v>
      </c>
      <c r="D43" s="117">
        <f t="shared" si="14"/>
        <v>145593.23352100851</v>
      </c>
      <c r="E43" s="117">
        <f t="shared" si="14"/>
        <v>147200.61459204703</v>
      </c>
      <c r="F43" s="117">
        <f t="shared" si="14"/>
        <v>140730.71179394252</v>
      </c>
      <c r="G43" s="117">
        <f t="shared" si="14"/>
        <v>139620.58987497241</v>
      </c>
      <c r="H43" s="117">
        <f t="shared" si="14"/>
        <v>134767.73881837048</v>
      </c>
      <c r="I43" s="117">
        <f t="shared" si="14"/>
        <v>102524.7098207605</v>
      </c>
      <c r="J43" s="117">
        <f t="shared" si="14"/>
        <v>120654.33152576959</v>
      </c>
      <c r="K43" s="117">
        <f t="shared" si="14"/>
        <v>108903.01744833501</v>
      </c>
      <c r="L43" s="117">
        <f t="shared" si="14"/>
        <v>106593.70233790403</v>
      </c>
      <c r="M43" s="117">
        <f t="shared" si="14"/>
        <v>93615.543856847813</v>
      </c>
      <c r="N43" s="117">
        <f t="shared" si="14"/>
        <v>93439.041016562172</v>
      </c>
      <c r="O43" s="117">
        <f t="shared" si="14"/>
        <v>93868.888065203209</v>
      </c>
      <c r="P43" s="117">
        <f t="shared" si="14"/>
        <v>79348.435450261517</v>
      </c>
      <c r="Q43" s="117">
        <f t="shared" si="14"/>
        <v>82907.90057868349</v>
      </c>
      <c r="R43" s="117">
        <f t="shared" ref="R43:V43" si="15">R44+R47+R49+R58</f>
        <v>79997.608237105596</v>
      </c>
      <c r="S43" s="117">
        <f t="shared" si="15"/>
        <v>78207.899963946882</v>
      </c>
      <c r="T43" s="117">
        <f t="shared" si="15"/>
        <v>72304.521795809211</v>
      </c>
      <c r="U43" s="117">
        <f t="shared" si="15"/>
        <v>74177.603951637764</v>
      </c>
      <c r="V43" s="117">
        <f t="shared" si="15"/>
        <v>77876.132595222851</v>
      </c>
      <c r="W43" s="117">
        <f t="shared" ref="W43:Y43" si="16">W44+W47+W49+W58</f>
        <v>61770.814728226913</v>
      </c>
      <c r="X43" s="117">
        <f t="shared" si="16"/>
        <v>64953.693858703875</v>
      </c>
      <c r="Y43" s="117">
        <f t="shared" si="16"/>
        <v>59335.816042254861</v>
      </c>
      <c r="DA43" s="129" t="s">
        <v>2114</v>
      </c>
    </row>
    <row r="44" spans="1:105" ht="12.95" customHeight="1" x14ac:dyDescent="0.25">
      <c r="A44" s="121" t="s">
        <v>57</v>
      </c>
      <c r="B44" s="122">
        <f t="shared" ref="B44:Q44" si="17">SUM(B45:B46)</f>
        <v>130847.0747766904</v>
      </c>
      <c r="C44" s="122">
        <f t="shared" si="17"/>
        <v>145005.71257459489</v>
      </c>
      <c r="D44" s="122">
        <f t="shared" si="17"/>
        <v>130436.17271577737</v>
      </c>
      <c r="E44" s="122">
        <f t="shared" si="17"/>
        <v>132095.84496968851</v>
      </c>
      <c r="F44" s="122">
        <f t="shared" si="17"/>
        <v>126082.61790453453</v>
      </c>
      <c r="G44" s="122">
        <f t="shared" si="17"/>
        <v>125103.21037143974</v>
      </c>
      <c r="H44" s="122">
        <f t="shared" si="17"/>
        <v>120240.9208234831</v>
      </c>
      <c r="I44" s="122">
        <f t="shared" si="17"/>
        <v>90900.401599970181</v>
      </c>
      <c r="J44" s="122">
        <f t="shared" si="17"/>
        <v>107369.81112604395</v>
      </c>
      <c r="K44" s="122">
        <f t="shared" si="17"/>
        <v>96504.588468441245</v>
      </c>
      <c r="L44" s="122">
        <f t="shared" si="17"/>
        <v>94871.675089545242</v>
      </c>
      <c r="M44" s="122">
        <f t="shared" si="17"/>
        <v>81971.101170838723</v>
      </c>
      <c r="N44" s="122">
        <f t="shared" si="17"/>
        <v>82236.46180642127</v>
      </c>
      <c r="O44" s="122">
        <f t="shared" si="17"/>
        <v>84442.490074060901</v>
      </c>
      <c r="P44" s="122">
        <f t="shared" si="17"/>
        <v>69616.775722498016</v>
      </c>
      <c r="Q44" s="122">
        <f t="shared" si="17"/>
        <v>73757.051481849732</v>
      </c>
      <c r="R44" s="122">
        <f t="shared" ref="R44:V44" si="18">SUM(R45:R46)</f>
        <v>70858.686615351777</v>
      </c>
      <c r="S44" s="122">
        <f t="shared" si="18"/>
        <v>68762.880909356056</v>
      </c>
      <c r="T44" s="122">
        <f t="shared" si="18"/>
        <v>63236.366894107916</v>
      </c>
      <c r="U44" s="122">
        <f t="shared" si="18"/>
        <v>64354.751119278611</v>
      </c>
      <c r="V44" s="122">
        <f t="shared" si="18"/>
        <v>67574.573385033393</v>
      </c>
      <c r="W44" s="122">
        <f t="shared" ref="W44:Y44" si="19">SUM(W45:W46)</f>
        <v>54106.439224367008</v>
      </c>
      <c r="X44" s="122">
        <f t="shared" si="19"/>
        <v>56796.683810876355</v>
      </c>
      <c r="Y44" s="122">
        <f t="shared" si="19"/>
        <v>51698.310673409607</v>
      </c>
      <c r="DA44" s="130" t="s">
        <v>2115</v>
      </c>
    </row>
    <row r="45" spans="1:105" ht="12" customHeight="1" x14ac:dyDescent="0.25">
      <c r="A45" s="97" t="s">
        <v>212</v>
      </c>
      <c r="B45" s="98">
        <v>130847.0747766904</v>
      </c>
      <c r="C45" s="98">
        <v>145005.71257459489</v>
      </c>
      <c r="D45" s="98">
        <v>130436.17271577737</v>
      </c>
      <c r="E45" s="98">
        <v>132095.84496968851</v>
      </c>
      <c r="F45" s="98">
        <v>126082.61790453453</v>
      </c>
      <c r="G45" s="98">
        <v>125103.21037143974</v>
      </c>
      <c r="H45" s="98">
        <v>120240.9208234831</v>
      </c>
      <c r="I45" s="98">
        <v>90900.401599970181</v>
      </c>
      <c r="J45" s="98">
        <v>107369.81112604395</v>
      </c>
      <c r="K45" s="98">
        <v>96504.588468441245</v>
      </c>
      <c r="L45" s="98">
        <v>94871.675089545242</v>
      </c>
      <c r="M45" s="98">
        <v>81971.101170838723</v>
      </c>
      <c r="N45" s="98">
        <v>82236.46180642127</v>
      </c>
      <c r="O45" s="98">
        <v>84442.490074060901</v>
      </c>
      <c r="P45" s="98">
        <v>69616.775722498016</v>
      </c>
      <c r="Q45" s="98">
        <v>73757.051481849732</v>
      </c>
      <c r="R45" s="98">
        <v>70858.686615351777</v>
      </c>
      <c r="S45" s="98">
        <v>68762.880909356056</v>
      </c>
      <c r="T45" s="98">
        <v>63236.366894107916</v>
      </c>
      <c r="U45" s="98">
        <v>64354.751119278611</v>
      </c>
      <c r="V45" s="98">
        <v>67574.573385033393</v>
      </c>
      <c r="W45" s="98">
        <v>54106.439224367008</v>
      </c>
      <c r="X45" s="98">
        <v>56796.683810876355</v>
      </c>
      <c r="Y45" s="98">
        <v>51698.310673409607</v>
      </c>
      <c r="DA45" s="63" t="s">
        <v>2116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2117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2118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2119</v>
      </c>
    </row>
    <row r="49" spans="1:105" ht="12" customHeight="1" x14ac:dyDescent="0.25">
      <c r="A49" s="121" t="s">
        <v>55</v>
      </c>
      <c r="B49" s="122">
        <v>13691.442125367124</v>
      </c>
      <c r="C49" s="122">
        <v>14591.526278894034</v>
      </c>
      <c r="D49" s="122">
        <v>13895.64998348942</v>
      </c>
      <c r="E49" s="122">
        <v>13920.199599215086</v>
      </c>
      <c r="F49" s="122">
        <v>13494.150783038815</v>
      </c>
      <c r="G49" s="122">
        <v>13430.42111004555</v>
      </c>
      <c r="H49" s="122">
        <v>13575.508706917339</v>
      </c>
      <c r="I49" s="122">
        <v>10717.092610026524</v>
      </c>
      <c r="J49" s="122">
        <v>12484.643942417608</v>
      </c>
      <c r="K49" s="122">
        <v>11643.203877166972</v>
      </c>
      <c r="L49" s="122">
        <v>11012.290327318455</v>
      </c>
      <c r="M49" s="122">
        <v>10964.413375714874</v>
      </c>
      <c r="N49" s="122">
        <v>10590.323239683161</v>
      </c>
      <c r="O49" s="122">
        <v>8810.230219353838</v>
      </c>
      <c r="P49" s="122">
        <v>9125.1572738557006</v>
      </c>
      <c r="Q49" s="122">
        <v>8568.1254604609258</v>
      </c>
      <c r="R49" s="122">
        <v>8598.1517580927248</v>
      </c>
      <c r="S49" s="122">
        <v>8904.6150765056427</v>
      </c>
      <c r="T49" s="122">
        <v>8539.2538913368899</v>
      </c>
      <c r="U49" s="122">
        <v>9323.2909621754297</v>
      </c>
      <c r="V49" s="122">
        <v>9801.5191915624946</v>
      </c>
      <c r="W49" s="122">
        <v>7205.4846877678883</v>
      </c>
      <c r="X49" s="122">
        <v>7731.6877067507312</v>
      </c>
      <c r="Y49" s="122">
        <v>7277.310244925975</v>
      </c>
      <c r="DA49" s="130" t="s">
        <v>2120</v>
      </c>
    </row>
    <row r="50" spans="1:105" ht="12" customHeight="1" x14ac:dyDescent="0.25">
      <c r="A50" s="97" t="s">
        <v>138</v>
      </c>
      <c r="B50" s="98">
        <v>13683.786234340881</v>
      </c>
      <c r="C50" s="98">
        <v>14581.262438317633</v>
      </c>
      <c r="D50" s="98">
        <v>13884.972111319619</v>
      </c>
      <c r="E50" s="98">
        <v>13906.224266443529</v>
      </c>
      <c r="F50" s="98">
        <v>13480.125435138798</v>
      </c>
      <c r="G50" s="98">
        <v>13413.409972473666</v>
      </c>
      <c r="H50" s="98">
        <v>13553.608827595015</v>
      </c>
      <c r="I50" s="98">
        <v>10698.929427540548</v>
      </c>
      <c r="J50" s="98">
        <v>12459.482700717426</v>
      </c>
      <c r="K50" s="98">
        <v>11616.016928952224</v>
      </c>
      <c r="L50" s="98">
        <v>10985.375528167782</v>
      </c>
      <c r="M50" s="98">
        <v>10934.784555795391</v>
      </c>
      <c r="N50" s="98">
        <v>10557.671640045295</v>
      </c>
      <c r="O50" s="98">
        <v>8783.879480046844</v>
      </c>
      <c r="P50" s="98">
        <v>9093.0526414537089</v>
      </c>
      <c r="Q50" s="98">
        <v>8538.5250530363901</v>
      </c>
      <c r="R50" s="98">
        <v>8568.0531996476748</v>
      </c>
      <c r="S50" s="98">
        <v>8869.4003740317094</v>
      </c>
      <c r="T50" s="98">
        <v>8508.9774562113016</v>
      </c>
      <c r="U50" s="98">
        <v>9280.3769421493962</v>
      </c>
      <c r="V50" s="98">
        <v>9750.2301359765843</v>
      </c>
      <c r="W50" s="98">
        <v>7170.8464848615449</v>
      </c>
      <c r="X50" s="98">
        <v>7691.4845010064555</v>
      </c>
      <c r="Y50" s="98">
        <v>7245.2989828438667</v>
      </c>
      <c r="DA50" s="63" t="s">
        <v>2121</v>
      </c>
    </row>
    <row r="51" spans="1:105" ht="12" customHeight="1" x14ac:dyDescent="0.25">
      <c r="A51" s="97" t="s">
        <v>137</v>
      </c>
      <c r="B51" s="98">
        <v>7.6558910262422053</v>
      </c>
      <c r="C51" s="98">
        <v>10.263840576399106</v>
      </c>
      <c r="D51" s="98">
        <v>10.677872169803573</v>
      </c>
      <c r="E51" s="98">
        <v>13.975332771550917</v>
      </c>
      <c r="F51" s="98">
        <v>14.02534790001747</v>
      </c>
      <c r="G51" s="98">
        <v>17.011137571880468</v>
      </c>
      <c r="H51" s="98">
        <v>21.899879322326502</v>
      </c>
      <c r="I51" s="98">
        <v>18.163182485980276</v>
      </c>
      <c r="J51" s="98">
        <v>25.161241700180728</v>
      </c>
      <c r="K51" s="98">
        <v>27.186948214751691</v>
      </c>
      <c r="L51" s="98">
        <v>26.914799150670071</v>
      </c>
      <c r="M51" s="98">
        <v>29.628819919481874</v>
      </c>
      <c r="N51" s="98">
        <v>32.651599637868998</v>
      </c>
      <c r="O51" s="98">
        <v>26.350739306993582</v>
      </c>
      <c r="P51" s="98">
        <v>32.104632401993506</v>
      </c>
      <c r="Q51" s="98">
        <v>29.600407424535078</v>
      </c>
      <c r="R51" s="98">
        <v>30.098558445052191</v>
      </c>
      <c r="S51" s="98">
        <v>35.214702473929528</v>
      </c>
      <c r="T51" s="98">
        <v>30.276435125585177</v>
      </c>
      <c r="U51" s="98">
        <v>42.914020026034528</v>
      </c>
      <c r="V51" s="98">
        <v>51.289055585910781</v>
      </c>
      <c r="W51" s="98">
        <v>34.638202906343814</v>
      </c>
      <c r="X51" s="98">
        <v>40.203205744272495</v>
      </c>
      <c r="Y51" s="98">
        <v>32.011262082108537</v>
      </c>
      <c r="DA51" s="63" t="s">
        <v>2122</v>
      </c>
    </row>
    <row r="52" spans="1:105" ht="12" customHeight="1" x14ac:dyDescent="0.25">
      <c r="A52" s="100" t="s">
        <v>212</v>
      </c>
      <c r="B52" s="101">
        <v>7.6558910262422053</v>
      </c>
      <c r="C52" s="101">
        <v>10.263840576399106</v>
      </c>
      <c r="D52" s="101">
        <v>10.677872169803573</v>
      </c>
      <c r="E52" s="101">
        <v>13.975332771550917</v>
      </c>
      <c r="F52" s="101">
        <v>14.02534790001747</v>
      </c>
      <c r="G52" s="101">
        <v>17.011137571880468</v>
      </c>
      <c r="H52" s="101">
        <v>21.899879322326502</v>
      </c>
      <c r="I52" s="101">
        <v>18.163182485980276</v>
      </c>
      <c r="J52" s="101">
        <v>25.161241700180728</v>
      </c>
      <c r="K52" s="101">
        <v>27.186948214751691</v>
      </c>
      <c r="L52" s="101">
        <v>26.914799150670071</v>
      </c>
      <c r="M52" s="101">
        <v>29.628819919481874</v>
      </c>
      <c r="N52" s="101">
        <v>32.651599637868998</v>
      </c>
      <c r="O52" s="101">
        <v>26.350739306993582</v>
      </c>
      <c r="P52" s="101">
        <v>32.104632401993506</v>
      </c>
      <c r="Q52" s="101">
        <v>29.600407424535078</v>
      </c>
      <c r="R52" s="101">
        <v>30.098558445052191</v>
      </c>
      <c r="S52" s="101">
        <v>35.214702473929528</v>
      </c>
      <c r="T52" s="101">
        <v>30.276435125585177</v>
      </c>
      <c r="U52" s="101">
        <v>42.914020026034528</v>
      </c>
      <c r="V52" s="101">
        <v>51.289055585910781</v>
      </c>
      <c r="W52" s="101">
        <v>34.638202906343814</v>
      </c>
      <c r="X52" s="101">
        <v>40.203205744272495</v>
      </c>
      <c r="Y52" s="101">
        <v>32.011262082108537</v>
      </c>
      <c r="DA52" s="131" t="s">
        <v>2123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2124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2125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2126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2127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2128</v>
      </c>
    </row>
    <row r="58" spans="1:105" ht="12" customHeight="1" x14ac:dyDescent="0.25">
      <c r="A58" s="121" t="s">
        <v>54</v>
      </c>
      <c r="B58" s="122">
        <v>1374.2846904558305</v>
      </c>
      <c r="C58" s="122">
        <v>1302.1372619852302</v>
      </c>
      <c r="D58" s="122">
        <v>1261.4108217417427</v>
      </c>
      <c r="E58" s="122">
        <v>1184.5700231434412</v>
      </c>
      <c r="F58" s="122">
        <v>1153.9431063691632</v>
      </c>
      <c r="G58" s="122">
        <v>1086.9583934871123</v>
      </c>
      <c r="H58" s="122">
        <v>951.30928797005481</v>
      </c>
      <c r="I58" s="122">
        <v>907.21561076380419</v>
      </c>
      <c r="J58" s="122">
        <v>799.8764573080407</v>
      </c>
      <c r="K58" s="122">
        <v>755.22510272679017</v>
      </c>
      <c r="L58" s="122">
        <v>709.73692104034581</v>
      </c>
      <c r="M58" s="122">
        <v>680.02931029421029</v>
      </c>
      <c r="N58" s="122">
        <v>612.25597045774509</v>
      </c>
      <c r="O58" s="122">
        <v>616.16777178847644</v>
      </c>
      <c r="P58" s="122">
        <v>606.50245390779594</v>
      </c>
      <c r="Q58" s="122">
        <v>582.72363637283297</v>
      </c>
      <c r="R58" s="122">
        <v>540.76986366109054</v>
      </c>
      <c r="S58" s="122">
        <v>540.40397808518185</v>
      </c>
      <c r="T58" s="122">
        <v>528.90101036441081</v>
      </c>
      <c r="U58" s="122">
        <v>499.56187018371855</v>
      </c>
      <c r="V58" s="122">
        <v>500.04001862696219</v>
      </c>
      <c r="W58" s="122">
        <v>458.89081609202168</v>
      </c>
      <c r="X58" s="122">
        <v>425.3223410767863</v>
      </c>
      <c r="Y58" s="122">
        <v>360.19512391927515</v>
      </c>
      <c r="DA58" s="130" t="s">
        <v>2129</v>
      </c>
    </row>
    <row r="59" spans="1:105" ht="12" customHeight="1" x14ac:dyDescent="0.25">
      <c r="A59" s="97" t="s">
        <v>50</v>
      </c>
      <c r="B59" s="98">
        <v>1374.2846904558305</v>
      </c>
      <c r="C59" s="98">
        <v>1302.1372619852302</v>
      </c>
      <c r="D59" s="98">
        <v>1261.4108217417427</v>
      </c>
      <c r="E59" s="98">
        <v>1184.5700231434412</v>
      </c>
      <c r="F59" s="98">
        <v>1153.9431063691632</v>
      </c>
      <c r="G59" s="98">
        <v>1086.9583934871123</v>
      </c>
      <c r="H59" s="98">
        <v>951.30928797005481</v>
      </c>
      <c r="I59" s="98">
        <v>907.21561076380419</v>
      </c>
      <c r="J59" s="98">
        <v>799.8764573080407</v>
      </c>
      <c r="K59" s="98">
        <v>755.22510272679017</v>
      </c>
      <c r="L59" s="98">
        <v>709.73692104034581</v>
      </c>
      <c r="M59" s="98">
        <v>680.02931029421029</v>
      </c>
      <c r="N59" s="98">
        <v>612.25597045774509</v>
      </c>
      <c r="O59" s="98">
        <v>616.16777178847644</v>
      </c>
      <c r="P59" s="98">
        <v>606.50245390779594</v>
      </c>
      <c r="Q59" s="98">
        <v>582.72363637283297</v>
      </c>
      <c r="R59" s="98">
        <v>540.76986366109054</v>
      </c>
      <c r="S59" s="98">
        <v>540.40397808518185</v>
      </c>
      <c r="T59" s="98">
        <v>528.90101036441081</v>
      </c>
      <c r="U59" s="98">
        <v>499.56187018371855</v>
      </c>
      <c r="V59" s="98">
        <v>500.04001862696219</v>
      </c>
      <c r="W59" s="98">
        <v>458.89081609202168</v>
      </c>
      <c r="X59" s="98">
        <v>425.3223410767863</v>
      </c>
      <c r="Y59" s="98">
        <v>360.19512391927515</v>
      </c>
      <c r="DA59" s="63" t="s">
        <v>2130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2131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188208.48988517444</v>
      </c>
      <c r="C62" s="117">
        <f t="shared" si="21"/>
        <v>198382.20786644085</v>
      </c>
      <c r="D62" s="117">
        <f t="shared" si="21"/>
        <v>197550.27421445455</v>
      </c>
      <c r="E62" s="117">
        <f t="shared" si="21"/>
        <v>206916.51812805788</v>
      </c>
      <c r="F62" s="117">
        <f t="shared" si="21"/>
        <v>208564.70516114275</v>
      </c>
      <c r="G62" s="117">
        <f t="shared" si="21"/>
        <v>208981.85288456391</v>
      </c>
      <c r="H62" s="117">
        <f t="shared" si="21"/>
        <v>204761.74422876796</v>
      </c>
      <c r="I62" s="117">
        <f t="shared" si="21"/>
        <v>188266.52897381602</v>
      </c>
      <c r="J62" s="117">
        <f t="shared" si="21"/>
        <v>197223.63843940015</v>
      </c>
      <c r="K62" s="117">
        <f t="shared" si="21"/>
        <v>199075.37726146789</v>
      </c>
      <c r="L62" s="117">
        <f t="shared" si="21"/>
        <v>216534.42232392519</v>
      </c>
      <c r="M62" s="117">
        <f t="shared" si="21"/>
        <v>189713.81621515489</v>
      </c>
      <c r="N62" s="117">
        <f t="shared" si="21"/>
        <v>199784.80418671027</v>
      </c>
      <c r="O62" s="117">
        <f t="shared" si="21"/>
        <v>203167.37716985488</v>
      </c>
      <c r="P62" s="117">
        <f t="shared" si="21"/>
        <v>166638.40443308721</v>
      </c>
      <c r="Q62" s="117">
        <f t="shared" si="21"/>
        <v>180517.91088946076</v>
      </c>
      <c r="R62" s="117">
        <f t="shared" ref="R62:V62" si="22">R63+R66+R68+R77</f>
        <v>191993.19062401901</v>
      </c>
      <c r="S62" s="117">
        <f t="shared" si="22"/>
        <v>191167.18336816851</v>
      </c>
      <c r="T62" s="117">
        <f t="shared" si="22"/>
        <v>188687.2822477266</v>
      </c>
      <c r="U62" s="117">
        <f t="shared" si="22"/>
        <v>186383.63814314056</v>
      </c>
      <c r="V62" s="117">
        <f t="shared" si="22"/>
        <v>184785.02872816924</v>
      </c>
      <c r="W62" s="117">
        <f t="shared" ref="W62:Y62" si="23">W63+W66+W68+W77</f>
        <v>205039.45029495165</v>
      </c>
      <c r="X62" s="117">
        <f t="shared" si="23"/>
        <v>173310.45382781798</v>
      </c>
      <c r="Y62" s="117">
        <f t="shared" si="23"/>
        <v>157048.51340855323</v>
      </c>
      <c r="DA62" s="129" t="s">
        <v>2132</v>
      </c>
    </row>
    <row r="63" spans="1:105" ht="12.95" customHeight="1" x14ac:dyDescent="0.25">
      <c r="A63" s="121" t="s">
        <v>57</v>
      </c>
      <c r="B63" s="122">
        <f t="shared" ref="B63:Q63" si="24">SUM(B64:B65)</f>
        <v>158986.28454670127</v>
      </c>
      <c r="C63" s="122">
        <f t="shared" si="24"/>
        <v>168462.74409450899</v>
      </c>
      <c r="D63" s="122">
        <f t="shared" si="24"/>
        <v>166167.57763032371</v>
      </c>
      <c r="E63" s="122">
        <f t="shared" si="24"/>
        <v>174580.91966906571</v>
      </c>
      <c r="F63" s="122">
        <f t="shared" si="24"/>
        <v>176655.97576450597</v>
      </c>
      <c r="G63" s="122">
        <f t="shared" si="24"/>
        <v>176264.70341526266</v>
      </c>
      <c r="H63" s="122">
        <f t="shared" si="24"/>
        <v>172070.76278095419</v>
      </c>
      <c r="I63" s="122">
        <f t="shared" si="24"/>
        <v>155950.03859074111</v>
      </c>
      <c r="J63" s="122">
        <f t="shared" si="24"/>
        <v>166330.17039748165</v>
      </c>
      <c r="K63" s="122">
        <f t="shared" si="24"/>
        <v>167916.51068762547</v>
      </c>
      <c r="L63" s="122">
        <f t="shared" si="24"/>
        <v>183458.45511209499</v>
      </c>
      <c r="M63" s="122">
        <f t="shared" si="24"/>
        <v>157792.76332420317</v>
      </c>
      <c r="N63" s="122">
        <f t="shared" si="24"/>
        <v>168231.09041624432</v>
      </c>
      <c r="O63" s="122">
        <f t="shared" si="24"/>
        <v>172389.84352849014</v>
      </c>
      <c r="P63" s="122">
        <f t="shared" si="24"/>
        <v>136979.32189615595</v>
      </c>
      <c r="Q63" s="122">
        <f t="shared" si="24"/>
        <v>150069.17938827418</v>
      </c>
      <c r="R63" s="122">
        <f t="shared" ref="R63:V63" si="25">SUM(R64:R65)</f>
        <v>160153.98317680613</v>
      </c>
      <c r="S63" s="122">
        <f t="shared" si="25"/>
        <v>158600.15886317543</v>
      </c>
      <c r="T63" s="122">
        <f t="shared" si="25"/>
        <v>155446.97119019207</v>
      </c>
      <c r="U63" s="122">
        <f t="shared" si="25"/>
        <v>153794.34542296146</v>
      </c>
      <c r="V63" s="122">
        <f t="shared" si="25"/>
        <v>152320.04578688141</v>
      </c>
      <c r="W63" s="122">
        <f t="shared" ref="W63:Y63" si="26">SUM(W64:W65)</f>
        <v>171892.04346058317</v>
      </c>
      <c r="X63" s="122">
        <f t="shared" si="26"/>
        <v>145374.4722370393</v>
      </c>
      <c r="Y63" s="122">
        <f t="shared" si="26"/>
        <v>132129.10457034718</v>
      </c>
      <c r="DA63" s="130" t="s">
        <v>2133</v>
      </c>
    </row>
    <row r="64" spans="1:105" ht="12" customHeight="1" x14ac:dyDescent="0.25">
      <c r="A64" s="97" t="s">
        <v>213</v>
      </c>
      <c r="B64" s="98">
        <v>158986.28454670127</v>
      </c>
      <c r="C64" s="98">
        <v>168462.74409450899</v>
      </c>
      <c r="D64" s="98">
        <v>166167.57763032371</v>
      </c>
      <c r="E64" s="98">
        <v>174580.91966906571</v>
      </c>
      <c r="F64" s="98">
        <v>176655.97576450597</v>
      </c>
      <c r="G64" s="98">
        <v>176264.70341526266</v>
      </c>
      <c r="H64" s="98">
        <v>172070.76278095419</v>
      </c>
      <c r="I64" s="98">
        <v>155950.03859074111</v>
      </c>
      <c r="J64" s="98">
        <v>166330.17039748165</v>
      </c>
      <c r="K64" s="98">
        <v>167916.51068762547</v>
      </c>
      <c r="L64" s="98">
        <v>183458.45511209499</v>
      </c>
      <c r="M64" s="98">
        <v>157792.76332420317</v>
      </c>
      <c r="N64" s="98">
        <v>168231.09041624432</v>
      </c>
      <c r="O64" s="98">
        <v>172389.84352849014</v>
      </c>
      <c r="P64" s="98">
        <v>136979.32189615595</v>
      </c>
      <c r="Q64" s="98">
        <v>150069.17938827418</v>
      </c>
      <c r="R64" s="98">
        <v>160153.98317680613</v>
      </c>
      <c r="S64" s="98">
        <v>158600.15886317543</v>
      </c>
      <c r="T64" s="98">
        <v>155446.97119019207</v>
      </c>
      <c r="U64" s="98">
        <v>153794.34542296146</v>
      </c>
      <c r="V64" s="98">
        <v>152320.04578688141</v>
      </c>
      <c r="W64" s="98">
        <v>171892.04346058317</v>
      </c>
      <c r="X64" s="98">
        <v>145374.4722370393</v>
      </c>
      <c r="Y64" s="98">
        <v>132129.10457034718</v>
      </c>
      <c r="DA64" s="63" t="s">
        <v>2134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2135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2136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2137</v>
      </c>
    </row>
    <row r="68" spans="1:105" ht="12" customHeight="1" x14ac:dyDescent="0.25">
      <c r="A68" s="121" t="s">
        <v>55</v>
      </c>
      <c r="B68" s="122">
        <v>22594.685514005658</v>
      </c>
      <c r="C68" s="122">
        <v>23187.140415995917</v>
      </c>
      <c r="D68" s="122">
        <v>24290.453216423983</v>
      </c>
      <c r="E68" s="122">
        <v>24991.108092360319</v>
      </c>
      <c r="F68" s="122">
        <v>24745.748088519656</v>
      </c>
      <c r="G68" s="122">
        <v>25133.478539744436</v>
      </c>
      <c r="H68" s="122">
        <v>25084.069647367865</v>
      </c>
      <c r="I68" s="122">
        <v>25102.334969910829</v>
      </c>
      <c r="J68" s="122">
        <v>24130.559976485576</v>
      </c>
      <c r="K68" s="122">
        <v>24489.652913683174</v>
      </c>
      <c r="L68" s="122">
        <v>25910.492070293436</v>
      </c>
      <c r="M68" s="122">
        <v>24736.713529497112</v>
      </c>
      <c r="N68" s="122">
        <v>24884.38026185265</v>
      </c>
      <c r="O68" s="122">
        <v>24178.622618833531</v>
      </c>
      <c r="P68" s="122">
        <v>23406.979705185615</v>
      </c>
      <c r="Q68" s="122">
        <v>23934.158735886798</v>
      </c>
      <c r="R68" s="122">
        <v>25063.558074077078</v>
      </c>
      <c r="S68" s="122">
        <v>25335.531284864279</v>
      </c>
      <c r="T68" s="122">
        <v>25989.269736276656</v>
      </c>
      <c r="U68" s="122">
        <v>25244.252658912548</v>
      </c>
      <c r="V68" s="122">
        <v>24734.676522700225</v>
      </c>
      <c r="W68" s="122">
        <v>25423.213920676211</v>
      </c>
      <c r="X68" s="122">
        <v>21136.112888140742</v>
      </c>
      <c r="Y68" s="122">
        <v>18706.358354297729</v>
      </c>
      <c r="DA68" s="130" t="s">
        <v>2138</v>
      </c>
    </row>
    <row r="69" spans="1:105" ht="12" customHeight="1" x14ac:dyDescent="0.25">
      <c r="A69" s="97" t="s">
        <v>134</v>
      </c>
      <c r="B69" s="98">
        <v>22582.927813408394</v>
      </c>
      <c r="C69" s="98">
        <v>23173.219942617881</v>
      </c>
      <c r="D69" s="98">
        <v>24274.224706915429</v>
      </c>
      <c r="E69" s="98">
        <v>24970.714662645762</v>
      </c>
      <c r="F69" s="98">
        <v>24723.478324569984</v>
      </c>
      <c r="G69" s="98">
        <v>25108.484627905287</v>
      </c>
      <c r="H69" s="98">
        <v>25057.113720757479</v>
      </c>
      <c r="I69" s="98">
        <v>25069.10368156715</v>
      </c>
      <c r="J69" s="98">
        <v>24097.007574371441</v>
      </c>
      <c r="K69" s="98">
        <v>24449.038783124131</v>
      </c>
      <c r="L69" s="98">
        <v>25864.340685020976</v>
      </c>
      <c r="M69" s="98">
        <v>24693.615825802983</v>
      </c>
      <c r="N69" s="98">
        <v>24837.785030865973</v>
      </c>
      <c r="O69" s="98">
        <v>24127.582325991596</v>
      </c>
      <c r="P69" s="98">
        <v>23352.459304859982</v>
      </c>
      <c r="Q69" s="98">
        <v>23877.610718408763</v>
      </c>
      <c r="R69" s="98">
        <v>24998.019672637412</v>
      </c>
      <c r="S69" s="98">
        <v>25267.357397237294</v>
      </c>
      <c r="T69" s="98">
        <v>25913.317127180246</v>
      </c>
      <c r="U69" s="98">
        <v>25167.000563895024</v>
      </c>
      <c r="V69" s="98">
        <v>24663.756509381466</v>
      </c>
      <c r="W69" s="98">
        <v>25327.10841349528</v>
      </c>
      <c r="X69" s="98">
        <v>21055.988832504969</v>
      </c>
      <c r="Y69" s="98">
        <v>18636.804520186681</v>
      </c>
      <c r="DA69" s="63" t="s">
        <v>2139</v>
      </c>
    </row>
    <row r="70" spans="1:105" ht="12" customHeight="1" x14ac:dyDescent="0.25">
      <c r="A70" s="97" t="s">
        <v>133</v>
      </c>
      <c r="B70" s="98">
        <v>11.757700597262627</v>
      </c>
      <c r="C70" s="98">
        <v>13.920473378026905</v>
      </c>
      <c r="D70" s="98">
        <v>16.228509508553579</v>
      </c>
      <c r="E70" s="98">
        <v>20.393429714556373</v>
      </c>
      <c r="F70" s="98">
        <v>22.269763949674697</v>
      </c>
      <c r="G70" s="98">
        <v>24.993911839157732</v>
      </c>
      <c r="H70" s="98">
        <v>26.955926610384207</v>
      </c>
      <c r="I70" s="98">
        <v>33.231288343672738</v>
      </c>
      <c r="J70" s="98">
        <v>33.552402114137969</v>
      </c>
      <c r="K70" s="98">
        <v>40.614130559036255</v>
      </c>
      <c r="L70" s="98">
        <v>46.151385272459642</v>
      </c>
      <c r="M70" s="98">
        <v>43.097703694120987</v>
      </c>
      <c r="N70" s="98">
        <v>46.595230986685685</v>
      </c>
      <c r="O70" s="98">
        <v>51.040292841930068</v>
      </c>
      <c r="P70" s="98">
        <v>54.520400325639919</v>
      </c>
      <c r="Q70" s="98">
        <v>56.548017478032058</v>
      </c>
      <c r="R70" s="98">
        <v>65.538401439670366</v>
      </c>
      <c r="S70" s="98">
        <v>68.173887626991245</v>
      </c>
      <c r="T70" s="98">
        <v>75.952609096414946</v>
      </c>
      <c r="U70" s="98">
        <v>77.25209501751776</v>
      </c>
      <c r="V70" s="98">
        <v>70.920013318757938</v>
      </c>
      <c r="W70" s="98">
        <v>96.105507180938247</v>
      </c>
      <c r="X70" s="98">
        <v>80.124055635773502</v>
      </c>
      <c r="Y70" s="98">
        <v>69.553834111040359</v>
      </c>
      <c r="DA70" s="63" t="s">
        <v>2140</v>
      </c>
    </row>
    <row r="71" spans="1:105" ht="12" customHeight="1" x14ac:dyDescent="0.25">
      <c r="A71" s="100" t="s">
        <v>213</v>
      </c>
      <c r="B71" s="101">
        <v>11.757700597262627</v>
      </c>
      <c r="C71" s="101">
        <v>13.920473378026905</v>
      </c>
      <c r="D71" s="101">
        <v>16.228509508553579</v>
      </c>
      <c r="E71" s="101">
        <v>20.393429714556373</v>
      </c>
      <c r="F71" s="101">
        <v>22.269763949674697</v>
      </c>
      <c r="G71" s="101">
        <v>24.993911839157732</v>
      </c>
      <c r="H71" s="101">
        <v>26.955926610384207</v>
      </c>
      <c r="I71" s="101">
        <v>33.231288343672738</v>
      </c>
      <c r="J71" s="101">
        <v>33.552402114137969</v>
      </c>
      <c r="K71" s="101">
        <v>40.614130559036255</v>
      </c>
      <c r="L71" s="101">
        <v>46.151385272459642</v>
      </c>
      <c r="M71" s="101">
        <v>43.097703694120987</v>
      </c>
      <c r="N71" s="101">
        <v>46.595230986685685</v>
      </c>
      <c r="O71" s="101">
        <v>51.040292841930068</v>
      </c>
      <c r="P71" s="101">
        <v>54.520400325639919</v>
      </c>
      <c r="Q71" s="101">
        <v>56.548017478032058</v>
      </c>
      <c r="R71" s="101">
        <v>65.538401439670366</v>
      </c>
      <c r="S71" s="101">
        <v>68.173887626991245</v>
      </c>
      <c r="T71" s="101">
        <v>75.952609096414946</v>
      </c>
      <c r="U71" s="101">
        <v>77.25209501751776</v>
      </c>
      <c r="V71" s="101">
        <v>70.920013318757938</v>
      </c>
      <c r="W71" s="101">
        <v>96.105507180938247</v>
      </c>
      <c r="X71" s="101">
        <v>80.124055635773502</v>
      </c>
      <c r="Y71" s="101">
        <v>69.553834111040359</v>
      </c>
      <c r="DA71" s="131" t="s">
        <v>2141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2142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2143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2144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2145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2146</v>
      </c>
    </row>
    <row r="77" spans="1:105" ht="12" customHeight="1" x14ac:dyDescent="0.25">
      <c r="A77" s="121" t="s">
        <v>54</v>
      </c>
      <c r="B77" s="122">
        <v>6627.5198244675039</v>
      </c>
      <c r="C77" s="122">
        <v>6732.3233559359596</v>
      </c>
      <c r="D77" s="122">
        <v>7092.2433677068684</v>
      </c>
      <c r="E77" s="122">
        <v>7344.4903666318605</v>
      </c>
      <c r="F77" s="122">
        <v>7162.9813081171087</v>
      </c>
      <c r="G77" s="122">
        <v>7583.6709295568189</v>
      </c>
      <c r="H77" s="122">
        <v>7606.9118004459096</v>
      </c>
      <c r="I77" s="122">
        <v>7214.155413164086</v>
      </c>
      <c r="J77" s="122">
        <v>6762.9080654329282</v>
      </c>
      <c r="K77" s="122">
        <v>6669.2136601592265</v>
      </c>
      <c r="L77" s="122">
        <v>7165.4751415367627</v>
      </c>
      <c r="M77" s="122">
        <v>7184.3393614545857</v>
      </c>
      <c r="N77" s="122">
        <v>6669.3335086133065</v>
      </c>
      <c r="O77" s="122">
        <v>6598.9110225312197</v>
      </c>
      <c r="P77" s="122">
        <v>6252.1028317456512</v>
      </c>
      <c r="Q77" s="122">
        <v>6514.5727652997894</v>
      </c>
      <c r="R77" s="122">
        <v>6775.6493731358269</v>
      </c>
      <c r="S77" s="122">
        <v>7231.4932201287993</v>
      </c>
      <c r="T77" s="122">
        <v>7251.0413212578942</v>
      </c>
      <c r="U77" s="122">
        <v>7345.0400612665408</v>
      </c>
      <c r="V77" s="122">
        <v>7730.3064185876101</v>
      </c>
      <c r="W77" s="122">
        <v>7724.1929136922672</v>
      </c>
      <c r="X77" s="122">
        <v>6799.8687026379275</v>
      </c>
      <c r="Y77" s="122">
        <v>6213.0504839083305</v>
      </c>
      <c r="DA77" s="130" t="s">
        <v>2147</v>
      </c>
    </row>
    <row r="78" spans="1:105" ht="12" customHeight="1" x14ac:dyDescent="0.25">
      <c r="A78" s="97" t="s">
        <v>190</v>
      </c>
      <c r="B78" s="98">
        <v>6627.5198244675039</v>
      </c>
      <c r="C78" s="98">
        <v>6732.3233559359596</v>
      </c>
      <c r="D78" s="98">
        <v>7092.2433677068684</v>
      </c>
      <c r="E78" s="98">
        <v>7344.4903666318605</v>
      </c>
      <c r="F78" s="98">
        <v>7162.9813081171087</v>
      </c>
      <c r="G78" s="98">
        <v>7583.6709295568189</v>
      </c>
      <c r="H78" s="98">
        <v>7606.9118004459096</v>
      </c>
      <c r="I78" s="98">
        <v>7214.155413164086</v>
      </c>
      <c r="J78" s="98">
        <v>6762.9080654329282</v>
      </c>
      <c r="K78" s="98">
        <v>6669.2136601592265</v>
      </c>
      <c r="L78" s="98">
        <v>7165.4751415367627</v>
      </c>
      <c r="M78" s="98">
        <v>7184.3393614545857</v>
      </c>
      <c r="N78" s="98">
        <v>6669.3335086133065</v>
      </c>
      <c r="O78" s="98">
        <v>6598.9110225312197</v>
      </c>
      <c r="P78" s="98">
        <v>6252.1028317456512</v>
      </c>
      <c r="Q78" s="98">
        <v>6514.5727652997894</v>
      </c>
      <c r="R78" s="98">
        <v>6775.6493731358269</v>
      </c>
      <c r="S78" s="98">
        <v>7231.4932201287993</v>
      </c>
      <c r="T78" s="98">
        <v>7251.0413212578942</v>
      </c>
      <c r="U78" s="98">
        <v>7345.0400612665408</v>
      </c>
      <c r="V78" s="98">
        <v>7730.3064185876101</v>
      </c>
      <c r="W78" s="98">
        <v>7724.1929136922672</v>
      </c>
      <c r="X78" s="98">
        <v>6799.8687026379275</v>
      </c>
      <c r="Y78" s="98">
        <v>6213.0504839083305</v>
      </c>
      <c r="DA78" s="63" t="s">
        <v>2148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2149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204</v>
      </c>
      <c r="B81" s="117">
        <f t="shared" ref="B81:Q81" si="28">B82+B85+B87+B100</f>
        <v>4320.7502841391833</v>
      </c>
      <c r="C81" s="117">
        <f t="shared" si="28"/>
        <v>4218.0105737955109</v>
      </c>
      <c r="D81" s="117">
        <f t="shared" si="28"/>
        <v>4275.0593583335212</v>
      </c>
      <c r="E81" s="117">
        <f t="shared" si="28"/>
        <v>4426.7395558208773</v>
      </c>
      <c r="F81" s="117">
        <f t="shared" si="28"/>
        <v>4341.6742602013019</v>
      </c>
      <c r="G81" s="117">
        <f t="shared" si="28"/>
        <v>4685.1572262288373</v>
      </c>
      <c r="H81" s="117">
        <f t="shared" si="28"/>
        <v>4257.7634140085065</v>
      </c>
      <c r="I81" s="117">
        <f t="shared" si="28"/>
        <v>4454.7841513515095</v>
      </c>
      <c r="J81" s="117">
        <f t="shared" si="28"/>
        <v>3996.2488992689077</v>
      </c>
      <c r="K81" s="117">
        <f t="shared" si="28"/>
        <v>4146.8795994577094</v>
      </c>
      <c r="L81" s="117">
        <f t="shared" si="28"/>
        <v>4089.0884990443492</v>
      </c>
      <c r="M81" s="117">
        <f t="shared" si="28"/>
        <v>4121.0518500265825</v>
      </c>
      <c r="N81" s="117">
        <f t="shared" si="28"/>
        <v>3853.0280483503857</v>
      </c>
      <c r="O81" s="117">
        <f t="shared" si="28"/>
        <v>3825.0841999345093</v>
      </c>
      <c r="P81" s="117">
        <f t="shared" si="28"/>
        <v>3760.1641198488933</v>
      </c>
      <c r="Q81" s="117">
        <f t="shared" si="28"/>
        <v>3678.4989786685946</v>
      </c>
      <c r="R81" s="117">
        <f t="shared" ref="R81:V81" si="29">R82+R85+R87+R100</f>
        <v>3585.2288495576622</v>
      </c>
      <c r="S81" s="117">
        <f t="shared" si="29"/>
        <v>3726.7974284703287</v>
      </c>
      <c r="T81" s="117">
        <f t="shared" si="29"/>
        <v>3773.9844014348564</v>
      </c>
      <c r="U81" s="117">
        <f t="shared" si="29"/>
        <v>3668.2098933932175</v>
      </c>
      <c r="V81" s="117">
        <f t="shared" si="29"/>
        <v>3578.0722682251958</v>
      </c>
      <c r="W81" s="117">
        <f t="shared" ref="W81:Y81" si="30">W82+W85+W87+W100</f>
        <v>3437.0670234829986</v>
      </c>
      <c r="X81" s="117">
        <f t="shared" si="30"/>
        <v>3322.5366368116165</v>
      </c>
      <c r="Y81" s="117">
        <f t="shared" si="30"/>
        <v>3005.1820557860665</v>
      </c>
      <c r="DA81" s="129" t="s">
        <v>2150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2151</v>
      </c>
    </row>
    <row r="83" spans="1:105" ht="12" customHeight="1" x14ac:dyDescent="0.25">
      <c r="A83" s="97" t="s">
        <v>200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2152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2153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2154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2155</v>
      </c>
    </row>
    <row r="87" spans="1:105" ht="12" customHeight="1" x14ac:dyDescent="0.25">
      <c r="A87" s="121" t="s">
        <v>55</v>
      </c>
      <c r="B87" s="122">
        <v>2562.7415439438164</v>
      </c>
      <c r="C87" s="122">
        <v>2484.8437824515231</v>
      </c>
      <c r="D87" s="122">
        <v>2448.6922632385517</v>
      </c>
      <c r="E87" s="122">
        <v>2396.9572217612426</v>
      </c>
      <c r="F87" s="122">
        <v>2366.5247608197105</v>
      </c>
      <c r="G87" s="122">
        <v>2432.0194888518777</v>
      </c>
      <c r="H87" s="122">
        <v>2238.7653838835295</v>
      </c>
      <c r="I87" s="122">
        <v>2213.1526714286183</v>
      </c>
      <c r="J87" s="122">
        <v>2040.4254540278278</v>
      </c>
      <c r="K87" s="122">
        <v>2045.6175435780556</v>
      </c>
      <c r="L87" s="122">
        <v>2050.7255244002426</v>
      </c>
      <c r="M87" s="122">
        <v>2063.6968286781193</v>
      </c>
      <c r="N87" s="122">
        <v>1922.8178132167052</v>
      </c>
      <c r="O87" s="122">
        <v>1874.5993130826835</v>
      </c>
      <c r="P87" s="122">
        <v>1779.032876589019</v>
      </c>
      <c r="Q87" s="122">
        <v>1693.6992749518636</v>
      </c>
      <c r="R87" s="122">
        <v>1669.9152278308613</v>
      </c>
      <c r="S87" s="122">
        <v>1682.5344738282718</v>
      </c>
      <c r="T87" s="122">
        <v>1661.0158102510711</v>
      </c>
      <c r="U87" s="122">
        <v>1550.0101277949739</v>
      </c>
      <c r="V87" s="122">
        <v>1485.8777778119666</v>
      </c>
      <c r="W87" s="122">
        <v>1429.6299964159568</v>
      </c>
      <c r="X87" s="122">
        <v>1393.8887798916567</v>
      </c>
      <c r="Y87" s="122">
        <v>1204.1672772093002</v>
      </c>
      <c r="DA87" s="130" t="s">
        <v>2156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2157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2158</v>
      </c>
    </row>
    <row r="90" spans="1:105" ht="12" customHeight="1" x14ac:dyDescent="0.25">
      <c r="A90" s="100" t="s">
        <v>200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2159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2160</v>
      </c>
    </row>
    <row r="92" spans="1:105" ht="12" customHeight="1" x14ac:dyDescent="0.25">
      <c r="A92" s="106" t="s">
        <v>124</v>
      </c>
      <c r="B92" s="101">
        <v>2560.0342345484469</v>
      </c>
      <c r="C92" s="101">
        <v>2482.1024053942974</v>
      </c>
      <c r="D92" s="101">
        <v>2446.2631823381439</v>
      </c>
      <c r="E92" s="101">
        <v>2394.6559662884029</v>
      </c>
      <c r="F92" s="101">
        <v>2364.1602198985261</v>
      </c>
      <c r="G92" s="101">
        <v>2429.7404841994316</v>
      </c>
      <c r="H92" s="101">
        <v>2236.5169780833803</v>
      </c>
      <c r="I92" s="101">
        <v>2211.031662200251</v>
      </c>
      <c r="J92" s="101">
        <v>2038.1200025884448</v>
      </c>
      <c r="K92" s="101">
        <v>2043.2467230643899</v>
      </c>
      <c r="L92" s="101">
        <v>2048.1492919613138</v>
      </c>
      <c r="M92" s="101">
        <v>2061.346700557543</v>
      </c>
      <c r="N92" s="101">
        <v>1920.5066361932058</v>
      </c>
      <c r="O92" s="101">
        <v>1872.4294505159</v>
      </c>
      <c r="P92" s="101">
        <v>1776.636502101891</v>
      </c>
      <c r="Q92" s="101">
        <v>1691.7748073807843</v>
      </c>
      <c r="R92" s="101">
        <v>1667.7332537084649</v>
      </c>
      <c r="S92" s="101">
        <v>1680.1467577052722</v>
      </c>
      <c r="T92" s="101">
        <v>1658.5835315411111</v>
      </c>
      <c r="U92" s="101">
        <v>1547.5385037849469</v>
      </c>
      <c r="V92" s="101">
        <v>1482.7514317413356</v>
      </c>
      <c r="W92" s="101">
        <v>1426.426114652096</v>
      </c>
      <c r="X92" s="101">
        <v>1390.2193888962427</v>
      </c>
      <c r="Y92" s="101">
        <v>1201.332152892327</v>
      </c>
      <c r="DA92" s="131" t="s">
        <v>2161</v>
      </c>
    </row>
    <row r="93" spans="1:105" ht="12" customHeight="1" x14ac:dyDescent="0.25">
      <c r="A93" s="107" t="s">
        <v>123</v>
      </c>
      <c r="B93" s="104">
        <v>2.707309395369232</v>
      </c>
      <c r="C93" s="104">
        <v>2.7413770572255336</v>
      </c>
      <c r="D93" s="104">
        <v>2.4290809004069227</v>
      </c>
      <c r="E93" s="104">
        <v>2.3012554728397268</v>
      </c>
      <c r="F93" s="104">
        <v>2.3645409211845738</v>
      </c>
      <c r="G93" s="104">
        <v>2.2790046524462984</v>
      </c>
      <c r="H93" s="104">
        <v>2.2484058001494756</v>
      </c>
      <c r="I93" s="104">
        <v>2.1210092283673694</v>
      </c>
      <c r="J93" s="104">
        <v>2.305451439383468</v>
      </c>
      <c r="K93" s="104">
        <v>2.3708205136655653</v>
      </c>
      <c r="L93" s="104">
        <v>2.5762324389289852</v>
      </c>
      <c r="M93" s="104">
        <v>2.3501281205758198</v>
      </c>
      <c r="N93" s="104">
        <v>2.3111770234994244</v>
      </c>
      <c r="O93" s="104">
        <v>2.1698625667835789</v>
      </c>
      <c r="P93" s="104">
        <v>2.3963744871282522</v>
      </c>
      <c r="Q93" s="104">
        <v>1.9244675710793568</v>
      </c>
      <c r="R93" s="104">
        <v>2.1819741223965079</v>
      </c>
      <c r="S93" s="104">
        <v>2.3877161229992603</v>
      </c>
      <c r="T93" s="104">
        <v>2.4322787099601606</v>
      </c>
      <c r="U93" s="104">
        <v>2.4716240100267344</v>
      </c>
      <c r="V93" s="104">
        <v>3.1263460706309392</v>
      </c>
      <c r="W93" s="104">
        <v>3.2038817638612289</v>
      </c>
      <c r="X93" s="104">
        <v>3.6693909954135355</v>
      </c>
      <c r="Y93" s="104">
        <v>2.8351243169732498</v>
      </c>
      <c r="DA93" s="132" t="s">
        <v>2162</v>
      </c>
    </row>
    <row r="94" spans="1:105" ht="12" customHeight="1" x14ac:dyDescent="0.25">
      <c r="A94" s="108" t="s">
        <v>50</v>
      </c>
      <c r="B94" s="98">
        <v>2.707309395369232</v>
      </c>
      <c r="C94" s="98">
        <v>2.7413770572255336</v>
      </c>
      <c r="D94" s="98">
        <v>2.4290809004069227</v>
      </c>
      <c r="E94" s="98">
        <v>2.3012554728397268</v>
      </c>
      <c r="F94" s="98">
        <v>2.3645409211845738</v>
      </c>
      <c r="G94" s="98">
        <v>2.2790046524462984</v>
      </c>
      <c r="H94" s="98">
        <v>2.2484058001494756</v>
      </c>
      <c r="I94" s="98">
        <v>2.1210092283673694</v>
      </c>
      <c r="J94" s="98">
        <v>2.305451439383468</v>
      </c>
      <c r="K94" s="98">
        <v>2.3708205136655653</v>
      </c>
      <c r="L94" s="98">
        <v>2.5762324389289852</v>
      </c>
      <c r="M94" s="98">
        <v>2.3501281205758198</v>
      </c>
      <c r="N94" s="98">
        <v>2.3111770234994244</v>
      </c>
      <c r="O94" s="98">
        <v>2.1698625667835789</v>
      </c>
      <c r="P94" s="98">
        <v>2.3963744871282522</v>
      </c>
      <c r="Q94" s="98">
        <v>1.9244675710793568</v>
      </c>
      <c r="R94" s="98">
        <v>2.1819741223965079</v>
      </c>
      <c r="S94" s="98">
        <v>2.3877161229992603</v>
      </c>
      <c r="T94" s="98">
        <v>2.4322787099601606</v>
      </c>
      <c r="U94" s="98">
        <v>2.4716240100267344</v>
      </c>
      <c r="V94" s="98">
        <v>3.1263460706309392</v>
      </c>
      <c r="W94" s="98">
        <v>3.2038817638612289</v>
      </c>
      <c r="X94" s="98">
        <v>3.6693909954135355</v>
      </c>
      <c r="Y94" s="98">
        <v>2.8351243169732498</v>
      </c>
      <c r="DA94" s="63" t="s">
        <v>2163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2164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2165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2166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2167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2168</v>
      </c>
    </row>
    <row r="100" spans="1:105" ht="12" customHeight="1" x14ac:dyDescent="0.25">
      <c r="A100" s="121" t="s">
        <v>54</v>
      </c>
      <c r="B100" s="122">
        <v>1758.0087401953667</v>
      </c>
      <c r="C100" s="122">
        <v>1733.1667913439874</v>
      </c>
      <c r="D100" s="122">
        <v>1826.3670950949697</v>
      </c>
      <c r="E100" s="122">
        <v>2029.7823340596344</v>
      </c>
      <c r="F100" s="122">
        <v>1975.1494993815916</v>
      </c>
      <c r="G100" s="122">
        <v>2253.1377373769601</v>
      </c>
      <c r="H100" s="122">
        <v>2018.998030124977</v>
      </c>
      <c r="I100" s="122">
        <v>2241.6314799228912</v>
      </c>
      <c r="J100" s="122">
        <v>1955.82344524108</v>
      </c>
      <c r="K100" s="122">
        <v>2101.2620558796539</v>
      </c>
      <c r="L100" s="122">
        <v>2038.3629746441063</v>
      </c>
      <c r="M100" s="122">
        <v>2057.3550213484627</v>
      </c>
      <c r="N100" s="122">
        <v>1930.2102351336803</v>
      </c>
      <c r="O100" s="122">
        <v>1950.4848868518256</v>
      </c>
      <c r="P100" s="122">
        <v>1981.1312432598745</v>
      </c>
      <c r="Q100" s="122">
        <v>1984.7997037167313</v>
      </c>
      <c r="R100" s="122">
        <v>1915.3136217268011</v>
      </c>
      <c r="S100" s="122">
        <v>2044.2629546420569</v>
      </c>
      <c r="T100" s="122">
        <v>2112.9685911837855</v>
      </c>
      <c r="U100" s="122">
        <v>2118.1997655982436</v>
      </c>
      <c r="V100" s="122">
        <v>2092.1944904132292</v>
      </c>
      <c r="W100" s="122">
        <v>2007.4370270670418</v>
      </c>
      <c r="X100" s="122">
        <v>1928.6478569199598</v>
      </c>
      <c r="Y100" s="122">
        <v>1801.0147785767663</v>
      </c>
      <c r="DA100" s="130" t="s">
        <v>2169</v>
      </c>
    </row>
    <row r="101" spans="1:105" ht="12" customHeight="1" x14ac:dyDescent="0.25">
      <c r="A101" s="97" t="s">
        <v>203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2170</v>
      </c>
    </row>
    <row r="102" spans="1:105" ht="12" customHeight="1" x14ac:dyDescent="0.25">
      <c r="A102" s="97" t="s">
        <v>50</v>
      </c>
      <c r="B102" s="98">
        <v>1758.0087401953667</v>
      </c>
      <c r="C102" s="98">
        <v>1733.1667913439874</v>
      </c>
      <c r="D102" s="98">
        <v>1826.3670950949697</v>
      </c>
      <c r="E102" s="98">
        <v>2029.7823340596344</v>
      </c>
      <c r="F102" s="98">
        <v>1975.1494993815916</v>
      </c>
      <c r="G102" s="98">
        <v>2253.1377373769601</v>
      </c>
      <c r="H102" s="98">
        <v>2018.998030124977</v>
      </c>
      <c r="I102" s="98">
        <v>2241.6314799228912</v>
      </c>
      <c r="J102" s="98">
        <v>1955.82344524108</v>
      </c>
      <c r="K102" s="98">
        <v>2101.2620558796539</v>
      </c>
      <c r="L102" s="98">
        <v>2038.3629746441063</v>
      </c>
      <c r="M102" s="98">
        <v>2057.3550213484627</v>
      </c>
      <c r="N102" s="98">
        <v>1930.2102351336803</v>
      </c>
      <c r="O102" s="98">
        <v>1950.4848868518256</v>
      </c>
      <c r="P102" s="98">
        <v>1981.1312432598745</v>
      </c>
      <c r="Q102" s="98">
        <v>1984.7997037167313</v>
      </c>
      <c r="R102" s="98">
        <v>1915.3136217268011</v>
      </c>
      <c r="S102" s="98">
        <v>2044.2629546420569</v>
      </c>
      <c r="T102" s="98">
        <v>2112.9685911837855</v>
      </c>
      <c r="U102" s="98">
        <v>2118.1997655982436</v>
      </c>
      <c r="V102" s="98">
        <v>2092.1944904132292</v>
      </c>
      <c r="W102" s="98">
        <v>2007.4370270670418</v>
      </c>
      <c r="X102" s="98">
        <v>1928.6478569199598</v>
      </c>
      <c r="Y102" s="98">
        <v>1801.0147785767663</v>
      </c>
      <c r="DA102" s="63" t="s">
        <v>2171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2172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207</v>
      </c>
      <c r="B105" s="117">
        <f t="shared" ref="B105:Q105" si="35">B106+B109+B111+B120</f>
        <v>14.38787957973326</v>
      </c>
      <c r="C105" s="117">
        <f t="shared" si="35"/>
        <v>12.731479528274217</v>
      </c>
      <c r="D105" s="117">
        <f t="shared" si="35"/>
        <v>11.613451737580842</v>
      </c>
      <c r="E105" s="117">
        <f t="shared" si="35"/>
        <v>9.8808948442444056</v>
      </c>
      <c r="F105" s="117">
        <f t="shared" si="35"/>
        <v>7.410594639632949</v>
      </c>
      <c r="G105" s="117">
        <f t="shared" si="35"/>
        <v>3.5938021329136096</v>
      </c>
      <c r="H105" s="117">
        <f t="shared" si="35"/>
        <v>2.7465982936611875</v>
      </c>
      <c r="I105" s="117">
        <f t="shared" si="35"/>
        <v>3.7657319027108338</v>
      </c>
      <c r="J105" s="117">
        <f t="shared" si="35"/>
        <v>2.8853662882537119</v>
      </c>
      <c r="K105" s="117">
        <f t="shared" si="35"/>
        <v>3.8904015908253315</v>
      </c>
      <c r="L105" s="117">
        <f t="shared" si="35"/>
        <v>3.5844016760257906</v>
      </c>
      <c r="M105" s="117">
        <f t="shared" si="35"/>
        <v>3.517093215899715</v>
      </c>
      <c r="N105" s="117">
        <f t="shared" si="35"/>
        <v>3.2119222744032512</v>
      </c>
      <c r="O105" s="117">
        <f t="shared" si="35"/>
        <v>3.1441698842492132</v>
      </c>
      <c r="P105" s="117">
        <f t="shared" si="35"/>
        <v>2.9543034706324258</v>
      </c>
      <c r="Q105" s="117">
        <f t="shared" si="35"/>
        <v>2.9889327051869117</v>
      </c>
      <c r="R105" s="117">
        <f t="shared" ref="R105:V105" si="36">R106+R109+R111+R120</f>
        <v>2.9197262964277737</v>
      </c>
      <c r="S105" s="117">
        <f t="shared" si="36"/>
        <v>3.0224593916932241</v>
      </c>
      <c r="T105" s="117">
        <f t="shared" si="36"/>
        <v>3.0935345962601755</v>
      </c>
      <c r="U105" s="117">
        <f t="shared" si="36"/>
        <v>3.2209671333706416</v>
      </c>
      <c r="V105" s="117">
        <f t="shared" si="36"/>
        <v>3.0573544059726219</v>
      </c>
      <c r="W105" s="117">
        <f t="shared" ref="W105:Y105" si="37">W106+W109+W111+W120</f>
        <v>3.3205838744901053</v>
      </c>
      <c r="X105" s="117">
        <f t="shared" si="37"/>
        <v>3.4029981237682878</v>
      </c>
      <c r="Y105" s="117">
        <f t="shared" si="37"/>
        <v>3.0738806430486774</v>
      </c>
      <c r="DA105" s="129" t="s">
        <v>2173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2174</v>
      </c>
    </row>
    <row r="107" spans="1:105" ht="12" customHeight="1" x14ac:dyDescent="0.25">
      <c r="A107" s="97" t="s">
        <v>198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2175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2176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2177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2178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2179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2180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2181</v>
      </c>
    </row>
    <row r="114" spans="1:105" ht="12" customHeight="1" x14ac:dyDescent="0.25">
      <c r="A114" s="100" t="s">
        <v>198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2182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2183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2184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2185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2186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2187</v>
      </c>
    </row>
    <row r="120" spans="1:105" ht="12" customHeight="1" x14ac:dyDescent="0.25">
      <c r="A120" s="121" t="s">
        <v>54</v>
      </c>
      <c r="B120" s="122">
        <v>14.38787957973326</v>
      </c>
      <c r="C120" s="122">
        <v>12.731479528274217</v>
      </c>
      <c r="D120" s="122">
        <v>11.613451737580842</v>
      </c>
      <c r="E120" s="122">
        <v>9.8808948442444056</v>
      </c>
      <c r="F120" s="122">
        <v>7.410594639632949</v>
      </c>
      <c r="G120" s="122">
        <v>3.5938021329136096</v>
      </c>
      <c r="H120" s="122">
        <v>2.7465982936611875</v>
      </c>
      <c r="I120" s="122">
        <v>3.7657319027108338</v>
      </c>
      <c r="J120" s="122">
        <v>2.8853662882537119</v>
      </c>
      <c r="K120" s="122">
        <v>3.8904015908253315</v>
      </c>
      <c r="L120" s="122">
        <v>3.5844016760257906</v>
      </c>
      <c r="M120" s="122">
        <v>3.517093215899715</v>
      </c>
      <c r="N120" s="122">
        <v>3.2119222744032512</v>
      </c>
      <c r="O120" s="122">
        <v>3.1441698842492132</v>
      </c>
      <c r="P120" s="122">
        <v>2.9543034706324258</v>
      </c>
      <c r="Q120" s="122">
        <v>2.9889327051869117</v>
      </c>
      <c r="R120" s="122">
        <v>2.9197262964277737</v>
      </c>
      <c r="S120" s="122">
        <v>3.0224593916932241</v>
      </c>
      <c r="T120" s="122">
        <v>3.0935345962601755</v>
      </c>
      <c r="U120" s="122">
        <v>3.2209671333706416</v>
      </c>
      <c r="V120" s="122">
        <v>3.0573544059726219</v>
      </c>
      <c r="W120" s="122">
        <v>3.3205838744901053</v>
      </c>
      <c r="X120" s="122">
        <v>3.4029981237682878</v>
      </c>
      <c r="Y120" s="122">
        <v>3.0738806430486774</v>
      </c>
      <c r="DA120" s="130" t="s">
        <v>2188</v>
      </c>
    </row>
    <row r="121" spans="1:105" ht="12" customHeight="1" x14ac:dyDescent="0.25">
      <c r="A121" s="97" t="s">
        <v>50</v>
      </c>
      <c r="B121" s="98">
        <v>14.38787957973326</v>
      </c>
      <c r="C121" s="98">
        <v>12.731479528274217</v>
      </c>
      <c r="D121" s="98">
        <v>11.613451737580842</v>
      </c>
      <c r="E121" s="98">
        <v>9.8808948442444056</v>
      </c>
      <c r="F121" s="98">
        <v>7.410594639632949</v>
      </c>
      <c r="G121" s="98">
        <v>3.5938021329136096</v>
      </c>
      <c r="H121" s="98">
        <v>2.7465982936611875</v>
      </c>
      <c r="I121" s="98">
        <v>3.7657319027108338</v>
      </c>
      <c r="J121" s="98">
        <v>2.8853662882537119</v>
      </c>
      <c r="K121" s="98">
        <v>3.8904015908253315</v>
      </c>
      <c r="L121" s="98">
        <v>3.5844016760257906</v>
      </c>
      <c r="M121" s="98">
        <v>3.517093215899715</v>
      </c>
      <c r="N121" s="98">
        <v>3.2119222744032512</v>
      </c>
      <c r="O121" s="98">
        <v>3.1441698842492132</v>
      </c>
      <c r="P121" s="98">
        <v>2.9543034706324258</v>
      </c>
      <c r="Q121" s="98">
        <v>2.9889327051869117</v>
      </c>
      <c r="R121" s="98">
        <v>2.9197262964277737</v>
      </c>
      <c r="S121" s="98">
        <v>3.0224593916932241</v>
      </c>
      <c r="T121" s="98">
        <v>3.0935345962601755</v>
      </c>
      <c r="U121" s="98">
        <v>3.2209671333706416</v>
      </c>
      <c r="V121" s="98">
        <v>3.0573544059726219</v>
      </c>
      <c r="W121" s="98">
        <v>3.3205838744901053</v>
      </c>
      <c r="X121" s="98">
        <v>3.4029981237682878</v>
      </c>
      <c r="Y121" s="98">
        <v>3.0738806430486774</v>
      </c>
      <c r="DA121" s="63" t="s">
        <v>2189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2190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209</v>
      </c>
      <c r="B124" s="117">
        <f t="shared" ref="B124:Q124" si="42">B125+B128+B130+B139</f>
        <v>1746.3976087825363</v>
      </c>
      <c r="C124" s="117">
        <f t="shared" si="42"/>
        <v>1773.6341994753345</v>
      </c>
      <c r="D124" s="117">
        <f t="shared" si="42"/>
        <v>1744.0823307889464</v>
      </c>
      <c r="E124" s="117">
        <f t="shared" si="42"/>
        <v>1865.5963055782211</v>
      </c>
      <c r="F124" s="117">
        <f t="shared" si="42"/>
        <v>1578.5645715169169</v>
      </c>
      <c r="G124" s="117">
        <f t="shared" si="42"/>
        <v>1759.5838853442317</v>
      </c>
      <c r="H124" s="117">
        <f t="shared" si="42"/>
        <v>1390.2409872861945</v>
      </c>
      <c r="I124" s="117">
        <f t="shared" si="42"/>
        <v>1426.4070258604766</v>
      </c>
      <c r="J124" s="117">
        <f t="shared" si="42"/>
        <v>1153.624869233661</v>
      </c>
      <c r="K124" s="117">
        <f t="shared" si="42"/>
        <v>1193.0931197733344</v>
      </c>
      <c r="L124" s="117">
        <f t="shared" si="42"/>
        <v>1109.1285411145486</v>
      </c>
      <c r="M124" s="117">
        <f t="shared" si="42"/>
        <v>1066.6995812123298</v>
      </c>
      <c r="N124" s="117">
        <f t="shared" si="42"/>
        <v>1005.9704459397512</v>
      </c>
      <c r="O124" s="117">
        <f t="shared" si="42"/>
        <v>973.28267224060585</v>
      </c>
      <c r="P124" s="117">
        <f t="shared" si="42"/>
        <v>970.88194659661804</v>
      </c>
      <c r="Q124" s="117">
        <f t="shared" si="42"/>
        <v>970.30701400937789</v>
      </c>
      <c r="R124" s="117">
        <f t="shared" ref="R124:V124" si="43">R125+R128+R130+R139</f>
        <v>949.98103871350702</v>
      </c>
      <c r="S124" s="117">
        <f t="shared" si="43"/>
        <v>973.50827756197975</v>
      </c>
      <c r="T124" s="117">
        <f t="shared" si="43"/>
        <v>947.91940411049507</v>
      </c>
      <c r="U124" s="117">
        <f t="shared" si="43"/>
        <v>956.38977535671359</v>
      </c>
      <c r="V124" s="117">
        <f t="shared" si="43"/>
        <v>900.20886035039223</v>
      </c>
      <c r="W124" s="117">
        <f t="shared" ref="W124:Y124" si="44">W125+W128+W130+W139</f>
        <v>882.43673629231068</v>
      </c>
      <c r="X124" s="117">
        <f t="shared" si="44"/>
        <v>822.90261381637902</v>
      </c>
      <c r="Y124" s="117">
        <f t="shared" si="44"/>
        <v>778.86957437779699</v>
      </c>
      <c r="DA124" s="129" t="s">
        <v>2191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2192</v>
      </c>
    </row>
    <row r="126" spans="1:105" ht="12" customHeight="1" x14ac:dyDescent="0.25">
      <c r="A126" s="97" t="s">
        <v>199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2193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2194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2195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2196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2197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2198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2199</v>
      </c>
    </row>
    <row r="133" spans="1:105" ht="12" customHeight="1" x14ac:dyDescent="0.25">
      <c r="A133" s="100" t="s">
        <v>199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2200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2201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2202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2203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2204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2205</v>
      </c>
    </row>
    <row r="139" spans="1:105" ht="12" customHeight="1" x14ac:dyDescent="0.25">
      <c r="A139" s="121" t="s">
        <v>54</v>
      </c>
      <c r="B139" s="122">
        <v>1746.3976087825363</v>
      </c>
      <c r="C139" s="122">
        <v>1773.6341994753345</v>
      </c>
      <c r="D139" s="122">
        <v>1744.0823307889464</v>
      </c>
      <c r="E139" s="122">
        <v>1865.5963055782211</v>
      </c>
      <c r="F139" s="122">
        <v>1578.5645715169169</v>
      </c>
      <c r="G139" s="122">
        <v>1759.5838853442317</v>
      </c>
      <c r="H139" s="122">
        <v>1390.2409872861945</v>
      </c>
      <c r="I139" s="122">
        <v>1426.4070258604766</v>
      </c>
      <c r="J139" s="122">
        <v>1153.624869233661</v>
      </c>
      <c r="K139" s="122">
        <v>1193.0931197733344</v>
      </c>
      <c r="L139" s="122">
        <v>1109.1285411145486</v>
      </c>
      <c r="M139" s="122">
        <v>1066.6995812123298</v>
      </c>
      <c r="N139" s="122">
        <v>1005.9704459397512</v>
      </c>
      <c r="O139" s="122">
        <v>973.28267224060585</v>
      </c>
      <c r="P139" s="122">
        <v>970.88194659661804</v>
      </c>
      <c r="Q139" s="122">
        <v>970.30701400937789</v>
      </c>
      <c r="R139" s="122">
        <v>949.98103871350702</v>
      </c>
      <c r="S139" s="122">
        <v>973.50827756197975</v>
      </c>
      <c r="T139" s="122">
        <v>947.91940411049507</v>
      </c>
      <c r="U139" s="122">
        <v>956.38977535671359</v>
      </c>
      <c r="V139" s="122">
        <v>900.20886035039223</v>
      </c>
      <c r="W139" s="122">
        <v>882.43673629231068</v>
      </c>
      <c r="X139" s="122">
        <v>822.90261381637902</v>
      </c>
      <c r="Y139" s="122">
        <v>778.86957437779699</v>
      </c>
      <c r="DA139" s="130" t="s">
        <v>2206</v>
      </c>
    </row>
    <row r="140" spans="1:105" ht="12" customHeight="1" x14ac:dyDescent="0.25">
      <c r="A140" s="97" t="s">
        <v>50</v>
      </c>
      <c r="B140" s="98">
        <v>1746.3976087825363</v>
      </c>
      <c r="C140" s="98">
        <v>1773.6341994753345</v>
      </c>
      <c r="D140" s="98">
        <v>1744.0823307889464</v>
      </c>
      <c r="E140" s="98">
        <v>1865.5963055782211</v>
      </c>
      <c r="F140" s="98">
        <v>1578.5645715169169</v>
      </c>
      <c r="G140" s="98">
        <v>1759.5838853442317</v>
      </c>
      <c r="H140" s="98">
        <v>1390.2409872861945</v>
      </c>
      <c r="I140" s="98">
        <v>1426.4070258604766</v>
      </c>
      <c r="J140" s="98">
        <v>1153.624869233661</v>
      </c>
      <c r="K140" s="98">
        <v>1193.0931197733344</v>
      </c>
      <c r="L140" s="98">
        <v>1109.1285411145486</v>
      </c>
      <c r="M140" s="98">
        <v>1066.6995812123298</v>
      </c>
      <c r="N140" s="98">
        <v>1005.9704459397512</v>
      </c>
      <c r="O140" s="98">
        <v>973.28267224060585</v>
      </c>
      <c r="P140" s="98">
        <v>970.88194659661804</v>
      </c>
      <c r="Q140" s="98">
        <v>970.30701400937789</v>
      </c>
      <c r="R140" s="98">
        <v>949.98103871350702</v>
      </c>
      <c r="S140" s="98">
        <v>973.50827756197975</v>
      </c>
      <c r="T140" s="98">
        <v>947.91940411049507</v>
      </c>
      <c r="U140" s="98">
        <v>956.38977535671359</v>
      </c>
      <c r="V140" s="98">
        <v>900.20886035039223</v>
      </c>
      <c r="W140" s="98">
        <v>882.43673629231068</v>
      </c>
      <c r="X140" s="98">
        <v>822.90261381637902</v>
      </c>
      <c r="Y140" s="98">
        <v>778.86957437779699</v>
      </c>
      <c r="DA140" s="63" t="s">
        <v>2207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2208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142.70535905769657</v>
      </c>
      <c r="C143" s="117">
        <f t="shared" si="49"/>
        <v>173.22108994992067</v>
      </c>
      <c r="D143" s="117">
        <f t="shared" si="49"/>
        <v>252.24025305658103</v>
      </c>
      <c r="E143" s="117">
        <f t="shared" si="49"/>
        <v>360.06450387731178</v>
      </c>
      <c r="F143" s="117">
        <f t="shared" si="49"/>
        <v>453.22397781725988</v>
      </c>
      <c r="G143" s="117">
        <f t="shared" si="49"/>
        <v>511.10002261394192</v>
      </c>
      <c r="H143" s="117">
        <f t="shared" si="49"/>
        <v>581.69162012950505</v>
      </c>
      <c r="I143" s="117">
        <f t="shared" si="49"/>
        <v>685.0552955172783</v>
      </c>
      <c r="J143" s="117">
        <f t="shared" si="49"/>
        <v>764.29038515012985</v>
      </c>
      <c r="K143" s="117">
        <f t="shared" si="49"/>
        <v>901.03553782052745</v>
      </c>
      <c r="L143" s="117">
        <f t="shared" si="49"/>
        <v>1042.224159204731</v>
      </c>
      <c r="M143" s="117">
        <f t="shared" si="49"/>
        <v>1088.355496357696</v>
      </c>
      <c r="N143" s="117">
        <f t="shared" si="49"/>
        <v>1126.5080370584906</v>
      </c>
      <c r="O143" s="117">
        <f t="shared" si="49"/>
        <v>1208.7138533486777</v>
      </c>
      <c r="P143" s="117">
        <f t="shared" si="49"/>
        <v>1245.9675824973792</v>
      </c>
      <c r="Q143" s="117">
        <f t="shared" si="49"/>
        <v>1234.9544204194874</v>
      </c>
      <c r="R143" s="117">
        <f t="shared" ref="R143:V143" si="50">R144+R146+R148+R157</f>
        <v>1275.0889422771638</v>
      </c>
      <c r="S143" s="117">
        <f t="shared" si="50"/>
        <v>1330.5386058513802</v>
      </c>
      <c r="T143" s="117">
        <f t="shared" si="50"/>
        <v>1398.3312809106355</v>
      </c>
      <c r="U143" s="117">
        <f t="shared" si="50"/>
        <v>1442.5197953062236</v>
      </c>
      <c r="V143" s="117">
        <f t="shared" si="50"/>
        <v>1632.7822635421326</v>
      </c>
      <c r="W143" s="117">
        <f t="shared" ref="W143:Y143" si="51">W144+W146+W148+W157</f>
        <v>1666.6717968123235</v>
      </c>
      <c r="X143" s="117">
        <f t="shared" si="51"/>
        <v>1728.3521237682316</v>
      </c>
      <c r="Y143" s="117">
        <f t="shared" si="51"/>
        <v>1643.5741674326559</v>
      </c>
      <c r="DA143" s="129" t="s">
        <v>2209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2210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2211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2212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2213</v>
      </c>
    </row>
    <row r="148" spans="1:105" ht="12" customHeight="1" x14ac:dyDescent="0.25">
      <c r="A148" s="121" t="s">
        <v>55</v>
      </c>
      <c r="B148" s="122">
        <v>89.47946258070148</v>
      </c>
      <c r="C148" s="122">
        <v>105.91468384290948</v>
      </c>
      <c r="D148" s="122">
        <v>146.79940752073929</v>
      </c>
      <c r="E148" s="122">
        <v>192.54436552229666</v>
      </c>
      <c r="F148" s="122">
        <v>244.26363970673597</v>
      </c>
      <c r="G148" s="122">
        <v>278.71320066457469</v>
      </c>
      <c r="H148" s="122">
        <v>317.2820617074035</v>
      </c>
      <c r="I148" s="122">
        <v>362.63718497318717</v>
      </c>
      <c r="J148" s="122">
        <v>411.24723798015538</v>
      </c>
      <c r="K148" s="122">
        <v>473.00884854817667</v>
      </c>
      <c r="L148" s="122">
        <v>532.6104724271047</v>
      </c>
      <c r="M148" s="122">
        <v>532.6722361392109</v>
      </c>
      <c r="N148" s="122">
        <v>539.24233312504839</v>
      </c>
      <c r="O148" s="122">
        <v>570.68805358958036</v>
      </c>
      <c r="P148" s="122">
        <v>591.37754244854011</v>
      </c>
      <c r="Q148" s="122">
        <v>576.76130462577225</v>
      </c>
      <c r="R148" s="122">
        <v>629.60230911784777</v>
      </c>
      <c r="S148" s="122">
        <v>639.53493402235574</v>
      </c>
      <c r="T148" s="122">
        <v>693.41434331256801</v>
      </c>
      <c r="U148" s="122">
        <v>697.89647044404046</v>
      </c>
      <c r="V148" s="122">
        <v>785.21144841915975</v>
      </c>
      <c r="W148" s="122">
        <v>808.67936055349082</v>
      </c>
      <c r="X148" s="122">
        <v>856.22324978286952</v>
      </c>
      <c r="Y148" s="122">
        <v>794.15424557382175</v>
      </c>
      <c r="DA148" s="130" t="s">
        <v>2214</v>
      </c>
    </row>
    <row r="149" spans="1:105" ht="12" customHeight="1" x14ac:dyDescent="0.25">
      <c r="A149" s="97" t="s">
        <v>124</v>
      </c>
      <c r="B149" s="98">
        <v>89.352974906265814</v>
      </c>
      <c r="C149" s="98">
        <v>105.75648664382908</v>
      </c>
      <c r="D149" s="98">
        <v>146.56552874302625</v>
      </c>
      <c r="E149" s="98">
        <v>192.11003810429605</v>
      </c>
      <c r="F149" s="98">
        <v>243.72992923670003</v>
      </c>
      <c r="G149" s="98">
        <v>278.11427939364154</v>
      </c>
      <c r="H149" s="98">
        <v>316.63562254802218</v>
      </c>
      <c r="I149" s="98">
        <v>361.95440694087989</v>
      </c>
      <c r="J149" s="98">
        <v>410.26857090107427</v>
      </c>
      <c r="K149" s="98">
        <v>471.74068200386091</v>
      </c>
      <c r="L149" s="98">
        <v>530.65863953923906</v>
      </c>
      <c r="M149" s="98">
        <v>531.12358011520996</v>
      </c>
      <c r="N149" s="98">
        <v>537.44702088906547</v>
      </c>
      <c r="O149" s="98">
        <v>568.78451299358051</v>
      </c>
      <c r="P149" s="98">
        <v>589.05444035744745</v>
      </c>
      <c r="Q149" s="98">
        <v>574.60975827825143</v>
      </c>
      <c r="R149" s="98">
        <v>626.97031195569798</v>
      </c>
      <c r="S149" s="98">
        <v>636.88157822512483</v>
      </c>
      <c r="T149" s="98">
        <v>690.90289511583728</v>
      </c>
      <c r="U149" s="98">
        <v>695.4206031580577</v>
      </c>
      <c r="V149" s="98">
        <v>781.63793652174479</v>
      </c>
      <c r="W149" s="98">
        <v>805.31859864435671</v>
      </c>
      <c r="X149" s="98">
        <v>851.95479849918775</v>
      </c>
      <c r="Y149" s="98">
        <v>790.59093570947994</v>
      </c>
      <c r="DA149" s="63" t="s">
        <v>2215</v>
      </c>
    </row>
    <row r="150" spans="1:105" ht="12" customHeight="1" x14ac:dyDescent="0.25">
      <c r="A150" s="97" t="s">
        <v>123</v>
      </c>
      <c r="B150" s="98">
        <v>0.12648767443566372</v>
      </c>
      <c r="C150" s="98">
        <v>0.15819719908039889</v>
      </c>
      <c r="D150" s="98">
        <v>0.23387877771310356</v>
      </c>
      <c r="E150" s="98">
        <v>0.4343274180006253</v>
      </c>
      <c r="F150" s="98">
        <v>0.53371047003597338</v>
      </c>
      <c r="G150" s="98">
        <v>0.59892127093313874</v>
      </c>
      <c r="H150" s="98">
        <v>0.64643915938136753</v>
      </c>
      <c r="I150" s="98">
        <v>0.68277803230729661</v>
      </c>
      <c r="J150" s="98">
        <v>0.9786670790811316</v>
      </c>
      <c r="K150" s="98">
        <v>1.2681665443157069</v>
      </c>
      <c r="L150" s="98">
        <v>1.9518328878657556</v>
      </c>
      <c r="M150" s="98">
        <v>1.5486560240010891</v>
      </c>
      <c r="N150" s="98">
        <v>1.7953122359828169</v>
      </c>
      <c r="O150" s="98">
        <v>1.9035405959998632</v>
      </c>
      <c r="P150" s="98">
        <v>2.3231020910926139</v>
      </c>
      <c r="Q150" s="98">
        <v>2.1515463475208887</v>
      </c>
      <c r="R150" s="98">
        <v>2.631997162149823</v>
      </c>
      <c r="S150" s="98">
        <v>2.6533557972308794</v>
      </c>
      <c r="T150" s="98">
        <v>2.5114481967308344</v>
      </c>
      <c r="U150" s="98">
        <v>2.4758672859828583</v>
      </c>
      <c r="V150" s="98">
        <v>3.5735118974149911</v>
      </c>
      <c r="W150" s="98">
        <v>3.3607619091339824</v>
      </c>
      <c r="X150" s="98">
        <v>4.2684512836819595</v>
      </c>
      <c r="Y150" s="98">
        <v>3.5633098643418522</v>
      </c>
      <c r="DA150" s="63" t="s">
        <v>2216</v>
      </c>
    </row>
    <row r="151" spans="1:105" ht="12" customHeight="1" x14ac:dyDescent="0.25">
      <c r="A151" s="100" t="s">
        <v>50</v>
      </c>
      <c r="B151" s="101">
        <v>0.12648767443566372</v>
      </c>
      <c r="C151" s="101">
        <v>0.15819719908039889</v>
      </c>
      <c r="D151" s="101">
        <v>0.23387877771310356</v>
      </c>
      <c r="E151" s="101">
        <v>0.4343274180006253</v>
      </c>
      <c r="F151" s="101">
        <v>0.53371047003597338</v>
      </c>
      <c r="G151" s="101">
        <v>0.59892127093313874</v>
      </c>
      <c r="H151" s="101">
        <v>0.64643915938136753</v>
      </c>
      <c r="I151" s="101">
        <v>0.68277803230729661</v>
      </c>
      <c r="J151" s="101">
        <v>0.9786670790811316</v>
      </c>
      <c r="K151" s="101">
        <v>1.2681665443157069</v>
      </c>
      <c r="L151" s="101">
        <v>1.9518328878657556</v>
      </c>
      <c r="M151" s="101">
        <v>1.5486560240010891</v>
      </c>
      <c r="N151" s="101">
        <v>1.7953122359828169</v>
      </c>
      <c r="O151" s="101">
        <v>1.9035405959998632</v>
      </c>
      <c r="P151" s="101">
        <v>2.3231020910926139</v>
      </c>
      <c r="Q151" s="101">
        <v>2.1515463475208887</v>
      </c>
      <c r="R151" s="101">
        <v>2.631997162149823</v>
      </c>
      <c r="S151" s="101">
        <v>2.6533557972308794</v>
      </c>
      <c r="T151" s="101">
        <v>2.5114481967308344</v>
      </c>
      <c r="U151" s="101">
        <v>2.4758672859828583</v>
      </c>
      <c r="V151" s="101">
        <v>3.5735118974149911</v>
      </c>
      <c r="W151" s="101">
        <v>3.3607619091339824</v>
      </c>
      <c r="X151" s="101">
        <v>4.2684512836819595</v>
      </c>
      <c r="Y151" s="101">
        <v>3.5633098643418522</v>
      </c>
      <c r="DA151" s="131" t="s">
        <v>2217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2218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2219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2220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2221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2222</v>
      </c>
    </row>
    <row r="157" spans="1:105" ht="12" customHeight="1" x14ac:dyDescent="0.25">
      <c r="A157" s="121" t="s">
        <v>54</v>
      </c>
      <c r="B157" s="122">
        <v>53.225896476995082</v>
      </c>
      <c r="C157" s="122">
        <v>67.306406107011171</v>
      </c>
      <c r="D157" s="122">
        <v>105.44084553584173</v>
      </c>
      <c r="E157" s="122">
        <v>167.52013835501512</v>
      </c>
      <c r="F157" s="122">
        <v>208.96033811052388</v>
      </c>
      <c r="G157" s="122">
        <v>232.38682194936723</v>
      </c>
      <c r="H157" s="122">
        <v>264.4095584221015</v>
      </c>
      <c r="I157" s="122">
        <v>322.41811054409112</v>
      </c>
      <c r="J157" s="122">
        <v>353.04314716997453</v>
      </c>
      <c r="K157" s="122">
        <v>428.02668927235084</v>
      </c>
      <c r="L157" s="122">
        <v>509.6136867776263</v>
      </c>
      <c r="M157" s="122">
        <v>555.68326021848509</v>
      </c>
      <c r="N157" s="122">
        <v>587.26570393344207</v>
      </c>
      <c r="O157" s="122">
        <v>638.02579975909737</v>
      </c>
      <c r="P157" s="122">
        <v>654.59004004883923</v>
      </c>
      <c r="Q157" s="122">
        <v>658.19311579371515</v>
      </c>
      <c r="R157" s="122">
        <v>645.48663315931594</v>
      </c>
      <c r="S157" s="122">
        <v>691.00367182902448</v>
      </c>
      <c r="T157" s="122">
        <v>704.91693759806742</v>
      </c>
      <c r="U157" s="122">
        <v>744.62332486218315</v>
      </c>
      <c r="V157" s="122">
        <v>847.57081512297293</v>
      </c>
      <c r="W157" s="122">
        <v>857.99243625883253</v>
      </c>
      <c r="X157" s="122">
        <v>872.12887398536213</v>
      </c>
      <c r="Y157" s="122">
        <v>849.41992185883419</v>
      </c>
      <c r="DA157" s="130" t="s">
        <v>2223</v>
      </c>
    </row>
    <row r="158" spans="1:105" ht="12" customHeight="1" x14ac:dyDescent="0.25">
      <c r="A158" s="97" t="s">
        <v>50</v>
      </c>
      <c r="B158" s="98">
        <v>53.225896476995082</v>
      </c>
      <c r="C158" s="98">
        <v>67.306406107011171</v>
      </c>
      <c r="D158" s="98">
        <v>105.44084553584173</v>
      </c>
      <c r="E158" s="98">
        <v>167.52013835501512</v>
      </c>
      <c r="F158" s="98">
        <v>208.96033811052388</v>
      </c>
      <c r="G158" s="98">
        <v>232.38682194936723</v>
      </c>
      <c r="H158" s="98">
        <v>264.4095584221015</v>
      </c>
      <c r="I158" s="98">
        <v>322.41811054409112</v>
      </c>
      <c r="J158" s="98">
        <v>353.04314716997453</v>
      </c>
      <c r="K158" s="98">
        <v>428.02668927235084</v>
      </c>
      <c r="L158" s="98">
        <v>509.6136867776263</v>
      </c>
      <c r="M158" s="98">
        <v>555.68326021848509</v>
      </c>
      <c r="N158" s="98">
        <v>587.26570393344207</v>
      </c>
      <c r="O158" s="98">
        <v>638.02579975909737</v>
      </c>
      <c r="P158" s="98">
        <v>654.59004004883923</v>
      </c>
      <c r="Q158" s="98">
        <v>658.19311579371515</v>
      </c>
      <c r="R158" s="98">
        <v>645.48663315931594</v>
      </c>
      <c r="S158" s="98">
        <v>691.00367182902448</v>
      </c>
      <c r="T158" s="98">
        <v>704.91693759806742</v>
      </c>
      <c r="U158" s="98">
        <v>744.62332486218315</v>
      </c>
      <c r="V158" s="98">
        <v>847.57081512297293</v>
      </c>
      <c r="W158" s="98">
        <v>857.99243625883253</v>
      </c>
      <c r="X158" s="98">
        <v>872.12887398536213</v>
      </c>
      <c r="Y158" s="98">
        <v>849.41992185883419</v>
      </c>
      <c r="DA158" s="63" t="s">
        <v>2224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2225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1203.0910524406961</v>
      </c>
      <c r="C161" s="117">
        <f t="shared" si="54"/>
        <v>1203.8544351184864</v>
      </c>
      <c r="D161" s="117">
        <f t="shared" si="54"/>
        <v>1231.427013822592</v>
      </c>
      <c r="E161" s="117">
        <f t="shared" si="54"/>
        <v>1234.3370723914386</v>
      </c>
      <c r="F161" s="117">
        <f t="shared" si="54"/>
        <v>1283.0906249726088</v>
      </c>
      <c r="G161" s="117">
        <f t="shared" si="54"/>
        <v>1257.856397311647</v>
      </c>
      <c r="H161" s="117">
        <f t="shared" si="54"/>
        <v>1224.8821396129267</v>
      </c>
      <c r="I161" s="117">
        <f t="shared" si="54"/>
        <v>1222.85652801789</v>
      </c>
      <c r="J161" s="117">
        <f t="shared" si="54"/>
        <v>1161.4181698745269</v>
      </c>
      <c r="K161" s="117">
        <f t="shared" si="54"/>
        <v>1126.4951796618552</v>
      </c>
      <c r="L161" s="117">
        <f t="shared" si="54"/>
        <v>1142.8056296052036</v>
      </c>
      <c r="M161" s="117">
        <f t="shared" si="54"/>
        <v>1120.0046651899586</v>
      </c>
      <c r="N161" s="117">
        <f t="shared" si="54"/>
        <v>1036.9629511562785</v>
      </c>
      <c r="O161" s="117">
        <f t="shared" si="54"/>
        <v>966.02044402103229</v>
      </c>
      <c r="P161" s="117">
        <f t="shared" si="54"/>
        <v>878.35978905247771</v>
      </c>
      <c r="Q161" s="117">
        <f t="shared" si="54"/>
        <v>823.17313292336416</v>
      </c>
      <c r="R161" s="117">
        <f t="shared" ref="R161:V161" si="55">R162+R164+R166+R175</f>
        <v>805.51595818421822</v>
      </c>
      <c r="S161" s="117">
        <f t="shared" si="55"/>
        <v>820.52401116296301</v>
      </c>
      <c r="T161" s="117">
        <f t="shared" si="55"/>
        <v>814.70673882962967</v>
      </c>
      <c r="U161" s="117">
        <f t="shared" si="55"/>
        <v>759.20397428278807</v>
      </c>
      <c r="V161" s="117">
        <f t="shared" si="55"/>
        <v>744.78776347155872</v>
      </c>
      <c r="W161" s="117">
        <f t="shared" ref="W161:Y161" si="56">W162+W164+W166+W175</f>
        <v>748.01581708599065</v>
      </c>
      <c r="X161" s="117">
        <f t="shared" si="56"/>
        <v>747.86438905476098</v>
      </c>
      <c r="Y161" s="117">
        <f t="shared" si="56"/>
        <v>656.59975775106818</v>
      </c>
      <c r="DA161" s="129" t="s">
        <v>2226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2227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2228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2229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2230</v>
      </c>
    </row>
    <row r="166" spans="1:105" ht="12" customHeight="1" x14ac:dyDescent="0.25">
      <c r="A166" s="121" t="s">
        <v>55</v>
      </c>
      <c r="B166" s="122">
        <v>665.87551232093301</v>
      </c>
      <c r="C166" s="122">
        <v>677.66316739742206</v>
      </c>
      <c r="D166" s="122">
        <v>681.43901072279698</v>
      </c>
      <c r="E166" s="122">
        <v>679.73424402860837</v>
      </c>
      <c r="F166" s="122">
        <v>716.34431782468948</v>
      </c>
      <c r="G166" s="122">
        <v>711.47256887919787</v>
      </c>
      <c r="H166" s="122">
        <v>692.35249107700304</v>
      </c>
      <c r="I166" s="122">
        <v>676.83614933214733</v>
      </c>
      <c r="J166" s="122">
        <v>646.43242930364579</v>
      </c>
      <c r="K166" s="122">
        <v>621.55835521572772</v>
      </c>
      <c r="L166" s="122">
        <v>639.91148204205456</v>
      </c>
      <c r="M166" s="122">
        <v>628.98018045527897</v>
      </c>
      <c r="N166" s="122">
        <v>581.148781565479</v>
      </c>
      <c r="O166" s="122">
        <v>536.21183487909775</v>
      </c>
      <c r="P166" s="122">
        <v>473.44285124430343</v>
      </c>
      <c r="Q166" s="122">
        <v>433.5439450029362</v>
      </c>
      <c r="R166" s="122">
        <v>447.0159592214012</v>
      </c>
      <c r="S166" s="122">
        <v>451.00322949761477</v>
      </c>
      <c r="T166" s="122">
        <v>452.19285075518405</v>
      </c>
      <c r="U166" s="122">
        <v>419.47473845282985</v>
      </c>
      <c r="V166" s="122">
        <v>406.83018914401185</v>
      </c>
      <c r="W166" s="122">
        <v>431.20547674005832</v>
      </c>
      <c r="X166" s="122">
        <v>452.4244459121208</v>
      </c>
      <c r="Y166" s="122">
        <v>402.60149732695152</v>
      </c>
      <c r="DA166" s="130" t="s">
        <v>2231</v>
      </c>
    </row>
    <row r="167" spans="1:105" ht="12" customHeight="1" x14ac:dyDescent="0.25">
      <c r="A167" s="97" t="s">
        <v>124</v>
      </c>
      <c r="B167" s="98">
        <v>665.61531327306386</v>
      </c>
      <c r="C167" s="98">
        <v>677.3713711954133</v>
      </c>
      <c r="D167" s="98">
        <v>681.20731693425682</v>
      </c>
      <c r="E167" s="98">
        <v>679.49486745830416</v>
      </c>
      <c r="F167" s="98">
        <v>716.07504015528536</v>
      </c>
      <c r="G167" s="98">
        <v>711.20223621359571</v>
      </c>
      <c r="H167" s="98">
        <v>692.06920826367491</v>
      </c>
      <c r="I167" s="98">
        <v>676.55213181091381</v>
      </c>
      <c r="J167" s="98">
        <v>646.10889371456244</v>
      </c>
      <c r="K167" s="98">
        <v>621.19599496035642</v>
      </c>
      <c r="L167" s="98">
        <v>639.46249392920765</v>
      </c>
      <c r="M167" s="98">
        <v>628.53189478229763</v>
      </c>
      <c r="N167" s="98">
        <v>580.78382003331194</v>
      </c>
      <c r="O167" s="98">
        <v>535.90772994159101</v>
      </c>
      <c r="P167" s="98">
        <v>473.07018054081038</v>
      </c>
      <c r="Q167" s="98">
        <v>433.31019734898831</v>
      </c>
      <c r="R167" s="98">
        <v>446.70494970440768</v>
      </c>
      <c r="S167" s="98">
        <v>450.60924506735131</v>
      </c>
      <c r="T167" s="98">
        <v>451.79725756725759</v>
      </c>
      <c r="U167" s="98">
        <v>419.11426926605873</v>
      </c>
      <c r="V167" s="98">
        <v>406.51183860544961</v>
      </c>
      <c r="W167" s="98">
        <v>430.84293448003729</v>
      </c>
      <c r="X167" s="98">
        <v>451.99110014935258</v>
      </c>
      <c r="Y167" s="98">
        <v>402.31770966399097</v>
      </c>
      <c r="DA167" s="63" t="s">
        <v>2232</v>
      </c>
    </row>
    <row r="168" spans="1:105" ht="12" customHeight="1" x14ac:dyDescent="0.25">
      <c r="A168" s="97" t="s">
        <v>123</v>
      </c>
      <c r="B168" s="98">
        <v>0.26019904786910519</v>
      </c>
      <c r="C168" s="98">
        <v>0.29179620200875783</v>
      </c>
      <c r="D168" s="98">
        <v>0.23169378854032893</v>
      </c>
      <c r="E168" s="98">
        <v>0.23937657030425127</v>
      </c>
      <c r="F168" s="98">
        <v>0.26927766940421588</v>
      </c>
      <c r="G168" s="98">
        <v>0.27033266560198843</v>
      </c>
      <c r="H168" s="98">
        <v>0.28328281332804028</v>
      </c>
      <c r="I168" s="98">
        <v>0.2840175212335137</v>
      </c>
      <c r="J168" s="98">
        <v>0.32353558908332769</v>
      </c>
      <c r="K168" s="98">
        <v>0.36236025537129479</v>
      </c>
      <c r="L168" s="98">
        <v>0.44898811284691481</v>
      </c>
      <c r="M168" s="98">
        <v>0.44828567298121197</v>
      </c>
      <c r="N168" s="98">
        <v>0.36496153216711824</v>
      </c>
      <c r="O168" s="98">
        <v>0.30410493750679057</v>
      </c>
      <c r="P168" s="98">
        <v>0.37267070349308029</v>
      </c>
      <c r="Q168" s="98">
        <v>0.23374765394790492</v>
      </c>
      <c r="R168" s="98">
        <v>0.31100951699346002</v>
      </c>
      <c r="S168" s="98">
        <v>0.39398443026346402</v>
      </c>
      <c r="T168" s="98">
        <v>0.39559318792650283</v>
      </c>
      <c r="U168" s="98">
        <v>0.36046918677109796</v>
      </c>
      <c r="V168" s="98">
        <v>0.31835053856216922</v>
      </c>
      <c r="W168" s="98">
        <v>0.36254226002100709</v>
      </c>
      <c r="X168" s="98">
        <v>0.43334576276831488</v>
      </c>
      <c r="Y168" s="98">
        <v>0.28378766296045199</v>
      </c>
      <c r="DA168" s="63" t="s">
        <v>2233</v>
      </c>
    </row>
    <row r="169" spans="1:105" ht="12" customHeight="1" x14ac:dyDescent="0.25">
      <c r="A169" s="100" t="s">
        <v>50</v>
      </c>
      <c r="B169" s="101">
        <v>0.26019904786910519</v>
      </c>
      <c r="C169" s="101">
        <v>0.29179620200875783</v>
      </c>
      <c r="D169" s="101">
        <v>0.23169378854032893</v>
      </c>
      <c r="E169" s="101">
        <v>0.23937657030425127</v>
      </c>
      <c r="F169" s="101">
        <v>0.26927766940421588</v>
      </c>
      <c r="G169" s="101">
        <v>0.27033266560198843</v>
      </c>
      <c r="H169" s="101">
        <v>0.28328281332804028</v>
      </c>
      <c r="I169" s="101">
        <v>0.2840175212335137</v>
      </c>
      <c r="J169" s="101">
        <v>0.32353558908332769</v>
      </c>
      <c r="K169" s="101">
        <v>0.36236025537129479</v>
      </c>
      <c r="L169" s="101">
        <v>0.44898811284691481</v>
      </c>
      <c r="M169" s="101">
        <v>0.44828567298121197</v>
      </c>
      <c r="N169" s="101">
        <v>0.36496153216711824</v>
      </c>
      <c r="O169" s="101">
        <v>0.30410493750679057</v>
      </c>
      <c r="P169" s="101">
        <v>0.37267070349308029</v>
      </c>
      <c r="Q169" s="101">
        <v>0.23374765394790492</v>
      </c>
      <c r="R169" s="101">
        <v>0.31100951699346002</v>
      </c>
      <c r="S169" s="101">
        <v>0.39398443026346402</v>
      </c>
      <c r="T169" s="101">
        <v>0.39559318792650283</v>
      </c>
      <c r="U169" s="101">
        <v>0.36046918677109796</v>
      </c>
      <c r="V169" s="101">
        <v>0.31835053856216922</v>
      </c>
      <c r="W169" s="101">
        <v>0.36254226002100709</v>
      </c>
      <c r="X169" s="101">
        <v>0.43334576276831488</v>
      </c>
      <c r="Y169" s="101">
        <v>0.28378766296045199</v>
      </c>
      <c r="DA169" s="131" t="s">
        <v>2234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2235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2236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2237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2238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2239</v>
      </c>
    </row>
    <row r="175" spans="1:105" ht="12" customHeight="1" x14ac:dyDescent="0.25">
      <c r="A175" s="121" t="s">
        <v>54</v>
      </c>
      <c r="B175" s="122">
        <v>537.21554011976309</v>
      </c>
      <c r="C175" s="122">
        <v>526.19126772106449</v>
      </c>
      <c r="D175" s="122">
        <v>549.98800309979492</v>
      </c>
      <c r="E175" s="122">
        <v>554.60282836283034</v>
      </c>
      <c r="F175" s="122">
        <v>566.74630714791931</v>
      </c>
      <c r="G175" s="122">
        <v>546.38382843244915</v>
      </c>
      <c r="H175" s="122">
        <v>532.52964853592368</v>
      </c>
      <c r="I175" s="122">
        <v>546.02037868574268</v>
      </c>
      <c r="J175" s="122">
        <v>514.98574057088103</v>
      </c>
      <c r="K175" s="122">
        <v>504.93682444612739</v>
      </c>
      <c r="L175" s="122">
        <v>502.89414756314903</v>
      </c>
      <c r="M175" s="122">
        <v>491.02448473467956</v>
      </c>
      <c r="N175" s="122">
        <v>455.81416959079945</v>
      </c>
      <c r="O175" s="122">
        <v>429.80860914193454</v>
      </c>
      <c r="P175" s="122">
        <v>404.91693780817434</v>
      </c>
      <c r="Q175" s="122">
        <v>389.62918792042791</v>
      </c>
      <c r="R175" s="122">
        <v>358.49999896281702</v>
      </c>
      <c r="S175" s="122">
        <v>369.52078166534818</v>
      </c>
      <c r="T175" s="122">
        <v>362.51388807444562</v>
      </c>
      <c r="U175" s="122">
        <v>339.72923582995816</v>
      </c>
      <c r="V175" s="122">
        <v>337.95757432754687</v>
      </c>
      <c r="W175" s="122">
        <v>316.81034034593233</v>
      </c>
      <c r="X175" s="122">
        <v>295.43994314264012</v>
      </c>
      <c r="Y175" s="122">
        <v>253.99826042411664</v>
      </c>
      <c r="DA175" s="130" t="s">
        <v>2240</v>
      </c>
    </row>
    <row r="176" spans="1:105" ht="12" customHeight="1" x14ac:dyDescent="0.25">
      <c r="A176" s="97" t="s">
        <v>50</v>
      </c>
      <c r="B176" s="98">
        <v>537.21554011976309</v>
      </c>
      <c r="C176" s="98">
        <v>526.19126772106449</v>
      </c>
      <c r="D176" s="98">
        <v>549.98800309979492</v>
      </c>
      <c r="E176" s="98">
        <v>554.60282836283034</v>
      </c>
      <c r="F176" s="98">
        <v>566.74630714791931</v>
      </c>
      <c r="G176" s="98">
        <v>546.38382843244915</v>
      </c>
      <c r="H176" s="98">
        <v>532.52964853592368</v>
      </c>
      <c r="I176" s="98">
        <v>546.02037868574268</v>
      </c>
      <c r="J176" s="98">
        <v>514.98574057088103</v>
      </c>
      <c r="K176" s="98">
        <v>504.93682444612739</v>
      </c>
      <c r="L176" s="98">
        <v>502.89414756314903</v>
      </c>
      <c r="M176" s="98">
        <v>491.02448473467956</v>
      </c>
      <c r="N176" s="98">
        <v>455.81416959079945</v>
      </c>
      <c r="O176" s="98">
        <v>429.80860914193454</v>
      </c>
      <c r="P176" s="98">
        <v>404.91693780817434</v>
      </c>
      <c r="Q176" s="98">
        <v>389.62918792042791</v>
      </c>
      <c r="R176" s="98">
        <v>358.49999896281702</v>
      </c>
      <c r="S176" s="98">
        <v>369.52078166534818</v>
      </c>
      <c r="T176" s="98">
        <v>362.51388807444562</v>
      </c>
      <c r="U176" s="98">
        <v>339.72923582995816</v>
      </c>
      <c r="V176" s="98">
        <v>337.95757432754687</v>
      </c>
      <c r="W176" s="98">
        <v>316.81034034593233</v>
      </c>
      <c r="X176" s="98">
        <v>295.43994314264012</v>
      </c>
      <c r="Y176" s="98">
        <v>253.99826042411664</v>
      </c>
      <c r="DA176" s="63" t="s">
        <v>2241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2242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13953.641928706696</v>
      </c>
      <c r="C3" s="117">
        <f t="shared" si="0"/>
        <v>14425.936896671174</v>
      </c>
      <c r="D3" s="117">
        <f t="shared" si="0"/>
        <v>14641.006428786532</v>
      </c>
      <c r="E3" s="117">
        <f t="shared" si="0"/>
        <v>14432.218932839898</v>
      </c>
      <c r="F3" s="117">
        <f t="shared" si="0"/>
        <v>14185.149158320633</v>
      </c>
      <c r="G3" s="117">
        <f t="shared" si="0"/>
        <v>14289.64908750707</v>
      </c>
      <c r="H3" s="117">
        <f t="shared" si="0"/>
        <v>15433.406081381667</v>
      </c>
      <c r="I3" s="117">
        <f t="shared" si="0"/>
        <v>13979.420683715107</v>
      </c>
      <c r="J3" s="117">
        <f t="shared" si="0"/>
        <v>14544.37499850466</v>
      </c>
      <c r="K3" s="117">
        <f t="shared" si="0"/>
        <v>14759.796889998504</v>
      </c>
      <c r="L3" s="117">
        <f t="shared" si="0"/>
        <v>16820.566311525905</v>
      </c>
      <c r="M3" s="117">
        <f t="shared" si="0"/>
        <v>14985.457083049323</v>
      </c>
      <c r="N3" s="117">
        <f t="shared" si="0"/>
        <v>15374.158797683991</v>
      </c>
      <c r="O3" s="117">
        <f t="shared" si="0"/>
        <v>15274.181986192378</v>
      </c>
      <c r="P3" s="117">
        <f t="shared" si="0"/>
        <v>14025.617096863518</v>
      </c>
      <c r="Q3" s="117">
        <f t="shared" si="0"/>
        <v>14076.513487467268</v>
      </c>
      <c r="R3" s="117">
        <f t="shared" ref="R3:V3" si="1">R4+R7+R9+R19</f>
        <v>15025.761904900373</v>
      </c>
      <c r="S3" s="117">
        <f t="shared" si="1"/>
        <v>15689.350707913851</v>
      </c>
      <c r="T3" s="117">
        <f t="shared" si="1"/>
        <v>16249.748414487345</v>
      </c>
      <c r="U3" s="117">
        <f t="shared" si="1"/>
        <v>14230.886535774156</v>
      </c>
      <c r="V3" s="117">
        <f t="shared" si="1"/>
        <v>15384.202951881671</v>
      </c>
      <c r="W3" s="117">
        <f t="shared" ref="W3:Y3" si="2">W4+W7+W9+W19</f>
        <v>16898.991065839153</v>
      </c>
      <c r="X3" s="117">
        <f t="shared" si="2"/>
        <v>15739.888132749769</v>
      </c>
      <c r="Y3" s="117">
        <f t="shared" si="2"/>
        <v>14397.159733809445</v>
      </c>
      <c r="DA3" s="129" t="s">
        <v>2244</v>
      </c>
    </row>
    <row r="4" spans="1:105" ht="12.95" customHeight="1" x14ac:dyDescent="0.25">
      <c r="A4" s="121" t="s">
        <v>57</v>
      </c>
      <c r="B4" s="122">
        <f t="shared" ref="B4:Q4" si="3">SUM(B5:B6)</f>
        <v>11734.555471932383</v>
      </c>
      <c r="C4" s="122">
        <f t="shared" si="3"/>
        <v>12262.217710435061</v>
      </c>
      <c r="D4" s="122">
        <f t="shared" si="3"/>
        <v>12417.752007161171</v>
      </c>
      <c r="E4" s="122">
        <f t="shared" si="3"/>
        <v>12024.76474319213</v>
      </c>
      <c r="F4" s="122">
        <f t="shared" si="3"/>
        <v>11777.743175665435</v>
      </c>
      <c r="G4" s="122">
        <f t="shared" si="3"/>
        <v>11950.232254160581</v>
      </c>
      <c r="H4" s="122">
        <f t="shared" si="3"/>
        <v>12999.776029000965</v>
      </c>
      <c r="I4" s="122">
        <f t="shared" si="3"/>
        <v>11616.722860635497</v>
      </c>
      <c r="J4" s="122">
        <f t="shared" si="3"/>
        <v>12107.87071192648</v>
      </c>
      <c r="K4" s="122">
        <f t="shared" si="3"/>
        <v>12283.081323578246</v>
      </c>
      <c r="L4" s="122">
        <f t="shared" si="3"/>
        <v>14269.855211826225</v>
      </c>
      <c r="M4" s="122">
        <f t="shared" si="3"/>
        <v>12485.292232548936</v>
      </c>
      <c r="N4" s="122">
        <f t="shared" si="3"/>
        <v>12879.982282317438</v>
      </c>
      <c r="O4" s="122">
        <f t="shared" si="3"/>
        <v>12799.596874972181</v>
      </c>
      <c r="P4" s="122">
        <f t="shared" si="3"/>
        <v>11570.21931144806</v>
      </c>
      <c r="Q4" s="122">
        <f t="shared" si="3"/>
        <v>11620.762130482448</v>
      </c>
      <c r="R4" s="122">
        <f t="shared" ref="R4:V4" si="4">SUM(R5:R6)</f>
        <v>12527.850075913819</v>
      </c>
      <c r="S4" s="122">
        <f t="shared" si="4"/>
        <v>13117.678736114121</v>
      </c>
      <c r="T4" s="122">
        <f t="shared" si="4"/>
        <v>13620.620356276961</v>
      </c>
      <c r="U4" s="122">
        <f t="shared" si="4"/>
        <v>11768.505807381815</v>
      </c>
      <c r="V4" s="122">
        <f t="shared" si="4"/>
        <v>12840.868996755566</v>
      </c>
      <c r="W4" s="122">
        <f t="shared" ref="W4:Y4" si="5">SUM(W5:W6)</f>
        <v>14313.57563608585</v>
      </c>
      <c r="X4" s="122">
        <f t="shared" si="5"/>
        <v>13417.702143172133</v>
      </c>
      <c r="Y4" s="122">
        <f t="shared" si="5"/>
        <v>12424.216851298504</v>
      </c>
      <c r="DA4" s="130" t="s">
        <v>2245</v>
      </c>
    </row>
    <row r="5" spans="1:105" ht="12" customHeight="1" x14ac:dyDescent="0.25">
      <c r="A5" s="97" t="s">
        <v>51</v>
      </c>
      <c r="B5" s="98">
        <v>11672.718436111796</v>
      </c>
      <c r="C5" s="98">
        <v>12198.159625616468</v>
      </c>
      <c r="D5" s="98">
        <v>12354.697111874046</v>
      </c>
      <c r="E5" s="98">
        <v>11964.170639429594</v>
      </c>
      <c r="F5" s="98">
        <v>11719.416501068767</v>
      </c>
      <c r="G5" s="98">
        <v>11891.793464750548</v>
      </c>
      <c r="H5" s="98">
        <v>12936.438793982968</v>
      </c>
      <c r="I5" s="98">
        <v>11560.790019994405</v>
      </c>
      <c r="J5" s="98">
        <v>12049.958407854248</v>
      </c>
      <c r="K5" s="98">
        <v>12224.525545993405</v>
      </c>
      <c r="L5" s="98">
        <v>14200.888951087021</v>
      </c>
      <c r="M5" s="98">
        <v>12426.059120507756</v>
      </c>
      <c r="N5" s="98">
        <v>12819.007850409753</v>
      </c>
      <c r="O5" s="98">
        <v>12739.131877439762</v>
      </c>
      <c r="P5" s="98">
        <v>11516.806570456234</v>
      </c>
      <c r="Q5" s="98">
        <v>11567.264176918687</v>
      </c>
      <c r="R5" s="98">
        <v>12470.291925232981</v>
      </c>
      <c r="S5" s="98">
        <v>13057.488085981344</v>
      </c>
      <c r="T5" s="98">
        <v>13557.358836730731</v>
      </c>
      <c r="U5" s="98">
        <v>11714.354125866268</v>
      </c>
      <c r="V5" s="98">
        <v>12781.436882128281</v>
      </c>
      <c r="W5" s="98">
        <v>14247.89472380291</v>
      </c>
      <c r="X5" s="98">
        <v>13357.751188133283</v>
      </c>
      <c r="Y5" s="98">
        <v>12368.950787790087</v>
      </c>
      <c r="DA5" s="63" t="s">
        <v>2246</v>
      </c>
    </row>
    <row r="6" spans="1:105" ht="12" customHeight="1" x14ac:dyDescent="0.25">
      <c r="A6" s="97" t="s">
        <v>53</v>
      </c>
      <c r="B6" s="98">
        <v>61.837035820587111</v>
      </c>
      <c r="C6" s="98">
        <v>64.05808481859323</v>
      </c>
      <c r="D6" s="98">
        <v>63.05489528712566</v>
      </c>
      <c r="E6" s="98">
        <v>60.594103762535887</v>
      </c>
      <c r="F6" s="98">
        <v>58.326674596668887</v>
      </c>
      <c r="G6" s="98">
        <v>58.438789410033102</v>
      </c>
      <c r="H6" s="98">
        <v>63.337235017995887</v>
      </c>
      <c r="I6" s="98">
        <v>55.932840641090706</v>
      </c>
      <c r="J6" s="98">
        <v>57.912304072232025</v>
      </c>
      <c r="K6" s="98">
        <v>58.555777584840861</v>
      </c>
      <c r="L6" s="98">
        <v>68.966260739204614</v>
      </c>
      <c r="M6" s="98">
        <v>59.233112041180306</v>
      </c>
      <c r="N6" s="98">
        <v>60.97443190768589</v>
      </c>
      <c r="O6" s="98">
        <v>60.464997532418323</v>
      </c>
      <c r="P6" s="98">
        <v>53.41274099182575</v>
      </c>
      <c r="Q6" s="98">
        <v>53.497953563761129</v>
      </c>
      <c r="R6" s="98">
        <v>57.558150680837031</v>
      </c>
      <c r="S6" s="98">
        <v>60.190650132777719</v>
      </c>
      <c r="T6" s="98">
        <v>63.261519546229174</v>
      </c>
      <c r="U6" s="98">
        <v>54.151681515546734</v>
      </c>
      <c r="V6" s="98">
        <v>59.432114627285159</v>
      </c>
      <c r="W6" s="98">
        <v>65.680912282940525</v>
      </c>
      <c r="X6" s="98">
        <v>59.950955038850893</v>
      </c>
      <c r="Y6" s="98">
        <v>55.266063508416991</v>
      </c>
      <c r="DA6" s="63" t="s">
        <v>2247</v>
      </c>
    </row>
    <row r="7" spans="1:105" ht="12.95" customHeight="1" x14ac:dyDescent="0.25">
      <c r="A7" s="121" t="s">
        <v>92</v>
      </c>
      <c r="B7" s="122">
        <f t="shared" ref="B7:Y7" si="6">B8</f>
        <v>5.4008427684613416</v>
      </c>
      <c r="C7" s="122">
        <f t="shared" si="6"/>
        <v>6.2266094838628057</v>
      </c>
      <c r="D7" s="122">
        <f t="shared" si="6"/>
        <v>5.1608344735195386</v>
      </c>
      <c r="E7" s="122">
        <f t="shared" si="6"/>
        <v>9.9124228859029362</v>
      </c>
      <c r="F7" s="122">
        <f t="shared" si="6"/>
        <v>5.3233503206806612</v>
      </c>
      <c r="G7" s="122">
        <f t="shared" si="6"/>
        <v>6.4961515896861206</v>
      </c>
      <c r="H7" s="122">
        <f t="shared" si="6"/>
        <v>7.765044543050533</v>
      </c>
      <c r="I7" s="122">
        <f t="shared" si="6"/>
        <v>6.2196966583290454</v>
      </c>
      <c r="J7" s="122">
        <f t="shared" si="6"/>
        <v>6.3391319249007232</v>
      </c>
      <c r="K7" s="122">
        <f t="shared" si="6"/>
        <v>7.8358010057730993</v>
      </c>
      <c r="L7" s="122">
        <f t="shared" si="6"/>
        <v>8.9294694912597077</v>
      </c>
      <c r="M7" s="122">
        <f t="shared" si="6"/>
        <v>8.7683759537046075</v>
      </c>
      <c r="N7" s="122">
        <f t="shared" si="6"/>
        <v>10.296379657341603</v>
      </c>
      <c r="O7" s="122">
        <f t="shared" si="6"/>
        <v>8.667886006932811</v>
      </c>
      <c r="P7" s="122">
        <f t="shared" si="6"/>
        <v>7.6608634854467814</v>
      </c>
      <c r="Q7" s="122">
        <f t="shared" si="6"/>
        <v>10.663580713376428</v>
      </c>
      <c r="R7" s="122">
        <f t="shared" si="6"/>
        <v>10.108445307975384</v>
      </c>
      <c r="S7" s="122">
        <f t="shared" si="6"/>
        <v>11.047456781036397</v>
      </c>
      <c r="T7" s="122">
        <f t="shared" si="6"/>
        <v>11.247272997607649</v>
      </c>
      <c r="U7" s="122">
        <f t="shared" si="6"/>
        <v>12.61850127828925</v>
      </c>
      <c r="V7" s="122">
        <f t="shared" si="6"/>
        <v>10.469191041404118</v>
      </c>
      <c r="W7" s="122">
        <f t="shared" si="6"/>
        <v>11.673343664945461</v>
      </c>
      <c r="X7" s="122">
        <f t="shared" si="6"/>
        <v>10.952406714994591</v>
      </c>
      <c r="Y7" s="122">
        <f t="shared" si="6"/>
        <v>9.5634674944389406</v>
      </c>
      <c r="DA7" s="130" t="s">
        <v>2248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5.4008427684613416</v>
      </c>
      <c r="C8" s="98">
        <f>IF(RES_hhdet_fec!C8=0,0,RES_hhdet_fec!C8*1000*11630/RES_hhdet_num!C3)</f>
        <v>6.2266094838628057</v>
      </c>
      <c r="D8" s="98">
        <f>IF(RES_hhdet_fec!D8=0,0,RES_hhdet_fec!D8*1000*11630/RES_hhdet_num!D3)</f>
        <v>5.1608344735195386</v>
      </c>
      <c r="E8" s="98">
        <f>IF(RES_hhdet_fec!E8=0,0,RES_hhdet_fec!E8*1000*11630/RES_hhdet_num!E3)</f>
        <v>9.9124228859029362</v>
      </c>
      <c r="F8" s="98">
        <f>IF(RES_hhdet_fec!F8=0,0,RES_hhdet_fec!F8*1000*11630/RES_hhdet_num!F3)</f>
        <v>5.3233503206806612</v>
      </c>
      <c r="G8" s="98">
        <f>IF(RES_hhdet_fec!G8=0,0,RES_hhdet_fec!G8*1000*11630/RES_hhdet_num!G3)</f>
        <v>6.4961515896861206</v>
      </c>
      <c r="H8" s="98">
        <f>IF(RES_hhdet_fec!H8=0,0,RES_hhdet_fec!H8*1000*11630/RES_hhdet_num!H3)</f>
        <v>7.765044543050533</v>
      </c>
      <c r="I8" s="98">
        <f>IF(RES_hhdet_fec!I8=0,0,RES_hhdet_fec!I8*1000*11630/RES_hhdet_num!I3)</f>
        <v>6.2196966583290454</v>
      </c>
      <c r="J8" s="98">
        <f>IF(RES_hhdet_fec!J8=0,0,RES_hhdet_fec!J8*1000*11630/RES_hhdet_num!J3)</f>
        <v>6.3391319249007232</v>
      </c>
      <c r="K8" s="98">
        <f>IF(RES_hhdet_fec!K8=0,0,RES_hhdet_fec!K8*1000*11630/RES_hhdet_num!K3)</f>
        <v>7.8358010057730993</v>
      </c>
      <c r="L8" s="98">
        <f>IF(RES_hhdet_fec!L8=0,0,RES_hhdet_fec!L8*1000*11630/RES_hhdet_num!L3)</f>
        <v>8.9294694912597077</v>
      </c>
      <c r="M8" s="98">
        <f>IF(RES_hhdet_fec!M8=0,0,RES_hhdet_fec!M8*1000*11630/RES_hhdet_num!M3)</f>
        <v>8.7683759537046075</v>
      </c>
      <c r="N8" s="98">
        <f>IF(RES_hhdet_fec!N8=0,0,RES_hhdet_fec!N8*1000*11630/RES_hhdet_num!N3)</f>
        <v>10.296379657341603</v>
      </c>
      <c r="O8" s="98">
        <f>IF(RES_hhdet_fec!O8=0,0,RES_hhdet_fec!O8*1000*11630/RES_hhdet_num!O3)</f>
        <v>8.667886006932811</v>
      </c>
      <c r="P8" s="98">
        <f>IF(RES_hhdet_fec!P8=0,0,RES_hhdet_fec!P8*1000*11630/RES_hhdet_num!P3)</f>
        <v>7.6608634854467814</v>
      </c>
      <c r="Q8" s="98">
        <f>IF(RES_hhdet_fec!Q8=0,0,RES_hhdet_fec!Q8*1000*11630/RES_hhdet_num!Q3)</f>
        <v>10.663580713376428</v>
      </c>
      <c r="R8" s="98">
        <f>IF(RES_hhdet_fec!R8=0,0,RES_hhdet_fec!R8*1000*11630/RES_hhdet_num!R3)</f>
        <v>10.108445307975384</v>
      </c>
      <c r="S8" s="98">
        <f>IF(RES_hhdet_fec!S8=0,0,RES_hhdet_fec!S8*1000*11630/RES_hhdet_num!S3)</f>
        <v>11.047456781036397</v>
      </c>
      <c r="T8" s="98">
        <f>IF(RES_hhdet_fec!T8=0,0,RES_hhdet_fec!T8*1000*11630/RES_hhdet_num!T3)</f>
        <v>11.247272997607649</v>
      </c>
      <c r="U8" s="98">
        <f>IF(RES_hhdet_fec!U8=0,0,RES_hhdet_fec!U8*1000*11630/RES_hhdet_num!U3)</f>
        <v>12.61850127828925</v>
      </c>
      <c r="V8" s="98">
        <f>IF(RES_hhdet_fec!V8=0,0,RES_hhdet_fec!V8*1000*11630/RES_hhdet_num!V3)</f>
        <v>10.469191041404118</v>
      </c>
      <c r="W8" s="98">
        <f>IF(RES_hhdet_fec!W8=0,0,RES_hhdet_fec!W8*1000*11630/RES_hhdet_num!W3)</f>
        <v>11.673343664945461</v>
      </c>
      <c r="X8" s="98">
        <f>IF(RES_hhdet_fec!X8=0,0,RES_hhdet_fec!X8*1000*11630/RES_hhdet_num!X3)</f>
        <v>10.952406714994591</v>
      </c>
      <c r="Y8" s="98">
        <f>IF(RES_hhdet_fec!Y8=0,0,RES_hhdet_fec!Y8*1000*11630/RES_hhdet_num!Y3)</f>
        <v>9.5634674944389406</v>
      </c>
      <c r="DA8" s="63" t="s">
        <v>2249</v>
      </c>
    </row>
    <row r="9" spans="1:105" ht="12" customHeight="1" x14ac:dyDescent="0.25">
      <c r="A9" s="121" t="s">
        <v>55</v>
      </c>
      <c r="B9" s="122">
        <v>1559.0054764229403</v>
      </c>
      <c r="C9" s="122">
        <v>1507.7340650610299</v>
      </c>
      <c r="D9" s="122">
        <v>1546.1889504155085</v>
      </c>
      <c r="E9" s="122">
        <v>1562.3732824403496</v>
      </c>
      <c r="F9" s="122">
        <v>1576.9265361721436</v>
      </c>
      <c r="G9" s="122">
        <v>1544.9291656939899</v>
      </c>
      <c r="H9" s="122">
        <v>1597.4800146503037</v>
      </c>
      <c r="I9" s="122">
        <v>1543.9184199047008</v>
      </c>
      <c r="J9" s="122">
        <v>1594.4231421261056</v>
      </c>
      <c r="K9" s="122">
        <v>1624.0799157688343</v>
      </c>
      <c r="L9" s="122">
        <v>1665.877231584087</v>
      </c>
      <c r="M9" s="122">
        <v>1662.2564874396521</v>
      </c>
      <c r="N9" s="122">
        <v>1655.2014056686528</v>
      </c>
      <c r="O9" s="122">
        <v>1657.2386040430831</v>
      </c>
      <c r="P9" s="122">
        <v>1661.4635325163845</v>
      </c>
      <c r="Q9" s="122">
        <v>1657.841164522632</v>
      </c>
      <c r="R9" s="122">
        <v>1693.9774215853718</v>
      </c>
      <c r="S9" s="122">
        <v>1747.3475238761482</v>
      </c>
      <c r="T9" s="122">
        <v>1797.3180795290777</v>
      </c>
      <c r="U9" s="122">
        <v>1626.4580592458651</v>
      </c>
      <c r="V9" s="122">
        <v>1705.0461509181287</v>
      </c>
      <c r="W9" s="122">
        <v>1744.6827372238042</v>
      </c>
      <c r="X9" s="122">
        <v>1616.1663463275081</v>
      </c>
      <c r="Y9" s="122">
        <v>1353.3001766918023</v>
      </c>
      <c r="DA9" s="130" t="s">
        <v>2250</v>
      </c>
    </row>
    <row r="10" spans="1:105" ht="12" customHeight="1" x14ac:dyDescent="0.25">
      <c r="A10" s="97" t="s">
        <v>143</v>
      </c>
      <c r="B10" s="98">
        <v>1348.7948075353788</v>
      </c>
      <c r="C10" s="98">
        <v>1302.3274095227957</v>
      </c>
      <c r="D10" s="98">
        <v>1388.4051276645969</v>
      </c>
      <c r="E10" s="98">
        <v>1385.0968572166976</v>
      </c>
      <c r="F10" s="98">
        <v>1429.8692962176049</v>
      </c>
      <c r="G10" s="98">
        <v>1439.7211350471596</v>
      </c>
      <c r="H10" s="98">
        <v>1496.5244550865916</v>
      </c>
      <c r="I10" s="98">
        <v>1419.7315636350488</v>
      </c>
      <c r="J10" s="98">
        <v>1501.2509223104926</v>
      </c>
      <c r="K10" s="98">
        <v>1541.7051007541245</v>
      </c>
      <c r="L10" s="98">
        <v>1574.9622833752235</v>
      </c>
      <c r="M10" s="98">
        <v>1547.3555595702501</v>
      </c>
      <c r="N10" s="98">
        <v>1579.7778462739143</v>
      </c>
      <c r="O10" s="98">
        <v>1593.0776291817194</v>
      </c>
      <c r="P10" s="98">
        <v>1625.719412966663</v>
      </c>
      <c r="Q10" s="98">
        <v>1622.0176470360279</v>
      </c>
      <c r="R10" s="98">
        <v>1672.1064667815758</v>
      </c>
      <c r="S10" s="98">
        <v>1744.1856196608717</v>
      </c>
      <c r="T10" s="98">
        <v>1815.3253868821057</v>
      </c>
      <c r="U10" s="98">
        <v>1557.9324515484921</v>
      </c>
      <c r="V10" s="98">
        <v>1656.8666860770963</v>
      </c>
      <c r="W10" s="98">
        <v>1712.830627378632</v>
      </c>
      <c r="X10" s="98">
        <v>1533.7540152556526</v>
      </c>
      <c r="Y10" s="98">
        <v>1265.0500498749166</v>
      </c>
      <c r="DA10" s="63" t="s">
        <v>2251</v>
      </c>
    </row>
    <row r="11" spans="1:105" ht="12" customHeight="1" x14ac:dyDescent="0.25">
      <c r="A11" s="97" t="s">
        <v>124</v>
      </c>
      <c r="B11" s="98">
        <v>1745.4593956055883</v>
      </c>
      <c r="C11" s="98">
        <v>1690.248764162071</v>
      </c>
      <c r="D11" s="98">
        <v>1690.2520727964584</v>
      </c>
      <c r="E11" s="98">
        <v>1594.4975777612469</v>
      </c>
      <c r="F11" s="98">
        <v>1697.8803379995966</v>
      </c>
      <c r="G11" s="98">
        <v>1671.8622432010613</v>
      </c>
      <c r="H11" s="98">
        <v>1667.4419931954271</v>
      </c>
      <c r="I11" s="98">
        <v>1604.4777800581903</v>
      </c>
      <c r="J11" s="98">
        <v>1674.9364482938643</v>
      </c>
      <c r="K11" s="98">
        <v>1693.8590610156575</v>
      </c>
      <c r="L11" s="98">
        <v>1783.7688539566605</v>
      </c>
      <c r="M11" s="98">
        <v>1848.5283353834484</v>
      </c>
      <c r="N11" s="98">
        <v>1807.1261459493619</v>
      </c>
      <c r="O11" s="98">
        <v>1771.3565036742625</v>
      </c>
      <c r="P11" s="98">
        <v>1786.2962190380911</v>
      </c>
      <c r="Q11" s="98">
        <v>1616.2272877537303</v>
      </c>
      <c r="R11" s="98">
        <v>1734.4329631297301</v>
      </c>
      <c r="S11" s="98">
        <v>1622.5110634134558</v>
      </c>
      <c r="T11" s="98">
        <v>1751.9063559643569</v>
      </c>
      <c r="U11" s="98">
        <v>1669.5469465368071</v>
      </c>
      <c r="V11" s="98">
        <v>1705.0252239639838</v>
      </c>
      <c r="W11" s="98">
        <v>1676.7928337522978</v>
      </c>
      <c r="X11" s="98">
        <v>1749.9355898257318</v>
      </c>
      <c r="Y11" s="98">
        <v>1398.5385204989616</v>
      </c>
      <c r="DA11" s="63" t="s">
        <v>2252</v>
      </c>
    </row>
    <row r="12" spans="1:105" ht="12" customHeight="1" x14ac:dyDescent="0.25">
      <c r="A12" s="97" t="s">
        <v>123</v>
      </c>
      <c r="B12" s="98">
        <v>1266.9462295274507</v>
      </c>
      <c r="C12" s="98">
        <v>1308.2958472772241</v>
      </c>
      <c r="D12" s="98">
        <v>1287.7491716908487</v>
      </c>
      <c r="E12" s="98">
        <v>1121.3419281366134</v>
      </c>
      <c r="F12" s="98">
        <v>1451.6901081707204</v>
      </c>
      <c r="G12" s="98">
        <v>1358.0548539351216</v>
      </c>
      <c r="H12" s="98">
        <v>1513.3437917993181</v>
      </c>
      <c r="I12" s="98">
        <v>1305.7545927598537</v>
      </c>
      <c r="J12" s="98">
        <v>1412.3803187670148</v>
      </c>
      <c r="K12" s="98">
        <v>1368.3614835567091</v>
      </c>
      <c r="L12" s="98">
        <v>1447.7592537149796</v>
      </c>
      <c r="M12" s="98">
        <v>1636.7324777659437</v>
      </c>
      <c r="N12" s="98">
        <v>1523.2089727386219</v>
      </c>
      <c r="O12" s="98">
        <v>1440.2444227240646</v>
      </c>
      <c r="P12" s="98">
        <v>1497.3361087370031</v>
      </c>
      <c r="Q12" s="98">
        <v>1249.4471578859923</v>
      </c>
      <c r="R12" s="98">
        <v>1419.893156036467</v>
      </c>
      <c r="S12" s="98">
        <v>1290.0096260537262</v>
      </c>
      <c r="T12" s="98">
        <v>1509.6505076651342</v>
      </c>
      <c r="U12" s="98">
        <v>1438.7714683063432</v>
      </c>
      <c r="V12" s="98">
        <v>1520.4123433998241</v>
      </c>
      <c r="W12" s="98">
        <v>1500.8158306138673</v>
      </c>
      <c r="X12" s="98">
        <v>1587.2238640180533</v>
      </c>
      <c r="Y12" s="98">
        <v>1288.6561638268283</v>
      </c>
      <c r="DA12" s="63" t="s">
        <v>2253</v>
      </c>
    </row>
    <row r="13" spans="1:105" ht="12" customHeight="1" x14ac:dyDescent="0.25">
      <c r="A13" s="100" t="s">
        <v>50</v>
      </c>
      <c r="B13" s="101">
        <v>511.38096972280238</v>
      </c>
      <c r="C13" s="101">
        <v>585.63297227270732</v>
      </c>
      <c r="D13" s="101">
        <v>514.23673846925396</v>
      </c>
      <c r="E13" s="101">
        <v>408.8456097824909</v>
      </c>
      <c r="F13" s="101">
        <v>626.44481659369114</v>
      </c>
      <c r="G13" s="101">
        <v>559.27867192784481</v>
      </c>
      <c r="H13" s="101">
        <v>674.7300214069279</v>
      </c>
      <c r="I13" s="101">
        <v>585.4651526193793</v>
      </c>
      <c r="J13" s="101">
        <v>601.4076384649635</v>
      </c>
      <c r="K13" s="101">
        <v>611.99224461611675</v>
      </c>
      <c r="L13" s="101">
        <v>661.24923112009742</v>
      </c>
      <c r="M13" s="101">
        <v>818.32751366659693</v>
      </c>
      <c r="N13" s="101">
        <v>738.81526984415768</v>
      </c>
      <c r="O13" s="101">
        <v>710.37879404579485</v>
      </c>
      <c r="P13" s="101">
        <v>723.8798888132817</v>
      </c>
      <c r="Q13" s="101">
        <v>541.68918685137373</v>
      </c>
      <c r="R13" s="101">
        <v>621.2063769161025</v>
      </c>
      <c r="S13" s="101">
        <v>530.17717355640957</v>
      </c>
      <c r="T13" s="101">
        <v>657.744697874233</v>
      </c>
      <c r="U13" s="101">
        <v>627.94218183073258</v>
      </c>
      <c r="V13" s="101">
        <v>653.91975772046237</v>
      </c>
      <c r="W13" s="101">
        <v>638.08956255194414</v>
      </c>
      <c r="X13" s="101">
        <v>585.4842964568378</v>
      </c>
      <c r="Y13" s="101">
        <v>461.35076193839774</v>
      </c>
      <c r="DA13" s="131" t="s">
        <v>2254</v>
      </c>
    </row>
    <row r="14" spans="1:105" ht="12" customHeight="1" x14ac:dyDescent="0.25">
      <c r="A14" s="103" t="s">
        <v>52</v>
      </c>
      <c r="B14" s="104">
        <v>755.56525980464812</v>
      </c>
      <c r="C14" s="104">
        <v>722.66287500451699</v>
      </c>
      <c r="D14" s="104">
        <v>773.51243322159451</v>
      </c>
      <c r="E14" s="104">
        <v>712.49631835412254</v>
      </c>
      <c r="F14" s="104">
        <v>825.24529157702898</v>
      </c>
      <c r="G14" s="104">
        <v>798.77618200727693</v>
      </c>
      <c r="H14" s="104">
        <v>838.61377039239028</v>
      </c>
      <c r="I14" s="104">
        <v>720.28944014047454</v>
      </c>
      <c r="J14" s="104">
        <v>810.97268030205157</v>
      </c>
      <c r="K14" s="104">
        <v>756.36923894059271</v>
      </c>
      <c r="L14" s="104">
        <v>786.51002259488178</v>
      </c>
      <c r="M14" s="104">
        <v>818.4049640993469</v>
      </c>
      <c r="N14" s="104">
        <v>784.39370289446435</v>
      </c>
      <c r="O14" s="104">
        <v>729.86562867826979</v>
      </c>
      <c r="P14" s="104">
        <v>773.45621992372162</v>
      </c>
      <c r="Q14" s="104">
        <v>707.75797103461855</v>
      </c>
      <c r="R14" s="104">
        <v>798.68677912036446</v>
      </c>
      <c r="S14" s="104">
        <v>759.83245249731647</v>
      </c>
      <c r="T14" s="104">
        <v>851.90580979090123</v>
      </c>
      <c r="U14" s="104">
        <v>810.82928647561062</v>
      </c>
      <c r="V14" s="104">
        <v>866.4925856793617</v>
      </c>
      <c r="W14" s="104">
        <v>862.72626806192284</v>
      </c>
      <c r="X14" s="104">
        <v>1001.7395675612154</v>
      </c>
      <c r="Y14" s="104">
        <v>827.30540188843065</v>
      </c>
      <c r="DA14" s="132" t="s">
        <v>2255</v>
      </c>
    </row>
    <row r="15" spans="1:105" ht="12" customHeight="1" x14ac:dyDescent="0.25">
      <c r="A15" s="106" t="s">
        <v>122</v>
      </c>
      <c r="B15" s="101">
        <v>1836.5817947582123</v>
      </c>
      <c r="C15" s="101">
        <v>1792.9149881395595</v>
      </c>
      <c r="D15" s="101">
        <v>1781.3155322777052</v>
      </c>
      <c r="E15" s="101">
        <v>1852.4927867791314</v>
      </c>
      <c r="F15" s="101">
        <v>1797.6969350698744</v>
      </c>
      <c r="G15" s="101">
        <v>1692.4865926526388</v>
      </c>
      <c r="H15" s="101">
        <v>1764.8097660673918</v>
      </c>
      <c r="I15" s="101">
        <v>1734.3869497822513</v>
      </c>
      <c r="J15" s="101">
        <v>1742.3526719038314</v>
      </c>
      <c r="K15" s="101">
        <v>1758.1508118590318</v>
      </c>
      <c r="L15" s="101">
        <v>1814.0423231915088</v>
      </c>
      <c r="M15" s="101">
        <v>1814.6449801480203</v>
      </c>
      <c r="N15" s="101">
        <v>1745.2281135300452</v>
      </c>
      <c r="O15" s="101">
        <v>1747.914422581101</v>
      </c>
      <c r="P15" s="101">
        <v>1740.1524667471974</v>
      </c>
      <c r="Q15" s="101">
        <v>1768.2651381885669</v>
      </c>
      <c r="R15" s="101">
        <v>1777.2105158962268</v>
      </c>
      <c r="S15" s="101">
        <v>1811.5820018420006</v>
      </c>
      <c r="T15" s="101">
        <v>1797.6565295826679</v>
      </c>
      <c r="U15" s="101">
        <v>1776.2127066097962</v>
      </c>
      <c r="V15" s="101">
        <v>1833.8103919432513</v>
      </c>
      <c r="W15" s="101">
        <v>1784.6728407790363</v>
      </c>
      <c r="X15" s="101">
        <v>1746.0592711017678</v>
      </c>
      <c r="Y15" s="101">
        <v>1581.9361894052452</v>
      </c>
      <c r="DA15" s="131" t="s">
        <v>2256</v>
      </c>
    </row>
    <row r="16" spans="1:105" ht="12" customHeight="1" x14ac:dyDescent="0.25">
      <c r="A16" s="107" t="s">
        <v>121</v>
      </c>
      <c r="B16" s="104">
        <v>1747.1895206689926</v>
      </c>
      <c r="C16" s="104">
        <v>1752.8606729597068</v>
      </c>
      <c r="D16" s="104">
        <v>1836.2815014722225</v>
      </c>
      <c r="E16" s="104">
        <v>1868.3882678239954</v>
      </c>
      <c r="F16" s="104">
        <v>1897.7127755555875</v>
      </c>
      <c r="G16" s="104">
        <v>1872.2091828538162</v>
      </c>
      <c r="H16" s="104">
        <v>1848.7715578642944</v>
      </c>
      <c r="I16" s="104">
        <v>1994.1366557458962</v>
      </c>
      <c r="J16" s="104">
        <v>1849.5787296649037</v>
      </c>
      <c r="K16" s="104">
        <v>1790.6275020604483</v>
      </c>
      <c r="L16" s="104">
        <v>1806.2095549940339</v>
      </c>
      <c r="M16" s="104">
        <v>1900.8113990188122</v>
      </c>
      <c r="N16" s="104">
        <v>1830.1482338755743</v>
      </c>
      <c r="O16" s="104">
        <v>1779.7835868558275</v>
      </c>
      <c r="P16" s="104">
        <v>1665.2578987639295</v>
      </c>
      <c r="Q16" s="104">
        <v>1667.5194785494434</v>
      </c>
      <c r="R16" s="104">
        <v>1663.4267606584933</v>
      </c>
      <c r="S16" s="104">
        <v>1714.2764149655022</v>
      </c>
      <c r="T16" s="104">
        <v>1741.4030540190784</v>
      </c>
      <c r="U16" s="104">
        <v>1720.8604580770173</v>
      </c>
      <c r="V16" s="104">
        <v>1776.1026925688625</v>
      </c>
      <c r="W16" s="104">
        <v>1887.0021947606579</v>
      </c>
      <c r="X16" s="104">
        <v>1961.5114289136172</v>
      </c>
      <c r="Y16" s="104">
        <v>1684.7629163694398</v>
      </c>
      <c r="DA16" s="132" t="s">
        <v>2257</v>
      </c>
    </row>
    <row r="17" spans="1:105" ht="12" customHeight="1" x14ac:dyDescent="0.25">
      <c r="A17" s="108" t="s">
        <v>53</v>
      </c>
      <c r="B17" s="98">
        <v>832.37339176354214</v>
      </c>
      <c r="C17" s="98">
        <v>812.55909797754498</v>
      </c>
      <c r="D17" s="98">
        <v>872.65690380267392</v>
      </c>
      <c r="E17" s="98">
        <v>902.10616413487242</v>
      </c>
      <c r="F17" s="98">
        <v>960.94889391285574</v>
      </c>
      <c r="G17" s="98">
        <v>939.29832195766289</v>
      </c>
      <c r="H17" s="98">
        <v>913.61833919319224</v>
      </c>
      <c r="I17" s="98">
        <v>1087.6637729591828</v>
      </c>
      <c r="J17" s="98">
        <v>955.89037159556494</v>
      </c>
      <c r="K17" s="98">
        <v>967.59407270447252</v>
      </c>
      <c r="L17" s="98">
        <v>991.28322913055354</v>
      </c>
      <c r="M17" s="98">
        <v>1068.7391488951289</v>
      </c>
      <c r="N17" s="98">
        <v>1032.2852445642031</v>
      </c>
      <c r="O17" s="98">
        <v>1040.5477409840041</v>
      </c>
      <c r="P17" s="98">
        <v>938.15739582028698</v>
      </c>
      <c r="Q17" s="98">
        <v>931.92804852467145</v>
      </c>
      <c r="R17" s="98">
        <v>923.24000634625622</v>
      </c>
      <c r="S17" s="98">
        <v>952.94079696625909</v>
      </c>
      <c r="T17" s="98">
        <v>972.65213314083428</v>
      </c>
      <c r="U17" s="98">
        <v>943.99084685815887</v>
      </c>
      <c r="V17" s="98">
        <v>956.84809665792397</v>
      </c>
      <c r="W17" s="98">
        <v>1034.226735716197</v>
      </c>
      <c r="X17" s="98">
        <v>1009.8478176662152</v>
      </c>
      <c r="Y17" s="98">
        <v>792.31068652337092</v>
      </c>
      <c r="DA17" s="63" t="s">
        <v>2258</v>
      </c>
    </row>
    <row r="18" spans="1:105" ht="12" customHeight="1" x14ac:dyDescent="0.25">
      <c r="A18" s="108" t="s">
        <v>52</v>
      </c>
      <c r="B18" s="98">
        <v>914.81612890545046</v>
      </c>
      <c r="C18" s="98">
        <v>940.30157498216215</v>
      </c>
      <c r="D18" s="98">
        <v>963.62459766954908</v>
      </c>
      <c r="E18" s="98">
        <v>966.28210368912323</v>
      </c>
      <c r="F18" s="98">
        <v>936.76388164273203</v>
      </c>
      <c r="G18" s="98">
        <v>932.91086089615339</v>
      </c>
      <c r="H18" s="98">
        <v>935.1532186711022</v>
      </c>
      <c r="I18" s="98">
        <v>906.47288278671317</v>
      </c>
      <c r="J18" s="98">
        <v>893.68835806933885</v>
      </c>
      <c r="K18" s="98">
        <v>823.03342935597595</v>
      </c>
      <c r="L18" s="98">
        <v>814.92632586348009</v>
      </c>
      <c r="M18" s="98">
        <v>832.0722501236836</v>
      </c>
      <c r="N18" s="98">
        <v>797.86298931137105</v>
      </c>
      <c r="O18" s="98">
        <v>739.23584587182324</v>
      </c>
      <c r="P18" s="98">
        <v>727.10050294364282</v>
      </c>
      <c r="Q18" s="98">
        <v>735.59143002477242</v>
      </c>
      <c r="R18" s="98">
        <v>740.18675431223733</v>
      </c>
      <c r="S18" s="98">
        <v>761.33561799924303</v>
      </c>
      <c r="T18" s="98">
        <v>768.75092087824396</v>
      </c>
      <c r="U18" s="98">
        <v>776.86961121885906</v>
      </c>
      <c r="V18" s="98">
        <v>819.25459591093841</v>
      </c>
      <c r="W18" s="98">
        <v>852.77545904446083</v>
      </c>
      <c r="X18" s="98">
        <v>951.66361124740217</v>
      </c>
      <c r="Y18" s="98">
        <v>892.4522298460688</v>
      </c>
      <c r="DA18" s="63" t="s">
        <v>2259</v>
      </c>
    </row>
    <row r="19" spans="1:105" ht="12" customHeight="1" x14ac:dyDescent="0.25">
      <c r="A19" s="121" t="s">
        <v>54</v>
      </c>
      <c r="B19" s="122">
        <v>654.68013758290999</v>
      </c>
      <c r="C19" s="122">
        <v>649.75851169122006</v>
      </c>
      <c r="D19" s="122">
        <v>671.9046367363328</v>
      </c>
      <c r="E19" s="122">
        <v>835.16848432151369</v>
      </c>
      <c r="F19" s="122">
        <v>825.15609616237293</v>
      </c>
      <c r="G19" s="122">
        <v>787.99151606281271</v>
      </c>
      <c r="H19" s="122">
        <v>828.38499318734819</v>
      </c>
      <c r="I19" s="122">
        <v>812.55970651658026</v>
      </c>
      <c r="J19" s="122">
        <v>835.74201252717546</v>
      </c>
      <c r="K19" s="122">
        <v>844.79984964565165</v>
      </c>
      <c r="L19" s="122">
        <v>875.90439862433061</v>
      </c>
      <c r="M19" s="122">
        <v>829.13998710703015</v>
      </c>
      <c r="N19" s="122">
        <v>828.6787300405573</v>
      </c>
      <c r="O19" s="122">
        <v>808.67862117018001</v>
      </c>
      <c r="P19" s="122">
        <v>786.27338941362643</v>
      </c>
      <c r="Q19" s="122">
        <v>787.24661174881123</v>
      </c>
      <c r="R19" s="122">
        <v>793.82596209320729</v>
      </c>
      <c r="S19" s="122">
        <v>813.27699114254642</v>
      </c>
      <c r="T19" s="122">
        <v>820.56270568370007</v>
      </c>
      <c r="U19" s="122">
        <v>823.30416786818705</v>
      </c>
      <c r="V19" s="122">
        <v>827.8186131665708</v>
      </c>
      <c r="W19" s="122">
        <v>829.05934886455395</v>
      </c>
      <c r="X19" s="122">
        <v>695.06723653513518</v>
      </c>
      <c r="Y19" s="122">
        <v>610.07923832469851</v>
      </c>
      <c r="DA19" s="130" t="s">
        <v>2260</v>
      </c>
    </row>
    <row r="20" spans="1:105" ht="12" customHeight="1" x14ac:dyDescent="0.25">
      <c r="A20" s="97" t="s">
        <v>51</v>
      </c>
      <c r="B20" s="98">
        <v>664.02873569399105</v>
      </c>
      <c r="C20" s="98">
        <v>612.98653167804218</v>
      </c>
      <c r="D20" s="98">
        <v>737.51797517458067</v>
      </c>
      <c r="E20" s="98">
        <v>871.01921878220787</v>
      </c>
      <c r="F20" s="98">
        <v>874.69161241076426</v>
      </c>
      <c r="G20" s="98">
        <v>865.59972077041402</v>
      </c>
      <c r="H20" s="98">
        <v>916.24945719333653</v>
      </c>
      <c r="I20" s="98">
        <v>873.78452883665091</v>
      </c>
      <c r="J20" s="98">
        <v>932.08720398877313</v>
      </c>
      <c r="K20" s="98">
        <v>929.21349907649267</v>
      </c>
      <c r="L20" s="98">
        <v>952.97741930106133</v>
      </c>
      <c r="M20" s="98">
        <v>927.96447884314784</v>
      </c>
      <c r="N20" s="98">
        <v>919.24256480192764</v>
      </c>
      <c r="O20" s="98">
        <v>878.26518623393417</v>
      </c>
      <c r="P20" s="98">
        <v>888.24578901985217</v>
      </c>
      <c r="Q20" s="98">
        <v>876.13721898003382</v>
      </c>
      <c r="R20" s="98">
        <v>890.86162432924766</v>
      </c>
      <c r="S20" s="98">
        <v>940.93799008172596</v>
      </c>
      <c r="T20" s="98">
        <v>946.92120110607129</v>
      </c>
      <c r="U20" s="98">
        <v>883.2557140665333</v>
      </c>
      <c r="V20" s="98">
        <v>969.65555698784374</v>
      </c>
      <c r="W20" s="98">
        <v>935.50113548609954</v>
      </c>
      <c r="X20" s="98">
        <v>711.70400036226488</v>
      </c>
      <c r="Y20" s="98">
        <v>663.52989741692807</v>
      </c>
      <c r="DA20" s="63" t="s">
        <v>2261</v>
      </c>
    </row>
    <row r="21" spans="1:105" ht="12" customHeight="1" x14ac:dyDescent="0.25">
      <c r="A21" s="97" t="s">
        <v>50</v>
      </c>
      <c r="B21" s="98">
        <v>658.95356552235546</v>
      </c>
      <c r="C21" s="98">
        <v>668.23559662018465</v>
      </c>
      <c r="D21" s="98">
        <v>710.41556914986393</v>
      </c>
      <c r="E21" s="98">
        <v>897.69510668116607</v>
      </c>
      <c r="F21" s="98">
        <v>897.5622532017569</v>
      </c>
      <c r="G21" s="98">
        <v>878.20420065909605</v>
      </c>
      <c r="H21" s="98">
        <v>891.15192822648658</v>
      </c>
      <c r="I21" s="98">
        <v>922.37613508404331</v>
      </c>
      <c r="J21" s="98">
        <v>942.8127045336912</v>
      </c>
      <c r="K21" s="98">
        <v>969.85494227791617</v>
      </c>
      <c r="L21" s="98">
        <v>985.98378260081347</v>
      </c>
      <c r="M21" s="98">
        <v>949.25469636216076</v>
      </c>
      <c r="N21" s="98">
        <v>950.38058220445578</v>
      </c>
      <c r="O21" s="98">
        <v>910.59237194155901</v>
      </c>
      <c r="P21" s="98">
        <v>906.281056865854</v>
      </c>
      <c r="Q21" s="98">
        <v>903.1879732790477</v>
      </c>
      <c r="R21" s="98">
        <v>910.06292462768909</v>
      </c>
      <c r="S21" s="98">
        <v>924.06493649812421</v>
      </c>
      <c r="T21" s="98">
        <v>956.08058508340196</v>
      </c>
      <c r="U21" s="98">
        <v>996.83951925456449</v>
      </c>
      <c r="V21" s="98">
        <v>938.76113908825948</v>
      </c>
      <c r="W21" s="98">
        <v>890.94098106213266</v>
      </c>
      <c r="X21" s="98">
        <v>773.01299041125526</v>
      </c>
      <c r="Y21" s="98">
        <v>631.21404744323979</v>
      </c>
      <c r="DA21" s="63" t="s">
        <v>2262</v>
      </c>
    </row>
    <row r="22" spans="1:105" ht="12" customHeight="1" x14ac:dyDescent="0.25">
      <c r="A22" s="109" t="s">
        <v>120</v>
      </c>
      <c r="B22" s="33">
        <v>647.43473087928862</v>
      </c>
      <c r="C22" s="33">
        <v>645.28109859725021</v>
      </c>
      <c r="D22" s="33">
        <v>610.24664027135111</v>
      </c>
      <c r="E22" s="33">
        <v>769.09652572082643</v>
      </c>
      <c r="F22" s="33">
        <v>749.40683543796968</v>
      </c>
      <c r="G22" s="33">
        <v>685.39992393641</v>
      </c>
      <c r="H22" s="33">
        <v>744.52115766941336</v>
      </c>
      <c r="I22" s="33">
        <v>697.4012485676825</v>
      </c>
      <c r="J22" s="33">
        <v>713.27523473011206</v>
      </c>
      <c r="K22" s="33">
        <v>717.76639433411447</v>
      </c>
      <c r="L22" s="33">
        <v>770.20438562215986</v>
      </c>
      <c r="M22" s="33">
        <v>713.13575253455156</v>
      </c>
      <c r="N22" s="33">
        <v>714.05859821054867</v>
      </c>
      <c r="O22" s="33">
        <v>714.68287620269405</v>
      </c>
      <c r="P22" s="33">
        <v>665.2837274764363</v>
      </c>
      <c r="Q22" s="33">
        <v>671.68384472193952</v>
      </c>
      <c r="R22" s="33">
        <v>674.1598918870601</v>
      </c>
      <c r="S22" s="33">
        <v>685.43085475383043</v>
      </c>
      <c r="T22" s="33">
        <v>671.43844422087204</v>
      </c>
      <c r="U22" s="33">
        <v>660.44704099467367</v>
      </c>
      <c r="V22" s="33">
        <v>681.64884267089064</v>
      </c>
      <c r="W22" s="33">
        <v>738.4057855949618</v>
      </c>
      <c r="X22" s="33">
        <v>611.1019783245705</v>
      </c>
      <c r="Y22" s="33">
        <v>555.23652026848379</v>
      </c>
      <c r="DA22" s="60" t="s">
        <v>2263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12239.339812161814</v>
      </c>
      <c r="C24" s="117">
        <f t="shared" si="7"/>
        <v>12404.551917112685</v>
      </c>
      <c r="D24" s="117">
        <f t="shared" si="7"/>
        <v>12480.155036438784</v>
      </c>
      <c r="E24" s="117">
        <f t="shared" si="7"/>
        <v>12716.996947542233</v>
      </c>
      <c r="F24" s="117">
        <f t="shared" si="7"/>
        <v>13408.259071108756</v>
      </c>
      <c r="G24" s="117">
        <f t="shared" si="7"/>
        <v>13637.592989029696</v>
      </c>
      <c r="H24" s="117">
        <f t="shared" si="7"/>
        <v>13357.758092003489</v>
      </c>
      <c r="I24" s="117">
        <f t="shared" si="7"/>
        <v>12309.776954795692</v>
      </c>
      <c r="J24" s="117">
        <f t="shared" si="7"/>
        <v>13306.626193389171</v>
      </c>
      <c r="K24" s="117">
        <f t="shared" si="7"/>
        <v>12880.084084633289</v>
      </c>
      <c r="L24" s="117">
        <f t="shared" si="7"/>
        <v>13975.793442808286</v>
      </c>
      <c r="M24" s="117">
        <f t="shared" si="7"/>
        <v>12336.214508774648</v>
      </c>
      <c r="N24" s="117">
        <f t="shared" si="7"/>
        <v>12475.736327454444</v>
      </c>
      <c r="O24" s="117">
        <f t="shared" si="7"/>
        <v>13077.034477789246</v>
      </c>
      <c r="P24" s="117">
        <f t="shared" si="7"/>
        <v>11328.617740222096</v>
      </c>
      <c r="Q24" s="117">
        <f t="shared" si="7"/>
        <v>11241.348889490797</v>
      </c>
      <c r="R24" s="117">
        <f t="shared" ref="R24:V24" si="8">R25+R28+R30+R39</f>
        <v>12393.964804917941</v>
      </c>
      <c r="S24" s="117">
        <f t="shared" si="8"/>
        <v>11488.377985887157</v>
      </c>
      <c r="T24" s="117">
        <f t="shared" si="8"/>
        <v>12499.293481475184</v>
      </c>
      <c r="U24" s="117">
        <f t="shared" si="8"/>
        <v>11781.624067158171</v>
      </c>
      <c r="V24" s="117">
        <f t="shared" si="8"/>
        <v>11702.7721081361</v>
      </c>
      <c r="W24" s="117">
        <f t="shared" ref="W24:Y24" si="9">W25+W28+W30+W39</f>
        <v>12428.540102404635</v>
      </c>
      <c r="X24" s="117">
        <f t="shared" si="9"/>
        <v>11805.326289088904</v>
      </c>
      <c r="Y24" s="117">
        <f t="shared" si="9"/>
        <v>10232.918949521658</v>
      </c>
      <c r="DA24" s="129" t="s">
        <v>2264</v>
      </c>
    </row>
    <row r="25" spans="1:105" ht="12.95" customHeight="1" x14ac:dyDescent="0.25">
      <c r="A25" s="121" t="s">
        <v>57</v>
      </c>
      <c r="B25" s="122">
        <f t="shared" ref="B25:Q25" si="10">SUM(B26:B27)</f>
        <v>9796.5113087106456</v>
      </c>
      <c r="C25" s="122">
        <f t="shared" si="10"/>
        <v>9930.664712909369</v>
      </c>
      <c r="D25" s="122">
        <f t="shared" si="10"/>
        <v>9982.4360112520008</v>
      </c>
      <c r="E25" s="122">
        <f t="shared" si="10"/>
        <v>10211.157151015948</v>
      </c>
      <c r="F25" s="122">
        <f t="shared" si="10"/>
        <v>10860.386523273679</v>
      </c>
      <c r="G25" s="122">
        <f t="shared" si="10"/>
        <v>11162.102489039156</v>
      </c>
      <c r="H25" s="122">
        <f t="shared" si="10"/>
        <v>10887.76448591388</v>
      </c>
      <c r="I25" s="122">
        <f t="shared" si="10"/>
        <v>9906.1576050148196</v>
      </c>
      <c r="J25" s="122">
        <f t="shared" si="10"/>
        <v>10966.051491690585</v>
      </c>
      <c r="K25" s="122">
        <f t="shared" si="10"/>
        <v>10579.629645258889</v>
      </c>
      <c r="L25" s="122">
        <f t="shared" si="10"/>
        <v>11563.188386756487</v>
      </c>
      <c r="M25" s="122">
        <f t="shared" si="10"/>
        <v>9860.8292020198842</v>
      </c>
      <c r="N25" s="122">
        <f t="shared" si="10"/>
        <v>10060.982214663252</v>
      </c>
      <c r="O25" s="122">
        <f t="shared" si="10"/>
        <v>10722.560206091663</v>
      </c>
      <c r="P25" s="122">
        <f t="shared" si="10"/>
        <v>9046.3459905121508</v>
      </c>
      <c r="Q25" s="122">
        <f t="shared" si="10"/>
        <v>8959.5149837982972</v>
      </c>
      <c r="R25" s="122">
        <f t="shared" ref="R25:V25" si="11">SUM(R26:R27)</f>
        <v>10094.399683800546</v>
      </c>
      <c r="S25" s="122">
        <f t="shared" si="11"/>
        <v>9107.0889944030059</v>
      </c>
      <c r="T25" s="122">
        <f t="shared" si="11"/>
        <v>10105.204894540508</v>
      </c>
      <c r="U25" s="122">
        <f t="shared" si="11"/>
        <v>9441.571485367107</v>
      </c>
      <c r="V25" s="122">
        <f t="shared" si="11"/>
        <v>9394.7255231408817</v>
      </c>
      <c r="W25" s="122">
        <f t="shared" ref="W25:Y25" si="12">SUM(W26:W27)</f>
        <v>10187.800747120984</v>
      </c>
      <c r="X25" s="122">
        <f t="shared" si="12"/>
        <v>9671.9968935357774</v>
      </c>
      <c r="Y25" s="122">
        <f t="shared" si="12"/>
        <v>8282.7999986247487</v>
      </c>
      <c r="DA25" s="130" t="s">
        <v>2265</v>
      </c>
    </row>
    <row r="26" spans="1:105" ht="12" customHeight="1" x14ac:dyDescent="0.25">
      <c r="A26" s="97" t="s">
        <v>74</v>
      </c>
      <c r="B26" s="98">
        <v>9684.8199165125552</v>
      </c>
      <c r="C26" s="98">
        <v>9818.2495423091405</v>
      </c>
      <c r="D26" s="98">
        <v>9871.3883082102602</v>
      </c>
      <c r="E26" s="98">
        <v>10104.520185649379</v>
      </c>
      <c r="F26" s="98">
        <v>10743.630786315713</v>
      </c>
      <c r="G26" s="98">
        <v>11043.362461164679</v>
      </c>
      <c r="H26" s="98">
        <v>10772.60325810378</v>
      </c>
      <c r="I26" s="98">
        <v>9803.1249244869268</v>
      </c>
      <c r="J26" s="98">
        <v>10851.332499070813</v>
      </c>
      <c r="K26" s="98">
        <v>10469.214284933483</v>
      </c>
      <c r="L26" s="98">
        <v>11440.410991354127</v>
      </c>
      <c r="M26" s="98">
        <v>9754.57565620077</v>
      </c>
      <c r="N26" s="98">
        <v>9952.4648980880847</v>
      </c>
      <c r="O26" s="98">
        <v>10599.721872086977</v>
      </c>
      <c r="P26" s="98">
        <v>8941.767479238928</v>
      </c>
      <c r="Q26" s="98">
        <v>8859.8324597698283</v>
      </c>
      <c r="R26" s="98">
        <v>9980.1563135506331</v>
      </c>
      <c r="S26" s="98">
        <v>9003.3083684571066</v>
      </c>
      <c r="T26" s="98">
        <v>9987.3110427816555</v>
      </c>
      <c r="U26" s="98">
        <v>9329.8242537024198</v>
      </c>
      <c r="V26" s="98">
        <v>9281.2760505689657</v>
      </c>
      <c r="W26" s="98">
        <v>10052.835011007895</v>
      </c>
      <c r="X26" s="98">
        <v>9541.1894427271254</v>
      </c>
      <c r="Y26" s="98">
        <v>8170.5813765322901</v>
      </c>
      <c r="DA26" s="63" t="s">
        <v>2266</v>
      </c>
    </row>
    <row r="27" spans="1:105" ht="12" customHeight="1" x14ac:dyDescent="0.25">
      <c r="A27" s="97" t="s">
        <v>53</v>
      </c>
      <c r="B27" s="98">
        <v>111.69139219809028</v>
      </c>
      <c r="C27" s="98">
        <v>112.41517060022764</v>
      </c>
      <c r="D27" s="98">
        <v>111.04770304173974</v>
      </c>
      <c r="E27" s="98">
        <v>106.63696536656902</v>
      </c>
      <c r="F27" s="98">
        <v>116.75573695796578</v>
      </c>
      <c r="G27" s="98">
        <v>118.74002787447721</v>
      </c>
      <c r="H27" s="98">
        <v>115.16122781010084</v>
      </c>
      <c r="I27" s="98">
        <v>103.03268052789237</v>
      </c>
      <c r="J27" s="98">
        <v>114.71899261977099</v>
      </c>
      <c r="K27" s="98">
        <v>110.41536032540536</v>
      </c>
      <c r="L27" s="98">
        <v>122.77739540235893</v>
      </c>
      <c r="M27" s="98">
        <v>106.25354581911466</v>
      </c>
      <c r="N27" s="98">
        <v>108.51731657516794</v>
      </c>
      <c r="O27" s="98">
        <v>122.83833400468501</v>
      </c>
      <c r="P27" s="98">
        <v>104.57851127322219</v>
      </c>
      <c r="Q27" s="98">
        <v>99.68252402846862</v>
      </c>
      <c r="R27" s="98">
        <v>114.24337024991296</v>
      </c>
      <c r="S27" s="98">
        <v>103.78062594589893</v>
      </c>
      <c r="T27" s="98">
        <v>117.89385175885269</v>
      </c>
      <c r="U27" s="98">
        <v>111.74723166468745</v>
      </c>
      <c r="V27" s="98">
        <v>113.44947257191521</v>
      </c>
      <c r="W27" s="98">
        <v>134.96573611308844</v>
      </c>
      <c r="X27" s="98">
        <v>130.80745080865259</v>
      </c>
      <c r="Y27" s="98">
        <v>112.21862209245887</v>
      </c>
      <c r="DA27" s="63" t="s">
        <v>2267</v>
      </c>
    </row>
    <row r="28" spans="1:105" ht="12.95" customHeight="1" x14ac:dyDescent="0.25">
      <c r="A28" s="121" t="s">
        <v>92</v>
      </c>
      <c r="B28" s="122">
        <f t="shared" ref="B28:Y28" si="13">B29</f>
        <v>40.102865499835936</v>
      </c>
      <c r="C28" s="122">
        <f t="shared" si="13"/>
        <v>46.218457231361306</v>
      </c>
      <c r="D28" s="122">
        <f t="shared" si="13"/>
        <v>40.196223121829739</v>
      </c>
      <c r="E28" s="122">
        <f t="shared" si="13"/>
        <v>76.399721371057296</v>
      </c>
      <c r="F28" s="122">
        <f t="shared" si="13"/>
        <v>44.916058193981428</v>
      </c>
      <c r="G28" s="122">
        <f t="shared" si="13"/>
        <v>51.091672554055741</v>
      </c>
      <c r="H28" s="122">
        <f t="shared" si="13"/>
        <v>61.590261991254458</v>
      </c>
      <c r="I28" s="122">
        <f t="shared" si="13"/>
        <v>54.155493397439677</v>
      </c>
      <c r="J28" s="122">
        <f t="shared" si="13"/>
        <v>63.99712315078375</v>
      </c>
      <c r="K28" s="122">
        <f t="shared" si="13"/>
        <v>77.386182327106312</v>
      </c>
      <c r="L28" s="122">
        <f t="shared" si="13"/>
        <v>78.792883361958758</v>
      </c>
      <c r="M28" s="122">
        <f t="shared" si="13"/>
        <v>82.920985292405305</v>
      </c>
      <c r="N28" s="122">
        <f t="shared" si="13"/>
        <v>108.13490752161806</v>
      </c>
      <c r="O28" s="122">
        <f t="shared" si="13"/>
        <v>84.954427686664928</v>
      </c>
      <c r="P28" s="122">
        <f t="shared" si="13"/>
        <v>73.778360507145365</v>
      </c>
      <c r="Q28" s="122">
        <f t="shared" si="13"/>
        <v>100.58243598200279</v>
      </c>
      <c r="R28" s="122">
        <f t="shared" si="13"/>
        <v>89.801033080748553</v>
      </c>
      <c r="S28" s="122">
        <f t="shared" si="13"/>
        <v>97.387967070573083</v>
      </c>
      <c r="T28" s="122">
        <f t="shared" si="13"/>
        <v>78.999650551384207</v>
      </c>
      <c r="U28" s="122">
        <f t="shared" si="13"/>
        <v>83.845558016280023</v>
      </c>
      <c r="V28" s="122">
        <f t="shared" si="13"/>
        <v>72.367215511124058</v>
      </c>
      <c r="W28" s="122">
        <f t="shared" si="13"/>
        <v>72.246670645338625</v>
      </c>
      <c r="X28" s="122">
        <f t="shared" si="13"/>
        <v>82.127757348396216</v>
      </c>
      <c r="Y28" s="122">
        <f t="shared" si="13"/>
        <v>88.665057505184706</v>
      </c>
      <c r="DA28" s="130" t="s">
        <v>2268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40.102865499835936</v>
      </c>
      <c r="C29" s="98">
        <f>IF(RES_hhdet_fec!C29=0,0,RES_hhdet_fec!C29*1000*11630/RES_hhdet_num!C24)</f>
        <v>46.218457231361306</v>
      </c>
      <c r="D29" s="98">
        <f>IF(RES_hhdet_fec!D29=0,0,RES_hhdet_fec!D29*1000*11630/RES_hhdet_num!D24)</f>
        <v>40.196223121829739</v>
      </c>
      <c r="E29" s="98">
        <f>IF(RES_hhdet_fec!E29=0,0,RES_hhdet_fec!E29*1000*11630/RES_hhdet_num!E24)</f>
        <v>76.399721371057296</v>
      </c>
      <c r="F29" s="98">
        <f>IF(RES_hhdet_fec!F29=0,0,RES_hhdet_fec!F29*1000*11630/RES_hhdet_num!F24)</f>
        <v>44.916058193981428</v>
      </c>
      <c r="G29" s="98">
        <f>IF(RES_hhdet_fec!G29=0,0,RES_hhdet_fec!G29*1000*11630/RES_hhdet_num!G24)</f>
        <v>51.091672554055741</v>
      </c>
      <c r="H29" s="98">
        <f>IF(RES_hhdet_fec!H29=0,0,RES_hhdet_fec!H29*1000*11630/RES_hhdet_num!H24)</f>
        <v>61.590261991254458</v>
      </c>
      <c r="I29" s="98">
        <f>IF(RES_hhdet_fec!I29=0,0,RES_hhdet_fec!I29*1000*11630/RES_hhdet_num!I24)</f>
        <v>54.155493397439677</v>
      </c>
      <c r="J29" s="98">
        <f>IF(RES_hhdet_fec!J29=0,0,RES_hhdet_fec!J29*1000*11630/RES_hhdet_num!J24)</f>
        <v>63.99712315078375</v>
      </c>
      <c r="K29" s="98">
        <f>IF(RES_hhdet_fec!K29=0,0,RES_hhdet_fec!K29*1000*11630/RES_hhdet_num!K24)</f>
        <v>77.386182327106312</v>
      </c>
      <c r="L29" s="98">
        <f>IF(RES_hhdet_fec!L29=0,0,RES_hhdet_fec!L29*1000*11630/RES_hhdet_num!L24)</f>
        <v>78.792883361958758</v>
      </c>
      <c r="M29" s="98">
        <f>IF(RES_hhdet_fec!M29=0,0,RES_hhdet_fec!M29*1000*11630/RES_hhdet_num!M24)</f>
        <v>82.920985292405305</v>
      </c>
      <c r="N29" s="98">
        <f>IF(RES_hhdet_fec!N29=0,0,RES_hhdet_fec!N29*1000*11630/RES_hhdet_num!N24)</f>
        <v>108.13490752161806</v>
      </c>
      <c r="O29" s="98">
        <f>IF(RES_hhdet_fec!O29=0,0,RES_hhdet_fec!O29*1000*11630/RES_hhdet_num!O24)</f>
        <v>84.954427686664928</v>
      </c>
      <c r="P29" s="98">
        <f>IF(RES_hhdet_fec!P29=0,0,RES_hhdet_fec!P29*1000*11630/RES_hhdet_num!P24)</f>
        <v>73.778360507145365</v>
      </c>
      <c r="Q29" s="98">
        <f>IF(RES_hhdet_fec!Q29=0,0,RES_hhdet_fec!Q29*1000*11630/RES_hhdet_num!Q24)</f>
        <v>100.58243598200279</v>
      </c>
      <c r="R29" s="98">
        <f>IF(RES_hhdet_fec!R29=0,0,RES_hhdet_fec!R29*1000*11630/RES_hhdet_num!R24)</f>
        <v>89.801033080748553</v>
      </c>
      <c r="S29" s="98">
        <f>IF(RES_hhdet_fec!S29=0,0,RES_hhdet_fec!S29*1000*11630/RES_hhdet_num!S24)</f>
        <v>97.387967070573083</v>
      </c>
      <c r="T29" s="98">
        <f>IF(RES_hhdet_fec!T29=0,0,RES_hhdet_fec!T29*1000*11630/RES_hhdet_num!T24)</f>
        <v>78.999650551384207</v>
      </c>
      <c r="U29" s="98">
        <f>IF(RES_hhdet_fec!U29=0,0,RES_hhdet_fec!U29*1000*11630/RES_hhdet_num!U24)</f>
        <v>83.845558016280023</v>
      </c>
      <c r="V29" s="98">
        <f>IF(RES_hhdet_fec!V29=0,0,RES_hhdet_fec!V29*1000*11630/RES_hhdet_num!V24)</f>
        <v>72.367215511124058</v>
      </c>
      <c r="W29" s="98">
        <f>IF(RES_hhdet_fec!W29=0,0,RES_hhdet_fec!W29*1000*11630/RES_hhdet_num!W24)</f>
        <v>72.246670645338625</v>
      </c>
      <c r="X29" s="98">
        <f>IF(RES_hhdet_fec!X29=0,0,RES_hhdet_fec!X29*1000*11630/RES_hhdet_num!X24)</f>
        <v>82.127757348396216</v>
      </c>
      <c r="Y29" s="98">
        <f>IF(RES_hhdet_fec!Y29=0,0,RES_hhdet_fec!Y29*1000*11630/RES_hhdet_num!Y24)</f>
        <v>88.665057505184706</v>
      </c>
      <c r="DA29" s="63" t="s">
        <v>2269</v>
      </c>
    </row>
    <row r="30" spans="1:105" ht="12" customHeight="1" x14ac:dyDescent="0.25">
      <c r="A30" s="121" t="s">
        <v>55</v>
      </c>
      <c r="B30" s="122">
        <v>1591.7348991702529</v>
      </c>
      <c r="C30" s="122">
        <v>1580.4780685138353</v>
      </c>
      <c r="D30" s="122">
        <v>1594.895878578493</v>
      </c>
      <c r="E30" s="122">
        <v>1564.424251415136</v>
      </c>
      <c r="F30" s="122">
        <v>1616.8633393192924</v>
      </c>
      <c r="G30" s="122">
        <v>1577.2892875040693</v>
      </c>
      <c r="H30" s="122">
        <v>1559.9871628248434</v>
      </c>
      <c r="I30" s="122">
        <v>1546.468499847964</v>
      </c>
      <c r="J30" s="122">
        <v>1517.522463919352</v>
      </c>
      <c r="K30" s="122">
        <v>1494.4587137172261</v>
      </c>
      <c r="L30" s="122">
        <v>1573.6509747931414</v>
      </c>
      <c r="M30" s="122">
        <v>1665.5544891174759</v>
      </c>
      <c r="N30" s="122">
        <v>1611.580348077795</v>
      </c>
      <c r="O30" s="122">
        <v>1588.9924079960806</v>
      </c>
      <c r="P30" s="122">
        <v>1545.3885222463307</v>
      </c>
      <c r="Q30" s="122">
        <v>1521.8754898752713</v>
      </c>
      <c r="R30" s="122">
        <v>1553.1535397776981</v>
      </c>
      <c r="S30" s="122">
        <v>1594.9075682199352</v>
      </c>
      <c r="T30" s="122">
        <v>1622.2542510346739</v>
      </c>
      <c r="U30" s="122">
        <v>1582.609629614039</v>
      </c>
      <c r="V30" s="122">
        <v>1559.7238648268305</v>
      </c>
      <c r="W30" s="122">
        <v>1504.4481354590766</v>
      </c>
      <c r="X30" s="122">
        <v>1400.1554222136524</v>
      </c>
      <c r="Y30" s="122">
        <v>1254.987210360888</v>
      </c>
      <c r="DA30" s="130" t="s">
        <v>2270</v>
      </c>
    </row>
    <row r="31" spans="1:105" ht="12" customHeight="1" x14ac:dyDescent="0.25">
      <c r="A31" s="97" t="s">
        <v>141</v>
      </c>
      <c r="B31" s="98">
        <v>1551.3371401431855</v>
      </c>
      <c r="C31" s="98">
        <v>1544.4616985243131</v>
      </c>
      <c r="D31" s="98">
        <v>1535.0052746302697</v>
      </c>
      <c r="E31" s="98">
        <v>1473.0715823626329</v>
      </c>
      <c r="F31" s="98">
        <v>1542.6823515057981</v>
      </c>
      <c r="G31" s="98">
        <v>1518.1312183293974</v>
      </c>
      <c r="H31" s="98">
        <v>1475.6404599099778</v>
      </c>
      <c r="I31" s="98">
        <v>1435.2636827907118</v>
      </c>
      <c r="J31" s="98">
        <v>1444.3491804783853</v>
      </c>
      <c r="K31" s="98">
        <v>1444.3395595409008</v>
      </c>
      <c r="L31" s="98">
        <v>1534.6857270067248</v>
      </c>
      <c r="M31" s="98">
        <v>1610.8609065368314</v>
      </c>
      <c r="N31" s="98">
        <v>1551.2275208110136</v>
      </c>
      <c r="O31" s="98">
        <v>1533.9334811955173</v>
      </c>
      <c r="P31" s="98">
        <v>1507.2494351311839</v>
      </c>
      <c r="Q31" s="98">
        <v>1434.7803001721813</v>
      </c>
      <c r="R31" s="98">
        <v>1503.5429050652767</v>
      </c>
      <c r="S31" s="98">
        <v>1487.8350118974859</v>
      </c>
      <c r="T31" s="98">
        <v>1547.6116166097031</v>
      </c>
      <c r="U31" s="98">
        <v>1457.9302619583079</v>
      </c>
      <c r="V31" s="98">
        <v>1427.6944763858473</v>
      </c>
      <c r="W31" s="98">
        <v>1358.0731773781492</v>
      </c>
      <c r="X31" s="98">
        <v>1352.7991288811481</v>
      </c>
      <c r="Y31" s="98">
        <v>1131.6920752332553</v>
      </c>
      <c r="DA31" s="63" t="s">
        <v>2271</v>
      </c>
    </row>
    <row r="32" spans="1:105" ht="12" customHeight="1" x14ac:dyDescent="0.25">
      <c r="A32" s="97" t="s">
        <v>140</v>
      </c>
      <c r="B32" s="98">
        <v>964.79796688485044</v>
      </c>
      <c r="C32" s="98">
        <v>993.02207646018098</v>
      </c>
      <c r="D32" s="98">
        <v>979.57926042436077</v>
      </c>
      <c r="E32" s="98">
        <v>953.19721465572468</v>
      </c>
      <c r="F32" s="98">
        <v>973.83016027252586</v>
      </c>
      <c r="G32" s="98">
        <v>977.53102211211387</v>
      </c>
      <c r="H32" s="98">
        <v>994.33037506105757</v>
      </c>
      <c r="I32" s="98">
        <v>968.13206105746747</v>
      </c>
      <c r="J32" s="98">
        <v>990.30495541049208</v>
      </c>
      <c r="K32" s="98">
        <v>985.12607053297108</v>
      </c>
      <c r="L32" s="98">
        <v>1040.1900497135591</v>
      </c>
      <c r="M32" s="98">
        <v>1037.3288445488754</v>
      </c>
      <c r="N32" s="98">
        <v>988.7048067379377</v>
      </c>
      <c r="O32" s="98">
        <v>1028.4427147197644</v>
      </c>
      <c r="P32" s="98">
        <v>1076.3835821423791</v>
      </c>
      <c r="Q32" s="98">
        <v>1011.3534085244772</v>
      </c>
      <c r="R32" s="98">
        <v>1106.2966492925466</v>
      </c>
      <c r="S32" s="98">
        <v>1090.4015917162828</v>
      </c>
      <c r="T32" s="98">
        <v>1188.6443556439847</v>
      </c>
      <c r="U32" s="98">
        <v>1126.4035623420275</v>
      </c>
      <c r="V32" s="98">
        <v>1181.1690112972142</v>
      </c>
      <c r="W32" s="98">
        <v>1124.7457067851155</v>
      </c>
      <c r="X32" s="98">
        <v>1089.3493794263125</v>
      </c>
      <c r="Y32" s="98">
        <v>956.92072748339797</v>
      </c>
      <c r="DA32" s="63" t="s">
        <v>2272</v>
      </c>
    </row>
    <row r="33" spans="1:105" ht="12" customHeight="1" x14ac:dyDescent="0.25">
      <c r="A33" s="100" t="s">
        <v>50</v>
      </c>
      <c r="B33" s="101">
        <v>253.39754690142874</v>
      </c>
      <c r="C33" s="101">
        <v>314.96138386950452</v>
      </c>
      <c r="D33" s="101">
        <v>277.33902233065407</v>
      </c>
      <c r="E33" s="101">
        <v>240.14526834536059</v>
      </c>
      <c r="F33" s="101">
        <v>257.14966432457129</v>
      </c>
      <c r="G33" s="101">
        <v>272.97642988730718</v>
      </c>
      <c r="H33" s="101">
        <v>280.32545238497511</v>
      </c>
      <c r="I33" s="101">
        <v>253.29715906409862</v>
      </c>
      <c r="J33" s="101">
        <v>252.84345553067018</v>
      </c>
      <c r="K33" s="101">
        <v>251.35857323890417</v>
      </c>
      <c r="L33" s="101">
        <v>254.57963680714417</v>
      </c>
      <c r="M33" s="101">
        <v>260.03375738909239</v>
      </c>
      <c r="N33" s="101">
        <v>214.658281296166</v>
      </c>
      <c r="O33" s="101">
        <v>184.43089390384523</v>
      </c>
      <c r="P33" s="101">
        <v>235.64377904311567</v>
      </c>
      <c r="Q33" s="101">
        <v>201.11714092128858</v>
      </c>
      <c r="R33" s="101">
        <v>259.64485390419844</v>
      </c>
      <c r="S33" s="101">
        <v>256.48508845929246</v>
      </c>
      <c r="T33" s="101">
        <v>281.76551346638729</v>
      </c>
      <c r="U33" s="101">
        <v>257.13109470700766</v>
      </c>
      <c r="V33" s="101">
        <v>271.7994442826685</v>
      </c>
      <c r="W33" s="101">
        <v>271.65098291272813</v>
      </c>
      <c r="X33" s="101">
        <v>229.04277185932369</v>
      </c>
      <c r="Y33" s="101">
        <v>197.7179859333142</v>
      </c>
      <c r="DA33" s="131" t="s">
        <v>2273</v>
      </c>
    </row>
    <row r="34" spans="1:105" ht="12" customHeight="1" x14ac:dyDescent="0.25">
      <c r="A34" s="103" t="s">
        <v>52</v>
      </c>
      <c r="B34" s="104">
        <v>711.40041998342178</v>
      </c>
      <c r="C34" s="104">
        <v>678.06069259067647</v>
      </c>
      <c r="D34" s="104">
        <v>702.24023809370681</v>
      </c>
      <c r="E34" s="104">
        <v>713.05194631036409</v>
      </c>
      <c r="F34" s="104">
        <v>716.68049594795457</v>
      </c>
      <c r="G34" s="104">
        <v>704.55459222480692</v>
      </c>
      <c r="H34" s="104">
        <v>714.0049226760824</v>
      </c>
      <c r="I34" s="104">
        <v>714.8349019933687</v>
      </c>
      <c r="J34" s="104">
        <v>737.46149987982164</v>
      </c>
      <c r="K34" s="104">
        <v>733.76749729406663</v>
      </c>
      <c r="L34" s="104">
        <v>785.61041290641492</v>
      </c>
      <c r="M34" s="104">
        <v>777.29508715978284</v>
      </c>
      <c r="N34" s="104">
        <v>774.04652544177179</v>
      </c>
      <c r="O34" s="104">
        <v>844.01182081591935</v>
      </c>
      <c r="P34" s="104">
        <v>840.73980309926333</v>
      </c>
      <c r="Q34" s="104">
        <v>810.23626760318871</v>
      </c>
      <c r="R34" s="104">
        <v>846.65179538834798</v>
      </c>
      <c r="S34" s="104">
        <v>833.91650325699027</v>
      </c>
      <c r="T34" s="104">
        <v>906.87884217759699</v>
      </c>
      <c r="U34" s="104">
        <v>869.27246763501967</v>
      </c>
      <c r="V34" s="104">
        <v>909.36956701454574</v>
      </c>
      <c r="W34" s="104">
        <v>853.09472387238736</v>
      </c>
      <c r="X34" s="104">
        <v>860.30660756698876</v>
      </c>
      <c r="Y34" s="104">
        <v>759.2027415500836</v>
      </c>
      <c r="DA34" s="132" t="s">
        <v>2274</v>
      </c>
    </row>
    <row r="35" spans="1:105" ht="12" customHeight="1" x14ac:dyDescent="0.25">
      <c r="A35" s="106" t="s">
        <v>122</v>
      </c>
      <c r="B35" s="101">
        <v>1659.2531950878138</v>
      </c>
      <c r="C35" s="101">
        <v>1638.2629023184973</v>
      </c>
      <c r="D35" s="101">
        <v>1666.6197850028809</v>
      </c>
      <c r="E35" s="101">
        <v>1653.1303831978678</v>
      </c>
      <c r="F35" s="101">
        <v>1684.7058610128247</v>
      </c>
      <c r="G35" s="101">
        <v>1608.3521116166</v>
      </c>
      <c r="H35" s="101">
        <v>1608.2455566023118</v>
      </c>
      <c r="I35" s="101">
        <v>1588.1974829219946</v>
      </c>
      <c r="J35" s="101">
        <v>1558.3038092463019</v>
      </c>
      <c r="K35" s="101">
        <v>1514.420059000839</v>
      </c>
      <c r="L35" s="101">
        <v>1609.7076362567279</v>
      </c>
      <c r="M35" s="101">
        <v>1701.7318860883017</v>
      </c>
      <c r="N35" s="101">
        <v>1667.6945319411593</v>
      </c>
      <c r="O35" s="101">
        <v>1657.0141190479899</v>
      </c>
      <c r="P35" s="101">
        <v>1621.6690646367072</v>
      </c>
      <c r="Q35" s="101">
        <v>1602.0006778581887</v>
      </c>
      <c r="R35" s="101">
        <v>1615.2681343131214</v>
      </c>
      <c r="S35" s="101">
        <v>1662.0114435656753</v>
      </c>
      <c r="T35" s="101">
        <v>1665.8628478361761</v>
      </c>
      <c r="U35" s="101">
        <v>1644.9447443626077</v>
      </c>
      <c r="V35" s="101">
        <v>1629.2675841584223</v>
      </c>
      <c r="W35" s="101">
        <v>1543.9370323953694</v>
      </c>
      <c r="X35" s="101">
        <v>1356.0088874263624</v>
      </c>
      <c r="Y35" s="101">
        <v>1295.2519096104813</v>
      </c>
      <c r="DA35" s="131" t="s">
        <v>2275</v>
      </c>
    </row>
    <row r="36" spans="1:105" ht="12" customHeight="1" x14ac:dyDescent="0.25">
      <c r="A36" s="107" t="s">
        <v>121</v>
      </c>
      <c r="B36" s="104">
        <v>1483.628636405324</v>
      </c>
      <c r="C36" s="104">
        <v>1484.8700807773639</v>
      </c>
      <c r="D36" s="104">
        <v>1581.200815812756</v>
      </c>
      <c r="E36" s="104">
        <v>1659.4373070138529</v>
      </c>
      <c r="F36" s="104">
        <v>1693.3054675979015</v>
      </c>
      <c r="G36" s="104">
        <v>1701.1729578930237</v>
      </c>
      <c r="H36" s="104">
        <v>1631.987350966499</v>
      </c>
      <c r="I36" s="104">
        <v>1668.4082716342239</v>
      </c>
      <c r="J36" s="104">
        <v>1531.344022807777</v>
      </c>
      <c r="K36" s="104">
        <v>1523.018490515796</v>
      </c>
      <c r="L36" s="104">
        <v>1542.8973127233919</v>
      </c>
      <c r="M36" s="104">
        <v>1654.5393973222633</v>
      </c>
      <c r="N36" s="104">
        <v>1567.5920360809398</v>
      </c>
      <c r="O36" s="104">
        <v>1527.0253942892866</v>
      </c>
      <c r="P36" s="104">
        <v>1463.5258682487063</v>
      </c>
      <c r="Q36" s="104">
        <v>1476.8615986577568</v>
      </c>
      <c r="R36" s="104">
        <v>1510.1155134671419</v>
      </c>
      <c r="S36" s="104">
        <v>1590.2272515020729</v>
      </c>
      <c r="T36" s="104">
        <v>1623.9468572059654</v>
      </c>
      <c r="U36" s="104">
        <v>1593.9069976471399</v>
      </c>
      <c r="V36" s="104">
        <v>1567.2729809144816</v>
      </c>
      <c r="W36" s="104">
        <v>1554.2455669456235</v>
      </c>
      <c r="X36" s="104">
        <v>1468.3383009509953</v>
      </c>
      <c r="Y36" s="104">
        <v>1293.3148548519857</v>
      </c>
      <c r="DA36" s="132" t="s">
        <v>2276</v>
      </c>
    </row>
    <row r="37" spans="1:105" ht="12" customHeight="1" x14ac:dyDescent="0.25">
      <c r="A37" s="108" t="s">
        <v>53</v>
      </c>
      <c r="B37" s="98">
        <v>536.00944913804187</v>
      </c>
      <c r="C37" s="98">
        <v>540.06107634796774</v>
      </c>
      <c r="D37" s="98">
        <v>614.12246501042</v>
      </c>
      <c r="E37" s="98">
        <v>685.72937107076825</v>
      </c>
      <c r="F37" s="98">
        <v>719.99317493540389</v>
      </c>
      <c r="G37" s="98">
        <v>738.05385096122666</v>
      </c>
      <c r="H37" s="98">
        <v>680.24221071111367</v>
      </c>
      <c r="I37" s="98">
        <v>719.20344971615418</v>
      </c>
      <c r="J37" s="98">
        <v>600.09328298873959</v>
      </c>
      <c r="K37" s="98">
        <v>604.55788368129004</v>
      </c>
      <c r="L37" s="98">
        <v>598.37334660292413</v>
      </c>
      <c r="M37" s="98">
        <v>674.49987816732494</v>
      </c>
      <c r="N37" s="98">
        <v>605.21881484268306</v>
      </c>
      <c r="O37" s="98">
        <v>583.63528500691734</v>
      </c>
      <c r="P37" s="98">
        <v>525.68489572463159</v>
      </c>
      <c r="Q37" s="98">
        <v>512.54364226706173</v>
      </c>
      <c r="R37" s="98">
        <v>539.81987270900197</v>
      </c>
      <c r="S37" s="98">
        <v>614.35880776291322</v>
      </c>
      <c r="T37" s="98">
        <v>598.15778393593962</v>
      </c>
      <c r="U37" s="98">
        <v>590.32591532360561</v>
      </c>
      <c r="V37" s="98">
        <v>539.12071407221583</v>
      </c>
      <c r="W37" s="98">
        <v>578.96170958320886</v>
      </c>
      <c r="X37" s="98">
        <v>480.6957294552455</v>
      </c>
      <c r="Y37" s="98">
        <v>381.96297810336307</v>
      </c>
      <c r="DA37" s="63" t="s">
        <v>2277</v>
      </c>
    </row>
    <row r="38" spans="1:105" ht="12" customHeight="1" x14ac:dyDescent="0.25">
      <c r="A38" s="108" t="s">
        <v>52</v>
      </c>
      <c r="B38" s="98">
        <v>947.61918726728209</v>
      </c>
      <c r="C38" s="98">
        <v>944.80900442939617</v>
      </c>
      <c r="D38" s="98">
        <v>967.07835080233588</v>
      </c>
      <c r="E38" s="98">
        <v>973.70793594308441</v>
      </c>
      <c r="F38" s="98">
        <v>973.31229266249795</v>
      </c>
      <c r="G38" s="98">
        <v>963.11910693179721</v>
      </c>
      <c r="H38" s="98">
        <v>951.74514025538554</v>
      </c>
      <c r="I38" s="98">
        <v>949.20482191806923</v>
      </c>
      <c r="J38" s="98">
        <v>931.25073981903756</v>
      </c>
      <c r="K38" s="98">
        <v>918.46060683450582</v>
      </c>
      <c r="L38" s="98">
        <v>944.52396612046755</v>
      </c>
      <c r="M38" s="98">
        <v>980.03951915493838</v>
      </c>
      <c r="N38" s="98">
        <v>962.37322123825686</v>
      </c>
      <c r="O38" s="98">
        <v>943.39010928236917</v>
      </c>
      <c r="P38" s="98">
        <v>937.84097252407537</v>
      </c>
      <c r="Q38" s="98">
        <v>964.31795639069514</v>
      </c>
      <c r="R38" s="98">
        <v>970.29564075813983</v>
      </c>
      <c r="S38" s="98">
        <v>975.86844373915983</v>
      </c>
      <c r="T38" s="98">
        <v>1025.7890732700257</v>
      </c>
      <c r="U38" s="98">
        <v>1003.5810823235344</v>
      </c>
      <c r="V38" s="98">
        <v>1028.1522668422663</v>
      </c>
      <c r="W38" s="98">
        <v>975.28385736241455</v>
      </c>
      <c r="X38" s="98">
        <v>987.64257149574985</v>
      </c>
      <c r="Y38" s="98">
        <v>911.35187674862277</v>
      </c>
      <c r="DA38" s="63" t="s">
        <v>2278</v>
      </c>
    </row>
    <row r="39" spans="1:105" ht="12" customHeight="1" x14ac:dyDescent="0.25">
      <c r="A39" s="121" t="s">
        <v>54</v>
      </c>
      <c r="B39" s="122">
        <v>810.99073878107913</v>
      </c>
      <c r="C39" s="122">
        <v>847.1906784581189</v>
      </c>
      <c r="D39" s="122">
        <v>862.62692348646056</v>
      </c>
      <c r="E39" s="122">
        <v>865.01582374009183</v>
      </c>
      <c r="F39" s="122">
        <v>886.09315032180336</v>
      </c>
      <c r="G39" s="122">
        <v>847.10953993241424</v>
      </c>
      <c r="H39" s="122">
        <v>848.41618127351137</v>
      </c>
      <c r="I39" s="122">
        <v>802.99535653546832</v>
      </c>
      <c r="J39" s="122">
        <v>759.05511462845107</v>
      </c>
      <c r="K39" s="122">
        <v>728.60954333006907</v>
      </c>
      <c r="L39" s="122">
        <v>760.1611978966987</v>
      </c>
      <c r="M39" s="122">
        <v>726.9098323448834</v>
      </c>
      <c r="N39" s="122">
        <v>695.03885719178015</v>
      </c>
      <c r="O39" s="122">
        <v>680.52743601483746</v>
      </c>
      <c r="P39" s="122">
        <v>663.10486695647023</v>
      </c>
      <c r="Q39" s="122">
        <v>659.37597983522483</v>
      </c>
      <c r="R39" s="122">
        <v>656.61054825894746</v>
      </c>
      <c r="S39" s="122">
        <v>688.99345619364226</v>
      </c>
      <c r="T39" s="122">
        <v>692.83468534861902</v>
      </c>
      <c r="U39" s="122">
        <v>673.59739416074422</v>
      </c>
      <c r="V39" s="122">
        <v>675.95550465726444</v>
      </c>
      <c r="W39" s="122">
        <v>664.04454917923692</v>
      </c>
      <c r="X39" s="122">
        <v>651.046215991076</v>
      </c>
      <c r="Y39" s="122">
        <v>606.46668303083675</v>
      </c>
      <c r="DA39" s="130" t="s">
        <v>2279</v>
      </c>
    </row>
    <row r="40" spans="1:105" ht="12" customHeight="1" x14ac:dyDescent="0.25">
      <c r="A40" s="97" t="s">
        <v>50</v>
      </c>
      <c r="B40" s="98">
        <v>1006.3273568555318</v>
      </c>
      <c r="C40" s="98">
        <v>1005.7491999358076</v>
      </c>
      <c r="D40" s="98">
        <v>1033.2034174526493</v>
      </c>
      <c r="E40" s="98">
        <v>1077.8872741942489</v>
      </c>
      <c r="F40" s="98">
        <v>1111.6460789142709</v>
      </c>
      <c r="G40" s="98">
        <v>1061.3904579217781</v>
      </c>
      <c r="H40" s="98">
        <v>1017.4353494012921</v>
      </c>
      <c r="I40" s="98">
        <v>973.6331559640613</v>
      </c>
      <c r="J40" s="98">
        <v>919.60403590622843</v>
      </c>
      <c r="K40" s="98">
        <v>901.90149281265838</v>
      </c>
      <c r="L40" s="98">
        <v>904.62669751125111</v>
      </c>
      <c r="M40" s="98">
        <v>906.44993032574678</v>
      </c>
      <c r="N40" s="98">
        <v>847.59724882376076</v>
      </c>
      <c r="O40" s="98">
        <v>838.1063189699023</v>
      </c>
      <c r="P40" s="98">
        <v>828.62416221959552</v>
      </c>
      <c r="Q40" s="98">
        <v>818.76267417270606</v>
      </c>
      <c r="R40" s="98">
        <v>827.98332911556088</v>
      </c>
      <c r="S40" s="98">
        <v>876.30104547412782</v>
      </c>
      <c r="T40" s="98">
        <v>899.10002318820614</v>
      </c>
      <c r="U40" s="98">
        <v>876.04674690619731</v>
      </c>
      <c r="V40" s="98">
        <v>885.06799120120593</v>
      </c>
      <c r="W40" s="98">
        <v>854.05337858863027</v>
      </c>
      <c r="X40" s="98">
        <v>820.95899533626732</v>
      </c>
      <c r="Y40" s="98">
        <v>741.53261479146636</v>
      </c>
      <c r="DA40" s="63" t="s">
        <v>2280</v>
      </c>
    </row>
    <row r="41" spans="1:105" ht="12" customHeight="1" x14ac:dyDescent="0.25">
      <c r="A41" s="109" t="s">
        <v>120</v>
      </c>
      <c r="B41" s="33">
        <v>706.67780298281309</v>
      </c>
      <c r="C41" s="33">
        <v>765.34775783421833</v>
      </c>
      <c r="D41" s="33">
        <v>776.60224450132182</v>
      </c>
      <c r="E41" s="33">
        <v>760.18102796356504</v>
      </c>
      <c r="F41" s="33">
        <v>779.25290098432458</v>
      </c>
      <c r="G41" s="33">
        <v>753.64632204115765</v>
      </c>
      <c r="H41" s="33">
        <v>782.97358455643734</v>
      </c>
      <c r="I41" s="33">
        <v>741.49562988092555</v>
      </c>
      <c r="J41" s="33">
        <v>701.56885343073725</v>
      </c>
      <c r="K41" s="33">
        <v>667.79180021517834</v>
      </c>
      <c r="L41" s="33">
        <v>711.05134845667226</v>
      </c>
      <c r="M41" s="33">
        <v>667.14066428740989</v>
      </c>
      <c r="N41" s="33">
        <v>644.25448749226268</v>
      </c>
      <c r="O41" s="33">
        <v>628.85223296232152</v>
      </c>
      <c r="P41" s="33">
        <v>609.23280272569286</v>
      </c>
      <c r="Q41" s="33">
        <v>609.52502017766574</v>
      </c>
      <c r="R41" s="33">
        <v>605.61485367856392</v>
      </c>
      <c r="S41" s="33">
        <v>636.46043570230597</v>
      </c>
      <c r="T41" s="33">
        <v>638.79843827727666</v>
      </c>
      <c r="U41" s="33">
        <v>623.849196459052</v>
      </c>
      <c r="V41" s="33">
        <v>626.78017484379995</v>
      </c>
      <c r="W41" s="33">
        <v>619.68565038278359</v>
      </c>
      <c r="X41" s="33">
        <v>610.63066786811089</v>
      </c>
      <c r="Y41" s="33">
        <v>572.82182884583938</v>
      </c>
      <c r="DA41" s="60" t="s">
        <v>2281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17065.728015113138</v>
      </c>
      <c r="C43" s="117">
        <f t="shared" si="14"/>
        <v>18941.692836519727</v>
      </c>
      <c r="D43" s="117">
        <f t="shared" si="14"/>
        <v>17692.002322368244</v>
      </c>
      <c r="E43" s="117">
        <f t="shared" si="14"/>
        <v>18262.913353228403</v>
      </c>
      <c r="F43" s="117">
        <f t="shared" si="14"/>
        <v>17878.567721756572</v>
      </c>
      <c r="G43" s="117">
        <f t="shared" si="14"/>
        <v>18265.622450060513</v>
      </c>
      <c r="H43" s="117">
        <f t="shared" si="14"/>
        <v>18399.959525118571</v>
      </c>
      <c r="I43" s="117">
        <f t="shared" si="14"/>
        <v>14958.438582510762</v>
      </c>
      <c r="J43" s="117">
        <f t="shared" si="14"/>
        <v>17896.579133646221</v>
      </c>
      <c r="K43" s="117">
        <f t="shared" si="14"/>
        <v>16891.152988373262</v>
      </c>
      <c r="L43" s="117">
        <f t="shared" si="14"/>
        <v>17267.897683994168</v>
      </c>
      <c r="M43" s="117">
        <f t="shared" si="14"/>
        <v>15803.278625232097</v>
      </c>
      <c r="N43" s="117">
        <f t="shared" si="14"/>
        <v>16096.3715568144</v>
      </c>
      <c r="O43" s="117">
        <f t="shared" si="14"/>
        <v>16129.479165855226</v>
      </c>
      <c r="P43" s="117">
        <f t="shared" si="14"/>
        <v>13796.601002354184</v>
      </c>
      <c r="Q43" s="117">
        <f t="shared" si="14"/>
        <v>14569.740004441615</v>
      </c>
      <c r="R43" s="117">
        <f t="shared" ref="R43:V43" si="15">R44+R47+R49+R58</f>
        <v>14496.853845408459</v>
      </c>
      <c r="S43" s="117">
        <f t="shared" si="15"/>
        <v>14600.867929158319</v>
      </c>
      <c r="T43" s="117">
        <f t="shared" si="15"/>
        <v>13862.582333993962</v>
      </c>
      <c r="U43" s="117">
        <f t="shared" si="15"/>
        <v>14403.250770555249</v>
      </c>
      <c r="V43" s="117">
        <f t="shared" si="15"/>
        <v>15509.474541545362</v>
      </c>
      <c r="W43" s="117">
        <f t="shared" ref="W43:Y43" si="16">W44+W47+W49+W58</f>
        <v>13039.426583059745</v>
      </c>
      <c r="X43" s="117">
        <f t="shared" si="16"/>
        <v>14041.347636145316</v>
      </c>
      <c r="Y43" s="117">
        <f t="shared" si="16"/>
        <v>12919.221235067371</v>
      </c>
      <c r="DA43" s="129" t="s">
        <v>2282</v>
      </c>
    </row>
    <row r="44" spans="1:105" ht="12.95" customHeight="1" x14ac:dyDescent="0.25">
      <c r="A44" s="121" t="s">
        <v>57</v>
      </c>
      <c r="B44" s="122">
        <f t="shared" ref="B44:Q44" si="17">SUM(B45:B46)</f>
        <v>14291.963388276061</v>
      </c>
      <c r="C44" s="122">
        <f t="shared" si="17"/>
        <v>16019.716943942189</v>
      </c>
      <c r="D44" s="122">
        <f t="shared" si="17"/>
        <v>14791.607695356168</v>
      </c>
      <c r="E44" s="122">
        <f t="shared" si="17"/>
        <v>15309.758975798146</v>
      </c>
      <c r="F44" s="122">
        <f t="shared" si="17"/>
        <v>14951.424224517408</v>
      </c>
      <c r="G44" s="122">
        <f t="shared" si="17"/>
        <v>15304.279286303165</v>
      </c>
      <c r="H44" s="122">
        <f t="shared" si="17"/>
        <v>15329.481957494439</v>
      </c>
      <c r="I44" s="122">
        <f t="shared" si="17"/>
        <v>12204.883760123641</v>
      </c>
      <c r="J44" s="122">
        <f t="shared" si="17"/>
        <v>14890.640086541305</v>
      </c>
      <c r="K44" s="122">
        <f t="shared" si="17"/>
        <v>13953.249871901462</v>
      </c>
      <c r="L44" s="122">
        <f t="shared" si="17"/>
        <v>14305.019356994786</v>
      </c>
      <c r="M44" s="122">
        <f t="shared" si="17"/>
        <v>12796.762195959931</v>
      </c>
      <c r="N44" s="122">
        <f t="shared" si="17"/>
        <v>13073.355323003212</v>
      </c>
      <c r="O44" s="122">
        <f t="shared" si="17"/>
        <v>13352.61914405348</v>
      </c>
      <c r="P44" s="122">
        <f t="shared" si="17"/>
        <v>11002.009879273914</v>
      </c>
      <c r="Q44" s="122">
        <f t="shared" si="17"/>
        <v>11832.005748511685</v>
      </c>
      <c r="R44" s="122">
        <f t="shared" ref="R44:V44" si="18">SUM(R45:R46)</f>
        <v>11741.260816795189</v>
      </c>
      <c r="S44" s="122">
        <f t="shared" si="18"/>
        <v>11737.521418932991</v>
      </c>
      <c r="T44" s="122">
        <f t="shared" si="18"/>
        <v>11090.861636879783</v>
      </c>
      <c r="U44" s="122">
        <f t="shared" si="18"/>
        <v>11517.703928652172</v>
      </c>
      <c r="V44" s="122">
        <f t="shared" si="18"/>
        <v>12496.229369696388</v>
      </c>
      <c r="W44" s="122">
        <f t="shared" ref="W44:Y44" si="19">SUM(W45:W46)</f>
        <v>10479.247420633807</v>
      </c>
      <c r="X44" s="122">
        <f t="shared" si="19"/>
        <v>11323.228379994533</v>
      </c>
      <c r="Y44" s="122">
        <f t="shared" si="19"/>
        <v>10388.191031194392</v>
      </c>
      <c r="DA44" s="130" t="s">
        <v>2283</v>
      </c>
    </row>
    <row r="45" spans="1:105" ht="12" customHeight="1" x14ac:dyDescent="0.25">
      <c r="A45" s="97" t="s">
        <v>212</v>
      </c>
      <c r="B45" s="98">
        <v>14127.827455551931</v>
      </c>
      <c r="C45" s="98">
        <v>15837.055586373657</v>
      </c>
      <c r="D45" s="98">
        <v>14624.798884238609</v>
      </c>
      <c r="E45" s="98">
        <v>15142.737076238418</v>
      </c>
      <c r="F45" s="98">
        <v>14787.835176048278</v>
      </c>
      <c r="G45" s="98">
        <v>15138.504959162801</v>
      </c>
      <c r="H45" s="98">
        <v>15164.679829937497</v>
      </c>
      <c r="I45" s="98">
        <v>12077.150654897885</v>
      </c>
      <c r="J45" s="98">
        <v>14731.621696509084</v>
      </c>
      <c r="K45" s="98">
        <v>13804.112394832784</v>
      </c>
      <c r="L45" s="98">
        <v>14150.89757492953</v>
      </c>
      <c r="M45" s="98">
        <v>12658.734667237833</v>
      </c>
      <c r="N45" s="98">
        <v>12929.620248848094</v>
      </c>
      <c r="O45" s="98">
        <v>13199.259058286385</v>
      </c>
      <c r="P45" s="98">
        <v>10875.348065681901</v>
      </c>
      <c r="Q45" s="98">
        <v>11697.220255206352</v>
      </c>
      <c r="R45" s="98">
        <v>11606.70791137155</v>
      </c>
      <c r="S45" s="98">
        <v>11601.749170481233</v>
      </c>
      <c r="T45" s="98">
        <v>10961.484465012079</v>
      </c>
      <c r="U45" s="98">
        <v>11381.20248106924</v>
      </c>
      <c r="V45" s="98">
        <v>12346.655154420585</v>
      </c>
      <c r="W45" s="98">
        <v>10352.490008658637</v>
      </c>
      <c r="X45" s="98">
        <v>11183.63788606346</v>
      </c>
      <c r="Y45" s="98">
        <v>10258.389361040292</v>
      </c>
      <c r="DA45" s="63" t="s">
        <v>2284</v>
      </c>
    </row>
    <row r="46" spans="1:105" ht="12" customHeight="1" x14ac:dyDescent="0.25">
      <c r="A46" s="97" t="s">
        <v>53</v>
      </c>
      <c r="B46" s="98">
        <v>164.13593272412936</v>
      </c>
      <c r="C46" s="98">
        <v>182.66135756853109</v>
      </c>
      <c r="D46" s="98">
        <v>166.80881111755784</v>
      </c>
      <c r="E46" s="98">
        <v>167.02189955972841</v>
      </c>
      <c r="F46" s="98">
        <v>163.58904846912912</v>
      </c>
      <c r="G46" s="98">
        <v>165.77432714036297</v>
      </c>
      <c r="H46" s="98">
        <v>164.80212755694299</v>
      </c>
      <c r="I46" s="98">
        <v>127.73310522575548</v>
      </c>
      <c r="J46" s="98">
        <v>159.01839003222051</v>
      </c>
      <c r="K46" s="98">
        <v>149.13747706867744</v>
      </c>
      <c r="L46" s="98">
        <v>154.12178206525655</v>
      </c>
      <c r="M46" s="98">
        <v>138.02752872209658</v>
      </c>
      <c r="N46" s="98">
        <v>143.73507415511844</v>
      </c>
      <c r="O46" s="98">
        <v>153.3600857670956</v>
      </c>
      <c r="P46" s="98">
        <v>126.66181359201181</v>
      </c>
      <c r="Q46" s="98">
        <v>134.78549330533255</v>
      </c>
      <c r="R46" s="98">
        <v>134.5529054236394</v>
      </c>
      <c r="S46" s="98">
        <v>135.77224845175868</v>
      </c>
      <c r="T46" s="98">
        <v>129.37717186770291</v>
      </c>
      <c r="U46" s="98">
        <v>136.50144758293268</v>
      </c>
      <c r="V46" s="98">
        <v>149.5742152758034</v>
      </c>
      <c r="W46" s="98">
        <v>126.75741197517034</v>
      </c>
      <c r="X46" s="98">
        <v>139.59049393107384</v>
      </c>
      <c r="Y46" s="98">
        <v>129.80167015410001</v>
      </c>
      <c r="DA46" s="63" t="s">
        <v>2285</v>
      </c>
    </row>
    <row r="47" spans="1:105" ht="12.95" customHeight="1" x14ac:dyDescent="0.25">
      <c r="A47" s="121" t="s">
        <v>92</v>
      </c>
      <c r="B47" s="122">
        <f t="shared" ref="B47:Y47" si="20">B48</f>
        <v>37.147088934534892</v>
      </c>
      <c r="C47" s="122">
        <f t="shared" si="20"/>
        <v>44.185102152817358</v>
      </c>
      <c r="D47" s="122">
        <f t="shared" si="20"/>
        <v>38.478861418622337</v>
      </c>
      <c r="E47" s="122">
        <f t="shared" si="20"/>
        <v>70.852482395212689</v>
      </c>
      <c r="F47" s="122">
        <f t="shared" si="20"/>
        <v>40.54199323484513</v>
      </c>
      <c r="G47" s="122">
        <f t="shared" si="20"/>
        <v>46.79160890108313</v>
      </c>
      <c r="H47" s="122">
        <f t="shared" si="20"/>
        <v>58.915470718878858</v>
      </c>
      <c r="I47" s="122">
        <f t="shared" si="20"/>
        <v>62.939029710559133</v>
      </c>
      <c r="J47" s="122">
        <f t="shared" si="20"/>
        <v>65.491857773736982</v>
      </c>
      <c r="K47" s="122">
        <f t="shared" si="20"/>
        <v>58.369275569209918</v>
      </c>
      <c r="L47" s="122">
        <f t="shared" si="20"/>
        <v>68.912343939500943</v>
      </c>
      <c r="M47" s="122">
        <f t="shared" si="20"/>
        <v>65.867848764583258</v>
      </c>
      <c r="N47" s="122">
        <f t="shared" si="20"/>
        <v>86.880272392149976</v>
      </c>
      <c r="O47" s="122">
        <f t="shared" si="20"/>
        <v>62.035130923130488</v>
      </c>
      <c r="P47" s="122">
        <f t="shared" si="20"/>
        <v>54.777644325446872</v>
      </c>
      <c r="Q47" s="122">
        <f t="shared" si="20"/>
        <v>71.903382665407975</v>
      </c>
      <c r="R47" s="122">
        <f t="shared" si="20"/>
        <v>78.043117075475095</v>
      </c>
      <c r="S47" s="122">
        <f t="shared" si="20"/>
        <v>83.587908022634991</v>
      </c>
      <c r="T47" s="122">
        <f t="shared" si="20"/>
        <v>68.631604398243567</v>
      </c>
      <c r="U47" s="122">
        <f t="shared" si="20"/>
        <v>77.693785628595037</v>
      </c>
      <c r="V47" s="122">
        <f t="shared" si="20"/>
        <v>74.282771318102292</v>
      </c>
      <c r="W47" s="122">
        <f t="shared" si="20"/>
        <v>74.711302955933633</v>
      </c>
      <c r="X47" s="122">
        <f t="shared" si="20"/>
        <v>69.662724748789174</v>
      </c>
      <c r="Y47" s="122">
        <f t="shared" si="20"/>
        <v>74.819052895894771</v>
      </c>
      <c r="DA47" s="130" t="s">
        <v>2286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37.147088934534892</v>
      </c>
      <c r="C48" s="98">
        <f>IF(RES_hhdet_fec!C48=0,0,RES_hhdet_fec!C48*1000*11630/RES_hhdet_num!C43)</f>
        <v>44.185102152817358</v>
      </c>
      <c r="D48" s="98">
        <f>IF(RES_hhdet_fec!D48=0,0,RES_hhdet_fec!D48*1000*11630/RES_hhdet_num!D43)</f>
        <v>38.478861418622337</v>
      </c>
      <c r="E48" s="98">
        <f>IF(RES_hhdet_fec!E48=0,0,RES_hhdet_fec!E48*1000*11630/RES_hhdet_num!E43)</f>
        <v>70.852482395212689</v>
      </c>
      <c r="F48" s="98">
        <f>IF(RES_hhdet_fec!F48=0,0,RES_hhdet_fec!F48*1000*11630/RES_hhdet_num!F43)</f>
        <v>40.54199323484513</v>
      </c>
      <c r="G48" s="98">
        <f>IF(RES_hhdet_fec!G48=0,0,RES_hhdet_fec!G48*1000*11630/RES_hhdet_num!G43)</f>
        <v>46.79160890108313</v>
      </c>
      <c r="H48" s="98">
        <f>IF(RES_hhdet_fec!H48=0,0,RES_hhdet_fec!H48*1000*11630/RES_hhdet_num!H43)</f>
        <v>58.915470718878858</v>
      </c>
      <c r="I48" s="98">
        <f>IF(RES_hhdet_fec!I48=0,0,RES_hhdet_fec!I48*1000*11630/RES_hhdet_num!I43)</f>
        <v>62.939029710559133</v>
      </c>
      <c r="J48" s="98">
        <f>IF(RES_hhdet_fec!J48=0,0,RES_hhdet_fec!J48*1000*11630/RES_hhdet_num!J43)</f>
        <v>65.491857773736982</v>
      </c>
      <c r="K48" s="98">
        <f>IF(RES_hhdet_fec!K48=0,0,RES_hhdet_fec!K48*1000*11630/RES_hhdet_num!K43)</f>
        <v>58.369275569209918</v>
      </c>
      <c r="L48" s="98">
        <f>IF(RES_hhdet_fec!L48=0,0,RES_hhdet_fec!L48*1000*11630/RES_hhdet_num!L43)</f>
        <v>68.912343939500943</v>
      </c>
      <c r="M48" s="98">
        <f>IF(RES_hhdet_fec!M48=0,0,RES_hhdet_fec!M48*1000*11630/RES_hhdet_num!M43)</f>
        <v>65.867848764583258</v>
      </c>
      <c r="N48" s="98">
        <f>IF(RES_hhdet_fec!N48=0,0,RES_hhdet_fec!N48*1000*11630/RES_hhdet_num!N43)</f>
        <v>86.880272392149976</v>
      </c>
      <c r="O48" s="98">
        <f>IF(RES_hhdet_fec!O48=0,0,RES_hhdet_fec!O48*1000*11630/RES_hhdet_num!O43)</f>
        <v>62.035130923130488</v>
      </c>
      <c r="P48" s="98">
        <f>IF(RES_hhdet_fec!P48=0,0,RES_hhdet_fec!P48*1000*11630/RES_hhdet_num!P43)</f>
        <v>54.777644325446872</v>
      </c>
      <c r="Q48" s="98">
        <f>IF(RES_hhdet_fec!Q48=0,0,RES_hhdet_fec!Q48*1000*11630/RES_hhdet_num!Q43)</f>
        <v>71.903382665407975</v>
      </c>
      <c r="R48" s="98">
        <f>IF(RES_hhdet_fec!R48=0,0,RES_hhdet_fec!R48*1000*11630/RES_hhdet_num!R43)</f>
        <v>78.043117075475095</v>
      </c>
      <c r="S48" s="98">
        <f>IF(RES_hhdet_fec!S48=0,0,RES_hhdet_fec!S48*1000*11630/RES_hhdet_num!S43)</f>
        <v>83.587908022634991</v>
      </c>
      <c r="T48" s="98">
        <f>IF(RES_hhdet_fec!T48=0,0,RES_hhdet_fec!T48*1000*11630/RES_hhdet_num!T43)</f>
        <v>68.631604398243567</v>
      </c>
      <c r="U48" s="98">
        <f>IF(RES_hhdet_fec!U48=0,0,RES_hhdet_fec!U48*1000*11630/RES_hhdet_num!U43)</f>
        <v>77.693785628595037</v>
      </c>
      <c r="V48" s="98">
        <f>IF(RES_hhdet_fec!V48=0,0,RES_hhdet_fec!V48*1000*11630/RES_hhdet_num!V43)</f>
        <v>74.282771318102292</v>
      </c>
      <c r="W48" s="98">
        <f>IF(RES_hhdet_fec!W48=0,0,RES_hhdet_fec!W48*1000*11630/RES_hhdet_num!W43)</f>
        <v>74.711302955933633</v>
      </c>
      <c r="X48" s="98">
        <f>IF(RES_hhdet_fec!X48=0,0,RES_hhdet_fec!X48*1000*11630/RES_hhdet_num!X43)</f>
        <v>69.662724748789174</v>
      </c>
      <c r="Y48" s="98">
        <f>IF(RES_hhdet_fec!Y48=0,0,RES_hhdet_fec!Y48*1000*11630/RES_hhdet_num!Y43)</f>
        <v>74.819052895894771</v>
      </c>
      <c r="DA48" s="63" t="s">
        <v>2287</v>
      </c>
    </row>
    <row r="49" spans="1:105" ht="12" customHeight="1" x14ac:dyDescent="0.25">
      <c r="A49" s="121" t="s">
        <v>55</v>
      </c>
      <c r="B49" s="122">
        <v>2010.6256320561536</v>
      </c>
      <c r="C49" s="122">
        <v>2132.6631008229292</v>
      </c>
      <c r="D49" s="122">
        <v>2102.6776962663948</v>
      </c>
      <c r="E49" s="122">
        <v>2128.889443958959</v>
      </c>
      <c r="F49" s="122">
        <v>2124.0484648810602</v>
      </c>
      <c r="G49" s="122">
        <v>2157.0493338832994</v>
      </c>
      <c r="H49" s="122">
        <v>2249.8136190903783</v>
      </c>
      <c r="I49" s="122">
        <v>1951.4270846744021</v>
      </c>
      <c r="J49" s="122">
        <v>2225.9453547539165</v>
      </c>
      <c r="K49" s="122">
        <v>2184.4733072962522</v>
      </c>
      <c r="L49" s="122">
        <v>2166.5796819656653</v>
      </c>
      <c r="M49" s="122">
        <v>2252.2349887074201</v>
      </c>
      <c r="N49" s="122">
        <v>2248.4699279636966</v>
      </c>
      <c r="O49" s="122">
        <v>2029.6727962699765</v>
      </c>
      <c r="P49" s="122">
        <v>2078.4316863846107</v>
      </c>
      <c r="Q49" s="122">
        <v>2016.0469431376357</v>
      </c>
      <c r="R49" s="122">
        <v>2040.5218464093368</v>
      </c>
      <c r="S49" s="122">
        <v>2116.8499000565735</v>
      </c>
      <c r="T49" s="122">
        <v>2049.6118860356269</v>
      </c>
      <c r="U49" s="122">
        <v>2165.9760617638622</v>
      </c>
      <c r="V49" s="122">
        <v>2292.2029990699962</v>
      </c>
      <c r="W49" s="122">
        <v>1843.2955158917564</v>
      </c>
      <c r="X49" s="122">
        <v>1977.2103182567573</v>
      </c>
      <c r="Y49" s="122">
        <v>1851.8696490817156</v>
      </c>
      <c r="DA49" s="130" t="s">
        <v>2288</v>
      </c>
    </row>
    <row r="50" spans="1:105" ht="12" customHeight="1" x14ac:dyDescent="0.25">
      <c r="A50" s="97" t="s">
        <v>138</v>
      </c>
      <c r="B50" s="98">
        <v>2223.00372214247</v>
      </c>
      <c r="C50" s="98">
        <v>2404.3607785789745</v>
      </c>
      <c r="D50" s="98">
        <v>2353.3621897886528</v>
      </c>
      <c r="E50" s="98">
        <v>2407.4840086668551</v>
      </c>
      <c r="F50" s="98">
        <v>2396.5841195333751</v>
      </c>
      <c r="G50" s="98">
        <v>2449.5960491579299</v>
      </c>
      <c r="H50" s="98">
        <v>2553.9426394923662</v>
      </c>
      <c r="I50" s="98">
        <v>2100.7322548332613</v>
      </c>
      <c r="J50" s="98">
        <v>2509.8997059562034</v>
      </c>
      <c r="K50" s="98">
        <v>2435.0543898374008</v>
      </c>
      <c r="L50" s="98">
        <v>2406.3959496467005</v>
      </c>
      <c r="M50" s="98">
        <v>2529.0268010506688</v>
      </c>
      <c r="N50" s="98">
        <v>2558.7489114930095</v>
      </c>
      <c r="O50" s="98">
        <v>2256.1325733397125</v>
      </c>
      <c r="P50" s="98">
        <v>2396.4387545845339</v>
      </c>
      <c r="Q50" s="98">
        <v>2310.1192340998746</v>
      </c>
      <c r="R50" s="98">
        <v>2316.7909376704538</v>
      </c>
      <c r="S50" s="98">
        <v>2382.8758355303671</v>
      </c>
      <c r="T50" s="98">
        <v>2264.2453865963553</v>
      </c>
      <c r="U50" s="98">
        <v>2437.8605948840341</v>
      </c>
      <c r="V50" s="98">
        <v>2658.8443675018666</v>
      </c>
      <c r="W50" s="98">
        <v>1996.1569147672205</v>
      </c>
      <c r="X50" s="98">
        <v>2205.2062914857001</v>
      </c>
      <c r="Y50" s="98">
        <v>2057.4803404099034</v>
      </c>
      <c r="DA50" s="63" t="s">
        <v>2289</v>
      </c>
    </row>
    <row r="51" spans="1:105" ht="12" customHeight="1" x14ac:dyDescent="0.25">
      <c r="A51" s="97" t="s">
        <v>137</v>
      </c>
      <c r="B51" s="98">
        <v>1622.6977315729146</v>
      </c>
      <c r="C51" s="98">
        <v>1806.4954460930644</v>
      </c>
      <c r="D51" s="98">
        <v>1809.7315898625104</v>
      </c>
      <c r="E51" s="98">
        <v>1918.4025767329249</v>
      </c>
      <c r="F51" s="98">
        <v>1911.154756736142</v>
      </c>
      <c r="G51" s="98">
        <v>2021.2224026575532</v>
      </c>
      <c r="H51" s="98">
        <v>2183.2813796469623</v>
      </c>
      <c r="I51" s="98">
        <v>1709.2195667567064</v>
      </c>
      <c r="J51" s="98">
        <v>2117.9940903570205</v>
      </c>
      <c r="K51" s="98">
        <v>2049.0447360534781</v>
      </c>
      <c r="L51" s="98">
        <v>2003.7582108400647</v>
      </c>
      <c r="M51" s="98">
        <v>2085.0056544693402</v>
      </c>
      <c r="N51" s="98">
        <v>2133.9433245842383</v>
      </c>
      <c r="O51" s="98">
        <v>1841.3079606666893</v>
      </c>
      <c r="P51" s="98">
        <v>1993.2709582551311</v>
      </c>
      <c r="Q51" s="98">
        <v>1890.9413822556419</v>
      </c>
      <c r="R51" s="98">
        <v>1874.7943419535018</v>
      </c>
      <c r="S51" s="98">
        <v>2044.5111418627748</v>
      </c>
      <c r="T51" s="98">
        <v>1890.0841518568966</v>
      </c>
      <c r="U51" s="98">
        <v>2165.6322239645133</v>
      </c>
      <c r="V51" s="98">
        <v>2456.3340062630464</v>
      </c>
      <c r="W51" s="98">
        <v>1623.6120526225625</v>
      </c>
      <c r="X51" s="98">
        <v>2037.635901921054</v>
      </c>
      <c r="Y51" s="98">
        <v>1876.5180919607503</v>
      </c>
      <c r="DA51" s="63" t="s">
        <v>2290</v>
      </c>
    </row>
    <row r="52" spans="1:105" ht="12" customHeight="1" x14ac:dyDescent="0.25">
      <c r="A52" s="100" t="s">
        <v>212</v>
      </c>
      <c r="B52" s="101">
        <v>798.25810299295961</v>
      </c>
      <c r="C52" s="101">
        <v>892.44527070806976</v>
      </c>
      <c r="D52" s="101">
        <v>914.30192477135097</v>
      </c>
      <c r="E52" s="101">
        <v>981.32244031836615</v>
      </c>
      <c r="F52" s="101">
        <v>1020.2969981033859</v>
      </c>
      <c r="G52" s="101">
        <v>1087.0210194238925</v>
      </c>
      <c r="H52" s="101">
        <v>1168.8473416325019</v>
      </c>
      <c r="I52" s="101">
        <v>966.52710542393356</v>
      </c>
      <c r="J52" s="101">
        <v>1133.2908474460828</v>
      </c>
      <c r="K52" s="101">
        <v>1110.4520488966514</v>
      </c>
      <c r="L52" s="101">
        <v>1084.3767485554945</v>
      </c>
      <c r="M52" s="101">
        <v>1142.1581268022148</v>
      </c>
      <c r="N52" s="101">
        <v>1179.8391779406811</v>
      </c>
      <c r="O52" s="101">
        <v>1004.5963469807236</v>
      </c>
      <c r="P52" s="101">
        <v>1011.7444923359146</v>
      </c>
      <c r="Q52" s="101">
        <v>940.17948554342036</v>
      </c>
      <c r="R52" s="101">
        <v>949.11666682283305</v>
      </c>
      <c r="S52" s="101">
        <v>1098.4775219972721</v>
      </c>
      <c r="T52" s="101">
        <v>936.45078512048974</v>
      </c>
      <c r="U52" s="101">
        <v>1073.1403123943019</v>
      </c>
      <c r="V52" s="101">
        <v>1158.4410340802494</v>
      </c>
      <c r="W52" s="101">
        <v>810.41796201066302</v>
      </c>
      <c r="X52" s="101">
        <v>955.87928403566139</v>
      </c>
      <c r="Y52" s="101">
        <v>788.62057751510508</v>
      </c>
      <c r="DA52" s="131" t="s">
        <v>2291</v>
      </c>
    </row>
    <row r="53" spans="1:105" ht="12" customHeight="1" x14ac:dyDescent="0.25">
      <c r="A53" s="103" t="s">
        <v>52</v>
      </c>
      <c r="B53" s="104">
        <v>824.43962857995507</v>
      </c>
      <c r="C53" s="104">
        <v>914.05017538499396</v>
      </c>
      <c r="D53" s="104">
        <v>895.42966509115968</v>
      </c>
      <c r="E53" s="104">
        <v>937.08013641455898</v>
      </c>
      <c r="F53" s="104">
        <v>890.85775863275694</v>
      </c>
      <c r="G53" s="104">
        <v>934.20138323366029</v>
      </c>
      <c r="H53" s="104">
        <v>1014.4340380144605</v>
      </c>
      <c r="I53" s="104">
        <v>742.69246133277375</v>
      </c>
      <c r="J53" s="104">
        <v>984.70324291093709</v>
      </c>
      <c r="K53" s="104">
        <v>938.59268715682686</v>
      </c>
      <c r="L53" s="104">
        <v>919.38146228457015</v>
      </c>
      <c r="M53" s="104">
        <v>942.84752766712609</v>
      </c>
      <c r="N53" s="104">
        <v>954.10414664355619</v>
      </c>
      <c r="O53" s="104">
        <v>836.71161368596563</v>
      </c>
      <c r="P53" s="104">
        <v>981.52646591921643</v>
      </c>
      <c r="Q53" s="104">
        <v>950.76189671222141</v>
      </c>
      <c r="R53" s="104">
        <v>925.67767513066917</v>
      </c>
      <c r="S53" s="104">
        <v>946.03361986550294</v>
      </c>
      <c r="T53" s="104">
        <v>953.63336673640686</v>
      </c>
      <c r="U53" s="104">
        <v>1092.4919115702116</v>
      </c>
      <c r="V53" s="104">
        <v>1297.8929721827969</v>
      </c>
      <c r="W53" s="104">
        <v>813.19409061189981</v>
      </c>
      <c r="X53" s="104">
        <v>1081.7566178853931</v>
      </c>
      <c r="Y53" s="104">
        <v>1087.8975144456449</v>
      </c>
      <c r="DA53" s="132" t="s">
        <v>2292</v>
      </c>
    </row>
    <row r="54" spans="1:105" ht="12" customHeight="1" x14ac:dyDescent="0.25">
      <c r="A54" s="106" t="s">
        <v>122</v>
      </c>
      <c r="B54" s="101">
        <v>1663.9501041836475</v>
      </c>
      <c r="C54" s="101">
        <v>1675.9719656694951</v>
      </c>
      <c r="D54" s="101">
        <v>1683.9747801021697</v>
      </c>
      <c r="E54" s="101">
        <v>1648.1606739225265</v>
      </c>
      <c r="F54" s="101">
        <v>1656.1038417558095</v>
      </c>
      <c r="G54" s="101">
        <v>1634.0639007219477</v>
      </c>
      <c r="H54" s="101">
        <v>1694.2576450596002</v>
      </c>
      <c r="I54" s="101">
        <v>1693.9795708835707</v>
      </c>
      <c r="J54" s="101">
        <v>1667.5480774552993</v>
      </c>
      <c r="K54" s="101">
        <v>1691.0841352065711</v>
      </c>
      <c r="L54" s="101">
        <v>1723.6166625181427</v>
      </c>
      <c r="M54" s="101">
        <v>1749.9213286353572</v>
      </c>
      <c r="N54" s="101">
        <v>1749.6829225658933</v>
      </c>
      <c r="O54" s="101">
        <v>1754.1322304181672</v>
      </c>
      <c r="P54" s="101">
        <v>1712.9379909200495</v>
      </c>
      <c r="Q54" s="101">
        <v>1690.6355782410023</v>
      </c>
      <c r="R54" s="101">
        <v>1716.3910016476948</v>
      </c>
      <c r="S54" s="101">
        <v>1762.9684568640716</v>
      </c>
      <c r="T54" s="101">
        <v>1749.0935271094595</v>
      </c>
      <c r="U54" s="101">
        <v>1711.3533950328488</v>
      </c>
      <c r="V54" s="101">
        <v>1612.3167652648001</v>
      </c>
      <c r="W54" s="101">
        <v>1567.2882041446942</v>
      </c>
      <c r="X54" s="101">
        <v>1480.7122521301444</v>
      </c>
      <c r="Y54" s="101">
        <v>1384.0610079693163</v>
      </c>
      <c r="DA54" s="131" t="s">
        <v>2293</v>
      </c>
    </row>
    <row r="55" spans="1:105" ht="12" customHeight="1" x14ac:dyDescent="0.25">
      <c r="A55" s="107" t="s">
        <v>121</v>
      </c>
      <c r="B55" s="104">
        <v>1283.552108362288</v>
      </c>
      <c r="C55" s="104">
        <v>1300.685769487714</v>
      </c>
      <c r="D55" s="104">
        <v>1346.2496079960758</v>
      </c>
      <c r="E55" s="104">
        <v>1362.4421422019902</v>
      </c>
      <c r="F55" s="104">
        <v>1401.2342894111146</v>
      </c>
      <c r="G55" s="104">
        <v>1420.3661440483813</v>
      </c>
      <c r="H55" s="104">
        <v>1458.7411337971778</v>
      </c>
      <c r="I55" s="104">
        <v>1507.1998059673915</v>
      </c>
      <c r="J55" s="104">
        <v>1508.0899076627602</v>
      </c>
      <c r="K55" s="104">
        <v>1559.1216241552104</v>
      </c>
      <c r="L55" s="104">
        <v>1542.3517809031687</v>
      </c>
      <c r="M55" s="104">
        <v>1608.1532121110492</v>
      </c>
      <c r="N55" s="104">
        <v>1561.2862944233902</v>
      </c>
      <c r="O55" s="104">
        <v>1581.743697539205</v>
      </c>
      <c r="P55" s="104">
        <v>1502.7589965479979</v>
      </c>
      <c r="Q55" s="104">
        <v>1499.8438007952147</v>
      </c>
      <c r="R55" s="104">
        <v>1514.0207100178104</v>
      </c>
      <c r="S55" s="104">
        <v>1571.2758552647829</v>
      </c>
      <c r="T55" s="104">
        <v>1553.1136127629527</v>
      </c>
      <c r="U55" s="104">
        <v>1491.6256305653221</v>
      </c>
      <c r="V55" s="104">
        <v>1449.0120401865663</v>
      </c>
      <c r="W55" s="104">
        <v>1449.5897090989943</v>
      </c>
      <c r="X55" s="104">
        <v>1446.9053621101316</v>
      </c>
      <c r="Y55" s="104">
        <v>1342.509092854151</v>
      </c>
      <c r="DA55" s="132" t="s">
        <v>2294</v>
      </c>
    </row>
    <row r="56" spans="1:105" ht="12" customHeight="1" x14ac:dyDescent="0.25">
      <c r="A56" s="108" t="s">
        <v>53</v>
      </c>
      <c r="B56" s="98">
        <v>429.47822707878345</v>
      </c>
      <c r="C56" s="98">
        <v>442.6413086927256</v>
      </c>
      <c r="D56" s="98">
        <v>464.06868483331885</v>
      </c>
      <c r="E56" s="98">
        <v>477.05293011541198</v>
      </c>
      <c r="F56" s="98">
        <v>499.93805347059686</v>
      </c>
      <c r="G56" s="98">
        <v>541.61273209014973</v>
      </c>
      <c r="H56" s="98">
        <v>528.72012737818579</v>
      </c>
      <c r="I56" s="98">
        <v>560.91455342868812</v>
      </c>
      <c r="J56" s="98">
        <v>533.7716435838438</v>
      </c>
      <c r="K56" s="98">
        <v>559.18143526178483</v>
      </c>
      <c r="L56" s="98">
        <v>544.71555827277348</v>
      </c>
      <c r="M56" s="98">
        <v>597.63994893309518</v>
      </c>
      <c r="N56" s="98">
        <v>558.97123114830981</v>
      </c>
      <c r="O56" s="98">
        <v>599.13785447757198</v>
      </c>
      <c r="P56" s="98">
        <v>525.22588921656484</v>
      </c>
      <c r="Q56" s="98">
        <v>505.99064456549615</v>
      </c>
      <c r="R56" s="98">
        <v>515.0209364988948</v>
      </c>
      <c r="S56" s="98">
        <v>562.8048125355881</v>
      </c>
      <c r="T56" s="98">
        <v>509.86396944513456</v>
      </c>
      <c r="U56" s="98">
        <v>459.68439313929917</v>
      </c>
      <c r="V56" s="98">
        <v>396.26996538977431</v>
      </c>
      <c r="W56" s="98">
        <v>395.4247069881817</v>
      </c>
      <c r="X56" s="98">
        <v>382.91429568556316</v>
      </c>
      <c r="Y56" s="98">
        <v>301.01051365455328</v>
      </c>
      <c r="DA56" s="63" t="s">
        <v>2295</v>
      </c>
    </row>
    <row r="57" spans="1:105" ht="12" customHeight="1" x14ac:dyDescent="0.25">
      <c r="A57" s="108" t="s">
        <v>52</v>
      </c>
      <c r="B57" s="98">
        <v>854.07388128350431</v>
      </c>
      <c r="C57" s="98">
        <v>858.04446079498825</v>
      </c>
      <c r="D57" s="98">
        <v>882.18092316275772</v>
      </c>
      <c r="E57" s="98">
        <v>885.38921208657837</v>
      </c>
      <c r="F57" s="98">
        <v>901.29623594051793</v>
      </c>
      <c r="G57" s="98">
        <v>878.75341195823148</v>
      </c>
      <c r="H57" s="98">
        <v>930.02100641899278</v>
      </c>
      <c r="I57" s="98">
        <v>946.28525253870339</v>
      </c>
      <c r="J57" s="98">
        <v>974.3182640789164</v>
      </c>
      <c r="K57" s="98">
        <v>999.94018889342544</v>
      </c>
      <c r="L57" s="98">
        <v>997.63622263039474</v>
      </c>
      <c r="M57" s="98">
        <v>1010.5132631779538</v>
      </c>
      <c r="N57" s="98">
        <v>1002.3150632750805</v>
      </c>
      <c r="O57" s="98">
        <v>982.60584306163321</v>
      </c>
      <c r="P57" s="98">
        <v>977.5331073314328</v>
      </c>
      <c r="Q57" s="98">
        <v>993.85315622971825</v>
      </c>
      <c r="R57" s="98">
        <v>998.99977351891573</v>
      </c>
      <c r="S57" s="98">
        <v>1008.4710427291943</v>
      </c>
      <c r="T57" s="98">
        <v>1043.2496433178185</v>
      </c>
      <c r="U57" s="98">
        <v>1031.9412374260226</v>
      </c>
      <c r="V57" s="98">
        <v>1052.7420747967924</v>
      </c>
      <c r="W57" s="98">
        <v>1054.1650021108128</v>
      </c>
      <c r="X57" s="98">
        <v>1063.9910664245685</v>
      </c>
      <c r="Y57" s="98">
        <v>1041.4985791995978</v>
      </c>
      <c r="DA57" s="63" t="s">
        <v>2296</v>
      </c>
    </row>
    <row r="58" spans="1:105" ht="12" customHeight="1" x14ac:dyDescent="0.25">
      <c r="A58" s="121" t="s">
        <v>54</v>
      </c>
      <c r="B58" s="122">
        <v>725.99190584639086</v>
      </c>
      <c r="C58" s="122">
        <v>745.12768960179039</v>
      </c>
      <c r="D58" s="122">
        <v>759.23806932705929</v>
      </c>
      <c r="E58" s="122">
        <v>753.41245107608529</v>
      </c>
      <c r="F58" s="122">
        <v>762.55303912325599</v>
      </c>
      <c r="G58" s="122">
        <v>757.50222097296512</v>
      </c>
      <c r="H58" s="122">
        <v>761.74847781487506</v>
      </c>
      <c r="I58" s="122">
        <v>739.18870800216121</v>
      </c>
      <c r="J58" s="122">
        <v>714.50183457726314</v>
      </c>
      <c r="K58" s="122">
        <v>695.06053360633746</v>
      </c>
      <c r="L58" s="122">
        <v>727.38630109421638</v>
      </c>
      <c r="M58" s="122">
        <v>688.41359180016264</v>
      </c>
      <c r="N58" s="122">
        <v>687.66603345534054</v>
      </c>
      <c r="O58" s="122">
        <v>685.15209460863866</v>
      </c>
      <c r="P58" s="122">
        <v>661.38179237021427</v>
      </c>
      <c r="Q58" s="122">
        <v>649.78393012688741</v>
      </c>
      <c r="R58" s="122">
        <v>637.02806512846018</v>
      </c>
      <c r="S58" s="122">
        <v>662.90870214612005</v>
      </c>
      <c r="T58" s="122">
        <v>653.4772066803074</v>
      </c>
      <c r="U58" s="122">
        <v>641.87699451061906</v>
      </c>
      <c r="V58" s="122">
        <v>646.75940146087476</v>
      </c>
      <c r="W58" s="122">
        <v>642.17234357825021</v>
      </c>
      <c r="X58" s="122">
        <v>671.24621314523722</v>
      </c>
      <c r="Y58" s="122">
        <v>604.3415018953699</v>
      </c>
      <c r="DA58" s="130" t="s">
        <v>2297</v>
      </c>
    </row>
    <row r="59" spans="1:105" ht="12" customHeight="1" x14ac:dyDescent="0.25">
      <c r="A59" s="97" t="s">
        <v>50</v>
      </c>
      <c r="B59" s="98">
        <v>906.4592805288022</v>
      </c>
      <c r="C59" s="98">
        <v>896.41127980182262</v>
      </c>
      <c r="D59" s="98">
        <v>913.04383820392138</v>
      </c>
      <c r="E59" s="98">
        <v>896.07092251358472</v>
      </c>
      <c r="F59" s="98">
        <v>896.44857520810831</v>
      </c>
      <c r="G59" s="98">
        <v>900.16065342303648</v>
      </c>
      <c r="H59" s="98">
        <v>866.502911987267</v>
      </c>
      <c r="I59" s="98">
        <v>895.79289257317282</v>
      </c>
      <c r="J59" s="98">
        <v>848.52679773406703</v>
      </c>
      <c r="K59" s="98">
        <v>863.17861587127152</v>
      </c>
      <c r="L59" s="98">
        <v>880.67831654958911</v>
      </c>
      <c r="M59" s="98">
        <v>890.61958935718201</v>
      </c>
      <c r="N59" s="98">
        <v>839.95407676769105</v>
      </c>
      <c r="O59" s="98">
        <v>855.60422985810567</v>
      </c>
      <c r="P59" s="98">
        <v>854.46617767710757</v>
      </c>
      <c r="Q59" s="98">
        <v>842.02757280959179</v>
      </c>
      <c r="R59" s="98">
        <v>821.71068394094652</v>
      </c>
      <c r="S59" s="98">
        <v>868.39872533220705</v>
      </c>
      <c r="T59" s="98">
        <v>893.51865366287677</v>
      </c>
      <c r="U59" s="98">
        <v>885.07371391625463</v>
      </c>
      <c r="V59" s="98">
        <v>930.88951117223735</v>
      </c>
      <c r="W59" s="98">
        <v>913.54312708888631</v>
      </c>
      <c r="X59" s="98">
        <v>905.96718744110308</v>
      </c>
      <c r="Y59" s="98">
        <v>808.58259596663481</v>
      </c>
      <c r="DA59" s="63" t="s">
        <v>2298</v>
      </c>
    </row>
    <row r="60" spans="1:105" ht="12" customHeight="1" x14ac:dyDescent="0.25">
      <c r="A60" s="109" t="s">
        <v>120</v>
      </c>
      <c r="B60" s="33">
        <v>683.00390768876798</v>
      </c>
      <c r="C60" s="33">
        <v>710.45698953836165</v>
      </c>
      <c r="D60" s="33">
        <v>725.01841898964221</v>
      </c>
      <c r="E60" s="33">
        <v>722.50751611533599</v>
      </c>
      <c r="F60" s="33">
        <v>733.70998170823566</v>
      </c>
      <c r="G60" s="33">
        <v>727.95721612903833</v>
      </c>
      <c r="H60" s="33">
        <v>741.43777902999307</v>
      </c>
      <c r="I60" s="33">
        <v>709.86070428263042</v>
      </c>
      <c r="J60" s="33">
        <v>690.51830282490141</v>
      </c>
      <c r="K60" s="33">
        <v>666.1441630357748</v>
      </c>
      <c r="L60" s="33">
        <v>702.25803688409928</v>
      </c>
      <c r="M60" s="33">
        <v>655.99905744892726</v>
      </c>
      <c r="N60" s="33">
        <v>664.04195369890886</v>
      </c>
      <c r="O60" s="33">
        <v>659.24264235606165</v>
      </c>
      <c r="P60" s="33">
        <v>632.54544463262198</v>
      </c>
      <c r="Q60" s="33">
        <v>621.41166511873507</v>
      </c>
      <c r="R60" s="33">
        <v>610.33592307179379</v>
      </c>
      <c r="S60" s="33">
        <v>634.09297996925068</v>
      </c>
      <c r="T60" s="33">
        <v>620.6951587533764</v>
      </c>
      <c r="U60" s="33">
        <v>609.67708308211365</v>
      </c>
      <c r="V60" s="33">
        <v>609.88049783717486</v>
      </c>
      <c r="W60" s="33">
        <v>607.8234959331553</v>
      </c>
      <c r="X60" s="33">
        <v>642.76649976359397</v>
      </c>
      <c r="Y60" s="33">
        <v>580.77729277581932</v>
      </c>
      <c r="DA60" s="60" t="s">
        <v>2299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16011.47943704498</v>
      </c>
      <c r="C62" s="117">
        <f t="shared" si="21"/>
        <v>16518.796696080026</v>
      </c>
      <c r="D62" s="117">
        <f t="shared" si="21"/>
        <v>16085.578629692356</v>
      </c>
      <c r="E62" s="117">
        <f t="shared" si="21"/>
        <v>16489.750256867443</v>
      </c>
      <c r="F62" s="117">
        <f t="shared" si="21"/>
        <v>16317.249411123437</v>
      </c>
      <c r="G62" s="117">
        <f t="shared" si="21"/>
        <v>16264.257377835411</v>
      </c>
      <c r="H62" s="117">
        <f t="shared" si="21"/>
        <v>15873.48372113068</v>
      </c>
      <c r="I62" s="117">
        <f t="shared" si="21"/>
        <v>14605.810207282615</v>
      </c>
      <c r="J62" s="117">
        <f t="shared" si="21"/>
        <v>15056.758977095178</v>
      </c>
      <c r="K62" s="117">
        <f t="shared" si="21"/>
        <v>15079.142754328706</v>
      </c>
      <c r="L62" s="117">
        <f t="shared" si="21"/>
        <v>16255.155834334386</v>
      </c>
      <c r="M62" s="117">
        <f t="shared" si="21"/>
        <v>14312.153395979434</v>
      </c>
      <c r="N62" s="117">
        <f t="shared" si="21"/>
        <v>15043.041774847852</v>
      </c>
      <c r="O62" s="117">
        <f t="shared" si="21"/>
        <v>15355.830004312045</v>
      </c>
      <c r="P62" s="117">
        <f t="shared" si="21"/>
        <v>12588.977546987988</v>
      </c>
      <c r="Q62" s="117">
        <f t="shared" si="21"/>
        <v>13398.221983402531</v>
      </c>
      <c r="R62" s="117">
        <f t="shared" ref="R62:V62" si="22">R63+R66+R68+R77</f>
        <v>13866.684033689397</v>
      </c>
      <c r="S62" s="117">
        <f t="shared" si="22"/>
        <v>13584.966988553009</v>
      </c>
      <c r="T62" s="117">
        <f t="shared" si="22"/>
        <v>13180.729498773053</v>
      </c>
      <c r="U62" s="117">
        <f t="shared" si="22"/>
        <v>12892.139000048617</v>
      </c>
      <c r="V62" s="117">
        <f t="shared" si="22"/>
        <v>12725.212874791829</v>
      </c>
      <c r="W62" s="117">
        <f t="shared" ref="W62:Y62" si="23">W63+W66+W68+W77</f>
        <v>14228.462269323883</v>
      </c>
      <c r="X62" s="117">
        <f t="shared" si="23"/>
        <v>12280.448108385477</v>
      </c>
      <c r="Y62" s="117">
        <f t="shared" si="23"/>
        <v>11431.346442479538</v>
      </c>
      <c r="DA62" s="129" t="s">
        <v>2300</v>
      </c>
    </row>
    <row r="63" spans="1:105" ht="12.95" customHeight="1" x14ac:dyDescent="0.25">
      <c r="A63" s="121" t="s">
        <v>57</v>
      </c>
      <c r="B63" s="122">
        <f t="shared" ref="B63:Q63" si="24">SUM(B64:B65)</f>
        <v>13215.652425265645</v>
      </c>
      <c r="C63" s="122">
        <f t="shared" si="24"/>
        <v>13702.772190785214</v>
      </c>
      <c r="D63" s="122">
        <f t="shared" si="24"/>
        <v>13206.167097964828</v>
      </c>
      <c r="E63" s="122">
        <f t="shared" si="24"/>
        <v>13551.012190946811</v>
      </c>
      <c r="F63" s="122">
        <f t="shared" si="24"/>
        <v>13460.695864349147</v>
      </c>
      <c r="G63" s="122">
        <f t="shared" si="24"/>
        <v>13379.822949432162</v>
      </c>
      <c r="H63" s="122">
        <f t="shared" si="24"/>
        <v>13006.785936310791</v>
      </c>
      <c r="I63" s="122">
        <f t="shared" si="24"/>
        <v>11818.122212511598</v>
      </c>
      <c r="J63" s="122">
        <f t="shared" si="24"/>
        <v>12400.271342933813</v>
      </c>
      <c r="K63" s="122">
        <f t="shared" si="24"/>
        <v>12421.372354088942</v>
      </c>
      <c r="L63" s="122">
        <f t="shared" si="24"/>
        <v>13470.358596738306</v>
      </c>
      <c r="M63" s="122">
        <f t="shared" si="24"/>
        <v>11626.125675921985</v>
      </c>
      <c r="N63" s="122">
        <f t="shared" si="24"/>
        <v>12375.519660761589</v>
      </c>
      <c r="O63" s="122">
        <f t="shared" si="24"/>
        <v>12757.977624977846</v>
      </c>
      <c r="P63" s="122">
        <f t="shared" si="24"/>
        <v>10109.084605415776</v>
      </c>
      <c r="Q63" s="122">
        <f t="shared" si="24"/>
        <v>10879.653393358389</v>
      </c>
      <c r="R63" s="122">
        <f t="shared" ref="R63:V63" si="25">SUM(R64:R65)</f>
        <v>11310.220946196867</v>
      </c>
      <c r="S63" s="122">
        <f t="shared" si="25"/>
        <v>10986.360732014275</v>
      </c>
      <c r="T63" s="122">
        <f t="shared" si="25"/>
        <v>10577.167714562782</v>
      </c>
      <c r="U63" s="122">
        <f t="shared" si="25"/>
        <v>10348.615310245303</v>
      </c>
      <c r="V63" s="122">
        <f t="shared" si="25"/>
        <v>10198.688886457485</v>
      </c>
      <c r="W63" s="122">
        <f t="shared" ref="W63:Y63" si="26">SUM(W64:W65)</f>
        <v>11641.275070762724</v>
      </c>
      <c r="X63" s="122">
        <f t="shared" si="26"/>
        <v>9997.2368416484169</v>
      </c>
      <c r="Y63" s="122">
        <f t="shared" si="26"/>
        <v>9334.7149119569058</v>
      </c>
      <c r="DA63" s="130" t="s">
        <v>2301</v>
      </c>
    </row>
    <row r="64" spans="1:105" ht="12" customHeight="1" x14ac:dyDescent="0.25">
      <c r="A64" s="97" t="s">
        <v>213</v>
      </c>
      <c r="B64" s="98">
        <v>13054.519928486676</v>
      </c>
      <c r="C64" s="98">
        <v>13536.476541612681</v>
      </c>
      <c r="D64" s="98">
        <v>13047.608755361831</v>
      </c>
      <c r="E64" s="98">
        <v>13393.932573256965</v>
      </c>
      <c r="F64" s="98">
        <v>13302.546917140355</v>
      </c>
      <c r="G64" s="98">
        <v>13223.831239407484</v>
      </c>
      <c r="H64" s="98">
        <v>12857.77604126585</v>
      </c>
      <c r="I64" s="98">
        <v>11683.731648034904</v>
      </c>
      <c r="J64" s="98">
        <v>12259.578893084556</v>
      </c>
      <c r="K64" s="98">
        <v>12281.011745673763</v>
      </c>
      <c r="L64" s="98">
        <v>13316.130964225165</v>
      </c>
      <c r="M64" s="98">
        <v>11494.137905108948</v>
      </c>
      <c r="N64" s="98">
        <v>12234.700243069106</v>
      </c>
      <c r="O64" s="98">
        <v>12607.504596278659</v>
      </c>
      <c r="P64" s="98">
        <v>9990.1155091871151</v>
      </c>
      <c r="Q64" s="98">
        <v>10752.309166671948</v>
      </c>
      <c r="R64" s="98">
        <v>11175.049134808105</v>
      </c>
      <c r="S64" s="98">
        <v>10853.304417830253</v>
      </c>
      <c r="T64" s="98">
        <v>10446.582749356565</v>
      </c>
      <c r="U64" s="98">
        <v>10218.474811866727</v>
      </c>
      <c r="V64" s="98">
        <v>10068.811611324447</v>
      </c>
      <c r="W64" s="98">
        <v>11482.255007535883</v>
      </c>
      <c r="X64" s="98">
        <v>9857.9519198570742</v>
      </c>
      <c r="Y64" s="98">
        <v>9205.6456759449065</v>
      </c>
      <c r="DA64" s="63" t="s">
        <v>2302</v>
      </c>
    </row>
    <row r="65" spans="1:105" ht="12" customHeight="1" x14ac:dyDescent="0.25">
      <c r="A65" s="97" t="s">
        <v>53</v>
      </c>
      <c r="B65" s="98">
        <v>161.1324967789688</v>
      </c>
      <c r="C65" s="98">
        <v>166.29564917253271</v>
      </c>
      <c r="D65" s="98">
        <v>158.55834260299665</v>
      </c>
      <c r="E65" s="98">
        <v>157.07961768984597</v>
      </c>
      <c r="F65" s="98">
        <v>158.14894720879175</v>
      </c>
      <c r="G65" s="98">
        <v>155.99171002467793</v>
      </c>
      <c r="H65" s="98">
        <v>149.00989504494041</v>
      </c>
      <c r="I65" s="98">
        <v>134.39056447669492</v>
      </c>
      <c r="J65" s="98">
        <v>140.69244984925638</v>
      </c>
      <c r="K65" s="98">
        <v>140.36060841517892</v>
      </c>
      <c r="L65" s="98">
        <v>154.22763251314063</v>
      </c>
      <c r="M65" s="98">
        <v>131.98777081303624</v>
      </c>
      <c r="N65" s="98">
        <v>140.81941769248286</v>
      </c>
      <c r="O65" s="98">
        <v>150.4730286991865</v>
      </c>
      <c r="P65" s="98">
        <v>118.96909622865958</v>
      </c>
      <c r="Q65" s="98">
        <v>127.34422668644042</v>
      </c>
      <c r="R65" s="98">
        <v>135.17181138876217</v>
      </c>
      <c r="S65" s="98">
        <v>133.05631418402157</v>
      </c>
      <c r="T65" s="98">
        <v>130.58496520621742</v>
      </c>
      <c r="U65" s="98">
        <v>130.14049837857573</v>
      </c>
      <c r="V65" s="98">
        <v>129.8772751330375</v>
      </c>
      <c r="W65" s="98">
        <v>159.02006322684142</v>
      </c>
      <c r="X65" s="98">
        <v>139.28492179134184</v>
      </c>
      <c r="Y65" s="98">
        <v>129.06923601199952</v>
      </c>
      <c r="DA65" s="63" t="s">
        <v>2303</v>
      </c>
    </row>
    <row r="66" spans="1:105" ht="12.95" customHeight="1" x14ac:dyDescent="0.25">
      <c r="A66" s="121" t="s">
        <v>92</v>
      </c>
      <c r="B66" s="122">
        <f t="shared" ref="B66:Y66" si="27">B67</f>
        <v>16.701773595473867</v>
      </c>
      <c r="C66" s="122">
        <f t="shared" si="27"/>
        <v>19.480593525057955</v>
      </c>
      <c r="D66" s="122">
        <f t="shared" si="27"/>
        <v>17.06267805134096</v>
      </c>
      <c r="E66" s="122">
        <f t="shared" si="27"/>
        <v>47.819631185169321</v>
      </c>
      <c r="F66" s="122">
        <f t="shared" si="27"/>
        <v>22.762420375764897</v>
      </c>
      <c r="G66" s="122">
        <f t="shared" si="27"/>
        <v>27.309590313159617</v>
      </c>
      <c r="H66" s="122">
        <f t="shared" si="27"/>
        <v>37.196135262567893</v>
      </c>
      <c r="I66" s="122">
        <f t="shared" si="27"/>
        <v>30.322364807763918</v>
      </c>
      <c r="J66" s="122">
        <f t="shared" si="27"/>
        <v>35.423932614349425</v>
      </c>
      <c r="K66" s="122">
        <f t="shared" si="27"/>
        <v>41.141702283514952</v>
      </c>
      <c r="L66" s="122">
        <f t="shared" si="27"/>
        <v>39.486421883610227</v>
      </c>
      <c r="M66" s="122">
        <f t="shared" si="27"/>
        <v>41.481366697344669</v>
      </c>
      <c r="N66" s="122">
        <f t="shared" si="27"/>
        <v>54.39659190766686</v>
      </c>
      <c r="O66" s="122">
        <f t="shared" si="27"/>
        <v>40.557453201724563</v>
      </c>
      <c r="P66" s="122">
        <f t="shared" si="27"/>
        <v>33.609650295683963</v>
      </c>
      <c r="Q66" s="122">
        <f t="shared" si="27"/>
        <v>51.813586717414033</v>
      </c>
      <c r="R66" s="122">
        <f t="shared" si="27"/>
        <v>44.158802286067932</v>
      </c>
      <c r="S66" s="122">
        <f t="shared" si="27"/>
        <v>54.864417080310034</v>
      </c>
      <c r="T66" s="122">
        <f t="shared" si="27"/>
        <v>48.423243710148896</v>
      </c>
      <c r="U66" s="122">
        <f t="shared" si="27"/>
        <v>56.169245283607061</v>
      </c>
      <c r="V66" s="122">
        <f t="shared" si="27"/>
        <v>52.592554743906113</v>
      </c>
      <c r="W66" s="122">
        <f t="shared" si="27"/>
        <v>56.193484048392385</v>
      </c>
      <c r="X66" s="122">
        <f t="shared" si="27"/>
        <v>62.643084691368458</v>
      </c>
      <c r="Y66" s="122">
        <f t="shared" si="27"/>
        <v>58.913822981272958</v>
      </c>
      <c r="DA66" s="130" t="s">
        <v>2304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16.701773595473867</v>
      </c>
      <c r="C67" s="98">
        <f>IF(RES_hhdet_fec!C67=0,0,RES_hhdet_fec!C67*1000*11630/RES_hhdet_num!C62)</f>
        <v>19.480593525057955</v>
      </c>
      <c r="D67" s="98">
        <f>IF(RES_hhdet_fec!D67=0,0,RES_hhdet_fec!D67*1000*11630/RES_hhdet_num!D62)</f>
        <v>17.06267805134096</v>
      </c>
      <c r="E67" s="98">
        <f>IF(RES_hhdet_fec!E67=0,0,RES_hhdet_fec!E67*1000*11630/RES_hhdet_num!E62)</f>
        <v>47.819631185169321</v>
      </c>
      <c r="F67" s="98">
        <f>IF(RES_hhdet_fec!F67=0,0,RES_hhdet_fec!F67*1000*11630/RES_hhdet_num!F62)</f>
        <v>22.762420375764897</v>
      </c>
      <c r="G67" s="98">
        <f>IF(RES_hhdet_fec!G67=0,0,RES_hhdet_fec!G67*1000*11630/RES_hhdet_num!G62)</f>
        <v>27.309590313159617</v>
      </c>
      <c r="H67" s="98">
        <f>IF(RES_hhdet_fec!H67=0,0,RES_hhdet_fec!H67*1000*11630/RES_hhdet_num!H62)</f>
        <v>37.196135262567893</v>
      </c>
      <c r="I67" s="98">
        <f>IF(RES_hhdet_fec!I67=0,0,RES_hhdet_fec!I67*1000*11630/RES_hhdet_num!I62)</f>
        <v>30.322364807763918</v>
      </c>
      <c r="J67" s="98">
        <f>IF(RES_hhdet_fec!J67=0,0,RES_hhdet_fec!J67*1000*11630/RES_hhdet_num!J62)</f>
        <v>35.423932614349425</v>
      </c>
      <c r="K67" s="98">
        <f>IF(RES_hhdet_fec!K67=0,0,RES_hhdet_fec!K67*1000*11630/RES_hhdet_num!K62)</f>
        <v>41.141702283514952</v>
      </c>
      <c r="L67" s="98">
        <f>IF(RES_hhdet_fec!L67=0,0,RES_hhdet_fec!L67*1000*11630/RES_hhdet_num!L62)</f>
        <v>39.486421883610227</v>
      </c>
      <c r="M67" s="98">
        <f>IF(RES_hhdet_fec!M67=0,0,RES_hhdet_fec!M67*1000*11630/RES_hhdet_num!M62)</f>
        <v>41.481366697344669</v>
      </c>
      <c r="N67" s="98">
        <f>IF(RES_hhdet_fec!N67=0,0,RES_hhdet_fec!N67*1000*11630/RES_hhdet_num!N62)</f>
        <v>54.39659190766686</v>
      </c>
      <c r="O67" s="98">
        <f>IF(RES_hhdet_fec!O67=0,0,RES_hhdet_fec!O67*1000*11630/RES_hhdet_num!O62)</f>
        <v>40.557453201724563</v>
      </c>
      <c r="P67" s="98">
        <f>IF(RES_hhdet_fec!P67=0,0,RES_hhdet_fec!P67*1000*11630/RES_hhdet_num!P62)</f>
        <v>33.609650295683963</v>
      </c>
      <c r="Q67" s="98">
        <f>IF(RES_hhdet_fec!Q67=0,0,RES_hhdet_fec!Q67*1000*11630/RES_hhdet_num!Q62)</f>
        <v>51.813586717414033</v>
      </c>
      <c r="R67" s="98">
        <f>IF(RES_hhdet_fec!R67=0,0,RES_hhdet_fec!R67*1000*11630/RES_hhdet_num!R62)</f>
        <v>44.158802286067932</v>
      </c>
      <c r="S67" s="98">
        <f>IF(RES_hhdet_fec!S67=0,0,RES_hhdet_fec!S67*1000*11630/RES_hhdet_num!S62)</f>
        <v>54.864417080310034</v>
      </c>
      <c r="T67" s="98">
        <f>IF(RES_hhdet_fec!T67=0,0,RES_hhdet_fec!T67*1000*11630/RES_hhdet_num!T62)</f>
        <v>48.423243710148896</v>
      </c>
      <c r="U67" s="98">
        <f>IF(RES_hhdet_fec!U67=0,0,RES_hhdet_fec!U67*1000*11630/RES_hhdet_num!U62)</f>
        <v>56.169245283607061</v>
      </c>
      <c r="V67" s="98">
        <f>IF(RES_hhdet_fec!V67=0,0,RES_hhdet_fec!V67*1000*11630/RES_hhdet_num!V62)</f>
        <v>52.592554743906113</v>
      </c>
      <c r="W67" s="98">
        <f>IF(RES_hhdet_fec!W67=0,0,RES_hhdet_fec!W67*1000*11630/RES_hhdet_num!W62)</f>
        <v>56.193484048392385</v>
      </c>
      <c r="X67" s="98">
        <f>IF(RES_hhdet_fec!X67=0,0,RES_hhdet_fec!X67*1000*11630/RES_hhdet_num!X62)</f>
        <v>62.643084691368458</v>
      </c>
      <c r="Y67" s="98">
        <f>IF(RES_hhdet_fec!Y67=0,0,RES_hhdet_fec!Y67*1000*11630/RES_hhdet_num!Y62)</f>
        <v>58.913822981272958</v>
      </c>
      <c r="DA67" s="63" t="s">
        <v>2305</v>
      </c>
    </row>
    <row r="68" spans="1:105" ht="12" customHeight="1" x14ac:dyDescent="0.25">
      <c r="A68" s="121" t="s">
        <v>55</v>
      </c>
      <c r="B68" s="122">
        <v>1999.9322310820755</v>
      </c>
      <c r="C68" s="122">
        <v>2009.9920598443521</v>
      </c>
      <c r="D68" s="122">
        <v>2054.7302312773295</v>
      </c>
      <c r="E68" s="122">
        <v>2070.9355839119221</v>
      </c>
      <c r="F68" s="122">
        <v>2028.4016883680506</v>
      </c>
      <c r="G68" s="122">
        <v>2028.6894204066466</v>
      </c>
      <c r="H68" s="122">
        <v>2003.9282598883435</v>
      </c>
      <c r="I68" s="122">
        <v>1975.5419935580487</v>
      </c>
      <c r="J68" s="122">
        <v>1883.2869181247995</v>
      </c>
      <c r="K68" s="122">
        <v>1892.5062681763488</v>
      </c>
      <c r="L68" s="122">
        <v>1981.1568570237787</v>
      </c>
      <c r="M68" s="122">
        <v>1901.9830090132946</v>
      </c>
      <c r="N68" s="122">
        <v>1904.8887135990242</v>
      </c>
      <c r="O68" s="122">
        <v>1854.412919008123</v>
      </c>
      <c r="P68" s="122">
        <v>1779.2914761445838</v>
      </c>
      <c r="Q68" s="122">
        <v>1791.2836422824259</v>
      </c>
      <c r="R68" s="122">
        <v>1832.4169971518261</v>
      </c>
      <c r="S68" s="122">
        <v>1825.338320682225</v>
      </c>
      <c r="T68" s="122">
        <v>1848.2334067301895</v>
      </c>
      <c r="U68" s="122">
        <v>1781.4908862307245</v>
      </c>
      <c r="V68" s="122">
        <v>1746.833486228581</v>
      </c>
      <c r="W68" s="122">
        <v>1795.7612789596546</v>
      </c>
      <c r="X68" s="122">
        <v>1522.4734554175807</v>
      </c>
      <c r="Y68" s="122">
        <v>1394.7607884756535</v>
      </c>
      <c r="DA68" s="130" t="s">
        <v>2306</v>
      </c>
    </row>
    <row r="69" spans="1:105" ht="12" customHeight="1" x14ac:dyDescent="0.25">
      <c r="A69" s="97" t="s">
        <v>134</v>
      </c>
      <c r="B69" s="98">
        <v>2016.8965105622037</v>
      </c>
      <c r="C69" s="98">
        <v>2032.2927222048361</v>
      </c>
      <c r="D69" s="98">
        <v>2076.3323574301398</v>
      </c>
      <c r="E69" s="98">
        <v>2094.4863493573762</v>
      </c>
      <c r="F69" s="98">
        <v>2048.5112648876366</v>
      </c>
      <c r="G69" s="98">
        <v>2049.1279821051648</v>
      </c>
      <c r="H69" s="98">
        <v>2018.7060401029664</v>
      </c>
      <c r="I69" s="98">
        <v>1988.1617369333871</v>
      </c>
      <c r="J69" s="98">
        <v>1893.7389147664067</v>
      </c>
      <c r="K69" s="98">
        <v>1902.3221733483333</v>
      </c>
      <c r="L69" s="98">
        <v>1993.5053787973723</v>
      </c>
      <c r="M69" s="98">
        <v>1908.1615898577563</v>
      </c>
      <c r="N69" s="98">
        <v>1913.93597426367</v>
      </c>
      <c r="O69" s="98">
        <v>1860.9000905150674</v>
      </c>
      <c r="P69" s="98">
        <v>1785.2620503328749</v>
      </c>
      <c r="Q69" s="98">
        <v>1797.7002203809229</v>
      </c>
      <c r="R69" s="98">
        <v>1841.4231607167517</v>
      </c>
      <c r="S69" s="98">
        <v>1832.8025947970416</v>
      </c>
      <c r="T69" s="98">
        <v>1859.8726721993939</v>
      </c>
      <c r="U69" s="98">
        <v>1789.0440210984352</v>
      </c>
      <c r="V69" s="98">
        <v>1750.4262360374419</v>
      </c>
      <c r="W69" s="98">
        <v>1800.2581599352679</v>
      </c>
      <c r="X69" s="98">
        <v>1518.0555614819657</v>
      </c>
      <c r="Y69" s="98">
        <v>1387.0566474180046</v>
      </c>
      <c r="DA69" s="63" t="s">
        <v>2307</v>
      </c>
    </row>
    <row r="70" spans="1:105" ht="12" customHeight="1" x14ac:dyDescent="0.25">
      <c r="A70" s="97" t="s">
        <v>133</v>
      </c>
      <c r="B70" s="98">
        <v>1494.4210371923823</v>
      </c>
      <c r="C70" s="98">
        <v>1513.9738576553161</v>
      </c>
      <c r="D70" s="98">
        <v>1616.1149849333135</v>
      </c>
      <c r="E70" s="98">
        <v>1673.7207887766313</v>
      </c>
      <c r="F70" s="98">
        <v>1669.0950302366821</v>
      </c>
      <c r="G70" s="98">
        <v>1693.4117548172271</v>
      </c>
      <c r="H70" s="98">
        <v>1652.0526586278318</v>
      </c>
      <c r="I70" s="98">
        <v>1713.4434434744687</v>
      </c>
      <c r="J70" s="98">
        <v>1603.2931059669356</v>
      </c>
      <c r="K70" s="98">
        <v>1622.786098632301</v>
      </c>
      <c r="L70" s="98">
        <v>1672.8338232400743</v>
      </c>
      <c r="M70" s="98">
        <v>1554.0126508883031</v>
      </c>
      <c r="N70" s="98">
        <v>1580.7526969181174</v>
      </c>
      <c r="O70" s="98">
        <v>1565.7771442771877</v>
      </c>
      <c r="P70" s="98">
        <v>1519.1053590783577</v>
      </c>
      <c r="Q70" s="98">
        <v>1505.9449303558192</v>
      </c>
      <c r="R70" s="98">
        <v>1557.803601972372</v>
      </c>
      <c r="S70" s="98">
        <v>1567.907563979654</v>
      </c>
      <c r="T70" s="98">
        <v>1661.2940759700384</v>
      </c>
      <c r="U70" s="98">
        <v>1610.8803988462423</v>
      </c>
      <c r="V70" s="98">
        <v>1553.2404292114743</v>
      </c>
      <c r="W70" s="98">
        <v>1645.6981760754857</v>
      </c>
      <c r="X70" s="98">
        <v>1323.885807038539</v>
      </c>
      <c r="Y70" s="98">
        <v>1204.1846439997103</v>
      </c>
      <c r="DA70" s="63" t="s">
        <v>2308</v>
      </c>
    </row>
    <row r="71" spans="1:105" ht="12" customHeight="1" x14ac:dyDescent="0.25">
      <c r="A71" s="100" t="s">
        <v>213</v>
      </c>
      <c r="B71" s="101">
        <v>831.44994305102296</v>
      </c>
      <c r="C71" s="101">
        <v>806.37486456579825</v>
      </c>
      <c r="D71" s="101">
        <v>865.16182655148589</v>
      </c>
      <c r="E71" s="101">
        <v>874.612318755915</v>
      </c>
      <c r="F71" s="101">
        <v>901.73855707246514</v>
      </c>
      <c r="G71" s="101">
        <v>897.25523987412021</v>
      </c>
      <c r="H71" s="101">
        <v>853.05206488459964</v>
      </c>
      <c r="I71" s="101">
        <v>936.99023228156886</v>
      </c>
      <c r="J71" s="101">
        <v>806.08925445389741</v>
      </c>
      <c r="K71" s="101">
        <v>810.85384628828422</v>
      </c>
      <c r="L71" s="101">
        <v>797.69355283326468</v>
      </c>
      <c r="M71" s="101">
        <v>749.52673534002167</v>
      </c>
      <c r="N71" s="101">
        <v>742.50925166335821</v>
      </c>
      <c r="O71" s="101">
        <v>750.73311535562641</v>
      </c>
      <c r="P71" s="101">
        <v>697.59416859803628</v>
      </c>
      <c r="Q71" s="101">
        <v>653.9336954904478</v>
      </c>
      <c r="R71" s="101">
        <v>679.9870879366797</v>
      </c>
      <c r="S71" s="101">
        <v>709.10727755090727</v>
      </c>
      <c r="T71" s="101">
        <v>715.71945470112109</v>
      </c>
      <c r="U71" s="101">
        <v>699.06265850797024</v>
      </c>
      <c r="V71" s="101">
        <v>622.96845815525978</v>
      </c>
      <c r="W71" s="101">
        <v>717.04452549478697</v>
      </c>
      <c r="X71" s="101">
        <v>499.42608322021198</v>
      </c>
      <c r="Y71" s="101">
        <v>432.39621778326608</v>
      </c>
      <c r="DA71" s="131" t="s">
        <v>2309</v>
      </c>
    </row>
    <row r="72" spans="1:105" ht="12" customHeight="1" x14ac:dyDescent="0.25">
      <c r="A72" s="103" t="s">
        <v>52</v>
      </c>
      <c r="B72" s="104">
        <v>662.97109414135889</v>
      </c>
      <c r="C72" s="104">
        <v>707.59899308951788</v>
      </c>
      <c r="D72" s="104">
        <v>750.95315838182773</v>
      </c>
      <c r="E72" s="104">
        <v>799.10847002071682</v>
      </c>
      <c r="F72" s="104">
        <v>767.35647316421716</v>
      </c>
      <c r="G72" s="104">
        <v>796.1565149431068</v>
      </c>
      <c r="H72" s="104">
        <v>799.00059374323268</v>
      </c>
      <c r="I72" s="104">
        <v>776.45321119289986</v>
      </c>
      <c r="J72" s="104">
        <v>797.20385151303822</v>
      </c>
      <c r="K72" s="104">
        <v>811.93225234401632</v>
      </c>
      <c r="L72" s="104">
        <v>875.14027040680946</v>
      </c>
      <c r="M72" s="104">
        <v>804.48591554828124</v>
      </c>
      <c r="N72" s="104">
        <v>838.24344525475942</v>
      </c>
      <c r="O72" s="104">
        <v>815.04402892156099</v>
      </c>
      <c r="P72" s="104">
        <v>821.51119048032115</v>
      </c>
      <c r="Q72" s="104">
        <v>852.01123486537108</v>
      </c>
      <c r="R72" s="104">
        <v>877.81651403569197</v>
      </c>
      <c r="S72" s="104">
        <v>858.80028642874629</v>
      </c>
      <c r="T72" s="104">
        <v>945.57462126891653</v>
      </c>
      <c r="U72" s="104">
        <v>911.81774033827185</v>
      </c>
      <c r="V72" s="104">
        <v>930.27197105621474</v>
      </c>
      <c r="W72" s="104">
        <v>928.65365058069813</v>
      </c>
      <c r="X72" s="104">
        <v>824.45972381832667</v>
      </c>
      <c r="Y72" s="104">
        <v>771.78842621644435</v>
      </c>
      <c r="DA72" s="132" t="s">
        <v>2310</v>
      </c>
    </row>
    <row r="73" spans="1:105" ht="12" customHeight="1" x14ac:dyDescent="0.25">
      <c r="A73" s="106" t="s">
        <v>122</v>
      </c>
      <c r="B73" s="101">
        <v>1817.6006857256709</v>
      </c>
      <c r="C73" s="101">
        <v>1778.3342267527635</v>
      </c>
      <c r="D73" s="101">
        <v>1822.4564454987847</v>
      </c>
      <c r="E73" s="101">
        <v>1832.4581430357064</v>
      </c>
      <c r="F73" s="101">
        <v>1843.0621144016332</v>
      </c>
      <c r="G73" s="101">
        <v>1808.6160445917023</v>
      </c>
      <c r="H73" s="101">
        <v>1838.1855603056338</v>
      </c>
      <c r="I73" s="101">
        <v>1784.8563074655112</v>
      </c>
      <c r="J73" s="101">
        <v>1769.6913518347403</v>
      </c>
      <c r="K73" s="101">
        <v>1757.9734629702189</v>
      </c>
      <c r="L73" s="101">
        <v>1822.3359178637543</v>
      </c>
      <c r="M73" s="101">
        <v>1844.6610435812229</v>
      </c>
      <c r="N73" s="101">
        <v>1794.9966010525638</v>
      </c>
      <c r="O73" s="101">
        <v>1787.5539271789542</v>
      </c>
      <c r="P73" s="101">
        <v>1718.851335540581</v>
      </c>
      <c r="Q73" s="101">
        <v>1745.6625408367772</v>
      </c>
      <c r="R73" s="101">
        <v>1739.2188950681511</v>
      </c>
      <c r="S73" s="101">
        <v>1779.0003159433645</v>
      </c>
      <c r="T73" s="101">
        <v>1743.820081683861</v>
      </c>
      <c r="U73" s="101">
        <v>1753.1873982684817</v>
      </c>
      <c r="V73" s="101">
        <v>1806.4232766374487</v>
      </c>
      <c r="W73" s="101">
        <v>1803.5010400229232</v>
      </c>
      <c r="X73" s="101">
        <v>1710.953874415778</v>
      </c>
      <c r="Y73" s="101">
        <v>1672.4047405863787</v>
      </c>
      <c r="DA73" s="131" t="s">
        <v>2311</v>
      </c>
    </row>
    <row r="74" spans="1:105" ht="12" customHeight="1" x14ac:dyDescent="0.25">
      <c r="A74" s="107" t="s">
        <v>121</v>
      </c>
      <c r="B74" s="104">
        <v>1682.4883575073493</v>
      </c>
      <c r="C74" s="104">
        <v>1659.9394025912716</v>
      </c>
      <c r="D74" s="104">
        <v>1730.1950846342449</v>
      </c>
      <c r="E74" s="104">
        <v>1669.4807531748331</v>
      </c>
      <c r="F74" s="104">
        <v>1670.4406406518419</v>
      </c>
      <c r="G74" s="104">
        <v>1689.6238174206937</v>
      </c>
      <c r="H74" s="104">
        <v>1670.703419704065</v>
      </c>
      <c r="I74" s="104">
        <v>1593.9237846466601</v>
      </c>
      <c r="J74" s="104">
        <v>1578.6918417391134</v>
      </c>
      <c r="K74" s="104">
        <v>1715.4055981589531</v>
      </c>
      <c r="L74" s="104">
        <v>1725.1021176940519</v>
      </c>
      <c r="M74" s="104">
        <v>1770.8592356053343</v>
      </c>
      <c r="N74" s="104">
        <v>1719.4420194165743</v>
      </c>
      <c r="O74" s="104">
        <v>1686.4403054569843</v>
      </c>
      <c r="P74" s="104">
        <v>1575.337033667726</v>
      </c>
      <c r="Q74" s="104">
        <v>1553.9584075128221</v>
      </c>
      <c r="R74" s="104">
        <v>1570.693365309723</v>
      </c>
      <c r="S74" s="104">
        <v>1589.8898533160432</v>
      </c>
      <c r="T74" s="104">
        <v>1560.624603396813</v>
      </c>
      <c r="U74" s="104">
        <v>1564.1162945866431</v>
      </c>
      <c r="V74" s="104">
        <v>1583.7248687164554</v>
      </c>
      <c r="W74" s="104">
        <v>1637.9651631286376</v>
      </c>
      <c r="X74" s="104">
        <v>1590.2088675655114</v>
      </c>
      <c r="Y74" s="104">
        <v>1475.3697456357154</v>
      </c>
      <c r="DA74" s="132" t="s">
        <v>2312</v>
      </c>
    </row>
    <row r="75" spans="1:105" ht="12" customHeight="1" x14ac:dyDescent="0.25">
      <c r="A75" s="108" t="s">
        <v>53</v>
      </c>
      <c r="B75" s="98">
        <v>774.23732365974956</v>
      </c>
      <c r="C75" s="98">
        <v>743.80779724241847</v>
      </c>
      <c r="D75" s="98">
        <v>783.35721499293561</v>
      </c>
      <c r="E75" s="98">
        <v>721.83313566854429</v>
      </c>
      <c r="F75" s="98">
        <v>722.89321383187394</v>
      </c>
      <c r="G75" s="98">
        <v>735.40129439883219</v>
      </c>
      <c r="H75" s="98">
        <v>673.60109058595572</v>
      </c>
      <c r="I75" s="98">
        <v>622.39022747511092</v>
      </c>
      <c r="J75" s="98">
        <v>639.68813008433744</v>
      </c>
      <c r="K75" s="98">
        <v>734.60880395570348</v>
      </c>
      <c r="L75" s="98">
        <v>735.02905969182711</v>
      </c>
      <c r="M75" s="98">
        <v>776.51930979816041</v>
      </c>
      <c r="N75" s="98">
        <v>735.14709478513464</v>
      </c>
      <c r="O75" s="98">
        <v>694.43781454095028</v>
      </c>
      <c r="P75" s="98">
        <v>566.15842034635716</v>
      </c>
      <c r="Q75" s="98">
        <v>506.64303636940326</v>
      </c>
      <c r="R75" s="98">
        <v>521.56850231735757</v>
      </c>
      <c r="S75" s="98">
        <v>558.52138541720865</v>
      </c>
      <c r="T75" s="98">
        <v>539.10538534476393</v>
      </c>
      <c r="U75" s="98">
        <v>538.41819329116402</v>
      </c>
      <c r="V75" s="98">
        <v>531.62496179276798</v>
      </c>
      <c r="W75" s="98">
        <v>575.39039644154559</v>
      </c>
      <c r="X75" s="98">
        <v>540.31365166007697</v>
      </c>
      <c r="Y75" s="98">
        <v>460.27196306495176</v>
      </c>
      <c r="DA75" s="63" t="s">
        <v>2313</v>
      </c>
    </row>
    <row r="76" spans="1:105" ht="12" customHeight="1" x14ac:dyDescent="0.25">
      <c r="A76" s="108" t="s">
        <v>52</v>
      </c>
      <c r="B76" s="98">
        <v>908.25103384760041</v>
      </c>
      <c r="C76" s="98">
        <v>916.13160534885287</v>
      </c>
      <c r="D76" s="98">
        <v>946.83786964130911</v>
      </c>
      <c r="E76" s="98">
        <v>947.64761750628952</v>
      </c>
      <c r="F76" s="98">
        <v>947.54742681996754</v>
      </c>
      <c r="G76" s="98">
        <v>954.22252302186121</v>
      </c>
      <c r="H76" s="98">
        <v>997.10232911810908</v>
      </c>
      <c r="I76" s="98">
        <v>971.53355717154921</v>
      </c>
      <c r="J76" s="98">
        <v>939.00371165477691</v>
      </c>
      <c r="K76" s="98">
        <v>980.79679420324908</v>
      </c>
      <c r="L76" s="98">
        <v>990.07305800222468</v>
      </c>
      <c r="M76" s="98">
        <v>994.33992580717415</v>
      </c>
      <c r="N76" s="98">
        <v>984.29492463143981</v>
      </c>
      <c r="O76" s="98">
        <v>992.00249091603462</v>
      </c>
      <c r="P76" s="98">
        <v>1009.1786133213691</v>
      </c>
      <c r="Q76" s="98">
        <v>1047.3153711434186</v>
      </c>
      <c r="R76" s="98">
        <v>1049.1248629923659</v>
      </c>
      <c r="S76" s="98">
        <v>1031.3684678988343</v>
      </c>
      <c r="T76" s="98">
        <v>1021.5192180520488</v>
      </c>
      <c r="U76" s="98">
        <v>1025.6981012954793</v>
      </c>
      <c r="V76" s="98">
        <v>1052.0999069236875</v>
      </c>
      <c r="W76" s="98">
        <v>1062.5747666870916</v>
      </c>
      <c r="X76" s="98">
        <v>1049.8952159054343</v>
      </c>
      <c r="Y76" s="98">
        <v>1015.0977825707636</v>
      </c>
      <c r="DA76" s="63" t="s">
        <v>2314</v>
      </c>
    </row>
    <row r="77" spans="1:105" ht="12" customHeight="1" x14ac:dyDescent="0.25">
      <c r="A77" s="121" t="s">
        <v>54</v>
      </c>
      <c r="B77" s="122">
        <v>779.19300710178584</v>
      </c>
      <c r="C77" s="122">
        <v>786.55185192540057</v>
      </c>
      <c r="D77" s="122">
        <v>807.61862239885625</v>
      </c>
      <c r="E77" s="122">
        <v>819.98285082354118</v>
      </c>
      <c r="F77" s="122">
        <v>805.38943803047607</v>
      </c>
      <c r="G77" s="122">
        <v>828.43541768344301</v>
      </c>
      <c r="H77" s="122">
        <v>825.57338966897748</v>
      </c>
      <c r="I77" s="122">
        <v>781.82363640520452</v>
      </c>
      <c r="J77" s="122">
        <v>737.77678342221827</v>
      </c>
      <c r="K77" s="122">
        <v>724.12242977990047</v>
      </c>
      <c r="L77" s="122">
        <v>764.15395868869086</v>
      </c>
      <c r="M77" s="122">
        <v>742.56334434680991</v>
      </c>
      <c r="N77" s="122">
        <v>708.23680857957197</v>
      </c>
      <c r="O77" s="122">
        <v>702.88200712435128</v>
      </c>
      <c r="P77" s="122">
        <v>666.99181513194276</v>
      </c>
      <c r="Q77" s="122">
        <v>675.47136104430376</v>
      </c>
      <c r="R77" s="122">
        <v>679.88728805463495</v>
      </c>
      <c r="S77" s="122">
        <v>718.40351877619855</v>
      </c>
      <c r="T77" s="122">
        <v>706.90513376993317</v>
      </c>
      <c r="U77" s="122">
        <v>705.86355828898309</v>
      </c>
      <c r="V77" s="122">
        <v>727.09794736185665</v>
      </c>
      <c r="W77" s="122">
        <v>735.23243555311228</v>
      </c>
      <c r="X77" s="122">
        <v>698.09472662811038</v>
      </c>
      <c r="Y77" s="122">
        <v>642.95691906570607</v>
      </c>
      <c r="DA77" s="130" t="s">
        <v>2315</v>
      </c>
    </row>
    <row r="78" spans="1:105" ht="12" customHeight="1" x14ac:dyDescent="0.25">
      <c r="A78" s="97" t="s">
        <v>190</v>
      </c>
      <c r="B78" s="98">
        <v>813.97552251201955</v>
      </c>
      <c r="C78" s="98">
        <v>811.86582857828807</v>
      </c>
      <c r="D78" s="98">
        <v>835.91376442172611</v>
      </c>
      <c r="E78" s="98">
        <v>848.62672734519845</v>
      </c>
      <c r="F78" s="98">
        <v>814.5357232237925</v>
      </c>
      <c r="G78" s="98">
        <v>847.75969951785351</v>
      </c>
      <c r="H78" s="98">
        <v>845.7168661194678</v>
      </c>
      <c r="I78" s="98">
        <v>802.09430764640797</v>
      </c>
      <c r="J78" s="98">
        <v>752.06936796729451</v>
      </c>
      <c r="K78" s="98">
        <v>734.20086898198008</v>
      </c>
      <c r="L78" s="98">
        <v>783.42502309512429</v>
      </c>
      <c r="M78" s="98">
        <v>778.93984562545393</v>
      </c>
      <c r="N78" s="98">
        <v>725.34935904459815</v>
      </c>
      <c r="O78" s="98">
        <v>721.90082790710176</v>
      </c>
      <c r="P78" s="98">
        <v>680.61697441157617</v>
      </c>
      <c r="Q78" s="98">
        <v>704.00616504307948</v>
      </c>
      <c r="R78" s="98">
        <v>721.57733084634538</v>
      </c>
      <c r="S78" s="98">
        <v>765.89630586179157</v>
      </c>
      <c r="T78" s="98">
        <v>763.91890175367053</v>
      </c>
      <c r="U78" s="98">
        <v>767.32639911532578</v>
      </c>
      <c r="V78" s="98">
        <v>806.26688882800863</v>
      </c>
      <c r="W78" s="98">
        <v>811.52473639517416</v>
      </c>
      <c r="X78" s="98">
        <v>720.61315322940027</v>
      </c>
      <c r="Y78" s="98">
        <v>673.91337689412524</v>
      </c>
      <c r="DA78" s="63" t="s">
        <v>2316</v>
      </c>
    </row>
    <row r="79" spans="1:105" ht="12" customHeight="1" x14ac:dyDescent="0.25">
      <c r="A79" s="109" t="s">
        <v>120</v>
      </c>
      <c r="B79" s="33">
        <v>708.88112566982738</v>
      </c>
      <c r="C79" s="33">
        <v>735.99295709756996</v>
      </c>
      <c r="D79" s="33">
        <v>751.14969314242512</v>
      </c>
      <c r="E79" s="33">
        <v>763.38612957544206</v>
      </c>
      <c r="F79" s="33">
        <v>787.4615866569527</v>
      </c>
      <c r="G79" s="33">
        <v>789.01481443429793</v>
      </c>
      <c r="H79" s="33">
        <v>784.31366790304219</v>
      </c>
      <c r="I79" s="33">
        <v>740.03823579887649</v>
      </c>
      <c r="J79" s="33">
        <v>709.78972621481466</v>
      </c>
      <c r="K79" s="33">
        <v>704.27365162009846</v>
      </c>
      <c r="L79" s="33">
        <v>726.31019968731403</v>
      </c>
      <c r="M79" s="33">
        <v>668.53325499200616</v>
      </c>
      <c r="N79" s="33">
        <v>673.94552673100372</v>
      </c>
      <c r="O79" s="33">
        <v>664.83295353476058</v>
      </c>
      <c r="P79" s="33">
        <v>639.6529227139722</v>
      </c>
      <c r="Q79" s="33">
        <v>619.96506384123063</v>
      </c>
      <c r="R79" s="33">
        <v>601.60004520453685</v>
      </c>
      <c r="S79" s="33">
        <v>632.71725206028225</v>
      </c>
      <c r="T79" s="33">
        <v>607.54252458966891</v>
      </c>
      <c r="U79" s="33">
        <v>599.68658822979512</v>
      </c>
      <c r="V79" s="33">
        <v>591.68714099673366</v>
      </c>
      <c r="W79" s="33">
        <v>604.23372074870406</v>
      </c>
      <c r="X79" s="33">
        <v>658.79053707239211</v>
      </c>
      <c r="Y79" s="33">
        <v>588.40049205131834</v>
      </c>
      <c r="DA79" s="60" t="s">
        <v>2317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204</v>
      </c>
      <c r="B81" s="117">
        <f t="shared" ref="B81:Q81" si="28">B82+B85+B87+B100</f>
        <v>15432.437667851367</v>
      </c>
      <c r="C81" s="117">
        <f t="shared" si="28"/>
        <v>15593.491165285543</v>
      </c>
      <c r="D81" s="117">
        <f t="shared" si="28"/>
        <v>15139.762668093652</v>
      </c>
      <c r="E81" s="117">
        <f t="shared" si="28"/>
        <v>15996.232893719331</v>
      </c>
      <c r="F81" s="117">
        <f t="shared" si="28"/>
        <v>15089.083950076205</v>
      </c>
      <c r="G81" s="117">
        <f t="shared" si="28"/>
        <v>15089.290098240646</v>
      </c>
      <c r="H81" s="117">
        <f t="shared" si="28"/>
        <v>14448.685187265504</v>
      </c>
      <c r="I81" s="117">
        <f t="shared" si="28"/>
        <v>14109.363469335622</v>
      </c>
      <c r="J81" s="117">
        <f t="shared" si="28"/>
        <v>14452.623556080433</v>
      </c>
      <c r="K81" s="117">
        <f t="shared" si="28"/>
        <v>14002.260002660205</v>
      </c>
      <c r="L81" s="117">
        <f t="shared" si="28"/>
        <v>14465.045329314617</v>
      </c>
      <c r="M81" s="117">
        <f t="shared" si="28"/>
        <v>12796.30929694473</v>
      </c>
      <c r="N81" s="117">
        <f t="shared" si="28"/>
        <v>13742.222052812882</v>
      </c>
      <c r="O81" s="117">
        <f t="shared" si="28"/>
        <v>13551.12081177017</v>
      </c>
      <c r="P81" s="117">
        <f t="shared" si="28"/>
        <v>11891.885518474433</v>
      </c>
      <c r="Q81" s="117">
        <f t="shared" si="28"/>
        <v>12418.867111770864</v>
      </c>
      <c r="R81" s="117">
        <f t="shared" ref="R81:V81" si="29">R82+R85+R87+R100</f>
        <v>12433.945568615765</v>
      </c>
      <c r="S81" s="117">
        <f t="shared" si="29"/>
        <v>12595.378228121059</v>
      </c>
      <c r="T81" s="117">
        <f t="shared" si="29"/>
        <v>12946.012446615181</v>
      </c>
      <c r="U81" s="117">
        <f t="shared" si="29"/>
        <v>12761.685525415021</v>
      </c>
      <c r="V81" s="117">
        <f t="shared" si="29"/>
        <v>12331.821951483565</v>
      </c>
      <c r="W81" s="117">
        <f t="shared" ref="W81:Y81" si="30">W82+W85+W87+W100</f>
        <v>13247.709395490332</v>
      </c>
      <c r="X81" s="117">
        <f t="shared" si="30"/>
        <v>12358.764053954395</v>
      </c>
      <c r="Y81" s="117">
        <f t="shared" si="30"/>
        <v>11352.515548482563</v>
      </c>
      <c r="DA81" s="129" t="s">
        <v>2318</v>
      </c>
    </row>
    <row r="82" spans="1:105" ht="12.95" customHeight="1" x14ac:dyDescent="0.25">
      <c r="A82" s="121" t="s">
        <v>57</v>
      </c>
      <c r="B82" s="122">
        <f t="shared" ref="B82:Q82" si="31">SUM(B83:B84)</f>
        <v>12869.584845473673</v>
      </c>
      <c r="C82" s="122">
        <f t="shared" si="31"/>
        <v>12979.208965064307</v>
      </c>
      <c r="D82" s="122">
        <f t="shared" si="31"/>
        <v>12490.521485659854</v>
      </c>
      <c r="E82" s="122">
        <f t="shared" si="31"/>
        <v>13284.996815032882</v>
      </c>
      <c r="F82" s="122">
        <f t="shared" si="31"/>
        <v>12434.646775056535</v>
      </c>
      <c r="G82" s="122">
        <f t="shared" si="31"/>
        <v>12413.006778776708</v>
      </c>
      <c r="H82" s="122">
        <f t="shared" si="31"/>
        <v>11804.928357551044</v>
      </c>
      <c r="I82" s="122">
        <f t="shared" si="31"/>
        <v>11468.28863803805</v>
      </c>
      <c r="J82" s="122">
        <f t="shared" si="31"/>
        <v>11910.504383811929</v>
      </c>
      <c r="K82" s="122">
        <f t="shared" si="31"/>
        <v>11515.43788340611</v>
      </c>
      <c r="L82" s="122">
        <f t="shared" si="31"/>
        <v>11956.801736719917</v>
      </c>
      <c r="M82" s="122">
        <f t="shared" si="31"/>
        <v>10287.084549479738</v>
      </c>
      <c r="N82" s="122">
        <f t="shared" si="31"/>
        <v>11308.090897647749</v>
      </c>
      <c r="O82" s="122">
        <f t="shared" si="31"/>
        <v>11160.811137607208</v>
      </c>
      <c r="P82" s="122">
        <f t="shared" si="31"/>
        <v>9529.7257343902547</v>
      </c>
      <c r="Q82" s="122">
        <f t="shared" si="31"/>
        <v>10045.959412484957</v>
      </c>
      <c r="R82" s="122">
        <f t="shared" ref="R82:V82" si="32">SUM(R83:R84)</f>
        <v>10105.957332119138</v>
      </c>
      <c r="S82" s="122">
        <f t="shared" si="32"/>
        <v>10182.325922521848</v>
      </c>
      <c r="T82" s="122">
        <f t="shared" si="32"/>
        <v>10456.835326814458</v>
      </c>
      <c r="U82" s="122">
        <f t="shared" si="32"/>
        <v>10335.03655873862</v>
      </c>
      <c r="V82" s="122">
        <f t="shared" si="32"/>
        <v>9925.338055335842</v>
      </c>
      <c r="W82" s="122">
        <f t="shared" ref="W82:Y82" si="33">SUM(W83:W84)</f>
        <v>10833.668870391723</v>
      </c>
      <c r="X82" s="122">
        <f t="shared" si="33"/>
        <v>10107.940724233773</v>
      </c>
      <c r="Y82" s="122">
        <f t="shared" si="33"/>
        <v>9288.5158045323569</v>
      </c>
      <c r="DA82" s="130" t="s">
        <v>2319</v>
      </c>
    </row>
    <row r="83" spans="1:105" ht="12" customHeight="1" x14ac:dyDescent="0.25">
      <c r="A83" s="97" t="s">
        <v>200</v>
      </c>
      <c r="B83" s="98">
        <v>12817.554636510651</v>
      </c>
      <c r="C83" s="98">
        <v>12925.434151292326</v>
      </c>
      <c r="D83" s="98">
        <v>12438.30749650944</v>
      </c>
      <c r="E83" s="98">
        <v>13230.273146342299</v>
      </c>
      <c r="F83" s="98">
        <v>12383.049707557993</v>
      </c>
      <c r="G83" s="98">
        <v>12360.608620851241</v>
      </c>
      <c r="H83" s="98">
        <v>11753.960435819268</v>
      </c>
      <c r="I83" s="98">
        <v>11417.788038996978</v>
      </c>
      <c r="J83" s="98">
        <v>11857.764897232821</v>
      </c>
      <c r="K83" s="98">
        <v>11464.370931614052</v>
      </c>
      <c r="L83" s="98">
        <v>11902.100417862515</v>
      </c>
      <c r="M83" s="98">
        <v>10239.919242983182</v>
      </c>
      <c r="N83" s="98">
        <v>11255.346971121075</v>
      </c>
      <c r="O83" s="98">
        <v>11106.816994144627</v>
      </c>
      <c r="P83" s="98">
        <v>9484.2057521658317</v>
      </c>
      <c r="Q83" s="98">
        <v>9998.5195961484787</v>
      </c>
      <c r="R83" s="98">
        <v>10057.907343428185</v>
      </c>
      <c r="S83" s="98">
        <v>10133.647669110795</v>
      </c>
      <c r="T83" s="98">
        <v>10406.430421045716</v>
      </c>
      <c r="U83" s="98">
        <v>10284.639329288966</v>
      </c>
      <c r="V83" s="98">
        <v>9876.5374920198428</v>
      </c>
      <c r="W83" s="98">
        <v>10776.708312654633</v>
      </c>
      <c r="X83" s="98">
        <v>10054.005013758331</v>
      </c>
      <c r="Y83" s="98">
        <v>9239.1519670620637</v>
      </c>
      <c r="DA83" s="63" t="s">
        <v>2320</v>
      </c>
    </row>
    <row r="84" spans="1:105" ht="12" customHeight="1" x14ac:dyDescent="0.25">
      <c r="A84" s="97" t="s">
        <v>53</v>
      </c>
      <c r="B84" s="98">
        <v>52.030208963021863</v>
      </c>
      <c r="C84" s="98">
        <v>53.774813771980639</v>
      </c>
      <c r="D84" s="98">
        <v>52.21398915041393</v>
      </c>
      <c r="E84" s="98">
        <v>54.72366869058348</v>
      </c>
      <c r="F84" s="98">
        <v>51.597067498541698</v>
      </c>
      <c r="G84" s="98">
        <v>52.398157925467721</v>
      </c>
      <c r="H84" s="98">
        <v>50.967921731775924</v>
      </c>
      <c r="I84" s="98">
        <v>50.500599041071091</v>
      </c>
      <c r="J84" s="98">
        <v>52.739486579108053</v>
      </c>
      <c r="K84" s="98">
        <v>51.066951792057353</v>
      </c>
      <c r="L84" s="98">
        <v>54.701318857402448</v>
      </c>
      <c r="M84" s="98">
        <v>47.165306496556525</v>
      </c>
      <c r="N84" s="98">
        <v>52.743926526674649</v>
      </c>
      <c r="O84" s="98">
        <v>53.994143462581903</v>
      </c>
      <c r="P84" s="98">
        <v>45.519982224423643</v>
      </c>
      <c r="Q84" s="98">
        <v>47.439816336479431</v>
      </c>
      <c r="R84" s="98">
        <v>48.049988690952283</v>
      </c>
      <c r="S84" s="98">
        <v>48.67825341105403</v>
      </c>
      <c r="T84" s="98">
        <v>50.404905768741806</v>
      </c>
      <c r="U84" s="98">
        <v>50.397229449654724</v>
      </c>
      <c r="V84" s="98">
        <v>48.800563315999511</v>
      </c>
      <c r="W84" s="98">
        <v>56.960557737089978</v>
      </c>
      <c r="X84" s="98">
        <v>53.935710475442356</v>
      </c>
      <c r="Y84" s="98">
        <v>49.36383747029263</v>
      </c>
      <c r="DA84" s="63" t="s">
        <v>2321</v>
      </c>
    </row>
    <row r="85" spans="1:105" ht="12.95" customHeight="1" x14ac:dyDescent="0.25">
      <c r="A85" s="121" t="s">
        <v>92</v>
      </c>
      <c r="B85" s="122">
        <f t="shared" ref="B85:Y85" si="34">B86</f>
        <v>21.797514843002801</v>
      </c>
      <c r="C85" s="122">
        <f t="shared" si="34"/>
        <v>26.253950515864801</v>
      </c>
      <c r="D85" s="122">
        <f t="shared" si="34"/>
        <v>22.650434515499136</v>
      </c>
      <c r="E85" s="122">
        <f t="shared" si="34"/>
        <v>53.089005250976783</v>
      </c>
      <c r="F85" s="122">
        <f t="shared" si="34"/>
        <v>26.720028407147044</v>
      </c>
      <c r="G85" s="122">
        <f t="shared" si="34"/>
        <v>31.165242434871615</v>
      </c>
      <c r="H85" s="122">
        <f t="shared" si="34"/>
        <v>43.652386789212699</v>
      </c>
      <c r="I85" s="122">
        <f t="shared" si="34"/>
        <v>43.3276561779373</v>
      </c>
      <c r="J85" s="122">
        <f t="shared" si="34"/>
        <v>48.926299559878927</v>
      </c>
      <c r="K85" s="122">
        <f t="shared" si="34"/>
        <v>50.738495323796734</v>
      </c>
      <c r="L85" s="122">
        <f t="shared" si="34"/>
        <v>53.02318867467315</v>
      </c>
      <c r="M85" s="122">
        <f t="shared" si="34"/>
        <v>54.713518572784217</v>
      </c>
      <c r="N85" s="122">
        <f t="shared" si="34"/>
        <v>73.002362150331379</v>
      </c>
      <c r="O85" s="122">
        <f t="shared" si="34"/>
        <v>53.526215422464361</v>
      </c>
      <c r="P85" s="122">
        <f t="shared" si="34"/>
        <v>42.289281835239599</v>
      </c>
      <c r="Q85" s="122">
        <f t="shared" si="34"/>
        <v>61.879546172187602</v>
      </c>
      <c r="R85" s="122">
        <f t="shared" si="34"/>
        <v>57.228954143656878</v>
      </c>
      <c r="S85" s="122">
        <f t="shared" si="34"/>
        <v>65.35670995613971</v>
      </c>
      <c r="T85" s="122">
        <f t="shared" si="34"/>
        <v>54.977555907210572</v>
      </c>
      <c r="U85" s="122">
        <f t="shared" si="34"/>
        <v>61.749985266662264</v>
      </c>
      <c r="V85" s="122">
        <f t="shared" si="34"/>
        <v>56.058303012550567</v>
      </c>
      <c r="W85" s="122">
        <f t="shared" si="34"/>
        <v>57.145749989969616</v>
      </c>
      <c r="X85" s="122">
        <f t="shared" si="34"/>
        <v>61.11582403389199</v>
      </c>
      <c r="Y85" s="122">
        <f t="shared" si="34"/>
        <v>61.413200642720497</v>
      </c>
      <c r="DA85" s="130" t="s">
        <v>2322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21.797514843002801</v>
      </c>
      <c r="C86" s="98">
        <f>IF(RES_hhdet_fec!C86=0,0,RES_hhdet_fec!C86*1000*11630/RES_hhdet_num!C81)</f>
        <v>26.253950515864801</v>
      </c>
      <c r="D86" s="98">
        <f>IF(RES_hhdet_fec!D86=0,0,RES_hhdet_fec!D86*1000*11630/RES_hhdet_num!D81)</f>
        <v>22.650434515499136</v>
      </c>
      <c r="E86" s="98">
        <f>IF(RES_hhdet_fec!E86=0,0,RES_hhdet_fec!E86*1000*11630/RES_hhdet_num!E81)</f>
        <v>53.089005250976783</v>
      </c>
      <c r="F86" s="98">
        <f>IF(RES_hhdet_fec!F86=0,0,RES_hhdet_fec!F86*1000*11630/RES_hhdet_num!F81)</f>
        <v>26.720028407147044</v>
      </c>
      <c r="G86" s="98">
        <f>IF(RES_hhdet_fec!G86=0,0,RES_hhdet_fec!G86*1000*11630/RES_hhdet_num!G81)</f>
        <v>31.165242434871615</v>
      </c>
      <c r="H86" s="98">
        <f>IF(RES_hhdet_fec!H86=0,0,RES_hhdet_fec!H86*1000*11630/RES_hhdet_num!H81)</f>
        <v>43.652386789212699</v>
      </c>
      <c r="I86" s="98">
        <f>IF(RES_hhdet_fec!I86=0,0,RES_hhdet_fec!I86*1000*11630/RES_hhdet_num!I81)</f>
        <v>43.3276561779373</v>
      </c>
      <c r="J86" s="98">
        <f>IF(RES_hhdet_fec!J86=0,0,RES_hhdet_fec!J86*1000*11630/RES_hhdet_num!J81)</f>
        <v>48.926299559878927</v>
      </c>
      <c r="K86" s="98">
        <f>IF(RES_hhdet_fec!K86=0,0,RES_hhdet_fec!K86*1000*11630/RES_hhdet_num!K81)</f>
        <v>50.738495323796734</v>
      </c>
      <c r="L86" s="98">
        <f>IF(RES_hhdet_fec!L86=0,0,RES_hhdet_fec!L86*1000*11630/RES_hhdet_num!L81)</f>
        <v>53.02318867467315</v>
      </c>
      <c r="M86" s="98">
        <f>IF(RES_hhdet_fec!M86=0,0,RES_hhdet_fec!M86*1000*11630/RES_hhdet_num!M81)</f>
        <v>54.713518572784217</v>
      </c>
      <c r="N86" s="98">
        <f>IF(RES_hhdet_fec!N86=0,0,RES_hhdet_fec!N86*1000*11630/RES_hhdet_num!N81)</f>
        <v>73.002362150331379</v>
      </c>
      <c r="O86" s="98">
        <f>IF(RES_hhdet_fec!O86=0,0,RES_hhdet_fec!O86*1000*11630/RES_hhdet_num!O81)</f>
        <v>53.526215422464361</v>
      </c>
      <c r="P86" s="98">
        <f>IF(RES_hhdet_fec!P86=0,0,RES_hhdet_fec!P86*1000*11630/RES_hhdet_num!P81)</f>
        <v>42.289281835239599</v>
      </c>
      <c r="Q86" s="98">
        <f>IF(RES_hhdet_fec!Q86=0,0,RES_hhdet_fec!Q86*1000*11630/RES_hhdet_num!Q81)</f>
        <v>61.879546172187602</v>
      </c>
      <c r="R86" s="98">
        <f>IF(RES_hhdet_fec!R86=0,0,RES_hhdet_fec!R86*1000*11630/RES_hhdet_num!R81)</f>
        <v>57.228954143656878</v>
      </c>
      <c r="S86" s="98">
        <f>IF(RES_hhdet_fec!S86=0,0,RES_hhdet_fec!S86*1000*11630/RES_hhdet_num!S81)</f>
        <v>65.35670995613971</v>
      </c>
      <c r="T86" s="98">
        <f>IF(RES_hhdet_fec!T86=0,0,RES_hhdet_fec!T86*1000*11630/RES_hhdet_num!T81)</f>
        <v>54.977555907210572</v>
      </c>
      <c r="U86" s="98">
        <f>IF(RES_hhdet_fec!U86=0,0,RES_hhdet_fec!U86*1000*11630/RES_hhdet_num!U81)</f>
        <v>61.749985266662264</v>
      </c>
      <c r="V86" s="98">
        <f>IF(RES_hhdet_fec!V86=0,0,RES_hhdet_fec!V86*1000*11630/RES_hhdet_num!V81)</f>
        <v>56.058303012550567</v>
      </c>
      <c r="W86" s="98">
        <f>IF(RES_hhdet_fec!W86=0,0,RES_hhdet_fec!W86*1000*11630/RES_hhdet_num!W81)</f>
        <v>57.145749989969616</v>
      </c>
      <c r="X86" s="98">
        <f>IF(RES_hhdet_fec!X86=0,0,RES_hhdet_fec!X86*1000*11630/RES_hhdet_num!X81)</f>
        <v>61.11582403389199</v>
      </c>
      <c r="Y86" s="98">
        <f>IF(RES_hhdet_fec!Y86=0,0,RES_hhdet_fec!Y86*1000*11630/RES_hhdet_num!Y81)</f>
        <v>61.413200642720497</v>
      </c>
      <c r="DA86" s="63" t="s">
        <v>2323</v>
      </c>
    </row>
    <row r="87" spans="1:105" ht="12" customHeight="1" x14ac:dyDescent="0.25">
      <c r="A87" s="121" t="s">
        <v>55</v>
      </c>
      <c r="B87" s="122">
        <v>1636.9305829943655</v>
      </c>
      <c r="C87" s="122">
        <v>1660.2410665678078</v>
      </c>
      <c r="D87" s="122">
        <v>1687.7693856834676</v>
      </c>
      <c r="E87" s="122">
        <v>1712.3064722240852</v>
      </c>
      <c r="F87" s="122">
        <v>1710.2832773269295</v>
      </c>
      <c r="G87" s="122">
        <v>1706.9032250537571</v>
      </c>
      <c r="H87" s="122">
        <v>1703.140445985101</v>
      </c>
      <c r="I87" s="122">
        <v>1717.1151167708204</v>
      </c>
      <c r="J87" s="122">
        <v>1673.6792581037923</v>
      </c>
      <c r="K87" s="122">
        <v>1635.728159049839</v>
      </c>
      <c r="L87" s="122">
        <v>1670.4305026715049</v>
      </c>
      <c r="M87" s="122">
        <v>1708.6054864396444</v>
      </c>
      <c r="N87" s="122">
        <v>1641.1362888535534</v>
      </c>
      <c r="O87" s="122">
        <v>1624.4513003249938</v>
      </c>
      <c r="P87" s="122">
        <v>1633.1479177027027</v>
      </c>
      <c r="Q87" s="122">
        <v>1615.4014686904397</v>
      </c>
      <c r="R87" s="122">
        <v>1577.6452640640885</v>
      </c>
      <c r="S87" s="122">
        <v>1618.9161187668519</v>
      </c>
      <c r="T87" s="122">
        <v>1687.9236669388195</v>
      </c>
      <c r="U87" s="122">
        <v>1624.3571995189552</v>
      </c>
      <c r="V87" s="122">
        <v>1596.7905136870227</v>
      </c>
      <c r="W87" s="122">
        <v>1607.5944505553496</v>
      </c>
      <c r="X87" s="122">
        <v>1473.5248932450854</v>
      </c>
      <c r="Y87" s="122">
        <v>1330.005485190338</v>
      </c>
      <c r="DA87" s="130" t="s">
        <v>2324</v>
      </c>
    </row>
    <row r="88" spans="1:105" ht="12" customHeight="1" x14ac:dyDescent="0.25">
      <c r="A88" s="97" t="s">
        <v>132</v>
      </c>
      <c r="B88" s="98">
        <v>1993.2457795845257</v>
      </c>
      <c r="C88" s="98">
        <v>2087.7557305717492</v>
      </c>
      <c r="D88" s="98">
        <v>2071.8754199955752</v>
      </c>
      <c r="E88" s="98">
        <v>2106.7203220515871</v>
      </c>
      <c r="F88" s="98">
        <v>2005.2141664021269</v>
      </c>
      <c r="G88" s="98">
        <v>2003.5255075837972</v>
      </c>
      <c r="H88" s="98">
        <v>1977.7555354345657</v>
      </c>
      <c r="I88" s="98">
        <v>2017.5361874563448</v>
      </c>
      <c r="J88" s="98">
        <v>1925.8909285602494</v>
      </c>
      <c r="K88" s="98">
        <v>1843.4937624723261</v>
      </c>
      <c r="L88" s="98">
        <v>1858.5320412714848</v>
      </c>
      <c r="M88" s="98">
        <v>1878.4352301745939</v>
      </c>
      <c r="N88" s="98">
        <v>1779.2566278109616</v>
      </c>
      <c r="O88" s="98">
        <v>1749.8187004638744</v>
      </c>
      <c r="P88" s="98">
        <v>1896.5578599586322</v>
      </c>
      <c r="Q88" s="98">
        <v>1833.702004845813</v>
      </c>
      <c r="R88" s="98">
        <v>1689.0873639708373</v>
      </c>
      <c r="S88" s="98">
        <v>1728.6585914652601</v>
      </c>
      <c r="T88" s="98">
        <v>1914.617035443363</v>
      </c>
      <c r="U88" s="98">
        <v>1783.3559963603418</v>
      </c>
      <c r="V88" s="98">
        <v>1689.9592612054432</v>
      </c>
      <c r="W88" s="98">
        <v>1778.6460964312625</v>
      </c>
      <c r="X88" s="98">
        <v>1646.8544449427307</v>
      </c>
      <c r="Y88" s="98">
        <v>1417.4940910923647</v>
      </c>
      <c r="DA88" s="63" t="s">
        <v>2325</v>
      </c>
    </row>
    <row r="89" spans="1:105" ht="12" customHeight="1" x14ac:dyDescent="0.25">
      <c r="A89" s="97" t="s">
        <v>131</v>
      </c>
      <c r="B89" s="98">
        <v>1445.5924624387937</v>
      </c>
      <c r="C89" s="98">
        <v>1503.2026712583263</v>
      </c>
      <c r="D89" s="98">
        <v>1531.8595841051947</v>
      </c>
      <c r="E89" s="98">
        <v>1576.5498107649657</v>
      </c>
      <c r="F89" s="98">
        <v>1570.6965547390025</v>
      </c>
      <c r="G89" s="98">
        <v>1562.4091462808321</v>
      </c>
      <c r="H89" s="98">
        <v>1644.8551729377032</v>
      </c>
      <c r="I89" s="98">
        <v>1775.0564428750786</v>
      </c>
      <c r="J89" s="98">
        <v>1736.3338547365909</v>
      </c>
      <c r="K89" s="98">
        <v>1645.2308065936131</v>
      </c>
      <c r="L89" s="98">
        <v>1682.5070787165942</v>
      </c>
      <c r="M89" s="98">
        <v>1672.4440031943843</v>
      </c>
      <c r="N89" s="98">
        <v>1489.5889954699549</v>
      </c>
      <c r="O89" s="98">
        <v>1478.2339868782556</v>
      </c>
      <c r="P89" s="98">
        <v>1719.3283153217753</v>
      </c>
      <c r="Q89" s="98">
        <v>1630.5381640187541</v>
      </c>
      <c r="R89" s="98">
        <v>1412.385579731862</v>
      </c>
      <c r="S89" s="98">
        <v>1468.1784235526518</v>
      </c>
      <c r="T89" s="98">
        <v>1737.5513911418618</v>
      </c>
      <c r="U89" s="98">
        <v>1549.8241053679264</v>
      </c>
      <c r="V89" s="98">
        <v>1477.6005826796086</v>
      </c>
      <c r="W89" s="98">
        <v>1580.3808930204618</v>
      </c>
      <c r="X89" s="98">
        <v>1388.9035280468402</v>
      </c>
      <c r="Y89" s="98">
        <v>1114.5627973065984</v>
      </c>
      <c r="DA89" s="63" t="s">
        <v>2326</v>
      </c>
    </row>
    <row r="90" spans="1:105" ht="12" customHeight="1" x14ac:dyDescent="0.25">
      <c r="A90" s="100" t="s">
        <v>200</v>
      </c>
      <c r="B90" s="101">
        <v>669.84560730213195</v>
      </c>
      <c r="C90" s="101">
        <v>704.02308211329409</v>
      </c>
      <c r="D90" s="101">
        <v>729.74097192554666</v>
      </c>
      <c r="E90" s="101">
        <v>740.80166945199528</v>
      </c>
      <c r="F90" s="101">
        <v>756.23164330694954</v>
      </c>
      <c r="G90" s="101">
        <v>755.48276100038129</v>
      </c>
      <c r="H90" s="101">
        <v>763.60391469454885</v>
      </c>
      <c r="I90" s="101">
        <v>890.62288903130502</v>
      </c>
      <c r="J90" s="101">
        <v>818.08240162202947</v>
      </c>
      <c r="K90" s="101">
        <v>772.48207173530875</v>
      </c>
      <c r="L90" s="101">
        <v>760.10250906609372</v>
      </c>
      <c r="M90" s="101">
        <v>759.55140802128562</v>
      </c>
      <c r="N90" s="101">
        <v>633.22786040709809</v>
      </c>
      <c r="O90" s="101">
        <v>636.94242799522249</v>
      </c>
      <c r="P90" s="101">
        <v>747.80387878234671</v>
      </c>
      <c r="Q90" s="101">
        <v>689.90647784241082</v>
      </c>
      <c r="R90" s="101">
        <v>591.39574661829852</v>
      </c>
      <c r="S90" s="101">
        <v>631.26407666867283</v>
      </c>
      <c r="T90" s="101">
        <v>795.97369194416376</v>
      </c>
      <c r="U90" s="101">
        <v>678.63355093590451</v>
      </c>
      <c r="V90" s="101">
        <v>611.18167890261839</v>
      </c>
      <c r="W90" s="101">
        <v>707.19779164137788</v>
      </c>
      <c r="X90" s="101">
        <v>532.73337124692466</v>
      </c>
      <c r="Y90" s="101">
        <v>380.15921763075926</v>
      </c>
      <c r="DA90" s="131" t="s">
        <v>2327</v>
      </c>
    </row>
    <row r="91" spans="1:105" ht="12" customHeight="1" x14ac:dyDescent="0.25">
      <c r="A91" s="103" t="s">
        <v>52</v>
      </c>
      <c r="B91" s="104">
        <v>775.74685513666168</v>
      </c>
      <c r="C91" s="104">
        <v>799.17958914503254</v>
      </c>
      <c r="D91" s="104">
        <v>802.11861217964827</v>
      </c>
      <c r="E91" s="104">
        <v>835.74814131297001</v>
      </c>
      <c r="F91" s="104">
        <v>814.46491143205276</v>
      </c>
      <c r="G91" s="104">
        <v>806.92638528045052</v>
      </c>
      <c r="H91" s="104">
        <v>881.25125824315433</v>
      </c>
      <c r="I91" s="104">
        <v>884.43355384377344</v>
      </c>
      <c r="J91" s="104">
        <v>918.25145311456117</v>
      </c>
      <c r="K91" s="104">
        <v>872.74873485830403</v>
      </c>
      <c r="L91" s="104">
        <v>922.40456965050032</v>
      </c>
      <c r="M91" s="104">
        <v>912.89259517309824</v>
      </c>
      <c r="N91" s="104">
        <v>856.36113506285676</v>
      </c>
      <c r="O91" s="104">
        <v>841.29155888303342</v>
      </c>
      <c r="P91" s="104">
        <v>971.52443653942896</v>
      </c>
      <c r="Q91" s="104">
        <v>940.63168617634335</v>
      </c>
      <c r="R91" s="104">
        <v>820.98983311356358</v>
      </c>
      <c r="S91" s="104">
        <v>836.91434688397862</v>
      </c>
      <c r="T91" s="104">
        <v>941.57769919769817</v>
      </c>
      <c r="U91" s="104">
        <v>871.1905544320224</v>
      </c>
      <c r="V91" s="104">
        <v>866.41890377699019</v>
      </c>
      <c r="W91" s="104">
        <v>873.1831013790835</v>
      </c>
      <c r="X91" s="104">
        <v>856.17015679991516</v>
      </c>
      <c r="Y91" s="104">
        <v>734.4035796758393</v>
      </c>
      <c r="DA91" s="132" t="s">
        <v>2328</v>
      </c>
    </row>
    <row r="92" spans="1:105" ht="12" customHeight="1" x14ac:dyDescent="0.25">
      <c r="A92" s="106" t="s">
        <v>124</v>
      </c>
      <c r="B92" s="101">
        <v>1477.2100591622634</v>
      </c>
      <c r="C92" s="101">
        <v>1496.1161301796058</v>
      </c>
      <c r="D92" s="101">
        <v>1516.8100543344656</v>
      </c>
      <c r="E92" s="101">
        <v>1515.8861663062598</v>
      </c>
      <c r="F92" s="101">
        <v>1547.6772456627482</v>
      </c>
      <c r="G92" s="101">
        <v>1613.1219839313965</v>
      </c>
      <c r="H92" s="101">
        <v>1531.4801426559632</v>
      </c>
      <c r="I92" s="101">
        <v>1557.9245098148454</v>
      </c>
      <c r="J92" s="101">
        <v>1496.6424151215595</v>
      </c>
      <c r="K92" s="101">
        <v>1531.8543513778313</v>
      </c>
      <c r="L92" s="101">
        <v>1595.1839417060357</v>
      </c>
      <c r="M92" s="101">
        <v>1609.1496977881829</v>
      </c>
      <c r="N92" s="101">
        <v>1527.4426556257204</v>
      </c>
      <c r="O92" s="101">
        <v>1503.6944851542037</v>
      </c>
      <c r="P92" s="101">
        <v>1443.3557160734213</v>
      </c>
      <c r="Q92" s="101">
        <v>1400.1921658872163</v>
      </c>
      <c r="R92" s="101">
        <v>1431.048169081427</v>
      </c>
      <c r="S92" s="101">
        <v>1457.0380765627331</v>
      </c>
      <c r="T92" s="101">
        <v>1470.38997145945</v>
      </c>
      <c r="U92" s="101">
        <v>1401.0022242472623</v>
      </c>
      <c r="V92" s="101">
        <v>1371.2270632429747</v>
      </c>
      <c r="W92" s="101">
        <v>1317.4602020467353</v>
      </c>
      <c r="X92" s="101">
        <v>1282.7028035762921</v>
      </c>
      <c r="Y92" s="101">
        <v>1109.2092555678289</v>
      </c>
      <c r="DA92" s="131" t="s">
        <v>2329</v>
      </c>
    </row>
    <row r="93" spans="1:105" ht="12" customHeight="1" x14ac:dyDescent="0.25">
      <c r="A93" s="107" t="s">
        <v>123</v>
      </c>
      <c r="B93" s="104">
        <v>972.66850282855091</v>
      </c>
      <c r="C93" s="104">
        <v>969.64214964015002</v>
      </c>
      <c r="D93" s="104">
        <v>961.96115166568882</v>
      </c>
      <c r="E93" s="104">
        <v>958.37586298731935</v>
      </c>
      <c r="F93" s="104">
        <v>979.94718544124169</v>
      </c>
      <c r="G93" s="104">
        <v>980.84548373809855</v>
      </c>
      <c r="H93" s="104">
        <v>1001.025232731162</v>
      </c>
      <c r="I93" s="104">
        <v>996.54893381709439</v>
      </c>
      <c r="J93" s="104">
        <v>1007.5981132970884</v>
      </c>
      <c r="K93" s="104">
        <v>999.12427921404696</v>
      </c>
      <c r="L93" s="104">
        <v>1037.2892529991598</v>
      </c>
      <c r="M93" s="104">
        <v>969.47554807424626</v>
      </c>
      <c r="N93" s="104">
        <v>920.48853246555609</v>
      </c>
      <c r="O93" s="104">
        <v>915.22534101173835</v>
      </c>
      <c r="P93" s="104">
        <v>883.46309828855681</v>
      </c>
      <c r="Q93" s="104">
        <v>840.89569032835163</v>
      </c>
      <c r="R93" s="104">
        <v>886.56121002784255</v>
      </c>
      <c r="S93" s="104">
        <v>907.93013020815306</v>
      </c>
      <c r="T93" s="104">
        <v>947.64189908060291</v>
      </c>
      <c r="U93" s="104">
        <v>933.19090923739168</v>
      </c>
      <c r="V93" s="104">
        <v>1029.0257301728275</v>
      </c>
      <c r="W93" s="104">
        <v>967.97373757955438</v>
      </c>
      <c r="X93" s="104">
        <v>961.02289495190701</v>
      </c>
      <c r="Y93" s="104">
        <v>872.45362676886111</v>
      </c>
      <c r="DA93" s="132" t="s">
        <v>2330</v>
      </c>
    </row>
    <row r="94" spans="1:105" ht="12" customHeight="1" x14ac:dyDescent="0.25">
      <c r="A94" s="108" t="s">
        <v>50</v>
      </c>
      <c r="B94" s="98">
        <v>270.58855042991587</v>
      </c>
      <c r="C94" s="98">
        <v>295.55360506500153</v>
      </c>
      <c r="D94" s="98">
        <v>285.68687733530629</v>
      </c>
      <c r="E94" s="98">
        <v>250.9673693879954</v>
      </c>
      <c r="F94" s="98">
        <v>269.48539812909024</v>
      </c>
      <c r="G94" s="98">
        <v>294.25419089885628</v>
      </c>
      <c r="H94" s="98">
        <v>292.9324595731286</v>
      </c>
      <c r="I94" s="98">
        <v>286.53629756415228</v>
      </c>
      <c r="J94" s="98">
        <v>282.41930786203062</v>
      </c>
      <c r="K94" s="98">
        <v>276.76443665961489</v>
      </c>
      <c r="L94" s="98">
        <v>261.18808620348426</v>
      </c>
      <c r="M94" s="98">
        <v>217.7032783837065</v>
      </c>
      <c r="N94" s="98">
        <v>185.85775673442268</v>
      </c>
      <c r="O94" s="98">
        <v>157.60515364128636</v>
      </c>
      <c r="P94" s="98">
        <v>165.38551071295785</v>
      </c>
      <c r="Q94" s="98">
        <v>129.65014928668654</v>
      </c>
      <c r="R94" s="98">
        <v>151.09561508154292</v>
      </c>
      <c r="S94" s="98">
        <v>156.37192577661403</v>
      </c>
      <c r="T94" s="98">
        <v>158.97106575789979</v>
      </c>
      <c r="U94" s="98">
        <v>161.89596906787429</v>
      </c>
      <c r="V94" s="98">
        <v>194.67232038554872</v>
      </c>
      <c r="W94" s="98">
        <v>202.79919166001505</v>
      </c>
      <c r="X94" s="98">
        <v>209.18315526483957</v>
      </c>
      <c r="Y94" s="98">
        <v>181.98269867389052</v>
      </c>
      <c r="DA94" s="63" t="s">
        <v>2331</v>
      </c>
    </row>
    <row r="95" spans="1:105" ht="12" customHeight="1" x14ac:dyDescent="0.25">
      <c r="A95" s="108" t="s">
        <v>52</v>
      </c>
      <c r="B95" s="98">
        <v>702.0799523986351</v>
      </c>
      <c r="C95" s="98">
        <v>674.0885445751486</v>
      </c>
      <c r="D95" s="98">
        <v>676.27427433038247</v>
      </c>
      <c r="E95" s="98">
        <v>707.40849359932395</v>
      </c>
      <c r="F95" s="98">
        <v>710.4617873121515</v>
      </c>
      <c r="G95" s="98">
        <v>686.59129283924221</v>
      </c>
      <c r="H95" s="98">
        <v>708.0927731580332</v>
      </c>
      <c r="I95" s="98">
        <v>710.01263625294189</v>
      </c>
      <c r="J95" s="98">
        <v>725.17880543505782</v>
      </c>
      <c r="K95" s="98">
        <v>722.35984255443213</v>
      </c>
      <c r="L95" s="98">
        <v>776.10116679567568</v>
      </c>
      <c r="M95" s="98">
        <v>751.77226969053993</v>
      </c>
      <c r="N95" s="98">
        <v>734.63077573113355</v>
      </c>
      <c r="O95" s="98">
        <v>757.62018737045219</v>
      </c>
      <c r="P95" s="98">
        <v>718.07758757559884</v>
      </c>
      <c r="Q95" s="98">
        <v>711.24554104166521</v>
      </c>
      <c r="R95" s="98">
        <v>735.46559494629957</v>
      </c>
      <c r="S95" s="98">
        <v>751.55820443153891</v>
      </c>
      <c r="T95" s="98">
        <v>788.67083332270295</v>
      </c>
      <c r="U95" s="98">
        <v>771.29494016951719</v>
      </c>
      <c r="V95" s="98">
        <v>834.35340978727868</v>
      </c>
      <c r="W95" s="98">
        <v>765.17454591953947</v>
      </c>
      <c r="X95" s="98">
        <v>751.83973968706732</v>
      </c>
      <c r="Y95" s="98">
        <v>690.47092809497053</v>
      </c>
      <c r="DA95" s="63" t="s">
        <v>2332</v>
      </c>
    </row>
    <row r="96" spans="1:105" ht="12" customHeight="1" x14ac:dyDescent="0.25">
      <c r="A96" s="106" t="s">
        <v>122</v>
      </c>
      <c r="B96" s="101">
        <v>1575.3035364059078</v>
      </c>
      <c r="C96" s="101">
        <v>1550.787835034648</v>
      </c>
      <c r="D96" s="101">
        <v>1591.3251449534373</v>
      </c>
      <c r="E96" s="101">
        <v>1608.1361695912608</v>
      </c>
      <c r="F96" s="101">
        <v>1629.5436951293109</v>
      </c>
      <c r="G96" s="101">
        <v>1585.967711363892</v>
      </c>
      <c r="H96" s="101">
        <v>1629.6339508763749</v>
      </c>
      <c r="I96" s="101">
        <v>1613.0580791272259</v>
      </c>
      <c r="J96" s="101">
        <v>1611.853508762935</v>
      </c>
      <c r="K96" s="101">
        <v>1570.8621173899153</v>
      </c>
      <c r="L96" s="101">
        <v>1629.825573546321</v>
      </c>
      <c r="M96" s="101">
        <v>1685.4145949997803</v>
      </c>
      <c r="N96" s="101">
        <v>1646.4693956948033</v>
      </c>
      <c r="O96" s="101">
        <v>1645.2557396575835</v>
      </c>
      <c r="P96" s="101">
        <v>1588.782096851894</v>
      </c>
      <c r="Q96" s="101">
        <v>1612.2454416797309</v>
      </c>
      <c r="R96" s="101">
        <v>1622.064445115353</v>
      </c>
      <c r="S96" s="101">
        <v>1666.510943827205</v>
      </c>
      <c r="T96" s="101">
        <v>1660.373390383922</v>
      </c>
      <c r="U96" s="101">
        <v>1638.3096276256204</v>
      </c>
      <c r="V96" s="101">
        <v>1663.6041049129676</v>
      </c>
      <c r="W96" s="101">
        <v>1608.6239016914915</v>
      </c>
      <c r="X96" s="101">
        <v>1404.368549183808</v>
      </c>
      <c r="Y96" s="101">
        <v>1360.0743116744559</v>
      </c>
      <c r="DA96" s="131" t="s">
        <v>2333</v>
      </c>
    </row>
    <row r="97" spans="1:105" ht="12" customHeight="1" x14ac:dyDescent="0.25">
      <c r="A97" s="107" t="s">
        <v>121</v>
      </c>
      <c r="B97" s="104">
        <v>1314.6433018666946</v>
      </c>
      <c r="C97" s="104">
        <v>1317.3760608268201</v>
      </c>
      <c r="D97" s="104">
        <v>1400.6921452107188</v>
      </c>
      <c r="E97" s="104">
        <v>1463.2587513688156</v>
      </c>
      <c r="F97" s="104">
        <v>1504.3185595917023</v>
      </c>
      <c r="G97" s="104">
        <v>1495.6814406361545</v>
      </c>
      <c r="H97" s="104">
        <v>1503.4601101667702</v>
      </c>
      <c r="I97" s="104">
        <v>1545.1188481495892</v>
      </c>
      <c r="J97" s="104">
        <v>1456.590879116666</v>
      </c>
      <c r="K97" s="104">
        <v>1453.8836628047275</v>
      </c>
      <c r="L97" s="104">
        <v>1436.2994598094729</v>
      </c>
      <c r="M97" s="104">
        <v>1491.3481874897388</v>
      </c>
      <c r="N97" s="104">
        <v>1425.4087276685684</v>
      </c>
      <c r="O97" s="104">
        <v>1390.194621114591</v>
      </c>
      <c r="P97" s="104">
        <v>1316.7729238386387</v>
      </c>
      <c r="Q97" s="104">
        <v>1300.2243623761349</v>
      </c>
      <c r="R97" s="104">
        <v>1320.9880286079836</v>
      </c>
      <c r="S97" s="104">
        <v>1376.844282849717</v>
      </c>
      <c r="T97" s="104">
        <v>1391.4917454433551</v>
      </c>
      <c r="U97" s="104">
        <v>1394.9693563973933</v>
      </c>
      <c r="V97" s="104">
        <v>1395.9624466830039</v>
      </c>
      <c r="W97" s="104">
        <v>1426.6546283942978</v>
      </c>
      <c r="X97" s="104">
        <v>1341.9499784796922</v>
      </c>
      <c r="Y97" s="104">
        <v>1226.398875468157</v>
      </c>
      <c r="DA97" s="132" t="s">
        <v>2334</v>
      </c>
    </row>
    <row r="98" spans="1:105" ht="12" customHeight="1" x14ac:dyDescent="0.25">
      <c r="A98" s="108" t="s">
        <v>53</v>
      </c>
      <c r="B98" s="98">
        <v>528.00628421551914</v>
      </c>
      <c r="C98" s="98">
        <v>522.69939274292983</v>
      </c>
      <c r="D98" s="98">
        <v>576.23333183936916</v>
      </c>
      <c r="E98" s="98">
        <v>617.82617107146166</v>
      </c>
      <c r="F98" s="98">
        <v>662.67185540028061</v>
      </c>
      <c r="G98" s="98">
        <v>658.80577625670674</v>
      </c>
      <c r="H98" s="98">
        <v>637.22281552812285</v>
      </c>
      <c r="I98" s="98">
        <v>689.16180980017919</v>
      </c>
      <c r="J98" s="98">
        <v>593.98426072979203</v>
      </c>
      <c r="K98" s="98">
        <v>582.70873906858435</v>
      </c>
      <c r="L98" s="98">
        <v>573.9981160992661</v>
      </c>
      <c r="M98" s="98">
        <v>591.97780576675939</v>
      </c>
      <c r="N98" s="98">
        <v>536.08333794953376</v>
      </c>
      <c r="O98" s="98">
        <v>507.62305065773234</v>
      </c>
      <c r="P98" s="98">
        <v>445.98247728065945</v>
      </c>
      <c r="Q98" s="98">
        <v>402.33004664593557</v>
      </c>
      <c r="R98" s="98">
        <v>406.98509131485417</v>
      </c>
      <c r="S98" s="98">
        <v>453.44018453970989</v>
      </c>
      <c r="T98" s="98">
        <v>451.56018443078347</v>
      </c>
      <c r="U98" s="98">
        <v>452.78759242112699</v>
      </c>
      <c r="V98" s="98">
        <v>433.13148464716392</v>
      </c>
      <c r="W98" s="98">
        <v>494.51949356952275</v>
      </c>
      <c r="X98" s="98">
        <v>410.52195243514205</v>
      </c>
      <c r="Y98" s="98">
        <v>345.29041980632655</v>
      </c>
      <c r="DA98" s="63" t="s">
        <v>2335</v>
      </c>
    </row>
    <row r="99" spans="1:105" ht="12" customHeight="1" x14ac:dyDescent="0.25">
      <c r="A99" s="108" t="s">
        <v>52</v>
      </c>
      <c r="B99" s="98">
        <v>786.63701765117548</v>
      </c>
      <c r="C99" s="98">
        <v>794.67666808389026</v>
      </c>
      <c r="D99" s="98">
        <v>824.45881337134983</v>
      </c>
      <c r="E99" s="98">
        <v>845.43258029735409</v>
      </c>
      <c r="F99" s="98">
        <v>841.64670419142158</v>
      </c>
      <c r="G99" s="98">
        <v>836.87566437944838</v>
      </c>
      <c r="H99" s="98">
        <v>866.2372946386472</v>
      </c>
      <c r="I99" s="98">
        <v>855.9570383494098</v>
      </c>
      <c r="J99" s="98">
        <v>862.60661838687361</v>
      </c>
      <c r="K99" s="98">
        <v>871.17492373614311</v>
      </c>
      <c r="L99" s="98">
        <v>862.30134371020642</v>
      </c>
      <c r="M99" s="98">
        <v>899.37038172297957</v>
      </c>
      <c r="N99" s="98">
        <v>889.32538971903409</v>
      </c>
      <c r="O99" s="98">
        <v>882.57157045685881</v>
      </c>
      <c r="P99" s="98">
        <v>870.79044655797918</v>
      </c>
      <c r="Q99" s="98">
        <v>897.89431573019942</v>
      </c>
      <c r="R99" s="98">
        <v>914.00293729312909</v>
      </c>
      <c r="S99" s="98">
        <v>923.40409831000704</v>
      </c>
      <c r="T99" s="98">
        <v>939.93156101257159</v>
      </c>
      <c r="U99" s="98">
        <v>942.18176397626621</v>
      </c>
      <c r="V99" s="98">
        <v>962.83096203583932</v>
      </c>
      <c r="W99" s="98">
        <v>932.13513482477492</v>
      </c>
      <c r="X99" s="98">
        <v>931.42802604455028</v>
      </c>
      <c r="Y99" s="98">
        <v>881.10845566183048</v>
      </c>
      <c r="DA99" s="63" t="s">
        <v>2336</v>
      </c>
    </row>
    <row r="100" spans="1:105" ht="12" customHeight="1" x14ac:dyDescent="0.25">
      <c r="A100" s="121" t="s">
        <v>54</v>
      </c>
      <c r="B100" s="122">
        <v>904.12472454032434</v>
      </c>
      <c r="C100" s="122">
        <v>927.78718313756292</v>
      </c>
      <c r="D100" s="122">
        <v>938.82136223483087</v>
      </c>
      <c r="E100" s="122">
        <v>945.84060121138566</v>
      </c>
      <c r="F100" s="122">
        <v>917.43386928559312</v>
      </c>
      <c r="G100" s="122">
        <v>938.21485197530933</v>
      </c>
      <c r="H100" s="122">
        <v>896.96399694014838</v>
      </c>
      <c r="I100" s="122">
        <v>880.63205834881649</v>
      </c>
      <c r="J100" s="122">
        <v>819.51361460483361</v>
      </c>
      <c r="K100" s="122">
        <v>800.3554648804602</v>
      </c>
      <c r="L100" s="122">
        <v>784.78990124852044</v>
      </c>
      <c r="M100" s="122">
        <v>745.90574245256289</v>
      </c>
      <c r="N100" s="122">
        <v>719.99250416124812</v>
      </c>
      <c r="O100" s="122">
        <v>712.33215841550373</v>
      </c>
      <c r="P100" s="122">
        <v>686.72258454623591</v>
      </c>
      <c r="Q100" s="122">
        <v>695.6266844232789</v>
      </c>
      <c r="R100" s="122">
        <v>693.11401828888052</v>
      </c>
      <c r="S100" s="122">
        <v>728.77947687621861</v>
      </c>
      <c r="T100" s="122">
        <v>746.27589695469214</v>
      </c>
      <c r="U100" s="122">
        <v>740.54178189078334</v>
      </c>
      <c r="V100" s="122">
        <v>753.63507944815012</v>
      </c>
      <c r="W100" s="122">
        <v>749.30032455329126</v>
      </c>
      <c r="X100" s="122">
        <v>716.18261244164614</v>
      </c>
      <c r="Y100" s="122">
        <v>672.5810581171462</v>
      </c>
      <c r="DA100" s="130" t="s">
        <v>2337</v>
      </c>
    </row>
    <row r="101" spans="1:105" ht="12" customHeight="1" x14ac:dyDescent="0.25">
      <c r="A101" s="97" t="s">
        <v>203</v>
      </c>
      <c r="B101" s="98">
        <v>1341.0507693283103</v>
      </c>
      <c r="C101" s="98">
        <v>1375.1105277998629</v>
      </c>
      <c r="D101" s="98">
        <v>1393.5759527679791</v>
      </c>
      <c r="E101" s="98">
        <v>1403.002150483989</v>
      </c>
      <c r="F101" s="98">
        <v>1317.6238139000982</v>
      </c>
      <c r="G101" s="98">
        <v>1353.2042557087254</v>
      </c>
      <c r="H101" s="98">
        <v>1270.8770117409586</v>
      </c>
      <c r="I101" s="98">
        <v>1255.2085205761171</v>
      </c>
      <c r="J101" s="98">
        <v>1262.9989625984742</v>
      </c>
      <c r="K101" s="98">
        <v>1273.332392692354</v>
      </c>
      <c r="L101" s="98">
        <v>1064.7383899719168</v>
      </c>
      <c r="M101" s="98">
        <v>1024.1756269366651</v>
      </c>
      <c r="N101" s="98">
        <v>1005.1937114357676</v>
      </c>
      <c r="O101" s="98">
        <v>983.02685433364798</v>
      </c>
      <c r="P101" s="98">
        <v>977.24374940206224</v>
      </c>
      <c r="Q101" s="98">
        <v>983.04128593092753</v>
      </c>
      <c r="R101" s="98">
        <v>982.76827639700559</v>
      </c>
      <c r="S101" s="98">
        <v>999.31168279546614</v>
      </c>
      <c r="T101" s="98">
        <v>1102.0468937222149</v>
      </c>
      <c r="U101" s="98">
        <v>1088.295766207588</v>
      </c>
      <c r="V101" s="98">
        <v>1105.5843603367778</v>
      </c>
      <c r="W101" s="98">
        <v>1143.8440088776024</v>
      </c>
      <c r="X101" s="98">
        <v>1020.8944314501679</v>
      </c>
      <c r="Y101" s="98">
        <v>999.33630029293397</v>
      </c>
      <c r="DA101" s="63" t="s">
        <v>2338</v>
      </c>
    </row>
    <row r="102" spans="1:105" ht="12" customHeight="1" x14ac:dyDescent="0.25">
      <c r="A102" s="97" t="s">
        <v>50</v>
      </c>
      <c r="B102" s="98">
        <v>985.98599517229593</v>
      </c>
      <c r="C102" s="98">
        <v>990.79966617411378</v>
      </c>
      <c r="D102" s="98">
        <v>1003.5378515155967</v>
      </c>
      <c r="E102" s="98">
        <v>1067.0401525061427</v>
      </c>
      <c r="F102" s="98">
        <v>1002.8817235285401</v>
      </c>
      <c r="G102" s="98">
        <v>1090.9899962967465</v>
      </c>
      <c r="H102" s="98">
        <v>954.87760370848753</v>
      </c>
      <c r="I102" s="98">
        <v>994.17003142637759</v>
      </c>
      <c r="J102" s="98">
        <v>835.25661382197427</v>
      </c>
      <c r="K102" s="98">
        <v>863.99385442270727</v>
      </c>
      <c r="L102" s="98">
        <v>824.39122042108158</v>
      </c>
      <c r="M102" s="98">
        <v>816.88747369113651</v>
      </c>
      <c r="N102" s="98">
        <v>756.22335391851993</v>
      </c>
      <c r="O102" s="98">
        <v>752.13384819547343</v>
      </c>
      <c r="P102" s="98">
        <v>748.06963288126269</v>
      </c>
      <c r="Q102" s="98">
        <v>761.21286570259895</v>
      </c>
      <c r="R102" s="98">
        <v>754.89466920565735</v>
      </c>
      <c r="S102" s="98">
        <v>819.14763345953713</v>
      </c>
      <c r="T102" s="98">
        <v>840.3338390289008</v>
      </c>
      <c r="U102" s="98">
        <v>858.39495225903124</v>
      </c>
      <c r="V102" s="98">
        <v>868.91192975141132</v>
      </c>
      <c r="W102" s="98">
        <v>844.80102041525583</v>
      </c>
      <c r="X102" s="98">
        <v>799.45500697368755</v>
      </c>
      <c r="Y102" s="98">
        <v>719.66546228319464</v>
      </c>
      <c r="DA102" s="63" t="s">
        <v>2339</v>
      </c>
    </row>
    <row r="103" spans="1:105" ht="12" customHeight="1" x14ac:dyDescent="0.25">
      <c r="A103" s="109" t="s">
        <v>120</v>
      </c>
      <c r="B103" s="33">
        <v>735.68830143478499</v>
      </c>
      <c r="C103" s="33">
        <v>770.27570767955001</v>
      </c>
      <c r="D103" s="33">
        <v>784.42610945956358</v>
      </c>
      <c r="E103" s="33">
        <v>765.3111052892433</v>
      </c>
      <c r="F103" s="33">
        <v>773.19439817685497</v>
      </c>
      <c r="G103" s="33">
        <v>763.66389239866623</v>
      </c>
      <c r="H103" s="33">
        <v>788.78965344147139</v>
      </c>
      <c r="I103" s="33">
        <v>752.33583262189165</v>
      </c>
      <c r="J103" s="33">
        <v>720.01497655716094</v>
      </c>
      <c r="K103" s="33">
        <v>675.76835861296172</v>
      </c>
      <c r="L103" s="33">
        <v>712.50607504293248</v>
      </c>
      <c r="M103" s="33">
        <v>662.45149526025057</v>
      </c>
      <c r="N103" s="33">
        <v>649.22041677136724</v>
      </c>
      <c r="O103" s="33">
        <v>642.22063681790155</v>
      </c>
      <c r="P103" s="33">
        <v>602.56999919247903</v>
      </c>
      <c r="Q103" s="33">
        <v>611.04703765841805</v>
      </c>
      <c r="R103" s="33">
        <v>610.11973233432593</v>
      </c>
      <c r="S103" s="33">
        <v>639.67200677053643</v>
      </c>
      <c r="T103" s="33">
        <v>638.43682405781544</v>
      </c>
      <c r="U103" s="33">
        <v>628.09040772572462</v>
      </c>
      <c r="V103" s="33">
        <v>644.06566357219685</v>
      </c>
      <c r="W103" s="33">
        <v>642.95979297310589</v>
      </c>
      <c r="X103" s="33">
        <v>632.86465468148765</v>
      </c>
      <c r="Y103" s="33">
        <v>599.61850954325337</v>
      </c>
      <c r="DA103" s="60" t="s">
        <v>2340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207</v>
      </c>
      <c r="B105" s="117">
        <f t="shared" ref="B105:Q105" si="35">B106+B109+B111+B120</f>
        <v>12259.77634199263</v>
      </c>
      <c r="C105" s="117">
        <f t="shared" si="35"/>
        <v>13002.19115807689</v>
      </c>
      <c r="D105" s="117">
        <f t="shared" si="35"/>
        <v>11097.44624247516</v>
      </c>
      <c r="E105" s="117">
        <f t="shared" si="35"/>
        <v>12856.931187486454</v>
      </c>
      <c r="F105" s="117">
        <f t="shared" si="35"/>
        <v>15643.412062647898</v>
      </c>
      <c r="G105" s="117">
        <f t="shared" si="35"/>
        <v>11134.761106782124</v>
      </c>
      <c r="H105" s="117">
        <f t="shared" si="35"/>
        <v>11149.434061419446</v>
      </c>
      <c r="I105" s="117">
        <f t="shared" si="35"/>
        <v>9858.4481113975344</v>
      </c>
      <c r="J105" s="117">
        <f t="shared" si="35"/>
        <v>10108.326146918505</v>
      </c>
      <c r="K105" s="117">
        <f t="shared" si="35"/>
        <v>10769.927191660892</v>
      </c>
      <c r="L105" s="117">
        <f t="shared" si="35"/>
        <v>11780.026966139636</v>
      </c>
      <c r="M105" s="117">
        <f t="shared" si="35"/>
        <v>10699.343614894889</v>
      </c>
      <c r="N105" s="117">
        <f t="shared" si="35"/>
        <v>11929.548328613797</v>
      </c>
      <c r="O105" s="117">
        <f t="shared" si="35"/>
        <v>12083.446023797393</v>
      </c>
      <c r="P105" s="117">
        <f t="shared" si="35"/>
        <v>10447.184478388261</v>
      </c>
      <c r="Q105" s="117">
        <f t="shared" si="35"/>
        <v>11282.971383396718</v>
      </c>
      <c r="R105" s="117">
        <f t="shared" ref="R105:V105" si="36">R106+R109+R111+R120</f>
        <v>12812.541431709038</v>
      </c>
      <c r="S105" s="117">
        <f t="shared" si="36"/>
        <v>12558.933950587907</v>
      </c>
      <c r="T105" s="117">
        <f t="shared" si="36"/>
        <v>11725.368000906743</v>
      </c>
      <c r="U105" s="117">
        <f t="shared" si="36"/>
        <v>12464.258932725881</v>
      </c>
      <c r="V105" s="117">
        <f t="shared" si="36"/>
        <v>11169.348798966616</v>
      </c>
      <c r="W105" s="117">
        <f t="shared" ref="W105:Y105" si="37">W106+W109+W111+W120</f>
        <v>14323.387551814192</v>
      </c>
      <c r="X105" s="117">
        <f t="shared" si="37"/>
        <v>12944.401242693009</v>
      </c>
      <c r="Y105" s="117">
        <f t="shared" si="37"/>
        <v>12829.50065015389</v>
      </c>
      <c r="DA105" s="129" t="s">
        <v>2341</v>
      </c>
    </row>
    <row r="106" spans="1:105" ht="12.95" customHeight="1" x14ac:dyDescent="0.25">
      <c r="A106" s="121" t="s">
        <v>57</v>
      </c>
      <c r="B106" s="122">
        <f t="shared" ref="B106:Q106" si="38">SUM(B107:B108)</f>
        <v>10124.592840704581</v>
      </c>
      <c r="C106" s="122">
        <f t="shared" si="38"/>
        <v>10919.904970613363</v>
      </c>
      <c r="D106" s="122">
        <f t="shared" si="38"/>
        <v>8992.4011701967556</v>
      </c>
      <c r="E106" s="122">
        <f t="shared" si="38"/>
        <v>10647.474448698982</v>
      </c>
      <c r="F106" s="122">
        <f t="shared" si="38"/>
        <v>13595.265998822071</v>
      </c>
      <c r="G106" s="122">
        <f t="shared" si="38"/>
        <v>8896.4229943997325</v>
      </c>
      <c r="H106" s="122">
        <f t="shared" si="38"/>
        <v>9039.9821999358173</v>
      </c>
      <c r="I106" s="122">
        <f t="shared" si="38"/>
        <v>7654.6442368805165</v>
      </c>
      <c r="J106" s="122">
        <f t="shared" si="38"/>
        <v>8174.1051770474514</v>
      </c>
      <c r="K106" s="122">
        <f t="shared" si="38"/>
        <v>8617.6897822649862</v>
      </c>
      <c r="L106" s="122">
        <f t="shared" si="38"/>
        <v>9578.8184016768446</v>
      </c>
      <c r="M106" s="122">
        <f t="shared" si="38"/>
        <v>8473.1349273913038</v>
      </c>
      <c r="N106" s="122">
        <f t="shared" si="38"/>
        <v>9604.6921714873952</v>
      </c>
      <c r="O106" s="122">
        <f t="shared" si="38"/>
        <v>9742.3558386134791</v>
      </c>
      <c r="P106" s="122">
        <f t="shared" si="38"/>
        <v>8216.3890427736351</v>
      </c>
      <c r="Q106" s="122">
        <f t="shared" si="38"/>
        <v>8948.675349383544</v>
      </c>
      <c r="R106" s="122">
        <f t="shared" ref="R106:V106" si="39">SUM(R107:R108)</f>
        <v>10333.809558474381</v>
      </c>
      <c r="S106" s="122">
        <f t="shared" si="39"/>
        <v>10038.936430008143</v>
      </c>
      <c r="T106" s="122">
        <f t="shared" si="39"/>
        <v>9276.8399893216883</v>
      </c>
      <c r="U106" s="122">
        <f t="shared" si="39"/>
        <v>9967.8276982806437</v>
      </c>
      <c r="V106" s="122">
        <f t="shared" si="39"/>
        <v>8826.0469874898063</v>
      </c>
      <c r="W106" s="122">
        <f t="shared" ref="W106:Y106" si="40">SUM(W107:W108)</f>
        <v>11618.845084962273</v>
      </c>
      <c r="X106" s="122">
        <f t="shared" si="40"/>
        <v>10327.770645783896</v>
      </c>
      <c r="Y106" s="122">
        <f t="shared" si="40"/>
        <v>10486.059794124803</v>
      </c>
      <c r="DA106" s="130" t="s">
        <v>2342</v>
      </c>
    </row>
    <row r="107" spans="1:105" ht="12" customHeight="1" x14ac:dyDescent="0.25">
      <c r="A107" s="97" t="s">
        <v>198</v>
      </c>
      <c r="B107" s="98">
        <v>10086.576460530896</v>
      </c>
      <c r="C107" s="98">
        <v>10879.93059865278</v>
      </c>
      <c r="D107" s="98">
        <v>8961.5558957478424</v>
      </c>
      <c r="E107" s="98">
        <v>10612.441141054152</v>
      </c>
      <c r="F107" s="98">
        <v>13549.901667040112</v>
      </c>
      <c r="G107" s="98">
        <v>8873.8146355531371</v>
      </c>
      <c r="H107" s="98">
        <v>9017.4502558785534</v>
      </c>
      <c r="I107" s="98">
        <v>7636.721999307264</v>
      </c>
      <c r="J107" s="98">
        <v>8155.0149968266014</v>
      </c>
      <c r="K107" s="98">
        <v>8597.7583121895932</v>
      </c>
      <c r="L107" s="98">
        <v>9556.944145981859</v>
      </c>
      <c r="M107" s="98">
        <v>8452.4630625017144</v>
      </c>
      <c r="N107" s="98">
        <v>9580.1358864758877</v>
      </c>
      <c r="O107" s="98">
        <v>9716.4784273172427</v>
      </c>
      <c r="P107" s="98">
        <v>8192.4132188569729</v>
      </c>
      <c r="Q107" s="98">
        <v>8922.3363868841589</v>
      </c>
      <c r="R107" s="98">
        <v>10302.617170884565</v>
      </c>
      <c r="S107" s="98">
        <v>10008.959718080054</v>
      </c>
      <c r="T107" s="98">
        <v>9249.5088092409296</v>
      </c>
      <c r="U107" s="98">
        <v>9938.6045637461702</v>
      </c>
      <c r="V107" s="98">
        <v>8798.6320973600286</v>
      </c>
      <c r="W107" s="98">
        <v>11583.700997616213</v>
      </c>
      <c r="X107" s="98">
        <v>10296.126497435685</v>
      </c>
      <c r="Y107" s="98">
        <v>10453.718858870921</v>
      </c>
      <c r="DA107" s="63" t="s">
        <v>2343</v>
      </c>
    </row>
    <row r="108" spans="1:105" ht="12" customHeight="1" x14ac:dyDescent="0.25">
      <c r="A108" s="97" t="s">
        <v>53</v>
      </c>
      <c r="B108" s="98">
        <v>38.016380173685711</v>
      </c>
      <c r="C108" s="98">
        <v>39.974371960583994</v>
      </c>
      <c r="D108" s="98">
        <v>30.845274448913262</v>
      </c>
      <c r="E108" s="98">
        <v>35.033307644830266</v>
      </c>
      <c r="F108" s="98">
        <v>45.364331781958001</v>
      </c>
      <c r="G108" s="98">
        <v>22.608358846595479</v>
      </c>
      <c r="H108" s="98">
        <v>22.531944057264308</v>
      </c>
      <c r="I108" s="98">
        <v>17.922237573252627</v>
      </c>
      <c r="J108" s="98">
        <v>19.090180220849678</v>
      </c>
      <c r="K108" s="98">
        <v>19.93147007539342</v>
      </c>
      <c r="L108" s="98">
        <v>21.874255694986235</v>
      </c>
      <c r="M108" s="98">
        <v>20.67186488958977</v>
      </c>
      <c r="N108" s="98">
        <v>24.556285011508123</v>
      </c>
      <c r="O108" s="98">
        <v>25.877411296236104</v>
      </c>
      <c r="P108" s="98">
        <v>23.97582391666208</v>
      </c>
      <c r="Q108" s="98">
        <v>26.338962499385804</v>
      </c>
      <c r="R108" s="98">
        <v>31.192387589814885</v>
      </c>
      <c r="S108" s="98">
        <v>29.976711928088719</v>
      </c>
      <c r="T108" s="98">
        <v>27.331180080757818</v>
      </c>
      <c r="U108" s="98">
        <v>29.223134534472603</v>
      </c>
      <c r="V108" s="98">
        <v>27.414890129777085</v>
      </c>
      <c r="W108" s="98">
        <v>35.144087346059244</v>
      </c>
      <c r="X108" s="98">
        <v>31.644148348210205</v>
      </c>
      <c r="Y108" s="98">
        <v>32.340935253881298</v>
      </c>
      <c r="DA108" s="63" t="s">
        <v>2344</v>
      </c>
    </row>
    <row r="109" spans="1:105" ht="12.95" customHeight="1" x14ac:dyDescent="0.25">
      <c r="A109" s="121" t="s">
        <v>92</v>
      </c>
      <c r="B109" s="122">
        <f t="shared" ref="B109:Y109" si="41">B110</f>
        <v>20.337919105384486</v>
      </c>
      <c r="C109" s="122">
        <f t="shared" si="41"/>
        <v>27.498613987545991</v>
      </c>
      <c r="D109" s="122">
        <f t="shared" si="41"/>
        <v>24.327564712927725</v>
      </c>
      <c r="E109" s="122">
        <f t="shared" si="41"/>
        <v>80.875757547499262</v>
      </c>
      <c r="F109" s="122">
        <f t="shared" si="41"/>
        <v>27.736606787215102</v>
      </c>
      <c r="G109" s="122">
        <f t="shared" si="41"/>
        <v>18.419115778105741</v>
      </c>
      <c r="H109" s="122">
        <f t="shared" si="41"/>
        <v>26.754884612257026</v>
      </c>
      <c r="I109" s="122">
        <f t="shared" si="41"/>
        <v>33.73901467402036</v>
      </c>
      <c r="J109" s="122">
        <f t="shared" si="41"/>
        <v>27.929789174972196</v>
      </c>
      <c r="K109" s="122">
        <f t="shared" si="41"/>
        <v>23.653625306774238</v>
      </c>
      <c r="L109" s="122">
        <f t="shared" si="41"/>
        <v>29.286776099560882</v>
      </c>
      <c r="M109" s="122">
        <f t="shared" si="41"/>
        <v>26.647379860871766</v>
      </c>
      <c r="N109" s="122">
        <f t="shared" si="41"/>
        <v>40.197775538207701</v>
      </c>
      <c r="O109" s="122">
        <f t="shared" si="41"/>
        <v>27.825014298251141</v>
      </c>
      <c r="P109" s="122">
        <f t="shared" si="41"/>
        <v>24.451055896077857</v>
      </c>
      <c r="Q109" s="122">
        <f t="shared" si="41"/>
        <v>27.018691903345601</v>
      </c>
      <c r="R109" s="122">
        <f t="shared" si="41"/>
        <v>25.641075841152407</v>
      </c>
      <c r="S109" s="122">
        <f t="shared" si="41"/>
        <v>26.436272411858411</v>
      </c>
      <c r="T109" s="122">
        <f t="shared" si="41"/>
        <v>22.694110085494756</v>
      </c>
      <c r="U109" s="122">
        <f t="shared" si="41"/>
        <v>21.624603966099791</v>
      </c>
      <c r="V109" s="122">
        <f t="shared" si="41"/>
        <v>18.251845214803051</v>
      </c>
      <c r="W109" s="122">
        <f t="shared" si="41"/>
        <v>18.215890410498837</v>
      </c>
      <c r="X109" s="122">
        <f t="shared" si="41"/>
        <v>17.369125088667186</v>
      </c>
      <c r="Y109" s="122">
        <f t="shared" si="41"/>
        <v>16.949035438086089</v>
      </c>
      <c r="DA109" s="130" t="s">
        <v>2345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20.337919105384486</v>
      </c>
      <c r="C110" s="98">
        <f>IF(RES_hhdet_fec!C110=0,0,RES_hhdet_fec!C110*1000*11630/RES_hhdet_num!C105)</f>
        <v>27.498613987545991</v>
      </c>
      <c r="D110" s="98">
        <f>IF(RES_hhdet_fec!D110=0,0,RES_hhdet_fec!D110*1000*11630/RES_hhdet_num!D105)</f>
        <v>24.327564712927725</v>
      </c>
      <c r="E110" s="98">
        <f>IF(RES_hhdet_fec!E110=0,0,RES_hhdet_fec!E110*1000*11630/RES_hhdet_num!E105)</f>
        <v>80.875757547499262</v>
      </c>
      <c r="F110" s="98">
        <f>IF(RES_hhdet_fec!F110=0,0,RES_hhdet_fec!F110*1000*11630/RES_hhdet_num!F105)</f>
        <v>27.736606787215102</v>
      </c>
      <c r="G110" s="98">
        <f>IF(RES_hhdet_fec!G110=0,0,RES_hhdet_fec!G110*1000*11630/RES_hhdet_num!G105)</f>
        <v>18.419115778105741</v>
      </c>
      <c r="H110" s="98">
        <f>IF(RES_hhdet_fec!H110=0,0,RES_hhdet_fec!H110*1000*11630/RES_hhdet_num!H105)</f>
        <v>26.754884612257026</v>
      </c>
      <c r="I110" s="98">
        <f>IF(RES_hhdet_fec!I110=0,0,RES_hhdet_fec!I110*1000*11630/RES_hhdet_num!I105)</f>
        <v>33.73901467402036</v>
      </c>
      <c r="J110" s="98">
        <f>IF(RES_hhdet_fec!J110=0,0,RES_hhdet_fec!J110*1000*11630/RES_hhdet_num!J105)</f>
        <v>27.929789174972196</v>
      </c>
      <c r="K110" s="98">
        <f>IF(RES_hhdet_fec!K110=0,0,RES_hhdet_fec!K110*1000*11630/RES_hhdet_num!K105)</f>
        <v>23.653625306774238</v>
      </c>
      <c r="L110" s="98">
        <f>IF(RES_hhdet_fec!L110=0,0,RES_hhdet_fec!L110*1000*11630/RES_hhdet_num!L105)</f>
        <v>29.286776099560882</v>
      </c>
      <c r="M110" s="98">
        <f>IF(RES_hhdet_fec!M110=0,0,RES_hhdet_fec!M110*1000*11630/RES_hhdet_num!M105)</f>
        <v>26.647379860871766</v>
      </c>
      <c r="N110" s="98">
        <f>IF(RES_hhdet_fec!N110=0,0,RES_hhdet_fec!N110*1000*11630/RES_hhdet_num!N105)</f>
        <v>40.197775538207701</v>
      </c>
      <c r="O110" s="98">
        <f>IF(RES_hhdet_fec!O110=0,0,RES_hhdet_fec!O110*1000*11630/RES_hhdet_num!O105)</f>
        <v>27.825014298251141</v>
      </c>
      <c r="P110" s="98">
        <f>IF(RES_hhdet_fec!P110=0,0,RES_hhdet_fec!P110*1000*11630/RES_hhdet_num!P105)</f>
        <v>24.451055896077857</v>
      </c>
      <c r="Q110" s="98">
        <f>IF(RES_hhdet_fec!Q110=0,0,RES_hhdet_fec!Q110*1000*11630/RES_hhdet_num!Q105)</f>
        <v>27.018691903345601</v>
      </c>
      <c r="R110" s="98">
        <f>IF(RES_hhdet_fec!R110=0,0,RES_hhdet_fec!R110*1000*11630/RES_hhdet_num!R105)</f>
        <v>25.641075841152407</v>
      </c>
      <c r="S110" s="98">
        <f>IF(RES_hhdet_fec!S110=0,0,RES_hhdet_fec!S110*1000*11630/RES_hhdet_num!S105)</f>
        <v>26.436272411858411</v>
      </c>
      <c r="T110" s="98">
        <f>IF(RES_hhdet_fec!T110=0,0,RES_hhdet_fec!T110*1000*11630/RES_hhdet_num!T105)</f>
        <v>22.694110085494756</v>
      </c>
      <c r="U110" s="98">
        <f>IF(RES_hhdet_fec!U110=0,0,RES_hhdet_fec!U110*1000*11630/RES_hhdet_num!U105)</f>
        <v>21.624603966099791</v>
      </c>
      <c r="V110" s="98">
        <f>IF(RES_hhdet_fec!V110=0,0,RES_hhdet_fec!V110*1000*11630/RES_hhdet_num!V105)</f>
        <v>18.251845214803051</v>
      </c>
      <c r="W110" s="98">
        <f>IF(RES_hhdet_fec!W110=0,0,RES_hhdet_fec!W110*1000*11630/RES_hhdet_num!W105)</f>
        <v>18.215890410498837</v>
      </c>
      <c r="X110" s="98">
        <f>IF(RES_hhdet_fec!X110=0,0,RES_hhdet_fec!X110*1000*11630/RES_hhdet_num!X105)</f>
        <v>17.369125088667186</v>
      </c>
      <c r="Y110" s="98">
        <f>IF(RES_hhdet_fec!Y110=0,0,RES_hhdet_fec!Y110*1000*11630/RES_hhdet_num!Y105)</f>
        <v>16.949035438086089</v>
      </c>
      <c r="DA110" s="63" t="s">
        <v>2346</v>
      </c>
    </row>
    <row r="111" spans="1:105" ht="12" customHeight="1" x14ac:dyDescent="0.25">
      <c r="A111" s="121" t="s">
        <v>55</v>
      </c>
      <c r="B111" s="122">
        <v>1302.2644915745368</v>
      </c>
      <c r="C111" s="122">
        <v>1241.6258696059645</v>
      </c>
      <c r="D111" s="122">
        <v>1265.455313040653</v>
      </c>
      <c r="E111" s="122">
        <v>1318.1968566946848</v>
      </c>
      <c r="F111" s="122">
        <v>1287.0855350031241</v>
      </c>
      <c r="G111" s="122">
        <v>1289.8431717801402</v>
      </c>
      <c r="H111" s="122">
        <v>1304.9576288930052</v>
      </c>
      <c r="I111" s="122">
        <v>1308.8600362606492</v>
      </c>
      <c r="J111" s="122">
        <v>1227.829843256673</v>
      </c>
      <c r="K111" s="122">
        <v>1374.4603977630491</v>
      </c>
      <c r="L111" s="122">
        <v>1460.1849305740998</v>
      </c>
      <c r="M111" s="122">
        <v>1512.1159572321933</v>
      </c>
      <c r="N111" s="122">
        <v>1600.9973022710703</v>
      </c>
      <c r="O111" s="122">
        <v>1608.2716031789212</v>
      </c>
      <c r="P111" s="122">
        <v>1497.5324106251912</v>
      </c>
      <c r="Q111" s="122">
        <v>1594.2450449865653</v>
      </c>
      <c r="R111" s="122">
        <v>1746.4306959041876</v>
      </c>
      <c r="S111" s="122">
        <v>1748.6312100961334</v>
      </c>
      <c r="T111" s="122">
        <v>1693.7457835465195</v>
      </c>
      <c r="U111" s="122">
        <v>1732.5056112297541</v>
      </c>
      <c r="V111" s="122">
        <v>1610.0664670042981</v>
      </c>
      <c r="W111" s="122">
        <v>1957.9301265826423</v>
      </c>
      <c r="X111" s="122">
        <v>1864.886365124976</v>
      </c>
      <c r="Y111" s="122">
        <v>1690.6593362222025</v>
      </c>
      <c r="DA111" s="130" t="s">
        <v>2347</v>
      </c>
    </row>
    <row r="112" spans="1:105" ht="12" customHeight="1" x14ac:dyDescent="0.25">
      <c r="A112" s="97" t="s">
        <v>130</v>
      </c>
      <c r="B112" s="98">
        <v>978.99510833769057</v>
      </c>
      <c r="C112" s="98">
        <v>830.08251592962324</v>
      </c>
      <c r="D112" s="98">
        <v>1200.0160758541701</v>
      </c>
      <c r="E112" s="98">
        <v>1134.1237620399445</v>
      </c>
      <c r="F112" s="98">
        <v>981.23995625386328</v>
      </c>
      <c r="G112" s="98">
        <v>1165.5424846512119</v>
      </c>
      <c r="H112" s="98">
        <v>1177.5860303483314</v>
      </c>
      <c r="I112" s="98">
        <v>1155.313372492948</v>
      </c>
      <c r="J112" s="98">
        <v>1066.7675122777275</v>
      </c>
      <c r="K112" s="98">
        <v>1214.0066304530576</v>
      </c>
      <c r="L112" s="98">
        <v>1276.414912946088</v>
      </c>
      <c r="M112" s="98">
        <v>1267.3103559283386</v>
      </c>
      <c r="N112" s="98">
        <v>1405.7304130465216</v>
      </c>
      <c r="O112" s="98">
        <v>1425.6098670600136</v>
      </c>
      <c r="P112" s="98">
        <v>1336.6920214678098</v>
      </c>
      <c r="Q112" s="98">
        <v>1450.9323458016163</v>
      </c>
      <c r="R112" s="98">
        <v>1670.0117044084477</v>
      </c>
      <c r="S112" s="98">
        <v>1604.8401333025258</v>
      </c>
      <c r="T112" s="98">
        <v>1485.8042230447113</v>
      </c>
      <c r="U112" s="98">
        <v>1591.0506920439968</v>
      </c>
      <c r="V112" s="98">
        <v>1402.1962150410341</v>
      </c>
      <c r="W112" s="98">
        <v>1908.5712754813399</v>
      </c>
      <c r="X112" s="98">
        <v>1655.7281824458339</v>
      </c>
      <c r="Y112" s="98">
        <v>1570.5881188260801</v>
      </c>
      <c r="DA112" s="63" t="s">
        <v>2348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1578.9581374261986</v>
      </c>
      <c r="F113" s="98">
        <v>2187.5388912076164</v>
      </c>
      <c r="G113" s="98">
        <v>1930.3969633567265</v>
      </c>
      <c r="H113" s="98">
        <v>1766.6263366786493</v>
      </c>
      <c r="I113" s="98">
        <v>1703.2803552133603</v>
      </c>
      <c r="J113" s="98">
        <v>1633.1495549641413</v>
      </c>
      <c r="K113" s="98">
        <v>1570.5002174531928</v>
      </c>
      <c r="L113" s="98">
        <v>1748.5887949763969</v>
      </c>
      <c r="M113" s="98">
        <v>1777.0125114659002</v>
      </c>
      <c r="N113" s="98">
        <v>1899.0800695481005</v>
      </c>
      <c r="O113" s="98">
        <v>1606.6239998613362</v>
      </c>
      <c r="P113" s="98">
        <v>1562.591823363276</v>
      </c>
      <c r="Q113" s="98">
        <v>1534.0848527633223</v>
      </c>
      <c r="R113" s="98">
        <v>1849.7853760683226</v>
      </c>
      <c r="S113" s="98">
        <v>1718.6248987632985</v>
      </c>
      <c r="T113" s="98">
        <v>1456.1016407616005</v>
      </c>
      <c r="U113" s="98">
        <v>1525.6654021424952</v>
      </c>
      <c r="V113" s="98">
        <v>1433.5657262733689</v>
      </c>
      <c r="W113" s="98">
        <v>1893.978770640105</v>
      </c>
      <c r="X113" s="98">
        <v>1507.9727183736591</v>
      </c>
      <c r="Y113" s="98">
        <v>1297.5052517190488</v>
      </c>
      <c r="DA113" s="63" t="s">
        <v>2349</v>
      </c>
    </row>
    <row r="114" spans="1:105" ht="12" customHeight="1" x14ac:dyDescent="0.25">
      <c r="A114" s="100" t="s">
        <v>198</v>
      </c>
      <c r="B114" s="101">
        <v>0</v>
      </c>
      <c r="C114" s="101">
        <v>0</v>
      </c>
      <c r="D114" s="101">
        <v>0</v>
      </c>
      <c r="E114" s="101">
        <v>743.53211191018102</v>
      </c>
      <c r="F114" s="101">
        <v>1053.6956090095066</v>
      </c>
      <c r="G114" s="101">
        <v>911.50026248092638</v>
      </c>
      <c r="H114" s="101">
        <v>827.64202718463127</v>
      </c>
      <c r="I114" s="101">
        <v>844.2616793658068</v>
      </c>
      <c r="J114" s="101">
        <v>745.30289741978356</v>
      </c>
      <c r="K114" s="101">
        <v>749.72518869696432</v>
      </c>
      <c r="L114" s="101">
        <v>844.81389637492816</v>
      </c>
      <c r="M114" s="101">
        <v>881.90256418999968</v>
      </c>
      <c r="N114" s="101">
        <v>940.98427502006814</v>
      </c>
      <c r="O114" s="101">
        <v>821.03155259010236</v>
      </c>
      <c r="P114" s="101">
        <v>740.88569067516562</v>
      </c>
      <c r="Q114" s="101">
        <v>724.34262238940948</v>
      </c>
      <c r="R114" s="101">
        <v>882.47617635568736</v>
      </c>
      <c r="S114" s="101">
        <v>850.23175661901905</v>
      </c>
      <c r="T114" s="101">
        <v>722.39955877850934</v>
      </c>
      <c r="U114" s="101">
        <v>734.31615399331076</v>
      </c>
      <c r="V114" s="101">
        <v>657.17970650350514</v>
      </c>
      <c r="W114" s="101">
        <v>934.15694210304457</v>
      </c>
      <c r="X114" s="101">
        <v>640.59707025862178</v>
      </c>
      <c r="Y114" s="101">
        <v>462.61224676798281</v>
      </c>
      <c r="DA114" s="131" t="s">
        <v>2350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835.42602551601783</v>
      </c>
      <c r="F115" s="104">
        <v>1133.8432821981096</v>
      </c>
      <c r="G115" s="104">
        <v>1018.8967008757999</v>
      </c>
      <c r="H115" s="104">
        <v>938.98430949401791</v>
      </c>
      <c r="I115" s="104">
        <v>859.0186758475536</v>
      </c>
      <c r="J115" s="104">
        <v>887.84665754435753</v>
      </c>
      <c r="K115" s="104">
        <v>820.77502875622861</v>
      </c>
      <c r="L115" s="104">
        <v>903.77489860146886</v>
      </c>
      <c r="M115" s="104">
        <v>895.10994727590025</v>
      </c>
      <c r="N115" s="104">
        <v>958.09579452803268</v>
      </c>
      <c r="O115" s="104">
        <v>785.59244727123382</v>
      </c>
      <c r="P115" s="104">
        <v>821.70613268811019</v>
      </c>
      <c r="Q115" s="104">
        <v>809.74223037391312</v>
      </c>
      <c r="R115" s="104">
        <v>967.30919971263563</v>
      </c>
      <c r="S115" s="104">
        <v>868.39314214427952</v>
      </c>
      <c r="T115" s="104">
        <v>733.70208198309069</v>
      </c>
      <c r="U115" s="104">
        <v>791.34924814918429</v>
      </c>
      <c r="V115" s="104">
        <v>776.38601976986365</v>
      </c>
      <c r="W115" s="104">
        <v>959.8218285370599</v>
      </c>
      <c r="X115" s="104">
        <v>867.37564811503728</v>
      </c>
      <c r="Y115" s="104">
        <v>834.89300495106613</v>
      </c>
      <c r="DA115" s="132" t="s">
        <v>2351</v>
      </c>
    </row>
    <row r="116" spans="1:105" ht="12" customHeight="1" x14ac:dyDescent="0.25">
      <c r="A116" s="106" t="s">
        <v>122</v>
      </c>
      <c r="B116" s="101">
        <v>1330.2388729288073</v>
      </c>
      <c r="C116" s="101">
        <v>1285.0802495880762</v>
      </c>
      <c r="D116" s="101">
        <v>1285.7829399773989</v>
      </c>
      <c r="E116" s="101">
        <v>1362.8727801358946</v>
      </c>
      <c r="F116" s="101">
        <v>1384.4729516747122</v>
      </c>
      <c r="G116" s="101">
        <v>1907.5031873226735</v>
      </c>
      <c r="H116" s="101">
        <v>1949.3343422442802</v>
      </c>
      <c r="I116" s="101">
        <v>2030.8837875642444</v>
      </c>
      <c r="J116" s="101">
        <v>1943.674633540174</v>
      </c>
      <c r="K116" s="101">
        <v>2016.2298973508757</v>
      </c>
      <c r="L116" s="101">
        <v>2094.7811024584307</v>
      </c>
      <c r="M116" s="101">
        <v>2232.795668556214</v>
      </c>
      <c r="N116" s="101">
        <v>2154.0156291702042</v>
      </c>
      <c r="O116" s="101">
        <v>2124.6058926759579</v>
      </c>
      <c r="P116" s="101">
        <v>1968.8346648941319</v>
      </c>
      <c r="Q116" s="101">
        <v>2026.6598966171739</v>
      </c>
      <c r="R116" s="101">
        <v>2032.815379167447</v>
      </c>
      <c r="S116" s="101">
        <v>2142.1376691123542</v>
      </c>
      <c r="T116" s="101">
        <v>2203.0666466577845</v>
      </c>
      <c r="U116" s="101">
        <v>2106.5810862984208</v>
      </c>
      <c r="V116" s="101">
        <v>2020.2909753701965</v>
      </c>
      <c r="W116" s="101">
        <v>2152.4060606192661</v>
      </c>
      <c r="X116" s="101">
        <v>2324.1712429202721</v>
      </c>
      <c r="Y116" s="101">
        <v>2010.8254315785557</v>
      </c>
      <c r="DA116" s="131" t="s">
        <v>2352</v>
      </c>
    </row>
    <row r="117" spans="1:105" ht="12" customHeight="1" x14ac:dyDescent="0.25">
      <c r="A117" s="107" t="s">
        <v>121</v>
      </c>
      <c r="B117" s="104">
        <v>1012.9352657802666</v>
      </c>
      <c r="C117" s="104">
        <v>974.87958454659019</v>
      </c>
      <c r="D117" s="104">
        <v>966.97936832771143</v>
      </c>
      <c r="E117" s="104">
        <v>1199.8734259688526</v>
      </c>
      <c r="F117" s="104">
        <v>1311.2053310333424</v>
      </c>
      <c r="G117" s="104">
        <v>1852.7091951670466</v>
      </c>
      <c r="H117" s="104">
        <v>1819.372020743132</v>
      </c>
      <c r="I117" s="104">
        <v>2000.4454491449228</v>
      </c>
      <c r="J117" s="104">
        <v>1870.5497162971512</v>
      </c>
      <c r="K117" s="104">
        <v>1913.3103421172925</v>
      </c>
      <c r="L117" s="104">
        <v>1957.4352379700231</v>
      </c>
      <c r="M117" s="104">
        <v>2117.1674845407906</v>
      </c>
      <c r="N117" s="104">
        <v>2018.4833247816446</v>
      </c>
      <c r="O117" s="104">
        <v>1976.182110036164</v>
      </c>
      <c r="P117" s="104">
        <v>1765.4930299557639</v>
      </c>
      <c r="Q117" s="104">
        <v>1819.2804086342851</v>
      </c>
      <c r="R117" s="104">
        <v>1834.455232030582</v>
      </c>
      <c r="S117" s="104">
        <v>1976.3673498808125</v>
      </c>
      <c r="T117" s="104">
        <v>2036.7133435622409</v>
      </c>
      <c r="U117" s="104">
        <v>1946.957746968437</v>
      </c>
      <c r="V117" s="104">
        <v>1896.7093823836444</v>
      </c>
      <c r="W117" s="104">
        <v>2000.5726129046541</v>
      </c>
      <c r="X117" s="104">
        <v>2124.6724339682569</v>
      </c>
      <c r="Y117" s="104">
        <v>1837.1448687710176</v>
      </c>
      <c r="DA117" s="132" t="s">
        <v>2353</v>
      </c>
    </row>
    <row r="118" spans="1:105" ht="12" customHeight="1" x14ac:dyDescent="0.25">
      <c r="A118" s="108" t="s">
        <v>53</v>
      </c>
      <c r="B118" s="98">
        <v>334.13235457674557</v>
      </c>
      <c r="C118" s="98">
        <v>306.08659711981943</v>
      </c>
      <c r="D118" s="98">
        <v>279.61882125653847</v>
      </c>
      <c r="E118" s="98">
        <v>442.19652750514115</v>
      </c>
      <c r="F118" s="98">
        <v>520.87248544043871</v>
      </c>
      <c r="G118" s="98">
        <v>905.77905392669936</v>
      </c>
      <c r="H118" s="98">
        <v>874.88950938552875</v>
      </c>
      <c r="I118" s="98">
        <v>1064.8031994384553</v>
      </c>
      <c r="J118" s="98">
        <v>912.71349828162977</v>
      </c>
      <c r="K118" s="98">
        <v>956.54211064559945</v>
      </c>
      <c r="L118" s="98">
        <v>975.40584248440473</v>
      </c>
      <c r="M118" s="98">
        <v>1100.0836432960639</v>
      </c>
      <c r="N118" s="98">
        <v>1048.3099341478933</v>
      </c>
      <c r="O118" s="98">
        <v>1068.0388492244688</v>
      </c>
      <c r="P118" s="98">
        <v>854.99986471523039</v>
      </c>
      <c r="Q118" s="98">
        <v>880.83099738721091</v>
      </c>
      <c r="R118" s="98">
        <v>894.57024358719264</v>
      </c>
      <c r="S118" s="98">
        <v>1014.9091681884464</v>
      </c>
      <c r="T118" s="98">
        <v>971.77501910442481</v>
      </c>
      <c r="U118" s="98">
        <v>929.86880244841302</v>
      </c>
      <c r="V118" s="98">
        <v>838.09049258431696</v>
      </c>
      <c r="W118" s="98">
        <v>973.83853740480811</v>
      </c>
      <c r="X118" s="98">
        <v>960.87152433880874</v>
      </c>
      <c r="Y118" s="98">
        <v>736.28046891372071</v>
      </c>
      <c r="DA118" s="63" t="s">
        <v>2354</v>
      </c>
    </row>
    <row r="119" spans="1:105" ht="12" customHeight="1" x14ac:dyDescent="0.25">
      <c r="A119" s="108" t="s">
        <v>52</v>
      </c>
      <c r="B119" s="98">
        <v>678.80291120352115</v>
      </c>
      <c r="C119" s="98">
        <v>668.79298742677076</v>
      </c>
      <c r="D119" s="98">
        <v>687.36054707117296</v>
      </c>
      <c r="E119" s="98">
        <v>757.67689846371138</v>
      </c>
      <c r="F119" s="98">
        <v>790.33284559290382</v>
      </c>
      <c r="G119" s="98">
        <v>946.93014124034744</v>
      </c>
      <c r="H119" s="98">
        <v>944.48251135760336</v>
      </c>
      <c r="I119" s="98">
        <v>935.6422497064674</v>
      </c>
      <c r="J119" s="98">
        <v>957.83621801552124</v>
      </c>
      <c r="K119" s="98">
        <v>956.76823147169239</v>
      </c>
      <c r="L119" s="98">
        <v>982.02939548561801</v>
      </c>
      <c r="M119" s="98">
        <v>1017.0838412447268</v>
      </c>
      <c r="N119" s="98">
        <v>970.17339063375175</v>
      </c>
      <c r="O119" s="98">
        <v>908.14326081169531</v>
      </c>
      <c r="P119" s="98">
        <v>910.49316524053313</v>
      </c>
      <c r="Q119" s="98">
        <v>938.44941124707429</v>
      </c>
      <c r="R119" s="98">
        <v>939.88498844338949</v>
      </c>
      <c r="S119" s="98">
        <v>961.45818169236577</v>
      </c>
      <c r="T119" s="98">
        <v>1064.9383244578164</v>
      </c>
      <c r="U119" s="98">
        <v>1017.0889445200239</v>
      </c>
      <c r="V119" s="98">
        <v>1058.6188897993272</v>
      </c>
      <c r="W119" s="98">
        <v>1026.7340754998456</v>
      </c>
      <c r="X119" s="98">
        <v>1163.8009096294484</v>
      </c>
      <c r="Y119" s="98">
        <v>1100.8643998572973</v>
      </c>
      <c r="DA119" s="63" t="s">
        <v>2355</v>
      </c>
    </row>
    <row r="120" spans="1:105" ht="12" customHeight="1" x14ac:dyDescent="0.25">
      <c r="A120" s="121" t="s">
        <v>54</v>
      </c>
      <c r="B120" s="122">
        <v>812.58109060812853</v>
      </c>
      <c r="C120" s="122">
        <v>813.16170387001694</v>
      </c>
      <c r="D120" s="122">
        <v>815.26219452482223</v>
      </c>
      <c r="E120" s="122">
        <v>810.38412454528748</v>
      </c>
      <c r="F120" s="122">
        <v>733.32392203548886</v>
      </c>
      <c r="G120" s="122">
        <v>930.07582482414523</v>
      </c>
      <c r="H120" s="122">
        <v>777.73934797836591</v>
      </c>
      <c r="I120" s="122">
        <v>861.20482358235006</v>
      </c>
      <c r="J120" s="122">
        <v>678.46133743940914</v>
      </c>
      <c r="K120" s="122">
        <v>754.12338632608316</v>
      </c>
      <c r="L120" s="122">
        <v>711.73685778913</v>
      </c>
      <c r="M120" s="122">
        <v>687.44535041052131</v>
      </c>
      <c r="N120" s="122">
        <v>683.6610793171219</v>
      </c>
      <c r="O120" s="122">
        <v>704.99356770674228</v>
      </c>
      <c r="P120" s="122">
        <v>708.81196909335608</v>
      </c>
      <c r="Q120" s="122">
        <v>713.03229712326277</v>
      </c>
      <c r="R120" s="122">
        <v>706.66010148931616</v>
      </c>
      <c r="S120" s="122">
        <v>744.93003807177308</v>
      </c>
      <c r="T120" s="122">
        <v>732.08811795303973</v>
      </c>
      <c r="U120" s="122">
        <v>742.30101924938356</v>
      </c>
      <c r="V120" s="122">
        <v>714.98349925770708</v>
      </c>
      <c r="W120" s="122">
        <v>728.39644985877874</v>
      </c>
      <c r="X120" s="122">
        <v>734.37510669547009</v>
      </c>
      <c r="Y120" s="122">
        <v>635.83248436879614</v>
      </c>
      <c r="DA120" s="130" t="s">
        <v>2356</v>
      </c>
    </row>
    <row r="121" spans="1:105" ht="12" customHeight="1" x14ac:dyDescent="0.25">
      <c r="A121" s="97" t="s">
        <v>50</v>
      </c>
      <c r="B121" s="98">
        <v>918.22273215621715</v>
      </c>
      <c r="C121" s="98">
        <v>874.64393785199184</v>
      </c>
      <c r="D121" s="98">
        <v>881.15383350368779</v>
      </c>
      <c r="E121" s="98">
        <v>864.6757197230371</v>
      </c>
      <c r="F121" s="98">
        <v>799.73517655071123</v>
      </c>
      <c r="G121" s="98">
        <v>1041.0328611377029</v>
      </c>
      <c r="H121" s="98">
        <v>744.01757693754575</v>
      </c>
      <c r="I121" s="98">
        <v>922.81467287621365</v>
      </c>
      <c r="J121" s="98">
        <v>629.11896070219666</v>
      </c>
      <c r="K121" s="98">
        <v>746.07979200164016</v>
      </c>
      <c r="L121" s="98">
        <v>639.24784697234611</v>
      </c>
      <c r="M121" s="98">
        <v>634.98706735150324</v>
      </c>
      <c r="N121" s="98">
        <v>609.8016640825507</v>
      </c>
      <c r="O121" s="98">
        <v>650.34124569899518</v>
      </c>
      <c r="P121" s="98">
        <v>706.04701097774193</v>
      </c>
      <c r="Q121" s="98">
        <v>767.98168368615882</v>
      </c>
      <c r="R121" s="98">
        <v>800.32197241825725</v>
      </c>
      <c r="S121" s="98">
        <v>838.40080732029116</v>
      </c>
      <c r="T121" s="98">
        <v>873.24827853600777</v>
      </c>
      <c r="U121" s="98">
        <v>926.14554629879046</v>
      </c>
      <c r="V121" s="98">
        <v>872.15105415196331</v>
      </c>
      <c r="W121" s="98">
        <v>848.59047290268347</v>
      </c>
      <c r="X121" s="98">
        <v>753.96960758762441</v>
      </c>
      <c r="Y121" s="98">
        <v>622.32278309260391</v>
      </c>
      <c r="DA121" s="63" t="s">
        <v>2357</v>
      </c>
    </row>
    <row r="122" spans="1:105" ht="12" customHeight="1" x14ac:dyDescent="0.25">
      <c r="A122" s="109" t="s">
        <v>120</v>
      </c>
      <c r="B122" s="33">
        <v>718.60308193717697</v>
      </c>
      <c r="C122" s="33">
        <v>756.71387065611577</v>
      </c>
      <c r="D122" s="33">
        <v>750.3075945018212</v>
      </c>
      <c r="E122" s="33">
        <v>756.94345817701969</v>
      </c>
      <c r="F122" s="33">
        <v>667.19151567417293</v>
      </c>
      <c r="G122" s="33">
        <v>762.72627332978868</v>
      </c>
      <c r="H122" s="33">
        <v>827.20342426542811</v>
      </c>
      <c r="I122" s="33">
        <v>767.60995400814568</v>
      </c>
      <c r="J122" s="33">
        <v>751.75611277227574</v>
      </c>
      <c r="K122" s="33">
        <v>765.21358439909579</v>
      </c>
      <c r="L122" s="33">
        <v>797.10104570962528</v>
      </c>
      <c r="M122" s="33">
        <v>738.60896304364269</v>
      </c>
      <c r="N122" s="33">
        <v>744.28117280209585</v>
      </c>
      <c r="O122" s="33">
        <v>743.98278666865974</v>
      </c>
      <c r="P122" s="33">
        <v>710.39268071624906</v>
      </c>
      <c r="Q122" s="33">
        <v>685.89576122316475</v>
      </c>
      <c r="R122" s="33">
        <v>665.07978174366178</v>
      </c>
      <c r="S122" s="33">
        <v>703.69751894863589</v>
      </c>
      <c r="T122" s="33">
        <v>671.14991160587329</v>
      </c>
      <c r="U122" s="33">
        <v>665.15535091646802</v>
      </c>
      <c r="V122" s="33">
        <v>651.45451117220875</v>
      </c>
      <c r="W122" s="33">
        <v>677.67096192594909</v>
      </c>
      <c r="X122" s="33">
        <v>725.44157897114201</v>
      </c>
      <c r="Y122" s="33">
        <v>642.42867928839757</v>
      </c>
      <c r="DA122" s="60" t="s">
        <v>2358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209</v>
      </c>
      <c r="B124" s="117">
        <f t="shared" ref="B124:Q124" si="42">B125+B128+B130+B139</f>
        <v>11484.459645120478</v>
      </c>
      <c r="C124" s="117">
        <f t="shared" si="42"/>
        <v>12512.056985307549</v>
      </c>
      <c r="D124" s="117">
        <f t="shared" si="42"/>
        <v>12397.123825916242</v>
      </c>
      <c r="E124" s="117">
        <f t="shared" si="42"/>
        <v>12313.944576441445</v>
      </c>
      <c r="F124" s="117">
        <f t="shared" si="42"/>
        <v>12467.627182253089</v>
      </c>
      <c r="G124" s="117">
        <f t="shared" si="42"/>
        <v>12735.367441148766</v>
      </c>
      <c r="H124" s="117">
        <f t="shared" si="42"/>
        <v>12661.150754494402</v>
      </c>
      <c r="I124" s="117">
        <f t="shared" si="42"/>
        <v>12056.202611326395</v>
      </c>
      <c r="J124" s="117">
        <f t="shared" si="42"/>
        <v>12270.928183972206</v>
      </c>
      <c r="K124" s="117">
        <f t="shared" si="42"/>
        <v>12501.440577539161</v>
      </c>
      <c r="L124" s="117">
        <f t="shared" si="42"/>
        <v>14106.499242873846</v>
      </c>
      <c r="M124" s="117">
        <f t="shared" si="42"/>
        <v>12834.427466091931</v>
      </c>
      <c r="N124" s="117">
        <f t="shared" si="42"/>
        <v>13003.508497808603</v>
      </c>
      <c r="O124" s="117">
        <f t="shared" si="42"/>
        <v>13563.898517833994</v>
      </c>
      <c r="P124" s="117">
        <f t="shared" si="42"/>
        <v>12060.949282496804</v>
      </c>
      <c r="Q124" s="117">
        <f t="shared" si="42"/>
        <v>12453.30382911458</v>
      </c>
      <c r="R124" s="117">
        <f t="shared" ref="R124:V124" si="43">R125+R128+R130+R139</f>
        <v>13061.643994244732</v>
      </c>
      <c r="S124" s="117">
        <f t="shared" si="43"/>
        <v>13295.992107374188</v>
      </c>
      <c r="T124" s="117">
        <f t="shared" si="43"/>
        <v>13085.927835722039</v>
      </c>
      <c r="U124" s="117">
        <f t="shared" si="43"/>
        <v>13120.982259735458</v>
      </c>
      <c r="V124" s="117">
        <f t="shared" si="43"/>
        <v>13140.254496332251</v>
      </c>
      <c r="W124" s="117">
        <f t="shared" ref="W124:Y124" si="44">W125+W128+W130+W139</f>
        <v>14281.991819036022</v>
      </c>
      <c r="X124" s="117">
        <f t="shared" si="44"/>
        <v>13090.95933020578</v>
      </c>
      <c r="Y124" s="117">
        <f t="shared" si="44"/>
        <v>12707.721867030305</v>
      </c>
      <c r="DA124" s="129" t="s">
        <v>2359</v>
      </c>
    </row>
    <row r="125" spans="1:105" ht="12.95" customHeight="1" x14ac:dyDescent="0.25">
      <c r="A125" s="121" t="s">
        <v>57</v>
      </c>
      <c r="B125" s="122">
        <f t="shared" ref="B125:Q125" si="45">SUM(B126:B127)</f>
        <v>9635.4087947236203</v>
      </c>
      <c r="C125" s="122">
        <f t="shared" si="45"/>
        <v>10562.874973490636</v>
      </c>
      <c r="D125" s="122">
        <f t="shared" si="45"/>
        <v>10403.817140490151</v>
      </c>
      <c r="E125" s="122">
        <f t="shared" si="45"/>
        <v>10218.859060859966</v>
      </c>
      <c r="F125" s="122">
        <f t="shared" si="45"/>
        <v>10384.709779067669</v>
      </c>
      <c r="G125" s="122">
        <f t="shared" si="45"/>
        <v>10573.538542001374</v>
      </c>
      <c r="H125" s="122">
        <f t="shared" si="45"/>
        <v>10536.039584311447</v>
      </c>
      <c r="I125" s="122">
        <f t="shared" si="45"/>
        <v>9896.2096729607674</v>
      </c>
      <c r="J125" s="122">
        <f t="shared" si="45"/>
        <v>10208.30373399155</v>
      </c>
      <c r="K125" s="122">
        <f t="shared" si="45"/>
        <v>10398.47230770348</v>
      </c>
      <c r="L125" s="122">
        <f t="shared" si="45"/>
        <v>11950.60816379511</v>
      </c>
      <c r="M125" s="122">
        <f t="shared" si="45"/>
        <v>10669.867571961286</v>
      </c>
      <c r="N125" s="122">
        <f t="shared" si="45"/>
        <v>10875.322292855826</v>
      </c>
      <c r="O125" s="122">
        <f t="shared" si="45"/>
        <v>11433.43465266493</v>
      </c>
      <c r="P125" s="122">
        <f t="shared" si="45"/>
        <v>9982.2242788469157</v>
      </c>
      <c r="Q125" s="122">
        <f t="shared" si="45"/>
        <v>10327.921504633527</v>
      </c>
      <c r="R125" s="122">
        <f t="shared" ref="R125:V125" si="46">SUM(R126:R127)</f>
        <v>10916.085641623566</v>
      </c>
      <c r="S125" s="122">
        <f t="shared" si="46"/>
        <v>11077.071370461683</v>
      </c>
      <c r="T125" s="122">
        <f t="shared" si="46"/>
        <v>10869.196460369971</v>
      </c>
      <c r="U125" s="122">
        <f t="shared" si="46"/>
        <v>10918.740318969794</v>
      </c>
      <c r="V125" s="122">
        <f t="shared" si="46"/>
        <v>10953.089974952909</v>
      </c>
      <c r="W125" s="122">
        <f t="shared" ref="W125:Y125" si="47">SUM(W126:W127)</f>
        <v>11997.227440637251</v>
      </c>
      <c r="X125" s="122">
        <f t="shared" si="47"/>
        <v>11029.443638341098</v>
      </c>
      <c r="Y125" s="122">
        <f t="shared" si="47"/>
        <v>10795.792691103938</v>
      </c>
      <c r="DA125" s="130" t="s">
        <v>2360</v>
      </c>
    </row>
    <row r="126" spans="1:105" ht="12" customHeight="1" x14ac:dyDescent="0.25">
      <c r="A126" s="97" t="s">
        <v>199</v>
      </c>
      <c r="B126" s="98">
        <v>9603.7257309718971</v>
      </c>
      <c r="C126" s="98">
        <v>10528.090298197849</v>
      </c>
      <c r="D126" s="98">
        <v>10369.615566434042</v>
      </c>
      <c r="E126" s="98">
        <v>10185.93649576562</v>
      </c>
      <c r="F126" s="98">
        <v>10351.133402044845</v>
      </c>
      <c r="G126" s="98">
        <v>10539.731608009584</v>
      </c>
      <c r="H126" s="98">
        <v>10502.947624863375</v>
      </c>
      <c r="I126" s="98">
        <v>9865.8685173105259</v>
      </c>
      <c r="J126" s="98">
        <v>10177.158061643431</v>
      </c>
      <c r="K126" s="98">
        <v>10367.131710082534</v>
      </c>
      <c r="L126" s="98">
        <v>11914.495772531871</v>
      </c>
      <c r="M126" s="98">
        <v>10638.241245503092</v>
      </c>
      <c r="N126" s="98">
        <v>10843.191503793538</v>
      </c>
      <c r="O126" s="98">
        <v>11399.120490903544</v>
      </c>
      <c r="P126" s="98">
        <v>9952.6747809137178</v>
      </c>
      <c r="Q126" s="98">
        <v>10297.374512655791</v>
      </c>
      <c r="R126" s="98">
        <v>10883.767985500535</v>
      </c>
      <c r="S126" s="98">
        <v>11044.434960222789</v>
      </c>
      <c r="T126" s="98">
        <v>10837.34293829838</v>
      </c>
      <c r="U126" s="98">
        <v>10886.672541637201</v>
      </c>
      <c r="V126" s="98">
        <v>10920.952806546858</v>
      </c>
      <c r="W126" s="98">
        <v>11961.837149728228</v>
      </c>
      <c r="X126" s="98">
        <v>10997.124019454177</v>
      </c>
      <c r="Y126" s="98">
        <v>10764.228356817244</v>
      </c>
      <c r="DA126" s="63" t="s">
        <v>2361</v>
      </c>
    </row>
    <row r="127" spans="1:105" ht="12" customHeight="1" x14ac:dyDescent="0.25">
      <c r="A127" s="97" t="s">
        <v>53</v>
      </c>
      <c r="B127" s="98">
        <v>31.683063751723093</v>
      </c>
      <c r="C127" s="98">
        <v>34.784675292787817</v>
      </c>
      <c r="D127" s="98">
        <v>34.201574056108505</v>
      </c>
      <c r="E127" s="98">
        <v>32.922565094346957</v>
      </c>
      <c r="F127" s="98">
        <v>33.576377022824722</v>
      </c>
      <c r="G127" s="98">
        <v>33.806933991788831</v>
      </c>
      <c r="H127" s="98">
        <v>33.091959448073688</v>
      </c>
      <c r="I127" s="98">
        <v>30.341155650240861</v>
      </c>
      <c r="J127" s="98">
        <v>31.145672348118143</v>
      </c>
      <c r="K127" s="98">
        <v>31.340597620944802</v>
      </c>
      <c r="L127" s="98">
        <v>36.112391263239907</v>
      </c>
      <c r="M127" s="98">
        <v>31.626326458194452</v>
      </c>
      <c r="N127" s="98">
        <v>32.130789062288251</v>
      </c>
      <c r="O127" s="98">
        <v>34.314161761386138</v>
      </c>
      <c r="P127" s="98">
        <v>29.549497933197713</v>
      </c>
      <c r="Q127" s="98">
        <v>30.546991977735427</v>
      </c>
      <c r="R127" s="98">
        <v>32.317656123029757</v>
      </c>
      <c r="S127" s="98">
        <v>32.636410238893937</v>
      </c>
      <c r="T127" s="98">
        <v>31.853522071590785</v>
      </c>
      <c r="U127" s="98">
        <v>32.067777332593678</v>
      </c>
      <c r="V127" s="98">
        <v>32.137168406051252</v>
      </c>
      <c r="W127" s="98">
        <v>35.390290909022511</v>
      </c>
      <c r="X127" s="98">
        <v>32.319618886920885</v>
      </c>
      <c r="Y127" s="98">
        <v>31.564334286693626</v>
      </c>
      <c r="DA127" s="63" t="s">
        <v>2362</v>
      </c>
    </row>
    <row r="128" spans="1:105" ht="12.95" customHeight="1" x14ac:dyDescent="0.25">
      <c r="A128" s="121" t="s">
        <v>92</v>
      </c>
      <c r="B128" s="122">
        <f t="shared" ref="B128:Y128" si="48">B129</f>
        <v>7.5567778883795729</v>
      </c>
      <c r="C128" s="122">
        <f t="shared" si="48"/>
        <v>8.3984559918679818</v>
      </c>
      <c r="D128" s="122">
        <f t="shared" si="48"/>
        <v>8.0377579918072364</v>
      </c>
      <c r="E128" s="122">
        <f t="shared" si="48"/>
        <v>16.992678000495896</v>
      </c>
      <c r="F128" s="122">
        <f t="shared" si="48"/>
        <v>8.1836847766542515</v>
      </c>
      <c r="G128" s="122">
        <f t="shared" si="48"/>
        <v>10.161303069630279</v>
      </c>
      <c r="H128" s="122">
        <f t="shared" si="48"/>
        <v>14.476690048141814</v>
      </c>
      <c r="I128" s="122">
        <f t="shared" si="48"/>
        <v>12.596455950834329</v>
      </c>
      <c r="J128" s="122">
        <f t="shared" si="48"/>
        <v>12.861691647227358</v>
      </c>
      <c r="K128" s="122">
        <f t="shared" si="48"/>
        <v>12.851304183674269</v>
      </c>
      <c r="L128" s="122">
        <f t="shared" si="48"/>
        <v>15.544091598347697</v>
      </c>
      <c r="M128" s="122">
        <f t="shared" si="48"/>
        <v>16.072793784439455</v>
      </c>
      <c r="N128" s="122">
        <f t="shared" si="48"/>
        <v>23.045855225405777</v>
      </c>
      <c r="O128" s="122">
        <f t="shared" si="48"/>
        <v>18.384604893080525</v>
      </c>
      <c r="P128" s="122">
        <f t="shared" si="48"/>
        <v>16.708006067284717</v>
      </c>
      <c r="Q128" s="122">
        <f t="shared" si="48"/>
        <v>24.064675315833952</v>
      </c>
      <c r="R128" s="122">
        <f t="shared" si="48"/>
        <v>22.832255133823203</v>
      </c>
      <c r="S128" s="122">
        <f t="shared" si="48"/>
        <v>27.043481238857208</v>
      </c>
      <c r="T128" s="122">
        <f t="shared" si="48"/>
        <v>25.377430255798998</v>
      </c>
      <c r="U128" s="122">
        <f t="shared" si="48"/>
        <v>27.575724452942094</v>
      </c>
      <c r="V128" s="122">
        <f t="shared" si="48"/>
        <v>25.146664081122324</v>
      </c>
      <c r="W128" s="122">
        <f t="shared" si="48"/>
        <v>26.243296638826362</v>
      </c>
      <c r="X128" s="122">
        <f t="shared" si="48"/>
        <v>25.414526651783362</v>
      </c>
      <c r="Y128" s="122">
        <f t="shared" si="48"/>
        <v>23.023348803725408</v>
      </c>
      <c r="DA128" s="130" t="s">
        <v>2363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7.5567778883795729</v>
      </c>
      <c r="C129" s="98">
        <f>IF(RES_hhdet_fec!C129=0,0,RES_hhdet_fec!C129*1000*11630/RES_hhdet_num!C124)</f>
        <v>8.3984559918679818</v>
      </c>
      <c r="D129" s="98">
        <f>IF(RES_hhdet_fec!D129=0,0,RES_hhdet_fec!D129*1000*11630/RES_hhdet_num!D124)</f>
        <v>8.0377579918072364</v>
      </c>
      <c r="E129" s="98">
        <f>IF(RES_hhdet_fec!E129=0,0,RES_hhdet_fec!E129*1000*11630/RES_hhdet_num!E124)</f>
        <v>16.992678000495896</v>
      </c>
      <c r="F129" s="98">
        <f>IF(RES_hhdet_fec!F129=0,0,RES_hhdet_fec!F129*1000*11630/RES_hhdet_num!F124)</f>
        <v>8.1836847766542515</v>
      </c>
      <c r="G129" s="98">
        <f>IF(RES_hhdet_fec!G129=0,0,RES_hhdet_fec!G129*1000*11630/RES_hhdet_num!G124)</f>
        <v>10.161303069630279</v>
      </c>
      <c r="H129" s="98">
        <f>IF(RES_hhdet_fec!H129=0,0,RES_hhdet_fec!H129*1000*11630/RES_hhdet_num!H124)</f>
        <v>14.476690048141814</v>
      </c>
      <c r="I129" s="98">
        <f>IF(RES_hhdet_fec!I129=0,0,RES_hhdet_fec!I129*1000*11630/RES_hhdet_num!I124)</f>
        <v>12.596455950834329</v>
      </c>
      <c r="J129" s="98">
        <f>IF(RES_hhdet_fec!J129=0,0,RES_hhdet_fec!J129*1000*11630/RES_hhdet_num!J124)</f>
        <v>12.861691647227358</v>
      </c>
      <c r="K129" s="98">
        <f>IF(RES_hhdet_fec!K129=0,0,RES_hhdet_fec!K129*1000*11630/RES_hhdet_num!K124)</f>
        <v>12.851304183674269</v>
      </c>
      <c r="L129" s="98">
        <f>IF(RES_hhdet_fec!L129=0,0,RES_hhdet_fec!L129*1000*11630/RES_hhdet_num!L124)</f>
        <v>15.544091598347697</v>
      </c>
      <c r="M129" s="98">
        <f>IF(RES_hhdet_fec!M129=0,0,RES_hhdet_fec!M129*1000*11630/RES_hhdet_num!M124)</f>
        <v>16.072793784439455</v>
      </c>
      <c r="N129" s="98">
        <f>IF(RES_hhdet_fec!N129=0,0,RES_hhdet_fec!N129*1000*11630/RES_hhdet_num!N124)</f>
        <v>23.045855225405777</v>
      </c>
      <c r="O129" s="98">
        <f>IF(RES_hhdet_fec!O129=0,0,RES_hhdet_fec!O129*1000*11630/RES_hhdet_num!O124)</f>
        <v>18.384604893080525</v>
      </c>
      <c r="P129" s="98">
        <f>IF(RES_hhdet_fec!P129=0,0,RES_hhdet_fec!P129*1000*11630/RES_hhdet_num!P124)</f>
        <v>16.708006067284717</v>
      </c>
      <c r="Q129" s="98">
        <f>IF(RES_hhdet_fec!Q129=0,0,RES_hhdet_fec!Q129*1000*11630/RES_hhdet_num!Q124)</f>
        <v>24.064675315833952</v>
      </c>
      <c r="R129" s="98">
        <f>IF(RES_hhdet_fec!R129=0,0,RES_hhdet_fec!R129*1000*11630/RES_hhdet_num!R124)</f>
        <v>22.832255133823203</v>
      </c>
      <c r="S129" s="98">
        <f>IF(RES_hhdet_fec!S129=0,0,RES_hhdet_fec!S129*1000*11630/RES_hhdet_num!S124)</f>
        <v>27.043481238857208</v>
      </c>
      <c r="T129" s="98">
        <f>IF(RES_hhdet_fec!T129=0,0,RES_hhdet_fec!T129*1000*11630/RES_hhdet_num!T124)</f>
        <v>25.377430255798998</v>
      </c>
      <c r="U129" s="98">
        <f>IF(RES_hhdet_fec!U129=0,0,RES_hhdet_fec!U129*1000*11630/RES_hhdet_num!U124)</f>
        <v>27.575724452942094</v>
      </c>
      <c r="V129" s="98">
        <f>IF(RES_hhdet_fec!V129=0,0,RES_hhdet_fec!V129*1000*11630/RES_hhdet_num!V124)</f>
        <v>25.146664081122324</v>
      </c>
      <c r="W129" s="98">
        <f>IF(RES_hhdet_fec!W129=0,0,RES_hhdet_fec!W129*1000*11630/RES_hhdet_num!W124)</f>
        <v>26.243296638826362</v>
      </c>
      <c r="X129" s="98">
        <f>IF(RES_hhdet_fec!X129=0,0,RES_hhdet_fec!X129*1000*11630/RES_hhdet_num!X124)</f>
        <v>25.414526651783362</v>
      </c>
      <c r="Y129" s="98">
        <f>IF(RES_hhdet_fec!Y129=0,0,RES_hhdet_fec!Y129*1000*11630/RES_hhdet_num!Y124)</f>
        <v>23.023348803725408</v>
      </c>
      <c r="DA129" s="63" t="s">
        <v>2364</v>
      </c>
    </row>
    <row r="130" spans="1:105" ht="12" customHeight="1" x14ac:dyDescent="0.25">
      <c r="A130" s="121" t="s">
        <v>55</v>
      </c>
      <c r="B130" s="122">
        <v>1211.5111466646315</v>
      </c>
      <c r="C130" s="122">
        <v>1298.1375444706266</v>
      </c>
      <c r="D130" s="122">
        <v>1329.7082625484345</v>
      </c>
      <c r="E130" s="122">
        <v>1351.7241195996917</v>
      </c>
      <c r="F130" s="122">
        <v>1380.2599159033082</v>
      </c>
      <c r="G130" s="122">
        <v>1413.6331882456666</v>
      </c>
      <c r="H130" s="122">
        <v>1407.6872727462958</v>
      </c>
      <c r="I130" s="122">
        <v>1444.5432557403847</v>
      </c>
      <c r="J130" s="122">
        <v>1392.2839098678255</v>
      </c>
      <c r="K130" s="122">
        <v>1424.5235533099831</v>
      </c>
      <c r="L130" s="122">
        <v>1461.5727829448201</v>
      </c>
      <c r="M130" s="122">
        <v>1501.9235619631941</v>
      </c>
      <c r="N130" s="122">
        <v>1464.1457511149054</v>
      </c>
      <c r="O130" s="122">
        <v>1474.2497039740717</v>
      </c>
      <c r="P130" s="122">
        <v>1449.6391423059285</v>
      </c>
      <c r="Q130" s="122">
        <v>1487.2351994055716</v>
      </c>
      <c r="R130" s="122">
        <v>1513.5820221431459</v>
      </c>
      <c r="S130" s="122">
        <v>1559.3830931897919</v>
      </c>
      <c r="T130" s="122">
        <v>1568.5319930778198</v>
      </c>
      <c r="U130" s="122">
        <v>1551.8131977100113</v>
      </c>
      <c r="V130" s="122">
        <v>1538.9321858063186</v>
      </c>
      <c r="W130" s="122">
        <v>1632.9730160948527</v>
      </c>
      <c r="X130" s="122">
        <v>1445.5228867859057</v>
      </c>
      <c r="Y130" s="122">
        <v>1342.2765920777153</v>
      </c>
      <c r="DA130" s="130" t="s">
        <v>2365</v>
      </c>
    </row>
    <row r="131" spans="1:105" ht="12" customHeight="1" x14ac:dyDescent="0.25">
      <c r="A131" s="97" t="s">
        <v>128</v>
      </c>
      <c r="B131" s="98">
        <v>1102.975843804476</v>
      </c>
      <c r="C131" s="98">
        <v>1206.8253664390998</v>
      </c>
      <c r="D131" s="98">
        <v>1230.5219397540816</v>
      </c>
      <c r="E131" s="98">
        <v>1248.9125657708628</v>
      </c>
      <c r="F131" s="98">
        <v>1275.3527445601176</v>
      </c>
      <c r="G131" s="98">
        <v>1316.3439699253993</v>
      </c>
      <c r="H131" s="98">
        <v>1312.5142794736153</v>
      </c>
      <c r="I131" s="98">
        <v>1330.50090191656</v>
      </c>
      <c r="J131" s="98">
        <v>1291.9551028089465</v>
      </c>
      <c r="K131" s="98">
        <v>1326.9560847289022</v>
      </c>
      <c r="L131" s="98">
        <v>1364.9130710071101</v>
      </c>
      <c r="M131" s="98">
        <v>1394.413427104018</v>
      </c>
      <c r="N131" s="98">
        <v>1357.8335935673595</v>
      </c>
      <c r="O131" s="98">
        <v>1373.0621177818311</v>
      </c>
      <c r="P131" s="98">
        <v>1374.7065939004087</v>
      </c>
      <c r="Q131" s="98">
        <v>1406.9578752558709</v>
      </c>
      <c r="R131" s="98">
        <v>1436.3559609107513</v>
      </c>
      <c r="S131" s="98">
        <v>1466.8648386685563</v>
      </c>
      <c r="T131" s="98">
        <v>1469.4188003252741</v>
      </c>
      <c r="U131" s="98">
        <v>1469.7952472647185</v>
      </c>
      <c r="V131" s="98">
        <v>1468.4095382343103</v>
      </c>
      <c r="W131" s="98">
        <v>1572.241603017244</v>
      </c>
      <c r="X131" s="98">
        <v>1348.6293071363955</v>
      </c>
      <c r="Y131" s="98">
        <v>1271.2906788185717</v>
      </c>
      <c r="DA131" s="63" t="s">
        <v>2366</v>
      </c>
    </row>
    <row r="132" spans="1:105" ht="12" customHeight="1" x14ac:dyDescent="0.25">
      <c r="A132" s="97" t="s">
        <v>127</v>
      </c>
      <c r="B132" s="98">
        <v>1366.2873049964162</v>
      </c>
      <c r="C132" s="98">
        <v>1369.447574746531</v>
      </c>
      <c r="D132" s="98">
        <v>1452.4913691386962</v>
      </c>
      <c r="E132" s="98">
        <v>1406.6468275694108</v>
      </c>
      <c r="F132" s="98">
        <v>1564.6106292576239</v>
      </c>
      <c r="G132" s="98">
        <v>1565.5430728256031</v>
      </c>
      <c r="H132" s="98">
        <v>1484.8928185760794</v>
      </c>
      <c r="I132" s="98">
        <v>1546.4455788626174</v>
      </c>
      <c r="J132" s="98">
        <v>1474.5566046722436</v>
      </c>
      <c r="K132" s="98">
        <v>1476.4958411865134</v>
      </c>
      <c r="L132" s="98">
        <v>1520.0944631399375</v>
      </c>
      <c r="M132" s="98">
        <v>1561.309743964048</v>
      </c>
      <c r="N132" s="98">
        <v>1452.6295208757601</v>
      </c>
      <c r="O132" s="98">
        <v>1423.810729486911</v>
      </c>
      <c r="P132" s="98">
        <v>1446.2535453674161</v>
      </c>
      <c r="Q132" s="98">
        <v>1450.6528992917235</v>
      </c>
      <c r="R132" s="98">
        <v>1481.2032718306511</v>
      </c>
      <c r="S132" s="98">
        <v>1541.5554295640175</v>
      </c>
      <c r="T132" s="98">
        <v>1469.0753406480653</v>
      </c>
      <c r="U132" s="98">
        <v>1511.3031825344606</v>
      </c>
      <c r="V132" s="98">
        <v>1500.0904484339005</v>
      </c>
      <c r="W132" s="98">
        <v>1659.0701598423436</v>
      </c>
      <c r="X132" s="98">
        <v>1280.3932670567099</v>
      </c>
      <c r="Y132" s="98">
        <v>1116.2416106149969</v>
      </c>
      <c r="DA132" s="63" t="s">
        <v>2367</v>
      </c>
    </row>
    <row r="133" spans="1:105" ht="12" customHeight="1" x14ac:dyDescent="0.25">
      <c r="A133" s="100" t="s">
        <v>199</v>
      </c>
      <c r="B133" s="101">
        <v>692.58646894981632</v>
      </c>
      <c r="C133" s="101">
        <v>672.88359970617205</v>
      </c>
      <c r="D133" s="101">
        <v>716.83834878335699</v>
      </c>
      <c r="E133" s="101">
        <v>687.59876241338247</v>
      </c>
      <c r="F133" s="101">
        <v>782.41470954803435</v>
      </c>
      <c r="G133" s="101">
        <v>769.93442508549037</v>
      </c>
      <c r="H133" s="101">
        <v>716.55196857143437</v>
      </c>
      <c r="I133" s="101">
        <v>801.12373847419531</v>
      </c>
      <c r="J133" s="101">
        <v>716.53854387162926</v>
      </c>
      <c r="K133" s="101">
        <v>713.79981708193952</v>
      </c>
      <c r="L133" s="101">
        <v>743.7972472418877</v>
      </c>
      <c r="M133" s="101">
        <v>758.63964036393804</v>
      </c>
      <c r="N133" s="101">
        <v>694.01701760604283</v>
      </c>
      <c r="O133" s="101">
        <v>689.18128802157401</v>
      </c>
      <c r="P133" s="101">
        <v>664.93143628946734</v>
      </c>
      <c r="Q133" s="101">
        <v>660.61173526702646</v>
      </c>
      <c r="R133" s="101">
        <v>675.2505008899517</v>
      </c>
      <c r="S133" s="101">
        <v>724.74592635839622</v>
      </c>
      <c r="T133" s="101">
        <v>697.99647583693366</v>
      </c>
      <c r="U133" s="101">
        <v>706.32091266211364</v>
      </c>
      <c r="V133" s="101">
        <v>678.58409448739894</v>
      </c>
      <c r="W133" s="101">
        <v>802.73406570845759</v>
      </c>
      <c r="X133" s="101">
        <v>517.70957064247261</v>
      </c>
      <c r="Y133" s="101">
        <v>404.38775838935373</v>
      </c>
      <c r="DA133" s="131" t="s">
        <v>2368</v>
      </c>
    </row>
    <row r="134" spans="1:105" ht="12" customHeight="1" x14ac:dyDescent="0.25">
      <c r="A134" s="103" t="s">
        <v>52</v>
      </c>
      <c r="B134" s="104">
        <v>673.70083604659965</v>
      </c>
      <c r="C134" s="104">
        <v>696.56397504035863</v>
      </c>
      <c r="D134" s="104">
        <v>735.65302035533909</v>
      </c>
      <c r="E134" s="104">
        <v>719.04806515602775</v>
      </c>
      <c r="F134" s="104">
        <v>782.19591970958936</v>
      </c>
      <c r="G134" s="104">
        <v>795.60864774011316</v>
      </c>
      <c r="H134" s="104">
        <v>768.34085000464506</v>
      </c>
      <c r="I134" s="104">
        <v>745.32184038842195</v>
      </c>
      <c r="J134" s="104">
        <v>758.01806080061442</v>
      </c>
      <c r="K134" s="104">
        <v>762.69602410457367</v>
      </c>
      <c r="L134" s="104">
        <v>776.29721589805001</v>
      </c>
      <c r="M134" s="104">
        <v>802.67010360010977</v>
      </c>
      <c r="N134" s="104">
        <v>758.61250326971719</v>
      </c>
      <c r="O134" s="104">
        <v>734.62944146533653</v>
      </c>
      <c r="P134" s="104">
        <v>781.32210907794854</v>
      </c>
      <c r="Q134" s="104">
        <v>790.04116402469731</v>
      </c>
      <c r="R134" s="104">
        <v>805.95277094069934</v>
      </c>
      <c r="S134" s="104">
        <v>816.8095032056209</v>
      </c>
      <c r="T134" s="104">
        <v>771.07886481113178</v>
      </c>
      <c r="U134" s="104">
        <v>804.98226987234693</v>
      </c>
      <c r="V134" s="104">
        <v>821.50635394650158</v>
      </c>
      <c r="W134" s="104">
        <v>856.33609413388569</v>
      </c>
      <c r="X134" s="104">
        <v>762.68369641423715</v>
      </c>
      <c r="Y134" s="104">
        <v>711.8538522256431</v>
      </c>
      <c r="DA134" s="132" t="s">
        <v>2369</v>
      </c>
    </row>
    <row r="135" spans="1:105" ht="12" customHeight="1" x14ac:dyDescent="0.25">
      <c r="A135" s="106" t="s">
        <v>122</v>
      </c>
      <c r="B135" s="101">
        <v>1932.9348452617878</v>
      </c>
      <c r="C135" s="101">
        <v>1907.5684394217071</v>
      </c>
      <c r="D135" s="101">
        <v>2000.7037912889805</v>
      </c>
      <c r="E135" s="101">
        <v>2050.4727916223042</v>
      </c>
      <c r="F135" s="101">
        <v>2055.5476767671644</v>
      </c>
      <c r="G135" s="101">
        <v>2050.0084210362379</v>
      </c>
      <c r="H135" s="101">
        <v>2031.7238307631931</v>
      </c>
      <c r="I135" s="101">
        <v>2161.3604172561368</v>
      </c>
      <c r="J135" s="101">
        <v>2033.766332477255</v>
      </c>
      <c r="K135" s="101">
        <v>2019.9363520293873</v>
      </c>
      <c r="L135" s="101">
        <v>2080.2123631627251</v>
      </c>
      <c r="M135" s="101">
        <v>2174.2177389116423</v>
      </c>
      <c r="N135" s="101">
        <v>2095.5186306017399</v>
      </c>
      <c r="O135" s="101">
        <v>2061.3214402282492</v>
      </c>
      <c r="P135" s="101">
        <v>1901.7749813958876</v>
      </c>
      <c r="Q135" s="101">
        <v>1950.2320745285679</v>
      </c>
      <c r="R135" s="101">
        <v>1951.8622474215863</v>
      </c>
      <c r="S135" s="101">
        <v>2033.2908762091843</v>
      </c>
      <c r="T135" s="101">
        <v>2046.1278318161442</v>
      </c>
      <c r="U135" s="101">
        <v>1959.7144270046322</v>
      </c>
      <c r="V135" s="101">
        <v>1923.8439015453623</v>
      </c>
      <c r="W135" s="101">
        <v>1959.2211936305293</v>
      </c>
      <c r="X135" s="101">
        <v>1972.3328400087703</v>
      </c>
      <c r="Y135" s="101">
        <v>1824.0106396398633</v>
      </c>
      <c r="DA135" s="131" t="s">
        <v>2370</v>
      </c>
    </row>
    <row r="136" spans="1:105" ht="12" customHeight="1" x14ac:dyDescent="0.25">
      <c r="A136" s="107" t="s">
        <v>121</v>
      </c>
      <c r="B136" s="104">
        <v>1758.8496095099604</v>
      </c>
      <c r="C136" s="104">
        <v>1750.3112112252954</v>
      </c>
      <c r="D136" s="104">
        <v>1838.4973980322973</v>
      </c>
      <c r="E136" s="104">
        <v>1876.827156168443</v>
      </c>
      <c r="F136" s="104">
        <v>1923.3237266328574</v>
      </c>
      <c r="G136" s="104">
        <v>1920.1284247063859</v>
      </c>
      <c r="H136" s="104">
        <v>1892.000885533359</v>
      </c>
      <c r="I136" s="104">
        <v>2078.3197856658071</v>
      </c>
      <c r="J136" s="104">
        <v>1907.2951116757843</v>
      </c>
      <c r="K136" s="104">
        <v>1936.1372190788297</v>
      </c>
      <c r="L136" s="104">
        <v>1961.7566297005233</v>
      </c>
      <c r="M136" s="104">
        <v>2104.5600809733387</v>
      </c>
      <c r="N136" s="104">
        <v>2014.1629434900176</v>
      </c>
      <c r="O136" s="104">
        <v>1984.3412897929331</v>
      </c>
      <c r="P136" s="104">
        <v>1782.8646057432836</v>
      </c>
      <c r="Q136" s="104">
        <v>1830.0327028007928</v>
      </c>
      <c r="R136" s="104">
        <v>1844.1993311020883</v>
      </c>
      <c r="S136" s="104">
        <v>1982.1889253687887</v>
      </c>
      <c r="T136" s="104">
        <v>2047.9100050039003</v>
      </c>
      <c r="U136" s="104">
        <v>1965.520945511963</v>
      </c>
      <c r="V136" s="104">
        <v>1908.6016176343098</v>
      </c>
      <c r="W136" s="104">
        <v>2011.1326488014961</v>
      </c>
      <c r="X136" s="104">
        <v>2124.269355687682</v>
      </c>
      <c r="Y136" s="104">
        <v>1791.7777944930558</v>
      </c>
      <c r="DA136" s="132" t="s">
        <v>2371</v>
      </c>
    </row>
    <row r="137" spans="1:105" ht="12" customHeight="1" x14ac:dyDescent="0.25">
      <c r="A137" s="108" t="s">
        <v>53</v>
      </c>
      <c r="B137" s="98">
        <v>876.08781704308819</v>
      </c>
      <c r="C137" s="98">
        <v>834.91642396925022</v>
      </c>
      <c r="D137" s="98">
        <v>897.43450277999216</v>
      </c>
      <c r="E137" s="98">
        <v>913.28056695602527</v>
      </c>
      <c r="F137" s="98">
        <v>986.34853921040565</v>
      </c>
      <c r="G137" s="98">
        <v>969.5384210738298</v>
      </c>
      <c r="H137" s="98">
        <v>940.72670241377602</v>
      </c>
      <c r="I137" s="98">
        <v>1134.1016518410295</v>
      </c>
      <c r="J137" s="98">
        <v>950.51444475401752</v>
      </c>
      <c r="K137" s="98">
        <v>972.85058758760078</v>
      </c>
      <c r="L137" s="98">
        <v>967.16695052839157</v>
      </c>
      <c r="M137" s="98">
        <v>1079.490729067342</v>
      </c>
      <c r="N137" s="98">
        <v>1030.0945929243883</v>
      </c>
      <c r="O137" s="98">
        <v>1047.2161056174134</v>
      </c>
      <c r="P137" s="98">
        <v>845.69904942189123</v>
      </c>
      <c r="Q137" s="98">
        <v>861.65884148577072</v>
      </c>
      <c r="R137" s="98">
        <v>877.10764077106739</v>
      </c>
      <c r="S137" s="98">
        <v>995.46800236006391</v>
      </c>
      <c r="T137" s="98">
        <v>952.26114625182686</v>
      </c>
      <c r="U137" s="98">
        <v>914.20731062178322</v>
      </c>
      <c r="V137" s="98">
        <v>816.78794892902488</v>
      </c>
      <c r="W137" s="98">
        <v>961.38630465097117</v>
      </c>
      <c r="X137" s="98">
        <v>958.69687373665317</v>
      </c>
      <c r="Y137" s="98">
        <v>718.86111012927256</v>
      </c>
      <c r="DA137" s="63" t="s">
        <v>2372</v>
      </c>
    </row>
    <row r="138" spans="1:105" ht="12" customHeight="1" x14ac:dyDescent="0.25">
      <c r="A138" s="108" t="s">
        <v>52</v>
      </c>
      <c r="B138" s="98">
        <v>882.76179246687252</v>
      </c>
      <c r="C138" s="98">
        <v>915.39478725604499</v>
      </c>
      <c r="D138" s="98">
        <v>941.06289525230534</v>
      </c>
      <c r="E138" s="98">
        <v>963.54658921241742</v>
      </c>
      <c r="F138" s="98">
        <v>936.97518742245131</v>
      </c>
      <c r="G138" s="98">
        <v>950.59000363255677</v>
      </c>
      <c r="H138" s="98">
        <v>951.2741831195832</v>
      </c>
      <c r="I138" s="98">
        <v>944.21813382477774</v>
      </c>
      <c r="J138" s="98">
        <v>956.78066692176719</v>
      </c>
      <c r="K138" s="98">
        <v>963.28663149122929</v>
      </c>
      <c r="L138" s="98">
        <v>994.58967917213147</v>
      </c>
      <c r="M138" s="98">
        <v>1025.0693519059971</v>
      </c>
      <c r="N138" s="98">
        <v>984.06835056562943</v>
      </c>
      <c r="O138" s="98">
        <v>937.12518417551951</v>
      </c>
      <c r="P138" s="98">
        <v>937.16555632139261</v>
      </c>
      <c r="Q138" s="98">
        <v>968.37386131502205</v>
      </c>
      <c r="R138" s="98">
        <v>967.09169033102057</v>
      </c>
      <c r="S138" s="98">
        <v>986.72092300872498</v>
      </c>
      <c r="T138" s="98">
        <v>1095.6488587520735</v>
      </c>
      <c r="U138" s="98">
        <v>1051.3136348901794</v>
      </c>
      <c r="V138" s="98">
        <v>1091.8136687052852</v>
      </c>
      <c r="W138" s="98">
        <v>1049.7463441505247</v>
      </c>
      <c r="X138" s="98">
        <v>1165.5724819510281</v>
      </c>
      <c r="Y138" s="98">
        <v>1072.9166843637836</v>
      </c>
      <c r="DA138" s="63" t="s">
        <v>2373</v>
      </c>
    </row>
    <row r="139" spans="1:105" ht="12" customHeight="1" x14ac:dyDescent="0.25">
      <c r="A139" s="121" t="s">
        <v>54</v>
      </c>
      <c r="B139" s="122">
        <v>629.9829258438449</v>
      </c>
      <c r="C139" s="122">
        <v>642.64601135441762</v>
      </c>
      <c r="D139" s="122">
        <v>655.56066488584759</v>
      </c>
      <c r="E139" s="122">
        <v>726.36871798129198</v>
      </c>
      <c r="F139" s="122">
        <v>694.47380250545734</v>
      </c>
      <c r="G139" s="122">
        <v>738.03440783209567</v>
      </c>
      <c r="H139" s="122">
        <v>702.94720738851515</v>
      </c>
      <c r="I139" s="122">
        <v>702.85322667441005</v>
      </c>
      <c r="J139" s="122">
        <v>657.47884846560373</v>
      </c>
      <c r="K139" s="122">
        <v>665.59341234202327</v>
      </c>
      <c r="L139" s="122">
        <v>678.77420453556772</v>
      </c>
      <c r="M139" s="122">
        <v>646.56353838301084</v>
      </c>
      <c r="N139" s="122">
        <v>640.9945986124651</v>
      </c>
      <c r="O139" s="122">
        <v>637.82955630191032</v>
      </c>
      <c r="P139" s="122">
        <v>612.37785527667393</v>
      </c>
      <c r="Q139" s="122">
        <v>614.08244975964828</v>
      </c>
      <c r="R139" s="122">
        <v>609.14407534419843</v>
      </c>
      <c r="S139" s="122">
        <v>632.49416248385523</v>
      </c>
      <c r="T139" s="122">
        <v>622.82195201844854</v>
      </c>
      <c r="U139" s="122">
        <v>622.85301860271102</v>
      </c>
      <c r="V139" s="122">
        <v>623.08567149189901</v>
      </c>
      <c r="W139" s="122">
        <v>625.54806566509319</v>
      </c>
      <c r="X139" s="122">
        <v>590.57827842699351</v>
      </c>
      <c r="Y139" s="122">
        <v>546.62923504492812</v>
      </c>
      <c r="DA139" s="130" t="s">
        <v>2374</v>
      </c>
    </row>
    <row r="140" spans="1:105" ht="12" customHeight="1" x14ac:dyDescent="0.25">
      <c r="A140" s="97" t="s">
        <v>50</v>
      </c>
      <c r="B140" s="98">
        <v>665.30697282356664</v>
      </c>
      <c r="C140" s="98">
        <v>683.63902472453219</v>
      </c>
      <c r="D140" s="98">
        <v>730.54378323233391</v>
      </c>
      <c r="E140" s="98">
        <v>853.65127817255859</v>
      </c>
      <c r="F140" s="98">
        <v>783.01954363662344</v>
      </c>
      <c r="G140" s="98">
        <v>939.04771012934327</v>
      </c>
      <c r="H140" s="98">
        <v>811.67444243434124</v>
      </c>
      <c r="I140" s="98">
        <v>894.44055803438096</v>
      </c>
      <c r="J140" s="98">
        <v>776.09463033109989</v>
      </c>
      <c r="K140" s="98">
        <v>840.56552214814712</v>
      </c>
      <c r="L140" s="98">
        <v>814.79513742077279</v>
      </c>
      <c r="M140" s="98">
        <v>803.0337448327399</v>
      </c>
      <c r="N140" s="98">
        <v>780.85176549649975</v>
      </c>
      <c r="O140" s="98">
        <v>763.88169821570068</v>
      </c>
      <c r="P140" s="98">
        <v>768.26903097052661</v>
      </c>
      <c r="Q140" s="98">
        <v>772.7306378204695</v>
      </c>
      <c r="R140" s="98">
        <v>774.01259740558544</v>
      </c>
      <c r="S140" s="98">
        <v>819.95845451970274</v>
      </c>
      <c r="T140" s="98">
        <v>832.06271084836033</v>
      </c>
      <c r="U140" s="98">
        <v>869.59211538881618</v>
      </c>
      <c r="V140" s="98">
        <v>847.55256482299149</v>
      </c>
      <c r="W140" s="98">
        <v>818.87353388980682</v>
      </c>
      <c r="X140" s="98">
        <v>750.02004046123363</v>
      </c>
      <c r="Y140" s="98">
        <v>679.24565349036573</v>
      </c>
      <c r="DA140" s="63" t="s">
        <v>2375</v>
      </c>
    </row>
    <row r="141" spans="1:105" ht="12" customHeight="1" x14ac:dyDescent="0.25">
      <c r="A141" s="109" t="s">
        <v>120</v>
      </c>
      <c r="B141" s="33">
        <v>604.98269930599656</v>
      </c>
      <c r="C141" s="33">
        <v>614.18456456064735</v>
      </c>
      <c r="D141" s="33">
        <v>607.33863179865682</v>
      </c>
      <c r="E141" s="33">
        <v>651.98137675919281</v>
      </c>
      <c r="F141" s="33">
        <v>647.49424606099376</v>
      </c>
      <c r="G141" s="33">
        <v>638.03738570460268</v>
      </c>
      <c r="H141" s="33">
        <v>652.56911573248647</v>
      </c>
      <c r="I141" s="33">
        <v>618.10815184598312</v>
      </c>
      <c r="J141" s="33">
        <v>607.52544049525955</v>
      </c>
      <c r="K141" s="33">
        <v>594.45534878982915</v>
      </c>
      <c r="L141" s="33">
        <v>624.66651478476285</v>
      </c>
      <c r="M141" s="33">
        <v>585.81183775188947</v>
      </c>
      <c r="N141" s="33">
        <v>588.81053731826887</v>
      </c>
      <c r="O141" s="33">
        <v>591.76762488838233</v>
      </c>
      <c r="P141" s="33">
        <v>556.72188748811266</v>
      </c>
      <c r="Q141" s="33">
        <v>558.81427034468311</v>
      </c>
      <c r="R141" s="33">
        <v>553.01258239451772</v>
      </c>
      <c r="S141" s="33">
        <v>570.3769221396783</v>
      </c>
      <c r="T141" s="33">
        <v>554.365984984497</v>
      </c>
      <c r="U141" s="33">
        <v>544.07849144786815</v>
      </c>
      <c r="V141" s="33">
        <v>552.4231701606459</v>
      </c>
      <c r="W141" s="33">
        <v>562.52255533378695</v>
      </c>
      <c r="X141" s="33">
        <v>536.13935787763296</v>
      </c>
      <c r="Y141" s="33">
        <v>498.80304691932304</v>
      </c>
      <c r="DA141" s="60" t="s">
        <v>2376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7883.7696944214467</v>
      </c>
      <c r="C143" s="117">
        <f t="shared" si="49"/>
        <v>8265.0370465404321</v>
      </c>
      <c r="D143" s="117">
        <f t="shared" si="49"/>
        <v>7920.0407922768536</v>
      </c>
      <c r="E143" s="117">
        <f t="shared" si="49"/>
        <v>7925.2884104921814</v>
      </c>
      <c r="F143" s="117">
        <f t="shared" si="49"/>
        <v>7413.6174447095837</v>
      </c>
      <c r="G143" s="117">
        <f t="shared" si="49"/>
        <v>7383.4693614797234</v>
      </c>
      <c r="H143" s="117">
        <f t="shared" si="49"/>
        <v>7091.0121299851407</v>
      </c>
      <c r="I143" s="117">
        <f t="shared" si="49"/>
        <v>6661.5269263684722</v>
      </c>
      <c r="J143" s="117">
        <f t="shared" si="49"/>
        <v>6416.4226862548039</v>
      </c>
      <c r="K143" s="117">
        <f t="shared" si="49"/>
        <v>6341.9461686746508</v>
      </c>
      <c r="L143" s="117">
        <f t="shared" si="49"/>
        <v>6830.2181011932926</v>
      </c>
      <c r="M143" s="117">
        <f t="shared" si="49"/>
        <v>6168.648643849705</v>
      </c>
      <c r="N143" s="117">
        <f t="shared" si="49"/>
        <v>6195.4194580703806</v>
      </c>
      <c r="O143" s="117">
        <f t="shared" si="49"/>
        <v>6040.5506411874821</v>
      </c>
      <c r="P143" s="117">
        <f t="shared" si="49"/>
        <v>5394.4931003043257</v>
      </c>
      <c r="Q143" s="117">
        <f t="shared" si="49"/>
        <v>5348.9915590889286</v>
      </c>
      <c r="R143" s="117">
        <f t="shared" ref="R143:V143" si="50">R144+R146+R148+R157</f>
        <v>5472.5979317163974</v>
      </c>
      <c r="S143" s="117">
        <f t="shared" si="50"/>
        <v>5349.773813370779</v>
      </c>
      <c r="T143" s="117">
        <f t="shared" si="50"/>
        <v>5221.5210522884818</v>
      </c>
      <c r="U143" s="117">
        <f t="shared" si="50"/>
        <v>5066.1170975559389</v>
      </c>
      <c r="V143" s="117">
        <f t="shared" si="50"/>
        <v>4915.5101856761139</v>
      </c>
      <c r="W143" s="117">
        <f t="shared" ref="W143:Y143" si="51">W144+W146+W148+W157</f>
        <v>5006.5917783291316</v>
      </c>
      <c r="X143" s="117">
        <f t="shared" si="51"/>
        <v>4610.79977398347</v>
      </c>
      <c r="Y143" s="117">
        <f t="shared" si="51"/>
        <v>4421.5689158552996</v>
      </c>
      <c r="DA143" s="129" t="s">
        <v>2377</v>
      </c>
    </row>
    <row r="144" spans="1:105" ht="12.95" customHeight="1" x14ac:dyDescent="0.25">
      <c r="A144" s="121" t="s">
        <v>57</v>
      </c>
      <c r="B144" s="122">
        <f t="shared" ref="B144:Y144" si="52">B145</f>
        <v>5717.8848268040201</v>
      </c>
      <c r="C144" s="122">
        <f t="shared" si="52"/>
        <v>6114.6156415757923</v>
      </c>
      <c r="D144" s="122">
        <f t="shared" si="52"/>
        <v>5704.8231511792055</v>
      </c>
      <c r="E144" s="122">
        <f t="shared" si="52"/>
        <v>5585.5320359306343</v>
      </c>
      <c r="F144" s="122">
        <f t="shared" si="52"/>
        <v>5082.7315418966682</v>
      </c>
      <c r="G144" s="122">
        <f t="shared" si="52"/>
        <v>5043.7857192732217</v>
      </c>
      <c r="H144" s="122">
        <f t="shared" si="52"/>
        <v>4726.7988922455179</v>
      </c>
      <c r="I144" s="122">
        <f t="shared" si="52"/>
        <v>4298.4881113064021</v>
      </c>
      <c r="J144" s="122">
        <f t="shared" si="52"/>
        <v>4125.1035078987543</v>
      </c>
      <c r="K144" s="122">
        <f t="shared" si="52"/>
        <v>4061.8806820578352</v>
      </c>
      <c r="L144" s="122">
        <f t="shared" si="52"/>
        <v>4371.3928647901066</v>
      </c>
      <c r="M144" s="122">
        <f t="shared" si="52"/>
        <v>3718.2130449007136</v>
      </c>
      <c r="N144" s="122">
        <f t="shared" si="52"/>
        <v>3752.6654915988179</v>
      </c>
      <c r="O144" s="122">
        <f t="shared" si="52"/>
        <v>3589.6819185301765</v>
      </c>
      <c r="P144" s="122">
        <f t="shared" si="52"/>
        <v>3108.2720899849496</v>
      </c>
      <c r="Q144" s="122">
        <f t="shared" si="52"/>
        <v>3026.6110542223641</v>
      </c>
      <c r="R144" s="122">
        <f t="shared" si="52"/>
        <v>3092.2074926592127</v>
      </c>
      <c r="S144" s="122">
        <f t="shared" si="52"/>
        <v>2916.1012549306133</v>
      </c>
      <c r="T144" s="122">
        <f t="shared" si="52"/>
        <v>2756.8573462993654</v>
      </c>
      <c r="U144" s="122">
        <f t="shared" si="52"/>
        <v>2635.9339389326828</v>
      </c>
      <c r="V144" s="122">
        <f t="shared" si="52"/>
        <v>2453.809464327664</v>
      </c>
      <c r="W144" s="122">
        <f t="shared" si="52"/>
        <v>2590.7074446979859</v>
      </c>
      <c r="X144" s="122">
        <f t="shared" si="52"/>
        <v>2421.7466107083083</v>
      </c>
      <c r="Y144" s="122">
        <f t="shared" si="52"/>
        <v>2379.212007611015</v>
      </c>
      <c r="DA144" s="130" t="s">
        <v>2378</v>
      </c>
    </row>
    <row r="145" spans="1:105" ht="12" customHeight="1" x14ac:dyDescent="0.25">
      <c r="A145" s="97" t="s">
        <v>53</v>
      </c>
      <c r="B145" s="98">
        <v>5717.8848268040201</v>
      </c>
      <c r="C145" s="98">
        <v>6114.6156415757923</v>
      </c>
      <c r="D145" s="98">
        <v>5704.8231511792055</v>
      </c>
      <c r="E145" s="98">
        <v>5585.5320359306343</v>
      </c>
      <c r="F145" s="98">
        <v>5082.7315418966682</v>
      </c>
      <c r="G145" s="98">
        <v>5043.7857192732217</v>
      </c>
      <c r="H145" s="98">
        <v>4726.7988922455179</v>
      </c>
      <c r="I145" s="98">
        <v>4298.4881113064021</v>
      </c>
      <c r="J145" s="98">
        <v>4125.1035078987543</v>
      </c>
      <c r="K145" s="98">
        <v>4061.8806820578352</v>
      </c>
      <c r="L145" s="98">
        <v>4371.3928647901066</v>
      </c>
      <c r="M145" s="98">
        <v>3718.2130449007136</v>
      </c>
      <c r="N145" s="98">
        <v>3752.6654915988179</v>
      </c>
      <c r="O145" s="98">
        <v>3589.6819185301765</v>
      </c>
      <c r="P145" s="98">
        <v>3108.2720899849496</v>
      </c>
      <c r="Q145" s="98">
        <v>3026.6110542223641</v>
      </c>
      <c r="R145" s="98">
        <v>3092.2074926592127</v>
      </c>
      <c r="S145" s="98">
        <v>2916.1012549306133</v>
      </c>
      <c r="T145" s="98">
        <v>2756.8573462993654</v>
      </c>
      <c r="U145" s="98">
        <v>2635.9339389326828</v>
      </c>
      <c r="V145" s="98">
        <v>2453.809464327664</v>
      </c>
      <c r="W145" s="98">
        <v>2590.7074446979859</v>
      </c>
      <c r="X145" s="98">
        <v>2421.7466107083083</v>
      </c>
      <c r="Y145" s="98">
        <v>2379.212007611015</v>
      </c>
      <c r="DA145" s="63" t="s">
        <v>2379</v>
      </c>
    </row>
    <row r="146" spans="1:105" ht="12.95" customHeight="1" x14ac:dyDescent="0.25">
      <c r="A146" s="121" t="s">
        <v>92</v>
      </c>
      <c r="B146" s="122">
        <f t="shared" ref="B146:Y146" si="53">B147</f>
        <v>127.10768104336378</v>
      </c>
      <c r="C146" s="122">
        <f t="shared" si="53"/>
        <v>121.5248261983502</v>
      </c>
      <c r="D146" s="122">
        <f t="shared" si="53"/>
        <v>88.270339637982204</v>
      </c>
      <c r="E146" s="122">
        <f t="shared" si="53"/>
        <v>150.05150655242312</v>
      </c>
      <c r="F146" s="122">
        <f t="shared" si="53"/>
        <v>83.738761060236456</v>
      </c>
      <c r="G146" s="122">
        <f t="shared" si="53"/>
        <v>90.469612942329434</v>
      </c>
      <c r="H146" s="122">
        <f t="shared" si="53"/>
        <v>111.3429711765518</v>
      </c>
      <c r="I146" s="122">
        <f t="shared" si="53"/>
        <v>81.073196907058119</v>
      </c>
      <c r="J146" s="122">
        <f t="shared" si="53"/>
        <v>81.796641385128069</v>
      </c>
      <c r="K146" s="122">
        <f t="shared" si="53"/>
        <v>98.442523617489215</v>
      </c>
      <c r="L146" s="122">
        <f t="shared" si="53"/>
        <v>114.33154449542876</v>
      </c>
      <c r="M146" s="122">
        <f t="shared" si="53"/>
        <v>111.59278424922537</v>
      </c>
      <c r="N146" s="122">
        <f t="shared" si="53"/>
        <v>122.84093275948696</v>
      </c>
      <c r="O146" s="122">
        <f t="shared" si="53"/>
        <v>109.32845486245897</v>
      </c>
      <c r="P146" s="122">
        <f t="shared" si="53"/>
        <v>98.633634631120273</v>
      </c>
      <c r="Q146" s="122">
        <f t="shared" si="53"/>
        <v>112.56454282194584</v>
      </c>
      <c r="R146" s="122">
        <f t="shared" si="53"/>
        <v>125.89526494440001</v>
      </c>
      <c r="S146" s="122">
        <f t="shared" si="53"/>
        <v>134.99475786070124</v>
      </c>
      <c r="T146" s="122">
        <f t="shared" si="53"/>
        <v>128.15672549228606</v>
      </c>
      <c r="U146" s="122">
        <f t="shared" si="53"/>
        <v>144.60904009105965</v>
      </c>
      <c r="V146" s="122">
        <f t="shared" si="53"/>
        <v>148.45013796803457</v>
      </c>
      <c r="W146" s="122">
        <f t="shared" si="53"/>
        <v>154.94206013583428</v>
      </c>
      <c r="X146" s="122">
        <f t="shared" si="53"/>
        <v>137.45486803291149</v>
      </c>
      <c r="Y146" s="122">
        <f t="shared" si="53"/>
        <v>138.26595860886894</v>
      </c>
      <c r="DA146" s="130" t="s">
        <v>2380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127.10768104336378</v>
      </c>
      <c r="C147" s="98">
        <f>IF(RES_hhdet_fec!C147=0,0,RES_hhdet_fec!C147*1000*11630/RES_hhdet_num!C143)</f>
        <v>121.5248261983502</v>
      </c>
      <c r="D147" s="98">
        <f>IF(RES_hhdet_fec!D147=0,0,RES_hhdet_fec!D147*1000*11630/RES_hhdet_num!D143)</f>
        <v>88.270339637982204</v>
      </c>
      <c r="E147" s="98">
        <f>IF(RES_hhdet_fec!E147=0,0,RES_hhdet_fec!E147*1000*11630/RES_hhdet_num!E143)</f>
        <v>150.05150655242312</v>
      </c>
      <c r="F147" s="98">
        <f>IF(RES_hhdet_fec!F147=0,0,RES_hhdet_fec!F147*1000*11630/RES_hhdet_num!F143)</f>
        <v>83.738761060236456</v>
      </c>
      <c r="G147" s="98">
        <f>IF(RES_hhdet_fec!G147=0,0,RES_hhdet_fec!G147*1000*11630/RES_hhdet_num!G143)</f>
        <v>90.469612942329434</v>
      </c>
      <c r="H147" s="98">
        <f>IF(RES_hhdet_fec!H147=0,0,RES_hhdet_fec!H147*1000*11630/RES_hhdet_num!H143)</f>
        <v>111.3429711765518</v>
      </c>
      <c r="I147" s="98">
        <f>IF(RES_hhdet_fec!I147=0,0,RES_hhdet_fec!I147*1000*11630/RES_hhdet_num!I143)</f>
        <v>81.073196907058119</v>
      </c>
      <c r="J147" s="98">
        <f>IF(RES_hhdet_fec!J147=0,0,RES_hhdet_fec!J147*1000*11630/RES_hhdet_num!J143)</f>
        <v>81.796641385128069</v>
      </c>
      <c r="K147" s="98">
        <f>IF(RES_hhdet_fec!K147=0,0,RES_hhdet_fec!K147*1000*11630/RES_hhdet_num!K143)</f>
        <v>98.442523617489215</v>
      </c>
      <c r="L147" s="98">
        <f>IF(RES_hhdet_fec!L147=0,0,RES_hhdet_fec!L147*1000*11630/RES_hhdet_num!L143)</f>
        <v>114.33154449542876</v>
      </c>
      <c r="M147" s="98">
        <f>IF(RES_hhdet_fec!M147=0,0,RES_hhdet_fec!M147*1000*11630/RES_hhdet_num!M143)</f>
        <v>111.59278424922537</v>
      </c>
      <c r="N147" s="98">
        <f>IF(RES_hhdet_fec!N147=0,0,RES_hhdet_fec!N147*1000*11630/RES_hhdet_num!N143)</f>
        <v>122.84093275948696</v>
      </c>
      <c r="O147" s="98">
        <f>IF(RES_hhdet_fec!O147=0,0,RES_hhdet_fec!O147*1000*11630/RES_hhdet_num!O143)</f>
        <v>109.32845486245897</v>
      </c>
      <c r="P147" s="98">
        <f>IF(RES_hhdet_fec!P147=0,0,RES_hhdet_fec!P147*1000*11630/RES_hhdet_num!P143)</f>
        <v>98.633634631120273</v>
      </c>
      <c r="Q147" s="98">
        <f>IF(RES_hhdet_fec!Q147=0,0,RES_hhdet_fec!Q147*1000*11630/RES_hhdet_num!Q143)</f>
        <v>112.56454282194584</v>
      </c>
      <c r="R147" s="98">
        <f>IF(RES_hhdet_fec!R147=0,0,RES_hhdet_fec!R147*1000*11630/RES_hhdet_num!R143)</f>
        <v>125.89526494440001</v>
      </c>
      <c r="S147" s="98">
        <f>IF(RES_hhdet_fec!S147=0,0,RES_hhdet_fec!S147*1000*11630/RES_hhdet_num!S143)</f>
        <v>134.99475786070124</v>
      </c>
      <c r="T147" s="98">
        <f>IF(RES_hhdet_fec!T147=0,0,RES_hhdet_fec!T147*1000*11630/RES_hhdet_num!T143)</f>
        <v>128.15672549228606</v>
      </c>
      <c r="U147" s="98">
        <f>IF(RES_hhdet_fec!U147=0,0,RES_hhdet_fec!U147*1000*11630/RES_hhdet_num!U143)</f>
        <v>144.60904009105965</v>
      </c>
      <c r="V147" s="98">
        <f>IF(RES_hhdet_fec!V147=0,0,RES_hhdet_fec!V147*1000*11630/RES_hhdet_num!V143)</f>
        <v>148.45013796803457</v>
      </c>
      <c r="W147" s="98">
        <f>IF(RES_hhdet_fec!W147=0,0,RES_hhdet_fec!W147*1000*11630/RES_hhdet_num!W143)</f>
        <v>154.94206013583428</v>
      </c>
      <c r="X147" s="98">
        <f>IF(RES_hhdet_fec!X147=0,0,RES_hhdet_fec!X147*1000*11630/RES_hhdet_num!X143)</f>
        <v>137.45486803291149</v>
      </c>
      <c r="Y147" s="98">
        <f>IF(RES_hhdet_fec!Y147=0,0,RES_hhdet_fec!Y147*1000*11630/RES_hhdet_num!Y143)</f>
        <v>138.26595860886894</v>
      </c>
      <c r="DA147" s="63" t="s">
        <v>2381</v>
      </c>
    </row>
    <row r="148" spans="1:105" ht="12" customHeight="1" x14ac:dyDescent="0.25">
      <c r="A148" s="121" t="s">
        <v>55</v>
      </c>
      <c r="B148" s="122">
        <v>1543.2646407093916</v>
      </c>
      <c r="C148" s="122">
        <v>1488.9032808311847</v>
      </c>
      <c r="D148" s="122">
        <v>1500.1327643425618</v>
      </c>
      <c r="E148" s="122">
        <v>1493.12352000337</v>
      </c>
      <c r="F148" s="122">
        <v>1516.3932577379192</v>
      </c>
      <c r="G148" s="122">
        <v>1505.4483054623659</v>
      </c>
      <c r="H148" s="122">
        <v>1506.4480927021543</v>
      </c>
      <c r="I148" s="122">
        <v>1508.7622909312031</v>
      </c>
      <c r="J148" s="122">
        <v>1462.2826300427421</v>
      </c>
      <c r="K148" s="122">
        <v>1447.219149545082</v>
      </c>
      <c r="L148" s="122">
        <v>1504.4736398946936</v>
      </c>
      <c r="M148" s="122">
        <v>1553.8895532091253</v>
      </c>
      <c r="N148" s="122">
        <v>1555.577808342123</v>
      </c>
      <c r="O148" s="122">
        <v>1589.1625715197233</v>
      </c>
      <c r="P148" s="122">
        <v>1488.3672091969559</v>
      </c>
      <c r="Q148" s="122">
        <v>1508.3463910293904</v>
      </c>
      <c r="R148" s="122">
        <v>1536.1951215318707</v>
      </c>
      <c r="S148" s="122">
        <v>1566.5359421341684</v>
      </c>
      <c r="T148" s="122">
        <v>1596.2050414093662</v>
      </c>
      <c r="U148" s="122">
        <v>1557.3460947119263</v>
      </c>
      <c r="V148" s="122">
        <v>1565.4112611603282</v>
      </c>
      <c r="W148" s="122">
        <v>1539.3343868255474</v>
      </c>
      <c r="X148" s="122">
        <v>1346.5817839080964</v>
      </c>
      <c r="Y148" s="122">
        <v>1238.1385754882451</v>
      </c>
      <c r="DA148" s="130" t="s">
        <v>2382</v>
      </c>
    </row>
    <row r="149" spans="1:105" ht="12" customHeight="1" x14ac:dyDescent="0.25">
      <c r="A149" s="97" t="s">
        <v>124</v>
      </c>
      <c r="B149" s="98">
        <v>1641.1115898013772</v>
      </c>
      <c r="C149" s="98">
        <v>1568.7392678052761</v>
      </c>
      <c r="D149" s="98">
        <v>1510.5560792793378</v>
      </c>
      <c r="E149" s="98">
        <v>1468.023942144946</v>
      </c>
      <c r="F149" s="98">
        <v>1521.2804219546636</v>
      </c>
      <c r="G149" s="98">
        <v>1483.2445354165077</v>
      </c>
      <c r="H149" s="98">
        <v>1487.6010216741045</v>
      </c>
      <c r="I149" s="98">
        <v>1483.4649584181568</v>
      </c>
      <c r="J149" s="98">
        <v>1501.2389480954616</v>
      </c>
      <c r="K149" s="98">
        <v>1506.6736983169624</v>
      </c>
      <c r="L149" s="98">
        <v>1583.3464584970677</v>
      </c>
      <c r="M149" s="98">
        <v>1509.9296743714183</v>
      </c>
      <c r="N149" s="98">
        <v>1455.3874364478977</v>
      </c>
      <c r="O149" s="98">
        <v>1433.7327352079033</v>
      </c>
      <c r="P149" s="98">
        <v>1375.7883224068723</v>
      </c>
      <c r="Q149" s="98">
        <v>1284.1830732349108</v>
      </c>
      <c r="R149" s="98">
        <v>1354.9625312054229</v>
      </c>
      <c r="S149" s="98">
        <v>1334.8195016567895</v>
      </c>
      <c r="T149" s="98">
        <v>1415.3277532242591</v>
      </c>
      <c r="U149" s="98">
        <v>1356.0040985124128</v>
      </c>
      <c r="V149" s="98">
        <v>1446.4542543041166</v>
      </c>
      <c r="W149" s="98">
        <v>1340.8352036770852</v>
      </c>
      <c r="X149" s="98">
        <v>1268.3718280983078</v>
      </c>
      <c r="Y149" s="98">
        <v>1121.0759125912637</v>
      </c>
      <c r="DA149" s="63" t="s">
        <v>2383</v>
      </c>
    </row>
    <row r="150" spans="1:105" ht="12" customHeight="1" x14ac:dyDescent="0.25">
      <c r="A150" s="97" t="s">
        <v>123</v>
      </c>
      <c r="B150" s="98">
        <v>1019.3218940715684</v>
      </c>
      <c r="C150" s="98">
        <v>1013.7908983738719</v>
      </c>
      <c r="D150" s="98">
        <v>990.79517088481532</v>
      </c>
      <c r="E150" s="98">
        <v>971.82279064486829</v>
      </c>
      <c r="F150" s="98">
        <v>985.19193653819116</v>
      </c>
      <c r="G150" s="98">
        <v>978.09561734983583</v>
      </c>
      <c r="H150" s="98">
        <v>991.08057322290074</v>
      </c>
      <c r="I150" s="98">
        <v>996.74591279216929</v>
      </c>
      <c r="J150" s="98">
        <v>1009.66056088446</v>
      </c>
      <c r="K150" s="98">
        <v>1023.5317203615245</v>
      </c>
      <c r="L150" s="98">
        <v>1044.6257889932754</v>
      </c>
      <c r="M150" s="98">
        <v>912.93150268887302</v>
      </c>
      <c r="N150" s="98">
        <v>882.98197116504798</v>
      </c>
      <c r="O150" s="98">
        <v>884.12568169741917</v>
      </c>
      <c r="P150" s="98">
        <v>855.05053540948427</v>
      </c>
      <c r="Q150" s="98">
        <v>808.09116694387808</v>
      </c>
      <c r="R150" s="98">
        <v>868.26502806856615</v>
      </c>
      <c r="S150" s="98">
        <v>872.60649518737864</v>
      </c>
      <c r="T150" s="98">
        <v>915.41144044265423</v>
      </c>
      <c r="U150" s="98">
        <v>902.54468625486129</v>
      </c>
      <c r="V150" s="98">
        <v>1039.9631620880762</v>
      </c>
      <c r="W150" s="98">
        <v>951.28382020043193</v>
      </c>
      <c r="X150" s="98">
        <v>945.74552102043276</v>
      </c>
      <c r="Y150" s="98">
        <v>890.92209132304754</v>
      </c>
      <c r="DA150" s="63" t="s">
        <v>2384</v>
      </c>
    </row>
    <row r="151" spans="1:105" ht="12" customHeight="1" x14ac:dyDescent="0.25">
      <c r="A151" s="100" t="s">
        <v>50</v>
      </c>
      <c r="B151" s="101">
        <v>315.47985903950018</v>
      </c>
      <c r="C151" s="101">
        <v>330.36674423614448</v>
      </c>
      <c r="D151" s="101">
        <v>313.79984525285687</v>
      </c>
      <c r="E151" s="101">
        <v>263.28683361879348</v>
      </c>
      <c r="F151" s="101">
        <v>275.43861851120386</v>
      </c>
      <c r="G151" s="101">
        <v>300.59985480831904</v>
      </c>
      <c r="H151" s="101">
        <v>291.03536410287938</v>
      </c>
      <c r="I151" s="101">
        <v>292.98315395102748</v>
      </c>
      <c r="J151" s="101">
        <v>290.39310130050029</v>
      </c>
      <c r="K151" s="101">
        <v>304.03560696489455</v>
      </c>
      <c r="L151" s="101">
        <v>266.66852365083639</v>
      </c>
      <c r="M151" s="101">
        <v>178.53317890634708</v>
      </c>
      <c r="N151" s="101">
        <v>171.11882111646275</v>
      </c>
      <c r="O151" s="101">
        <v>155.68770382998267</v>
      </c>
      <c r="P151" s="101">
        <v>166.01551362393883</v>
      </c>
      <c r="Q151" s="101">
        <v>149.00967219894787</v>
      </c>
      <c r="R151" s="101">
        <v>181.51608025032516</v>
      </c>
      <c r="S151" s="101">
        <v>171.96512374289154</v>
      </c>
      <c r="T151" s="101">
        <v>166.30598790712295</v>
      </c>
      <c r="U151" s="101">
        <v>162.58274519634421</v>
      </c>
      <c r="V151" s="101">
        <v>209.32583365886896</v>
      </c>
      <c r="W151" s="101">
        <v>209.87758279961713</v>
      </c>
      <c r="X151" s="101">
        <v>241.12649803725469</v>
      </c>
      <c r="Y151" s="101">
        <v>218.93318580362111</v>
      </c>
      <c r="DA151" s="131" t="s">
        <v>2385</v>
      </c>
    </row>
    <row r="152" spans="1:105" ht="12" customHeight="1" x14ac:dyDescent="0.25">
      <c r="A152" s="103" t="s">
        <v>52</v>
      </c>
      <c r="B152" s="104">
        <v>703.84203503206845</v>
      </c>
      <c r="C152" s="104">
        <v>683.42415413772733</v>
      </c>
      <c r="D152" s="104">
        <v>676.99532563195839</v>
      </c>
      <c r="E152" s="104">
        <v>708.5359570260747</v>
      </c>
      <c r="F152" s="104">
        <v>709.75331802698713</v>
      </c>
      <c r="G152" s="104">
        <v>677.4957625415168</v>
      </c>
      <c r="H152" s="104">
        <v>700.04520912002113</v>
      </c>
      <c r="I152" s="104">
        <v>703.76275884114182</v>
      </c>
      <c r="J152" s="104">
        <v>719.26745958395952</v>
      </c>
      <c r="K152" s="104">
        <v>719.49611339663011</v>
      </c>
      <c r="L152" s="104">
        <v>777.9572653424392</v>
      </c>
      <c r="M152" s="104">
        <v>734.39832378252595</v>
      </c>
      <c r="N152" s="104">
        <v>711.86315004858545</v>
      </c>
      <c r="O152" s="104">
        <v>728.43797786743653</v>
      </c>
      <c r="P152" s="104">
        <v>689.0350217855455</v>
      </c>
      <c r="Q152" s="104">
        <v>659.08149474493018</v>
      </c>
      <c r="R152" s="104">
        <v>686.74894781824116</v>
      </c>
      <c r="S152" s="104">
        <v>700.64137144448705</v>
      </c>
      <c r="T152" s="104">
        <v>749.10545253553141</v>
      </c>
      <c r="U152" s="104">
        <v>739.96194105851703</v>
      </c>
      <c r="V152" s="104">
        <v>830.6373284292074</v>
      </c>
      <c r="W152" s="104">
        <v>741.40623740081469</v>
      </c>
      <c r="X152" s="104">
        <v>704.61902298317784</v>
      </c>
      <c r="Y152" s="104">
        <v>671.98890551942645</v>
      </c>
      <c r="DA152" s="132" t="s">
        <v>2386</v>
      </c>
    </row>
    <row r="153" spans="1:105" ht="12" customHeight="1" x14ac:dyDescent="0.25">
      <c r="A153" s="106" t="s">
        <v>122</v>
      </c>
      <c r="B153" s="101">
        <v>1556.6822540443611</v>
      </c>
      <c r="C153" s="101">
        <v>1498.1027591126765</v>
      </c>
      <c r="D153" s="101">
        <v>1519.62922174254</v>
      </c>
      <c r="E153" s="101">
        <v>1514.1429228364289</v>
      </c>
      <c r="F153" s="101">
        <v>1527.4011355024986</v>
      </c>
      <c r="G153" s="101">
        <v>1522.4628572031597</v>
      </c>
      <c r="H153" s="101">
        <v>1521.4928808726479</v>
      </c>
      <c r="I153" s="101">
        <v>1517.5526819099346</v>
      </c>
      <c r="J153" s="101">
        <v>1463.9855007276865</v>
      </c>
      <c r="K153" s="101">
        <v>1425.4344665386564</v>
      </c>
      <c r="L153" s="101">
        <v>1491.9849548529287</v>
      </c>
      <c r="M153" s="101">
        <v>1569.4824124076363</v>
      </c>
      <c r="N153" s="101">
        <v>1601.7305510742769</v>
      </c>
      <c r="O153" s="101">
        <v>1657.6753928660125</v>
      </c>
      <c r="P153" s="101">
        <v>1552.1095703976641</v>
      </c>
      <c r="Q153" s="101">
        <v>1597.9678979357809</v>
      </c>
      <c r="R153" s="101">
        <v>1616.8043741246643</v>
      </c>
      <c r="S153" s="101">
        <v>1639.7590742134726</v>
      </c>
      <c r="T153" s="101">
        <v>1650.8109821301564</v>
      </c>
      <c r="U153" s="101">
        <v>1614.4268735780313</v>
      </c>
      <c r="V153" s="101">
        <v>1617.6278525365215</v>
      </c>
      <c r="W153" s="101">
        <v>1590.3147460772022</v>
      </c>
      <c r="X153" s="101">
        <v>1341.7423820348927</v>
      </c>
      <c r="Y153" s="101">
        <v>1268.6045453540926</v>
      </c>
      <c r="DA153" s="131" t="s">
        <v>2387</v>
      </c>
    </row>
    <row r="154" spans="1:105" ht="12" customHeight="1" x14ac:dyDescent="0.25">
      <c r="A154" s="107" t="s">
        <v>121</v>
      </c>
      <c r="B154" s="104">
        <v>1292.9640875695736</v>
      </c>
      <c r="C154" s="104">
        <v>1310.3158810771424</v>
      </c>
      <c r="D154" s="104">
        <v>1372.0756904191812</v>
      </c>
      <c r="E154" s="104">
        <v>1431.8711913451198</v>
      </c>
      <c r="F154" s="104">
        <v>1458.7854636549803</v>
      </c>
      <c r="G154" s="104">
        <v>1461.3036991148758</v>
      </c>
      <c r="H154" s="104">
        <v>1466.4351524535225</v>
      </c>
      <c r="I154" s="104">
        <v>1508.8554285983787</v>
      </c>
      <c r="J154" s="104">
        <v>1420.3486215838707</v>
      </c>
      <c r="K154" s="104">
        <v>1467.8406432625593</v>
      </c>
      <c r="L154" s="104">
        <v>1483.2595237900339</v>
      </c>
      <c r="M154" s="104">
        <v>1557.1301132296499</v>
      </c>
      <c r="N154" s="104">
        <v>1520.6498254084293</v>
      </c>
      <c r="O154" s="104">
        <v>1540.5778897536468</v>
      </c>
      <c r="P154" s="104">
        <v>1429.2137913406489</v>
      </c>
      <c r="Q154" s="104">
        <v>1465.796988322779</v>
      </c>
      <c r="R154" s="104">
        <v>1486.908398970397</v>
      </c>
      <c r="S154" s="104">
        <v>1558.473493245921</v>
      </c>
      <c r="T154" s="104">
        <v>1592.4389919731261</v>
      </c>
      <c r="U154" s="104">
        <v>1555.0084480772573</v>
      </c>
      <c r="V154" s="104">
        <v>1526.2349642977229</v>
      </c>
      <c r="W154" s="104">
        <v>1541.1418874371132</v>
      </c>
      <c r="X154" s="104">
        <v>1388.576163917829</v>
      </c>
      <c r="Y154" s="104">
        <v>1236.6494451037534</v>
      </c>
      <c r="DA154" s="132" t="s">
        <v>2388</v>
      </c>
    </row>
    <row r="155" spans="1:105" ht="12" customHeight="1" x14ac:dyDescent="0.25">
      <c r="A155" s="108" t="s">
        <v>53</v>
      </c>
      <c r="B155" s="98">
        <v>770.04055086714243</v>
      </c>
      <c r="C155" s="98">
        <v>765.90806629299948</v>
      </c>
      <c r="D155" s="98">
        <v>771.66940957616418</v>
      </c>
      <c r="E155" s="98">
        <v>764.28300027364537</v>
      </c>
      <c r="F155" s="98">
        <v>786.70008522336047</v>
      </c>
      <c r="G155" s="98">
        <v>760.38699164216405</v>
      </c>
      <c r="H155" s="98">
        <v>736.92291839361212</v>
      </c>
      <c r="I155" s="98">
        <v>797.81380900350518</v>
      </c>
      <c r="J155" s="98">
        <v>694.99055135098922</v>
      </c>
      <c r="K155" s="98">
        <v>711.789075856257</v>
      </c>
      <c r="L155" s="98">
        <v>722.80318487641807</v>
      </c>
      <c r="M155" s="98">
        <v>727.27375024550497</v>
      </c>
      <c r="N155" s="98">
        <v>702.31163277839062</v>
      </c>
      <c r="O155" s="98">
        <v>727.83151663304341</v>
      </c>
      <c r="P155" s="98">
        <v>616.74850692469863</v>
      </c>
      <c r="Q155" s="98">
        <v>627.73959062102676</v>
      </c>
      <c r="R155" s="98">
        <v>636.89316085848407</v>
      </c>
      <c r="S155" s="98">
        <v>687.6598302770567</v>
      </c>
      <c r="T155" s="98">
        <v>668.89815793288233</v>
      </c>
      <c r="U155" s="98">
        <v>638.4207047862709</v>
      </c>
      <c r="V155" s="98">
        <v>588.59981066608566</v>
      </c>
      <c r="W155" s="98">
        <v>631.46129092536319</v>
      </c>
      <c r="X155" s="98">
        <v>499.01596089127395</v>
      </c>
      <c r="Y155" s="98">
        <v>410.44522213750605</v>
      </c>
      <c r="DA155" s="63" t="s">
        <v>2389</v>
      </c>
    </row>
    <row r="156" spans="1:105" ht="12" customHeight="1" x14ac:dyDescent="0.25">
      <c r="A156" s="108" t="s">
        <v>52</v>
      </c>
      <c r="B156" s="98">
        <v>522.92353670243142</v>
      </c>
      <c r="C156" s="98">
        <v>544.40781478414283</v>
      </c>
      <c r="D156" s="98">
        <v>600.40628084301727</v>
      </c>
      <c r="E156" s="98">
        <v>667.58819107147463</v>
      </c>
      <c r="F156" s="98">
        <v>672.08537843161957</v>
      </c>
      <c r="G156" s="98">
        <v>700.91670747271201</v>
      </c>
      <c r="H156" s="98">
        <v>729.51223405991072</v>
      </c>
      <c r="I156" s="98">
        <v>711.04161959487328</v>
      </c>
      <c r="J156" s="98">
        <v>725.35807023288135</v>
      </c>
      <c r="K156" s="98">
        <v>756.0515674063023</v>
      </c>
      <c r="L156" s="98">
        <v>760.45633891361558</v>
      </c>
      <c r="M156" s="98">
        <v>829.85636298414522</v>
      </c>
      <c r="N156" s="98">
        <v>818.33819263003772</v>
      </c>
      <c r="O156" s="98">
        <v>812.74637312060315</v>
      </c>
      <c r="P156" s="98">
        <v>812.46528441595035</v>
      </c>
      <c r="Q156" s="98">
        <v>838.05739770175194</v>
      </c>
      <c r="R156" s="98">
        <v>850.01523811191282</v>
      </c>
      <c r="S156" s="98">
        <v>870.81366296886415</v>
      </c>
      <c r="T156" s="98">
        <v>923.54083404024414</v>
      </c>
      <c r="U156" s="98">
        <v>916.58774329098662</v>
      </c>
      <c r="V156" s="98">
        <v>937.63515363163754</v>
      </c>
      <c r="W156" s="98">
        <v>909.6805965117502</v>
      </c>
      <c r="X156" s="98">
        <v>889.5602030265552</v>
      </c>
      <c r="Y156" s="98">
        <v>826.2042229662477</v>
      </c>
      <c r="DA156" s="63" t="s">
        <v>2390</v>
      </c>
    </row>
    <row r="157" spans="1:105" ht="12" customHeight="1" x14ac:dyDescent="0.25">
      <c r="A157" s="121" t="s">
        <v>54</v>
      </c>
      <c r="B157" s="122">
        <v>495.51254586467064</v>
      </c>
      <c r="C157" s="122">
        <v>539.99329793510435</v>
      </c>
      <c r="D157" s="122">
        <v>626.81453711710435</v>
      </c>
      <c r="E157" s="122">
        <v>696.58134800575419</v>
      </c>
      <c r="F157" s="122">
        <v>730.75388401475993</v>
      </c>
      <c r="G157" s="122">
        <v>743.76572380180608</v>
      </c>
      <c r="H157" s="122">
        <v>746.42217386091681</v>
      </c>
      <c r="I157" s="122">
        <v>773.20332722380886</v>
      </c>
      <c r="J157" s="122">
        <v>747.23990692817938</v>
      </c>
      <c r="K157" s="122">
        <v>734.40381345424396</v>
      </c>
      <c r="L157" s="122">
        <v>840.02005201306361</v>
      </c>
      <c r="M157" s="122">
        <v>784.95326149064022</v>
      </c>
      <c r="N157" s="122">
        <v>764.33522536995304</v>
      </c>
      <c r="O157" s="122">
        <v>752.37769627512318</v>
      </c>
      <c r="P157" s="122">
        <v>699.22016649130023</v>
      </c>
      <c r="Q157" s="122">
        <v>701.46957101522867</v>
      </c>
      <c r="R157" s="122">
        <v>718.30005258091376</v>
      </c>
      <c r="S157" s="122">
        <v>732.14185844529561</v>
      </c>
      <c r="T157" s="122">
        <v>740.30193908746446</v>
      </c>
      <c r="U157" s="122">
        <v>728.22802382026987</v>
      </c>
      <c r="V157" s="122">
        <v>747.83932222008684</v>
      </c>
      <c r="W157" s="122">
        <v>721.60788666976418</v>
      </c>
      <c r="X157" s="122">
        <v>705.01651133415362</v>
      </c>
      <c r="Y157" s="122">
        <v>665.95237414716996</v>
      </c>
      <c r="DA157" s="130" t="s">
        <v>2391</v>
      </c>
    </row>
    <row r="158" spans="1:105" ht="12" customHeight="1" x14ac:dyDescent="0.25">
      <c r="A158" s="97" t="s">
        <v>50</v>
      </c>
      <c r="B158" s="98">
        <v>1299.7590437744</v>
      </c>
      <c r="C158" s="98">
        <v>1362.6775201203325</v>
      </c>
      <c r="D158" s="98">
        <v>1532.4855429656438</v>
      </c>
      <c r="E158" s="98">
        <v>1801.3404906241226</v>
      </c>
      <c r="F158" s="98">
        <v>1763.6615041630175</v>
      </c>
      <c r="G158" s="98">
        <v>1542.1748976854408</v>
      </c>
      <c r="H158" s="98">
        <v>1405.3529814597587</v>
      </c>
      <c r="I158" s="98">
        <v>1355.0997565036264</v>
      </c>
      <c r="J158" s="98">
        <v>1231.0144849130561</v>
      </c>
      <c r="K158" s="98">
        <v>1243.9704694245734</v>
      </c>
      <c r="L158" s="98">
        <v>1280.2435123044879</v>
      </c>
      <c r="M158" s="98">
        <v>1259.8080432589395</v>
      </c>
      <c r="N158" s="98">
        <v>1198.096477935439</v>
      </c>
      <c r="O158" s="98">
        <v>1178.4942973767033</v>
      </c>
      <c r="P158" s="98">
        <v>1120.294293315874</v>
      </c>
      <c r="Q158" s="98">
        <v>1091.3925791659208</v>
      </c>
      <c r="R158" s="98">
        <v>1071.600249877006</v>
      </c>
      <c r="S158" s="98">
        <v>1127.4648430677419</v>
      </c>
      <c r="T158" s="98">
        <v>1118.649800592455</v>
      </c>
      <c r="U158" s="98">
        <v>1106.8866712648323</v>
      </c>
      <c r="V158" s="98">
        <v>1165.6527115207202</v>
      </c>
      <c r="W158" s="98">
        <v>1061.2206046684948</v>
      </c>
      <c r="X158" s="98">
        <v>967.72511292580486</v>
      </c>
      <c r="Y158" s="98">
        <v>881.3474097445104</v>
      </c>
      <c r="DA158" s="63" t="s">
        <v>2392</v>
      </c>
    </row>
    <row r="159" spans="1:105" ht="12" customHeight="1" x14ac:dyDescent="0.25">
      <c r="A159" s="109" t="s">
        <v>120</v>
      </c>
      <c r="B159" s="33">
        <v>396.38766428402397</v>
      </c>
      <c r="C159" s="33">
        <v>433.47158520536203</v>
      </c>
      <c r="D159" s="33">
        <v>494.0855184038154</v>
      </c>
      <c r="E159" s="33">
        <v>512.04583915971887</v>
      </c>
      <c r="F159" s="33">
        <v>540.94216988548897</v>
      </c>
      <c r="G159" s="33">
        <v>584.18184947404848</v>
      </c>
      <c r="H159" s="33">
        <v>606.34263066122855</v>
      </c>
      <c r="I159" s="33">
        <v>641.38969637604725</v>
      </c>
      <c r="J159" s="33">
        <v>633.24781666203069</v>
      </c>
      <c r="K159" s="33">
        <v>607.95079539772212</v>
      </c>
      <c r="L159" s="33">
        <v>724.71371162207549</v>
      </c>
      <c r="M159" s="33">
        <v>656.22713432922035</v>
      </c>
      <c r="N159" s="33">
        <v>640.94102081123879</v>
      </c>
      <c r="O159" s="33">
        <v>627.53059554800723</v>
      </c>
      <c r="P159" s="33">
        <v>577.40523948771533</v>
      </c>
      <c r="Q159" s="33">
        <v>593.6575734454118</v>
      </c>
      <c r="R159" s="33">
        <v>627.89955369573102</v>
      </c>
      <c r="S159" s="33">
        <v>635.54882664600416</v>
      </c>
      <c r="T159" s="33">
        <v>652.27057760227433</v>
      </c>
      <c r="U159" s="33">
        <v>641.43404341076018</v>
      </c>
      <c r="V159" s="33">
        <v>654.34051026904876</v>
      </c>
      <c r="W159" s="33">
        <v>647.14926307620499</v>
      </c>
      <c r="X159" s="33">
        <v>649.52153818811757</v>
      </c>
      <c r="Y159" s="33">
        <v>621.97440565718625</v>
      </c>
      <c r="DA159" s="60" t="s">
        <v>2393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12924.193196298704</v>
      </c>
      <c r="C161" s="117">
        <f t="shared" si="54"/>
        <v>13422.815433424767</v>
      </c>
      <c r="D161" s="117">
        <f t="shared" si="54"/>
        <v>13014.523798188087</v>
      </c>
      <c r="E161" s="117">
        <f t="shared" si="54"/>
        <v>13566.05076469477</v>
      </c>
      <c r="F161" s="117">
        <f t="shared" si="54"/>
        <v>13012.710650723679</v>
      </c>
      <c r="G161" s="117">
        <f t="shared" si="54"/>
        <v>12472.151586954758</v>
      </c>
      <c r="H161" s="117">
        <f t="shared" si="54"/>
        <v>12403.892094170917</v>
      </c>
      <c r="I161" s="117">
        <f t="shared" si="54"/>
        <v>11475.931194253122</v>
      </c>
      <c r="J161" s="117">
        <f t="shared" si="54"/>
        <v>11777.316262390497</v>
      </c>
      <c r="K161" s="117">
        <f t="shared" si="54"/>
        <v>11396.133730691734</v>
      </c>
      <c r="L161" s="117">
        <f t="shared" si="54"/>
        <v>12741.660481051546</v>
      </c>
      <c r="M161" s="117">
        <f t="shared" si="54"/>
        <v>11255.589337898271</v>
      </c>
      <c r="N161" s="117">
        <f t="shared" si="54"/>
        <v>12135.546710579056</v>
      </c>
      <c r="O161" s="117">
        <f t="shared" si="54"/>
        <v>12121.780979732956</v>
      </c>
      <c r="P161" s="117">
        <f t="shared" si="54"/>
        <v>10671.360386398566</v>
      </c>
      <c r="Q161" s="117">
        <f t="shared" si="54"/>
        <v>11008.132448886936</v>
      </c>
      <c r="R161" s="117">
        <f t="shared" ref="R161:V161" si="55">R162+R164+R166+R175</f>
        <v>11878.451832676608</v>
      </c>
      <c r="S161" s="117">
        <f t="shared" si="55"/>
        <v>12003.752747043616</v>
      </c>
      <c r="T161" s="117">
        <f t="shared" si="55"/>
        <v>11873.439170063422</v>
      </c>
      <c r="U161" s="117">
        <f t="shared" si="55"/>
        <v>11676.062962840761</v>
      </c>
      <c r="V161" s="117">
        <f t="shared" si="55"/>
        <v>11027.286604792753</v>
      </c>
      <c r="W161" s="117">
        <f t="shared" ref="W161:Y161" si="56">W162+W164+W166+W175</f>
        <v>11867.768137363128</v>
      </c>
      <c r="X161" s="117">
        <f t="shared" si="56"/>
        <v>10591.402338255364</v>
      </c>
      <c r="Y161" s="117">
        <f t="shared" si="56"/>
        <v>10019.347972829029</v>
      </c>
      <c r="DA161" s="129" t="s">
        <v>2394</v>
      </c>
    </row>
    <row r="162" spans="1:105" ht="12.95" customHeight="1" x14ac:dyDescent="0.25">
      <c r="A162" s="121" t="s">
        <v>57</v>
      </c>
      <c r="B162" s="122">
        <f t="shared" ref="B162:Y162" si="57">B163</f>
        <v>10697.090356591669</v>
      </c>
      <c r="C162" s="122">
        <f t="shared" si="57"/>
        <v>11210.524655370498</v>
      </c>
      <c r="D162" s="122">
        <f t="shared" si="57"/>
        <v>10803.377806480887</v>
      </c>
      <c r="E162" s="122">
        <f t="shared" si="57"/>
        <v>11229.412297214503</v>
      </c>
      <c r="F162" s="122">
        <f t="shared" si="57"/>
        <v>10801.726169814907</v>
      </c>
      <c r="G162" s="122">
        <f t="shared" si="57"/>
        <v>10290.41226246002</v>
      </c>
      <c r="H162" s="122">
        <f t="shared" si="57"/>
        <v>10174.03601723758</v>
      </c>
      <c r="I162" s="122">
        <f t="shared" si="57"/>
        <v>9288.8927579051142</v>
      </c>
      <c r="J162" s="122">
        <f t="shared" si="57"/>
        <v>9610.9880591753044</v>
      </c>
      <c r="K162" s="122">
        <f t="shared" si="57"/>
        <v>9299.9176707243823</v>
      </c>
      <c r="L162" s="122">
        <f t="shared" si="57"/>
        <v>10527.318190017595</v>
      </c>
      <c r="M162" s="122">
        <f t="shared" si="57"/>
        <v>9015.6093997208081</v>
      </c>
      <c r="N162" s="122">
        <f t="shared" si="57"/>
        <v>9873.9838776658817</v>
      </c>
      <c r="O162" s="122">
        <f t="shared" si="57"/>
        <v>9856.3074465216341</v>
      </c>
      <c r="P162" s="122">
        <f t="shared" si="57"/>
        <v>8486.8658846901126</v>
      </c>
      <c r="Q162" s="122">
        <f t="shared" si="57"/>
        <v>8760.7324550415196</v>
      </c>
      <c r="R162" s="122">
        <f t="shared" si="57"/>
        <v>9610.814997213849</v>
      </c>
      <c r="S162" s="122">
        <f t="shared" si="57"/>
        <v>9679.4749084114701</v>
      </c>
      <c r="T162" s="122">
        <f t="shared" si="57"/>
        <v>9573.775205658254</v>
      </c>
      <c r="U162" s="122">
        <f t="shared" si="57"/>
        <v>9423.8307882146964</v>
      </c>
      <c r="V162" s="122">
        <f t="shared" si="57"/>
        <v>8767.834972906714</v>
      </c>
      <c r="W162" s="122">
        <f t="shared" si="57"/>
        <v>9617.4733197530422</v>
      </c>
      <c r="X162" s="122">
        <f t="shared" si="57"/>
        <v>8486.3429411241923</v>
      </c>
      <c r="Y162" s="122">
        <f t="shared" si="57"/>
        <v>8040.3053904944099</v>
      </c>
      <c r="DA162" s="130" t="s">
        <v>2395</v>
      </c>
    </row>
    <row r="163" spans="1:105" ht="12" customHeight="1" x14ac:dyDescent="0.25">
      <c r="A163" s="97" t="s">
        <v>53</v>
      </c>
      <c r="B163" s="33">
        <v>10697.090356591669</v>
      </c>
      <c r="C163" s="33">
        <v>11210.524655370498</v>
      </c>
      <c r="D163" s="33">
        <v>10803.377806480887</v>
      </c>
      <c r="E163" s="33">
        <v>11229.412297214503</v>
      </c>
      <c r="F163" s="33">
        <v>10801.726169814907</v>
      </c>
      <c r="G163" s="33">
        <v>10290.41226246002</v>
      </c>
      <c r="H163" s="33">
        <v>10174.03601723758</v>
      </c>
      <c r="I163" s="33">
        <v>9288.8927579051142</v>
      </c>
      <c r="J163" s="33">
        <v>9610.9880591753044</v>
      </c>
      <c r="K163" s="33">
        <v>9299.9176707243823</v>
      </c>
      <c r="L163" s="33">
        <v>10527.318190017595</v>
      </c>
      <c r="M163" s="33">
        <v>9015.6093997208081</v>
      </c>
      <c r="N163" s="33">
        <v>9873.9838776658817</v>
      </c>
      <c r="O163" s="33">
        <v>9856.3074465216341</v>
      </c>
      <c r="P163" s="33">
        <v>8486.8658846901126</v>
      </c>
      <c r="Q163" s="33">
        <v>8760.7324550415196</v>
      </c>
      <c r="R163" s="33">
        <v>9610.814997213849</v>
      </c>
      <c r="S163" s="33">
        <v>9679.4749084114701</v>
      </c>
      <c r="T163" s="33">
        <v>9573.775205658254</v>
      </c>
      <c r="U163" s="33">
        <v>9423.8307882146964</v>
      </c>
      <c r="V163" s="33">
        <v>8767.834972906714</v>
      </c>
      <c r="W163" s="33">
        <v>9617.4733197530422</v>
      </c>
      <c r="X163" s="33">
        <v>8486.3429411241923</v>
      </c>
      <c r="Y163" s="33">
        <v>8040.3053904944099</v>
      </c>
      <c r="DA163" s="60" t="s">
        <v>2396</v>
      </c>
    </row>
    <row r="164" spans="1:105" ht="12.95" customHeight="1" x14ac:dyDescent="0.25">
      <c r="A164" s="121" t="s">
        <v>92</v>
      </c>
      <c r="B164" s="122">
        <f t="shared" ref="B164:Y164" si="58">B165</f>
        <v>100.31136290211064</v>
      </c>
      <c r="C164" s="122">
        <f t="shared" si="58"/>
        <v>117.11341215204388</v>
      </c>
      <c r="D164" s="122">
        <f t="shared" si="58"/>
        <v>92.350679107895601</v>
      </c>
      <c r="E164" s="122">
        <f t="shared" si="58"/>
        <v>218.44941009044129</v>
      </c>
      <c r="F164" s="122">
        <f t="shared" si="58"/>
        <v>95.480733244378413</v>
      </c>
      <c r="G164" s="122">
        <f t="shared" si="58"/>
        <v>111.35516996865273</v>
      </c>
      <c r="H164" s="122">
        <f t="shared" si="58"/>
        <v>130.16293274072865</v>
      </c>
      <c r="I164" s="122">
        <f t="shared" si="58"/>
        <v>91.101650447544046</v>
      </c>
      <c r="J164" s="122">
        <f t="shared" si="58"/>
        <v>94.158084973798211</v>
      </c>
      <c r="K164" s="122">
        <f t="shared" si="58"/>
        <v>105.05426024484927</v>
      </c>
      <c r="L164" s="122">
        <f t="shared" si="58"/>
        <v>106.78547743872495</v>
      </c>
      <c r="M164" s="122">
        <f t="shared" si="58"/>
        <v>105.55141442940298</v>
      </c>
      <c r="N164" s="122">
        <f t="shared" si="58"/>
        <v>126.58260399455116</v>
      </c>
      <c r="O164" s="122">
        <f t="shared" si="58"/>
        <v>105.84390877555373</v>
      </c>
      <c r="P164" s="122">
        <f t="shared" si="58"/>
        <v>93.264616772250875</v>
      </c>
      <c r="Q164" s="122">
        <f t="shared" si="58"/>
        <v>124.55641367112017</v>
      </c>
      <c r="R164" s="122">
        <f t="shared" si="58"/>
        <v>132.64201340570102</v>
      </c>
      <c r="S164" s="122">
        <f t="shared" si="58"/>
        <v>141.56742719590363</v>
      </c>
      <c r="T164" s="122">
        <f t="shared" si="58"/>
        <v>121.13204180704058</v>
      </c>
      <c r="U164" s="122">
        <f t="shared" si="58"/>
        <v>134.1661270571087</v>
      </c>
      <c r="V164" s="122">
        <f t="shared" si="58"/>
        <v>134.24941031516147</v>
      </c>
      <c r="W164" s="122">
        <f t="shared" si="58"/>
        <v>132.69679402166517</v>
      </c>
      <c r="X164" s="122">
        <f t="shared" si="58"/>
        <v>116.00219090821328</v>
      </c>
      <c r="Y164" s="122">
        <f t="shared" si="58"/>
        <v>109.91349699101576</v>
      </c>
      <c r="DA164" s="130" t="s">
        <v>2397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100.31136290211064</v>
      </c>
      <c r="C165" s="98">
        <f>IF(RES_hhdet_fec!C165=0,0,RES_hhdet_fec!C165*1000*11630/RES_hhdet_num!C161)</f>
        <v>117.11341215204388</v>
      </c>
      <c r="D165" s="98">
        <f>IF(RES_hhdet_fec!D165=0,0,RES_hhdet_fec!D165*1000*11630/RES_hhdet_num!D161)</f>
        <v>92.350679107895601</v>
      </c>
      <c r="E165" s="98">
        <f>IF(RES_hhdet_fec!E165=0,0,RES_hhdet_fec!E165*1000*11630/RES_hhdet_num!E161)</f>
        <v>218.44941009044129</v>
      </c>
      <c r="F165" s="98">
        <f>IF(RES_hhdet_fec!F165=0,0,RES_hhdet_fec!F165*1000*11630/RES_hhdet_num!F161)</f>
        <v>95.480733244378413</v>
      </c>
      <c r="G165" s="98">
        <f>IF(RES_hhdet_fec!G165=0,0,RES_hhdet_fec!G165*1000*11630/RES_hhdet_num!G161)</f>
        <v>111.35516996865273</v>
      </c>
      <c r="H165" s="98">
        <f>IF(RES_hhdet_fec!H165=0,0,RES_hhdet_fec!H165*1000*11630/RES_hhdet_num!H161)</f>
        <v>130.16293274072865</v>
      </c>
      <c r="I165" s="98">
        <f>IF(RES_hhdet_fec!I165=0,0,RES_hhdet_fec!I165*1000*11630/RES_hhdet_num!I161)</f>
        <v>91.101650447544046</v>
      </c>
      <c r="J165" s="98">
        <f>IF(RES_hhdet_fec!J165=0,0,RES_hhdet_fec!J165*1000*11630/RES_hhdet_num!J161)</f>
        <v>94.158084973798211</v>
      </c>
      <c r="K165" s="98">
        <f>IF(RES_hhdet_fec!K165=0,0,RES_hhdet_fec!K165*1000*11630/RES_hhdet_num!K161)</f>
        <v>105.05426024484927</v>
      </c>
      <c r="L165" s="98">
        <f>IF(RES_hhdet_fec!L165=0,0,RES_hhdet_fec!L165*1000*11630/RES_hhdet_num!L161)</f>
        <v>106.78547743872495</v>
      </c>
      <c r="M165" s="98">
        <f>IF(RES_hhdet_fec!M165=0,0,RES_hhdet_fec!M165*1000*11630/RES_hhdet_num!M161)</f>
        <v>105.55141442940298</v>
      </c>
      <c r="N165" s="98">
        <f>IF(RES_hhdet_fec!N165=0,0,RES_hhdet_fec!N165*1000*11630/RES_hhdet_num!N161)</f>
        <v>126.58260399455116</v>
      </c>
      <c r="O165" s="98">
        <f>IF(RES_hhdet_fec!O165=0,0,RES_hhdet_fec!O165*1000*11630/RES_hhdet_num!O161)</f>
        <v>105.84390877555373</v>
      </c>
      <c r="P165" s="98">
        <f>IF(RES_hhdet_fec!P165=0,0,RES_hhdet_fec!P165*1000*11630/RES_hhdet_num!P161)</f>
        <v>93.264616772250875</v>
      </c>
      <c r="Q165" s="98">
        <f>IF(RES_hhdet_fec!Q165=0,0,RES_hhdet_fec!Q165*1000*11630/RES_hhdet_num!Q161)</f>
        <v>124.55641367112017</v>
      </c>
      <c r="R165" s="98">
        <f>IF(RES_hhdet_fec!R165=0,0,RES_hhdet_fec!R165*1000*11630/RES_hhdet_num!R161)</f>
        <v>132.64201340570102</v>
      </c>
      <c r="S165" s="98">
        <f>IF(RES_hhdet_fec!S165=0,0,RES_hhdet_fec!S165*1000*11630/RES_hhdet_num!S161)</f>
        <v>141.56742719590363</v>
      </c>
      <c r="T165" s="98">
        <f>IF(RES_hhdet_fec!T165=0,0,RES_hhdet_fec!T165*1000*11630/RES_hhdet_num!T161)</f>
        <v>121.13204180704058</v>
      </c>
      <c r="U165" s="98">
        <f>IF(RES_hhdet_fec!U165=0,0,RES_hhdet_fec!U165*1000*11630/RES_hhdet_num!U161)</f>
        <v>134.1661270571087</v>
      </c>
      <c r="V165" s="98">
        <f>IF(RES_hhdet_fec!V165=0,0,RES_hhdet_fec!V165*1000*11630/RES_hhdet_num!V161)</f>
        <v>134.24941031516147</v>
      </c>
      <c r="W165" s="98">
        <f>IF(RES_hhdet_fec!W165=0,0,RES_hhdet_fec!W165*1000*11630/RES_hhdet_num!W161)</f>
        <v>132.69679402166517</v>
      </c>
      <c r="X165" s="98">
        <f>IF(RES_hhdet_fec!X165=0,0,RES_hhdet_fec!X165*1000*11630/RES_hhdet_num!X161)</f>
        <v>116.00219090821328</v>
      </c>
      <c r="Y165" s="98">
        <f>IF(RES_hhdet_fec!Y165=0,0,RES_hhdet_fec!Y165*1000*11630/RES_hhdet_num!Y161)</f>
        <v>109.91349699101576</v>
      </c>
      <c r="DA165" s="63" t="s">
        <v>2398</v>
      </c>
    </row>
    <row r="166" spans="1:105" ht="12" customHeight="1" x14ac:dyDescent="0.25">
      <c r="A166" s="121" t="s">
        <v>55</v>
      </c>
      <c r="B166" s="122">
        <v>1497.4298968732476</v>
      </c>
      <c r="C166" s="122">
        <v>1449.7785301305155</v>
      </c>
      <c r="D166" s="122">
        <v>1459.2501612862497</v>
      </c>
      <c r="E166" s="122">
        <v>1459.782049433127</v>
      </c>
      <c r="F166" s="122">
        <v>1464.8134918491207</v>
      </c>
      <c r="G166" s="122">
        <v>1413.4164610537587</v>
      </c>
      <c r="H166" s="122">
        <v>1415.4102448292178</v>
      </c>
      <c r="I166" s="122">
        <v>1404.3623278633854</v>
      </c>
      <c r="J166" s="122">
        <v>1390.6729197699262</v>
      </c>
      <c r="K166" s="122">
        <v>1357.4708721666223</v>
      </c>
      <c r="L166" s="122">
        <v>1413.3160352075406</v>
      </c>
      <c r="M166" s="122">
        <v>1467.7694426742573</v>
      </c>
      <c r="N166" s="122">
        <v>1474.0660726377166</v>
      </c>
      <c r="O166" s="122">
        <v>1513.4797449897446</v>
      </c>
      <c r="P166" s="122">
        <v>1466.2792117149002</v>
      </c>
      <c r="Q166" s="122">
        <v>1486.1631225555027</v>
      </c>
      <c r="R166" s="122">
        <v>1511.4156061031611</v>
      </c>
      <c r="S166" s="122">
        <v>1538.8948446695988</v>
      </c>
      <c r="T166" s="122">
        <v>1532.7987377542324</v>
      </c>
      <c r="U166" s="122">
        <v>1496.9581091300081</v>
      </c>
      <c r="V166" s="122">
        <v>1493.5757122958962</v>
      </c>
      <c r="W166" s="122">
        <v>1506.3795560090739</v>
      </c>
      <c r="X166" s="122">
        <v>1363.9928896713047</v>
      </c>
      <c r="Y166" s="122">
        <v>1286.3942708687398</v>
      </c>
      <c r="DA166" s="130" t="s">
        <v>2399</v>
      </c>
    </row>
    <row r="167" spans="1:105" ht="12" customHeight="1" x14ac:dyDescent="0.25">
      <c r="A167" s="97" t="s">
        <v>124</v>
      </c>
      <c r="B167" s="98">
        <v>1530.5624211268666</v>
      </c>
      <c r="C167" s="98">
        <v>1487.7897705427192</v>
      </c>
      <c r="D167" s="98">
        <v>1477.3467065932728</v>
      </c>
      <c r="E167" s="98">
        <v>1408.5623710347279</v>
      </c>
      <c r="F167" s="98">
        <v>1430.8536817743752</v>
      </c>
      <c r="G167" s="98">
        <v>1416.7125898895399</v>
      </c>
      <c r="H167" s="98">
        <v>1357.8866700019287</v>
      </c>
      <c r="I167" s="98">
        <v>1361.968596572091</v>
      </c>
      <c r="J167" s="98">
        <v>1352.9374635267545</v>
      </c>
      <c r="K167" s="98">
        <v>1340.3081956078502</v>
      </c>
      <c r="L167" s="98">
        <v>1395.7605192954873</v>
      </c>
      <c r="M167" s="98">
        <v>1424.6735946436777</v>
      </c>
      <c r="N167" s="98">
        <v>1395.1362576134945</v>
      </c>
      <c r="O167" s="98">
        <v>1428.703717014595</v>
      </c>
      <c r="P167" s="98">
        <v>1425.6553502456352</v>
      </c>
      <c r="Q167" s="98">
        <v>1383.6610654081417</v>
      </c>
      <c r="R167" s="98">
        <v>1402.5107490460612</v>
      </c>
      <c r="S167" s="98">
        <v>1417.6789414250973</v>
      </c>
      <c r="T167" s="98">
        <v>1389.6953232982307</v>
      </c>
      <c r="U167" s="98">
        <v>1302.8793804256677</v>
      </c>
      <c r="V167" s="98">
        <v>1256.1002875426323</v>
      </c>
      <c r="W167" s="98">
        <v>1306.7635264594658</v>
      </c>
      <c r="X167" s="98">
        <v>1358.8750608968626</v>
      </c>
      <c r="Y167" s="98">
        <v>1140.8509288446708</v>
      </c>
      <c r="DA167" s="63" t="s">
        <v>2400</v>
      </c>
    </row>
    <row r="168" spans="1:105" ht="12" customHeight="1" x14ac:dyDescent="0.25">
      <c r="A168" s="97" t="s">
        <v>123</v>
      </c>
      <c r="B168" s="98">
        <v>939.40858422606675</v>
      </c>
      <c r="C168" s="98">
        <v>962.66679608590175</v>
      </c>
      <c r="D168" s="98">
        <v>938.43672284769821</v>
      </c>
      <c r="E168" s="98">
        <v>896.74331524220736</v>
      </c>
      <c r="F168" s="98">
        <v>903.1430570970407</v>
      </c>
      <c r="G168" s="98">
        <v>902.94008849610861</v>
      </c>
      <c r="H168" s="98">
        <v>907.95548764150476</v>
      </c>
      <c r="I168" s="98">
        <v>888.2910532665486</v>
      </c>
      <c r="J168" s="98">
        <v>881.42380928276282</v>
      </c>
      <c r="K168" s="98">
        <v>856.3461815519687</v>
      </c>
      <c r="L168" s="98">
        <v>902.93252359037228</v>
      </c>
      <c r="M168" s="98">
        <v>901.47488315328599</v>
      </c>
      <c r="N168" s="98">
        <v>875.00799196462276</v>
      </c>
      <c r="O168" s="98">
        <v>914.10476506595603</v>
      </c>
      <c r="P168" s="98">
        <v>969.33298391585652</v>
      </c>
      <c r="Q168" s="98">
        <v>927.33609929197826</v>
      </c>
      <c r="R168" s="98">
        <v>980.27625634348192</v>
      </c>
      <c r="S168" s="98">
        <v>1019.4003139194277</v>
      </c>
      <c r="T168" s="98">
        <v>1041.9591301066223</v>
      </c>
      <c r="U168" s="98">
        <v>997.07933672162994</v>
      </c>
      <c r="V168" s="98">
        <v>979.35763402816644</v>
      </c>
      <c r="W168" s="98">
        <v>1024.101588150826</v>
      </c>
      <c r="X168" s="98">
        <v>1097.621277897106</v>
      </c>
      <c r="Y168" s="98">
        <v>928.23571803192317</v>
      </c>
      <c r="DA168" s="63" t="s">
        <v>2401</v>
      </c>
    </row>
    <row r="169" spans="1:105" ht="12" customHeight="1" x14ac:dyDescent="0.25">
      <c r="A169" s="100" t="s">
        <v>50</v>
      </c>
      <c r="B169" s="101">
        <v>250.80883530187671</v>
      </c>
      <c r="C169" s="101">
        <v>310.05078949729528</v>
      </c>
      <c r="D169" s="101">
        <v>257.04601033963837</v>
      </c>
      <c r="E169" s="101">
        <v>206.05779898560334</v>
      </c>
      <c r="F169" s="101">
        <v>214.94283020743651</v>
      </c>
      <c r="G169" s="101">
        <v>217.63972118333621</v>
      </c>
      <c r="H169" s="101">
        <v>224.69602195542632</v>
      </c>
      <c r="I169" s="101">
        <v>198.14536305212772</v>
      </c>
      <c r="J169" s="101">
        <v>182.7618409377325</v>
      </c>
      <c r="K169" s="101">
        <v>167.33203934689175</v>
      </c>
      <c r="L169" s="101">
        <v>175.64454407192994</v>
      </c>
      <c r="M169" s="101">
        <v>183.25153545053621</v>
      </c>
      <c r="N169" s="101">
        <v>147.07319927125815</v>
      </c>
      <c r="O169" s="101">
        <v>125.00940638653871</v>
      </c>
      <c r="P169" s="101">
        <v>176.3100285349866</v>
      </c>
      <c r="Q169" s="101">
        <v>114.16843020095823</v>
      </c>
      <c r="R169" s="101">
        <v>139.26568596956281</v>
      </c>
      <c r="S169" s="101">
        <v>167.05757575303119</v>
      </c>
      <c r="T169" s="101">
        <v>168.64940905291118</v>
      </c>
      <c r="U169" s="101">
        <v>164.71367034844283</v>
      </c>
      <c r="V169" s="101">
        <v>146.30310916222425</v>
      </c>
      <c r="W169" s="101">
        <v>148.76748219208739</v>
      </c>
      <c r="X169" s="101">
        <v>152.55238378968352</v>
      </c>
      <c r="Y169" s="101">
        <v>107.22559115662358</v>
      </c>
      <c r="DA169" s="131" t="s">
        <v>2402</v>
      </c>
    </row>
    <row r="170" spans="1:105" ht="12" customHeight="1" x14ac:dyDescent="0.25">
      <c r="A170" s="103" t="s">
        <v>52</v>
      </c>
      <c r="B170" s="104">
        <v>688.59974892419018</v>
      </c>
      <c r="C170" s="104">
        <v>652.61600658860652</v>
      </c>
      <c r="D170" s="104">
        <v>681.39071250806001</v>
      </c>
      <c r="E170" s="104">
        <v>690.68551625660405</v>
      </c>
      <c r="F170" s="104">
        <v>688.2002268896041</v>
      </c>
      <c r="G170" s="104">
        <v>685.30036731277232</v>
      </c>
      <c r="H170" s="104">
        <v>683.25946568607856</v>
      </c>
      <c r="I170" s="104">
        <v>690.14569021442082</v>
      </c>
      <c r="J170" s="104">
        <v>698.66196834503035</v>
      </c>
      <c r="K170" s="104">
        <v>689.01414220507695</v>
      </c>
      <c r="L170" s="104">
        <v>727.28797951844228</v>
      </c>
      <c r="M170" s="104">
        <v>718.22334770274995</v>
      </c>
      <c r="N170" s="104">
        <v>727.93479269336456</v>
      </c>
      <c r="O170" s="104">
        <v>789.09535867941679</v>
      </c>
      <c r="P170" s="104">
        <v>793.02295538087003</v>
      </c>
      <c r="Q170" s="104">
        <v>813.16766909102</v>
      </c>
      <c r="R170" s="104">
        <v>841.01057037391888</v>
      </c>
      <c r="S170" s="104">
        <v>852.34273816639688</v>
      </c>
      <c r="T170" s="104">
        <v>873.30972105371109</v>
      </c>
      <c r="U170" s="104">
        <v>832.36566637318697</v>
      </c>
      <c r="V170" s="104">
        <v>833.05452486594231</v>
      </c>
      <c r="W170" s="104">
        <v>875.33410595873863</v>
      </c>
      <c r="X170" s="104">
        <v>945.06889410742247</v>
      </c>
      <c r="Y170" s="104">
        <v>821.01012687529953</v>
      </c>
      <c r="DA170" s="132" t="s">
        <v>2403</v>
      </c>
    </row>
    <row r="171" spans="1:105" ht="12" customHeight="1" x14ac:dyDescent="0.25">
      <c r="A171" s="106" t="s">
        <v>122</v>
      </c>
      <c r="B171" s="101">
        <v>1508.433135974082</v>
      </c>
      <c r="C171" s="101">
        <v>1456.8650111020111</v>
      </c>
      <c r="D171" s="101">
        <v>1469.7047932103023</v>
      </c>
      <c r="E171" s="101">
        <v>1488.8770732734677</v>
      </c>
      <c r="F171" s="101">
        <v>1488.8683973467359</v>
      </c>
      <c r="G171" s="101">
        <v>1424.8016895249964</v>
      </c>
      <c r="H171" s="101">
        <v>1448.1702297740751</v>
      </c>
      <c r="I171" s="101">
        <v>1436.5330626570592</v>
      </c>
      <c r="J171" s="101">
        <v>1430.0409334442209</v>
      </c>
      <c r="K171" s="101">
        <v>1383.5198487096836</v>
      </c>
      <c r="L171" s="101">
        <v>1452.7374334236017</v>
      </c>
      <c r="M171" s="101">
        <v>1522.5925000731545</v>
      </c>
      <c r="N171" s="101">
        <v>1547.4038951854643</v>
      </c>
      <c r="O171" s="101">
        <v>1592.2208987746828</v>
      </c>
      <c r="P171" s="101">
        <v>1520.51152194879</v>
      </c>
      <c r="Q171" s="101">
        <v>1555.0912100503176</v>
      </c>
      <c r="R171" s="101">
        <v>1581.6056743110091</v>
      </c>
      <c r="S171" s="101">
        <v>1611.7283179741494</v>
      </c>
      <c r="T171" s="101">
        <v>1612.7418741375786</v>
      </c>
      <c r="U171" s="101">
        <v>1582.9464504614762</v>
      </c>
      <c r="V171" s="101">
        <v>1588.7086195001302</v>
      </c>
      <c r="W171" s="101">
        <v>1591.1677147839671</v>
      </c>
      <c r="X171" s="101">
        <v>1386.1220252861249</v>
      </c>
      <c r="Y171" s="101">
        <v>1348.7342414267277</v>
      </c>
      <c r="DA171" s="131" t="s">
        <v>2404</v>
      </c>
    </row>
    <row r="172" spans="1:105" ht="12" customHeight="1" x14ac:dyDescent="0.25">
      <c r="A172" s="107" t="s">
        <v>121</v>
      </c>
      <c r="B172" s="104">
        <v>1260.793654403129</v>
      </c>
      <c r="C172" s="104">
        <v>1251.1341506025794</v>
      </c>
      <c r="D172" s="104">
        <v>1294.3769888892973</v>
      </c>
      <c r="E172" s="104">
        <v>1326.7218243361865</v>
      </c>
      <c r="F172" s="104">
        <v>1345.6659756106556</v>
      </c>
      <c r="G172" s="104">
        <v>1310.7099891894036</v>
      </c>
      <c r="H172" s="104">
        <v>1311.1737942377904</v>
      </c>
      <c r="I172" s="104">
        <v>1290.7576095815016</v>
      </c>
      <c r="J172" s="104">
        <v>1248.1587851594254</v>
      </c>
      <c r="K172" s="104">
        <v>1270.9093917402495</v>
      </c>
      <c r="L172" s="104">
        <v>1291.670077480258</v>
      </c>
      <c r="M172" s="104">
        <v>1328.2190247370463</v>
      </c>
      <c r="N172" s="104">
        <v>1311.4070484758486</v>
      </c>
      <c r="O172" s="104">
        <v>1337.2954053317417</v>
      </c>
      <c r="P172" s="104">
        <v>1328.8746258217802</v>
      </c>
      <c r="Q172" s="104">
        <v>1346.7657591298264</v>
      </c>
      <c r="R172" s="104">
        <v>1378.3918320821706</v>
      </c>
      <c r="S172" s="104">
        <v>1409.0527851241613</v>
      </c>
      <c r="T172" s="104">
        <v>1404.3053854315422</v>
      </c>
      <c r="U172" s="104">
        <v>1387.5704909436799</v>
      </c>
      <c r="V172" s="104">
        <v>1388.8719770016362</v>
      </c>
      <c r="W172" s="104">
        <v>1409.1944909013457</v>
      </c>
      <c r="X172" s="104">
        <v>1310.070251743366</v>
      </c>
      <c r="Y172" s="104">
        <v>1225.6350306982877</v>
      </c>
      <c r="DA172" s="132" t="s">
        <v>2405</v>
      </c>
    </row>
    <row r="173" spans="1:105" ht="12" customHeight="1" x14ac:dyDescent="0.25">
      <c r="A173" s="108" t="s">
        <v>53</v>
      </c>
      <c r="B173" s="98">
        <v>581.54243242986854</v>
      </c>
      <c r="C173" s="98">
        <v>571.62389030029317</v>
      </c>
      <c r="D173" s="98">
        <v>573.96257784368356</v>
      </c>
      <c r="E173" s="98">
        <v>575.90481255031466</v>
      </c>
      <c r="F173" s="98">
        <v>578.5535753887566</v>
      </c>
      <c r="G173" s="98">
        <v>556.10064548245964</v>
      </c>
      <c r="H173" s="98">
        <v>515.20312726681323</v>
      </c>
      <c r="I173" s="98">
        <v>518.70382714391303</v>
      </c>
      <c r="J173" s="98">
        <v>473.20554441678894</v>
      </c>
      <c r="K173" s="98">
        <v>481.44642917907834</v>
      </c>
      <c r="L173" s="98">
        <v>517.97570677432941</v>
      </c>
      <c r="M173" s="98">
        <v>504.479203914994</v>
      </c>
      <c r="N173" s="98">
        <v>484.71514710378199</v>
      </c>
      <c r="O173" s="98">
        <v>493.27072186217612</v>
      </c>
      <c r="P173" s="98">
        <v>480.93615630165283</v>
      </c>
      <c r="Q173" s="98">
        <v>464.72878076221969</v>
      </c>
      <c r="R173" s="98">
        <v>473.73071886968876</v>
      </c>
      <c r="S173" s="98">
        <v>500.35528721601156</v>
      </c>
      <c r="T173" s="98">
        <v>496.53925945984827</v>
      </c>
      <c r="U173" s="98">
        <v>477.99688504173372</v>
      </c>
      <c r="V173" s="98">
        <v>467.09340555560379</v>
      </c>
      <c r="W173" s="98">
        <v>481.01508310593522</v>
      </c>
      <c r="X173" s="98">
        <v>415.71966493596409</v>
      </c>
      <c r="Y173" s="98">
        <v>364.90201563848854</v>
      </c>
      <c r="DA173" s="63" t="s">
        <v>2406</v>
      </c>
    </row>
    <row r="174" spans="1:105" ht="12" customHeight="1" x14ac:dyDescent="0.25">
      <c r="A174" s="115" t="s">
        <v>52</v>
      </c>
      <c r="B174" s="33">
        <v>679.25122197326027</v>
      </c>
      <c r="C174" s="33">
        <v>679.51026030228627</v>
      </c>
      <c r="D174" s="33">
        <v>720.41441104561352</v>
      </c>
      <c r="E174" s="33">
        <v>750.81701178587218</v>
      </c>
      <c r="F174" s="33">
        <v>767.11240022189918</v>
      </c>
      <c r="G174" s="33">
        <v>754.6093437069444</v>
      </c>
      <c r="H174" s="33">
        <v>795.9706669709775</v>
      </c>
      <c r="I174" s="33">
        <v>772.05378243758855</v>
      </c>
      <c r="J174" s="33">
        <v>774.95324074263669</v>
      </c>
      <c r="K174" s="33">
        <v>789.46296256117171</v>
      </c>
      <c r="L174" s="33">
        <v>773.6943707059288</v>
      </c>
      <c r="M174" s="33">
        <v>823.73982082205305</v>
      </c>
      <c r="N174" s="33">
        <v>826.69190137206681</v>
      </c>
      <c r="O174" s="33">
        <v>844.0246834695655</v>
      </c>
      <c r="P174" s="33">
        <v>847.93846952012723</v>
      </c>
      <c r="Q174" s="33">
        <v>882.03697836760693</v>
      </c>
      <c r="R174" s="33">
        <v>904.66111321248229</v>
      </c>
      <c r="S174" s="33">
        <v>908.69749790814944</v>
      </c>
      <c r="T174" s="33">
        <v>907.76612597169355</v>
      </c>
      <c r="U174" s="33">
        <v>909.57360590194617</v>
      </c>
      <c r="V174" s="33">
        <v>921.77857144603206</v>
      </c>
      <c r="W174" s="33">
        <v>928.17940779541016</v>
      </c>
      <c r="X174" s="33">
        <v>894.35058680740201</v>
      </c>
      <c r="Y174" s="33">
        <v>860.73301505979884</v>
      </c>
      <c r="DA174" s="60" t="s">
        <v>2407</v>
      </c>
    </row>
    <row r="175" spans="1:105" ht="12" customHeight="1" x14ac:dyDescent="0.25">
      <c r="A175" s="121" t="s">
        <v>54</v>
      </c>
      <c r="B175" s="122">
        <v>629.36157993167808</v>
      </c>
      <c r="C175" s="122">
        <v>645.39883577170713</v>
      </c>
      <c r="D175" s="122">
        <v>659.5451513130555</v>
      </c>
      <c r="E175" s="122">
        <v>658.40700795669989</v>
      </c>
      <c r="F175" s="122">
        <v>650.69025581527205</v>
      </c>
      <c r="G175" s="122">
        <v>656.96769347232635</v>
      </c>
      <c r="H175" s="122">
        <v>684.28289936338945</v>
      </c>
      <c r="I175" s="122">
        <v>691.57445803707708</v>
      </c>
      <c r="J175" s="122">
        <v>681.49719847146901</v>
      </c>
      <c r="K175" s="122">
        <v>633.69092755587906</v>
      </c>
      <c r="L175" s="122">
        <v>694.24077838768505</v>
      </c>
      <c r="M175" s="122">
        <v>666.65908107380324</v>
      </c>
      <c r="N175" s="122">
        <v>660.91415628090579</v>
      </c>
      <c r="O175" s="122">
        <v>646.1498794460216</v>
      </c>
      <c r="P175" s="122">
        <v>624.95067322130342</v>
      </c>
      <c r="Q175" s="122">
        <v>636.68045761879364</v>
      </c>
      <c r="R175" s="122">
        <v>623.57921595389871</v>
      </c>
      <c r="S175" s="122">
        <v>643.81556676664252</v>
      </c>
      <c r="T175" s="122">
        <v>645.73318484389506</v>
      </c>
      <c r="U175" s="122">
        <v>621.10793843894726</v>
      </c>
      <c r="V175" s="122">
        <v>631.62650927498009</v>
      </c>
      <c r="W175" s="122">
        <v>611.21846757934634</v>
      </c>
      <c r="X175" s="122">
        <v>625.06431655165431</v>
      </c>
      <c r="Y175" s="122">
        <v>582.7348144748654</v>
      </c>
      <c r="DA175" s="130" t="s">
        <v>2408</v>
      </c>
    </row>
    <row r="176" spans="1:105" ht="12" customHeight="1" x14ac:dyDescent="0.25">
      <c r="A176" s="97" t="s">
        <v>50</v>
      </c>
      <c r="B176" s="98">
        <v>948.70309280679123</v>
      </c>
      <c r="C176" s="98">
        <v>921.74763002945633</v>
      </c>
      <c r="D176" s="98">
        <v>934.81343604901747</v>
      </c>
      <c r="E176" s="98">
        <v>916.63487674263081</v>
      </c>
      <c r="F176" s="98">
        <v>914.65679577804053</v>
      </c>
      <c r="G176" s="98">
        <v>893.0317399038056</v>
      </c>
      <c r="H176" s="98">
        <v>886.52373498852683</v>
      </c>
      <c r="I176" s="98">
        <v>919.70702170471179</v>
      </c>
      <c r="J176" s="98">
        <v>878.41499081721156</v>
      </c>
      <c r="K176" s="98">
        <v>882.63959395335633</v>
      </c>
      <c r="L176" s="98">
        <v>891.53904427493796</v>
      </c>
      <c r="M176" s="98">
        <v>902.47526538902878</v>
      </c>
      <c r="N176" s="98">
        <v>871.86591585545307</v>
      </c>
      <c r="O176" s="98">
        <v>869.9869600649796</v>
      </c>
      <c r="P176" s="98">
        <v>870.10617654655096</v>
      </c>
      <c r="Q176" s="98">
        <v>873.89105196972844</v>
      </c>
      <c r="R176" s="98">
        <v>833.16014307384864</v>
      </c>
      <c r="S176" s="98">
        <v>887.12367645732775</v>
      </c>
      <c r="T176" s="98">
        <v>894.01055682066999</v>
      </c>
      <c r="U176" s="98">
        <v>868.43163264602049</v>
      </c>
      <c r="V176" s="98">
        <v>898.06645092286283</v>
      </c>
      <c r="W176" s="98">
        <v>888.8030122958171</v>
      </c>
      <c r="X176" s="98">
        <v>912.96507988613132</v>
      </c>
      <c r="Y176" s="98">
        <v>814.65111704859783</v>
      </c>
      <c r="DA176" s="63" t="s">
        <v>2409</v>
      </c>
    </row>
    <row r="177" spans="1:105" ht="12" customHeight="1" x14ac:dyDescent="0.25">
      <c r="A177" s="109" t="s">
        <v>120</v>
      </c>
      <c r="B177" s="33">
        <v>515.93008250744242</v>
      </c>
      <c r="C177" s="33">
        <v>548.76165710393434</v>
      </c>
      <c r="D177" s="33">
        <v>561.22181681475854</v>
      </c>
      <c r="E177" s="33">
        <v>563.60252475810751</v>
      </c>
      <c r="F177" s="33">
        <v>549.54941792036948</v>
      </c>
      <c r="G177" s="33">
        <v>567.73561259829637</v>
      </c>
      <c r="H177" s="33">
        <v>612.04074257368484</v>
      </c>
      <c r="I177" s="33">
        <v>612.58695797782332</v>
      </c>
      <c r="J177" s="33">
        <v>615.37103465317955</v>
      </c>
      <c r="K177" s="33">
        <v>552.81156719713204</v>
      </c>
      <c r="L177" s="33">
        <v>631.95024522837866</v>
      </c>
      <c r="M177" s="33">
        <v>594.33847483153397</v>
      </c>
      <c r="N177" s="33">
        <v>598.65107159752426</v>
      </c>
      <c r="O177" s="33">
        <v>581.54181677227132</v>
      </c>
      <c r="P177" s="33">
        <v>555.31541117575921</v>
      </c>
      <c r="Q177" s="33">
        <v>571.02947673865549</v>
      </c>
      <c r="R177" s="33">
        <v>568.65237040388274</v>
      </c>
      <c r="S177" s="33">
        <v>583.06775069266178</v>
      </c>
      <c r="T177" s="33">
        <v>586.72042076088144</v>
      </c>
      <c r="U177" s="33">
        <v>565.21220846862877</v>
      </c>
      <c r="V177" s="33">
        <v>574.48429771974259</v>
      </c>
      <c r="W177" s="33">
        <v>556.1574119808314</v>
      </c>
      <c r="X177" s="33">
        <v>574.1736598449753</v>
      </c>
      <c r="Y177" s="33">
        <v>544.65400667257256</v>
      </c>
      <c r="DA177" s="60" t="s">
        <v>2410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8492.1373455176199</v>
      </c>
      <c r="C3" s="117">
        <f t="shared" si="0"/>
        <v>8809.0871982542758</v>
      </c>
      <c r="D3" s="117">
        <f t="shared" si="0"/>
        <v>8925.1926004074867</v>
      </c>
      <c r="E3" s="117">
        <f t="shared" si="0"/>
        <v>8864.8618341871406</v>
      </c>
      <c r="F3" s="117">
        <f t="shared" si="0"/>
        <v>8746.428877463959</v>
      </c>
      <c r="G3" s="117">
        <f t="shared" si="0"/>
        <v>8879.3995715856745</v>
      </c>
      <c r="H3" s="117">
        <f t="shared" si="0"/>
        <v>9663.7876619746166</v>
      </c>
      <c r="I3" s="117">
        <f t="shared" si="0"/>
        <v>8846.9817040978887</v>
      </c>
      <c r="J3" s="117">
        <f t="shared" si="0"/>
        <v>9259.2717667408033</v>
      </c>
      <c r="K3" s="117">
        <f t="shared" si="0"/>
        <v>9486.1343502905747</v>
      </c>
      <c r="L3" s="117">
        <f t="shared" si="0"/>
        <v>10935.109740045089</v>
      </c>
      <c r="M3" s="117">
        <f t="shared" si="0"/>
        <v>9822.6629740294811</v>
      </c>
      <c r="N3" s="117">
        <f t="shared" si="0"/>
        <v>10164.299712262537</v>
      </c>
      <c r="O3" s="117">
        <f t="shared" si="0"/>
        <v>10190.618490008916</v>
      </c>
      <c r="P3" s="117">
        <f t="shared" si="0"/>
        <v>9380.8868430411258</v>
      </c>
      <c r="Q3" s="117">
        <f t="shared" si="0"/>
        <v>9472.2765730498868</v>
      </c>
      <c r="R3" s="117">
        <f t="shared" ref="R3:V3" si="1">R4+R7+R9+R19</f>
        <v>10142.645515034888</v>
      </c>
      <c r="S3" s="117">
        <f t="shared" si="1"/>
        <v>10668.025004699582</v>
      </c>
      <c r="T3" s="117">
        <f t="shared" si="1"/>
        <v>11123.664462582634</v>
      </c>
      <c r="U3" s="117">
        <f t="shared" si="1"/>
        <v>9845.748384296774</v>
      </c>
      <c r="V3" s="117">
        <f t="shared" si="1"/>
        <v>10759.291903303143</v>
      </c>
      <c r="W3" s="117">
        <f t="shared" ref="W3:Y3" si="2">W4+W7+W9+W19</f>
        <v>11913.828720652486</v>
      </c>
      <c r="X3" s="117">
        <f t="shared" si="2"/>
        <v>11187.112119813813</v>
      </c>
      <c r="Y3" s="117">
        <f t="shared" si="2"/>
        <v>10465.959603645524</v>
      </c>
      <c r="DA3" s="129" t="s">
        <v>2412</v>
      </c>
    </row>
    <row r="4" spans="1:105" ht="12.95" customHeight="1" x14ac:dyDescent="0.25">
      <c r="A4" s="121" t="s">
        <v>57</v>
      </c>
      <c r="B4" s="122">
        <f t="shared" ref="B4:Q4" si="3">SUM(B5:B6)</f>
        <v>7079.6497869018458</v>
      </c>
      <c r="C4" s="122">
        <f t="shared" si="3"/>
        <v>7425.8796013843748</v>
      </c>
      <c r="D4" s="122">
        <f t="shared" si="3"/>
        <v>7506.0529022909986</v>
      </c>
      <c r="E4" s="122">
        <f t="shared" si="3"/>
        <v>7308.8880853754354</v>
      </c>
      <c r="F4" s="122">
        <f t="shared" si="3"/>
        <v>7188.1183329935502</v>
      </c>
      <c r="G4" s="122">
        <f t="shared" si="3"/>
        <v>7357.6306420475903</v>
      </c>
      <c r="H4" s="122">
        <f t="shared" si="3"/>
        <v>8065.5209976513352</v>
      </c>
      <c r="I4" s="122">
        <f t="shared" si="3"/>
        <v>7286.7074353195858</v>
      </c>
      <c r="J4" s="122">
        <f t="shared" si="3"/>
        <v>7643.2766296820928</v>
      </c>
      <c r="K4" s="122">
        <f t="shared" si="3"/>
        <v>7825.3186073943261</v>
      </c>
      <c r="L4" s="122">
        <f t="shared" si="3"/>
        <v>9206.8974265400157</v>
      </c>
      <c r="M4" s="122">
        <f t="shared" si="3"/>
        <v>8113.6303547456446</v>
      </c>
      <c r="N4" s="122">
        <f t="shared" si="3"/>
        <v>8444.6034080160116</v>
      </c>
      <c r="O4" s="122">
        <f t="shared" si="3"/>
        <v>8476.2630389057758</v>
      </c>
      <c r="P4" s="122">
        <f t="shared" si="3"/>
        <v>7679.398592516588</v>
      </c>
      <c r="Q4" s="122">
        <f t="shared" si="3"/>
        <v>7750.9003499238206</v>
      </c>
      <c r="R4" s="122">
        <f t="shared" ref="R4:V4" si="4">SUM(R5:R6)</f>
        <v>8379.8242712109131</v>
      </c>
      <c r="S4" s="122">
        <f t="shared" si="4"/>
        <v>8833.4040393556425</v>
      </c>
      <c r="T4" s="122">
        <f t="shared" si="4"/>
        <v>9228.3672013585165</v>
      </c>
      <c r="U4" s="122">
        <f t="shared" si="4"/>
        <v>8044.2871466583474</v>
      </c>
      <c r="V4" s="122">
        <f t="shared" si="4"/>
        <v>8884.2335509496461</v>
      </c>
      <c r="W4" s="122">
        <f t="shared" ref="W4:Y4" si="5">SUM(W5:W6)</f>
        <v>9978.8693772546667</v>
      </c>
      <c r="X4" s="122">
        <f t="shared" si="5"/>
        <v>9430.5420302887269</v>
      </c>
      <c r="Y4" s="122">
        <f t="shared" si="5"/>
        <v>8954.0870160314043</v>
      </c>
      <c r="DA4" s="130" t="s">
        <v>2413</v>
      </c>
    </row>
    <row r="5" spans="1:105" ht="12" customHeight="1" x14ac:dyDescent="0.25">
      <c r="A5" s="97" t="s">
        <v>51</v>
      </c>
      <c r="B5" s="98">
        <v>7017.8127510812583</v>
      </c>
      <c r="C5" s="98">
        <v>7361.8215165657812</v>
      </c>
      <c r="D5" s="98">
        <v>7442.9980070038728</v>
      </c>
      <c r="E5" s="98">
        <v>7248.2939816128992</v>
      </c>
      <c r="F5" s="98">
        <v>7129.7916583968818</v>
      </c>
      <c r="G5" s="98">
        <v>7299.1918526375575</v>
      </c>
      <c r="H5" s="98">
        <v>8002.183762633339</v>
      </c>
      <c r="I5" s="98">
        <v>7230.7745946784953</v>
      </c>
      <c r="J5" s="98">
        <v>7585.3643256098603</v>
      </c>
      <c r="K5" s="98">
        <v>7766.7628298094851</v>
      </c>
      <c r="L5" s="98">
        <v>9137.9311658008119</v>
      </c>
      <c r="M5" s="98">
        <v>8054.3972427044646</v>
      </c>
      <c r="N5" s="98">
        <v>8383.6289761083262</v>
      </c>
      <c r="O5" s="98">
        <v>8415.7980413733567</v>
      </c>
      <c r="P5" s="98">
        <v>7625.9858515247624</v>
      </c>
      <c r="Q5" s="98">
        <v>7697.4023963600594</v>
      </c>
      <c r="R5" s="98">
        <v>8322.2661205300756</v>
      </c>
      <c r="S5" s="98">
        <v>8773.2133892228649</v>
      </c>
      <c r="T5" s="98">
        <v>9165.105681812287</v>
      </c>
      <c r="U5" s="98">
        <v>7990.135465142801</v>
      </c>
      <c r="V5" s="98">
        <v>8824.801436322361</v>
      </c>
      <c r="W5" s="98">
        <v>9913.1884649717267</v>
      </c>
      <c r="X5" s="98">
        <v>9370.5910752498767</v>
      </c>
      <c r="Y5" s="98">
        <v>8898.8209525229868</v>
      </c>
      <c r="DA5" s="63" t="s">
        <v>2414</v>
      </c>
    </row>
    <row r="6" spans="1:105" ht="12" customHeight="1" x14ac:dyDescent="0.25">
      <c r="A6" s="97" t="s">
        <v>53</v>
      </c>
      <c r="B6" s="98">
        <v>61.837035820587111</v>
      </c>
      <c r="C6" s="98">
        <v>64.05808481859323</v>
      </c>
      <c r="D6" s="98">
        <v>63.05489528712566</v>
      </c>
      <c r="E6" s="98">
        <v>60.594103762535887</v>
      </c>
      <c r="F6" s="98">
        <v>58.326674596668887</v>
      </c>
      <c r="G6" s="98">
        <v>58.438789410033102</v>
      </c>
      <c r="H6" s="98">
        <v>63.337235017995887</v>
      </c>
      <c r="I6" s="98">
        <v>55.932840641090706</v>
      </c>
      <c r="J6" s="98">
        <v>57.912304072232025</v>
      </c>
      <c r="K6" s="98">
        <v>58.555777584840861</v>
      </c>
      <c r="L6" s="98">
        <v>68.966260739204614</v>
      </c>
      <c r="M6" s="98">
        <v>59.233112041180306</v>
      </c>
      <c r="N6" s="98">
        <v>60.97443190768589</v>
      </c>
      <c r="O6" s="98">
        <v>60.464997532418323</v>
      </c>
      <c r="P6" s="98">
        <v>53.41274099182575</v>
      </c>
      <c r="Q6" s="98">
        <v>53.497953563761129</v>
      </c>
      <c r="R6" s="98">
        <v>57.558150680837031</v>
      </c>
      <c r="S6" s="98">
        <v>60.190650132777719</v>
      </c>
      <c r="T6" s="98">
        <v>63.261519546229174</v>
      </c>
      <c r="U6" s="98">
        <v>54.151681515546734</v>
      </c>
      <c r="V6" s="98">
        <v>59.432114627285159</v>
      </c>
      <c r="W6" s="98">
        <v>65.680912282940525</v>
      </c>
      <c r="X6" s="98">
        <v>59.950955038850893</v>
      </c>
      <c r="Y6" s="98">
        <v>55.266063508416991</v>
      </c>
      <c r="DA6" s="63" t="s">
        <v>2415</v>
      </c>
    </row>
    <row r="7" spans="1:105" ht="12.95" customHeight="1" x14ac:dyDescent="0.25">
      <c r="A7" s="121" t="s">
        <v>92</v>
      </c>
      <c r="B7" s="122">
        <f t="shared" ref="B7:Y7" si="6">B8</f>
        <v>9.6695599428916701</v>
      </c>
      <c r="C7" s="122">
        <f t="shared" si="6"/>
        <v>11.659907278816194</v>
      </c>
      <c r="D7" s="122">
        <f t="shared" si="6"/>
        <v>10.125630432869629</v>
      </c>
      <c r="E7" s="122">
        <f t="shared" si="6"/>
        <v>20.17283270250951</v>
      </c>
      <c r="F7" s="122">
        <f t="shared" si="6"/>
        <v>11.545382368985337</v>
      </c>
      <c r="G7" s="122">
        <f t="shared" si="6"/>
        <v>15.095543260491741</v>
      </c>
      <c r="H7" s="122">
        <f t="shared" si="6"/>
        <v>19.257123912246431</v>
      </c>
      <c r="I7" s="122">
        <f t="shared" si="6"/>
        <v>15.950553525913952</v>
      </c>
      <c r="J7" s="122">
        <f t="shared" si="6"/>
        <v>16.828404977457126</v>
      </c>
      <c r="K7" s="122">
        <f t="shared" si="6"/>
        <v>21.519710820856961</v>
      </c>
      <c r="L7" s="122">
        <f t="shared" si="6"/>
        <v>25.577179509232494</v>
      </c>
      <c r="M7" s="122">
        <f t="shared" si="6"/>
        <v>26.130456428482209</v>
      </c>
      <c r="N7" s="122">
        <f t="shared" si="6"/>
        <v>31.754048169203273</v>
      </c>
      <c r="O7" s="122">
        <f t="shared" si="6"/>
        <v>28.081049149853676</v>
      </c>
      <c r="P7" s="122">
        <f t="shared" si="6"/>
        <v>25.706737160190155</v>
      </c>
      <c r="Q7" s="122">
        <f t="shared" si="6"/>
        <v>36.39213911015122</v>
      </c>
      <c r="R7" s="122">
        <f t="shared" si="6"/>
        <v>35.284420094514964</v>
      </c>
      <c r="S7" s="122">
        <f t="shared" si="6"/>
        <v>39.547168465709213</v>
      </c>
      <c r="T7" s="122">
        <f t="shared" si="6"/>
        <v>41.192279738690686</v>
      </c>
      <c r="U7" s="122">
        <f t="shared" si="6"/>
        <v>46.92956416844131</v>
      </c>
      <c r="V7" s="122">
        <f t="shared" si="6"/>
        <v>39.139134622644782</v>
      </c>
      <c r="W7" s="122">
        <f t="shared" si="6"/>
        <v>43.934394947026256</v>
      </c>
      <c r="X7" s="122">
        <f t="shared" si="6"/>
        <v>41.506200523468742</v>
      </c>
      <c r="Y7" s="122">
        <f t="shared" si="6"/>
        <v>36.753984610328921</v>
      </c>
      <c r="DA7" s="130" t="s">
        <v>2416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9.6695599428916701</v>
      </c>
      <c r="C8" s="98">
        <f>IF(RES_hhdet_tes!C8=0,0,RES_hhdet_tes!C8*1000*11630/RES_hhdet_num!C3)</f>
        <v>11.659907278816194</v>
      </c>
      <c r="D8" s="98">
        <f>IF(RES_hhdet_tes!D8=0,0,RES_hhdet_tes!D8*1000*11630/RES_hhdet_num!D3)</f>
        <v>10.125630432869629</v>
      </c>
      <c r="E8" s="98">
        <f>IF(RES_hhdet_tes!E8=0,0,RES_hhdet_tes!E8*1000*11630/RES_hhdet_num!E3)</f>
        <v>20.17283270250951</v>
      </c>
      <c r="F8" s="98">
        <f>IF(RES_hhdet_tes!F8=0,0,RES_hhdet_tes!F8*1000*11630/RES_hhdet_num!F3)</f>
        <v>11.545382368985337</v>
      </c>
      <c r="G8" s="98">
        <f>IF(RES_hhdet_tes!G8=0,0,RES_hhdet_tes!G8*1000*11630/RES_hhdet_num!G3)</f>
        <v>15.095543260491741</v>
      </c>
      <c r="H8" s="98">
        <f>IF(RES_hhdet_tes!H8=0,0,RES_hhdet_tes!H8*1000*11630/RES_hhdet_num!H3)</f>
        <v>19.257123912246431</v>
      </c>
      <c r="I8" s="98">
        <f>IF(RES_hhdet_tes!I8=0,0,RES_hhdet_tes!I8*1000*11630/RES_hhdet_num!I3)</f>
        <v>15.950553525913952</v>
      </c>
      <c r="J8" s="98">
        <f>IF(RES_hhdet_tes!J8=0,0,RES_hhdet_tes!J8*1000*11630/RES_hhdet_num!J3)</f>
        <v>16.828404977457126</v>
      </c>
      <c r="K8" s="98">
        <f>IF(RES_hhdet_tes!K8=0,0,RES_hhdet_tes!K8*1000*11630/RES_hhdet_num!K3)</f>
        <v>21.519710820856961</v>
      </c>
      <c r="L8" s="98">
        <f>IF(RES_hhdet_tes!L8=0,0,RES_hhdet_tes!L8*1000*11630/RES_hhdet_num!L3)</f>
        <v>25.577179509232494</v>
      </c>
      <c r="M8" s="98">
        <f>IF(RES_hhdet_tes!M8=0,0,RES_hhdet_tes!M8*1000*11630/RES_hhdet_num!M3)</f>
        <v>26.130456428482209</v>
      </c>
      <c r="N8" s="98">
        <f>IF(RES_hhdet_tes!N8=0,0,RES_hhdet_tes!N8*1000*11630/RES_hhdet_num!N3)</f>
        <v>31.754048169203273</v>
      </c>
      <c r="O8" s="98">
        <f>IF(RES_hhdet_tes!O8=0,0,RES_hhdet_tes!O8*1000*11630/RES_hhdet_num!O3)</f>
        <v>28.081049149853676</v>
      </c>
      <c r="P8" s="98">
        <f>IF(RES_hhdet_tes!P8=0,0,RES_hhdet_tes!P8*1000*11630/RES_hhdet_num!P3)</f>
        <v>25.706737160190155</v>
      </c>
      <c r="Q8" s="98">
        <f>IF(RES_hhdet_tes!Q8=0,0,RES_hhdet_tes!Q8*1000*11630/RES_hhdet_num!Q3)</f>
        <v>36.39213911015122</v>
      </c>
      <c r="R8" s="98">
        <f>IF(RES_hhdet_tes!R8=0,0,RES_hhdet_tes!R8*1000*11630/RES_hhdet_num!R3)</f>
        <v>35.284420094514964</v>
      </c>
      <c r="S8" s="98">
        <f>IF(RES_hhdet_tes!S8=0,0,RES_hhdet_tes!S8*1000*11630/RES_hhdet_num!S3)</f>
        <v>39.547168465709213</v>
      </c>
      <c r="T8" s="98">
        <f>IF(RES_hhdet_tes!T8=0,0,RES_hhdet_tes!T8*1000*11630/RES_hhdet_num!T3)</f>
        <v>41.192279738690686</v>
      </c>
      <c r="U8" s="98">
        <f>IF(RES_hhdet_tes!U8=0,0,RES_hhdet_tes!U8*1000*11630/RES_hhdet_num!U3)</f>
        <v>46.92956416844131</v>
      </c>
      <c r="V8" s="98">
        <f>IF(RES_hhdet_tes!V8=0,0,RES_hhdet_tes!V8*1000*11630/RES_hhdet_num!V3)</f>
        <v>39.139134622644782</v>
      </c>
      <c r="W8" s="98">
        <f>IF(RES_hhdet_tes!W8=0,0,RES_hhdet_tes!W8*1000*11630/RES_hhdet_num!W3)</f>
        <v>43.934394947026256</v>
      </c>
      <c r="X8" s="98">
        <f>IF(RES_hhdet_tes!X8=0,0,RES_hhdet_tes!X8*1000*11630/RES_hhdet_num!X3)</f>
        <v>41.506200523468742</v>
      </c>
      <c r="Y8" s="98">
        <f>IF(RES_hhdet_tes!Y8=0,0,RES_hhdet_tes!Y8*1000*11630/RES_hhdet_num!Y3)</f>
        <v>36.753984610328921</v>
      </c>
      <c r="DA8" s="63" t="s">
        <v>2417</v>
      </c>
    </row>
    <row r="9" spans="1:105" ht="12" customHeight="1" x14ac:dyDescent="0.25">
      <c r="A9" s="121" t="s">
        <v>55</v>
      </c>
      <c r="B9" s="122">
        <v>976.36984446866518</v>
      </c>
      <c r="C9" s="122">
        <v>948.03941909644197</v>
      </c>
      <c r="D9" s="122">
        <v>974.72703128463706</v>
      </c>
      <c r="E9" s="122">
        <v>990.7907971137912</v>
      </c>
      <c r="F9" s="122">
        <v>1006.4060940618122</v>
      </c>
      <c r="G9" s="122">
        <v>992.300849060117</v>
      </c>
      <c r="H9" s="122">
        <v>1035.0779094526135</v>
      </c>
      <c r="I9" s="122">
        <v>1012.66341450111</v>
      </c>
      <c r="J9" s="122">
        <v>1051.4977531239349</v>
      </c>
      <c r="K9" s="122">
        <v>1083.8014188337424</v>
      </c>
      <c r="L9" s="122">
        <v>1121.771295730143</v>
      </c>
      <c r="M9" s="122">
        <v>1132.783770669138</v>
      </c>
      <c r="N9" s="122">
        <v>1137.2888318976459</v>
      </c>
      <c r="O9" s="122">
        <v>1146.6977887033233</v>
      </c>
      <c r="P9" s="122">
        <v>1153.825351552297</v>
      </c>
      <c r="Q9" s="122">
        <v>1161.1995830488402</v>
      </c>
      <c r="R9" s="122">
        <v>1197.8089657929795</v>
      </c>
      <c r="S9" s="122">
        <v>1250.0273190099715</v>
      </c>
      <c r="T9" s="122">
        <v>1303.3304025840509</v>
      </c>
      <c r="U9" s="122">
        <v>1199.8693557856959</v>
      </c>
      <c r="V9" s="122">
        <v>1273.2715453032513</v>
      </c>
      <c r="W9" s="122">
        <v>1317.5153095828005</v>
      </c>
      <c r="X9" s="122">
        <v>1235.9152524850156</v>
      </c>
      <c r="Y9" s="122">
        <v>1057.4515037152112</v>
      </c>
      <c r="DA9" s="130" t="s">
        <v>2418</v>
      </c>
    </row>
    <row r="10" spans="1:105" ht="12" customHeight="1" x14ac:dyDescent="0.25">
      <c r="A10" s="97" t="s">
        <v>143</v>
      </c>
      <c r="B10" s="98">
        <v>815.51671227635336</v>
      </c>
      <c r="C10" s="98">
        <v>791.23299916644851</v>
      </c>
      <c r="D10" s="98">
        <v>849.68195329902642</v>
      </c>
      <c r="E10" s="98">
        <v>851.98619653550793</v>
      </c>
      <c r="F10" s="98">
        <v>885.9242576975613</v>
      </c>
      <c r="G10" s="98">
        <v>899.73843558092437</v>
      </c>
      <c r="H10" s="98">
        <v>943.03801412414577</v>
      </c>
      <c r="I10" s="98">
        <v>901.39652117848505</v>
      </c>
      <c r="J10" s="98">
        <v>961.76160736334498</v>
      </c>
      <c r="K10" s="98">
        <v>996.76612875234764</v>
      </c>
      <c r="L10" s="98">
        <v>1027.1820854311379</v>
      </c>
      <c r="M10" s="98">
        <v>1019.6855745637258</v>
      </c>
      <c r="N10" s="98">
        <v>1053.4397973348116</v>
      </c>
      <c r="O10" s="98">
        <v>1072.2261379574343</v>
      </c>
      <c r="P10" s="98">
        <v>1097.8401292554554</v>
      </c>
      <c r="Q10" s="98">
        <v>1100.4697818856587</v>
      </c>
      <c r="R10" s="98">
        <v>1142.0624234692289</v>
      </c>
      <c r="S10" s="98">
        <v>1202.7147993279179</v>
      </c>
      <c r="T10" s="98">
        <v>1265.9543844387631</v>
      </c>
      <c r="U10" s="98">
        <v>1101.6586178408988</v>
      </c>
      <c r="V10" s="98">
        <v>1192.6988726063917</v>
      </c>
      <c r="W10" s="98">
        <v>1253.8850302898823</v>
      </c>
      <c r="X10" s="98">
        <v>1136.5026914548289</v>
      </c>
      <c r="Y10" s="98">
        <v>958.90889085102583</v>
      </c>
      <c r="DA10" s="63" t="s">
        <v>2419</v>
      </c>
    </row>
    <row r="11" spans="1:105" ht="12" customHeight="1" x14ac:dyDescent="0.25">
      <c r="A11" s="97" t="s">
        <v>124</v>
      </c>
      <c r="B11" s="98">
        <v>1015.4717918390738</v>
      </c>
      <c r="C11" s="98">
        <v>984.32741654954259</v>
      </c>
      <c r="D11" s="98">
        <v>983.72666389885126</v>
      </c>
      <c r="E11" s="98">
        <v>927.14258254195909</v>
      </c>
      <c r="F11" s="98">
        <v>1009.0728319964384</v>
      </c>
      <c r="G11" s="98">
        <v>993.79157488623559</v>
      </c>
      <c r="H11" s="98">
        <v>1005.5295225496942</v>
      </c>
      <c r="I11" s="98">
        <v>969.27998430132641</v>
      </c>
      <c r="J11" s="98">
        <v>1021.5829073804525</v>
      </c>
      <c r="K11" s="98">
        <v>1042.446277763227</v>
      </c>
      <c r="L11" s="98">
        <v>1108.3840402894691</v>
      </c>
      <c r="M11" s="98">
        <v>1165.4294442124772</v>
      </c>
      <c r="N11" s="98">
        <v>1147.6614297675319</v>
      </c>
      <c r="O11" s="98">
        <v>1133.5950332393581</v>
      </c>
      <c r="P11" s="98">
        <v>1167.3038626942912</v>
      </c>
      <c r="Q11" s="98">
        <v>1075.358640118945</v>
      </c>
      <c r="R11" s="98">
        <v>1192.6632147142448</v>
      </c>
      <c r="S11" s="98">
        <v>1142.2169356787342</v>
      </c>
      <c r="T11" s="98">
        <v>1273.3052793982458</v>
      </c>
      <c r="U11" s="98">
        <v>1234.307127006681</v>
      </c>
      <c r="V11" s="98">
        <v>1285.5139104617365</v>
      </c>
      <c r="W11" s="98">
        <v>1292.082936923525</v>
      </c>
      <c r="X11" s="98">
        <v>1374.1126111312399</v>
      </c>
      <c r="Y11" s="98">
        <v>1121.8180459518883</v>
      </c>
      <c r="DA11" s="63" t="s">
        <v>2420</v>
      </c>
    </row>
    <row r="12" spans="1:105" ht="12" customHeight="1" x14ac:dyDescent="0.25">
      <c r="A12" s="97" t="s">
        <v>123</v>
      </c>
      <c r="B12" s="98">
        <v>1083.2735706726719</v>
      </c>
      <c r="C12" s="98">
        <v>1092.7638519321938</v>
      </c>
      <c r="D12" s="98">
        <v>1109.9619438264517</v>
      </c>
      <c r="E12" s="98">
        <v>983.618307816011</v>
      </c>
      <c r="F12" s="98">
        <v>1249.2707660094425</v>
      </c>
      <c r="G12" s="98">
        <v>1177.7994243117294</v>
      </c>
      <c r="H12" s="98">
        <v>1300.4385674649959</v>
      </c>
      <c r="I12" s="98">
        <v>1119.9873400695712</v>
      </c>
      <c r="J12" s="98">
        <v>1223.0619884884552</v>
      </c>
      <c r="K12" s="98">
        <v>1169.3555188250864</v>
      </c>
      <c r="L12" s="98">
        <v>1232.7234140383976</v>
      </c>
      <c r="M12" s="98">
        <v>1374.3419109494878</v>
      </c>
      <c r="N12" s="98">
        <v>1287.4151355042541</v>
      </c>
      <c r="O12" s="98">
        <v>1211.7444566928978</v>
      </c>
      <c r="P12" s="98">
        <v>1276.1758801950386</v>
      </c>
      <c r="Q12" s="98">
        <v>1086.0804143092944</v>
      </c>
      <c r="R12" s="98">
        <v>1250.7341361218982</v>
      </c>
      <c r="S12" s="98">
        <v>1149.244556583692</v>
      </c>
      <c r="T12" s="98">
        <v>1348.2088229069707</v>
      </c>
      <c r="U12" s="98">
        <v>1288.7127786272515</v>
      </c>
      <c r="V12" s="98">
        <v>1372.2600515801767</v>
      </c>
      <c r="W12" s="98">
        <v>1368.8971990590462</v>
      </c>
      <c r="X12" s="98">
        <v>1476.58527646572</v>
      </c>
      <c r="Y12" s="98">
        <v>1202.6295920050652</v>
      </c>
      <c r="DA12" s="63" t="s">
        <v>2421</v>
      </c>
    </row>
    <row r="13" spans="1:105" ht="12" customHeight="1" x14ac:dyDescent="0.25">
      <c r="A13" s="100" t="s">
        <v>50</v>
      </c>
      <c r="B13" s="101">
        <v>327.70831086802383</v>
      </c>
      <c r="C13" s="101">
        <v>370.1009769276771</v>
      </c>
      <c r="D13" s="101">
        <v>336.44951060485721</v>
      </c>
      <c r="E13" s="101">
        <v>271.12198946188852</v>
      </c>
      <c r="F13" s="101">
        <v>424.02547443241332</v>
      </c>
      <c r="G13" s="101">
        <v>379.02324230445265</v>
      </c>
      <c r="H13" s="101">
        <v>461.82479707260569</v>
      </c>
      <c r="I13" s="101">
        <v>399.69789992909688</v>
      </c>
      <c r="J13" s="101">
        <v>412.08930818640368</v>
      </c>
      <c r="K13" s="101">
        <v>412.98627988449357</v>
      </c>
      <c r="L13" s="101">
        <v>446.21339144351577</v>
      </c>
      <c r="M13" s="101">
        <v>555.936946850141</v>
      </c>
      <c r="N13" s="101">
        <v>503.02143260978949</v>
      </c>
      <c r="O13" s="101">
        <v>481.87882801462786</v>
      </c>
      <c r="P13" s="101">
        <v>502.71966027131714</v>
      </c>
      <c r="Q13" s="101">
        <v>378.32244327467572</v>
      </c>
      <c r="R13" s="101">
        <v>452.0473570015339</v>
      </c>
      <c r="S13" s="101">
        <v>389.41210408637556</v>
      </c>
      <c r="T13" s="101">
        <v>496.30301311606968</v>
      </c>
      <c r="U13" s="101">
        <v>477.88349215164095</v>
      </c>
      <c r="V13" s="101">
        <v>505.7674659008149</v>
      </c>
      <c r="W13" s="101">
        <v>506.17093099712326</v>
      </c>
      <c r="X13" s="101">
        <v>474.84570890450414</v>
      </c>
      <c r="Y13" s="101">
        <v>375.32419011663495</v>
      </c>
      <c r="DA13" s="131" t="s">
        <v>2422</v>
      </c>
    </row>
    <row r="14" spans="1:105" ht="12" customHeight="1" x14ac:dyDescent="0.25">
      <c r="A14" s="103" t="s">
        <v>52</v>
      </c>
      <c r="B14" s="104">
        <v>755.56525980464812</v>
      </c>
      <c r="C14" s="104">
        <v>722.66287500451699</v>
      </c>
      <c r="D14" s="104">
        <v>773.51243322159451</v>
      </c>
      <c r="E14" s="104">
        <v>712.49631835412254</v>
      </c>
      <c r="F14" s="104">
        <v>825.24529157702898</v>
      </c>
      <c r="G14" s="104">
        <v>798.77618200727693</v>
      </c>
      <c r="H14" s="104">
        <v>838.61377039239028</v>
      </c>
      <c r="I14" s="104">
        <v>720.28944014047454</v>
      </c>
      <c r="J14" s="104">
        <v>810.97268030205157</v>
      </c>
      <c r="K14" s="104">
        <v>756.36923894059271</v>
      </c>
      <c r="L14" s="104">
        <v>786.51002259488178</v>
      </c>
      <c r="M14" s="104">
        <v>818.4049640993469</v>
      </c>
      <c r="N14" s="104">
        <v>784.39370289446435</v>
      </c>
      <c r="O14" s="104">
        <v>729.86562867826979</v>
      </c>
      <c r="P14" s="104">
        <v>773.45621992372162</v>
      </c>
      <c r="Q14" s="104">
        <v>707.75797103461855</v>
      </c>
      <c r="R14" s="104">
        <v>798.68677912036446</v>
      </c>
      <c r="S14" s="104">
        <v>759.83245249731647</v>
      </c>
      <c r="T14" s="104">
        <v>851.90580979090123</v>
      </c>
      <c r="U14" s="104">
        <v>810.82928647561062</v>
      </c>
      <c r="V14" s="104">
        <v>866.4925856793617</v>
      </c>
      <c r="W14" s="104">
        <v>862.72626806192284</v>
      </c>
      <c r="X14" s="104">
        <v>1001.7395675612154</v>
      </c>
      <c r="Y14" s="104">
        <v>827.30540188843065</v>
      </c>
      <c r="DA14" s="132" t="s">
        <v>2423</v>
      </c>
    </row>
    <row r="15" spans="1:105" ht="12" customHeight="1" x14ac:dyDescent="0.25">
      <c r="A15" s="106" t="s">
        <v>122</v>
      </c>
      <c r="B15" s="101">
        <v>1189.1757389307936</v>
      </c>
      <c r="C15" s="101">
        <v>1163.3640394884897</v>
      </c>
      <c r="D15" s="101">
        <v>1156.408651670039</v>
      </c>
      <c r="E15" s="101">
        <v>1201.2504951259848</v>
      </c>
      <c r="F15" s="101">
        <v>1172.3454686716043</v>
      </c>
      <c r="G15" s="101">
        <v>1106.7139998381449</v>
      </c>
      <c r="H15" s="101">
        <v>1158.1259372783725</v>
      </c>
      <c r="I15" s="101">
        <v>1149.3709019884204</v>
      </c>
      <c r="J15" s="101">
        <v>1152.9881676981418</v>
      </c>
      <c r="K15" s="101">
        <v>1165.1666746411252</v>
      </c>
      <c r="L15" s="101">
        <v>1207.8153382311314</v>
      </c>
      <c r="M15" s="101">
        <v>1211.4669396638428</v>
      </c>
      <c r="N15" s="101">
        <v>1169.5180861073677</v>
      </c>
      <c r="O15" s="101">
        <v>1172.0672998816872</v>
      </c>
      <c r="P15" s="101">
        <v>1164.9500519126609</v>
      </c>
      <c r="Q15" s="101">
        <v>1188.5592057718404</v>
      </c>
      <c r="R15" s="101">
        <v>1205.422607791864</v>
      </c>
      <c r="S15" s="101">
        <v>1249.9865411491714</v>
      </c>
      <c r="T15" s="101">
        <v>1261.397040415022</v>
      </c>
      <c r="U15" s="101">
        <v>1269.4001746316349</v>
      </c>
      <c r="V15" s="101">
        <v>1332.1306052850898</v>
      </c>
      <c r="W15" s="101">
        <v>1311.8127557858045</v>
      </c>
      <c r="X15" s="101">
        <v>1307.1145597884884</v>
      </c>
      <c r="Y15" s="101">
        <v>1215.8097817269268</v>
      </c>
      <c r="DA15" s="131" t="s">
        <v>2424</v>
      </c>
    </row>
    <row r="16" spans="1:105" ht="12" customHeight="1" x14ac:dyDescent="0.25">
      <c r="A16" s="107" t="s">
        <v>121</v>
      </c>
      <c r="B16" s="104">
        <v>1518.9147040645996</v>
      </c>
      <c r="C16" s="104">
        <v>1534.4700214893317</v>
      </c>
      <c r="D16" s="104">
        <v>1610.5435099556466</v>
      </c>
      <c r="E16" s="104">
        <v>1641.050313603567</v>
      </c>
      <c r="F16" s="104">
        <v>1660.518945179422</v>
      </c>
      <c r="G16" s="104">
        <v>1644.9798729003014</v>
      </c>
      <c r="H16" s="104">
        <v>1630.4405723029554</v>
      </c>
      <c r="I16" s="104">
        <v>1736.9832444227804</v>
      </c>
      <c r="J16" s="104">
        <v>1615.140874011812</v>
      </c>
      <c r="K16" s="104">
        <v>1541.4310269054599</v>
      </c>
      <c r="L16" s="104">
        <v>1541.9505371022362</v>
      </c>
      <c r="M16" s="104">
        <v>1620.2373625965872</v>
      </c>
      <c r="N16" s="104">
        <v>1558.5166637341695</v>
      </c>
      <c r="O16" s="104">
        <v>1501.8185977562682</v>
      </c>
      <c r="P16" s="104">
        <v>1409.59679739018</v>
      </c>
      <c r="Q16" s="104">
        <v>1420.117249341361</v>
      </c>
      <c r="R16" s="104">
        <v>1425.2519163509442</v>
      </c>
      <c r="S16" s="104">
        <v>1479.4592898093049</v>
      </c>
      <c r="T16" s="104">
        <v>1506.9138919459995</v>
      </c>
      <c r="U16" s="104">
        <v>1498.7987082296727</v>
      </c>
      <c r="V16" s="104">
        <v>1555.1072429494623</v>
      </c>
      <c r="W16" s="104">
        <v>1676.0638649001878</v>
      </c>
      <c r="X16" s="104">
        <v>1773.2343188668083</v>
      </c>
      <c r="Y16" s="104">
        <v>1544.3526465492828</v>
      </c>
      <c r="DA16" s="132" t="s">
        <v>2425</v>
      </c>
    </row>
    <row r="17" spans="1:105" ht="12" customHeight="1" x14ac:dyDescent="0.25">
      <c r="A17" s="108" t="s">
        <v>53</v>
      </c>
      <c r="B17" s="98">
        <v>604.0985751591495</v>
      </c>
      <c r="C17" s="98">
        <v>594.1684465071703</v>
      </c>
      <c r="D17" s="98">
        <v>646.91891228609757</v>
      </c>
      <c r="E17" s="98">
        <v>674.76820991444413</v>
      </c>
      <c r="F17" s="98">
        <v>723.75506353668948</v>
      </c>
      <c r="G17" s="98">
        <v>712.06901200414859</v>
      </c>
      <c r="H17" s="98">
        <v>695.28735363185319</v>
      </c>
      <c r="I17" s="98">
        <v>830.51036163606739</v>
      </c>
      <c r="J17" s="98">
        <v>721.4525159424735</v>
      </c>
      <c r="K17" s="98">
        <v>718.3975975494842</v>
      </c>
      <c r="L17" s="98">
        <v>727.02421123875547</v>
      </c>
      <c r="M17" s="98">
        <v>788.16511247290384</v>
      </c>
      <c r="N17" s="98">
        <v>760.65367442279853</v>
      </c>
      <c r="O17" s="98">
        <v>762.58275188444497</v>
      </c>
      <c r="P17" s="98">
        <v>682.49629444653692</v>
      </c>
      <c r="Q17" s="98">
        <v>684.52581931658847</v>
      </c>
      <c r="R17" s="98">
        <v>685.06516203870694</v>
      </c>
      <c r="S17" s="98">
        <v>718.12367181006209</v>
      </c>
      <c r="T17" s="98">
        <v>738.16297106775517</v>
      </c>
      <c r="U17" s="98">
        <v>721.92909701081373</v>
      </c>
      <c r="V17" s="98">
        <v>735.85264703852397</v>
      </c>
      <c r="W17" s="98">
        <v>823.28840585572743</v>
      </c>
      <c r="X17" s="98">
        <v>821.57070761940622</v>
      </c>
      <c r="Y17" s="98">
        <v>651.90041670321386</v>
      </c>
      <c r="DA17" s="63" t="s">
        <v>2426</v>
      </c>
    </row>
    <row r="18" spans="1:105" ht="12" customHeight="1" x14ac:dyDescent="0.25">
      <c r="A18" s="108" t="s">
        <v>52</v>
      </c>
      <c r="B18" s="98">
        <v>914.81612890545046</v>
      </c>
      <c r="C18" s="98">
        <v>940.30157498216215</v>
      </c>
      <c r="D18" s="98">
        <v>963.62459766954908</v>
      </c>
      <c r="E18" s="98">
        <v>966.28210368912323</v>
      </c>
      <c r="F18" s="98">
        <v>936.76388164273203</v>
      </c>
      <c r="G18" s="98">
        <v>932.91086089615339</v>
      </c>
      <c r="H18" s="98">
        <v>935.1532186711022</v>
      </c>
      <c r="I18" s="98">
        <v>906.47288278671317</v>
      </c>
      <c r="J18" s="98">
        <v>893.68835806933885</v>
      </c>
      <c r="K18" s="98">
        <v>823.03342935597595</v>
      </c>
      <c r="L18" s="98">
        <v>814.92632586348009</v>
      </c>
      <c r="M18" s="98">
        <v>832.0722501236836</v>
      </c>
      <c r="N18" s="98">
        <v>797.86298931137105</v>
      </c>
      <c r="O18" s="98">
        <v>739.23584587182324</v>
      </c>
      <c r="P18" s="98">
        <v>727.10050294364282</v>
      </c>
      <c r="Q18" s="98">
        <v>735.59143002477242</v>
      </c>
      <c r="R18" s="98">
        <v>740.18675431223733</v>
      </c>
      <c r="S18" s="98">
        <v>761.33561799924303</v>
      </c>
      <c r="T18" s="98">
        <v>768.75092087824396</v>
      </c>
      <c r="U18" s="98">
        <v>776.86961121885906</v>
      </c>
      <c r="V18" s="98">
        <v>819.25459591093841</v>
      </c>
      <c r="W18" s="98">
        <v>852.77545904446083</v>
      </c>
      <c r="X18" s="98">
        <v>951.66361124740217</v>
      </c>
      <c r="Y18" s="98">
        <v>892.4522298460688</v>
      </c>
      <c r="DA18" s="63" t="s">
        <v>2427</v>
      </c>
    </row>
    <row r="19" spans="1:105" ht="12" customHeight="1" x14ac:dyDescent="0.25">
      <c r="A19" s="121" t="s">
        <v>54</v>
      </c>
      <c r="B19" s="122">
        <v>426.44815420421821</v>
      </c>
      <c r="C19" s="122">
        <v>423.50827049464385</v>
      </c>
      <c r="D19" s="122">
        <v>434.28703639897975</v>
      </c>
      <c r="E19" s="122">
        <v>545.0101189954039</v>
      </c>
      <c r="F19" s="122">
        <v>540.35906803961143</v>
      </c>
      <c r="G19" s="122">
        <v>514.37253721747663</v>
      </c>
      <c r="H19" s="122">
        <v>543.93163095842033</v>
      </c>
      <c r="I19" s="122">
        <v>531.66030075127946</v>
      </c>
      <c r="J19" s="122">
        <v>547.66897895731802</v>
      </c>
      <c r="K19" s="122">
        <v>555.49461324164997</v>
      </c>
      <c r="L19" s="122">
        <v>580.86383826569681</v>
      </c>
      <c r="M19" s="122">
        <v>550.11839218621844</v>
      </c>
      <c r="N19" s="122">
        <v>550.65342417967565</v>
      </c>
      <c r="O19" s="122">
        <v>539.57661324996241</v>
      </c>
      <c r="P19" s="122">
        <v>521.95616181205094</v>
      </c>
      <c r="Q19" s="122">
        <v>523.78450096707502</v>
      </c>
      <c r="R19" s="122">
        <v>529.72785793648154</v>
      </c>
      <c r="S19" s="122">
        <v>545.04647786825774</v>
      </c>
      <c r="T19" s="122">
        <v>550.77457890137566</v>
      </c>
      <c r="U19" s="122">
        <v>554.66231768428963</v>
      </c>
      <c r="V19" s="122">
        <v>562.64767242760126</v>
      </c>
      <c r="W19" s="122">
        <v>573.50963886799229</v>
      </c>
      <c r="X19" s="122">
        <v>479.14863651660204</v>
      </c>
      <c r="Y19" s="122">
        <v>417.66709928858069</v>
      </c>
      <c r="DA19" s="130" t="s">
        <v>2428</v>
      </c>
    </row>
    <row r="20" spans="1:105" ht="12" customHeight="1" x14ac:dyDescent="0.25">
      <c r="A20" s="97" t="s">
        <v>51</v>
      </c>
      <c r="B20" s="98">
        <v>384.13785474028748</v>
      </c>
      <c r="C20" s="98">
        <v>355.62664544266715</v>
      </c>
      <c r="D20" s="98">
        <v>428.56716371870436</v>
      </c>
      <c r="E20" s="98">
        <v>507.69420260536589</v>
      </c>
      <c r="F20" s="98">
        <v>511.04879528982434</v>
      </c>
      <c r="G20" s="98">
        <v>506.97812958078146</v>
      </c>
      <c r="H20" s="98">
        <v>537.77648662847582</v>
      </c>
      <c r="I20" s="98">
        <v>513.29153349335672</v>
      </c>
      <c r="J20" s="98">
        <v>547.8504745712288</v>
      </c>
      <c r="K20" s="98">
        <v>546.75357869607979</v>
      </c>
      <c r="L20" s="98">
        <v>560.82031981672037</v>
      </c>
      <c r="M20" s="98">
        <v>546.01629242110425</v>
      </c>
      <c r="N20" s="98">
        <v>541.20225183907939</v>
      </c>
      <c r="O20" s="98">
        <v>517.4942842444683</v>
      </c>
      <c r="P20" s="98">
        <v>523.60326104909927</v>
      </c>
      <c r="Q20" s="98">
        <v>516.9162613556083</v>
      </c>
      <c r="R20" s="98">
        <v>525.99908717709582</v>
      </c>
      <c r="S20" s="98">
        <v>555.90931531427054</v>
      </c>
      <c r="T20" s="98">
        <v>560.08104176507652</v>
      </c>
      <c r="U20" s="98">
        <v>522.94234737550107</v>
      </c>
      <c r="V20" s="98">
        <v>575.4141686012357</v>
      </c>
      <c r="W20" s="98">
        <v>556.48074588191321</v>
      </c>
      <c r="X20" s="98">
        <v>423.8486897451308</v>
      </c>
      <c r="Y20" s="98">
        <v>395.72573091309329</v>
      </c>
      <c r="DA20" s="63" t="s">
        <v>2429</v>
      </c>
    </row>
    <row r="21" spans="1:105" ht="12" customHeight="1" x14ac:dyDescent="0.25">
      <c r="A21" s="97" t="s">
        <v>50</v>
      </c>
      <c r="B21" s="98">
        <v>383.59903364010847</v>
      </c>
      <c r="C21" s="98">
        <v>389.31578358883303</v>
      </c>
      <c r="D21" s="98">
        <v>414.24400144631966</v>
      </c>
      <c r="E21" s="98">
        <v>523.86651705830729</v>
      </c>
      <c r="F21" s="98">
        <v>524.65871984645923</v>
      </c>
      <c r="G21" s="98">
        <v>514.53472063027368</v>
      </c>
      <c r="H21" s="98">
        <v>523.32429731633658</v>
      </c>
      <c r="I21" s="98">
        <v>542.42620403687215</v>
      </c>
      <c r="J21" s="98">
        <v>554.7217542871872</v>
      </c>
      <c r="K21" s="98">
        <v>570.99474199643589</v>
      </c>
      <c r="L21" s="98">
        <v>580.70858057843532</v>
      </c>
      <c r="M21" s="98">
        <v>559.0892574992431</v>
      </c>
      <c r="N21" s="98">
        <v>560.04441687910185</v>
      </c>
      <c r="O21" s="98">
        <v>536.8816423256344</v>
      </c>
      <c r="P21" s="98">
        <v>534.51677689165604</v>
      </c>
      <c r="Q21" s="98">
        <v>532.95485200136761</v>
      </c>
      <c r="R21" s="98">
        <v>537.64689776847092</v>
      </c>
      <c r="S21" s="98">
        <v>547.00627523288961</v>
      </c>
      <c r="T21" s="98">
        <v>567.18722183779403</v>
      </c>
      <c r="U21" s="98">
        <v>594.13712549818774</v>
      </c>
      <c r="V21" s="98">
        <v>562.59718002621435</v>
      </c>
      <c r="W21" s="98">
        <v>535.48680684878411</v>
      </c>
      <c r="X21" s="98">
        <v>467.09212303630449</v>
      </c>
      <c r="Y21" s="98">
        <v>383.53404820936379</v>
      </c>
      <c r="DA21" s="63" t="s">
        <v>2430</v>
      </c>
    </row>
    <row r="22" spans="1:105" ht="12" customHeight="1" x14ac:dyDescent="0.25">
      <c r="A22" s="109" t="s">
        <v>120</v>
      </c>
      <c r="B22" s="33">
        <v>481.30828461634201</v>
      </c>
      <c r="C22" s="33">
        <v>480.78213535271044</v>
      </c>
      <c r="D22" s="33">
        <v>455.72496874833541</v>
      </c>
      <c r="E22" s="33">
        <v>576.20210959561723</v>
      </c>
      <c r="F22" s="33">
        <v>563.22507414513495</v>
      </c>
      <c r="G22" s="33">
        <v>516.86608063260201</v>
      </c>
      <c r="H22" s="33">
        <v>563.39145134469004</v>
      </c>
      <c r="I22" s="33">
        <v>529.09769443858033</v>
      </c>
      <c r="J22" s="33">
        <v>541.75341386273737</v>
      </c>
      <c r="K22" s="33">
        <v>546.19847160175368</v>
      </c>
      <c r="L22" s="33">
        <v>587.46477996903457</v>
      </c>
      <c r="M22" s="33">
        <v>545.18503264483809</v>
      </c>
      <c r="N22" s="33">
        <v>547.2456234839442</v>
      </c>
      <c r="O22" s="33">
        <v>548.96500246979338</v>
      </c>
      <c r="P22" s="33">
        <v>512.46809089901058</v>
      </c>
      <c r="Q22" s="33">
        <v>519.52262638674597</v>
      </c>
      <c r="R22" s="33">
        <v>525.19546067041472</v>
      </c>
      <c r="S22" s="33">
        <v>539.80392575301357</v>
      </c>
      <c r="T22" s="33">
        <v>534.84211632895062</v>
      </c>
      <c r="U22" s="33">
        <v>533.47296081534193</v>
      </c>
      <c r="V22" s="33">
        <v>558.17229092577838</v>
      </c>
      <c r="W22" s="33">
        <v>611.21623757151781</v>
      </c>
      <c r="X22" s="33">
        <v>513.56067273027747</v>
      </c>
      <c r="Y22" s="33">
        <v>475.12955015991542</v>
      </c>
      <c r="DA22" s="60" t="s">
        <v>2431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6357.0632702253833</v>
      </c>
      <c r="C24" s="117">
        <f t="shared" si="7"/>
        <v>6509.9738260320291</v>
      </c>
      <c r="D24" s="117">
        <f t="shared" si="7"/>
        <v>6565.5007154936811</v>
      </c>
      <c r="E24" s="117">
        <f t="shared" si="7"/>
        <v>6757.6416625569518</v>
      </c>
      <c r="F24" s="117">
        <f t="shared" si="7"/>
        <v>7167.9421691765519</v>
      </c>
      <c r="G24" s="117">
        <f t="shared" si="7"/>
        <v>7339.4436261465398</v>
      </c>
      <c r="H24" s="117">
        <f t="shared" si="7"/>
        <v>7351.4871276776357</v>
      </c>
      <c r="I24" s="117">
        <f t="shared" si="7"/>
        <v>6836.2645004550623</v>
      </c>
      <c r="J24" s="117">
        <f t="shared" si="7"/>
        <v>7491.9753235442395</v>
      </c>
      <c r="K24" s="117">
        <f t="shared" si="7"/>
        <v>7401.8310733467006</v>
      </c>
      <c r="L24" s="117">
        <f t="shared" si="7"/>
        <v>8148.3383970440027</v>
      </c>
      <c r="M24" s="117">
        <f t="shared" si="7"/>
        <v>7431.767779090249</v>
      </c>
      <c r="N24" s="117">
        <f t="shared" si="7"/>
        <v>7749.7735953290312</v>
      </c>
      <c r="O24" s="117">
        <f t="shared" si="7"/>
        <v>8301.2090765397243</v>
      </c>
      <c r="P24" s="117">
        <f t="shared" si="7"/>
        <v>7267.3418599671168</v>
      </c>
      <c r="Q24" s="117">
        <f t="shared" si="7"/>
        <v>7330.5584963004239</v>
      </c>
      <c r="R24" s="117">
        <f t="shared" ref="R24:V24" si="8">R25+R28+R30+R39</f>
        <v>8138.3195731593896</v>
      </c>
      <c r="S24" s="117">
        <f t="shared" si="8"/>
        <v>7734.4977224111462</v>
      </c>
      <c r="T24" s="117">
        <f t="shared" si="8"/>
        <v>8519.4075631759279</v>
      </c>
      <c r="U24" s="117">
        <f t="shared" si="8"/>
        <v>8217.6721364141085</v>
      </c>
      <c r="V24" s="117">
        <f t="shared" si="8"/>
        <v>8308.4499103565595</v>
      </c>
      <c r="W24" s="117">
        <f t="shared" ref="W24:Y24" si="9">W25+W28+W30+W39</f>
        <v>8922.242820106012</v>
      </c>
      <c r="X24" s="117">
        <f t="shared" si="9"/>
        <v>8685.8774662244177</v>
      </c>
      <c r="Y24" s="117">
        <f t="shared" si="9"/>
        <v>7683.165902881804</v>
      </c>
      <c r="DA24" s="129" t="s">
        <v>2432</v>
      </c>
    </row>
    <row r="25" spans="1:105" ht="12.95" customHeight="1" x14ac:dyDescent="0.25">
      <c r="A25" s="121" t="s">
        <v>57</v>
      </c>
      <c r="B25" s="122">
        <f t="shared" ref="B25:Q25" si="10">SUM(B26:B27)</f>
        <v>4754.8160881460553</v>
      </c>
      <c r="C25" s="122">
        <f t="shared" si="10"/>
        <v>4861.1988798727516</v>
      </c>
      <c r="D25" s="122">
        <f t="shared" si="10"/>
        <v>4892.4001772257261</v>
      </c>
      <c r="E25" s="122">
        <f t="shared" si="10"/>
        <v>5010.2608351642812</v>
      </c>
      <c r="F25" s="122">
        <f t="shared" si="10"/>
        <v>5417.6991468190872</v>
      </c>
      <c r="G25" s="122">
        <f t="shared" si="10"/>
        <v>5598.3174138557652</v>
      </c>
      <c r="H25" s="122">
        <f t="shared" si="10"/>
        <v>5553.9712674463935</v>
      </c>
      <c r="I25" s="122">
        <f t="shared" si="10"/>
        <v>5066.7071826028978</v>
      </c>
      <c r="J25" s="122">
        <f t="shared" si="10"/>
        <v>5731.6106352368024</v>
      </c>
      <c r="K25" s="122">
        <f t="shared" si="10"/>
        <v>5620.8777991148263</v>
      </c>
      <c r="L25" s="122">
        <f t="shared" si="10"/>
        <v>6259.0426202622175</v>
      </c>
      <c r="M25" s="122">
        <f t="shared" si="10"/>
        <v>5465.2239675775027</v>
      </c>
      <c r="N25" s="122">
        <f t="shared" si="10"/>
        <v>5730.5982614431159</v>
      </c>
      <c r="O25" s="122">
        <f t="shared" si="10"/>
        <v>6347.5705757966307</v>
      </c>
      <c r="P25" s="122">
        <f t="shared" si="10"/>
        <v>5377.198012507617</v>
      </c>
      <c r="Q25" s="122">
        <f t="shared" si="10"/>
        <v>5343.0059653752523</v>
      </c>
      <c r="R25" s="122">
        <f t="shared" ref="R25:V25" si="11">SUM(R26:R27)</f>
        <v>6138.0440442188738</v>
      </c>
      <c r="S25" s="122">
        <f t="shared" si="11"/>
        <v>5618.3585382936299</v>
      </c>
      <c r="T25" s="122">
        <f t="shared" si="11"/>
        <v>6406.0374745822537</v>
      </c>
      <c r="U25" s="122">
        <f t="shared" si="11"/>
        <v>6093.8544095931302</v>
      </c>
      <c r="V25" s="122">
        <f t="shared" si="11"/>
        <v>6208.9257553006619</v>
      </c>
      <c r="W25" s="122">
        <f t="shared" ref="W25:Y25" si="12">SUM(W26:W27)</f>
        <v>6848.4442975870943</v>
      </c>
      <c r="X25" s="122">
        <f t="shared" si="12"/>
        <v>6639.9017727738828</v>
      </c>
      <c r="Y25" s="122">
        <f t="shared" si="12"/>
        <v>5756.1194287002672</v>
      </c>
      <c r="DA25" s="130" t="s">
        <v>2433</v>
      </c>
    </row>
    <row r="26" spans="1:105" ht="12" customHeight="1" x14ac:dyDescent="0.25">
      <c r="A26" s="97" t="s">
        <v>74</v>
      </c>
      <c r="B26" s="98">
        <v>4643.1246959479649</v>
      </c>
      <c r="C26" s="98">
        <v>4748.783709272524</v>
      </c>
      <c r="D26" s="98">
        <v>4781.3524741839865</v>
      </c>
      <c r="E26" s="98">
        <v>4903.6238697977124</v>
      </c>
      <c r="F26" s="98">
        <v>5300.9434098611218</v>
      </c>
      <c r="G26" s="98">
        <v>5479.577385981288</v>
      </c>
      <c r="H26" s="98">
        <v>5438.8100396362925</v>
      </c>
      <c r="I26" s="98">
        <v>4963.674502075005</v>
      </c>
      <c r="J26" s="98">
        <v>5616.8916426170317</v>
      </c>
      <c r="K26" s="98">
        <v>5510.462438789421</v>
      </c>
      <c r="L26" s="98">
        <v>6136.2652248598588</v>
      </c>
      <c r="M26" s="98">
        <v>5358.9704217583876</v>
      </c>
      <c r="N26" s="98">
        <v>5622.0809448679483</v>
      </c>
      <c r="O26" s="98">
        <v>6224.7322417919459</v>
      </c>
      <c r="P26" s="98">
        <v>5272.6195012343951</v>
      </c>
      <c r="Q26" s="98">
        <v>5243.3234413467835</v>
      </c>
      <c r="R26" s="98">
        <v>6023.8006739689608</v>
      </c>
      <c r="S26" s="98">
        <v>5514.5779123477305</v>
      </c>
      <c r="T26" s="98">
        <v>6288.1436228234006</v>
      </c>
      <c r="U26" s="98">
        <v>5982.107177928443</v>
      </c>
      <c r="V26" s="98">
        <v>6095.4762827287468</v>
      </c>
      <c r="W26" s="98">
        <v>6713.4785614740058</v>
      </c>
      <c r="X26" s="98">
        <v>6509.0943219652299</v>
      </c>
      <c r="Y26" s="98">
        <v>5643.9008066078086</v>
      </c>
      <c r="DA26" s="63" t="s">
        <v>2434</v>
      </c>
    </row>
    <row r="27" spans="1:105" ht="12" customHeight="1" x14ac:dyDescent="0.25">
      <c r="A27" s="97" t="s">
        <v>53</v>
      </c>
      <c r="B27" s="98">
        <v>111.69139219809028</v>
      </c>
      <c r="C27" s="98">
        <v>112.41517060022764</v>
      </c>
      <c r="D27" s="98">
        <v>111.04770304173974</v>
      </c>
      <c r="E27" s="98">
        <v>106.63696536656902</v>
      </c>
      <c r="F27" s="98">
        <v>116.75573695796578</v>
      </c>
      <c r="G27" s="98">
        <v>118.74002787447721</v>
      </c>
      <c r="H27" s="98">
        <v>115.16122781010084</v>
      </c>
      <c r="I27" s="98">
        <v>103.03268052789237</v>
      </c>
      <c r="J27" s="98">
        <v>114.71899261977099</v>
      </c>
      <c r="K27" s="98">
        <v>110.41536032540536</v>
      </c>
      <c r="L27" s="98">
        <v>122.77739540235893</v>
      </c>
      <c r="M27" s="98">
        <v>106.25354581911466</v>
      </c>
      <c r="N27" s="98">
        <v>108.51731657516794</v>
      </c>
      <c r="O27" s="98">
        <v>122.83833400468501</v>
      </c>
      <c r="P27" s="98">
        <v>104.57851127322219</v>
      </c>
      <c r="Q27" s="98">
        <v>99.68252402846862</v>
      </c>
      <c r="R27" s="98">
        <v>114.24337024991296</v>
      </c>
      <c r="S27" s="98">
        <v>103.78062594589893</v>
      </c>
      <c r="T27" s="98">
        <v>117.89385175885269</v>
      </c>
      <c r="U27" s="98">
        <v>111.74723166468745</v>
      </c>
      <c r="V27" s="98">
        <v>113.44947257191521</v>
      </c>
      <c r="W27" s="98">
        <v>134.96573611308844</v>
      </c>
      <c r="X27" s="98">
        <v>130.80745080865259</v>
      </c>
      <c r="Y27" s="98">
        <v>112.21862209245887</v>
      </c>
      <c r="DA27" s="63" t="s">
        <v>2435</v>
      </c>
    </row>
    <row r="28" spans="1:105" ht="12.95" customHeight="1" x14ac:dyDescent="0.25">
      <c r="A28" s="121" t="s">
        <v>92</v>
      </c>
      <c r="B28" s="122">
        <f t="shared" ref="B28:Y28" si="13">B29</f>
        <v>71.423827895330291</v>
      </c>
      <c r="C28" s="122">
        <f t="shared" si="13"/>
        <v>87.12583758695277</v>
      </c>
      <c r="D28" s="122">
        <f t="shared" si="13"/>
        <v>80.15165975396404</v>
      </c>
      <c r="E28" s="122">
        <f t="shared" si="13"/>
        <v>159.99280358719892</v>
      </c>
      <c r="F28" s="122">
        <f t="shared" si="13"/>
        <v>100.1117920701523</v>
      </c>
      <c r="G28" s="122">
        <f t="shared" si="13"/>
        <v>121.7114006453219</v>
      </c>
      <c r="H28" s="122">
        <f t="shared" si="13"/>
        <v>156.4919139616099</v>
      </c>
      <c r="I28" s="122">
        <f t="shared" si="13"/>
        <v>145.31547436892996</v>
      </c>
      <c r="J28" s="122">
        <f t="shared" si="13"/>
        <v>175.83570236033628</v>
      </c>
      <c r="K28" s="122">
        <f t="shared" si="13"/>
        <v>218.34925095979474</v>
      </c>
      <c r="L28" s="122">
        <f t="shared" si="13"/>
        <v>230.65855861494757</v>
      </c>
      <c r="M28" s="122">
        <f t="shared" si="13"/>
        <v>251.69994009446796</v>
      </c>
      <c r="N28" s="122">
        <f t="shared" si="13"/>
        <v>344.48667924252038</v>
      </c>
      <c r="O28" s="122">
        <f t="shared" si="13"/>
        <v>284.18715664116968</v>
      </c>
      <c r="P28" s="122">
        <f t="shared" si="13"/>
        <v>256.43079521146592</v>
      </c>
      <c r="Q28" s="122">
        <f t="shared" si="13"/>
        <v>354.08064026217619</v>
      </c>
      <c r="R28" s="122">
        <f t="shared" si="13"/>
        <v>325.97939064143679</v>
      </c>
      <c r="S28" s="122">
        <f t="shared" si="13"/>
        <v>362.15010928446753</v>
      </c>
      <c r="T28" s="122">
        <f t="shared" si="13"/>
        <v>301.92339576043366</v>
      </c>
      <c r="U28" s="122">
        <f t="shared" si="13"/>
        <v>326.30745377043019</v>
      </c>
      <c r="V28" s="122">
        <f t="shared" si="13"/>
        <v>286.73081066706123</v>
      </c>
      <c r="W28" s="122">
        <f t="shared" si="13"/>
        <v>290.4366612250106</v>
      </c>
      <c r="X28" s="122">
        <f t="shared" si="13"/>
        <v>332.60170795327934</v>
      </c>
      <c r="Y28" s="122">
        <f t="shared" si="13"/>
        <v>361.01034816009837</v>
      </c>
      <c r="DA28" s="130" t="s">
        <v>2436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71.423827895330291</v>
      </c>
      <c r="C29" s="98">
        <f>IF(RES_hhdet_tes!C29=0,0,RES_hhdet_tes!C29*1000*11630/RES_hhdet_num!C24)</f>
        <v>87.12583758695277</v>
      </c>
      <c r="D29" s="98">
        <f>IF(RES_hhdet_tes!D29=0,0,RES_hhdet_tes!D29*1000*11630/RES_hhdet_num!D24)</f>
        <v>80.15165975396404</v>
      </c>
      <c r="E29" s="98">
        <f>IF(RES_hhdet_tes!E29=0,0,RES_hhdet_tes!E29*1000*11630/RES_hhdet_num!E24)</f>
        <v>159.99280358719892</v>
      </c>
      <c r="F29" s="98">
        <f>IF(RES_hhdet_tes!F29=0,0,RES_hhdet_tes!F29*1000*11630/RES_hhdet_num!F24)</f>
        <v>100.1117920701523</v>
      </c>
      <c r="G29" s="98">
        <f>IF(RES_hhdet_tes!G29=0,0,RES_hhdet_tes!G29*1000*11630/RES_hhdet_num!G24)</f>
        <v>121.7114006453219</v>
      </c>
      <c r="H29" s="98">
        <f>IF(RES_hhdet_tes!H29=0,0,RES_hhdet_tes!H29*1000*11630/RES_hhdet_num!H24)</f>
        <v>156.4919139616099</v>
      </c>
      <c r="I29" s="98">
        <f>IF(RES_hhdet_tes!I29=0,0,RES_hhdet_tes!I29*1000*11630/RES_hhdet_num!I24)</f>
        <v>145.31547436892996</v>
      </c>
      <c r="J29" s="98">
        <f>IF(RES_hhdet_tes!J29=0,0,RES_hhdet_tes!J29*1000*11630/RES_hhdet_num!J24)</f>
        <v>175.83570236033628</v>
      </c>
      <c r="K29" s="98">
        <f>IF(RES_hhdet_tes!K29=0,0,RES_hhdet_tes!K29*1000*11630/RES_hhdet_num!K24)</f>
        <v>218.34925095979474</v>
      </c>
      <c r="L29" s="98">
        <f>IF(RES_hhdet_tes!L29=0,0,RES_hhdet_tes!L29*1000*11630/RES_hhdet_num!L24)</f>
        <v>230.65855861494757</v>
      </c>
      <c r="M29" s="98">
        <f>IF(RES_hhdet_tes!M29=0,0,RES_hhdet_tes!M29*1000*11630/RES_hhdet_num!M24)</f>
        <v>251.69994009446796</v>
      </c>
      <c r="N29" s="98">
        <f>IF(RES_hhdet_tes!N29=0,0,RES_hhdet_tes!N29*1000*11630/RES_hhdet_num!N24)</f>
        <v>344.48667924252038</v>
      </c>
      <c r="O29" s="98">
        <f>IF(RES_hhdet_tes!O29=0,0,RES_hhdet_tes!O29*1000*11630/RES_hhdet_num!O24)</f>
        <v>284.18715664116968</v>
      </c>
      <c r="P29" s="98">
        <f>IF(RES_hhdet_tes!P29=0,0,RES_hhdet_tes!P29*1000*11630/RES_hhdet_num!P24)</f>
        <v>256.43079521146592</v>
      </c>
      <c r="Q29" s="98">
        <f>IF(RES_hhdet_tes!Q29=0,0,RES_hhdet_tes!Q29*1000*11630/RES_hhdet_num!Q24)</f>
        <v>354.08064026217619</v>
      </c>
      <c r="R29" s="98">
        <f>IF(RES_hhdet_tes!R29=0,0,RES_hhdet_tes!R29*1000*11630/RES_hhdet_num!R24)</f>
        <v>325.97939064143679</v>
      </c>
      <c r="S29" s="98">
        <f>IF(RES_hhdet_tes!S29=0,0,RES_hhdet_tes!S29*1000*11630/RES_hhdet_num!S24)</f>
        <v>362.15010928446753</v>
      </c>
      <c r="T29" s="98">
        <f>IF(RES_hhdet_tes!T29=0,0,RES_hhdet_tes!T29*1000*11630/RES_hhdet_num!T24)</f>
        <v>301.92339576043366</v>
      </c>
      <c r="U29" s="98">
        <f>IF(RES_hhdet_tes!U29=0,0,RES_hhdet_tes!U29*1000*11630/RES_hhdet_num!U24)</f>
        <v>326.30745377043019</v>
      </c>
      <c r="V29" s="98">
        <f>IF(RES_hhdet_tes!V29=0,0,RES_hhdet_tes!V29*1000*11630/RES_hhdet_num!V24)</f>
        <v>286.73081066706123</v>
      </c>
      <c r="W29" s="98">
        <f>IF(RES_hhdet_tes!W29=0,0,RES_hhdet_tes!W29*1000*11630/RES_hhdet_num!W24)</f>
        <v>290.4366612250106</v>
      </c>
      <c r="X29" s="98">
        <f>IF(RES_hhdet_tes!X29=0,0,RES_hhdet_tes!X29*1000*11630/RES_hhdet_num!X24)</f>
        <v>332.60170795327934</v>
      </c>
      <c r="Y29" s="98">
        <f>IF(RES_hhdet_tes!Y29=0,0,RES_hhdet_tes!Y29*1000*11630/RES_hhdet_num!Y24)</f>
        <v>361.01034816009837</v>
      </c>
      <c r="DA29" s="63" t="s">
        <v>2437</v>
      </c>
    </row>
    <row r="30" spans="1:105" ht="12" customHeight="1" x14ac:dyDescent="0.25">
      <c r="A30" s="121" t="s">
        <v>55</v>
      </c>
      <c r="B30" s="122">
        <v>983.07107274279122</v>
      </c>
      <c r="C30" s="122">
        <v>984.86719978147983</v>
      </c>
      <c r="D30" s="122">
        <v>1004.1212915191879</v>
      </c>
      <c r="E30" s="122">
        <v>997.59270998628824</v>
      </c>
      <c r="F30" s="122">
        <v>1042.5912142513077</v>
      </c>
      <c r="G30" s="122">
        <v>1033.2729217750373</v>
      </c>
      <c r="H30" s="122">
        <v>1044.1669998746625</v>
      </c>
      <c r="I30" s="122">
        <v>1055.516896488484</v>
      </c>
      <c r="J30" s="122">
        <v>1045.4008627574217</v>
      </c>
      <c r="K30" s="122">
        <v>1044.4476417660931</v>
      </c>
      <c r="L30" s="122">
        <v>1114.598583802325</v>
      </c>
      <c r="M30" s="122">
        <v>1194.3762505852053</v>
      </c>
      <c r="N30" s="122">
        <v>1174.7396835611376</v>
      </c>
      <c r="O30" s="122">
        <v>1177.4178474901394</v>
      </c>
      <c r="P30" s="122">
        <v>1153.8959031602583</v>
      </c>
      <c r="Q30" s="122">
        <v>1153.0917943155337</v>
      </c>
      <c r="R30" s="122">
        <v>1192.4145854461606</v>
      </c>
      <c r="S30" s="122">
        <v>1242.0459360503207</v>
      </c>
      <c r="T30" s="122">
        <v>1289.7085355250199</v>
      </c>
      <c r="U30" s="122">
        <v>1281.4280899675173</v>
      </c>
      <c r="V30" s="122">
        <v>1286.1460181361917</v>
      </c>
      <c r="W30" s="122">
        <v>1258.5326407717257</v>
      </c>
      <c r="X30" s="122">
        <v>1193.1242272550721</v>
      </c>
      <c r="Y30" s="122">
        <v>1076.9349965890901</v>
      </c>
      <c r="DA30" s="130" t="s">
        <v>2438</v>
      </c>
    </row>
    <row r="31" spans="1:105" ht="12" customHeight="1" x14ac:dyDescent="0.25">
      <c r="A31" s="97" t="s">
        <v>141</v>
      </c>
      <c r="B31" s="98">
        <v>861.68948649717197</v>
      </c>
      <c r="C31" s="98">
        <v>861.42263867297947</v>
      </c>
      <c r="D31" s="98">
        <v>859.64678317178777</v>
      </c>
      <c r="E31" s="98">
        <v>829.59309529151824</v>
      </c>
      <c r="F31" s="98">
        <v>879.65435142305728</v>
      </c>
      <c r="G31" s="98">
        <v>871.44048990954911</v>
      </c>
      <c r="H31" s="98">
        <v>858.9952286653114</v>
      </c>
      <c r="I31" s="98">
        <v>839.20938129927561</v>
      </c>
      <c r="J31" s="98">
        <v>848.19568840990212</v>
      </c>
      <c r="K31" s="98">
        <v>853.45933679572056</v>
      </c>
      <c r="L31" s="98">
        <v>914.81908981027675</v>
      </c>
      <c r="M31" s="98">
        <v>972.96972595178613</v>
      </c>
      <c r="N31" s="98">
        <v>949.37727328241567</v>
      </c>
      <c r="O31" s="98">
        <v>954.5506587841835</v>
      </c>
      <c r="P31" s="98">
        <v>952.08448355581868</v>
      </c>
      <c r="Q31" s="98">
        <v>921.82402897840939</v>
      </c>
      <c r="R31" s="98">
        <v>996.11514155288876</v>
      </c>
      <c r="S31" s="98">
        <v>1011.8885930552987</v>
      </c>
      <c r="T31" s="98">
        <v>1096.070101395592</v>
      </c>
      <c r="U31" s="98">
        <v>1063.4622041115322</v>
      </c>
      <c r="V31" s="98">
        <v>1072.8751610553568</v>
      </c>
      <c r="W31" s="98">
        <v>1036.8544110731309</v>
      </c>
      <c r="X31" s="98">
        <v>1045.5245004594783</v>
      </c>
      <c r="Y31" s="98">
        <v>879.57530586578969</v>
      </c>
      <c r="DA31" s="63" t="s">
        <v>2439</v>
      </c>
    </row>
    <row r="32" spans="1:105" ht="12" customHeight="1" x14ac:dyDescent="0.25">
      <c r="A32" s="97" t="s">
        <v>140</v>
      </c>
      <c r="B32" s="98">
        <v>852.42870636709995</v>
      </c>
      <c r="C32" s="98">
        <v>853.02190694846229</v>
      </c>
      <c r="D32" s="98">
        <v>856.42175839193203</v>
      </c>
      <c r="E32" s="98">
        <v>847.80528832779532</v>
      </c>
      <c r="F32" s="98">
        <v>866.18302028222661</v>
      </c>
      <c r="G32" s="98">
        <v>863.8973558659136</v>
      </c>
      <c r="H32" s="98">
        <v>882.37027414290594</v>
      </c>
      <c r="I32" s="98">
        <v>868.56091795916029</v>
      </c>
      <c r="J32" s="98">
        <v>893.45283182978312</v>
      </c>
      <c r="K32" s="98">
        <v>890.8663578995471</v>
      </c>
      <c r="L32" s="98">
        <v>945.35746025545438</v>
      </c>
      <c r="M32" s="98">
        <v>943.52262808781188</v>
      </c>
      <c r="N32" s="98">
        <v>912.72541427930344</v>
      </c>
      <c r="O32" s="98">
        <v>963.24949626383079</v>
      </c>
      <c r="P32" s="98">
        <v>995.99848938786647</v>
      </c>
      <c r="Q32" s="98">
        <v>936.92509480090371</v>
      </c>
      <c r="R32" s="98">
        <v>1019.9117797787111</v>
      </c>
      <c r="S32" s="98">
        <v>1004.1154903997489</v>
      </c>
      <c r="T32" s="98">
        <v>1112.9901235041132</v>
      </c>
      <c r="U32" s="98">
        <v>1065.8268240445368</v>
      </c>
      <c r="V32" s="98">
        <v>1123.991450524934</v>
      </c>
      <c r="W32" s="98">
        <v>1067.9411275570062</v>
      </c>
      <c r="X32" s="98">
        <v>1042.1268344954055</v>
      </c>
      <c r="Y32" s="98">
        <v>915.48780439614336</v>
      </c>
      <c r="DA32" s="63" t="s">
        <v>2440</v>
      </c>
    </row>
    <row r="33" spans="1:105" ht="12" customHeight="1" x14ac:dyDescent="0.25">
      <c r="A33" s="100" t="s">
        <v>50</v>
      </c>
      <c r="B33" s="101">
        <v>141.02828638367828</v>
      </c>
      <c r="C33" s="101">
        <v>174.96121435778588</v>
      </c>
      <c r="D33" s="101">
        <v>154.18152029822528</v>
      </c>
      <c r="E33" s="101">
        <v>134.75334201743129</v>
      </c>
      <c r="F33" s="101">
        <v>149.50252433427207</v>
      </c>
      <c r="G33" s="101">
        <v>159.3427636411069</v>
      </c>
      <c r="H33" s="101">
        <v>168.36535146682357</v>
      </c>
      <c r="I33" s="101">
        <v>153.72601596579142</v>
      </c>
      <c r="J33" s="101">
        <v>155.99133194996148</v>
      </c>
      <c r="K33" s="101">
        <v>157.09886060548035</v>
      </c>
      <c r="L33" s="101">
        <v>159.74704734903975</v>
      </c>
      <c r="M33" s="101">
        <v>166.2275409280291</v>
      </c>
      <c r="N33" s="101">
        <v>138.67888883753147</v>
      </c>
      <c r="O33" s="101">
        <v>119.23767544791131</v>
      </c>
      <c r="P33" s="101">
        <v>155.25868628860326</v>
      </c>
      <c r="Q33" s="101">
        <v>126.68882719771507</v>
      </c>
      <c r="R33" s="101">
        <v>173.25998439036306</v>
      </c>
      <c r="S33" s="101">
        <v>170.19898714275882</v>
      </c>
      <c r="T33" s="101">
        <v>206.11128132651586</v>
      </c>
      <c r="U33" s="101">
        <v>196.554356409517</v>
      </c>
      <c r="V33" s="101">
        <v>214.62188351038807</v>
      </c>
      <c r="W33" s="101">
        <v>214.84640368461848</v>
      </c>
      <c r="X33" s="101">
        <v>181.8202269284171</v>
      </c>
      <c r="Y33" s="101">
        <v>156.28506284605962</v>
      </c>
      <c r="DA33" s="131" t="s">
        <v>2441</v>
      </c>
    </row>
    <row r="34" spans="1:105" ht="12" customHeight="1" x14ac:dyDescent="0.25">
      <c r="A34" s="103" t="s">
        <v>52</v>
      </c>
      <c r="B34" s="104">
        <v>711.40041998342178</v>
      </c>
      <c r="C34" s="104">
        <v>678.06069259067647</v>
      </c>
      <c r="D34" s="104">
        <v>702.24023809370681</v>
      </c>
      <c r="E34" s="104">
        <v>713.05194631036409</v>
      </c>
      <c r="F34" s="104">
        <v>716.68049594795457</v>
      </c>
      <c r="G34" s="104">
        <v>704.55459222480692</v>
      </c>
      <c r="H34" s="104">
        <v>714.0049226760824</v>
      </c>
      <c r="I34" s="104">
        <v>714.8349019933687</v>
      </c>
      <c r="J34" s="104">
        <v>737.46149987982164</v>
      </c>
      <c r="K34" s="104">
        <v>733.76749729406663</v>
      </c>
      <c r="L34" s="104">
        <v>785.61041290641492</v>
      </c>
      <c r="M34" s="104">
        <v>777.29508715978284</v>
      </c>
      <c r="N34" s="104">
        <v>774.04652544177179</v>
      </c>
      <c r="O34" s="104">
        <v>844.01182081591935</v>
      </c>
      <c r="P34" s="104">
        <v>840.73980309926333</v>
      </c>
      <c r="Q34" s="104">
        <v>810.23626760318871</v>
      </c>
      <c r="R34" s="104">
        <v>846.65179538834798</v>
      </c>
      <c r="S34" s="104">
        <v>833.91650325699027</v>
      </c>
      <c r="T34" s="104">
        <v>906.87884217759699</v>
      </c>
      <c r="U34" s="104">
        <v>869.27246763501967</v>
      </c>
      <c r="V34" s="104">
        <v>909.36956701454574</v>
      </c>
      <c r="W34" s="104">
        <v>853.09472387238736</v>
      </c>
      <c r="X34" s="104">
        <v>860.30660756698876</v>
      </c>
      <c r="Y34" s="104">
        <v>759.2027415500836</v>
      </c>
      <c r="DA34" s="132" t="s">
        <v>2442</v>
      </c>
    </row>
    <row r="35" spans="1:105" ht="12" customHeight="1" x14ac:dyDescent="0.25">
      <c r="A35" s="106" t="s">
        <v>122</v>
      </c>
      <c r="B35" s="101">
        <v>1100.1959838626531</v>
      </c>
      <c r="C35" s="101">
        <v>1090.6083207478177</v>
      </c>
      <c r="D35" s="101">
        <v>1115.0096630045555</v>
      </c>
      <c r="E35" s="101">
        <v>1112.8360835476462</v>
      </c>
      <c r="F35" s="101">
        <v>1141.14925519228</v>
      </c>
      <c r="G35" s="101">
        <v>1094.6274234017235</v>
      </c>
      <c r="H35" s="101">
        <v>1097.9314432755912</v>
      </c>
      <c r="I35" s="101">
        <v>1090.504003846416</v>
      </c>
      <c r="J35" s="101">
        <v>1070.0953935044729</v>
      </c>
      <c r="K35" s="101">
        <v>1043.0110409323149</v>
      </c>
      <c r="L35" s="101">
        <v>1113.0750120526834</v>
      </c>
      <c r="M35" s="101">
        <v>1178.893971423737</v>
      </c>
      <c r="N35" s="101">
        <v>1161.9613101616744</v>
      </c>
      <c r="O35" s="101">
        <v>1162.5260720986371</v>
      </c>
      <c r="P35" s="101">
        <v>1137.4908325788306</v>
      </c>
      <c r="Q35" s="101">
        <v>1133.1051890386007</v>
      </c>
      <c r="R35" s="101">
        <v>1152.9451501612375</v>
      </c>
      <c r="S35" s="101">
        <v>1203.0679028459203</v>
      </c>
      <c r="T35" s="101">
        <v>1225.6092334937582</v>
      </c>
      <c r="U35" s="101">
        <v>1229.2859172180536</v>
      </c>
      <c r="V35" s="101">
        <v>1242.2688233647159</v>
      </c>
      <c r="W35" s="101">
        <v>1193.13422049064</v>
      </c>
      <c r="X35" s="101">
        <v>1065.3489746008759</v>
      </c>
      <c r="Y35" s="101">
        <v>1024.8962334644809</v>
      </c>
      <c r="DA35" s="131" t="s">
        <v>2443</v>
      </c>
    </row>
    <row r="36" spans="1:105" ht="12" customHeight="1" x14ac:dyDescent="0.25">
      <c r="A36" s="107" t="s">
        <v>121</v>
      </c>
      <c r="B36" s="104">
        <v>1299.047583910489</v>
      </c>
      <c r="C36" s="104">
        <v>1306.7266737111443</v>
      </c>
      <c r="D36" s="104">
        <v>1378.0537771355355</v>
      </c>
      <c r="E36" s="104">
        <v>1437.0577585151345</v>
      </c>
      <c r="F36" s="104">
        <v>1466.5458189377482</v>
      </c>
      <c r="G36" s="104">
        <v>1467.5813609554625</v>
      </c>
      <c r="H36" s="104">
        <v>1431.0684169843844</v>
      </c>
      <c r="I36" s="104">
        <v>1468.8970731396166</v>
      </c>
      <c r="J36" s="104">
        <v>1362.7589943265184</v>
      </c>
      <c r="K36" s="104">
        <v>1356.6690556655012</v>
      </c>
      <c r="L36" s="104">
        <v>1380.3404270617339</v>
      </c>
      <c r="M36" s="104">
        <v>1474.9124908026567</v>
      </c>
      <c r="N36" s="104">
        <v>1413.651785636145</v>
      </c>
      <c r="O36" s="104">
        <v>1389.1163804335065</v>
      </c>
      <c r="P36" s="104">
        <v>1336.6833072007601</v>
      </c>
      <c r="Q36" s="104">
        <v>1359.0734168345618</v>
      </c>
      <c r="R36" s="104">
        <v>1389.99364914956</v>
      </c>
      <c r="S36" s="104">
        <v>1458.2386865028027</v>
      </c>
      <c r="T36" s="104">
        <v>1502.477865896454</v>
      </c>
      <c r="U36" s="104">
        <v>1480.0331287466527</v>
      </c>
      <c r="V36" s="104">
        <v>1466.0686436182687</v>
      </c>
      <c r="W36" s="104">
        <v>1452.2656873580722</v>
      </c>
      <c r="X36" s="104">
        <v>1389.9911642942379</v>
      </c>
      <c r="Y36" s="104">
        <v>1229.0899699430227</v>
      </c>
      <c r="DA36" s="132" t="s">
        <v>2444</v>
      </c>
    </row>
    <row r="37" spans="1:105" ht="12" customHeight="1" x14ac:dyDescent="0.25">
      <c r="A37" s="108" t="s">
        <v>53</v>
      </c>
      <c r="B37" s="98">
        <v>351.42839664320724</v>
      </c>
      <c r="C37" s="98">
        <v>361.91766928174786</v>
      </c>
      <c r="D37" s="98">
        <v>410.97542633319995</v>
      </c>
      <c r="E37" s="98">
        <v>463.34982257204962</v>
      </c>
      <c r="F37" s="98">
        <v>493.23352627524986</v>
      </c>
      <c r="G37" s="98">
        <v>504.46225402366559</v>
      </c>
      <c r="H37" s="98">
        <v>479.32327672899862</v>
      </c>
      <c r="I37" s="98">
        <v>519.69225122154796</v>
      </c>
      <c r="J37" s="98">
        <v>431.50825450748107</v>
      </c>
      <c r="K37" s="98">
        <v>438.20844883099556</v>
      </c>
      <c r="L37" s="98">
        <v>435.81646094126626</v>
      </c>
      <c r="M37" s="98">
        <v>494.87297164771815</v>
      </c>
      <c r="N37" s="98">
        <v>451.27856439788815</v>
      </c>
      <c r="O37" s="98">
        <v>445.72627115113755</v>
      </c>
      <c r="P37" s="98">
        <v>398.84233467668503</v>
      </c>
      <c r="Q37" s="98">
        <v>394.7554604438663</v>
      </c>
      <c r="R37" s="98">
        <v>419.69800839142016</v>
      </c>
      <c r="S37" s="98">
        <v>482.37024276364326</v>
      </c>
      <c r="T37" s="98">
        <v>476.6887926264281</v>
      </c>
      <c r="U37" s="98">
        <v>476.45204642311802</v>
      </c>
      <c r="V37" s="98">
        <v>437.91637677600295</v>
      </c>
      <c r="W37" s="98">
        <v>476.98182999565705</v>
      </c>
      <c r="X37" s="98">
        <v>402.34859279848826</v>
      </c>
      <c r="Y37" s="98">
        <v>317.7380931943996</v>
      </c>
      <c r="DA37" s="63" t="s">
        <v>2445</v>
      </c>
    </row>
    <row r="38" spans="1:105" ht="12" customHeight="1" x14ac:dyDescent="0.25">
      <c r="A38" s="108" t="s">
        <v>52</v>
      </c>
      <c r="B38" s="98">
        <v>947.61918726728209</v>
      </c>
      <c r="C38" s="98">
        <v>944.80900442939617</v>
      </c>
      <c r="D38" s="98">
        <v>967.07835080233588</v>
      </c>
      <c r="E38" s="98">
        <v>973.70793594308441</v>
      </c>
      <c r="F38" s="98">
        <v>973.31229266249795</v>
      </c>
      <c r="G38" s="98">
        <v>963.11910693179721</v>
      </c>
      <c r="H38" s="98">
        <v>951.74514025538554</v>
      </c>
      <c r="I38" s="98">
        <v>949.20482191806923</v>
      </c>
      <c r="J38" s="98">
        <v>931.25073981903756</v>
      </c>
      <c r="K38" s="98">
        <v>918.46060683450582</v>
      </c>
      <c r="L38" s="98">
        <v>944.52396612046755</v>
      </c>
      <c r="M38" s="98">
        <v>980.03951915493838</v>
      </c>
      <c r="N38" s="98">
        <v>962.37322123825686</v>
      </c>
      <c r="O38" s="98">
        <v>943.39010928236917</v>
      </c>
      <c r="P38" s="98">
        <v>937.84097252407537</v>
      </c>
      <c r="Q38" s="98">
        <v>964.31795639069514</v>
      </c>
      <c r="R38" s="98">
        <v>970.29564075813983</v>
      </c>
      <c r="S38" s="98">
        <v>975.86844373915983</v>
      </c>
      <c r="T38" s="98">
        <v>1025.7890732700257</v>
      </c>
      <c r="U38" s="98">
        <v>1003.5810823235344</v>
      </c>
      <c r="V38" s="98">
        <v>1028.1522668422663</v>
      </c>
      <c r="W38" s="98">
        <v>975.28385736241455</v>
      </c>
      <c r="X38" s="98">
        <v>987.64257149574985</v>
      </c>
      <c r="Y38" s="98">
        <v>911.35187674862277</v>
      </c>
      <c r="DA38" s="63" t="s">
        <v>2446</v>
      </c>
    </row>
    <row r="39" spans="1:105" ht="12" customHeight="1" x14ac:dyDescent="0.25">
      <c r="A39" s="121" t="s">
        <v>54</v>
      </c>
      <c r="B39" s="122">
        <v>547.75228144120683</v>
      </c>
      <c r="C39" s="122">
        <v>576.78190879084468</v>
      </c>
      <c r="D39" s="122">
        <v>588.82758699480326</v>
      </c>
      <c r="E39" s="122">
        <v>589.79531381918321</v>
      </c>
      <c r="F39" s="122">
        <v>607.54001603600375</v>
      </c>
      <c r="G39" s="122">
        <v>586.14188987041518</v>
      </c>
      <c r="H39" s="122">
        <v>596.85694639496944</v>
      </c>
      <c r="I39" s="122">
        <v>568.72494699474987</v>
      </c>
      <c r="J39" s="122">
        <v>539.12812318967804</v>
      </c>
      <c r="K39" s="122">
        <v>518.15638150598693</v>
      </c>
      <c r="L39" s="122">
        <v>544.03863436451218</v>
      </c>
      <c r="M39" s="122">
        <v>520.46762083307317</v>
      </c>
      <c r="N39" s="122">
        <v>499.9489710822574</v>
      </c>
      <c r="O39" s="122">
        <v>492.03349661178481</v>
      </c>
      <c r="P39" s="122">
        <v>479.81714908777587</v>
      </c>
      <c r="Q39" s="122">
        <v>480.38009634746101</v>
      </c>
      <c r="R39" s="122">
        <v>481.88155285291828</v>
      </c>
      <c r="S39" s="122">
        <v>511.9431387827284</v>
      </c>
      <c r="T39" s="122">
        <v>521.73815730822093</v>
      </c>
      <c r="U39" s="122">
        <v>516.0821830830306</v>
      </c>
      <c r="V39" s="122">
        <v>526.64732625264378</v>
      </c>
      <c r="W39" s="122">
        <v>524.8292205221826</v>
      </c>
      <c r="X39" s="122">
        <v>520.2497582421837</v>
      </c>
      <c r="Y39" s="122">
        <v>489.10112943234827</v>
      </c>
      <c r="DA39" s="130" t="s">
        <v>2447</v>
      </c>
    </row>
    <row r="40" spans="1:105" ht="12" customHeight="1" x14ac:dyDescent="0.25">
      <c r="A40" s="97" t="s">
        <v>50</v>
      </c>
      <c r="B40" s="98">
        <v>587.64074311283923</v>
      </c>
      <c r="C40" s="98">
        <v>587.62937642567965</v>
      </c>
      <c r="D40" s="98">
        <v>604.26173416206291</v>
      </c>
      <c r="E40" s="98">
        <v>629.26342751228754</v>
      </c>
      <c r="F40" s="98">
        <v>650.6964729256016</v>
      </c>
      <c r="G40" s="98">
        <v>623.26392734160527</v>
      </c>
      <c r="H40" s="98">
        <v>600.77331685139018</v>
      </c>
      <c r="I40" s="98">
        <v>577.35201128423955</v>
      </c>
      <c r="J40" s="98">
        <v>547.57774651406567</v>
      </c>
      <c r="K40" s="98">
        <v>537.63321732703889</v>
      </c>
      <c r="L40" s="98">
        <v>539.28088192967698</v>
      </c>
      <c r="M40" s="98">
        <v>540.89386609755297</v>
      </c>
      <c r="N40" s="98">
        <v>505.25081636252747</v>
      </c>
      <c r="O40" s="98">
        <v>500.05575690363457</v>
      </c>
      <c r="P40" s="98">
        <v>495.34152566886235</v>
      </c>
      <c r="Q40" s="98">
        <v>489.30373221611575</v>
      </c>
      <c r="R40" s="98">
        <v>495.19006549952172</v>
      </c>
      <c r="S40" s="98">
        <v>525.60665151927049</v>
      </c>
      <c r="T40" s="98">
        <v>541.52850234833829</v>
      </c>
      <c r="U40" s="98">
        <v>530.91541715704034</v>
      </c>
      <c r="V40" s="98">
        <v>539.88849666613226</v>
      </c>
      <c r="W40" s="98">
        <v>522.98786733645591</v>
      </c>
      <c r="X40" s="98">
        <v>503.75123078140587</v>
      </c>
      <c r="Y40" s="98">
        <v>456.56015430517766</v>
      </c>
      <c r="DA40" s="63" t="s">
        <v>2448</v>
      </c>
    </row>
    <row r="41" spans="1:105" ht="12" customHeight="1" x14ac:dyDescent="0.25">
      <c r="A41" s="109" t="s">
        <v>120</v>
      </c>
      <c r="B41" s="33">
        <v>526.45119318412094</v>
      </c>
      <c r="C41" s="33">
        <v>571.18278725304026</v>
      </c>
      <c r="D41" s="33">
        <v>581.04387937717536</v>
      </c>
      <c r="E41" s="33">
        <v>570.35808242965788</v>
      </c>
      <c r="F41" s="33">
        <v>587.09760084157415</v>
      </c>
      <c r="G41" s="33">
        <v>569.95031710092837</v>
      </c>
      <c r="H41" s="33">
        <v>595.34056541159828</v>
      </c>
      <c r="I41" s="33">
        <v>565.61565879828083</v>
      </c>
      <c r="J41" s="33">
        <v>536.10264503895542</v>
      </c>
      <c r="K41" s="33">
        <v>511.32088106183767</v>
      </c>
      <c r="L41" s="33">
        <v>545.65599287828229</v>
      </c>
      <c r="M41" s="33">
        <v>513.66769313042732</v>
      </c>
      <c r="N41" s="33">
        <v>498.18406737605966</v>
      </c>
      <c r="O41" s="33">
        <v>489.4027384686413</v>
      </c>
      <c r="P41" s="33">
        <v>474.76438342085135</v>
      </c>
      <c r="Q41" s="33">
        <v>477.58907408844368</v>
      </c>
      <c r="R41" s="33">
        <v>477.92131574377527</v>
      </c>
      <c r="S41" s="33">
        <v>508.11101645746839</v>
      </c>
      <c r="T41" s="33">
        <v>516.55359268182406</v>
      </c>
      <c r="U41" s="33">
        <v>512.43718915609452</v>
      </c>
      <c r="V41" s="33">
        <v>523.53350491676304</v>
      </c>
      <c r="W41" s="33">
        <v>525.25909738563166</v>
      </c>
      <c r="X41" s="33">
        <v>524.1741071529533</v>
      </c>
      <c r="Y41" s="33">
        <v>497.20706961222709</v>
      </c>
      <c r="DA41" s="60" t="s">
        <v>2449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8702.8181378440622</v>
      </c>
      <c r="C43" s="117">
        <f t="shared" si="14"/>
        <v>9725.7545149566977</v>
      </c>
      <c r="D43" s="117">
        <f t="shared" si="14"/>
        <v>9146.8475493759252</v>
      </c>
      <c r="E43" s="117">
        <f t="shared" si="14"/>
        <v>9526.8901727790653</v>
      </c>
      <c r="F43" s="117">
        <f t="shared" si="14"/>
        <v>9332.0853283054985</v>
      </c>
      <c r="G43" s="117">
        <f t="shared" si="14"/>
        <v>9608.7686885447711</v>
      </c>
      <c r="H43" s="117">
        <f t="shared" si="14"/>
        <v>9839.6725531535503</v>
      </c>
      <c r="I43" s="117">
        <f t="shared" si="14"/>
        <v>8064.1578746622818</v>
      </c>
      <c r="J43" s="117">
        <f t="shared" si="14"/>
        <v>9780.2266525614505</v>
      </c>
      <c r="K43" s="117">
        <f t="shared" si="14"/>
        <v>9349.1950959181831</v>
      </c>
      <c r="L43" s="117">
        <f t="shared" si="14"/>
        <v>9751.3051775415315</v>
      </c>
      <c r="M43" s="117">
        <f t="shared" si="14"/>
        <v>9095.2254773908262</v>
      </c>
      <c r="N43" s="117">
        <f t="shared" si="14"/>
        <v>9606.1840888242532</v>
      </c>
      <c r="O43" s="117">
        <f t="shared" si="14"/>
        <v>9912.4678110791847</v>
      </c>
      <c r="P43" s="117">
        <f t="shared" si="14"/>
        <v>8592.8784459588296</v>
      </c>
      <c r="Q43" s="117">
        <f t="shared" si="14"/>
        <v>9132.5474245983587</v>
      </c>
      <c r="R43" s="117">
        <f t="shared" ref="R43:V43" si="15">R44+R47+R49+R58</f>
        <v>9212.2809818319874</v>
      </c>
      <c r="S43" s="117">
        <f t="shared" si="15"/>
        <v>9459.3028457829405</v>
      </c>
      <c r="T43" s="117">
        <f t="shared" si="15"/>
        <v>9091.2748635422977</v>
      </c>
      <c r="U43" s="117">
        <f t="shared" si="15"/>
        <v>9662.6845589874538</v>
      </c>
      <c r="V43" s="117">
        <f t="shared" si="15"/>
        <v>10533.746963434223</v>
      </c>
      <c r="W43" s="117">
        <f t="shared" ref="W43:Y43" si="16">W44+W47+W49+W58</f>
        <v>8966.4042689384751</v>
      </c>
      <c r="X43" s="117">
        <f t="shared" si="16"/>
        <v>9828.7721896261974</v>
      </c>
      <c r="Y43" s="117">
        <f t="shared" si="16"/>
        <v>9247.0561602258058</v>
      </c>
      <c r="DA43" s="129" t="s">
        <v>2450</v>
      </c>
    </row>
    <row r="44" spans="1:105" ht="12.95" customHeight="1" x14ac:dyDescent="0.25">
      <c r="A44" s="121" t="s">
        <v>57</v>
      </c>
      <c r="B44" s="122">
        <f t="shared" ref="B44:Q44" si="17">SUM(B45:B46)</f>
        <v>6912.5912787651268</v>
      </c>
      <c r="C44" s="122">
        <f t="shared" si="17"/>
        <v>7824.8376082522773</v>
      </c>
      <c r="D44" s="122">
        <f t="shared" si="17"/>
        <v>7253.3657345306856</v>
      </c>
      <c r="E44" s="122">
        <f t="shared" si="17"/>
        <v>7542.8584773282564</v>
      </c>
      <c r="F44" s="122">
        <f t="shared" si="17"/>
        <v>7395.0175800839515</v>
      </c>
      <c r="G44" s="122">
        <f t="shared" si="17"/>
        <v>7627.6187387443379</v>
      </c>
      <c r="H44" s="122">
        <f t="shared" si="17"/>
        <v>7747.3764495676114</v>
      </c>
      <c r="I44" s="122">
        <f t="shared" si="17"/>
        <v>6146.1445615011999</v>
      </c>
      <c r="J44" s="122">
        <f t="shared" si="17"/>
        <v>7690.8744564793105</v>
      </c>
      <c r="K44" s="122">
        <f t="shared" si="17"/>
        <v>7298.7340732174589</v>
      </c>
      <c r="L44" s="122">
        <f t="shared" si="17"/>
        <v>7634.2691200549516</v>
      </c>
      <c r="M44" s="122">
        <f t="shared" si="17"/>
        <v>6937.5031333766174</v>
      </c>
      <c r="N44" s="122">
        <f t="shared" si="17"/>
        <v>7345.2940169611675</v>
      </c>
      <c r="O44" s="122">
        <f t="shared" si="17"/>
        <v>7822.5783580321822</v>
      </c>
      <c r="P44" s="122">
        <f t="shared" si="17"/>
        <v>6493.4463992645624</v>
      </c>
      <c r="Q44" s="122">
        <f t="shared" si="17"/>
        <v>7004.6744686646571</v>
      </c>
      <c r="R44" s="122">
        <f t="shared" ref="R44:V44" si="18">SUM(R45:R46)</f>
        <v>7036.9322296087321</v>
      </c>
      <c r="S44" s="122">
        <f t="shared" si="18"/>
        <v>7157.5173105854392</v>
      </c>
      <c r="T44" s="122">
        <f t="shared" si="18"/>
        <v>6863.384134751871</v>
      </c>
      <c r="U44" s="122">
        <f t="shared" si="18"/>
        <v>7288.7120397528206</v>
      </c>
      <c r="V44" s="122">
        <f t="shared" si="18"/>
        <v>8039.4137993965851</v>
      </c>
      <c r="W44" s="122">
        <f t="shared" ref="W44:Y44" si="19">SUM(W45:W46)</f>
        <v>6772.2798444057571</v>
      </c>
      <c r="X44" s="122">
        <f t="shared" si="19"/>
        <v>7484.1660952628408</v>
      </c>
      <c r="Y44" s="122">
        <f t="shared" si="19"/>
        <v>6998.339993749215</v>
      </c>
      <c r="DA44" s="130" t="s">
        <v>2451</v>
      </c>
    </row>
    <row r="45" spans="1:105" ht="12" customHeight="1" x14ac:dyDescent="0.25">
      <c r="A45" s="97" t="s">
        <v>212</v>
      </c>
      <c r="B45" s="98">
        <v>6748.455346040997</v>
      </c>
      <c r="C45" s="98">
        <v>7642.1762506837458</v>
      </c>
      <c r="D45" s="98">
        <v>7086.5569234131281</v>
      </c>
      <c r="E45" s="98">
        <v>7375.8365777685276</v>
      </c>
      <c r="F45" s="98">
        <v>7231.4285316148225</v>
      </c>
      <c r="G45" s="98">
        <v>7461.8444116039745</v>
      </c>
      <c r="H45" s="98">
        <v>7582.5743220106688</v>
      </c>
      <c r="I45" s="98">
        <v>6018.4114562754448</v>
      </c>
      <c r="J45" s="98">
        <v>7531.8560664470897</v>
      </c>
      <c r="K45" s="98">
        <v>7149.5965961487818</v>
      </c>
      <c r="L45" s="98">
        <v>7480.1473379896952</v>
      </c>
      <c r="M45" s="98">
        <v>6799.4756046545208</v>
      </c>
      <c r="N45" s="98">
        <v>7201.5589428060493</v>
      </c>
      <c r="O45" s="98">
        <v>7669.2182722650869</v>
      </c>
      <c r="P45" s="98">
        <v>6366.7845856725507</v>
      </c>
      <c r="Q45" s="98">
        <v>6869.8889753593248</v>
      </c>
      <c r="R45" s="98">
        <v>6902.3793241850926</v>
      </c>
      <c r="S45" s="98">
        <v>7021.7450621336802</v>
      </c>
      <c r="T45" s="98">
        <v>6734.0069628841684</v>
      </c>
      <c r="U45" s="98">
        <v>7152.2105921698876</v>
      </c>
      <c r="V45" s="98">
        <v>7889.8395841207821</v>
      </c>
      <c r="W45" s="98">
        <v>6645.5224324305864</v>
      </c>
      <c r="X45" s="98">
        <v>7344.5756013317668</v>
      </c>
      <c r="Y45" s="98">
        <v>6868.5383235951149</v>
      </c>
      <c r="DA45" s="63" t="s">
        <v>2452</v>
      </c>
    </row>
    <row r="46" spans="1:105" ht="12" customHeight="1" x14ac:dyDescent="0.25">
      <c r="A46" s="97" t="s">
        <v>53</v>
      </c>
      <c r="B46" s="98">
        <v>164.13593272412936</v>
      </c>
      <c r="C46" s="98">
        <v>182.66135756853109</v>
      </c>
      <c r="D46" s="98">
        <v>166.80881111755784</v>
      </c>
      <c r="E46" s="98">
        <v>167.02189955972841</v>
      </c>
      <c r="F46" s="98">
        <v>163.58904846912912</v>
      </c>
      <c r="G46" s="98">
        <v>165.77432714036297</v>
      </c>
      <c r="H46" s="98">
        <v>164.80212755694299</v>
      </c>
      <c r="I46" s="98">
        <v>127.73310522575548</v>
      </c>
      <c r="J46" s="98">
        <v>159.01839003222051</v>
      </c>
      <c r="K46" s="98">
        <v>149.13747706867744</v>
      </c>
      <c r="L46" s="98">
        <v>154.12178206525655</v>
      </c>
      <c r="M46" s="98">
        <v>138.02752872209658</v>
      </c>
      <c r="N46" s="98">
        <v>143.73507415511844</v>
      </c>
      <c r="O46" s="98">
        <v>153.3600857670956</v>
      </c>
      <c r="P46" s="98">
        <v>126.66181359201181</v>
      </c>
      <c r="Q46" s="98">
        <v>134.78549330533255</v>
      </c>
      <c r="R46" s="98">
        <v>134.5529054236394</v>
      </c>
      <c r="S46" s="98">
        <v>135.77224845175868</v>
      </c>
      <c r="T46" s="98">
        <v>129.37717186770291</v>
      </c>
      <c r="U46" s="98">
        <v>136.50144758293268</v>
      </c>
      <c r="V46" s="98">
        <v>149.5742152758034</v>
      </c>
      <c r="W46" s="98">
        <v>126.75741197517034</v>
      </c>
      <c r="X46" s="98">
        <v>139.59049393107384</v>
      </c>
      <c r="Y46" s="98">
        <v>129.80167015410001</v>
      </c>
      <c r="DA46" s="63" t="s">
        <v>2453</v>
      </c>
    </row>
    <row r="47" spans="1:105" ht="12.95" customHeight="1" x14ac:dyDescent="0.25">
      <c r="A47" s="121" t="s">
        <v>92</v>
      </c>
      <c r="B47" s="122">
        <f t="shared" ref="B47:Y47" si="20">B48</f>
        <v>65.833841934579155</v>
      </c>
      <c r="C47" s="122">
        <f t="shared" si="20"/>
        <v>81.863739878713957</v>
      </c>
      <c r="D47" s="122">
        <f t="shared" si="20"/>
        <v>74.971204222351176</v>
      </c>
      <c r="E47" s="122">
        <f t="shared" si="20"/>
        <v>146.06487810569877</v>
      </c>
      <c r="F47" s="122">
        <f t="shared" si="20"/>
        <v>89.07257250027692</v>
      </c>
      <c r="G47" s="122">
        <f t="shared" si="20"/>
        <v>109.62172934677099</v>
      </c>
      <c r="H47" s="122">
        <f t="shared" si="20"/>
        <v>147.78272799952776</v>
      </c>
      <c r="I47" s="122">
        <f t="shared" si="20"/>
        <v>163.14830612330979</v>
      </c>
      <c r="J47" s="122">
        <f t="shared" si="20"/>
        <v>173.90942360909543</v>
      </c>
      <c r="K47" s="122">
        <f t="shared" si="20"/>
        <v>161.69388838680464</v>
      </c>
      <c r="L47" s="122">
        <f t="shared" si="20"/>
        <v>197.73839158689933</v>
      </c>
      <c r="M47" s="122">
        <f t="shared" si="20"/>
        <v>197.1236927854593</v>
      </c>
      <c r="N47" s="122">
        <f t="shared" si="20"/>
        <v>270.90735451924172</v>
      </c>
      <c r="O47" s="122">
        <f t="shared" si="20"/>
        <v>205.74536114829556</v>
      </c>
      <c r="P47" s="122">
        <f t="shared" si="20"/>
        <v>189.32373418361061</v>
      </c>
      <c r="Q47" s="122">
        <f t="shared" si="20"/>
        <v>253.22224049628522</v>
      </c>
      <c r="R47" s="122">
        <f t="shared" si="20"/>
        <v>281.07011153908036</v>
      </c>
      <c r="S47" s="122">
        <f t="shared" si="20"/>
        <v>307.73025788534261</v>
      </c>
      <c r="T47" s="122">
        <f t="shared" si="20"/>
        <v>260.16347863277235</v>
      </c>
      <c r="U47" s="122">
        <f t="shared" si="20"/>
        <v>298.14563796682165</v>
      </c>
      <c r="V47" s="122">
        <f t="shared" si="20"/>
        <v>289.71264779067258</v>
      </c>
      <c r="W47" s="122">
        <f t="shared" si="20"/>
        <v>294.85323650585997</v>
      </c>
      <c r="X47" s="122">
        <f t="shared" si="20"/>
        <v>277.2063702791778</v>
      </c>
      <c r="Y47" s="122">
        <f t="shared" si="20"/>
        <v>299.44568349201978</v>
      </c>
      <c r="DA47" s="130" t="s">
        <v>2454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65.833841934579155</v>
      </c>
      <c r="C48" s="98">
        <f>IF(RES_hhdet_tes!C48=0,0,RES_hhdet_tes!C48*1000*11630/RES_hhdet_num!C43)</f>
        <v>81.863739878713957</v>
      </c>
      <c r="D48" s="98">
        <f>IF(RES_hhdet_tes!D48=0,0,RES_hhdet_tes!D48*1000*11630/RES_hhdet_num!D43)</f>
        <v>74.971204222351176</v>
      </c>
      <c r="E48" s="98">
        <f>IF(RES_hhdet_tes!E48=0,0,RES_hhdet_tes!E48*1000*11630/RES_hhdet_num!E43)</f>
        <v>146.06487810569877</v>
      </c>
      <c r="F48" s="98">
        <f>IF(RES_hhdet_tes!F48=0,0,RES_hhdet_tes!F48*1000*11630/RES_hhdet_num!F43)</f>
        <v>89.07257250027692</v>
      </c>
      <c r="G48" s="98">
        <f>IF(RES_hhdet_tes!G48=0,0,RES_hhdet_tes!G48*1000*11630/RES_hhdet_num!G43)</f>
        <v>109.62172934677099</v>
      </c>
      <c r="H48" s="98">
        <f>IF(RES_hhdet_tes!H48=0,0,RES_hhdet_tes!H48*1000*11630/RES_hhdet_num!H43)</f>
        <v>147.78272799952776</v>
      </c>
      <c r="I48" s="98">
        <f>IF(RES_hhdet_tes!I48=0,0,RES_hhdet_tes!I48*1000*11630/RES_hhdet_num!I43)</f>
        <v>163.14830612330979</v>
      </c>
      <c r="J48" s="98">
        <f>IF(RES_hhdet_tes!J48=0,0,RES_hhdet_tes!J48*1000*11630/RES_hhdet_num!J43)</f>
        <v>173.90942360909543</v>
      </c>
      <c r="K48" s="98">
        <f>IF(RES_hhdet_tes!K48=0,0,RES_hhdet_tes!K48*1000*11630/RES_hhdet_num!K43)</f>
        <v>161.69388838680464</v>
      </c>
      <c r="L48" s="98">
        <f>IF(RES_hhdet_tes!L48=0,0,RES_hhdet_tes!L48*1000*11630/RES_hhdet_num!L43)</f>
        <v>197.73839158689933</v>
      </c>
      <c r="M48" s="98">
        <f>IF(RES_hhdet_tes!M48=0,0,RES_hhdet_tes!M48*1000*11630/RES_hhdet_num!M43)</f>
        <v>197.1236927854593</v>
      </c>
      <c r="N48" s="98">
        <f>IF(RES_hhdet_tes!N48=0,0,RES_hhdet_tes!N48*1000*11630/RES_hhdet_num!N43)</f>
        <v>270.90735451924172</v>
      </c>
      <c r="O48" s="98">
        <f>IF(RES_hhdet_tes!O48=0,0,RES_hhdet_tes!O48*1000*11630/RES_hhdet_num!O43)</f>
        <v>205.74536114829556</v>
      </c>
      <c r="P48" s="98">
        <f>IF(RES_hhdet_tes!P48=0,0,RES_hhdet_tes!P48*1000*11630/RES_hhdet_num!P43)</f>
        <v>189.32373418361061</v>
      </c>
      <c r="Q48" s="98">
        <f>IF(RES_hhdet_tes!Q48=0,0,RES_hhdet_tes!Q48*1000*11630/RES_hhdet_num!Q43)</f>
        <v>253.22224049628522</v>
      </c>
      <c r="R48" s="98">
        <f>IF(RES_hhdet_tes!R48=0,0,RES_hhdet_tes!R48*1000*11630/RES_hhdet_num!R43)</f>
        <v>281.07011153908036</v>
      </c>
      <c r="S48" s="98">
        <f>IF(RES_hhdet_tes!S48=0,0,RES_hhdet_tes!S48*1000*11630/RES_hhdet_num!S43)</f>
        <v>307.73025788534261</v>
      </c>
      <c r="T48" s="98">
        <f>IF(RES_hhdet_tes!T48=0,0,RES_hhdet_tes!T48*1000*11630/RES_hhdet_num!T43)</f>
        <v>260.16347863277235</v>
      </c>
      <c r="U48" s="98">
        <f>IF(RES_hhdet_tes!U48=0,0,RES_hhdet_tes!U48*1000*11630/RES_hhdet_num!U43)</f>
        <v>298.14563796682165</v>
      </c>
      <c r="V48" s="98">
        <f>IF(RES_hhdet_tes!V48=0,0,RES_hhdet_tes!V48*1000*11630/RES_hhdet_num!V43)</f>
        <v>289.71264779067258</v>
      </c>
      <c r="W48" s="98">
        <f>IF(RES_hhdet_tes!W48=0,0,RES_hhdet_tes!W48*1000*11630/RES_hhdet_num!W43)</f>
        <v>294.85323650585997</v>
      </c>
      <c r="X48" s="98">
        <f>IF(RES_hhdet_tes!X48=0,0,RES_hhdet_tes!X48*1000*11630/RES_hhdet_num!X43)</f>
        <v>277.2063702791778</v>
      </c>
      <c r="Y48" s="98">
        <f>IF(RES_hhdet_tes!Y48=0,0,RES_hhdet_tes!Y48*1000*11630/RES_hhdet_num!Y43)</f>
        <v>299.44568349201978</v>
      </c>
      <c r="DA48" s="63" t="s">
        <v>2455</v>
      </c>
    </row>
    <row r="49" spans="1:105" ht="12" customHeight="1" x14ac:dyDescent="0.25">
      <c r="A49" s="121" t="s">
        <v>55</v>
      </c>
      <c r="B49" s="122">
        <v>1203.0438750254152</v>
      </c>
      <c r="C49" s="122">
        <v>1281.0251004691363</v>
      </c>
      <c r="D49" s="122">
        <v>1268.6569234777503</v>
      </c>
      <c r="E49" s="122">
        <v>1290.4017306483261</v>
      </c>
      <c r="F49" s="122">
        <v>1291.8057651364295</v>
      </c>
      <c r="G49" s="122">
        <v>1316.8005421260063</v>
      </c>
      <c r="H49" s="122">
        <v>1382.1266514705201</v>
      </c>
      <c r="I49" s="122">
        <v>1209.011289287926</v>
      </c>
      <c r="J49" s="122">
        <v>1385.9925504304392</v>
      </c>
      <c r="K49" s="122">
        <v>1373.2950645437254</v>
      </c>
      <c r="L49" s="122">
        <v>1377.3747863132744</v>
      </c>
      <c r="M49" s="122">
        <v>1447.4851601928067</v>
      </c>
      <c r="N49" s="122">
        <v>1473.9842152792198</v>
      </c>
      <c r="O49" s="122">
        <v>1368.1277493496111</v>
      </c>
      <c r="P49" s="122">
        <v>1411.5449276871429</v>
      </c>
      <c r="Q49" s="122">
        <v>1383.1105559942562</v>
      </c>
      <c r="R49" s="122">
        <v>1409.5781606681974</v>
      </c>
      <c r="S49" s="122">
        <v>1484.8677185800636</v>
      </c>
      <c r="T49" s="122">
        <v>1460.7354898361368</v>
      </c>
      <c r="U49" s="122">
        <v>1570.2274059737924</v>
      </c>
      <c r="V49" s="122">
        <v>1688.2866402179861</v>
      </c>
      <c r="W49" s="122">
        <v>1378.8889461245985</v>
      </c>
      <c r="X49" s="122">
        <v>1514.9340187373534</v>
      </c>
      <c r="Y49" s="122">
        <v>1444.9697123480107</v>
      </c>
      <c r="DA49" s="130" t="s">
        <v>2456</v>
      </c>
    </row>
    <row r="50" spans="1:105" ht="12" customHeight="1" x14ac:dyDescent="0.25">
      <c r="A50" s="97" t="s">
        <v>138</v>
      </c>
      <c r="B50" s="98">
        <v>1256.3866172786497</v>
      </c>
      <c r="C50" s="98">
        <v>1368.2407746334643</v>
      </c>
      <c r="D50" s="98">
        <v>1341.3644661267369</v>
      </c>
      <c r="E50" s="98">
        <v>1378.5798283224333</v>
      </c>
      <c r="F50" s="98">
        <v>1373.3871830150322</v>
      </c>
      <c r="G50" s="98">
        <v>1412.2349610073379</v>
      </c>
      <c r="H50" s="98">
        <v>1482.6431878856972</v>
      </c>
      <c r="I50" s="98">
        <v>1214.2759644991411</v>
      </c>
      <c r="J50" s="98">
        <v>1472.7353808127498</v>
      </c>
      <c r="K50" s="98">
        <v>1437.0742242700437</v>
      </c>
      <c r="L50" s="98">
        <v>1434.6169544699451</v>
      </c>
      <c r="M50" s="98">
        <v>1522.1987582340505</v>
      </c>
      <c r="N50" s="98">
        <v>1567.6021540115853</v>
      </c>
      <c r="O50" s="98">
        <v>1394.0828761873031</v>
      </c>
      <c r="P50" s="98">
        <v>1493.0891002404239</v>
      </c>
      <c r="Q50" s="98">
        <v>1446.3747371028719</v>
      </c>
      <c r="R50" s="98">
        <v>1472.411308817575</v>
      </c>
      <c r="S50" s="98">
        <v>1557.8886588350022</v>
      </c>
      <c r="T50" s="98">
        <v>1513.7181795657095</v>
      </c>
      <c r="U50" s="98">
        <v>1683.3530289788941</v>
      </c>
      <c r="V50" s="98">
        <v>1873.3052994256234</v>
      </c>
      <c r="W50" s="98">
        <v>1421.3010466317201</v>
      </c>
      <c r="X50" s="98">
        <v>1624.1408847109203</v>
      </c>
      <c r="Y50" s="98">
        <v>1551.6957058286609</v>
      </c>
      <c r="DA50" s="63" t="s">
        <v>2457</v>
      </c>
    </row>
    <row r="51" spans="1:105" ht="12" customHeight="1" x14ac:dyDescent="0.25">
      <c r="A51" s="97" t="s">
        <v>137</v>
      </c>
      <c r="B51" s="98">
        <v>1280.4787167706609</v>
      </c>
      <c r="C51" s="98">
        <v>1435.5874581067399</v>
      </c>
      <c r="D51" s="98">
        <v>1433.2650162924749</v>
      </c>
      <c r="E51" s="98">
        <v>1524.6523570144695</v>
      </c>
      <c r="F51" s="98">
        <v>1503.1347744447833</v>
      </c>
      <c r="G51" s="98">
        <v>1593.758633184756</v>
      </c>
      <c r="H51" s="98">
        <v>1734.1537599667754</v>
      </c>
      <c r="I51" s="98">
        <v>1335.3556376078614</v>
      </c>
      <c r="J51" s="98">
        <v>1684.7529082154958</v>
      </c>
      <c r="K51" s="98">
        <v>1625.4882998272483</v>
      </c>
      <c r="L51" s="98">
        <v>1588.2344054942719</v>
      </c>
      <c r="M51" s="98">
        <v>1650.8276652681334</v>
      </c>
      <c r="N51" s="98">
        <v>1697.8386535470531</v>
      </c>
      <c r="O51" s="98">
        <v>1469.1020335736039</v>
      </c>
      <c r="P51" s="98">
        <v>1642.3781612375274</v>
      </c>
      <c r="Q51" s="98">
        <v>1564.2706776420953</v>
      </c>
      <c r="R51" s="98">
        <v>1552.1129383437708</v>
      </c>
      <c r="S51" s="98">
        <v>1690.0130864387888</v>
      </c>
      <c r="T51" s="98">
        <v>1596.9007478095737</v>
      </c>
      <c r="U51" s="98">
        <v>1873.1045725043111</v>
      </c>
      <c r="V51" s="98">
        <v>2164.0498218697544</v>
      </c>
      <c r="W51" s="98">
        <v>1420.2435871073146</v>
      </c>
      <c r="X51" s="98">
        <v>1810.9771608940093</v>
      </c>
      <c r="Y51" s="98">
        <v>1694.1088803988807</v>
      </c>
      <c r="DA51" s="63" t="s">
        <v>2458</v>
      </c>
    </row>
    <row r="52" spans="1:105" ht="12" customHeight="1" x14ac:dyDescent="0.25">
      <c r="A52" s="100" t="s">
        <v>212</v>
      </c>
      <c r="B52" s="101">
        <v>456.03908819070574</v>
      </c>
      <c r="C52" s="101">
        <v>521.5372827217459</v>
      </c>
      <c r="D52" s="101">
        <v>537.83535120131546</v>
      </c>
      <c r="E52" s="101">
        <v>587.57222059991045</v>
      </c>
      <c r="F52" s="101">
        <v>612.27701581202632</v>
      </c>
      <c r="G52" s="101">
        <v>659.55724995109506</v>
      </c>
      <c r="H52" s="101">
        <v>719.7197219523149</v>
      </c>
      <c r="I52" s="101">
        <v>592.66317627508795</v>
      </c>
      <c r="J52" s="101">
        <v>700.04966530455908</v>
      </c>
      <c r="K52" s="101">
        <v>686.89561267042109</v>
      </c>
      <c r="L52" s="101">
        <v>668.85294320970183</v>
      </c>
      <c r="M52" s="101">
        <v>707.98013760100741</v>
      </c>
      <c r="N52" s="101">
        <v>743.73450690349705</v>
      </c>
      <c r="O52" s="101">
        <v>632.39041988763847</v>
      </c>
      <c r="P52" s="101">
        <v>660.85169531831082</v>
      </c>
      <c r="Q52" s="101">
        <v>613.50878092987341</v>
      </c>
      <c r="R52" s="101">
        <v>626.43526321310173</v>
      </c>
      <c r="S52" s="101">
        <v>743.97946657328532</v>
      </c>
      <c r="T52" s="101">
        <v>643.26738107316612</v>
      </c>
      <c r="U52" s="101">
        <v>780.61266093409927</v>
      </c>
      <c r="V52" s="101">
        <v>866.15684968695746</v>
      </c>
      <c r="W52" s="101">
        <v>607.04949649541504</v>
      </c>
      <c r="X52" s="101">
        <v>729.22054300861703</v>
      </c>
      <c r="Y52" s="101">
        <v>606.2113659532356</v>
      </c>
      <c r="DA52" s="131" t="s">
        <v>2459</v>
      </c>
    </row>
    <row r="53" spans="1:105" ht="12" customHeight="1" x14ac:dyDescent="0.25">
      <c r="A53" s="103" t="s">
        <v>52</v>
      </c>
      <c r="B53" s="104">
        <v>824.43962857995507</v>
      </c>
      <c r="C53" s="104">
        <v>914.05017538499396</v>
      </c>
      <c r="D53" s="104">
        <v>895.42966509115968</v>
      </c>
      <c r="E53" s="104">
        <v>937.08013641455898</v>
      </c>
      <c r="F53" s="104">
        <v>890.85775863275694</v>
      </c>
      <c r="G53" s="104">
        <v>934.20138323366029</v>
      </c>
      <c r="H53" s="104">
        <v>1014.4340380144605</v>
      </c>
      <c r="I53" s="104">
        <v>742.69246133277375</v>
      </c>
      <c r="J53" s="104">
        <v>984.70324291093709</v>
      </c>
      <c r="K53" s="104">
        <v>938.59268715682686</v>
      </c>
      <c r="L53" s="104">
        <v>919.38146228457015</v>
      </c>
      <c r="M53" s="104">
        <v>942.84752766712609</v>
      </c>
      <c r="N53" s="104">
        <v>954.10414664355619</v>
      </c>
      <c r="O53" s="104">
        <v>836.71161368596563</v>
      </c>
      <c r="P53" s="104">
        <v>981.52646591921643</v>
      </c>
      <c r="Q53" s="104">
        <v>950.76189671222141</v>
      </c>
      <c r="R53" s="104">
        <v>925.67767513066917</v>
      </c>
      <c r="S53" s="104">
        <v>946.03361986550294</v>
      </c>
      <c r="T53" s="104">
        <v>953.63336673640686</v>
      </c>
      <c r="U53" s="104">
        <v>1092.4919115702116</v>
      </c>
      <c r="V53" s="104">
        <v>1297.8929721827969</v>
      </c>
      <c r="W53" s="104">
        <v>813.19409061189981</v>
      </c>
      <c r="X53" s="104">
        <v>1081.7566178853931</v>
      </c>
      <c r="Y53" s="104">
        <v>1087.8975144456449</v>
      </c>
      <c r="DA53" s="132" t="s">
        <v>2460</v>
      </c>
    </row>
    <row r="54" spans="1:105" ht="12" customHeight="1" x14ac:dyDescent="0.25">
      <c r="A54" s="106" t="s">
        <v>122</v>
      </c>
      <c r="B54" s="101">
        <v>1090.1192013411815</v>
      </c>
      <c r="C54" s="101">
        <v>1100.70346838914</v>
      </c>
      <c r="D54" s="101">
        <v>1110.9195192900311</v>
      </c>
      <c r="E54" s="101">
        <v>1091.7904104579311</v>
      </c>
      <c r="F54" s="101">
        <v>1102.133096264447</v>
      </c>
      <c r="G54" s="101">
        <v>1091.6047934863852</v>
      </c>
      <c r="H54" s="101">
        <v>1135.9253205264386</v>
      </c>
      <c r="I54" s="101">
        <v>1143.5548656838957</v>
      </c>
      <c r="J54" s="101">
        <v>1129.7236348419342</v>
      </c>
      <c r="K54" s="101">
        <v>1146.6351646614366</v>
      </c>
      <c r="L54" s="101">
        <v>1175.8548044421632</v>
      </c>
      <c r="M54" s="101">
        <v>1201.9283579952782</v>
      </c>
      <c r="N54" s="101">
        <v>1217.7679928049927</v>
      </c>
      <c r="O54" s="101">
        <v>1236.4815641959106</v>
      </c>
      <c r="P54" s="101">
        <v>1206.6581473269912</v>
      </c>
      <c r="Q54" s="101">
        <v>1198.3478669104959</v>
      </c>
      <c r="R54" s="101">
        <v>1220.7651661936607</v>
      </c>
      <c r="S54" s="101">
        <v>1263.3656750650557</v>
      </c>
      <c r="T54" s="101">
        <v>1267.6752025075943</v>
      </c>
      <c r="U54" s="101">
        <v>1253.3366956355737</v>
      </c>
      <c r="V54" s="101">
        <v>1208.410911995999</v>
      </c>
      <c r="W54" s="101">
        <v>1190.214757157986</v>
      </c>
      <c r="X54" s="101">
        <v>1143.6437347126907</v>
      </c>
      <c r="Y54" s="101">
        <v>1079.6124421569034</v>
      </c>
      <c r="DA54" s="131" t="s">
        <v>2461</v>
      </c>
    </row>
    <row r="55" spans="1:105" ht="12" customHeight="1" x14ac:dyDescent="0.25">
      <c r="A55" s="107" t="s">
        <v>121</v>
      </c>
      <c r="B55" s="104">
        <v>1124.1707711069002</v>
      </c>
      <c r="C55" s="104">
        <v>1139.9051871091888</v>
      </c>
      <c r="D55" s="104">
        <v>1178.4881275518501</v>
      </c>
      <c r="E55" s="104">
        <v>1193.1481418962944</v>
      </c>
      <c r="F55" s="104">
        <v>1226.3634239885664</v>
      </c>
      <c r="G55" s="104">
        <v>1230.2747128958999</v>
      </c>
      <c r="H55" s="104">
        <v>1278.7523384942581</v>
      </c>
      <c r="I55" s="104">
        <v>1322.4945605457401</v>
      </c>
      <c r="J55" s="104">
        <v>1329.632273397267</v>
      </c>
      <c r="K55" s="104">
        <v>1375.1815173764842</v>
      </c>
      <c r="L55" s="104">
        <v>1365.6414464078644</v>
      </c>
      <c r="M55" s="104">
        <v>1424.9451786091206</v>
      </c>
      <c r="N55" s="104">
        <v>1404.0205406923315</v>
      </c>
      <c r="O55" s="104">
        <v>1434.3592841292261</v>
      </c>
      <c r="P55" s="104">
        <v>1375.503410938295</v>
      </c>
      <c r="Q55" s="104">
        <v>1382.8412140675591</v>
      </c>
      <c r="R55" s="104">
        <v>1394.0583446268122</v>
      </c>
      <c r="S55" s="104">
        <v>1440.9815194336218</v>
      </c>
      <c r="T55" s="104">
        <v>1436.8563299986051</v>
      </c>
      <c r="U55" s="104">
        <v>1386.6797568916181</v>
      </c>
      <c r="V55" s="104">
        <v>1363.0713529726258</v>
      </c>
      <c r="W55" s="104">
        <v>1365.363642054725</v>
      </c>
      <c r="X55" s="104">
        <v>1369.6181332516762</v>
      </c>
      <c r="Y55" s="104">
        <v>1283.5483360212822</v>
      </c>
      <c r="DA55" s="132" t="s">
        <v>2462</v>
      </c>
    </row>
    <row r="56" spans="1:105" ht="12" customHeight="1" x14ac:dyDescent="0.25">
      <c r="A56" s="108" t="s">
        <v>53</v>
      </c>
      <c r="B56" s="98">
        <v>270.0968898233956</v>
      </c>
      <c r="C56" s="98">
        <v>281.86072631420075</v>
      </c>
      <c r="D56" s="98">
        <v>296.30720438909265</v>
      </c>
      <c r="E56" s="98">
        <v>307.75892980971605</v>
      </c>
      <c r="F56" s="98">
        <v>325.06718804804831</v>
      </c>
      <c r="G56" s="98">
        <v>351.52130093766857</v>
      </c>
      <c r="H56" s="98">
        <v>348.73133207526547</v>
      </c>
      <c r="I56" s="98">
        <v>376.20930800703684</v>
      </c>
      <c r="J56" s="98">
        <v>355.31400931835043</v>
      </c>
      <c r="K56" s="98">
        <v>375.24132848305874</v>
      </c>
      <c r="L56" s="98">
        <v>368.00522377746887</v>
      </c>
      <c r="M56" s="98">
        <v>414.43191543116689</v>
      </c>
      <c r="N56" s="98">
        <v>401.7054774172509</v>
      </c>
      <c r="O56" s="98">
        <v>451.75344106759263</v>
      </c>
      <c r="P56" s="98">
        <v>397.97030360686296</v>
      </c>
      <c r="Q56" s="98">
        <v>388.98805783784081</v>
      </c>
      <c r="R56" s="98">
        <v>395.05857110789634</v>
      </c>
      <c r="S56" s="98">
        <v>432.51047670442796</v>
      </c>
      <c r="T56" s="98">
        <v>393.60668668078671</v>
      </c>
      <c r="U56" s="98">
        <v>354.7385194655954</v>
      </c>
      <c r="V56" s="98">
        <v>310.32927817583368</v>
      </c>
      <c r="W56" s="98">
        <v>311.19863994391272</v>
      </c>
      <c r="X56" s="98">
        <v>305.62706682710717</v>
      </c>
      <c r="Y56" s="98">
        <v>242.04975682168433</v>
      </c>
      <c r="DA56" s="63" t="s">
        <v>2463</v>
      </c>
    </row>
    <row r="57" spans="1:105" ht="12" customHeight="1" x14ac:dyDescent="0.25">
      <c r="A57" s="108" t="s">
        <v>52</v>
      </c>
      <c r="B57" s="98">
        <v>854.07388128350431</v>
      </c>
      <c r="C57" s="98">
        <v>858.04446079498825</v>
      </c>
      <c r="D57" s="98">
        <v>882.18092316275772</v>
      </c>
      <c r="E57" s="98">
        <v>885.38921208657837</v>
      </c>
      <c r="F57" s="98">
        <v>901.29623594051793</v>
      </c>
      <c r="G57" s="98">
        <v>878.75341195823148</v>
      </c>
      <c r="H57" s="98">
        <v>930.02100641899278</v>
      </c>
      <c r="I57" s="98">
        <v>946.28525253870339</v>
      </c>
      <c r="J57" s="98">
        <v>974.3182640789164</v>
      </c>
      <c r="K57" s="98">
        <v>999.94018889342544</v>
      </c>
      <c r="L57" s="98">
        <v>997.63622263039474</v>
      </c>
      <c r="M57" s="98">
        <v>1010.5132631779538</v>
      </c>
      <c r="N57" s="98">
        <v>1002.3150632750805</v>
      </c>
      <c r="O57" s="98">
        <v>982.60584306163321</v>
      </c>
      <c r="P57" s="98">
        <v>977.5331073314328</v>
      </c>
      <c r="Q57" s="98">
        <v>993.85315622971825</v>
      </c>
      <c r="R57" s="98">
        <v>998.99977351891573</v>
      </c>
      <c r="S57" s="98">
        <v>1008.4710427291943</v>
      </c>
      <c r="T57" s="98">
        <v>1043.2496433178185</v>
      </c>
      <c r="U57" s="98">
        <v>1031.9412374260226</v>
      </c>
      <c r="V57" s="98">
        <v>1052.7420747967924</v>
      </c>
      <c r="W57" s="98">
        <v>1054.1650021108128</v>
      </c>
      <c r="X57" s="98">
        <v>1063.9910664245685</v>
      </c>
      <c r="Y57" s="98">
        <v>1041.4985791995978</v>
      </c>
      <c r="DA57" s="63" t="s">
        <v>2464</v>
      </c>
    </row>
    <row r="58" spans="1:105" ht="12" customHeight="1" x14ac:dyDescent="0.25">
      <c r="A58" s="121" t="s">
        <v>54</v>
      </c>
      <c r="B58" s="122">
        <v>521.34914211894181</v>
      </c>
      <c r="C58" s="122">
        <v>538.02806635657055</v>
      </c>
      <c r="D58" s="122">
        <v>549.85368714513857</v>
      </c>
      <c r="E58" s="122">
        <v>547.5650866967851</v>
      </c>
      <c r="F58" s="122">
        <v>556.18941058484006</v>
      </c>
      <c r="G58" s="122">
        <v>554.72767832765635</v>
      </c>
      <c r="H58" s="122">
        <v>562.38672411589175</v>
      </c>
      <c r="I58" s="122">
        <v>545.85371774984526</v>
      </c>
      <c r="J58" s="122">
        <v>529.45022204260522</v>
      </c>
      <c r="K58" s="122">
        <v>515.47206977019459</v>
      </c>
      <c r="L58" s="122">
        <v>541.92287958640577</v>
      </c>
      <c r="M58" s="122">
        <v>513.11349103594114</v>
      </c>
      <c r="N58" s="122">
        <v>515.99850206462509</v>
      </c>
      <c r="O58" s="122">
        <v>516.01634254909584</v>
      </c>
      <c r="P58" s="122">
        <v>498.56338482351362</v>
      </c>
      <c r="Q58" s="122">
        <v>491.54015944316069</v>
      </c>
      <c r="R58" s="122">
        <v>484.70048001597695</v>
      </c>
      <c r="S58" s="122">
        <v>509.18755873209517</v>
      </c>
      <c r="T58" s="122">
        <v>506.99176032151837</v>
      </c>
      <c r="U58" s="122">
        <v>505.59947529401956</v>
      </c>
      <c r="V58" s="122">
        <v>516.33387602897949</v>
      </c>
      <c r="W58" s="122">
        <v>520.38224190225992</v>
      </c>
      <c r="X58" s="122">
        <v>552.46570534682473</v>
      </c>
      <c r="Y58" s="122">
        <v>504.30077063656051</v>
      </c>
      <c r="DA58" s="130" t="s">
        <v>2465</v>
      </c>
    </row>
    <row r="59" spans="1:105" ht="12" customHeight="1" x14ac:dyDescent="0.25">
      <c r="A59" s="97" t="s">
        <v>50</v>
      </c>
      <c r="B59" s="98">
        <v>544.83889320304957</v>
      </c>
      <c r="C59" s="98">
        <v>539.16338051197556</v>
      </c>
      <c r="D59" s="98">
        <v>549.40172756487073</v>
      </c>
      <c r="E59" s="98">
        <v>538.49908444755692</v>
      </c>
      <c r="F59" s="98">
        <v>539.60456505167588</v>
      </c>
      <c r="G59" s="98">
        <v>541.43221668196827</v>
      </c>
      <c r="H59" s="98">
        <v>522.71600667695679</v>
      </c>
      <c r="I59" s="98">
        <v>540.07743934487769</v>
      </c>
      <c r="J59" s="98">
        <v>511.99808698428859</v>
      </c>
      <c r="K59" s="98">
        <v>520.90952237169324</v>
      </c>
      <c r="L59" s="98">
        <v>531.26322767643092</v>
      </c>
      <c r="M59" s="98">
        <v>537.71804819888212</v>
      </c>
      <c r="N59" s="98">
        <v>507.24935255924282</v>
      </c>
      <c r="O59" s="98">
        <v>516.10102331595954</v>
      </c>
      <c r="P59" s="98">
        <v>515.03465909499403</v>
      </c>
      <c r="Q59" s="98">
        <v>506.85262227988812</v>
      </c>
      <c r="R59" s="98">
        <v>493.78711662505538</v>
      </c>
      <c r="S59" s="98">
        <v>522.62886295651515</v>
      </c>
      <c r="T59" s="98">
        <v>538.66438659897062</v>
      </c>
      <c r="U59" s="98">
        <v>535.78663816078995</v>
      </c>
      <c r="V59" s="98">
        <v>566.2481722225441</v>
      </c>
      <c r="W59" s="98">
        <v>557.20951573278887</v>
      </c>
      <c r="X59" s="98">
        <v>553.63418983473514</v>
      </c>
      <c r="Y59" s="98">
        <v>495.55257719470399</v>
      </c>
      <c r="DA59" s="63" t="s">
        <v>2466</v>
      </c>
    </row>
    <row r="60" spans="1:105" ht="12" customHeight="1" x14ac:dyDescent="0.25">
      <c r="A60" s="109" t="s">
        <v>120</v>
      </c>
      <c r="B60" s="33">
        <v>515.75379626707434</v>
      </c>
      <c r="C60" s="33">
        <v>537.76787860912384</v>
      </c>
      <c r="D60" s="33">
        <v>549.9542418832109</v>
      </c>
      <c r="E60" s="33">
        <v>549.52910752949924</v>
      </c>
      <c r="F60" s="33">
        <v>559.7620289552475</v>
      </c>
      <c r="G60" s="33">
        <v>557.48120976619634</v>
      </c>
      <c r="H60" s="33">
        <v>570.07842708625355</v>
      </c>
      <c r="I60" s="33">
        <v>546.93546863032179</v>
      </c>
      <c r="J60" s="33">
        <v>532.57325095795682</v>
      </c>
      <c r="K60" s="33">
        <v>514.53682596853719</v>
      </c>
      <c r="L60" s="33">
        <v>543.67025402587694</v>
      </c>
      <c r="M60" s="33">
        <v>509.16926943524339</v>
      </c>
      <c r="N60" s="33">
        <v>517.355736691983</v>
      </c>
      <c r="O60" s="33">
        <v>516.00347071101316</v>
      </c>
      <c r="P60" s="33">
        <v>496.10346870021488</v>
      </c>
      <c r="Q60" s="33">
        <v>489.28027065064447</v>
      </c>
      <c r="R60" s="33">
        <v>483.38719023945998</v>
      </c>
      <c r="S60" s="33">
        <v>507.30269404513695</v>
      </c>
      <c r="T60" s="33">
        <v>502.66628417708148</v>
      </c>
      <c r="U60" s="33">
        <v>501.60261228960309</v>
      </c>
      <c r="V60" s="33">
        <v>509.8552084895299</v>
      </c>
      <c r="W60" s="33">
        <v>515.72081740539818</v>
      </c>
      <c r="X60" s="33">
        <v>552.32392805825282</v>
      </c>
      <c r="Y60" s="33">
        <v>505.3100888671525</v>
      </c>
      <c r="DA60" s="60" t="s">
        <v>2467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8608.6832635638166</v>
      </c>
      <c r="C62" s="117">
        <f t="shared" si="21"/>
        <v>8959.6473002550119</v>
      </c>
      <c r="D62" s="117">
        <f t="shared" si="21"/>
        <v>8807.329391351599</v>
      </c>
      <c r="E62" s="117">
        <f t="shared" si="21"/>
        <v>9131.1107069542541</v>
      </c>
      <c r="F62" s="117">
        <f t="shared" si="21"/>
        <v>9082.4022072599237</v>
      </c>
      <c r="G62" s="117">
        <f t="shared" si="21"/>
        <v>9129.1078068767529</v>
      </c>
      <c r="H62" s="117">
        <f t="shared" si="21"/>
        <v>9020.1936610776393</v>
      </c>
      <c r="I62" s="117">
        <f t="shared" si="21"/>
        <v>8383.225405421048</v>
      </c>
      <c r="J62" s="117">
        <f t="shared" si="21"/>
        <v>8754.253286623667</v>
      </c>
      <c r="K62" s="117">
        <f t="shared" si="21"/>
        <v>8885.9580869745023</v>
      </c>
      <c r="L62" s="117">
        <f t="shared" si="21"/>
        <v>9698.9357882645327</v>
      </c>
      <c r="M62" s="117">
        <f t="shared" si="21"/>
        <v>8674.9163831055776</v>
      </c>
      <c r="N62" s="117">
        <f t="shared" si="21"/>
        <v>9342.241001844297</v>
      </c>
      <c r="O62" s="117">
        <f t="shared" si="21"/>
        <v>9710.4198443725454</v>
      </c>
      <c r="P62" s="117">
        <f t="shared" si="21"/>
        <v>8039.8462996794478</v>
      </c>
      <c r="Q62" s="117">
        <f t="shared" si="21"/>
        <v>8729.6975537638973</v>
      </c>
      <c r="R62" s="117">
        <f t="shared" ref="R62:V62" si="22">R63+R66+R68+R77</f>
        <v>9212.6333108222752</v>
      </c>
      <c r="S62" s="117">
        <f t="shared" si="22"/>
        <v>9272.6134219758569</v>
      </c>
      <c r="T62" s="117">
        <f t="shared" si="22"/>
        <v>9211.5335918152905</v>
      </c>
      <c r="U62" s="117">
        <f t="shared" si="22"/>
        <v>9243.6729555951588</v>
      </c>
      <c r="V62" s="117">
        <f t="shared" si="22"/>
        <v>9295.8069308194699</v>
      </c>
      <c r="W62" s="117">
        <f t="shared" ref="W62:Y62" si="23">W63+W66+W68+W77</f>
        <v>10586.04452138078</v>
      </c>
      <c r="X62" s="117">
        <f t="shared" si="23"/>
        <v>9352.2396721151745</v>
      </c>
      <c r="Y62" s="117">
        <f t="shared" si="23"/>
        <v>8855.5210409986503</v>
      </c>
      <c r="DA62" s="129" t="s">
        <v>2468</v>
      </c>
    </row>
    <row r="63" spans="1:105" ht="12.95" customHeight="1" x14ac:dyDescent="0.25">
      <c r="A63" s="121" t="s">
        <v>57</v>
      </c>
      <c r="B63" s="122">
        <f t="shared" ref="B63:Q63" si="24">SUM(B64:B65)</f>
        <v>6928.471788000641</v>
      </c>
      <c r="C63" s="122">
        <f t="shared" si="24"/>
        <v>7250.7764446607316</v>
      </c>
      <c r="D63" s="122">
        <f t="shared" si="24"/>
        <v>7049.257121379359</v>
      </c>
      <c r="E63" s="122">
        <f t="shared" si="24"/>
        <v>7273.7023148778826</v>
      </c>
      <c r="F63" s="122">
        <f t="shared" si="24"/>
        <v>7291.3070592840531</v>
      </c>
      <c r="G63" s="122">
        <f t="shared" si="24"/>
        <v>7302.0736357215828</v>
      </c>
      <c r="H63" s="122">
        <f t="shared" si="24"/>
        <v>7170.1443389749047</v>
      </c>
      <c r="I63" s="122">
        <f t="shared" si="24"/>
        <v>6578.9922095476804</v>
      </c>
      <c r="J63" s="122">
        <f t="shared" si="24"/>
        <v>6998.8547453801957</v>
      </c>
      <c r="K63" s="122">
        <f t="shared" si="24"/>
        <v>7096.29077847392</v>
      </c>
      <c r="L63" s="122">
        <f t="shared" si="24"/>
        <v>7807.7178896508403</v>
      </c>
      <c r="M63" s="122">
        <f t="shared" si="24"/>
        <v>6822.5256978336147</v>
      </c>
      <c r="N63" s="122">
        <f t="shared" si="24"/>
        <v>7437.4484538160496</v>
      </c>
      <c r="O63" s="122">
        <f t="shared" si="24"/>
        <v>7857.6220351701713</v>
      </c>
      <c r="P63" s="122">
        <f t="shared" si="24"/>
        <v>6270.9710318386169</v>
      </c>
      <c r="Q63" s="122">
        <f t="shared" si="24"/>
        <v>6861.5148616882716</v>
      </c>
      <c r="R63" s="122">
        <f t="shared" ref="R63:V63" si="25">SUM(R64:R65)</f>
        <v>7308.4563641070436</v>
      </c>
      <c r="S63" s="122">
        <f t="shared" si="25"/>
        <v>7270.2586511531363</v>
      </c>
      <c r="T63" s="122">
        <f t="shared" si="25"/>
        <v>7184.2763177560391</v>
      </c>
      <c r="U63" s="122">
        <f t="shared" si="25"/>
        <v>7205.5082139318483</v>
      </c>
      <c r="V63" s="122">
        <f t="shared" si="25"/>
        <v>7254.775051916472</v>
      </c>
      <c r="W63" s="122">
        <f t="shared" ref="W63:Y63" si="26">SUM(W64:W65)</f>
        <v>8453.6438284357864</v>
      </c>
      <c r="X63" s="122">
        <f t="shared" si="26"/>
        <v>7396.7397133864733</v>
      </c>
      <c r="Y63" s="122">
        <f t="shared" si="26"/>
        <v>7038.4667253365578</v>
      </c>
      <c r="DA63" s="130" t="s">
        <v>2469</v>
      </c>
    </row>
    <row r="64" spans="1:105" ht="12" customHeight="1" x14ac:dyDescent="0.25">
      <c r="A64" s="97" t="s">
        <v>213</v>
      </c>
      <c r="B64" s="98">
        <v>6767.3392912216723</v>
      </c>
      <c r="C64" s="98">
        <v>7084.480795488199</v>
      </c>
      <c r="D64" s="98">
        <v>6890.6987787763619</v>
      </c>
      <c r="E64" s="98">
        <v>7116.6226971880369</v>
      </c>
      <c r="F64" s="98">
        <v>7133.1581120752617</v>
      </c>
      <c r="G64" s="98">
        <v>7146.0819256969053</v>
      </c>
      <c r="H64" s="98">
        <v>7021.1344439299646</v>
      </c>
      <c r="I64" s="98">
        <v>6444.6016450709858</v>
      </c>
      <c r="J64" s="98">
        <v>6858.1622955309394</v>
      </c>
      <c r="K64" s="98">
        <v>6955.9301700587412</v>
      </c>
      <c r="L64" s="98">
        <v>7653.4902571376997</v>
      </c>
      <c r="M64" s="98">
        <v>6690.5379270205785</v>
      </c>
      <c r="N64" s="98">
        <v>7296.6290361235669</v>
      </c>
      <c r="O64" s="98">
        <v>7707.1490064709851</v>
      </c>
      <c r="P64" s="98">
        <v>6152.0019356099574</v>
      </c>
      <c r="Q64" s="98">
        <v>6734.1706350018312</v>
      </c>
      <c r="R64" s="98">
        <v>7173.2845527182817</v>
      </c>
      <c r="S64" s="98">
        <v>7137.2023369691151</v>
      </c>
      <c r="T64" s="98">
        <v>7053.6913525498221</v>
      </c>
      <c r="U64" s="98">
        <v>7075.3677155532723</v>
      </c>
      <c r="V64" s="98">
        <v>7124.8977767834349</v>
      </c>
      <c r="W64" s="98">
        <v>8294.6237652089458</v>
      </c>
      <c r="X64" s="98">
        <v>7257.4547915951316</v>
      </c>
      <c r="Y64" s="98">
        <v>6909.3974893245586</v>
      </c>
      <c r="DA64" s="63" t="s">
        <v>2470</v>
      </c>
    </row>
    <row r="65" spans="1:105" ht="12" customHeight="1" x14ac:dyDescent="0.25">
      <c r="A65" s="97" t="s">
        <v>53</v>
      </c>
      <c r="B65" s="98">
        <v>161.1324967789688</v>
      </c>
      <c r="C65" s="98">
        <v>166.29564917253271</v>
      </c>
      <c r="D65" s="98">
        <v>158.55834260299665</v>
      </c>
      <c r="E65" s="98">
        <v>157.07961768984597</v>
      </c>
      <c r="F65" s="98">
        <v>158.14894720879175</v>
      </c>
      <c r="G65" s="98">
        <v>155.99171002467793</v>
      </c>
      <c r="H65" s="98">
        <v>149.00989504494041</v>
      </c>
      <c r="I65" s="98">
        <v>134.39056447669492</v>
      </c>
      <c r="J65" s="98">
        <v>140.69244984925638</v>
      </c>
      <c r="K65" s="98">
        <v>140.36060841517892</v>
      </c>
      <c r="L65" s="98">
        <v>154.22763251314063</v>
      </c>
      <c r="M65" s="98">
        <v>131.98777081303624</v>
      </c>
      <c r="N65" s="98">
        <v>140.81941769248286</v>
      </c>
      <c r="O65" s="98">
        <v>150.4730286991865</v>
      </c>
      <c r="P65" s="98">
        <v>118.96909622865958</v>
      </c>
      <c r="Q65" s="98">
        <v>127.34422668644042</v>
      </c>
      <c r="R65" s="98">
        <v>135.17181138876217</v>
      </c>
      <c r="S65" s="98">
        <v>133.05631418402157</v>
      </c>
      <c r="T65" s="98">
        <v>130.58496520621742</v>
      </c>
      <c r="U65" s="98">
        <v>130.14049837857573</v>
      </c>
      <c r="V65" s="98">
        <v>129.8772751330375</v>
      </c>
      <c r="W65" s="98">
        <v>159.02006322684142</v>
      </c>
      <c r="X65" s="98">
        <v>139.28492179134184</v>
      </c>
      <c r="Y65" s="98">
        <v>129.06923601199952</v>
      </c>
      <c r="DA65" s="63" t="s">
        <v>2471</v>
      </c>
    </row>
    <row r="66" spans="1:105" ht="12.95" customHeight="1" x14ac:dyDescent="0.25">
      <c r="A66" s="121" t="s">
        <v>92</v>
      </c>
      <c r="B66" s="122">
        <f t="shared" ref="B66:Y66" si="27">B67</f>
        <v>30.440073265232844</v>
      </c>
      <c r="C66" s="122">
        <f t="shared" si="27"/>
        <v>37.242983665396416</v>
      </c>
      <c r="D66" s="122">
        <f t="shared" si="27"/>
        <v>34.764863034260358</v>
      </c>
      <c r="E66" s="122">
        <f t="shared" si="27"/>
        <v>104.07236463275288</v>
      </c>
      <c r="F66" s="122">
        <f t="shared" si="27"/>
        <v>52.497672304046596</v>
      </c>
      <c r="G66" s="122">
        <f t="shared" si="27"/>
        <v>66.410273461735144</v>
      </c>
      <c r="H66" s="122">
        <f t="shared" si="27"/>
        <v>95.392697620711004</v>
      </c>
      <c r="I66" s="122">
        <f t="shared" si="27"/>
        <v>79.975773761166494</v>
      </c>
      <c r="J66" s="122">
        <f t="shared" si="27"/>
        <v>96.02212303529565</v>
      </c>
      <c r="K66" s="122">
        <f t="shared" si="27"/>
        <v>115.24976186944222</v>
      </c>
      <c r="L66" s="122">
        <f t="shared" si="27"/>
        <v>114.65114599613331</v>
      </c>
      <c r="M66" s="122">
        <f t="shared" si="27"/>
        <v>125.30261174580747</v>
      </c>
      <c r="N66" s="122">
        <f t="shared" si="27"/>
        <v>170.93694421633583</v>
      </c>
      <c r="O66" s="122">
        <f t="shared" si="27"/>
        <v>133.80546416015875</v>
      </c>
      <c r="P66" s="122">
        <f t="shared" si="27"/>
        <v>115.24293349928517</v>
      </c>
      <c r="Q66" s="122">
        <f t="shared" si="27"/>
        <v>181.88323098554622</v>
      </c>
      <c r="R66" s="122">
        <f t="shared" si="27"/>
        <v>160.87234544284905</v>
      </c>
      <c r="S66" s="122">
        <f t="shared" si="27"/>
        <v>206.0279165731296</v>
      </c>
      <c r="T66" s="122">
        <f t="shared" si="27"/>
        <v>187.11948352618711</v>
      </c>
      <c r="U66" s="122">
        <f t="shared" si="27"/>
        <v>220.31189167109758</v>
      </c>
      <c r="V66" s="122">
        <f t="shared" si="27"/>
        <v>209.13981751868153</v>
      </c>
      <c r="W66" s="122">
        <f t="shared" si="27"/>
        <v>224.38475362545216</v>
      </c>
      <c r="X66" s="122">
        <f t="shared" si="27"/>
        <v>252.3722678045367</v>
      </c>
      <c r="Y66" s="122">
        <f t="shared" si="27"/>
        <v>238.57906871025941</v>
      </c>
      <c r="DA66" s="130" t="s">
        <v>2472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30.440073265232844</v>
      </c>
      <c r="C67" s="98">
        <f>IF(RES_hhdet_tes!C67=0,0,RES_hhdet_tes!C67*1000*11630/RES_hhdet_num!C62)</f>
        <v>37.242983665396416</v>
      </c>
      <c r="D67" s="98">
        <f>IF(RES_hhdet_tes!D67=0,0,RES_hhdet_tes!D67*1000*11630/RES_hhdet_num!D62)</f>
        <v>34.764863034260358</v>
      </c>
      <c r="E67" s="98">
        <f>IF(RES_hhdet_tes!E67=0,0,RES_hhdet_tes!E67*1000*11630/RES_hhdet_num!E62)</f>
        <v>104.07236463275288</v>
      </c>
      <c r="F67" s="98">
        <f>IF(RES_hhdet_tes!F67=0,0,RES_hhdet_tes!F67*1000*11630/RES_hhdet_num!F62)</f>
        <v>52.497672304046596</v>
      </c>
      <c r="G67" s="98">
        <f>IF(RES_hhdet_tes!G67=0,0,RES_hhdet_tes!G67*1000*11630/RES_hhdet_num!G62)</f>
        <v>66.410273461735144</v>
      </c>
      <c r="H67" s="98">
        <f>IF(RES_hhdet_tes!H67=0,0,RES_hhdet_tes!H67*1000*11630/RES_hhdet_num!H62)</f>
        <v>95.392697620711004</v>
      </c>
      <c r="I67" s="98">
        <f>IF(RES_hhdet_tes!I67=0,0,RES_hhdet_tes!I67*1000*11630/RES_hhdet_num!I62)</f>
        <v>79.975773761166494</v>
      </c>
      <c r="J67" s="98">
        <f>IF(RES_hhdet_tes!J67=0,0,RES_hhdet_tes!J67*1000*11630/RES_hhdet_num!J62)</f>
        <v>96.02212303529565</v>
      </c>
      <c r="K67" s="98">
        <f>IF(RES_hhdet_tes!K67=0,0,RES_hhdet_tes!K67*1000*11630/RES_hhdet_num!K62)</f>
        <v>115.24976186944222</v>
      </c>
      <c r="L67" s="98">
        <f>IF(RES_hhdet_tes!L67=0,0,RES_hhdet_tes!L67*1000*11630/RES_hhdet_num!L62)</f>
        <v>114.65114599613331</v>
      </c>
      <c r="M67" s="98">
        <f>IF(RES_hhdet_tes!M67=0,0,RES_hhdet_tes!M67*1000*11630/RES_hhdet_num!M62)</f>
        <v>125.30261174580747</v>
      </c>
      <c r="N67" s="98">
        <f>IF(RES_hhdet_tes!N67=0,0,RES_hhdet_tes!N67*1000*11630/RES_hhdet_num!N62)</f>
        <v>170.93694421633583</v>
      </c>
      <c r="O67" s="98">
        <f>IF(RES_hhdet_tes!O67=0,0,RES_hhdet_tes!O67*1000*11630/RES_hhdet_num!O62)</f>
        <v>133.80546416015875</v>
      </c>
      <c r="P67" s="98">
        <f>IF(RES_hhdet_tes!P67=0,0,RES_hhdet_tes!P67*1000*11630/RES_hhdet_num!P62)</f>
        <v>115.24293349928517</v>
      </c>
      <c r="Q67" s="98">
        <f>IF(RES_hhdet_tes!Q67=0,0,RES_hhdet_tes!Q67*1000*11630/RES_hhdet_num!Q62)</f>
        <v>181.88323098554622</v>
      </c>
      <c r="R67" s="98">
        <f>IF(RES_hhdet_tes!R67=0,0,RES_hhdet_tes!R67*1000*11630/RES_hhdet_num!R62)</f>
        <v>160.87234544284905</v>
      </c>
      <c r="S67" s="98">
        <f>IF(RES_hhdet_tes!S67=0,0,RES_hhdet_tes!S67*1000*11630/RES_hhdet_num!S62)</f>
        <v>206.0279165731296</v>
      </c>
      <c r="T67" s="98">
        <f>IF(RES_hhdet_tes!T67=0,0,RES_hhdet_tes!T67*1000*11630/RES_hhdet_num!T62)</f>
        <v>187.11948352618711</v>
      </c>
      <c r="U67" s="98">
        <f>IF(RES_hhdet_tes!U67=0,0,RES_hhdet_tes!U67*1000*11630/RES_hhdet_num!U62)</f>
        <v>220.31189167109758</v>
      </c>
      <c r="V67" s="98">
        <f>IF(RES_hhdet_tes!V67=0,0,RES_hhdet_tes!V67*1000*11630/RES_hhdet_num!V62)</f>
        <v>209.13981751868153</v>
      </c>
      <c r="W67" s="98">
        <f>IF(RES_hhdet_tes!W67=0,0,RES_hhdet_tes!W67*1000*11630/RES_hhdet_num!W62)</f>
        <v>224.38475362545216</v>
      </c>
      <c r="X67" s="98">
        <f>IF(RES_hhdet_tes!X67=0,0,RES_hhdet_tes!X67*1000*11630/RES_hhdet_num!X62)</f>
        <v>252.3722678045367</v>
      </c>
      <c r="Y67" s="98">
        <f>IF(RES_hhdet_tes!Y67=0,0,RES_hhdet_tes!Y67*1000*11630/RES_hhdet_num!Y62)</f>
        <v>238.57906871025941</v>
      </c>
      <c r="DA67" s="63" t="s">
        <v>2473</v>
      </c>
    </row>
    <row r="68" spans="1:105" ht="12" customHeight="1" x14ac:dyDescent="0.25">
      <c r="A68" s="121" t="s">
        <v>55</v>
      </c>
      <c r="B68" s="122">
        <v>1143.5635973885492</v>
      </c>
      <c r="C68" s="122">
        <v>1158.5157690160754</v>
      </c>
      <c r="D68" s="122">
        <v>1195.8287995100297</v>
      </c>
      <c r="E68" s="122">
        <v>1217.1380106185566</v>
      </c>
      <c r="F68" s="122">
        <v>1208.0629252254832</v>
      </c>
      <c r="G68" s="122">
        <v>1216.3685215512476</v>
      </c>
      <c r="H68" s="122">
        <v>1211.3467222359886</v>
      </c>
      <c r="I68" s="122">
        <v>1209.914513281371</v>
      </c>
      <c r="J68" s="122">
        <v>1171.7344859231262</v>
      </c>
      <c r="K68" s="122">
        <v>1195.148870027039</v>
      </c>
      <c r="L68" s="122">
        <v>1270.9319761015586</v>
      </c>
      <c r="M68" s="122">
        <v>1237.3436271530511</v>
      </c>
      <c r="N68" s="122">
        <v>1264.0994362531467</v>
      </c>
      <c r="O68" s="122">
        <v>1251.7714890313534</v>
      </c>
      <c r="P68" s="122">
        <v>1209.4494523214514</v>
      </c>
      <c r="Q68" s="122">
        <v>1236.4463752863658</v>
      </c>
      <c r="R68" s="122">
        <v>1289.5982565759555</v>
      </c>
      <c r="S68" s="122">
        <v>1313.3044118160046</v>
      </c>
      <c r="T68" s="122">
        <v>1362.1445305880136</v>
      </c>
      <c r="U68" s="122">
        <v>1337.4148539547577</v>
      </c>
      <c r="V68" s="122">
        <v>1335.1124372439276</v>
      </c>
      <c r="W68" s="122">
        <v>1402.0055796014858</v>
      </c>
      <c r="X68" s="122">
        <v>1212.2192819699017</v>
      </c>
      <c r="Y68" s="122">
        <v>1125.2479093233542</v>
      </c>
      <c r="DA68" s="130" t="s">
        <v>2474</v>
      </c>
    </row>
    <row r="69" spans="1:105" ht="12" customHeight="1" x14ac:dyDescent="0.25">
      <c r="A69" s="97" t="s">
        <v>134</v>
      </c>
      <c r="B69" s="98">
        <v>1140.2238762690574</v>
      </c>
      <c r="C69" s="98">
        <v>1157.0803434636375</v>
      </c>
      <c r="D69" s="98">
        <v>1195.3850082024326</v>
      </c>
      <c r="E69" s="98">
        <v>1218.3469602636974</v>
      </c>
      <c r="F69" s="98">
        <v>1207.1127098210382</v>
      </c>
      <c r="G69" s="98">
        <v>1217.1038774671733</v>
      </c>
      <c r="H69" s="98">
        <v>1209.7685521451499</v>
      </c>
      <c r="I69" s="98">
        <v>1211.1080502238287</v>
      </c>
      <c r="J69" s="98">
        <v>1169.2005348054506</v>
      </c>
      <c r="K69" s="98">
        <v>1190.7068162655501</v>
      </c>
      <c r="L69" s="98">
        <v>1266.5696251495051</v>
      </c>
      <c r="M69" s="98">
        <v>1229.3144873920778</v>
      </c>
      <c r="N69" s="98">
        <v>1258.2509644917552</v>
      </c>
      <c r="O69" s="98">
        <v>1246.8689745439658</v>
      </c>
      <c r="P69" s="98">
        <v>1206.0090514826245</v>
      </c>
      <c r="Q69" s="98">
        <v>1233.4461790939999</v>
      </c>
      <c r="R69" s="98">
        <v>1288.1810841002343</v>
      </c>
      <c r="S69" s="98">
        <v>1311.3140652095108</v>
      </c>
      <c r="T69" s="98">
        <v>1362.6321475304858</v>
      </c>
      <c r="U69" s="98">
        <v>1335.4165947004287</v>
      </c>
      <c r="V69" s="98">
        <v>1329.8128163718409</v>
      </c>
      <c r="W69" s="98">
        <v>1399.9315939428579</v>
      </c>
      <c r="X69" s="98">
        <v>1202.9362481470857</v>
      </c>
      <c r="Y69" s="98">
        <v>1112.5066164032178</v>
      </c>
      <c r="DA69" s="63" t="s">
        <v>2475</v>
      </c>
    </row>
    <row r="70" spans="1:105" ht="12" customHeight="1" x14ac:dyDescent="0.25">
      <c r="A70" s="97" t="s">
        <v>133</v>
      </c>
      <c r="B70" s="98">
        <v>1162.3660110532783</v>
      </c>
      <c r="C70" s="98">
        <v>1203.6893939942954</v>
      </c>
      <c r="D70" s="98">
        <v>1293.3330026831491</v>
      </c>
      <c r="E70" s="98">
        <v>1362.1318563623101</v>
      </c>
      <c r="F70" s="98">
        <v>1353.6023984697256</v>
      </c>
      <c r="G70" s="98">
        <v>1387.4903062439555</v>
      </c>
      <c r="H70" s="98">
        <v>1367.8768392384579</v>
      </c>
      <c r="I70" s="98">
        <v>1410.2169965310293</v>
      </c>
      <c r="J70" s="98">
        <v>1346.22511085006</v>
      </c>
      <c r="K70" s="98">
        <v>1371.1125787965284</v>
      </c>
      <c r="L70" s="98">
        <v>1426.5270140840737</v>
      </c>
      <c r="M70" s="98">
        <v>1324.4347715388883</v>
      </c>
      <c r="N70" s="98">
        <v>1362.2461631792196</v>
      </c>
      <c r="O70" s="98">
        <v>1352.5669313600993</v>
      </c>
      <c r="P70" s="98">
        <v>1331.4397227857228</v>
      </c>
      <c r="Q70" s="98">
        <v>1341.2508018217657</v>
      </c>
      <c r="R70" s="98">
        <v>1398.3592819819939</v>
      </c>
      <c r="S70" s="98">
        <v>1406.8960189624365</v>
      </c>
      <c r="T70" s="98">
        <v>1512.8933899977756</v>
      </c>
      <c r="U70" s="98">
        <v>1473.0577960390451</v>
      </c>
      <c r="V70" s="98">
        <v>1435.7111618524495</v>
      </c>
      <c r="W70" s="98">
        <v>1523.6392374789596</v>
      </c>
      <c r="X70" s="98">
        <v>1243.1138782885096</v>
      </c>
      <c r="Y70" s="98">
        <v>1135.4124172930162</v>
      </c>
      <c r="DA70" s="63" t="s">
        <v>2476</v>
      </c>
    </row>
    <row r="71" spans="1:105" ht="12" customHeight="1" x14ac:dyDescent="0.25">
      <c r="A71" s="100" t="s">
        <v>213</v>
      </c>
      <c r="B71" s="101">
        <v>499.39491691191915</v>
      </c>
      <c r="C71" s="101">
        <v>496.0904009047776</v>
      </c>
      <c r="D71" s="101">
        <v>542.3798443013211</v>
      </c>
      <c r="E71" s="101">
        <v>563.02338634159321</v>
      </c>
      <c r="F71" s="101">
        <v>586.24592530550831</v>
      </c>
      <c r="G71" s="101">
        <v>591.33379130084882</v>
      </c>
      <c r="H71" s="101">
        <v>568.87624549522513</v>
      </c>
      <c r="I71" s="101">
        <v>633.76378533812931</v>
      </c>
      <c r="J71" s="101">
        <v>549.02125933702223</v>
      </c>
      <c r="K71" s="101">
        <v>559.18032645251139</v>
      </c>
      <c r="L71" s="101">
        <v>551.38674367726389</v>
      </c>
      <c r="M71" s="101">
        <v>519.94885599060706</v>
      </c>
      <c r="N71" s="101">
        <v>524.00271792446051</v>
      </c>
      <c r="O71" s="101">
        <v>537.52290243853827</v>
      </c>
      <c r="P71" s="101">
        <v>509.92853230540152</v>
      </c>
      <c r="Q71" s="101">
        <v>489.23956695639458</v>
      </c>
      <c r="R71" s="101">
        <v>520.54276794630198</v>
      </c>
      <c r="S71" s="101">
        <v>548.09573253369058</v>
      </c>
      <c r="T71" s="101">
        <v>567.31876872885925</v>
      </c>
      <c r="U71" s="101">
        <v>561.24005570077315</v>
      </c>
      <c r="V71" s="101">
        <v>505.43919079623515</v>
      </c>
      <c r="W71" s="101">
        <v>594.98558689826189</v>
      </c>
      <c r="X71" s="101">
        <v>418.65415447018273</v>
      </c>
      <c r="Y71" s="101">
        <v>363.62399107657183</v>
      </c>
      <c r="DA71" s="131" t="s">
        <v>2477</v>
      </c>
    </row>
    <row r="72" spans="1:105" ht="12" customHeight="1" x14ac:dyDescent="0.25">
      <c r="A72" s="103" t="s">
        <v>52</v>
      </c>
      <c r="B72" s="104">
        <v>662.97109414135889</v>
      </c>
      <c r="C72" s="104">
        <v>707.59899308951788</v>
      </c>
      <c r="D72" s="104">
        <v>750.95315838182773</v>
      </c>
      <c r="E72" s="104">
        <v>799.10847002071682</v>
      </c>
      <c r="F72" s="104">
        <v>767.35647316421716</v>
      </c>
      <c r="G72" s="104">
        <v>796.1565149431068</v>
      </c>
      <c r="H72" s="104">
        <v>799.00059374323268</v>
      </c>
      <c r="I72" s="104">
        <v>776.45321119289986</v>
      </c>
      <c r="J72" s="104">
        <v>797.20385151303822</v>
      </c>
      <c r="K72" s="104">
        <v>811.93225234401632</v>
      </c>
      <c r="L72" s="104">
        <v>875.14027040680946</v>
      </c>
      <c r="M72" s="104">
        <v>804.48591554828124</v>
      </c>
      <c r="N72" s="104">
        <v>838.24344525475942</v>
      </c>
      <c r="O72" s="104">
        <v>815.04402892156099</v>
      </c>
      <c r="P72" s="104">
        <v>821.51119048032115</v>
      </c>
      <c r="Q72" s="104">
        <v>852.01123486537108</v>
      </c>
      <c r="R72" s="104">
        <v>877.81651403569197</v>
      </c>
      <c r="S72" s="104">
        <v>858.80028642874629</v>
      </c>
      <c r="T72" s="104">
        <v>945.57462126891653</v>
      </c>
      <c r="U72" s="104">
        <v>911.81774033827185</v>
      </c>
      <c r="V72" s="104">
        <v>930.27197105621474</v>
      </c>
      <c r="W72" s="104">
        <v>928.65365058069813</v>
      </c>
      <c r="X72" s="104">
        <v>824.45972381832667</v>
      </c>
      <c r="Y72" s="104">
        <v>771.78842621644435</v>
      </c>
      <c r="DA72" s="132" t="s">
        <v>2478</v>
      </c>
    </row>
    <row r="73" spans="1:105" ht="12" customHeight="1" x14ac:dyDescent="0.25">
      <c r="A73" s="106" t="s">
        <v>122</v>
      </c>
      <c r="B73" s="101">
        <v>1166.9574626449892</v>
      </c>
      <c r="C73" s="101">
        <v>1153.2590303545969</v>
      </c>
      <c r="D73" s="101">
        <v>1177.8351904151821</v>
      </c>
      <c r="E73" s="101">
        <v>1181.8353171856334</v>
      </c>
      <c r="F73" s="101">
        <v>1196.2432925058433</v>
      </c>
      <c r="G73" s="101">
        <v>1177.4411370523417</v>
      </c>
      <c r="H73" s="101">
        <v>1196.0913519941473</v>
      </c>
      <c r="I73" s="101">
        <v>1145.765111507372</v>
      </c>
      <c r="J73" s="101">
        <v>1154.1401039444609</v>
      </c>
      <c r="K73" s="101">
        <v>1159.0510352113849</v>
      </c>
      <c r="L73" s="101">
        <v>1235.1533936484243</v>
      </c>
      <c r="M73" s="101">
        <v>1267.6334380676788</v>
      </c>
      <c r="N73" s="101">
        <v>1262.1898724872585</v>
      </c>
      <c r="O73" s="101">
        <v>1254.3688547690188</v>
      </c>
      <c r="P73" s="101">
        <v>1208.2707203009397</v>
      </c>
      <c r="Q73" s="101">
        <v>1234.8816056834241</v>
      </c>
      <c r="R73" s="101">
        <v>1243.3568970870303</v>
      </c>
      <c r="S73" s="101">
        <v>1283.0409263498082</v>
      </c>
      <c r="T73" s="101">
        <v>1274.1311121310068</v>
      </c>
      <c r="U73" s="101">
        <v>1291.8893327143076</v>
      </c>
      <c r="V73" s="101">
        <v>1351.633433019419</v>
      </c>
      <c r="W73" s="101">
        <v>1353.5559981475631</v>
      </c>
      <c r="X73" s="101">
        <v>1302.4031982429162</v>
      </c>
      <c r="Y73" s="101">
        <v>1305.9998918804724</v>
      </c>
      <c r="DA73" s="131" t="s">
        <v>2479</v>
      </c>
    </row>
    <row r="74" spans="1:105" ht="12" customHeight="1" x14ac:dyDescent="0.25">
      <c r="A74" s="107" t="s">
        <v>121</v>
      </c>
      <c r="B74" s="104">
        <v>1462.8700018104989</v>
      </c>
      <c r="C74" s="104">
        <v>1457.2551929437595</v>
      </c>
      <c r="D74" s="104">
        <v>1515.0631645103092</v>
      </c>
      <c r="E74" s="104">
        <v>1468.3737670004259</v>
      </c>
      <c r="F74" s="104">
        <v>1467.0144984963013</v>
      </c>
      <c r="G74" s="104">
        <v>1484.58027950356</v>
      </c>
      <c r="H74" s="104">
        <v>1483.3106063965581</v>
      </c>
      <c r="I74" s="104">
        <v>1406.1571472499631</v>
      </c>
      <c r="J74" s="104">
        <v>1402.8092548834093</v>
      </c>
      <c r="K74" s="104">
        <v>1524.3590960501474</v>
      </c>
      <c r="L74" s="104">
        <v>1538.0758587082673</v>
      </c>
      <c r="M74" s="104">
        <v>1574.8765648449087</v>
      </c>
      <c r="N74" s="104">
        <v>1538.0971714934528</v>
      </c>
      <c r="O74" s="104">
        <v>1509.320558336294</v>
      </c>
      <c r="P74" s="104">
        <v>1419.3541843392909</v>
      </c>
      <c r="Q74" s="104">
        <v>1414.0775383672931</v>
      </c>
      <c r="R74" s="104">
        <v>1434.5761310322746</v>
      </c>
      <c r="S74" s="104">
        <v>1454.5373340369258</v>
      </c>
      <c r="T74" s="104">
        <v>1441.8470724549832</v>
      </c>
      <c r="U74" s="104">
        <v>1451.1087411720923</v>
      </c>
      <c r="V74" s="104">
        <v>1479.4362290721708</v>
      </c>
      <c r="W74" s="104">
        <v>1520.6560002435137</v>
      </c>
      <c r="X74" s="104">
        <v>1488.003023182097</v>
      </c>
      <c r="Y74" s="104">
        <v>1394.5584844822863</v>
      </c>
      <c r="DA74" s="132" t="s">
        <v>2480</v>
      </c>
    </row>
    <row r="75" spans="1:105" ht="12" customHeight="1" x14ac:dyDescent="0.25">
      <c r="A75" s="108" t="s">
        <v>53</v>
      </c>
      <c r="B75" s="98">
        <v>554.61896796289841</v>
      </c>
      <c r="C75" s="98">
        <v>541.12358759490758</v>
      </c>
      <c r="D75" s="98">
        <v>568.22529486899987</v>
      </c>
      <c r="E75" s="98">
        <v>520.7261494941373</v>
      </c>
      <c r="F75" s="98">
        <v>519.4670716763336</v>
      </c>
      <c r="G75" s="98">
        <v>530.35775648169863</v>
      </c>
      <c r="H75" s="98">
        <v>486.20827727844926</v>
      </c>
      <c r="I75" s="98">
        <v>434.62359007841428</v>
      </c>
      <c r="J75" s="98">
        <v>463.80554322863208</v>
      </c>
      <c r="K75" s="98">
        <v>543.56230184689855</v>
      </c>
      <c r="L75" s="98">
        <v>548.00280070604185</v>
      </c>
      <c r="M75" s="98">
        <v>580.53663903773474</v>
      </c>
      <c r="N75" s="98">
        <v>553.80224686201302</v>
      </c>
      <c r="O75" s="98">
        <v>517.31806742025958</v>
      </c>
      <c r="P75" s="98">
        <v>410.17557101792141</v>
      </c>
      <c r="Q75" s="98">
        <v>366.76216722387448</v>
      </c>
      <c r="R75" s="98">
        <v>385.45126803990883</v>
      </c>
      <c r="S75" s="98">
        <v>423.16886613809083</v>
      </c>
      <c r="T75" s="98">
        <v>420.32785440293424</v>
      </c>
      <c r="U75" s="98">
        <v>425.41063987661329</v>
      </c>
      <c r="V75" s="98">
        <v>427.33632214848296</v>
      </c>
      <c r="W75" s="98">
        <v>458.08123355642181</v>
      </c>
      <c r="X75" s="98">
        <v>438.1078072766631</v>
      </c>
      <c r="Y75" s="98">
        <v>379.46070191152279</v>
      </c>
      <c r="DA75" s="63" t="s">
        <v>2481</v>
      </c>
    </row>
    <row r="76" spans="1:105" ht="12" customHeight="1" x14ac:dyDescent="0.25">
      <c r="A76" s="108" t="s">
        <v>52</v>
      </c>
      <c r="B76" s="98">
        <v>908.25103384760041</v>
      </c>
      <c r="C76" s="98">
        <v>916.13160534885287</v>
      </c>
      <c r="D76" s="98">
        <v>946.83786964130911</v>
      </c>
      <c r="E76" s="98">
        <v>947.64761750628952</v>
      </c>
      <c r="F76" s="98">
        <v>947.54742681996754</v>
      </c>
      <c r="G76" s="98">
        <v>954.22252302186121</v>
      </c>
      <c r="H76" s="98">
        <v>997.10232911810908</v>
      </c>
      <c r="I76" s="98">
        <v>971.53355717154921</v>
      </c>
      <c r="J76" s="98">
        <v>939.00371165477691</v>
      </c>
      <c r="K76" s="98">
        <v>980.79679420324908</v>
      </c>
      <c r="L76" s="98">
        <v>990.07305800222468</v>
      </c>
      <c r="M76" s="98">
        <v>994.33992580717415</v>
      </c>
      <c r="N76" s="98">
        <v>984.29492463143981</v>
      </c>
      <c r="O76" s="98">
        <v>992.00249091603462</v>
      </c>
      <c r="P76" s="98">
        <v>1009.1786133213691</v>
      </c>
      <c r="Q76" s="98">
        <v>1047.3153711434186</v>
      </c>
      <c r="R76" s="98">
        <v>1049.1248629923659</v>
      </c>
      <c r="S76" s="98">
        <v>1031.3684678988343</v>
      </c>
      <c r="T76" s="98">
        <v>1021.5192180520488</v>
      </c>
      <c r="U76" s="98">
        <v>1025.6981012954793</v>
      </c>
      <c r="V76" s="98">
        <v>1052.0999069236875</v>
      </c>
      <c r="W76" s="98">
        <v>1062.5747666870916</v>
      </c>
      <c r="X76" s="98">
        <v>1049.8952159054343</v>
      </c>
      <c r="Y76" s="98">
        <v>1015.0977825707636</v>
      </c>
      <c r="DA76" s="63" t="s">
        <v>2482</v>
      </c>
    </row>
    <row r="77" spans="1:105" ht="12" customHeight="1" x14ac:dyDescent="0.25">
      <c r="A77" s="121" t="s">
        <v>54</v>
      </c>
      <c r="B77" s="122">
        <v>506.20780490939256</v>
      </c>
      <c r="C77" s="122">
        <v>513.11210291280759</v>
      </c>
      <c r="D77" s="122">
        <v>527.4786074279516</v>
      </c>
      <c r="E77" s="122">
        <v>536.19801682506034</v>
      </c>
      <c r="F77" s="122">
        <v>530.5345504463404</v>
      </c>
      <c r="G77" s="122">
        <v>544.25537614218683</v>
      </c>
      <c r="H77" s="122">
        <v>543.30990224603329</v>
      </c>
      <c r="I77" s="122">
        <v>514.34290883083008</v>
      </c>
      <c r="J77" s="122">
        <v>487.6419322850515</v>
      </c>
      <c r="K77" s="122">
        <v>479.26867660410124</v>
      </c>
      <c r="L77" s="122">
        <v>505.6347765160013</v>
      </c>
      <c r="M77" s="122">
        <v>489.74444637310529</v>
      </c>
      <c r="N77" s="122">
        <v>469.75616755876348</v>
      </c>
      <c r="O77" s="122">
        <v>467.22085601086252</v>
      </c>
      <c r="P77" s="122">
        <v>444.18288202009404</v>
      </c>
      <c r="Q77" s="122">
        <v>449.85308580371441</v>
      </c>
      <c r="R77" s="122">
        <v>453.70634469642687</v>
      </c>
      <c r="S77" s="122">
        <v>483.02244243358626</v>
      </c>
      <c r="T77" s="122">
        <v>477.99325994505199</v>
      </c>
      <c r="U77" s="122">
        <v>480.43799603745578</v>
      </c>
      <c r="V77" s="122">
        <v>496.7796241403891</v>
      </c>
      <c r="W77" s="122">
        <v>506.01035971805533</v>
      </c>
      <c r="X77" s="122">
        <v>490.90840895426322</v>
      </c>
      <c r="Y77" s="122">
        <v>453.22733762847867</v>
      </c>
      <c r="DA77" s="130" t="s">
        <v>2483</v>
      </c>
    </row>
    <row r="78" spans="1:105" ht="12" customHeight="1" x14ac:dyDescent="0.25">
      <c r="A78" s="97" t="s">
        <v>190</v>
      </c>
      <c r="B78" s="98">
        <v>490.46964170967743</v>
      </c>
      <c r="C78" s="98">
        <v>489.46267751351877</v>
      </c>
      <c r="D78" s="98">
        <v>504.30481457307434</v>
      </c>
      <c r="E78" s="98">
        <v>511.50775846424165</v>
      </c>
      <c r="F78" s="98">
        <v>492.29483651064533</v>
      </c>
      <c r="G78" s="98">
        <v>512.64527600176064</v>
      </c>
      <c r="H78" s="98">
        <v>512.14947210560433</v>
      </c>
      <c r="I78" s="98">
        <v>485.40801515543694</v>
      </c>
      <c r="J78" s="98">
        <v>455.19419970227216</v>
      </c>
      <c r="K78" s="98">
        <v>444.42731865595351</v>
      </c>
      <c r="L78" s="98">
        <v>474.92467987806907</v>
      </c>
      <c r="M78" s="98">
        <v>474.01917321912771</v>
      </c>
      <c r="N78" s="98">
        <v>440.90851664522359</v>
      </c>
      <c r="O78" s="98">
        <v>439.65560959600975</v>
      </c>
      <c r="P78" s="98">
        <v>414.2868087031286</v>
      </c>
      <c r="Q78" s="98">
        <v>428.27205561495276</v>
      </c>
      <c r="R78" s="98">
        <v>439.09497181875884</v>
      </c>
      <c r="S78" s="98">
        <v>467.26715193979021</v>
      </c>
      <c r="T78" s="98">
        <v>467.09687037589129</v>
      </c>
      <c r="U78" s="98">
        <v>471.20617260048357</v>
      </c>
      <c r="V78" s="98">
        <v>497.12895257587877</v>
      </c>
      <c r="W78" s="98">
        <v>501.59218200120404</v>
      </c>
      <c r="X78" s="98">
        <v>447.0906083038289</v>
      </c>
      <c r="Y78" s="98">
        <v>419.32414869020306</v>
      </c>
      <c r="DA78" s="63" t="s">
        <v>2484</v>
      </c>
    </row>
    <row r="79" spans="1:105" ht="12" customHeight="1" x14ac:dyDescent="0.25">
      <c r="A79" s="109" t="s">
        <v>120</v>
      </c>
      <c r="B79" s="33">
        <v>538.02206134840822</v>
      </c>
      <c r="C79" s="33">
        <v>560.34643625746048</v>
      </c>
      <c r="D79" s="33">
        <v>573.72680325844226</v>
      </c>
      <c r="E79" s="33">
        <v>584.98288255139698</v>
      </c>
      <c r="F79" s="33">
        <v>605.48912419024157</v>
      </c>
      <c r="G79" s="33">
        <v>608.73845639216506</v>
      </c>
      <c r="H79" s="33">
        <v>607.13556217424616</v>
      </c>
      <c r="I79" s="33">
        <v>573.98849773812765</v>
      </c>
      <c r="J79" s="33">
        <v>551.17953426184749</v>
      </c>
      <c r="K79" s="33">
        <v>547.88628403644339</v>
      </c>
      <c r="L79" s="33">
        <v>565.94205750287381</v>
      </c>
      <c r="M79" s="33">
        <v>521.74706718043171</v>
      </c>
      <c r="N79" s="33">
        <v>527.56303452269151</v>
      </c>
      <c r="O79" s="33">
        <v>522.36788904880234</v>
      </c>
      <c r="P79" s="33">
        <v>504.1693757819703</v>
      </c>
      <c r="Q79" s="33">
        <v>491.83280557530617</v>
      </c>
      <c r="R79" s="33">
        <v>481.14416966010896</v>
      </c>
      <c r="S79" s="33">
        <v>511.4480646444942</v>
      </c>
      <c r="T79" s="33">
        <v>496.98329930791704</v>
      </c>
      <c r="U79" s="33">
        <v>496.38595788693431</v>
      </c>
      <c r="V79" s="33">
        <v>496.18213168615222</v>
      </c>
      <c r="W79" s="33">
        <v>513.59665081554283</v>
      </c>
      <c r="X79" s="33">
        <v>567.38902517016959</v>
      </c>
      <c r="Y79" s="33">
        <v>512.97696606200054</v>
      </c>
      <c r="DA79" s="60" t="s">
        <v>2485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204</v>
      </c>
      <c r="B81" s="117">
        <f t="shared" ref="B81:Q81" si="28">B82+B85+B87+B100</f>
        <v>7441.1975143436593</v>
      </c>
      <c r="C81" s="117">
        <f t="shared" si="28"/>
        <v>7663.9230416666524</v>
      </c>
      <c r="D81" s="117">
        <f t="shared" si="28"/>
        <v>7630.9050422703067</v>
      </c>
      <c r="E81" s="117">
        <f t="shared" si="28"/>
        <v>8304.0591925249373</v>
      </c>
      <c r="F81" s="117">
        <f t="shared" si="28"/>
        <v>7971.8470315250979</v>
      </c>
      <c r="G81" s="117">
        <f t="shared" si="28"/>
        <v>8200.3969344972684</v>
      </c>
      <c r="H81" s="117">
        <f t="shared" si="28"/>
        <v>8156.0960781015947</v>
      </c>
      <c r="I81" s="117">
        <f t="shared" si="28"/>
        <v>8216.433592798654</v>
      </c>
      <c r="J81" s="117">
        <f t="shared" si="28"/>
        <v>8631.6322783221985</v>
      </c>
      <c r="K81" s="117">
        <f t="shared" si="28"/>
        <v>8520.3942471029259</v>
      </c>
      <c r="L81" s="117">
        <f t="shared" si="28"/>
        <v>9042.4111129756729</v>
      </c>
      <c r="M81" s="117">
        <f t="shared" si="28"/>
        <v>8201.1085122475051</v>
      </c>
      <c r="N81" s="117">
        <f t="shared" si="28"/>
        <v>9058.5007488854953</v>
      </c>
      <c r="O81" s="117">
        <f t="shared" si="28"/>
        <v>9094.320885134206</v>
      </c>
      <c r="P81" s="117">
        <f t="shared" si="28"/>
        <v>8013.5843062573949</v>
      </c>
      <c r="Q81" s="117">
        <f t="shared" si="28"/>
        <v>8472.3085135976562</v>
      </c>
      <c r="R81" s="117">
        <f t="shared" ref="R81:V81" si="29">R82+R85+R87+R100</f>
        <v>8556.6950643621913</v>
      </c>
      <c r="S81" s="117">
        <f t="shared" si="29"/>
        <v>8815.0494671395045</v>
      </c>
      <c r="T81" s="117">
        <f t="shared" si="29"/>
        <v>9188.5602603086245</v>
      </c>
      <c r="U81" s="117">
        <f t="shared" si="29"/>
        <v>9229.4097779351796</v>
      </c>
      <c r="V81" s="117">
        <f t="shared" si="29"/>
        <v>9031.6935668031765</v>
      </c>
      <c r="W81" s="117">
        <f t="shared" ref="W81:Y81" si="30">W82+W85+W87+W100</f>
        <v>9873.7972727590732</v>
      </c>
      <c r="X81" s="117">
        <f t="shared" si="30"/>
        <v>9408.165936743173</v>
      </c>
      <c r="Y81" s="117">
        <f t="shared" si="30"/>
        <v>8756.184938903014</v>
      </c>
      <c r="DA81" s="129" t="s">
        <v>2486</v>
      </c>
    </row>
    <row r="82" spans="1:105" ht="12.95" customHeight="1" x14ac:dyDescent="0.25">
      <c r="A82" s="121" t="s">
        <v>57</v>
      </c>
      <c r="B82" s="122">
        <f t="shared" ref="B82:Q82" si="31">SUM(B83:B84)</f>
        <v>5856.864745806125</v>
      </c>
      <c r="C82" s="122">
        <f t="shared" si="31"/>
        <v>6033.6512300483073</v>
      </c>
      <c r="D82" s="122">
        <f t="shared" si="31"/>
        <v>5961.0290448017222</v>
      </c>
      <c r="E82" s="122">
        <f t="shared" si="31"/>
        <v>6530.9346250244853</v>
      </c>
      <c r="F82" s="122">
        <f t="shared" si="31"/>
        <v>6248.5416492495269</v>
      </c>
      <c r="G82" s="122">
        <f t="shared" si="31"/>
        <v>6438.1137453922529</v>
      </c>
      <c r="H82" s="122">
        <f t="shared" si="31"/>
        <v>6349.5318585053037</v>
      </c>
      <c r="I82" s="122">
        <f t="shared" si="31"/>
        <v>6387.560554276005</v>
      </c>
      <c r="J82" s="122">
        <f t="shared" si="31"/>
        <v>6832.2950760135409</v>
      </c>
      <c r="K82" s="122">
        <f t="shared" si="31"/>
        <v>6739.1424619356276</v>
      </c>
      <c r="L82" s="122">
        <f t="shared" si="31"/>
        <v>7210.0752591876953</v>
      </c>
      <c r="M82" s="122">
        <f t="shared" si="31"/>
        <v>6341.5039076947778</v>
      </c>
      <c r="N82" s="122">
        <f t="shared" si="31"/>
        <v>7184.0011296480834</v>
      </c>
      <c r="O82" s="122">
        <f t="shared" si="31"/>
        <v>7271.4616089459441</v>
      </c>
      <c r="P82" s="122">
        <f t="shared" si="31"/>
        <v>6223.4572293911206</v>
      </c>
      <c r="Q82" s="122">
        <f t="shared" si="31"/>
        <v>6605.3012768831577</v>
      </c>
      <c r="R82" s="122">
        <f t="shared" ref="R82:V82" si="32">SUM(R83:R84)</f>
        <v>6716.1931394469811</v>
      </c>
      <c r="S82" s="122">
        <f t="shared" si="32"/>
        <v>6860.0709417872022</v>
      </c>
      <c r="T82" s="122">
        <f t="shared" si="32"/>
        <v>7174.1259121561025</v>
      </c>
      <c r="U82" s="122">
        <f t="shared" si="32"/>
        <v>7210.4665038625899</v>
      </c>
      <c r="V82" s="122">
        <f t="shared" si="32"/>
        <v>7014.872456148034</v>
      </c>
      <c r="W82" s="122">
        <f t="shared" ref="W82:Y82" si="33">SUM(W83:W84)</f>
        <v>7815.5770640575847</v>
      </c>
      <c r="X82" s="122">
        <f t="shared" si="33"/>
        <v>7431.9003321569598</v>
      </c>
      <c r="Y82" s="122">
        <f t="shared" si="33"/>
        <v>6910.5221566159826</v>
      </c>
      <c r="DA82" s="130" t="s">
        <v>2487</v>
      </c>
    </row>
    <row r="83" spans="1:105" ht="12" customHeight="1" x14ac:dyDescent="0.25">
      <c r="A83" s="97" t="s">
        <v>200</v>
      </c>
      <c r="B83" s="98">
        <v>5804.8345368431028</v>
      </c>
      <c r="C83" s="98">
        <v>5979.8764162763264</v>
      </c>
      <c r="D83" s="98">
        <v>5908.8150556513083</v>
      </c>
      <c r="E83" s="98">
        <v>6476.2109563339018</v>
      </c>
      <c r="F83" s="98">
        <v>6196.944581750985</v>
      </c>
      <c r="G83" s="98">
        <v>6385.7155874667851</v>
      </c>
      <c r="H83" s="98">
        <v>6298.5639367735275</v>
      </c>
      <c r="I83" s="98">
        <v>6337.059955234934</v>
      </c>
      <c r="J83" s="98">
        <v>6779.5555894344325</v>
      </c>
      <c r="K83" s="98">
        <v>6688.0755101435698</v>
      </c>
      <c r="L83" s="98">
        <v>7155.3739403302925</v>
      </c>
      <c r="M83" s="98">
        <v>6294.3386011982211</v>
      </c>
      <c r="N83" s="98">
        <v>7131.2572031214086</v>
      </c>
      <c r="O83" s="98">
        <v>7217.4674654833625</v>
      </c>
      <c r="P83" s="98">
        <v>6177.9372471666966</v>
      </c>
      <c r="Q83" s="98">
        <v>6557.8614605466782</v>
      </c>
      <c r="R83" s="98">
        <v>6668.1431507560292</v>
      </c>
      <c r="S83" s="98">
        <v>6811.3926883761478</v>
      </c>
      <c r="T83" s="98">
        <v>7123.7210063873608</v>
      </c>
      <c r="U83" s="98">
        <v>7160.0692744129356</v>
      </c>
      <c r="V83" s="98">
        <v>6966.0718928320348</v>
      </c>
      <c r="W83" s="98">
        <v>7758.6165063204944</v>
      </c>
      <c r="X83" s="98">
        <v>7377.9646216815172</v>
      </c>
      <c r="Y83" s="98">
        <v>6861.1583191456903</v>
      </c>
      <c r="DA83" s="63" t="s">
        <v>2488</v>
      </c>
    </row>
    <row r="84" spans="1:105" ht="12" customHeight="1" x14ac:dyDescent="0.25">
      <c r="A84" s="97" t="s">
        <v>53</v>
      </c>
      <c r="B84" s="98">
        <v>52.030208963021863</v>
      </c>
      <c r="C84" s="98">
        <v>53.774813771980639</v>
      </c>
      <c r="D84" s="98">
        <v>52.21398915041393</v>
      </c>
      <c r="E84" s="98">
        <v>54.72366869058348</v>
      </c>
      <c r="F84" s="98">
        <v>51.597067498541698</v>
      </c>
      <c r="G84" s="98">
        <v>52.398157925467721</v>
      </c>
      <c r="H84" s="98">
        <v>50.967921731775924</v>
      </c>
      <c r="I84" s="98">
        <v>50.500599041071091</v>
      </c>
      <c r="J84" s="98">
        <v>52.739486579108053</v>
      </c>
      <c r="K84" s="98">
        <v>51.066951792057353</v>
      </c>
      <c r="L84" s="98">
        <v>54.701318857402448</v>
      </c>
      <c r="M84" s="98">
        <v>47.165306496556525</v>
      </c>
      <c r="N84" s="98">
        <v>52.743926526674649</v>
      </c>
      <c r="O84" s="98">
        <v>53.994143462581903</v>
      </c>
      <c r="P84" s="98">
        <v>45.519982224423643</v>
      </c>
      <c r="Q84" s="98">
        <v>47.439816336479431</v>
      </c>
      <c r="R84" s="98">
        <v>48.049988690952283</v>
      </c>
      <c r="S84" s="98">
        <v>48.67825341105403</v>
      </c>
      <c r="T84" s="98">
        <v>50.404905768741806</v>
      </c>
      <c r="U84" s="98">
        <v>50.397229449654724</v>
      </c>
      <c r="V84" s="98">
        <v>48.800563315999511</v>
      </c>
      <c r="W84" s="98">
        <v>56.960557737089978</v>
      </c>
      <c r="X84" s="98">
        <v>53.935710475442356</v>
      </c>
      <c r="Y84" s="98">
        <v>49.36383747029263</v>
      </c>
      <c r="DA84" s="63" t="s">
        <v>2489</v>
      </c>
    </row>
    <row r="85" spans="1:105" ht="12.95" customHeight="1" x14ac:dyDescent="0.25">
      <c r="A85" s="121" t="s">
        <v>92</v>
      </c>
      <c r="B85" s="122">
        <f t="shared" ref="B85:Y85" si="34">B86</f>
        <v>38.271605170719297</v>
      </c>
      <c r="C85" s="122">
        <f t="shared" si="34"/>
        <v>48.632183929371756</v>
      </c>
      <c r="D85" s="122">
        <f t="shared" si="34"/>
        <v>44.834928513025055</v>
      </c>
      <c r="E85" s="122">
        <f t="shared" si="34"/>
        <v>113.74185289628461</v>
      </c>
      <c r="F85" s="122">
        <f t="shared" si="34"/>
        <v>60.100753801638362</v>
      </c>
      <c r="G85" s="122">
        <f t="shared" si="34"/>
        <v>74.326635895793288</v>
      </c>
      <c r="H85" s="122">
        <f t="shared" si="34"/>
        <v>111.39690626709742</v>
      </c>
      <c r="I85" s="122">
        <f t="shared" si="34"/>
        <v>114.51133589696819</v>
      </c>
      <c r="J85" s="122">
        <f t="shared" si="34"/>
        <v>133.46669320502181</v>
      </c>
      <c r="K85" s="122">
        <f t="shared" si="34"/>
        <v>141.88267910983305</v>
      </c>
      <c r="L85" s="122">
        <f t="shared" si="34"/>
        <v>151.93791054314605</v>
      </c>
      <c r="M85" s="122">
        <f t="shared" si="34"/>
        <v>161.71948812445427</v>
      </c>
      <c r="N85" s="122">
        <f t="shared" si="34"/>
        <v>221.98055109200857</v>
      </c>
      <c r="O85" s="122">
        <f t="shared" si="34"/>
        <v>170.2374389873184</v>
      </c>
      <c r="P85" s="122">
        <f t="shared" si="34"/>
        <v>139.91813020120787</v>
      </c>
      <c r="Q85" s="122">
        <f t="shared" si="34"/>
        <v>211.09216325311408</v>
      </c>
      <c r="R85" s="122">
        <f t="shared" si="34"/>
        <v>201.42898684877426</v>
      </c>
      <c r="S85" s="122">
        <f t="shared" si="34"/>
        <v>237.62125055464941</v>
      </c>
      <c r="T85" s="122">
        <f t="shared" si="34"/>
        <v>205.52776775684944</v>
      </c>
      <c r="U85" s="122">
        <f t="shared" si="34"/>
        <v>235.53220708150093</v>
      </c>
      <c r="V85" s="122">
        <f t="shared" si="34"/>
        <v>217.07931616665005</v>
      </c>
      <c r="W85" s="122">
        <f t="shared" si="34"/>
        <v>223.40370394073636</v>
      </c>
      <c r="X85" s="122">
        <f t="shared" si="34"/>
        <v>241.04187975872375</v>
      </c>
      <c r="Y85" s="122">
        <f t="shared" si="34"/>
        <v>243.37663225785676</v>
      </c>
      <c r="DA85" s="130" t="s">
        <v>2490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38.271605170719297</v>
      </c>
      <c r="C86" s="98">
        <f>IF(RES_hhdet_tes!C86=0,0,RES_hhdet_tes!C86*1000*11630/RES_hhdet_num!C81)</f>
        <v>48.632183929371756</v>
      </c>
      <c r="D86" s="98">
        <f>IF(RES_hhdet_tes!D86=0,0,RES_hhdet_tes!D86*1000*11630/RES_hhdet_num!D81)</f>
        <v>44.834928513025055</v>
      </c>
      <c r="E86" s="98">
        <f>IF(RES_hhdet_tes!E86=0,0,RES_hhdet_tes!E86*1000*11630/RES_hhdet_num!E81)</f>
        <v>113.74185289628461</v>
      </c>
      <c r="F86" s="98">
        <f>IF(RES_hhdet_tes!F86=0,0,RES_hhdet_tes!F86*1000*11630/RES_hhdet_num!F81)</f>
        <v>60.100753801638362</v>
      </c>
      <c r="G86" s="98">
        <f>IF(RES_hhdet_tes!G86=0,0,RES_hhdet_tes!G86*1000*11630/RES_hhdet_num!G81)</f>
        <v>74.326635895793288</v>
      </c>
      <c r="H86" s="98">
        <f>IF(RES_hhdet_tes!H86=0,0,RES_hhdet_tes!H86*1000*11630/RES_hhdet_num!H81)</f>
        <v>111.39690626709742</v>
      </c>
      <c r="I86" s="98">
        <f>IF(RES_hhdet_tes!I86=0,0,RES_hhdet_tes!I86*1000*11630/RES_hhdet_num!I81)</f>
        <v>114.51133589696819</v>
      </c>
      <c r="J86" s="98">
        <f>IF(RES_hhdet_tes!J86=0,0,RES_hhdet_tes!J86*1000*11630/RES_hhdet_num!J81)</f>
        <v>133.46669320502181</v>
      </c>
      <c r="K86" s="98">
        <f>IF(RES_hhdet_tes!K86=0,0,RES_hhdet_tes!K86*1000*11630/RES_hhdet_num!K81)</f>
        <v>141.88267910983305</v>
      </c>
      <c r="L86" s="98">
        <f>IF(RES_hhdet_tes!L86=0,0,RES_hhdet_tes!L86*1000*11630/RES_hhdet_num!L81)</f>
        <v>151.93791054314605</v>
      </c>
      <c r="M86" s="98">
        <f>IF(RES_hhdet_tes!M86=0,0,RES_hhdet_tes!M86*1000*11630/RES_hhdet_num!M81)</f>
        <v>161.71948812445427</v>
      </c>
      <c r="N86" s="98">
        <f>IF(RES_hhdet_tes!N86=0,0,RES_hhdet_tes!N86*1000*11630/RES_hhdet_num!N81)</f>
        <v>221.98055109200857</v>
      </c>
      <c r="O86" s="98">
        <f>IF(RES_hhdet_tes!O86=0,0,RES_hhdet_tes!O86*1000*11630/RES_hhdet_num!O81)</f>
        <v>170.2374389873184</v>
      </c>
      <c r="P86" s="98">
        <f>IF(RES_hhdet_tes!P86=0,0,RES_hhdet_tes!P86*1000*11630/RES_hhdet_num!P81)</f>
        <v>139.91813020120787</v>
      </c>
      <c r="Q86" s="98">
        <f>IF(RES_hhdet_tes!Q86=0,0,RES_hhdet_tes!Q86*1000*11630/RES_hhdet_num!Q81)</f>
        <v>211.09216325311408</v>
      </c>
      <c r="R86" s="98">
        <f>IF(RES_hhdet_tes!R86=0,0,RES_hhdet_tes!R86*1000*11630/RES_hhdet_num!R81)</f>
        <v>201.42898684877426</v>
      </c>
      <c r="S86" s="98">
        <f>IF(RES_hhdet_tes!S86=0,0,RES_hhdet_tes!S86*1000*11630/RES_hhdet_num!S81)</f>
        <v>237.62125055464941</v>
      </c>
      <c r="T86" s="98">
        <f>IF(RES_hhdet_tes!T86=0,0,RES_hhdet_tes!T86*1000*11630/RES_hhdet_num!T81)</f>
        <v>205.52776775684944</v>
      </c>
      <c r="U86" s="98">
        <f>IF(RES_hhdet_tes!U86=0,0,RES_hhdet_tes!U86*1000*11630/RES_hhdet_num!U81)</f>
        <v>235.53220708150093</v>
      </c>
      <c r="V86" s="98">
        <f>IF(RES_hhdet_tes!V86=0,0,RES_hhdet_tes!V86*1000*11630/RES_hhdet_num!V81)</f>
        <v>217.07931616665005</v>
      </c>
      <c r="W86" s="98">
        <f>IF(RES_hhdet_tes!W86=0,0,RES_hhdet_tes!W86*1000*11630/RES_hhdet_num!W81)</f>
        <v>223.40370394073636</v>
      </c>
      <c r="X86" s="98">
        <f>IF(RES_hhdet_tes!X86=0,0,RES_hhdet_tes!X86*1000*11630/RES_hhdet_num!X81)</f>
        <v>241.04187975872375</v>
      </c>
      <c r="Y86" s="98">
        <f>IF(RES_hhdet_tes!Y86=0,0,RES_hhdet_tes!Y86*1000*11630/RES_hhdet_num!Y81)</f>
        <v>243.37663225785676</v>
      </c>
      <c r="DA86" s="63" t="s">
        <v>2491</v>
      </c>
    </row>
    <row r="87" spans="1:105" ht="12" customHeight="1" x14ac:dyDescent="0.25">
      <c r="A87" s="121" t="s">
        <v>55</v>
      </c>
      <c r="B87" s="122">
        <v>960.17097138834208</v>
      </c>
      <c r="C87" s="122">
        <v>976.74576780598102</v>
      </c>
      <c r="D87" s="122">
        <v>1009.0792768197975</v>
      </c>
      <c r="E87" s="122">
        <v>1038.5372313459093</v>
      </c>
      <c r="F87" s="122">
        <v>1055.1211419920749</v>
      </c>
      <c r="G87" s="122">
        <v>1065.2151290976694</v>
      </c>
      <c r="H87" s="122">
        <v>1087.996828281988</v>
      </c>
      <c r="I87" s="122">
        <v>1117.5984049814238</v>
      </c>
      <c r="J87" s="122">
        <v>1107.3369840378443</v>
      </c>
      <c r="K87" s="122">
        <v>1096.1075482873348</v>
      </c>
      <c r="L87" s="122">
        <v>1139.549400253308</v>
      </c>
      <c r="M87" s="122">
        <v>1183.7298205982074</v>
      </c>
      <c r="N87" s="122">
        <v>1153.6687475443393</v>
      </c>
      <c r="O87" s="122">
        <v>1157.5030565557081</v>
      </c>
      <c r="P87" s="122">
        <v>1174.243893916379</v>
      </c>
      <c r="Q87" s="122">
        <v>1171.9513166637901</v>
      </c>
      <c r="R87" s="122">
        <v>1154.427150151947</v>
      </c>
      <c r="S87" s="122">
        <v>1203.4962949361709</v>
      </c>
      <c r="T87" s="122">
        <v>1280.2821745855651</v>
      </c>
      <c r="U87" s="122">
        <v>1252.8449053956724</v>
      </c>
      <c r="V87" s="122">
        <v>1251.9963417779713</v>
      </c>
      <c r="W87" s="122">
        <v>1282.6571768386043</v>
      </c>
      <c r="X87" s="122">
        <v>1198.2804669577292</v>
      </c>
      <c r="Y87" s="122">
        <v>1092.7464382482342</v>
      </c>
      <c r="DA87" s="130" t="s">
        <v>2492</v>
      </c>
    </row>
    <row r="88" spans="1:105" ht="12" customHeight="1" x14ac:dyDescent="0.25">
      <c r="A88" s="97" t="s">
        <v>132</v>
      </c>
      <c r="B88" s="98">
        <v>939.32509645121581</v>
      </c>
      <c r="C88" s="98">
        <v>998.37895673028618</v>
      </c>
      <c r="D88" s="98">
        <v>1026.0424571582062</v>
      </c>
      <c r="E88" s="98">
        <v>1079.1131442647436</v>
      </c>
      <c r="F88" s="98">
        <v>1061.5473862934143</v>
      </c>
      <c r="G88" s="98">
        <v>1091.7857466643497</v>
      </c>
      <c r="H88" s="98">
        <v>1122.3115231535671</v>
      </c>
      <c r="I88" s="98">
        <v>1187.6301781510697</v>
      </c>
      <c r="J88" s="98">
        <v>1176.5972509931728</v>
      </c>
      <c r="K88" s="98">
        <v>1156.5380963972486</v>
      </c>
      <c r="L88" s="98">
        <v>1206.768089503094</v>
      </c>
      <c r="M88" s="98">
        <v>1258.3616536281977</v>
      </c>
      <c r="N88" s="98">
        <v>1222.9695878967409</v>
      </c>
      <c r="O88" s="98">
        <v>1236.6033574458143</v>
      </c>
      <c r="P88" s="98">
        <v>1358.7183330032858</v>
      </c>
      <c r="Q88" s="98">
        <v>1323.2920742082267</v>
      </c>
      <c r="R88" s="98">
        <v>1222.627905484718</v>
      </c>
      <c r="S88" s="98">
        <v>1269.8322343903942</v>
      </c>
      <c r="T88" s="98">
        <v>1436.148119539962</v>
      </c>
      <c r="U88" s="98">
        <v>1352.1561465127252</v>
      </c>
      <c r="V88" s="98">
        <v>1302.6504780059388</v>
      </c>
      <c r="W88" s="98">
        <v>1394.6606062840594</v>
      </c>
      <c r="X88" s="98">
        <v>1316.2741645849601</v>
      </c>
      <c r="Y88" s="98">
        <v>1148.0115603812696</v>
      </c>
      <c r="DA88" s="63" t="s">
        <v>2493</v>
      </c>
    </row>
    <row r="89" spans="1:105" ht="12" customHeight="1" x14ac:dyDescent="0.25">
      <c r="A89" s="97" t="s">
        <v>131</v>
      </c>
      <c r="B89" s="98">
        <v>1107.2924410005605</v>
      </c>
      <c r="C89" s="98">
        <v>1161.4728874860555</v>
      </c>
      <c r="D89" s="98">
        <v>1194.0234071037596</v>
      </c>
      <c r="E89" s="98">
        <v>1266.9870625315132</v>
      </c>
      <c r="F89" s="98">
        <v>1267.8862934056949</v>
      </c>
      <c r="G89" s="98">
        <v>1277.8729612691766</v>
      </c>
      <c r="H89" s="98">
        <v>1383.5181888484324</v>
      </c>
      <c r="I89" s="98">
        <v>1495.7697719186917</v>
      </c>
      <c r="J89" s="98">
        <v>1494.3798399609157</v>
      </c>
      <c r="K89" s="98">
        <v>1426.019104592724</v>
      </c>
      <c r="L89" s="98">
        <v>1479.4002557231786</v>
      </c>
      <c r="M89" s="98">
        <v>1477.9856041920789</v>
      </c>
      <c r="N89" s="98">
        <v>1331.8274296390014</v>
      </c>
      <c r="O89" s="98">
        <v>1329.6221621145085</v>
      </c>
      <c r="P89" s="98">
        <v>1558.4201930967386</v>
      </c>
      <c r="Q89" s="98">
        <v>1483.6197543575122</v>
      </c>
      <c r="R89" s="98">
        <v>1285.4184676303912</v>
      </c>
      <c r="S89" s="98">
        <v>1335.1949867254093</v>
      </c>
      <c r="T89" s="98">
        <v>1578.7964732436262</v>
      </c>
      <c r="U89" s="98">
        <v>1415.9347660510437</v>
      </c>
      <c r="V89" s="98">
        <v>1361.3507139748097</v>
      </c>
      <c r="W89" s="98">
        <v>1455.5132240763082</v>
      </c>
      <c r="X89" s="98">
        <v>1301.7582906194855</v>
      </c>
      <c r="Y89" s="98">
        <v>1055.2138110528851</v>
      </c>
      <c r="DA89" s="63" t="s">
        <v>2494</v>
      </c>
    </row>
    <row r="90" spans="1:105" ht="12" customHeight="1" x14ac:dyDescent="0.25">
      <c r="A90" s="100" t="s">
        <v>200</v>
      </c>
      <c r="B90" s="101">
        <v>331.54558586389851</v>
      </c>
      <c r="C90" s="101">
        <v>362.29329834102293</v>
      </c>
      <c r="D90" s="101">
        <v>391.90479492411117</v>
      </c>
      <c r="E90" s="101">
        <v>431.23892121854306</v>
      </c>
      <c r="F90" s="101">
        <v>453.4213819736421</v>
      </c>
      <c r="G90" s="101">
        <v>470.94657598872578</v>
      </c>
      <c r="H90" s="101">
        <v>502.26693060527799</v>
      </c>
      <c r="I90" s="101">
        <v>611.33621807491807</v>
      </c>
      <c r="J90" s="101">
        <v>576.1283868463546</v>
      </c>
      <c r="K90" s="101">
        <v>553.27036973441943</v>
      </c>
      <c r="L90" s="101">
        <v>556.99568607267872</v>
      </c>
      <c r="M90" s="101">
        <v>565.09300901897996</v>
      </c>
      <c r="N90" s="101">
        <v>475.46629457614455</v>
      </c>
      <c r="O90" s="101">
        <v>488.33060323147532</v>
      </c>
      <c r="P90" s="101">
        <v>586.8957565573096</v>
      </c>
      <c r="Q90" s="101">
        <v>542.98806818116896</v>
      </c>
      <c r="R90" s="101">
        <v>464.4286345168278</v>
      </c>
      <c r="S90" s="101">
        <v>498.2806398414308</v>
      </c>
      <c r="T90" s="101">
        <v>637.21877404592794</v>
      </c>
      <c r="U90" s="101">
        <v>544.74421161902092</v>
      </c>
      <c r="V90" s="101">
        <v>494.93181019781917</v>
      </c>
      <c r="W90" s="101">
        <v>582.33012269722417</v>
      </c>
      <c r="X90" s="101">
        <v>445.58813381957032</v>
      </c>
      <c r="Y90" s="101">
        <v>320.81023137704614</v>
      </c>
      <c r="DA90" s="131" t="s">
        <v>2495</v>
      </c>
    </row>
    <row r="91" spans="1:105" ht="12" customHeight="1" x14ac:dyDescent="0.25">
      <c r="A91" s="103" t="s">
        <v>52</v>
      </c>
      <c r="B91" s="104">
        <v>775.74685513666168</v>
      </c>
      <c r="C91" s="104">
        <v>799.17958914503254</v>
      </c>
      <c r="D91" s="104">
        <v>802.11861217964827</v>
      </c>
      <c r="E91" s="104">
        <v>835.74814131297001</v>
      </c>
      <c r="F91" s="104">
        <v>814.46491143205276</v>
      </c>
      <c r="G91" s="104">
        <v>806.92638528045052</v>
      </c>
      <c r="H91" s="104">
        <v>881.25125824315433</v>
      </c>
      <c r="I91" s="104">
        <v>884.43355384377344</v>
      </c>
      <c r="J91" s="104">
        <v>918.25145311456117</v>
      </c>
      <c r="K91" s="104">
        <v>872.74873485830403</v>
      </c>
      <c r="L91" s="104">
        <v>922.40456965050032</v>
      </c>
      <c r="M91" s="104">
        <v>912.89259517309824</v>
      </c>
      <c r="N91" s="104">
        <v>856.36113506285676</v>
      </c>
      <c r="O91" s="104">
        <v>841.29155888303342</v>
      </c>
      <c r="P91" s="104">
        <v>971.52443653942896</v>
      </c>
      <c r="Q91" s="104">
        <v>940.63168617634335</v>
      </c>
      <c r="R91" s="104">
        <v>820.98983311356358</v>
      </c>
      <c r="S91" s="104">
        <v>836.91434688397862</v>
      </c>
      <c r="T91" s="104">
        <v>941.57769919769817</v>
      </c>
      <c r="U91" s="104">
        <v>871.1905544320224</v>
      </c>
      <c r="V91" s="104">
        <v>866.41890377699019</v>
      </c>
      <c r="W91" s="104">
        <v>873.1831013790835</v>
      </c>
      <c r="X91" s="104">
        <v>856.17015679991516</v>
      </c>
      <c r="Y91" s="104">
        <v>734.4035796758393</v>
      </c>
      <c r="DA91" s="132" t="s">
        <v>2496</v>
      </c>
    </row>
    <row r="92" spans="1:105" ht="12" customHeight="1" x14ac:dyDescent="0.25">
      <c r="A92" s="106" t="s">
        <v>124</v>
      </c>
      <c r="B92" s="101">
        <v>828.95674132404906</v>
      </c>
      <c r="C92" s="101">
        <v>842.27188585187196</v>
      </c>
      <c r="D92" s="101">
        <v>858.15441452972414</v>
      </c>
      <c r="E92" s="101">
        <v>861.63812722858279</v>
      </c>
      <c r="F92" s="101">
        <v>894.59868225040032</v>
      </c>
      <c r="G92" s="101">
        <v>932.66794688553057</v>
      </c>
      <c r="H92" s="101">
        <v>902.35280611785879</v>
      </c>
      <c r="I92" s="101">
        <v>918.00317838406806</v>
      </c>
      <c r="J92" s="101">
        <v>891.06767150184794</v>
      </c>
      <c r="K92" s="101">
        <v>912.55308784759416</v>
      </c>
      <c r="L92" s="101">
        <v>957.31913849601858</v>
      </c>
      <c r="M92" s="101">
        <v>974.64177819001384</v>
      </c>
      <c r="N92" s="101">
        <v>933.97045949438905</v>
      </c>
      <c r="O92" s="101">
        <v>931.32127920569781</v>
      </c>
      <c r="P92" s="101">
        <v>908.53756382745019</v>
      </c>
      <c r="Q92" s="101">
        <v>898.49302864737217</v>
      </c>
      <c r="R92" s="101">
        <v>941.64310486811621</v>
      </c>
      <c r="S92" s="101">
        <v>988.67589398410416</v>
      </c>
      <c r="T92" s="101">
        <v>1035.1492866293675</v>
      </c>
      <c r="U92" s="101">
        <v>1019.937699267438</v>
      </c>
      <c r="V92" s="101">
        <v>1026.5063242145786</v>
      </c>
      <c r="W92" s="101">
        <v>1008.5826997860515</v>
      </c>
      <c r="X92" s="101">
        <v>998.01120591760366</v>
      </c>
      <c r="Y92" s="101">
        <v>870.17188620830245</v>
      </c>
      <c r="DA92" s="131" t="s">
        <v>2497</v>
      </c>
    </row>
    <row r="93" spans="1:105" ht="12" customHeight="1" x14ac:dyDescent="0.25">
      <c r="A93" s="107" t="s">
        <v>123</v>
      </c>
      <c r="B93" s="104">
        <v>856.37672029762462</v>
      </c>
      <c r="C93" s="104">
        <v>842.81165339261929</v>
      </c>
      <c r="D93" s="104">
        <v>841.03025786400553</v>
      </c>
      <c r="E93" s="104">
        <v>853.79302149842044</v>
      </c>
      <c r="F93" s="104">
        <v>871.00366229573478</v>
      </c>
      <c r="G93" s="104">
        <v>862.78398309558361</v>
      </c>
      <c r="H93" s="104">
        <v>887.07538662357967</v>
      </c>
      <c r="I93" s="104">
        <v>885.42824842666528</v>
      </c>
      <c r="J93" s="104">
        <v>899.52683240121246</v>
      </c>
      <c r="K93" s="104">
        <v>894.11197437881651</v>
      </c>
      <c r="L93" s="104">
        <v>939.46872996265313</v>
      </c>
      <c r="M93" s="104">
        <v>890.47682576104751</v>
      </c>
      <c r="N93" s="104">
        <v>853.64978077805574</v>
      </c>
      <c r="O93" s="104">
        <v>858.97125147156282</v>
      </c>
      <c r="P93" s="104">
        <v>824.6412228781785</v>
      </c>
      <c r="Q93" s="104">
        <v>795.38873048162532</v>
      </c>
      <c r="R93" s="104">
        <v>836.18097694661537</v>
      </c>
      <c r="S93" s="104">
        <v>857.78912209704959</v>
      </c>
      <c r="T93" s="104">
        <v>904.49118301903809</v>
      </c>
      <c r="U93" s="104">
        <v>892.4689877854355</v>
      </c>
      <c r="V93" s="104">
        <v>983.08128966796198</v>
      </c>
      <c r="W93" s="104">
        <v>921.93388709061651</v>
      </c>
      <c r="X93" s="104">
        <v>914.67251531143529</v>
      </c>
      <c r="Y93" s="104">
        <v>832.27224281430779</v>
      </c>
      <c r="DA93" s="132" t="s">
        <v>2498</v>
      </c>
    </row>
    <row r="94" spans="1:105" ht="12" customHeight="1" x14ac:dyDescent="0.25">
      <c r="A94" s="108" t="s">
        <v>50</v>
      </c>
      <c r="B94" s="98">
        <v>154.29676789898969</v>
      </c>
      <c r="C94" s="98">
        <v>168.72310881747075</v>
      </c>
      <c r="D94" s="98">
        <v>164.75598353362321</v>
      </c>
      <c r="E94" s="98">
        <v>146.38452789909647</v>
      </c>
      <c r="F94" s="98">
        <v>160.54187498358323</v>
      </c>
      <c r="G94" s="98">
        <v>176.19269025634145</v>
      </c>
      <c r="H94" s="98">
        <v>178.98261346554634</v>
      </c>
      <c r="I94" s="98">
        <v>175.41561217372325</v>
      </c>
      <c r="J94" s="98">
        <v>174.34802696615486</v>
      </c>
      <c r="K94" s="98">
        <v>171.75213182438438</v>
      </c>
      <c r="L94" s="98">
        <v>163.36756316697762</v>
      </c>
      <c r="M94" s="98">
        <v>138.70455607050755</v>
      </c>
      <c r="N94" s="98">
        <v>119.0190050469221</v>
      </c>
      <c r="O94" s="98">
        <v>101.35106410111065</v>
      </c>
      <c r="P94" s="98">
        <v>106.5636353025796</v>
      </c>
      <c r="Q94" s="98">
        <v>84.143189439960295</v>
      </c>
      <c r="R94" s="98">
        <v>100.71538200031567</v>
      </c>
      <c r="S94" s="98">
        <v>106.23091766551065</v>
      </c>
      <c r="T94" s="98">
        <v>115.82034969633526</v>
      </c>
      <c r="U94" s="98">
        <v>121.17404761591806</v>
      </c>
      <c r="V94" s="98">
        <v>148.7278798806835</v>
      </c>
      <c r="W94" s="98">
        <v>156.75934117107721</v>
      </c>
      <c r="X94" s="98">
        <v>162.83277562436811</v>
      </c>
      <c r="Y94" s="98">
        <v>141.8013147193372</v>
      </c>
      <c r="DA94" s="63" t="s">
        <v>2499</v>
      </c>
    </row>
    <row r="95" spans="1:105" ht="12" customHeight="1" x14ac:dyDescent="0.25">
      <c r="A95" s="108" t="s">
        <v>52</v>
      </c>
      <c r="B95" s="98">
        <v>702.0799523986351</v>
      </c>
      <c r="C95" s="98">
        <v>674.0885445751486</v>
      </c>
      <c r="D95" s="98">
        <v>676.27427433038247</v>
      </c>
      <c r="E95" s="98">
        <v>707.40849359932395</v>
      </c>
      <c r="F95" s="98">
        <v>710.4617873121515</v>
      </c>
      <c r="G95" s="98">
        <v>686.59129283924221</v>
      </c>
      <c r="H95" s="98">
        <v>708.0927731580332</v>
      </c>
      <c r="I95" s="98">
        <v>710.01263625294189</v>
      </c>
      <c r="J95" s="98">
        <v>725.17880543505782</v>
      </c>
      <c r="K95" s="98">
        <v>722.35984255443213</v>
      </c>
      <c r="L95" s="98">
        <v>776.10116679567568</v>
      </c>
      <c r="M95" s="98">
        <v>751.77226969053993</v>
      </c>
      <c r="N95" s="98">
        <v>734.63077573113355</v>
      </c>
      <c r="O95" s="98">
        <v>757.62018737045219</v>
      </c>
      <c r="P95" s="98">
        <v>718.07758757559884</v>
      </c>
      <c r="Q95" s="98">
        <v>711.24554104166521</v>
      </c>
      <c r="R95" s="98">
        <v>735.46559494629957</v>
      </c>
      <c r="S95" s="98">
        <v>751.55820443153891</v>
      </c>
      <c r="T95" s="98">
        <v>788.67083332270295</v>
      </c>
      <c r="U95" s="98">
        <v>771.29494016951719</v>
      </c>
      <c r="V95" s="98">
        <v>834.35340978727868</v>
      </c>
      <c r="W95" s="98">
        <v>765.17454591953947</v>
      </c>
      <c r="X95" s="98">
        <v>751.83973968706732</v>
      </c>
      <c r="Y95" s="98">
        <v>690.47092809497053</v>
      </c>
      <c r="DA95" s="63" t="s">
        <v>2500</v>
      </c>
    </row>
    <row r="96" spans="1:105" ht="12" customHeight="1" x14ac:dyDescent="0.25">
      <c r="A96" s="106" t="s">
        <v>122</v>
      </c>
      <c r="B96" s="101">
        <v>1049.9000023795995</v>
      </c>
      <c r="C96" s="101">
        <v>1035.5720203506519</v>
      </c>
      <c r="D96" s="101">
        <v>1066.7315222109946</v>
      </c>
      <c r="E96" s="101">
        <v>1081.926342242816</v>
      </c>
      <c r="F96" s="101">
        <v>1101.0275260779072</v>
      </c>
      <c r="G96" s="101">
        <v>1072.5475718828543</v>
      </c>
      <c r="H96" s="101">
        <v>1102.3001175986426</v>
      </c>
      <c r="I96" s="101">
        <v>1094.1708043163276</v>
      </c>
      <c r="J96" s="101">
        <v>1090.179460941871</v>
      </c>
      <c r="K96" s="101">
        <v>1059.7429326971583</v>
      </c>
      <c r="L96" s="101">
        <v>1103.5026721975751</v>
      </c>
      <c r="M96" s="101">
        <v>1142.5192322039074</v>
      </c>
      <c r="N96" s="101">
        <v>1121.0313072343429</v>
      </c>
      <c r="O96" s="101">
        <v>1126.0783434998682</v>
      </c>
      <c r="P96" s="101">
        <v>1091.0172753824788</v>
      </c>
      <c r="Q96" s="101">
        <v>1116.8315168703025</v>
      </c>
      <c r="R96" s="101">
        <v>1135.2813198337622</v>
      </c>
      <c r="S96" s="101">
        <v>1183.5588582336291</v>
      </c>
      <c r="T96" s="101">
        <v>1198.3285390341523</v>
      </c>
      <c r="U96" s="101">
        <v>1202.3791472881442</v>
      </c>
      <c r="V96" s="101">
        <v>1240.9720326836402</v>
      </c>
      <c r="W96" s="101">
        <v>1215.8939667143823</v>
      </c>
      <c r="X96" s="101">
        <v>1073.827152777583</v>
      </c>
      <c r="Y96" s="101">
        <v>1049.3278703754856</v>
      </c>
      <c r="DA96" s="131" t="s">
        <v>2501</v>
      </c>
    </row>
    <row r="97" spans="1:105" ht="12" customHeight="1" x14ac:dyDescent="0.25">
      <c r="A97" s="107" t="s">
        <v>121</v>
      </c>
      <c r="B97" s="104">
        <v>1146.6674600643478</v>
      </c>
      <c r="C97" s="104">
        <v>1154.4207778403452</v>
      </c>
      <c r="D97" s="104">
        <v>1230.1099517992554</v>
      </c>
      <c r="E97" s="104">
        <v>1290.6385089145169</v>
      </c>
      <c r="F97" s="104">
        <v>1323.012453527509</v>
      </c>
      <c r="G97" s="104">
        <v>1317.8978686767884</v>
      </c>
      <c r="H97" s="104">
        <v>1335.4581189846001</v>
      </c>
      <c r="I97" s="104">
        <v>1367.970981577319</v>
      </c>
      <c r="J97" s="104">
        <v>1299.5861641470262</v>
      </c>
      <c r="K97" s="104">
        <v>1299.5508437490384</v>
      </c>
      <c r="L97" s="104">
        <v>1281.119348022545</v>
      </c>
      <c r="M97" s="104">
        <v>1333.1575920464734</v>
      </c>
      <c r="N97" s="104">
        <v>1284.3121800531621</v>
      </c>
      <c r="O97" s="104">
        <v>1255.8894770016764</v>
      </c>
      <c r="P97" s="104">
        <v>1193.7640088632716</v>
      </c>
      <c r="Q97" s="104">
        <v>1191.3029286946994</v>
      </c>
      <c r="R97" s="104">
        <v>1212.3870307351833</v>
      </c>
      <c r="S97" s="104">
        <v>1263.621457578598</v>
      </c>
      <c r="T97" s="104">
        <v>1285.8711018325873</v>
      </c>
      <c r="U97" s="104">
        <v>1295.4779777751221</v>
      </c>
      <c r="V97" s="104">
        <v>1303.5182555626441</v>
      </c>
      <c r="W97" s="104">
        <v>1329.9084366274928</v>
      </c>
      <c r="X97" s="104">
        <v>1268.6513865380182</v>
      </c>
      <c r="Y97" s="104">
        <v>1163.0635831145332</v>
      </c>
      <c r="DA97" s="132" t="s">
        <v>2502</v>
      </c>
    </row>
    <row r="98" spans="1:105" ht="12" customHeight="1" x14ac:dyDescent="0.25">
      <c r="A98" s="108" t="s">
        <v>53</v>
      </c>
      <c r="B98" s="98">
        <v>360.03044241317258</v>
      </c>
      <c r="C98" s="98">
        <v>359.74410975645515</v>
      </c>
      <c r="D98" s="98">
        <v>405.65113842790555</v>
      </c>
      <c r="E98" s="98">
        <v>445.20592861716301</v>
      </c>
      <c r="F98" s="98">
        <v>481.36574933608728</v>
      </c>
      <c r="G98" s="98">
        <v>481.02220429734029</v>
      </c>
      <c r="H98" s="98">
        <v>469.22082434595296</v>
      </c>
      <c r="I98" s="98">
        <v>512.01394322790884</v>
      </c>
      <c r="J98" s="98">
        <v>436.97954576015292</v>
      </c>
      <c r="K98" s="98">
        <v>428.37592001289505</v>
      </c>
      <c r="L98" s="98">
        <v>418.81800431233853</v>
      </c>
      <c r="M98" s="98">
        <v>433.78721032349392</v>
      </c>
      <c r="N98" s="98">
        <v>394.98679033412844</v>
      </c>
      <c r="O98" s="98">
        <v>373.31790654481745</v>
      </c>
      <c r="P98" s="98">
        <v>322.97356230529232</v>
      </c>
      <c r="Q98" s="98">
        <v>293.40861296449998</v>
      </c>
      <c r="R98" s="98">
        <v>298.38409344205417</v>
      </c>
      <c r="S98" s="98">
        <v>340.21735926859128</v>
      </c>
      <c r="T98" s="98">
        <v>345.93954082001534</v>
      </c>
      <c r="U98" s="98">
        <v>353.29621379885577</v>
      </c>
      <c r="V98" s="98">
        <v>340.68729352680424</v>
      </c>
      <c r="W98" s="98">
        <v>397.77330180271775</v>
      </c>
      <c r="X98" s="98">
        <v>337.22336049346791</v>
      </c>
      <c r="Y98" s="98">
        <v>281.95512745270224</v>
      </c>
      <c r="DA98" s="63" t="s">
        <v>2503</v>
      </c>
    </row>
    <row r="99" spans="1:105" ht="12" customHeight="1" x14ac:dyDescent="0.25">
      <c r="A99" s="108" t="s">
        <v>52</v>
      </c>
      <c r="B99" s="98">
        <v>786.63701765117548</v>
      </c>
      <c r="C99" s="98">
        <v>794.67666808389026</v>
      </c>
      <c r="D99" s="98">
        <v>824.45881337134983</v>
      </c>
      <c r="E99" s="98">
        <v>845.43258029735409</v>
      </c>
      <c r="F99" s="98">
        <v>841.64670419142158</v>
      </c>
      <c r="G99" s="98">
        <v>836.87566437944838</v>
      </c>
      <c r="H99" s="98">
        <v>866.2372946386472</v>
      </c>
      <c r="I99" s="98">
        <v>855.9570383494098</v>
      </c>
      <c r="J99" s="98">
        <v>862.60661838687361</v>
      </c>
      <c r="K99" s="98">
        <v>871.17492373614311</v>
      </c>
      <c r="L99" s="98">
        <v>862.30134371020642</v>
      </c>
      <c r="M99" s="98">
        <v>899.37038172297957</v>
      </c>
      <c r="N99" s="98">
        <v>889.32538971903409</v>
      </c>
      <c r="O99" s="98">
        <v>882.57157045685881</v>
      </c>
      <c r="P99" s="98">
        <v>870.79044655797918</v>
      </c>
      <c r="Q99" s="98">
        <v>897.89431573019942</v>
      </c>
      <c r="R99" s="98">
        <v>914.00293729312909</v>
      </c>
      <c r="S99" s="98">
        <v>923.40409831000704</v>
      </c>
      <c r="T99" s="98">
        <v>939.93156101257159</v>
      </c>
      <c r="U99" s="98">
        <v>942.18176397626621</v>
      </c>
      <c r="V99" s="98">
        <v>962.83096203583932</v>
      </c>
      <c r="W99" s="98">
        <v>932.13513482477492</v>
      </c>
      <c r="X99" s="98">
        <v>931.42802604455028</v>
      </c>
      <c r="Y99" s="98">
        <v>881.10845566183048</v>
      </c>
      <c r="DA99" s="63" t="s">
        <v>2504</v>
      </c>
    </row>
    <row r="100" spans="1:105" ht="12" customHeight="1" x14ac:dyDescent="0.25">
      <c r="A100" s="121" t="s">
        <v>54</v>
      </c>
      <c r="B100" s="122">
        <v>585.89019197847256</v>
      </c>
      <c r="C100" s="122">
        <v>604.89385988299261</v>
      </c>
      <c r="D100" s="122">
        <v>615.9617921357609</v>
      </c>
      <c r="E100" s="122">
        <v>620.84548325825892</v>
      </c>
      <c r="F100" s="122">
        <v>608.08348648185779</v>
      </c>
      <c r="G100" s="122">
        <v>622.74142411155219</v>
      </c>
      <c r="H100" s="122">
        <v>607.17048504720469</v>
      </c>
      <c r="I100" s="122">
        <v>596.76329764425566</v>
      </c>
      <c r="J100" s="122">
        <v>558.53352506579097</v>
      </c>
      <c r="K100" s="122">
        <v>543.26155777013139</v>
      </c>
      <c r="L100" s="122">
        <v>540.84854299152425</v>
      </c>
      <c r="M100" s="122">
        <v>514.15529583006469</v>
      </c>
      <c r="N100" s="122">
        <v>498.85032060106386</v>
      </c>
      <c r="O100" s="122">
        <v>495.11878064523643</v>
      </c>
      <c r="P100" s="122">
        <v>475.96505274868787</v>
      </c>
      <c r="Q100" s="122">
        <v>483.96375679759336</v>
      </c>
      <c r="R100" s="122">
        <v>484.6457879144894</v>
      </c>
      <c r="S100" s="122">
        <v>513.86097986148081</v>
      </c>
      <c r="T100" s="122">
        <v>528.62440581010685</v>
      </c>
      <c r="U100" s="122">
        <v>530.56616159541534</v>
      </c>
      <c r="V100" s="122">
        <v>547.74545271052114</v>
      </c>
      <c r="W100" s="122">
        <v>552.15932792214619</v>
      </c>
      <c r="X100" s="122">
        <v>536.94325786976015</v>
      </c>
      <c r="Y100" s="122">
        <v>509.53971178094019</v>
      </c>
      <c r="DA100" s="130" t="s">
        <v>2505</v>
      </c>
    </row>
    <row r="101" spans="1:105" ht="12" customHeight="1" x14ac:dyDescent="0.25">
      <c r="A101" s="97" t="s">
        <v>203</v>
      </c>
      <c r="B101" s="98">
        <v>753.345585959353</v>
      </c>
      <c r="C101" s="98">
        <v>773.99554683827625</v>
      </c>
      <c r="D101" s="98">
        <v>786.19428316969754</v>
      </c>
      <c r="E101" s="98">
        <v>793.65225469419443</v>
      </c>
      <c r="F101" s="98">
        <v>747.56788860333234</v>
      </c>
      <c r="G101" s="98">
        <v>769.91462241546799</v>
      </c>
      <c r="H101" s="98">
        <v>725.24765165593715</v>
      </c>
      <c r="I101" s="98">
        <v>717.99086385587054</v>
      </c>
      <c r="J101" s="98">
        <v>721.8707506124332</v>
      </c>
      <c r="K101" s="98">
        <v>728.41835349014946</v>
      </c>
      <c r="L101" s="98">
        <v>611.08644022341605</v>
      </c>
      <c r="M101" s="98">
        <v>587.59028119979132</v>
      </c>
      <c r="N101" s="98">
        <v>576.76700204215854</v>
      </c>
      <c r="O101" s="98">
        <v>564.37869106336109</v>
      </c>
      <c r="P101" s="98">
        <v>561.37139438440761</v>
      </c>
      <c r="Q101" s="98">
        <v>564.88076655199313</v>
      </c>
      <c r="R101" s="98">
        <v>565.05599990768997</v>
      </c>
      <c r="S101" s="98">
        <v>575.58295385691019</v>
      </c>
      <c r="T101" s="98">
        <v>636.50294296736649</v>
      </c>
      <c r="U101" s="98">
        <v>630.41064695622947</v>
      </c>
      <c r="V101" s="98">
        <v>642.57334927703266</v>
      </c>
      <c r="W101" s="98">
        <v>667.06527268786624</v>
      </c>
      <c r="X101" s="98">
        <v>596.42329633114559</v>
      </c>
      <c r="Y101" s="98">
        <v>584.85992892756838</v>
      </c>
      <c r="DA101" s="63" t="s">
        <v>2506</v>
      </c>
    </row>
    <row r="102" spans="1:105" ht="12" customHeight="1" x14ac:dyDescent="0.25">
      <c r="A102" s="97" t="s">
        <v>50</v>
      </c>
      <c r="B102" s="98">
        <v>571.69765069478842</v>
      </c>
      <c r="C102" s="98">
        <v>575.40085040305303</v>
      </c>
      <c r="D102" s="98">
        <v>585.32524751221376</v>
      </c>
      <c r="E102" s="98">
        <v>622.46760919823419</v>
      </c>
      <c r="F102" s="98">
        <v>587.67166610834386</v>
      </c>
      <c r="G102" s="98">
        <v>639.53603674835108</v>
      </c>
      <c r="H102" s="98">
        <v>563.63933726752816</v>
      </c>
      <c r="I102" s="98">
        <v>587.26323167814587</v>
      </c>
      <c r="J102" s="98">
        <v>496.26847848188811</v>
      </c>
      <c r="K102" s="98">
        <v>512.7687900969205</v>
      </c>
      <c r="L102" s="98">
        <v>490.56688871078529</v>
      </c>
      <c r="M102" s="98">
        <v>486.79030047122995</v>
      </c>
      <c r="N102" s="98">
        <v>451.18616638878495</v>
      </c>
      <c r="O102" s="98">
        <v>449.08674960197351</v>
      </c>
      <c r="P102" s="98">
        <v>447.37002615962638</v>
      </c>
      <c r="Q102" s="98">
        <v>454.82793377493158</v>
      </c>
      <c r="R102" s="98">
        <v>451.20588240791858</v>
      </c>
      <c r="S102" s="98">
        <v>490.37404326439639</v>
      </c>
      <c r="T102" s="98">
        <v>504.349810384779</v>
      </c>
      <c r="U102" s="98">
        <v>516.95813222225559</v>
      </c>
      <c r="V102" s="98">
        <v>525.63945398386602</v>
      </c>
      <c r="W102" s="98">
        <v>512.60115332227269</v>
      </c>
      <c r="X102" s="98">
        <v>486.42346865631509</v>
      </c>
      <c r="Y102" s="98">
        <v>439.25794967113217</v>
      </c>
      <c r="DA102" s="63" t="s">
        <v>2507</v>
      </c>
    </row>
    <row r="103" spans="1:105" ht="12" customHeight="1" x14ac:dyDescent="0.25">
      <c r="A103" s="109" t="s">
        <v>120</v>
      </c>
      <c r="B103" s="33">
        <v>547.45238730964093</v>
      </c>
      <c r="C103" s="33">
        <v>574.89678653536066</v>
      </c>
      <c r="D103" s="33">
        <v>588.16151620823359</v>
      </c>
      <c r="E103" s="33">
        <v>576.68216303045585</v>
      </c>
      <c r="F103" s="33">
        <v>584.95134475472378</v>
      </c>
      <c r="G103" s="33">
        <v>580.1845376617307</v>
      </c>
      <c r="H103" s="33">
        <v>602.18116580192657</v>
      </c>
      <c r="I103" s="33">
        <v>576.05624855600252</v>
      </c>
      <c r="J103" s="33">
        <v>552.15195395926389</v>
      </c>
      <c r="K103" s="33">
        <v>518.97355047298765</v>
      </c>
      <c r="L103" s="33">
        <v>548.37356786755527</v>
      </c>
      <c r="M103" s="33">
        <v>511.25897275330158</v>
      </c>
      <c r="N103" s="33">
        <v>502.79218185127507</v>
      </c>
      <c r="O103" s="33">
        <v>499.78727160463978</v>
      </c>
      <c r="P103" s="33">
        <v>470.23165129192211</v>
      </c>
      <c r="Q103" s="33">
        <v>479.30252457273724</v>
      </c>
      <c r="R103" s="33">
        <v>481.63872376688283</v>
      </c>
      <c r="S103" s="33">
        <v>510.614181201983</v>
      </c>
      <c r="T103" s="33">
        <v>516.31355394434183</v>
      </c>
      <c r="U103" s="33">
        <v>515.98342653538805</v>
      </c>
      <c r="V103" s="33">
        <v>537.40193865507831</v>
      </c>
      <c r="W103" s="33">
        <v>544.66209809181737</v>
      </c>
      <c r="X103" s="33">
        <v>543.88386243083357</v>
      </c>
      <c r="Y103" s="33">
        <v>521.415568596247</v>
      </c>
      <c r="DA103" s="60" t="s">
        <v>2508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207</v>
      </c>
      <c r="B105" s="117">
        <f t="shared" ref="B105:Q105" si="35">B106+B109+B111+B120</f>
        <v>9199.1083939795371</v>
      </c>
      <c r="C105" s="117">
        <f t="shared" si="35"/>
        <v>9787.8457247214992</v>
      </c>
      <c r="D105" s="117">
        <f t="shared" si="35"/>
        <v>8288.6828334370639</v>
      </c>
      <c r="E105" s="117">
        <f t="shared" si="35"/>
        <v>9720.1033093871592</v>
      </c>
      <c r="F105" s="117">
        <f t="shared" si="35"/>
        <v>11823.318234766444</v>
      </c>
      <c r="G105" s="117">
        <f t="shared" si="35"/>
        <v>8351.8117554182536</v>
      </c>
      <c r="H105" s="117">
        <f t="shared" si="35"/>
        <v>8449.2352324841358</v>
      </c>
      <c r="I105" s="117">
        <f t="shared" si="35"/>
        <v>7484.1374740399206</v>
      </c>
      <c r="J105" s="117">
        <f t="shared" si="35"/>
        <v>7763.2153719795842</v>
      </c>
      <c r="K105" s="117">
        <f t="shared" si="35"/>
        <v>8340.5792695337423</v>
      </c>
      <c r="L105" s="117">
        <f t="shared" si="35"/>
        <v>9278.9250503296971</v>
      </c>
      <c r="M105" s="117">
        <f t="shared" si="35"/>
        <v>8555.8026350431628</v>
      </c>
      <c r="N105" s="117">
        <f t="shared" si="35"/>
        <v>9702.1679571338627</v>
      </c>
      <c r="O105" s="117">
        <f t="shared" si="35"/>
        <v>9886.27275118324</v>
      </c>
      <c r="P105" s="117">
        <f t="shared" si="35"/>
        <v>8698.5437548184818</v>
      </c>
      <c r="Q105" s="117">
        <f t="shared" si="35"/>
        <v>9468.1535931351809</v>
      </c>
      <c r="R105" s="117">
        <f t="shared" ref="R105:V105" si="36">R106+R109+R111+R120</f>
        <v>10865.93770846736</v>
      </c>
      <c r="S105" s="117">
        <f t="shared" si="36"/>
        <v>10685.091734448815</v>
      </c>
      <c r="T105" s="117">
        <f t="shared" si="36"/>
        <v>9984.5144417598713</v>
      </c>
      <c r="U105" s="117">
        <f t="shared" si="36"/>
        <v>10677.982722119219</v>
      </c>
      <c r="V105" s="117">
        <f t="shared" si="36"/>
        <v>9693.5545861126466</v>
      </c>
      <c r="W105" s="117">
        <f t="shared" ref="W105:Y105" si="37">W106+W109+W111+W120</f>
        <v>12493.112186233979</v>
      </c>
      <c r="X105" s="117">
        <f t="shared" si="37"/>
        <v>11381.965143167701</v>
      </c>
      <c r="Y105" s="117">
        <f t="shared" si="37"/>
        <v>11362.178081268808</v>
      </c>
      <c r="DA105" s="129" t="s">
        <v>2509</v>
      </c>
    </row>
    <row r="106" spans="1:105" ht="12.95" customHeight="1" x14ac:dyDescent="0.25">
      <c r="A106" s="121" t="s">
        <v>57</v>
      </c>
      <c r="B106" s="122">
        <f t="shared" ref="B106:Q106" si="38">SUM(B107:B108)</f>
        <v>7709.6428840648477</v>
      </c>
      <c r="C106" s="122">
        <f t="shared" si="38"/>
        <v>8320.2503686703749</v>
      </c>
      <c r="D106" s="122">
        <f t="shared" si="38"/>
        <v>6800.3104140446194</v>
      </c>
      <c r="E106" s="122">
        <f t="shared" si="38"/>
        <v>8074.594634580978</v>
      </c>
      <c r="F106" s="122">
        <f t="shared" si="38"/>
        <v>10347.218071781939</v>
      </c>
      <c r="G106" s="122">
        <f t="shared" si="38"/>
        <v>6677.533683437372</v>
      </c>
      <c r="H106" s="122">
        <f t="shared" si="38"/>
        <v>6814.8567212396993</v>
      </c>
      <c r="I106" s="122">
        <f t="shared" si="38"/>
        <v>5778.8647117455312</v>
      </c>
      <c r="J106" s="122">
        <f t="shared" si="38"/>
        <v>6230.6740519160976</v>
      </c>
      <c r="K106" s="122">
        <f t="shared" si="38"/>
        <v>6635.6585510310788</v>
      </c>
      <c r="L106" s="122">
        <f t="shared" si="38"/>
        <v>7489.0593831289852</v>
      </c>
      <c r="M106" s="122">
        <f t="shared" si="38"/>
        <v>6730.3186837377043</v>
      </c>
      <c r="N106" s="122">
        <f t="shared" si="38"/>
        <v>7745.9557980604804</v>
      </c>
      <c r="O106" s="122">
        <f t="shared" si="38"/>
        <v>7929.6218034399399</v>
      </c>
      <c r="P106" s="122">
        <f t="shared" si="38"/>
        <v>6821.0395160998196</v>
      </c>
      <c r="Q106" s="122">
        <f t="shared" si="38"/>
        <v>7479.3174938647035</v>
      </c>
      <c r="R106" s="122">
        <f t="shared" ref="R106:V106" si="39">SUM(R107:R108)</f>
        <v>8735.442618190862</v>
      </c>
      <c r="S106" s="122">
        <f t="shared" si="39"/>
        <v>8507.0325702384926</v>
      </c>
      <c r="T106" s="122">
        <f t="shared" si="39"/>
        <v>7857.7164411536105</v>
      </c>
      <c r="U106" s="122">
        <f t="shared" si="39"/>
        <v>8498.2623462225674</v>
      </c>
      <c r="V106" s="122">
        <f t="shared" si="39"/>
        <v>7637.0012402885895</v>
      </c>
      <c r="W106" s="122">
        <f t="shared" ref="W106:Y106" si="40">SUM(W107:W108)</f>
        <v>10096.170428004896</v>
      </c>
      <c r="X106" s="122">
        <f t="shared" si="40"/>
        <v>9039.0462420161093</v>
      </c>
      <c r="Y106" s="122">
        <f t="shared" si="40"/>
        <v>9241.3655368805976</v>
      </c>
      <c r="DA106" s="130" t="s">
        <v>2510</v>
      </c>
    </row>
    <row r="107" spans="1:105" ht="12" customHeight="1" x14ac:dyDescent="0.25">
      <c r="A107" s="97" t="s">
        <v>198</v>
      </c>
      <c r="B107" s="98">
        <v>7671.6265038911624</v>
      </c>
      <c r="C107" s="98">
        <v>8280.2759967097918</v>
      </c>
      <c r="D107" s="98">
        <v>6769.4651395957062</v>
      </c>
      <c r="E107" s="98">
        <v>8039.5613269361475</v>
      </c>
      <c r="F107" s="98">
        <v>10301.85373999998</v>
      </c>
      <c r="G107" s="98">
        <v>6654.9253245907767</v>
      </c>
      <c r="H107" s="98">
        <v>6792.3247771824354</v>
      </c>
      <c r="I107" s="98">
        <v>5760.9424741722787</v>
      </c>
      <c r="J107" s="98">
        <v>6211.5838716952476</v>
      </c>
      <c r="K107" s="98">
        <v>6615.7270809556858</v>
      </c>
      <c r="L107" s="98">
        <v>7467.1851274339988</v>
      </c>
      <c r="M107" s="98">
        <v>6709.6468188481149</v>
      </c>
      <c r="N107" s="98">
        <v>7721.399513048972</v>
      </c>
      <c r="O107" s="98">
        <v>7903.7443921437034</v>
      </c>
      <c r="P107" s="98">
        <v>6797.0636921831574</v>
      </c>
      <c r="Q107" s="98">
        <v>7452.9785313653174</v>
      </c>
      <c r="R107" s="98">
        <v>8704.2502306010465</v>
      </c>
      <c r="S107" s="98">
        <v>8477.055858310403</v>
      </c>
      <c r="T107" s="98">
        <v>7830.3852610728527</v>
      </c>
      <c r="U107" s="98">
        <v>8469.0392116880939</v>
      </c>
      <c r="V107" s="98">
        <v>7609.5863501588128</v>
      </c>
      <c r="W107" s="98">
        <v>10061.026340658836</v>
      </c>
      <c r="X107" s="98">
        <v>9007.402093667899</v>
      </c>
      <c r="Y107" s="98">
        <v>9209.0246016267156</v>
      </c>
      <c r="DA107" s="63" t="s">
        <v>2511</v>
      </c>
    </row>
    <row r="108" spans="1:105" ht="12" customHeight="1" x14ac:dyDescent="0.25">
      <c r="A108" s="97" t="s">
        <v>53</v>
      </c>
      <c r="B108" s="98">
        <v>38.016380173685711</v>
      </c>
      <c r="C108" s="98">
        <v>39.974371960583994</v>
      </c>
      <c r="D108" s="98">
        <v>30.845274448913262</v>
      </c>
      <c r="E108" s="98">
        <v>35.033307644830266</v>
      </c>
      <c r="F108" s="98">
        <v>45.364331781958001</v>
      </c>
      <c r="G108" s="98">
        <v>22.608358846595479</v>
      </c>
      <c r="H108" s="98">
        <v>22.531944057264308</v>
      </c>
      <c r="I108" s="98">
        <v>17.922237573252627</v>
      </c>
      <c r="J108" s="98">
        <v>19.090180220849678</v>
      </c>
      <c r="K108" s="98">
        <v>19.93147007539342</v>
      </c>
      <c r="L108" s="98">
        <v>21.874255694986235</v>
      </c>
      <c r="M108" s="98">
        <v>20.67186488958977</v>
      </c>
      <c r="N108" s="98">
        <v>24.556285011508123</v>
      </c>
      <c r="O108" s="98">
        <v>25.877411296236104</v>
      </c>
      <c r="P108" s="98">
        <v>23.97582391666208</v>
      </c>
      <c r="Q108" s="98">
        <v>26.338962499385804</v>
      </c>
      <c r="R108" s="98">
        <v>31.192387589814885</v>
      </c>
      <c r="S108" s="98">
        <v>29.976711928088719</v>
      </c>
      <c r="T108" s="98">
        <v>27.331180080757818</v>
      </c>
      <c r="U108" s="98">
        <v>29.223134534472603</v>
      </c>
      <c r="V108" s="98">
        <v>27.414890129777085</v>
      </c>
      <c r="W108" s="98">
        <v>35.144087346059244</v>
      </c>
      <c r="X108" s="98">
        <v>31.644148348210205</v>
      </c>
      <c r="Y108" s="98">
        <v>32.340935253881298</v>
      </c>
      <c r="DA108" s="63" t="s">
        <v>2512</v>
      </c>
    </row>
    <row r="109" spans="1:105" ht="12.95" customHeight="1" x14ac:dyDescent="0.25">
      <c r="A109" s="121" t="s">
        <v>92</v>
      </c>
      <c r="B109" s="122">
        <f t="shared" ref="B109:Y109" si="41">B110</f>
        <v>36.832468103405766</v>
      </c>
      <c r="C109" s="122">
        <f t="shared" si="41"/>
        <v>51.674548441674439</v>
      </c>
      <c r="D109" s="122">
        <f t="shared" si="41"/>
        <v>47.540995077623379</v>
      </c>
      <c r="E109" s="122">
        <f t="shared" si="41"/>
        <v>161.0470624288541</v>
      </c>
      <c r="F109" s="122">
        <f t="shared" si="41"/>
        <v>57.25054442816554</v>
      </c>
      <c r="G109" s="122">
        <f t="shared" si="41"/>
        <v>44.897043944249006</v>
      </c>
      <c r="H109" s="122">
        <f t="shared" si="41"/>
        <v>68.546763875458495</v>
      </c>
      <c r="I109" s="122">
        <f t="shared" si="41"/>
        <v>86.002030797257831</v>
      </c>
      <c r="J109" s="122">
        <f t="shared" si="41"/>
        <v>74.371958309734239</v>
      </c>
      <c r="K109" s="122">
        <f t="shared" si="41"/>
        <v>65.375211603723827</v>
      </c>
      <c r="L109" s="122">
        <f t="shared" si="41"/>
        <v>83.482890286646267</v>
      </c>
      <c r="M109" s="122">
        <f t="shared" si="41"/>
        <v>80.326606566146253</v>
      </c>
      <c r="N109" s="122">
        <f t="shared" si="41"/>
        <v>122.64483868941763</v>
      </c>
      <c r="O109" s="122">
        <f t="shared" si="41"/>
        <v>91.825253665311195</v>
      </c>
      <c r="P109" s="122">
        <f t="shared" si="41"/>
        <v>84.480491538378715</v>
      </c>
      <c r="Q109" s="122">
        <f t="shared" si="41"/>
        <v>95.248824801992157</v>
      </c>
      <c r="R109" s="122">
        <f t="shared" si="41"/>
        <v>94.679311989259375</v>
      </c>
      <c r="S109" s="122">
        <f t="shared" si="41"/>
        <v>101.48485593042801</v>
      </c>
      <c r="T109" s="122">
        <f t="shared" si="41"/>
        <v>90.154281274894558</v>
      </c>
      <c r="U109" s="122">
        <f t="shared" si="41"/>
        <v>88.128092111429112</v>
      </c>
      <c r="V109" s="122">
        <f t="shared" si="41"/>
        <v>76.053832549124493</v>
      </c>
      <c r="W109" s="122">
        <f t="shared" si="41"/>
        <v>76.825790675801528</v>
      </c>
      <c r="X109" s="122">
        <f t="shared" si="41"/>
        <v>73.858324029753419</v>
      </c>
      <c r="Y109" s="122">
        <f t="shared" si="41"/>
        <v>72.995276105823834</v>
      </c>
      <c r="DA109" s="130" t="s">
        <v>2513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36.832468103405766</v>
      </c>
      <c r="C110" s="98">
        <f>IF(RES_hhdet_tes!C110=0,0,RES_hhdet_tes!C110*1000*11630/RES_hhdet_num!C105)</f>
        <v>51.674548441674439</v>
      </c>
      <c r="D110" s="98">
        <f>IF(RES_hhdet_tes!D110=0,0,RES_hhdet_tes!D110*1000*11630/RES_hhdet_num!D105)</f>
        <v>47.540995077623379</v>
      </c>
      <c r="E110" s="98">
        <f>IF(RES_hhdet_tes!E110=0,0,RES_hhdet_tes!E110*1000*11630/RES_hhdet_num!E105)</f>
        <v>161.0470624288541</v>
      </c>
      <c r="F110" s="98">
        <f>IF(RES_hhdet_tes!F110=0,0,RES_hhdet_tes!F110*1000*11630/RES_hhdet_num!F105)</f>
        <v>57.25054442816554</v>
      </c>
      <c r="G110" s="98">
        <f>IF(RES_hhdet_tes!G110=0,0,RES_hhdet_tes!G110*1000*11630/RES_hhdet_num!G105)</f>
        <v>44.897043944249006</v>
      </c>
      <c r="H110" s="98">
        <f>IF(RES_hhdet_tes!H110=0,0,RES_hhdet_tes!H110*1000*11630/RES_hhdet_num!H105)</f>
        <v>68.546763875458495</v>
      </c>
      <c r="I110" s="98">
        <f>IF(RES_hhdet_tes!I110=0,0,RES_hhdet_tes!I110*1000*11630/RES_hhdet_num!I105)</f>
        <v>86.002030797257831</v>
      </c>
      <c r="J110" s="98">
        <f>IF(RES_hhdet_tes!J110=0,0,RES_hhdet_tes!J110*1000*11630/RES_hhdet_num!J105)</f>
        <v>74.371958309734239</v>
      </c>
      <c r="K110" s="98">
        <f>IF(RES_hhdet_tes!K110=0,0,RES_hhdet_tes!K110*1000*11630/RES_hhdet_num!K105)</f>
        <v>65.375211603723827</v>
      </c>
      <c r="L110" s="98">
        <f>IF(RES_hhdet_tes!L110=0,0,RES_hhdet_tes!L110*1000*11630/RES_hhdet_num!L105)</f>
        <v>83.482890286646267</v>
      </c>
      <c r="M110" s="98">
        <f>IF(RES_hhdet_tes!M110=0,0,RES_hhdet_tes!M110*1000*11630/RES_hhdet_num!M105)</f>
        <v>80.326606566146253</v>
      </c>
      <c r="N110" s="98">
        <f>IF(RES_hhdet_tes!N110=0,0,RES_hhdet_tes!N110*1000*11630/RES_hhdet_num!N105)</f>
        <v>122.64483868941763</v>
      </c>
      <c r="O110" s="98">
        <f>IF(RES_hhdet_tes!O110=0,0,RES_hhdet_tes!O110*1000*11630/RES_hhdet_num!O105)</f>
        <v>91.825253665311195</v>
      </c>
      <c r="P110" s="98">
        <f>IF(RES_hhdet_tes!P110=0,0,RES_hhdet_tes!P110*1000*11630/RES_hhdet_num!P105)</f>
        <v>84.480491538378715</v>
      </c>
      <c r="Q110" s="98">
        <f>IF(RES_hhdet_tes!Q110=0,0,RES_hhdet_tes!Q110*1000*11630/RES_hhdet_num!Q105)</f>
        <v>95.248824801992157</v>
      </c>
      <c r="R110" s="98">
        <f>IF(RES_hhdet_tes!R110=0,0,RES_hhdet_tes!R110*1000*11630/RES_hhdet_num!R105)</f>
        <v>94.679311989259375</v>
      </c>
      <c r="S110" s="98">
        <f>IF(RES_hhdet_tes!S110=0,0,RES_hhdet_tes!S110*1000*11630/RES_hhdet_num!S105)</f>
        <v>101.48485593042801</v>
      </c>
      <c r="T110" s="98">
        <f>IF(RES_hhdet_tes!T110=0,0,RES_hhdet_tes!T110*1000*11630/RES_hhdet_num!T105)</f>
        <v>90.154281274894558</v>
      </c>
      <c r="U110" s="98">
        <f>IF(RES_hhdet_tes!U110=0,0,RES_hhdet_tes!U110*1000*11630/RES_hhdet_num!U105)</f>
        <v>88.128092111429112</v>
      </c>
      <c r="V110" s="98">
        <f>IF(RES_hhdet_tes!V110=0,0,RES_hhdet_tes!V110*1000*11630/RES_hhdet_num!V105)</f>
        <v>76.053832549124493</v>
      </c>
      <c r="W110" s="98">
        <f>IF(RES_hhdet_tes!W110=0,0,RES_hhdet_tes!W110*1000*11630/RES_hhdet_num!W105)</f>
        <v>76.825790675801528</v>
      </c>
      <c r="X110" s="98">
        <f>IF(RES_hhdet_tes!X110=0,0,RES_hhdet_tes!X110*1000*11630/RES_hhdet_num!X105)</f>
        <v>73.858324029753419</v>
      </c>
      <c r="Y110" s="98">
        <f>IF(RES_hhdet_tes!Y110=0,0,RES_hhdet_tes!Y110*1000*11630/RES_hhdet_num!Y105)</f>
        <v>72.995276105823834</v>
      </c>
      <c r="DA110" s="63" t="s">
        <v>2514</v>
      </c>
    </row>
    <row r="111" spans="1:105" ht="12" customHeight="1" x14ac:dyDescent="0.25">
      <c r="A111" s="121" t="s">
        <v>55</v>
      </c>
      <c r="B111" s="122">
        <v>900.46038350133927</v>
      </c>
      <c r="C111" s="122">
        <v>861.41821402513858</v>
      </c>
      <c r="D111" s="122">
        <v>888.48268354457298</v>
      </c>
      <c r="E111" s="122">
        <v>935.37423243043497</v>
      </c>
      <c r="F111" s="122">
        <v>923.18799642008116</v>
      </c>
      <c r="G111" s="122">
        <v>1032.9715195663107</v>
      </c>
      <c r="H111" s="122">
        <v>1050.1664695282316</v>
      </c>
      <c r="I111" s="122">
        <v>1061.3154459101152</v>
      </c>
      <c r="J111" s="122">
        <v>1005.0346985054958</v>
      </c>
      <c r="K111" s="122">
        <v>1138.6647517429344</v>
      </c>
      <c r="L111" s="122">
        <v>1220.3959120544364</v>
      </c>
      <c r="M111" s="122">
        <v>1270.7495421538076</v>
      </c>
      <c r="N111" s="122">
        <v>1353.1763937889011</v>
      </c>
      <c r="O111" s="122">
        <v>1365.7930180440119</v>
      </c>
      <c r="P111" s="122">
        <v>1286.4209498781381</v>
      </c>
      <c r="Q111" s="122">
        <v>1380.8413228882912</v>
      </c>
      <c r="R111" s="122">
        <v>1523.5796883978019</v>
      </c>
      <c r="S111" s="122">
        <v>1532.0359462472982</v>
      </c>
      <c r="T111" s="122">
        <v>1498.4511813825761</v>
      </c>
      <c r="U111" s="122">
        <v>1541.2312584614199</v>
      </c>
      <c r="V111" s="122">
        <v>1440.675929218437</v>
      </c>
      <c r="W111" s="122">
        <v>1761.9620231810582</v>
      </c>
      <c r="X111" s="122">
        <v>1693.663873111296</v>
      </c>
      <c r="Y111" s="122">
        <v>1544.357421286717</v>
      </c>
      <c r="DA111" s="130" t="s">
        <v>2515</v>
      </c>
    </row>
    <row r="112" spans="1:105" ht="12" customHeight="1" x14ac:dyDescent="0.25">
      <c r="A112" s="97" t="s">
        <v>130</v>
      </c>
      <c r="B112" s="98">
        <v>725.00497702943915</v>
      </c>
      <c r="C112" s="98">
        <v>628.74368768723764</v>
      </c>
      <c r="D112" s="98">
        <v>945.40272690730023</v>
      </c>
      <c r="E112" s="98">
        <v>904.96736111349389</v>
      </c>
      <c r="F112" s="98">
        <v>787.7751576616937</v>
      </c>
      <c r="G112" s="98">
        <v>944.8699664200708</v>
      </c>
      <c r="H112" s="98">
        <v>959.22428593364054</v>
      </c>
      <c r="I112" s="98">
        <v>946.64547979758765</v>
      </c>
      <c r="J112" s="98">
        <v>880.31404970341612</v>
      </c>
      <c r="K112" s="98">
        <v>1011.0117272828229</v>
      </c>
      <c r="L112" s="98">
        <v>1074.7876362436525</v>
      </c>
      <c r="M112" s="98">
        <v>1071.523699318077</v>
      </c>
      <c r="N112" s="98">
        <v>1196.0058610137287</v>
      </c>
      <c r="O112" s="98">
        <v>1220.3735887606822</v>
      </c>
      <c r="P112" s="98">
        <v>1152.5732600461472</v>
      </c>
      <c r="Q112" s="98">
        <v>1256.6983304698747</v>
      </c>
      <c r="R112" s="98">
        <v>1452.192414132822</v>
      </c>
      <c r="S112" s="98">
        <v>1401.1079046064533</v>
      </c>
      <c r="T112" s="98">
        <v>1302.8616270049508</v>
      </c>
      <c r="U112" s="98">
        <v>1401.7899636188292</v>
      </c>
      <c r="V112" s="98">
        <v>1239.8141159672462</v>
      </c>
      <c r="W112" s="98">
        <v>1697.9038716058617</v>
      </c>
      <c r="X112" s="98">
        <v>1480.5985100703401</v>
      </c>
      <c r="Y112" s="98">
        <v>1410.4378987640598</v>
      </c>
      <c r="DA112" s="63" t="s">
        <v>2516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1453.412426077876</v>
      </c>
      <c r="F113" s="98">
        <v>2010.5454785756406</v>
      </c>
      <c r="G113" s="98">
        <v>1778.5602033895707</v>
      </c>
      <c r="H113" s="98">
        <v>1630.7306570026722</v>
      </c>
      <c r="I113" s="98">
        <v>1566.045245517244</v>
      </c>
      <c r="J113" s="98">
        <v>1517.2363606795939</v>
      </c>
      <c r="K113" s="98">
        <v>1460.3989014114029</v>
      </c>
      <c r="L113" s="98">
        <v>1627.5784395537544</v>
      </c>
      <c r="M113" s="98">
        <v>1653.5204291757532</v>
      </c>
      <c r="N113" s="98">
        <v>1771.4292636473247</v>
      </c>
      <c r="O113" s="98">
        <v>1497.413846581801</v>
      </c>
      <c r="P113" s="98">
        <v>1468.7771150466338</v>
      </c>
      <c r="Q113" s="98">
        <v>1444.5358241127976</v>
      </c>
      <c r="R113" s="98">
        <v>1744.3794197520372</v>
      </c>
      <c r="S113" s="98">
        <v>1617.6042299216474</v>
      </c>
      <c r="T113" s="98">
        <v>1371.9565889597072</v>
      </c>
      <c r="U113" s="98">
        <v>1441.7232394379216</v>
      </c>
      <c r="V113" s="98">
        <v>1359.7275165877177</v>
      </c>
      <c r="W113" s="98">
        <v>1794.1565205600652</v>
      </c>
      <c r="X113" s="98">
        <v>1442.6348381189546</v>
      </c>
      <c r="Y113" s="98">
        <v>1252.643566224639</v>
      </c>
      <c r="DA113" s="63" t="s">
        <v>2517</v>
      </c>
    </row>
    <row r="114" spans="1:105" ht="12" customHeight="1" x14ac:dyDescent="0.25">
      <c r="A114" s="100" t="s">
        <v>198</v>
      </c>
      <c r="B114" s="101">
        <v>0</v>
      </c>
      <c r="C114" s="101">
        <v>0</v>
      </c>
      <c r="D114" s="101">
        <v>0</v>
      </c>
      <c r="E114" s="101">
        <v>617.98640056185832</v>
      </c>
      <c r="F114" s="101">
        <v>876.70219637753087</v>
      </c>
      <c r="G114" s="101">
        <v>759.66350251377082</v>
      </c>
      <c r="H114" s="101">
        <v>691.74634750865414</v>
      </c>
      <c r="I114" s="101">
        <v>707.02656966969016</v>
      </c>
      <c r="J114" s="101">
        <v>629.38970313523612</v>
      </c>
      <c r="K114" s="101">
        <v>639.62387265517407</v>
      </c>
      <c r="L114" s="101">
        <v>723.8035409522854</v>
      </c>
      <c r="M114" s="101">
        <v>758.41048189985281</v>
      </c>
      <c r="N114" s="101">
        <v>813.33346911929209</v>
      </c>
      <c r="O114" s="101">
        <v>711.8213993105669</v>
      </c>
      <c r="P114" s="101">
        <v>647.07098235852322</v>
      </c>
      <c r="Q114" s="101">
        <v>634.79359373888451</v>
      </c>
      <c r="R114" s="101">
        <v>777.07022003940142</v>
      </c>
      <c r="S114" s="101">
        <v>749.21108777736799</v>
      </c>
      <c r="T114" s="101">
        <v>638.25450697661631</v>
      </c>
      <c r="U114" s="101">
        <v>650.37399128873767</v>
      </c>
      <c r="V114" s="101">
        <v>583.34149681785414</v>
      </c>
      <c r="W114" s="101">
        <v>834.33469202300478</v>
      </c>
      <c r="X114" s="101">
        <v>575.25919000391718</v>
      </c>
      <c r="Y114" s="101">
        <v>417.75056127357266</v>
      </c>
      <c r="DA114" s="131" t="s">
        <v>2518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835.42602551601783</v>
      </c>
      <c r="F115" s="104">
        <v>1133.8432821981096</v>
      </c>
      <c r="G115" s="104">
        <v>1018.8967008757999</v>
      </c>
      <c r="H115" s="104">
        <v>938.98430949401791</v>
      </c>
      <c r="I115" s="104">
        <v>859.0186758475536</v>
      </c>
      <c r="J115" s="104">
        <v>887.84665754435753</v>
      </c>
      <c r="K115" s="104">
        <v>820.77502875622861</v>
      </c>
      <c r="L115" s="104">
        <v>903.77489860146886</v>
      </c>
      <c r="M115" s="104">
        <v>895.10994727590025</v>
      </c>
      <c r="N115" s="104">
        <v>958.09579452803268</v>
      </c>
      <c r="O115" s="104">
        <v>785.59244727123382</v>
      </c>
      <c r="P115" s="104">
        <v>821.70613268811019</v>
      </c>
      <c r="Q115" s="104">
        <v>809.74223037391312</v>
      </c>
      <c r="R115" s="104">
        <v>967.30919971263563</v>
      </c>
      <c r="S115" s="104">
        <v>868.39314214427952</v>
      </c>
      <c r="T115" s="104">
        <v>733.70208198309069</v>
      </c>
      <c r="U115" s="104">
        <v>791.34924814918429</v>
      </c>
      <c r="V115" s="104">
        <v>776.38601976986365</v>
      </c>
      <c r="W115" s="104">
        <v>959.8218285370599</v>
      </c>
      <c r="X115" s="104">
        <v>867.37564811503728</v>
      </c>
      <c r="Y115" s="104">
        <v>834.89300495106613</v>
      </c>
      <c r="DA115" s="132" t="s">
        <v>2519</v>
      </c>
    </row>
    <row r="116" spans="1:105" ht="12" customHeight="1" x14ac:dyDescent="0.25">
      <c r="A116" s="106" t="s">
        <v>122</v>
      </c>
      <c r="B116" s="101">
        <v>909.65923328268423</v>
      </c>
      <c r="C116" s="101">
        <v>879.90138825943939</v>
      </c>
      <c r="D116" s="101">
        <v>880.53519010981449</v>
      </c>
      <c r="E116" s="101">
        <v>935.54369862890655</v>
      </c>
      <c r="F116" s="101">
        <v>953.67874075890882</v>
      </c>
      <c r="G116" s="101">
        <v>1375.8186030796053</v>
      </c>
      <c r="H116" s="101">
        <v>1411.8658425197038</v>
      </c>
      <c r="I116" s="101">
        <v>1493.1879382239708</v>
      </c>
      <c r="J116" s="101">
        <v>1445.2048696198119</v>
      </c>
      <c r="K116" s="101">
        <v>1504.6013619266196</v>
      </c>
      <c r="L116" s="101">
        <v>1592.6597553104839</v>
      </c>
      <c r="M116" s="101">
        <v>1706.0816497009839</v>
      </c>
      <c r="N116" s="101">
        <v>1654.3749348033264</v>
      </c>
      <c r="O116" s="101">
        <v>1638.4958827066773</v>
      </c>
      <c r="P116" s="101">
        <v>1524.7087598582386</v>
      </c>
      <c r="Q116" s="101">
        <v>1582.7112427952927</v>
      </c>
      <c r="R116" s="101">
        <v>1604.0839475441105</v>
      </c>
      <c r="S116" s="101">
        <v>1713.3969780054551</v>
      </c>
      <c r="T116" s="101">
        <v>1802.1418928145918</v>
      </c>
      <c r="U116" s="101">
        <v>1746.1483456624503</v>
      </c>
      <c r="V116" s="101">
        <v>1691.6986532640283</v>
      </c>
      <c r="W116" s="101">
        <v>1823.6902147296421</v>
      </c>
      <c r="X116" s="101">
        <v>2016.0574212287943</v>
      </c>
      <c r="Y116" s="101">
        <v>1768.6147987127297</v>
      </c>
      <c r="DA116" s="131" t="s">
        <v>2520</v>
      </c>
    </row>
    <row r="117" spans="1:105" ht="12" customHeight="1" x14ac:dyDescent="0.25">
      <c r="A117" s="107" t="s">
        <v>121</v>
      </c>
      <c r="B117" s="104">
        <v>907.471391262456</v>
      </c>
      <c r="C117" s="104">
        <v>878.513628221413</v>
      </c>
      <c r="D117" s="104">
        <v>878.9870555295746</v>
      </c>
      <c r="E117" s="104">
        <v>1078.1653790327605</v>
      </c>
      <c r="F117" s="104">
        <v>1174.8909292523911</v>
      </c>
      <c r="G117" s="104">
        <v>1646.8361235731497</v>
      </c>
      <c r="H117" s="104">
        <v>1620.9351947930604</v>
      </c>
      <c r="I117" s="104">
        <v>1762.6981399227568</v>
      </c>
      <c r="J117" s="104">
        <v>1667.9117548449174</v>
      </c>
      <c r="K117" s="104">
        <v>1703.7990897065424</v>
      </c>
      <c r="L117" s="104">
        <v>1745.983200099836</v>
      </c>
      <c r="M117" s="104">
        <v>1883.2618406510496</v>
      </c>
      <c r="N117" s="104">
        <v>1798.1652385736318</v>
      </c>
      <c r="O117" s="104">
        <v>1752.6901909072717</v>
      </c>
      <c r="P117" s="104">
        <v>1590.6717358243925</v>
      </c>
      <c r="Q117" s="104">
        <v>1647.3141572889683</v>
      </c>
      <c r="R117" s="104">
        <v>1668.2376821020571</v>
      </c>
      <c r="S117" s="104">
        <v>1795.3993177315883</v>
      </c>
      <c r="T117" s="104">
        <v>1869.4489690468279</v>
      </c>
      <c r="U117" s="104">
        <v>1793.6970875911586</v>
      </c>
      <c r="V117" s="104">
        <v>1763.2703868516012</v>
      </c>
      <c r="W117" s="104">
        <v>1857.9945491285864</v>
      </c>
      <c r="X117" s="104">
        <v>1995.5164160554186</v>
      </c>
      <c r="Y117" s="104">
        <v>1745.3388124658075</v>
      </c>
      <c r="DA117" s="132" t="s">
        <v>2521</v>
      </c>
    </row>
    <row r="118" spans="1:105" ht="12" customHeight="1" x14ac:dyDescent="0.25">
      <c r="A118" s="108" t="s">
        <v>53</v>
      </c>
      <c r="B118" s="98">
        <v>228.66848005893496</v>
      </c>
      <c r="C118" s="98">
        <v>209.72064079464198</v>
      </c>
      <c r="D118" s="98">
        <v>191.62650845840156</v>
      </c>
      <c r="E118" s="98">
        <v>320.4884805690491</v>
      </c>
      <c r="F118" s="98">
        <v>384.55808365948712</v>
      </c>
      <c r="G118" s="98">
        <v>699.90598233280218</v>
      </c>
      <c r="H118" s="98">
        <v>676.45268343545695</v>
      </c>
      <c r="I118" s="98">
        <v>827.05589021628941</v>
      </c>
      <c r="J118" s="98">
        <v>710.07553682939601</v>
      </c>
      <c r="K118" s="98">
        <v>747.03085823484935</v>
      </c>
      <c r="L118" s="98">
        <v>763.95380461421837</v>
      </c>
      <c r="M118" s="98">
        <v>866.17799940632267</v>
      </c>
      <c r="N118" s="98">
        <v>827.9918479398799</v>
      </c>
      <c r="O118" s="98">
        <v>844.5469300955765</v>
      </c>
      <c r="P118" s="98">
        <v>680.17857058385948</v>
      </c>
      <c r="Q118" s="98">
        <v>708.86474604189436</v>
      </c>
      <c r="R118" s="98">
        <v>728.35269365866736</v>
      </c>
      <c r="S118" s="98">
        <v>833.9411360392229</v>
      </c>
      <c r="T118" s="98">
        <v>804.5106445890118</v>
      </c>
      <c r="U118" s="98">
        <v>776.60814307113469</v>
      </c>
      <c r="V118" s="98">
        <v>704.65149705227361</v>
      </c>
      <c r="W118" s="98">
        <v>831.26047362874044</v>
      </c>
      <c r="X118" s="98">
        <v>831.71550642597049</v>
      </c>
      <c r="Y118" s="98">
        <v>644.47441260851008</v>
      </c>
      <c r="DA118" s="63" t="s">
        <v>2522</v>
      </c>
    </row>
    <row r="119" spans="1:105" ht="12" customHeight="1" x14ac:dyDescent="0.25">
      <c r="A119" s="108" t="s">
        <v>52</v>
      </c>
      <c r="B119" s="98">
        <v>678.80291120352115</v>
      </c>
      <c r="C119" s="98">
        <v>668.79298742677076</v>
      </c>
      <c r="D119" s="98">
        <v>687.36054707117296</v>
      </c>
      <c r="E119" s="98">
        <v>757.67689846371138</v>
      </c>
      <c r="F119" s="98">
        <v>790.33284559290382</v>
      </c>
      <c r="G119" s="98">
        <v>946.93014124034744</v>
      </c>
      <c r="H119" s="98">
        <v>944.48251135760336</v>
      </c>
      <c r="I119" s="98">
        <v>935.6422497064674</v>
      </c>
      <c r="J119" s="98">
        <v>957.83621801552124</v>
      </c>
      <c r="K119" s="98">
        <v>956.76823147169239</v>
      </c>
      <c r="L119" s="98">
        <v>982.02939548561801</v>
      </c>
      <c r="M119" s="98">
        <v>1017.0838412447268</v>
      </c>
      <c r="N119" s="98">
        <v>970.17339063375175</v>
      </c>
      <c r="O119" s="98">
        <v>908.14326081169531</v>
      </c>
      <c r="P119" s="98">
        <v>910.49316524053313</v>
      </c>
      <c r="Q119" s="98">
        <v>938.44941124707429</v>
      </c>
      <c r="R119" s="98">
        <v>939.88498844338949</v>
      </c>
      <c r="S119" s="98">
        <v>961.45818169236577</v>
      </c>
      <c r="T119" s="98">
        <v>1064.9383244578164</v>
      </c>
      <c r="U119" s="98">
        <v>1017.0889445200239</v>
      </c>
      <c r="V119" s="98">
        <v>1058.6188897993272</v>
      </c>
      <c r="W119" s="98">
        <v>1026.7340754998456</v>
      </c>
      <c r="X119" s="98">
        <v>1163.8009096294484</v>
      </c>
      <c r="Y119" s="98">
        <v>1100.8643998572973</v>
      </c>
      <c r="DA119" s="63" t="s">
        <v>2523</v>
      </c>
    </row>
    <row r="120" spans="1:105" ht="12" customHeight="1" x14ac:dyDescent="0.25">
      <c r="A120" s="121" t="s">
        <v>54</v>
      </c>
      <c r="B120" s="122">
        <v>552.1726583099437</v>
      </c>
      <c r="C120" s="122">
        <v>554.50259358431117</v>
      </c>
      <c r="D120" s="122">
        <v>552.34874077024949</v>
      </c>
      <c r="E120" s="122">
        <v>549.08737994689113</v>
      </c>
      <c r="F120" s="122">
        <v>495.6616221362579</v>
      </c>
      <c r="G120" s="122">
        <v>596.40950847032229</v>
      </c>
      <c r="H120" s="122">
        <v>515.66527784074731</v>
      </c>
      <c r="I120" s="122">
        <v>557.95528558701608</v>
      </c>
      <c r="J120" s="122">
        <v>453.13466324825635</v>
      </c>
      <c r="K120" s="122">
        <v>500.88075515600462</v>
      </c>
      <c r="L120" s="122">
        <v>485.98686485962907</v>
      </c>
      <c r="M120" s="122">
        <v>474.40780258550495</v>
      </c>
      <c r="N120" s="122">
        <v>480.39092659506207</v>
      </c>
      <c r="O120" s="122">
        <v>499.03267603397683</v>
      </c>
      <c r="P120" s="122">
        <v>506.60279730214478</v>
      </c>
      <c r="Q120" s="122">
        <v>512.74595158019463</v>
      </c>
      <c r="R120" s="122">
        <v>512.23608988943749</v>
      </c>
      <c r="S120" s="122">
        <v>544.53836203259505</v>
      </c>
      <c r="T120" s="122">
        <v>538.19253794878955</v>
      </c>
      <c r="U120" s="122">
        <v>550.36102532380323</v>
      </c>
      <c r="V120" s="122">
        <v>539.82358405649632</v>
      </c>
      <c r="W120" s="122">
        <v>558.15394437222278</v>
      </c>
      <c r="X120" s="122">
        <v>575.39670401054263</v>
      </c>
      <c r="Y120" s="122">
        <v>503.45984699567055</v>
      </c>
      <c r="DA120" s="130" t="s">
        <v>2524</v>
      </c>
    </row>
    <row r="121" spans="1:105" ht="12" customHeight="1" x14ac:dyDescent="0.25">
      <c r="A121" s="97" t="s">
        <v>50</v>
      </c>
      <c r="B121" s="98">
        <v>560.30720303944611</v>
      </c>
      <c r="C121" s="98">
        <v>532.85896397253703</v>
      </c>
      <c r="D121" s="98">
        <v>534.78367211141381</v>
      </c>
      <c r="E121" s="98">
        <v>522.35600403594856</v>
      </c>
      <c r="F121" s="98">
        <v>482.98587189505906</v>
      </c>
      <c r="G121" s="98">
        <v>603.13524485776452</v>
      </c>
      <c r="H121" s="98">
        <v>433.68597855895393</v>
      </c>
      <c r="I121" s="98">
        <v>535.65662002754755</v>
      </c>
      <c r="J121" s="98">
        <v>367.07994175511539</v>
      </c>
      <c r="K121" s="98">
        <v>433.64438794864037</v>
      </c>
      <c r="L121" s="98">
        <v>371.83323237878523</v>
      </c>
      <c r="M121" s="98">
        <v>369.44424013129372</v>
      </c>
      <c r="N121" s="98">
        <v>355.59925510182586</v>
      </c>
      <c r="O121" s="98">
        <v>379.93906875375944</v>
      </c>
      <c r="P121" s="98">
        <v>413.77089311593829</v>
      </c>
      <c r="Q121" s="98">
        <v>450.83059020799209</v>
      </c>
      <c r="R121" s="98">
        <v>470.93810763831982</v>
      </c>
      <c r="S121" s="98">
        <v>494.6602225344638</v>
      </c>
      <c r="T121" s="98">
        <v>517.62264443778236</v>
      </c>
      <c r="U121" s="98">
        <v>551.46715705941403</v>
      </c>
      <c r="V121" s="98">
        <v>522.58697492038311</v>
      </c>
      <c r="W121" s="98">
        <v>511.83198739823899</v>
      </c>
      <c r="X121" s="98">
        <v>457.10687742383152</v>
      </c>
      <c r="Y121" s="98">
        <v>378.79950951951071</v>
      </c>
      <c r="DA121" s="63" t="s">
        <v>2525</v>
      </c>
    </row>
    <row r="122" spans="1:105" ht="12" customHeight="1" x14ac:dyDescent="0.25">
      <c r="A122" s="109" t="s">
        <v>120</v>
      </c>
      <c r="B122" s="33">
        <v>544.93622858468734</v>
      </c>
      <c r="C122" s="33">
        <v>574.37395991799178</v>
      </c>
      <c r="D122" s="33">
        <v>569.66401819834891</v>
      </c>
      <c r="E122" s="33">
        <v>575.39978681105515</v>
      </c>
      <c r="F122" s="33">
        <v>508.28414932693687</v>
      </c>
      <c r="G122" s="33">
        <v>586.26550133654337</v>
      </c>
      <c r="H122" s="33">
        <v>635.91490259283898</v>
      </c>
      <c r="I122" s="33">
        <v>591.83040001494771</v>
      </c>
      <c r="J122" s="33">
        <v>580.96315257628157</v>
      </c>
      <c r="K122" s="33">
        <v>593.58366879916889</v>
      </c>
      <c r="L122" s="33">
        <v>620.41596004388316</v>
      </c>
      <c r="M122" s="33">
        <v>576.7808643183464</v>
      </c>
      <c r="N122" s="33">
        <v>582.81365453084015</v>
      </c>
      <c r="O122" s="33">
        <v>583.99460556653696</v>
      </c>
      <c r="P122" s="33">
        <v>559.6742955985419</v>
      </c>
      <c r="Q122" s="33">
        <v>543.32260642093888</v>
      </c>
      <c r="R122" s="33">
        <v>530.56994645049861</v>
      </c>
      <c r="S122" s="33">
        <v>566.54097693795825</v>
      </c>
      <c r="T122" s="33">
        <v>547.07246844855842</v>
      </c>
      <c r="U122" s="33">
        <v>549.89686534375119</v>
      </c>
      <c r="V122" s="33">
        <v>546.79082571893287</v>
      </c>
      <c r="W122" s="33">
        <v>577.70320156490857</v>
      </c>
      <c r="X122" s="33">
        <v>629.32741911956896</v>
      </c>
      <c r="Y122" s="33">
        <v>564.32602515351891</v>
      </c>
      <c r="DA122" s="60" t="s">
        <v>2526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209</v>
      </c>
      <c r="B124" s="117">
        <f t="shared" ref="B124:Q124" si="42">B125+B128+B130+B139</f>
        <v>8884.3419564268934</v>
      </c>
      <c r="C124" s="117">
        <f t="shared" si="42"/>
        <v>9689.1608123215374</v>
      </c>
      <c r="D124" s="117">
        <f t="shared" si="42"/>
        <v>9656.4301631420367</v>
      </c>
      <c r="E124" s="117">
        <f t="shared" si="42"/>
        <v>9594.8423098003386</v>
      </c>
      <c r="F124" s="117">
        <f t="shared" si="42"/>
        <v>9780.4158820737903</v>
      </c>
      <c r="G124" s="117">
        <f t="shared" si="42"/>
        <v>10010.288363651647</v>
      </c>
      <c r="H124" s="117">
        <f t="shared" si="42"/>
        <v>9985.1718383830521</v>
      </c>
      <c r="I124" s="117">
        <f t="shared" si="42"/>
        <v>9515.509705818471</v>
      </c>
      <c r="J124" s="117">
        <f t="shared" si="42"/>
        <v>9747.5690213043672</v>
      </c>
      <c r="K124" s="117">
        <f t="shared" si="42"/>
        <v>9961.0008376801161</v>
      </c>
      <c r="L124" s="117">
        <f t="shared" si="42"/>
        <v>11304.696253007627</v>
      </c>
      <c r="M124" s="117">
        <f t="shared" si="42"/>
        <v>10329.891424934758</v>
      </c>
      <c r="N124" s="117">
        <f t="shared" si="42"/>
        <v>10529.086339372599</v>
      </c>
      <c r="O124" s="117">
        <f t="shared" si="42"/>
        <v>11109.891201658245</v>
      </c>
      <c r="P124" s="117">
        <f t="shared" si="42"/>
        <v>9889.4847603248436</v>
      </c>
      <c r="Q124" s="117">
        <f t="shared" si="42"/>
        <v>10281.325070230892</v>
      </c>
      <c r="R124" s="117">
        <f t="shared" ref="R124:V124" si="43">R125+R128+R130+R139</f>
        <v>10832.067797355161</v>
      </c>
      <c r="S124" s="117">
        <f t="shared" si="43"/>
        <v>11080.636155423055</v>
      </c>
      <c r="T124" s="117">
        <f t="shared" si="43"/>
        <v>10913.219793156753</v>
      </c>
      <c r="U124" s="117">
        <f t="shared" si="43"/>
        <v>11023.527559253429</v>
      </c>
      <c r="V124" s="117">
        <f t="shared" si="43"/>
        <v>11070.609721412868</v>
      </c>
      <c r="W124" s="117">
        <f t="shared" ref="W124:Y124" si="44">W125+W128+W130+W139</f>
        <v>12078.428483603228</v>
      </c>
      <c r="X124" s="117">
        <f t="shared" si="44"/>
        <v>11131.954896800176</v>
      </c>
      <c r="Y124" s="117">
        <f t="shared" si="44"/>
        <v>10880.437318349026</v>
      </c>
      <c r="DA124" s="129" t="s">
        <v>2527</v>
      </c>
    </row>
    <row r="125" spans="1:105" ht="12.95" customHeight="1" x14ac:dyDescent="0.25">
      <c r="A125" s="121" t="s">
        <v>57</v>
      </c>
      <c r="B125" s="122">
        <f t="shared" ref="B125:Q125" si="45">SUM(B126:B127)</f>
        <v>7485.6697453826519</v>
      </c>
      <c r="C125" s="122">
        <f t="shared" si="45"/>
        <v>8211.2539686902765</v>
      </c>
      <c r="D125" s="122">
        <f t="shared" si="45"/>
        <v>8136.1689744187515</v>
      </c>
      <c r="E125" s="122">
        <f t="shared" si="45"/>
        <v>7986.4636903220753</v>
      </c>
      <c r="F125" s="122">
        <f t="shared" si="45"/>
        <v>8171.6155916744401</v>
      </c>
      <c r="G125" s="122">
        <f t="shared" si="45"/>
        <v>8337.6389550886306</v>
      </c>
      <c r="H125" s="122">
        <f t="shared" si="45"/>
        <v>8316.1454274839143</v>
      </c>
      <c r="I125" s="122">
        <f t="shared" si="45"/>
        <v>7818.9187128472304</v>
      </c>
      <c r="J125" s="122">
        <f t="shared" si="45"/>
        <v>8112.4811836252602</v>
      </c>
      <c r="K125" s="122">
        <f t="shared" si="45"/>
        <v>8288.1129042476587</v>
      </c>
      <c r="L125" s="122">
        <f t="shared" si="45"/>
        <v>9569.7412513111212</v>
      </c>
      <c r="M125" s="122">
        <f t="shared" si="45"/>
        <v>8571.3898672014129</v>
      </c>
      <c r="N125" s="122">
        <f t="shared" si="45"/>
        <v>8772.4482621368315</v>
      </c>
      <c r="O125" s="122">
        <f t="shared" si="45"/>
        <v>9348.262864407141</v>
      </c>
      <c r="P125" s="122">
        <f t="shared" si="45"/>
        <v>8163.8168461825944</v>
      </c>
      <c r="Q125" s="122">
        <f t="shared" si="45"/>
        <v>8487.2260523094919</v>
      </c>
      <c r="R125" s="122">
        <f t="shared" ref="R125:V125" si="46">SUM(R126:R127)</f>
        <v>9012.099819193958</v>
      </c>
      <c r="S125" s="122">
        <f t="shared" si="46"/>
        <v>9176.3165401120368</v>
      </c>
      <c r="T125" s="122">
        <f t="shared" si="46"/>
        <v>9003.4476285093897</v>
      </c>
      <c r="U125" s="122">
        <f t="shared" si="46"/>
        <v>9105.6675487759367</v>
      </c>
      <c r="V125" s="122">
        <f t="shared" si="46"/>
        <v>9155.6772329164851</v>
      </c>
      <c r="W125" s="122">
        <f t="shared" ref="W125:Y125" si="47">SUM(W126:W127)</f>
        <v>10057.732030150732</v>
      </c>
      <c r="X125" s="122">
        <f t="shared" si="47"/>
        <v>9294.0779666715298</v>
      </c>
      <c r="Y125" s="122">
        <f t="shared" si="47"/>
        <v>9163.6967369359882</v>
      </c>
      <c r="DA125" s="130" t="s">
        <v>2528</v>
      </c>
    </row>
    <row r="126" spans="1:105" ht="12" customHeight="1" x14ac:dyDescent="0.25">
      <c r="A126" s="97" t="s">
        <v>199</v>
      </c>
      <c r="B126" s="98">
        <v>7453.9866816309286</v>
      </c>
      <c r="C126" s="98">
        <v>8176.4692933974893</v>
      </c>
      <c r="D126" s="98">
        <v>8101.9674003626433</v>
      </c>
      <c r="E126" s="98">
        <v>7953.5411252277281</v>
      </c>
      <c r="F126" s="98">
        <v>8138.0392146516151</v>
      </c>
      <c r="G126" s="98">
        <v>8303.8320210968413</v>
      </c>
      <c r="H126" s="98">
        <v>8283.0534680358414</v>
      </c>
      <c r="I126" s="98">
        <v>7788.5775571969898</v>
      </c>
      <c r="J126" s="98">
        <v>8081.3355112771424</v>
      </c>
      <c r="K126" s="98">
        <v>8256.7723066267135</v>
      </c>
      <c r="L126" s="98">
        <v>9533.628860047882</v>
      </c>
      <c r="M126" s="98">
        <v>8539.763540743219</v>
      </c>
      <c r="N126" s="98">
        <v>8740.3174730745432</v>
      </c>
      <c r="O126" s="98">
        <v>9313.9487026457555</v>
      </c>
      <c r="P126" s="98">
        <v>8134.2673482493965</v>
      </c>
      <c r="Q126" s="98">
        <v>8456.6790603317568</v>
      </c>
      <c r="R126" s="98">
        <v>8979.7821630709277</v>
      </c>
      <c r="S126" s="98">
        <v>9143.6801298731425</v>
      </c>
      <c r="T126" s="98">
        <v>8971.5941064377985</v>
      </c>
      <c r="U126" s="98">
        <v>9073.5997714433433</v>
      </c>
      <c r="V126" s="98">
        <v>9123.5400645104346</v>
      </c>
      <c r="W126" s="98">
        <v>10022.341739241709</v>
      </c>
      <c r="X126" s="98">
        <v>9261.7583477846092</v>
      </c>
      <c r="Y126" s="98">
        <v>9132.1324026492948</v>
      </c>
      <c r="DA126" s="63" t="s">
        <v>2529</v>
      </c>
    </row>
    <row r="127" spans="1:105" ht="12" customHeight="1" x14ac:dyDescent="0.25">
      <c r="A127" s="97" t="s">
        <v>53</v>
      </c>
      <c r="B127" s="98">
        <v>31.683063751723093</v>
      </c>
      <c r="C127" s="98">
        <v>34.784675292787817</v>
      </c>
      <c r="D127" s="98">
        <v>34.201574056108505</v>
      </c>
      <c r="E127" s="98">
        <v>32.922565094346957</v>
      </c>
      <c r="F127" s="98">
        <v>33.576377022824722</v>
      </c>
      <c r="G127" s="98">
        <v>33.806933991788831</v>
      </c>
      <c r="H127" s="98">
        <v>33.091959448073688</v>
      </c>
      <c r="I127" s="98">
        <v>30.341155650240861</v>
      </c>
      <c r="J127" s="98">
        <v>31.145672348118143</v>
      </c>
      <c r="K127" s="98">
        <v>31.340597620944802</v>
      </c>
      <c r="L127" s="98">
        <v>36.112391263239907</v>
      </c>
      <c r="M127" s="98">
        <v>31.626326458194452</v>
      </c>
      <c r="N127" s="98">
        <v>32.130789062288251</v>
      </c>
      <c r="O127" s="98">
        <v>34.314161761386138</v>
      </c>
      <c r="P127" s="98">
        <v>29.549497933197713</v>
      </c>
      <c r="Q127" s="98">
        <v>30.546991977735427</v>
      </c>
      <c r="R127" s="98">
        <v>32.317656123029757</v>
      </c>
      <c r="S127" s="98">
        <v>32.636410238893937</v>
      </c>
      <c r="T127" s="98">
        <v>31.853522071590785</v>
      </c>
      <c r="U127" s="98">
        <v>32.067777332593678</v>
      </c>
      <c r="V127" s="98">
        <v>32.137168406051252</v>
      </c>
      <c r="W127" s="98">
        <v>35.390290909022511</v>
      </c>
      <c r="X127" s="98">
        <v>32.319618886920885</v>
      </c>
      <c r="Y127" s="98">
        <v>31.564334286693626</v>
      </c>
      <c r="DA127" s="63" t="s">
        <v>2530</v>
      </c>
    </row>
    <row r="128" spans="1:105" ht="12.95" customHeight="1" x14ac:dyDescent="0.25">
      <c r="A128" s="121" t="s">
        <v>92</v>
      </c>
      <c r="B128" s="122">
        <f t="shared" ref="B128:Y128" si="48">B129</f>
        <v>13.842354091475871</v>
      </c>
      <c r="C128" s="122">
        <f t="shared" si="48"/>
        <v>16.052812151561785</v>
      </c>
      <c r="D128" s="122">
        <f t="shared" si="48"/>
        <v>16.104942920655716</v>
      </c>
      <c r="E128" s="122">
        <f t="shared" si="48"/>
        <v>35.726817478894539</v>
      </c>
      <c r="F128" s="122">
        <f t="shared" si="48"/>
        <v>18.431097260965036</v>
      </c>
      <c r="G128" s="122">
        <f t="shared" si="48"/>
        <v>24.467382264458333</v>
      </c>
      <c r="H128" s="122">
        <f t="shared" si="48"/>
        <v>37.396656222365486</v>
      </c>
      <c r="I128" s="122">
        <f t="shared" si="48"/>
        <v>33.387435292949291</v>
      </c>
      <c r="J128" s="122">
        <f t="shared" si="48"/>
        <v>35.183408626977588</v>
      </c>
      <c r="K128" s="122">
        <f t="shared" si="48"/>
        <v>36.449654407140308</v>
      </c>
      <c r="L128" s="122">
        <f t="shared" si="48"/>
        <v>45.532357538853645</v>
      </c>
      <c r="M128" s="122">
        <f t="shared" si="48"/>
        <v>49.053881747175438</v>
      </c>
      <c r="N128" s="122">
        <f t="shared" si="48"/>
        <v>72.789574271517438</v>
      </c>
      <c r="O128" s="122">
        <f t="shared" si="48"/>
        <v>61.812843143259585</v>
      </c>
      <c r="P128" s="122">
        <f t="shared" si="48"/>
        <v>58.774538428666624</v>
      </c>
      <c r="Q128" s="122">
        <f t="shared" si="48"/>
        <v>85.916101754359744</v>
      </c>
      <c r="R128" s="122">
        <f t="shared" si="48"/>
        <v>84.048245516856312</v>
      </c>
      <c r="S128" s="122">
        <f t="shared" si="48"/>
        <v>102.03526950221881</v>
      </c>
      <c r="T128" s="122">
        <f t="shared" si="48"/>
        <v>98.219468809710463</v>
      </c>
      <c r="U128" s="122">
        <f t="shared" si="48"/>
        <v>108.39752531075305</v>
      </c>
      <c r="V128" s="122">
        <f t="shared" si="48"/>
        <v>100.73768742021841</v>
      </c>
      <c r="W128" s="122">
        <f t="shared" si="48"/>
        <v>105.88664163151944</v>
      </c>
      <c r="X128" s="122">
        <f t="shared" si="48"/>
        <v>103.12647618178799</v>
      </c>
      <c r="Y128" s="122">
        <f t="shared" si="48"/>
        <v>94.014646484081183</v>
      </c>
      <c r="DA128" s="130" t="s">
        <v>2531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13.842354091475871</v>
      </c>
      <c r="C129" s="98">
        <f>IF(RES_hhdet_tes!C129=0,0,RES_hhdet_tes!C129*1000*11630/RES_hhdet_num!C124)</f>
        <v>16.052812151561785</v>
      </c>
      <c r="D129" s="98">
        <f>IF(RES_hhdet_tes!D129=0,0,RES_hhdet_tes!D129*1000*11630/RES_hhdet_num!D124)</f>
        <v>16.104942920655716</v>
      </c>
      <c r="E129" s="98">
        <f>IF(RES_hhdet_tes!E129=0,0,RES_hhdet_tes!E129*1000*11630/RES_hhdet_num!E124)</f>
        <v>35.726817478894539</v>
      </c>
      <c r="F129" s="98">
        <f>IF(RES_hhdet_tes!F129=0,0,RES_hhdet_tes!F129*1000*11630/RES_hhdet_num!F124)</f>
        <v>18.431097260965036</v>
      </c>
      <c r="G129" s="98">
        <f>IF(RES_hhdet_tes!G129=0,0,RES_hhdet_tes!G129*1000*11630/RES_hhdet_num!G124)</f>
        <v>24.467382264458333</v>
      </c>
      <c r="H129" s="98">
        <f>IF(RES_hhdet_tes!H129=0,0,RES_hhdet_tes!H129*1000*11630/RES_hhdet_num!H124)</f>
        <v>37.396656222365486</v>
      </c>
      <c r="I129" s="98">
        <f>IF(RES_hhdet_tes!I129=0,0,RES_hhdet_tes!I129*1000*11630/RES_hhdet_num!I124)</f>
        <v>33.387435292949291</v>
      </c>
      <c r="J129" s="98">
        <f>IF(RES_hhdet_tes!J129=0,0,RES_hhdet_tes!J129*1000*11630/RES_hhdet_num!J124)</f>
        <v>35.183408626977588</v>
      </c>
      <c r="K129" s="98">
        <f>IF(RES_hhdet_tes!K129=0,0,RES_hhdet_tes!K129*1000*11630/RES_hhdet_num!K124)</f>
        <v>36.449654407140308</v>
      </c>
      <c r="L129" s="98">
        <f>IF(RES_hhdet_tes!L129=0,0,RES_hhdet_tes!L129*1000*11630/RES_hhdet_num!L124)</f>
        <v>45.532357538853645</v>
      </c>
      <c r="M129" s="98">
        <f>IF(RES_hhdet_tes!M129=0,0,RES_hhdet_tes!M129*1000*11630/RES_hhdet_num!M124)</f>
        <v>49.053881747175438</v>
      </c>
      <c r="N129" s="98">
        <f>IF(RES_hhdet_tes!N129=0,0,RES_hhdet_tes!N129*1000*11630/RES_hhdet_num!N124)</f>
        <v>72.789574271517438</v>
      </c>
      <c r="O129" s="98">
        <f>IF(RES_hhdet_tes!O129=0,0,RES_hhdet_tes!O129*1000*11630/RES_hhdet_num!O124)</f>
        <v>61.812843143259585</v>
      </c>
      <c r="P129" s="98">
        <f>IF(RES_hhdet_tes!P129=0,0,RES_hhdet_tes!P129*1000*11630/RES_hhdet_num!P124)</f>
        <v>58.774538428666624</v>
      </c>
      <c r="Q129" s="98">
        <f>IF(RES_hhdet_tes!Q129=0,0,RES_hhdet_tes!Q129*1000*11630/RES_hhdet_num!Q124)</f>
        <v>85.916101754359744</v>
      </c>
      <c r="R129" s="98">
        <f>IF(RES_hhdet_tes!R129=0,0,RES_hhdet_tes!R129*1000*11630/RES_hhdet_num!R124)</f>
        <v>84.048245516856312</v>
      </c>
      <c r="S129" s="98">
        <f>IF(RES_hhdet_tes!S129=0,0,RES_hhdet_tes!S129*1000*11630/RES_hhdet_num!S124)</f>
        <v>102.03526950221881</v>
      </c>
      <c r="T129" s="98">
        <f>IF(RES_hhdet_tes!T129=0,0,RES_hhdet_tes!T129*1000*11630/RES_hhdet_num!T124)</f>
        <v>98.219468809710463</v>
      </c>
      <c r="U129" s="98">
        <f>IF(RES_hhdet_tes!U129=0,0,RES_hhdet_tes!U129*1000*11630/RES_hhdet_num!U124)</f>
        <v>108.39752531075305</v>
      </c>
      <c r="V129" s="98">
        <f>IF(RES_hhdet_tes!V129=0,0,RES_hhdet_tes!V129*1000*11630/RES_hhdet_num!V124)</f>
        <v>100.73768742021841</v>
      </c>
      <c r="W129" s="98">
        <f>IF(RES_hhdet_tes!W129=0,0,RES_hhdet_tes!W129*1000*11630/RES_hhdet_num!W124)</f>
        <v>105.88664163151944</v>
      </c>
      <c r="X129" s="98">
        <f>IF(RES_hhdet_tes!X129=0,0,RES_hhdet_tes!X129*1000*11630/RES_hhdet_num!X124)</f>
        <v>103.12647618178799</v>
      </c>
      <c r="Y129" s="98">
        <f>IF(RES_hhdet_tes!Y129=0,0,RES_hhdet_tes!Y129*1000*11630/RES_hhdet_num!Y124)</f>
        <v>94.014646484081183</v>
      </c>
      <c r="DA129" s="63" t="s">
        <v>2532</v>
      </c>
    </row>
    <row r="130" spans="1:105" ht="12" customHeight="1" x14ac:dyDescent="0.25">
      <c r="A130" s="121" t="s">
        <v>55</v>
      </c>
      <c r="B130" s="122">
        <v>958.63022095112456</v>
      </c>
      <c r="C130" s="122">
        <v>1026.0334836123529</v>
      </c>
      <c r="D130" s="122">
        <v>1058.3826098415536</v>
      </c>
      <c r="E130" s="122">
        <v>1077.6780110929053</v>
      </c>
      <c r="F130" s="122">
        <v>1109.8259075529465</v>
      </c>
      <c r="G130" s="122">
        <v>1140.7153498989412</v>
      </c>
      <c r="H130" s="122">
        <v>1138.9867391417965</v>
      </c>
      <c r="I130" s="122">
        <v>1173.1987146506592</v>
      </c>
      <c r="J130" s="122">
        <v>1136.1085103405628</v>
      </c>
      <c r="K130" s="122">
        <v>1168.3035981159287</v>
      </c>
      <c r="L130" s="122">
        <v>1208.0904077706273</v>
      </c>
      <c r="M130" s="122">
        <v>1250.5619629194266</v>
      </c>
      <c r="N130" s="122">
        <v>1225.5724039707748</v>
      </c>
      <c r="O130" s="122">
        <v>1240.9470320498945</v>
      </c>
      <c r="P130" s="122">
        <v>1226.1593367285338</v>
      </c>
      <c r="Q130" s="122">
        <v>1263.9768548289762</v>
      </c>
      <c r="R130" s="122">
        <v>1292.718225009537</v>
      </c>
      <c r="S130" s="122">
        <v>1338.3117455055867</v>
      </c>
      <c r="T130" s="122">
        <v>1351.4075318688706</v>
      </c>
      <c r="U130" s="122">
        <v>1344.8250045550526</v>
      </c>
      <c r="V130" s="122">
        <v>1341.6032680824951</v>
      </c>
      <c r="W130" s="122">
        <v>1434.1913024537801</v>
      </c>
      <c r="X130" s="122">
        <v>1276.0809343437522</v>
      </c>
      <c r="Y130" s="122">
        <v>1194.2653836928414</v>
      </c>
      <c r="DA130" s="130" t="s">
        <v>2533</v>
      </c>
    </row>
    <row r="131" spans="1:105" ht="12" customHeight="1" x14ac:dyDescent="0.25">
      <c r="A131" s="97" t="s">
        <v>128</v>
      </c>
      <c r="B131" s="98">
        <v>885.21601967455229</v>
      </c>
      <c r="C131" s="98">
        <v>964.10124683747927</v>
      </c>
      <c r="D131" s="98">
        <v>989.35101441961217</v>
      </c>
      <c r="E131" s="98">
        <v>1004.3768609168809</v>
      </c>
      <c r="F131" s="98">
        <v>1035.0471872548742</v>
      </c>
      <c r="G131" s="98">
        <v>1069.0565250725906</v>
      </c>
      <c r="H131" s="98">
        <v>1067.3242029892306</v>
      </c>
      <c r="I131" s="98">
        <v>1085.1241173823923</v>
      </c>
      <c r="J131" s="98">
        <v>1059.3766823156182</v>
      </c>
      <c r="K131" s="98">
        <v>1093.1378682450015</v>
      </c>
      <c r="L131" s="98">
        <v>1133.5985164107769</v>
      </c>
      <c r="M131" s="98">
        <v>1166.3215930074439</v>
      </c>
      <c r="N131" s="98">
        <v>1141.3258605957421</v>
      </c>
      <c r="O131" s="98">
        <v>1160.6443911442884</v>
      </c>
      <c r="P131" s="98">
        <v>1163.7056575446422</v>
      </c>
      <c r="Q131" s="98">
        <v>1194.2027280286457</v>
      </c>
      <c r="R131" s="98">
        <v>1224.3154548963769</v>
      </c>
      <c r="S131" s="98">
        <v>1256.2971769632213</v>
      </c>
      <c r="T131" s="98">
        <v>1260.9271472234843</v>
      </c>
      <c r="U131" s="98">
        <v>1269.4189614045845</v>
      </c>
      <c r="V131" s="98">
        <v>1274.9080351989874</v>
      </c>
      <c r="W131" s="98">
        <v>1376.7246237005525</v>
      </c>
      <c r="X131" s="98">
        <v>1183.6649852708208</v>
      </c>
      <c r="Y131" s="98">
        <v>1124.1805418473791</v>
      </c>
      <c r="DA131" s="63" t="s">
        <v>2534</v>
      </c>
    </row>
    <row r="132" spans="1:105" ht="12" customHeight="1" x14ac:dyDescent="0.25">
      <c r="A132" s="97" t="s">
        <v>127</v>
      </c>
      <c r="B132" s="98">
        <v>1260.9855511620599</v>
      </c>
      <c r="C132" s="98">
        <v>1270.6299108312653</v>
      </c>
      <c r="D132" s="98">
        <v>1352.2040901416351</v>
      </c>
      <c r="E132" s="98">
        <v>1312.777420791125</v>
      </c>
      <c r="F132" s="98">
        <v>1462.5994176913957</v>
      </c>
      <c r="G132" s="98">
        <v>1470.0615917358243</v>
      </c>
      <c r="H132" s="98">
        <v>1396.930579088782</v>
      </c>
      <c r="I132" s="98">
        <v>1451.2691301324794</v>
      </c>
      <c r="J132" s="98">
        <v>1389.4719307800201</v>
      </c>
      <c r="K132" s="98">
        <v>1390.5502023510671</v>
      </c>
      <c r="L132" s="98">
        <v>1430.0675230534696</v>
      </c>
      <c r="M132" s="98">
        <v>1471.6589309766848</v>
      </c>
      <c r="N132" s="98">
        <v>1369.1402985097297</v>
      </c>
      <c r="O132" s="98">
        <v>1339.6915191184087</v>
      </c>
      <c r="P132" s="98">
        <v>1365.6476727867343</v>
      </c>
      <c r="Q132" s="98">
        <v>1370.9130671584267</v>
      </c>
      <c r="R132" s="98">
        <v>1402.5166189161619</v>
      </c>
      <c r="S132" s="98">
        <v>1459.8858211256604</v>
      </c>
      <c r="T132" s="98">
        <v>1385.5408692766841</v>
      </c>
      <c r="U132" s="98">
        <v>1432.7111267871151</v>
      </c>
      <c r="V132" s="98">
        <v>1424.9010228887776</v>
      </c>
      <c r="W132" s="98">
        <v>1576.1864440781778</v>
      </c>
      <c r="X132" s="98">
        <v>1227.3683150875938</v>
      </c>
      <c r="Y132" s="98">
        <v>1076.3015397988445</v>
      </c>
      <c r="DA132" s="63" t="s">
        <v>2535</v>
      </c>
    </row>
    <row r="133" spans="1:105" ht="12" customHeight="1" x14ac:dyDescent="0.25">
      <c r="A133" s="100" t="s">
        <v>199</v>
      </c>
      <c r="B133" s="101">
        <v>587.28471511545956</v>
      </c>
      <c r="C133" s="101">
        <v>574.06593579090656</v>
      </c>
      <c r="D133" s="101">
        <v>616.55106978629601</v>
      </c>
      <c r="E133" s="101">
        <v>593.72935563509714</v>
      </c>
      <c r="F133" s="101">
        <v>680.40349798180648</v>
      </c>
      <c r="G133" s="101">
        <v>674.45294399571105</v>
      </c>
      <c r="H133" s="101">
        <v>628.58972908413693</v>
      </c>
      <c r="I133" s="101">
        <v>705.94728974405734</v>
      </c>
      <c r="J133" s="101">
        <v>631.45386997940602</v>
      </c>
      <c r="K133" s="101">
        <v>627.85417824649335</v>
      </c>
      <c r="L133" s="101">
        <v>653.77030715541957</v>
      </c>
      <c r="M133" s="101">
        <v>668.98882737657505</v>
      </c>
      <c r="N133" s="101">
        <v>610.52779524001289</v>
      </c>
      <c r="O133" s="101">
        <v>605.06207765307158</v>
      </c>
      <c r="P133" s="101">
        <v>584.32556370878569</v>
      </c>
      <c r="Q133" s="101">
        <v>580.87190313372969</v>
      </c>
      <c r="R133" s="101">
        <v>596.56384797546241</v>
      </c>
      <c r="S133" s="101">
        <v>643.07631792003906</v>
      </c>
      <c r="T133" s="101">
        <v>614.46200446555224</v>
      </c>
      <c r="U133" s="101">
        <v>627.72885691476813</v>
      </c>
      <c r="V133" s="101">
        <v>603.39466894227598</v>
      </c>
      <c r="W133" s="101">
        <v>719.85034994429213</v>
      </c>
      <c r="X133" s="101">
        <v>464.68461867335674</v>
      </c>
      <c r="Y133" s="101">
        <v>364.44768757320162</v>
      </c>
      <c r="DA133" s="131" t="s">
        <v>2536</v>
      </c>
    </row>
    <row r="134" spans="1:105" ht="12" customHeight="1" x14ac:dyDescent="0.25">
      <c r="A134" s="103" t="s">
        <v>52</v>
      </c>
      <c r="B134" s="104">
        <v>673.70083604659965</v>
      </c>
      <c r="C134" s="104">
        <v>696.56397504035863</v>
      </c>
      <c r="D134" s="104">
        <v>735.65302035533909</v>
      </c>
      <c r="E134" s="104">
        <v>719.04806515602775</v>
      </c>
      <c r="F134" s="104">
        <v>782.19591970958936</v>
      </c>
      <c r="G134" s="104">
        <v>795.60864774011316</v>
      </c>
      <c r="H134" s="104">
        <v>768.34085000464506</v>
      </c>
      <c r="I134" s="104">
        <v>745.32184038842195</v>
      </c>
      <c r="J134" s="104">
        <v>758.01806080061442</v>
      </c>
      <c r="K134" s="104">
        <v>762.69602410457367</v>
      </c>
      <c r="L134" s="104">
        <v>776.29721589805001</v>
      </c>
      <c r="M134" s="104">
        <v>802.67010360010977</v>
      </c>
      <c r="N134" s="104">
        <v>758.61250326971719</v>
      </c>
      <c r="O134" s="104">
        <v>734.62944146533653</v>
      </c>
      <c r="P134" s="104">
        <v>781.32210907794854</v>
      </c>
      <c r="Q134" s="104">
        <v>790.04116402469731</v>
      </c>
      <c r="R134" s="104">
        <v>805.95277094069934</v>
      </c>
      <c r="S134" s="104">
        <v>816.8095032056209</v>
      </c>
      <c r="T134" s="104">
        <v>771.07886481113178</v>
      </c>
      <c r="U134" s="104">
        <v>804.98226987234693</v>
      </c>
      <c r="V134" s="104">
        <v>821.50635394650158</v>
      </c>
      <c r="W134" s="104">
        <v>856.33609413388569</v>
      </c>
      <c r="X134" s="104">
        <v>762.68369641423715</v>
      </c>
      <c r="Y134" s="104">
        <v>711.8538522256431</v>
      </c>
      <c r="DA134" s="132" t="s">
        <v>2537</v>
      </c>
    </row>
    <row r="135" spans="1:105" ht="12" customHeight="1" x14ac:dyDescent="0.25">
      <c r="A135" s="106" t="s">
        <v>122</v>
      </c>
      <c r="B135" s="101">
        <v>1412.5211422833361</v>
      </c>
      <c r="C135" s="101">
        <v>1398.7253071465291</v>
      </c>
      <c r="D135" s="101">
        <v>1477.0188762822334</v>
      </c>
      <c r="E135" s="101">
        <v>1511.7273031443142</v>
      </c>
      <c r="F135" s="101">
        <v>1527.1297587155009</v>
      </c>
      <c r="G135" s="101">
        <v>1534.9583732912215</v>
      </c>
      <c r="H135" s="101">
        <v>1522.4477725329716</v>
      </c>
      <c r="I135" s="101">
        <v>1630.3842458386353</v>
      </c>
      <c r="J135" s="101">
        <v>1526.2532801256198</v>
      </c>
      <c r="K135" s="101">
        <v>1509.9822309867516</v>
      </c>
      <c r="L135" s="101">
        <v>1561.6918135125027</v>
      </c>
      <c r="M135" s="101">
        <v>1635.9469846060852</v>
      </c>
      <c r="N135" s="101">
        <v>1583.3641318451112</v>
      </c>
      <c r="O135" s="101">
        <v>1558.0058170666966</v>
      </c>
      <c r="P135" s="101">
        <v>1436.6554272866501</v>
      </c>
      <c r="Q135" s="101">
        <v>1479.8221717692827</v>
      </c>
      <c r="R135" s="101">
        <v>1489.0392693223539</v>
      </c>
      <c r="S135" s="101">
        <v>1572.3420666673126</v>
      </c>
      <c r="T135" s="101">
        <v>1596.9031059134024</v>
      </c>
      <c r="U135" s="101">
        <v>1538.9159887888266</v>
      </c>
      <c r="V135" s="101">
        <v>1532.3542422745502</v>
      </c>
      <c r="W135" s="101">
        <v>1576.1307186215931</v>
      </c>
      <c r="X135" s="101">
        <v>1631.6048890312584</v>
      </c>
      <c r="Y135" s="101">
        <v>1542.1535644361695</v>
      </c>
      <c r="DA135" s="131" t="s">
        <v>2538</v>
      </c>
    </row>
    <row r="136" spans="1:105" ht="12" customHeight="1" x14ac:dyDescent="0.25">
      <c r="A136" s="107" t="s">
        <v>121</v>
      </c>
      <c r="B136" s="104">
        <v>1537.4089411084897</v>
      </c>
      <c r="C136" s="104">
        <v>1544.4602714611756</v>
      </c>
      <c r="D136" s="104">
        <v>1622.2235589584611</v>
      </c>
      <c r="E136" s="104">
        <v>1662.1664578091086</v>
      </c>
      <c r="F136" s="104">
        <v>1694.5782667556355</v>
      </c>
      <c r="G136" s="104">
        <v>1699.4452131299986</v>
      </c>
      <c r="H136" s="104">
        <v>1681.4693489522774</v>
      </c>
      <c r="I136" s="104">
        <v>1827.6661943555034</v>
      </c>
      <c r="J136" s="104">
        <v>1695.375942026498</v>
      </c>
      <c r="K136" s="104">
        <v>1719.9744535150951</v>
      </c>
      <c r="L136" s="104">
        <v>1748.0138306456513</v>
      </c>
      <c r="M136" s="104">
        <v>1869.3721024641011</v>
      </c>
      <c r="N136" s="104">
        <v>1793.6593773255684</v>
      </c>
      <c r="O136" s="104">
        <v>1765.1646111062216</v>
      </c>
      <c r="P136" s="104">
        <v>1610.6368663448418</v>
      </c>
      <c r="Q136" s="104">
        <v>1662.4692415020386</v>
      </c>
      <c r="R136" s="104">
        <v>1679.0349435820974</v>
      </c>
      <c r="S136" s="104">
        <v>1801.4528507375214</v>
      </c>
      <c r="T136" s="104">
        <v>1878.8454742911185</v>
      </c>
      <c r="U136" s="104">
        <v>1809.7610282670084</v>
      </c>
      <c r="V136" s="104">
        <v>1774.8036770284848</v>
      </c>
      <c r="W136" s="104">
        <v>1863.6226438421963</v>
      </c>
      <c r="X136" s="104">
        <v>1989.2309398597833</v>
      </c>
      <c r="Y136" s="104">
        <v>1698.3545002586795</v>
      </c>
      <c r="DA136" s="132" t="s">
        <v>2539</v>
      </c>
    </row>
    <row r="137" spans="1:105" ht="12" customHeight="1" x14ac:dyDescent="0.25">
      <c r="A137" s="108" t="s">
        <v>53</v>
      </c>
      <c r="B137" s="98">
        <v>654.64714864161738</v>
      </c>
      <c r="C137" s="98">
        <v>629.06548420513036</v>
      </c>
      <c r="D137" s="98">
        <v>681.16066370615556</v>
      </c>
      <c r="E137" s="98">
        <v>698.6198685966915</v>
      </c>
      <c r="F137" s="98">
        <v>757.60307933318393</v>
      </c>
      <c r="G137" s="98">
        <v>748.85520949744159</v>
      </c>
      <c r="H137" s="98">
        <v>730.19516583269433</v>
      </c>
      <c r="I137" s="98">
        <v>883.44806053072489</v>
      </c>
      <c r="J137" s="98">
        <v>738.59527510473106</v>
      </c>
      <c r="K137" s="98">
        <v>756.68782202386626</v>
      </c>
      <c r="L137" s="98">
        <v>753.4241514735196</v>
      </c>
      <c r="M137" s="98">
        <v>844.30275055810364</v>
      </c>
      <c r="N137" s="98">
        <v>809.59102675993847</v>
      </c>
      <c r="O137" s="98">
        <v>828.03942693070258</v>
      </c>
      <c r="P137" s="98">
        <v>673.47131002344838</v>
      </c>
      <c r="Q137" s="98">
        <v>694.09538018701642</v>
      </c>
      <c r="R137" s="98">
        <v>711.94325325107661</v>
      </c>
      <c r="S137" s="98">
        <v>814.73192772879645</v>
      </c>
      <c r="T137" s="98">
        <v>783.19661553904541</v>
      </c>
      <c r="U137" s="98">
        <v>758.4473933768287</v>
      </c>
      <c r="V137" s="98">
        <v>682.99000832319939</v>
      </c>
      <c r="W137" s="98">
        <v>813.87629969167176</v>
      </c>
      <c r="X137" s="98">
        <v>823.65845790875562</v>
      </c>
      <c r="Y137" s="98">
        <v>625.43781589489595</v>
      </c>
      <c r="DA137" s="63" t="s">
        <v>2540</v>
      </c>
    </row>
    <row r="138" spans="1:105" ht="12" customHeight="1" x14ac:dyDescent="0.25">
      <c r="A138" s="108" t="s">
        <v>52</v>
      </c>
      <c r="B138" s="98">
        <v>882.76179246687252</v>
      </c>
      <c r="C138" s="98">
        <v>915.39478725604499</v>
      </c>
      <c r="D138" s="98">
        <v>941.06289525230534</v>
      </c>
      <c r="E138" s="98">
        <v>963.54658921241742</v>
      </c>
      <c r="F138" s="98">
        <v>936.97518742245131</v>
      </c>
      <c r="G138" s="98">
        <v>950.59000363255677</v>
      </c>
      <c r="H138" s="98">
        <v>951.2741831195832</v>
      </c>
      <c r="I138" s="98">
        <v>944.21813382477774</v>
      </c>
      <c r="J138" s="98">
        <v>956.78066692176719</v>
      </c>
      <c r="K138" s="98">
        <v>963.28663149122929</v>
      </c>
      <c r="L138" s="98">
        <v>994.58967917213147</v>
      </c>
      <c r="M138" s="98">
        <v>1025.0693519059971</v>
      </c>
      <c r="N138" s="98">
        <v>984.06835056562943</v>
      </c>
      <c r="O138" s="98">
        <v>937.12518417551951</v>
      </c>
      <c r="P138" s="98">
        <v>937.16555632139261</v>
      </c>
      <c r="Q138" s="98">
        <v>968.37386131502205</v>
      </c>
      <c r="R138" s="98">
        <v>967.09169033102057</v>
      </c>
      <c r="S138" s="98">
        <v>986.72092300872498</v>
      </c>
      <c r="T138" s="98">
        <v>1095.6488587520735</v>
      </c>
      <c r="U138" s="98">
        <v>1051.3136348901794</v>
      </c>
      <c r="V138" s="98">
        <v>1091.8136687052852</v>
      </c>
      <c r="W138" s="98">
        <v>1049.7463441505247</v>
      </c>
      <c r="X138" s="98">
        <v>1165.5724819510281</v>
      </c>
      <c r="Y138" s="98">
        <v>1072.9166843637836</v>
      </c>
      <c r="DA138" s="63" t="s">
        <v>2541</v>
      </c>
    </row>
    <row r="139" spans="1:105" ht="12" customHeight="1" x14ac:dyDescent="0.25">
      <c r="A139" s="121" t="s">
        <v>54</v>
      </c>
      <c r="B139" s="122">
        <v>426.19963600164164</v>
      </c>
      <c r="C139" s="122">
        <v>435.8205478673467</v>
      </c>
      <c r="D139" s="122">
        <v>445.77363596107557</v>
      </c>
      <c r="E139" s="122">
        <v>494.97379090646479</v>
      </c>
      <c r="F139" s="122">
        <v>480.54328558543898</v>
      </c>
      <c r="G139" s="122">
        <v>507.46667639961686</v>
      </c>
      <c r="H139" s="122">
        <v>492.64301553497705</v>
      </c>
      <c r="I139" s="122">
        <v>490.00484302763175</v>
      </c>
      <c r="J139" s="122">
        <v>463.79591871156731</v>
      </c>
      <c r="K139" s="122">
        <v>468.13468090938829</v>
      </c>
      <c r="L139" s="122">
        <v>481.33223638702543</v>
      </c>
      <c r="M139" s="122">
        <v>458.88571306674424</v>
      </c>
      <c r="N139" s="122">
        <v>458.2760989934759</v>
      </c>
      <c r="O139" s="122">
        <v>458.86846205794967</v>
      </c>
      <c r="P139" s="122">
        <v>440.73403898504864</v>
      </c>
      <c r="Q139" s="122">
        <v>444.20606133806564</v>
      </c>
      <c r="R139" s="122">
        <v>443.20150763480819</v>
      </c>
      <c r="S139" s="122">
        <v>463.97260030321257</v>
      </c>
      <c r="T139" s="122">
        <v>460.14516396878469</v>
      </c>
      <c r="U139" s="122">
        <v>464.63748061168741</v>
      </c>
      <c r="V139" s="122">
        <v>472.59153299366875</v>
      </c>
      <c r="W139" s="122">
        <v>480.6185093671952</v>
      </c>
      <c r="X139" s="122">
        <v>458.66951960310621</v>
      </c>
      <c r="Y139" s="122">
        <v>428.46055123611353</v>
      </c>
      <c r="DA139" s="130" t="s">
        <v>2542</v>
      </c>
    </row>
    <row r="140" spans="1:105" ht="12" customHeight="1" x14ac:dyDescent="0.25">
      <c r="A140" s="97" t="s">
        <v>50</v>
      </c>
      <c r="B140" s="98">
        <v>385.52497520626827</v>
      </c>
      <c r="C140" s="98">
        <v>396.40828810657587</v>
      </c>
      <c r="D140" s="98">
        <v>424.39379004217233</v>
      </c>
      <c r="E140" s="98">
        <v>496.25705314935959</v>
      </c>
      <c r="F140" s="98">
        <v>457.69161410116419</v>
      </c>
      <c r="G140" s="98">
        <v>547.59402201791954</v>
      </c>
      <c r="H140" s="98">
        <v>476.39725186906088</v>
      </c>
      <c r="I140" s="98">
        <v>524.43359765068158</v>
      </c>
      <c r="J140" s="98">
        <v>456.65927315865866</v>
      </c>
      <c r="K140" s="98">
        <v>494.04759751726363</v>
      </c>
      <c r="L140" s="98">
        <v>479.74572234764253</v>
      </c>
      <c r="M140" s="98">
        <v>473.44637493370385</v>
      </c>
      <c r="N140" s="98">
        <v>461.14542815245551</v>
      </c>
      <c r="O140" s="98">
        <v>451.69661169584123</v>
      </c>
      <c r="P140" s="98">
        <v>454.72247092093181</v>
      </c>
      <c r="Q140" s="98">
        <v>457.32870341043935</v>
      </c>
      <c r="R140" s="98">
        <v>458.45775530456154</v>
      </c>
      <c r="S140" s="98">
        <v>486.62925448748678</v>
      </c>
      <c r="T140" s="98">
        <v>495.25867505412396</v>
      </c>
      <c r="U140" s="98">
        <v>519.63242077740119</v>
      </c>
      <c r="V140" s="98">
        <v>509.31926771619152</v>
      </c>
      <c r="W140" s="98">
        <v>494.44029211755958</v>
      </c>
      <c r="X140" s="98">
        <v>454.28497404115308</v>
      </c>
      <c r="Y140" s="98">
        <v>412.7792158810056</v>
      </c>
      <c r="DA140" s="63" t="s">
        <v>2543</v>
      </c>
    </row>
    <row r="141" spans="1:105" ht="12" customHeight="1" x14ac:dyDescent="0.25">
      <c r="A141" s="109" t="s">
        <v>120</v>
      </c>
      <c r="B141" s="33">
        <v>454.98670376933615</v>
      </c>
      <c r="C141" s="33">
        <v>463.18447752227706</v>
      </c>
      <c r="D141" s="33">
        <v>459.52312598010064</v>
      </c>
      <c r="E141" s="33">
        <v>494.22381804139803</v>
      </c>
      <c r="F141" s="33">
        <v>492.66765629634091</v>
      </c>
      <c r="G141" s="33">
        <v>487.50473844897647</v>
      </c>
      <c r="H141" s="33">
        <v>500.17038961598575</v>
      </c>
      <c r="I141" s="33">
        <v>474.77592697107923</v>
      </c>
      <c r="J141" s="33">
        <v>466.80141900197924</v>
      </c>
      <c r="K141" s="33">
        <v>457.59931781342789</v>
      </c>
      <c r="L141" s="33">
        <v>481.96333490699141</v>
      </c>
      <c r="M141" s="33">
        <v>453.23233667769517</v>
      </c>
      <c r="N141" s="33">
        <v>457.20548350739506</v>
      </c>
      <c r="O141" s="33">
        <v>461.4891972114504</v>
      </c>
      <c r="P141" s="33">
        <v>435.73991591316314</v>
      </c>
      <c r="Q141" s="33">
        <v>439.63453395209717</v>
      </c>
      <c r="R141" s="33">
        <v>438.00733261700532</v>
      </c>
      <c r="S141" s="33">
        <v>456.4652034647238</v>
      </c>
      <c r="T141" s="33">
        <v>448.65730008057238</v>
      </c>
      <c r="U141" s="33">
        <v>447.07966158790111</v>
      </c>
      <c r="V141" s="33">
        <v>461.02958920226911</v>
      </c>
      <c r="W141" s="33">
        <v>476.11250754793355</v>
      </c>
      <c r="X141" s="33">
        <v>460.16655478665456</v>
      </c>
      <c r="Y141" s="33">
        <v>434.11579742316604</v>
      </c>
      <c r="DA141" s="60" t="s">
        <v>2544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10406.561990628908</v>
      </c>
      <c r="C143" s="117">
        <f t="shared" si="49"/>
        <v>11181.045549520579</v>
      </c>
      <c r="D143" s="117">
        <f t="shared" si="49"/>
        <v>10823.324268929126</v>
      </c>
      <c r="E143" s="117">
        <f t="shared" si="49"/>
        <v>11092.055102414983</v>
      </c>
      <c r="F143" s="117">
        <f t="shared" si="49"/>
        <v>10399.687366266066</v>
      </c>
      <c r="G143" s="117">
        <f t="shared" si="49"/>
        <v>10644.277717159954</v>
      </c>
      <c r="H143" s="117">
        <f t="shared" si="49"/>
        <v>10502.995564812829</v>
      </c>
      <c r="I143" s="117">
        <f t="shared" si="49"/>
        <v>10044.177528093889</v>
      </c>
      <c r="J143" s="117">
        <f t="shared" si="49"/>
        <v>10015.716735597554</v>
      </c>
      <c r="K143" s="117">
        <f t="shared" si="49"/>
        <v>10244.66177918808</v>
      </c>
      <c r="L143" s="117">
        <f t="shared" si="49"/>
        <v>11292.943115172473</v>
      </c>
      <c r="M143" s="117">
        <f t="shared" si="49"/>
        <v>10156.571832758305</v>
      </c>
      <c r="N143" s="117">
        <f t="shared" si="49"/>
        <v>10585.446949529172</v>
      </c>
      <c r="O143" s="117">
        <f t="shared" si="49"/>
        <v>10564.019313771343</v>
      </c>
      <c r="P143" s="117">
        <f t="shared" si="49"/>
        <v>9555.9128333225963</v>
      </c>
      <c r="Q143" s="117">
        <f t="shared" si="49"/>
        <v>9759.7245269741143</v>
      </c>
      <c r="R143" s="117">
        <f t="shared" ref="R143:V143" si="50">R144+R146+R148+R157</f>
        <v>10326.743886295852</v>
      </c>
      <c r="S143" s="117">
        <f t="shared" si="50"/>
        <v>10286.932762731354</v>
      </c>
      <c r="T143" s="117">
        <f t="shared" si="50"/>
        <v>10216.953137276128</v>
      </c>
      <c r="U143" s="117">
        <f t="shared" si="50"/>
        <v>10215.539482621076</v>
      </c>
      <c r="V143" s="117">
        <f t="shared" si="50"/>
        <v>10007.588319340626</v>
      </c>
      <c r="W143" s="117">
        <f t="shared" ref="W143:Y143" si="51">W144+W146+W148+W157</f>
        <v>10741.725499393286</v>
      </c>
      <c r="X143" s="117">
        <f t="shared" si="51"/>
        <v>10226.942889008447</v>
      </c>
      <c r="Y143" s="117">
        <f t="shared" si="51"/>
        <v>10178.806732710809</v>
      </c>
      <c r="DA143" s="129" t="s">
        <v>2545</v>
      </c>
    </row>
    <row r="144" spans="1:105" ht="12.95" customHeight="1" x14ac:dyDescent="0.25">
      <c r="A144" s="121" t="s">
        <v>57</v>
      </c>
      <c r="B144" s="122">
        <f t="shared" ref="B144:Y144" si="52">B145</f>
        <v>8788.6943690539847</v>
      </c>
      <c r="C144" s="122">
        <f t="shared" si="52"/>
        <v>9559.1832175453583</v>
      </c>
      <c r="D144" s="122">
        <f t="shared" si="52"/>
        <v>9180.2794373903962</v>
      </c>
      <c r="E144" s="122">
        <f t="shared" si="52"/>
        <v>9260.5033790913494</v>
      </c>
      <c r="F144" s="122">
        <f t="shared" si="52"/>
        <v>8658.0765418316587</v>
      </c>
      <c r="G144" s="122">
        <f t="shared" si="52"/>
        <v>8861.1274906133567</v>
      </c>
      <c r="H144" s="122">
        <f t="shared" si="52"/>
        <v>8636.8957850133211</v>
      </c>
      <c r="I144" s="122">
        <f t="shared" si="52"/>
        <v>8212.2234471106549</v>
      </c>
      <c r="J144" s="122">
        <f t="shared" si="52"/>
        <v>8216.3438197268551</v>
      </c>
      <c r="K144" s="122">
        <f t="shared" si="52"/>
        <v>8400.3412351359475</v>
      </c>
      <c r="L144" s="122">
        <f t="shared" si="52"/>
        <v>9265.9064750123052</v>
      </c>
      <c r="M144" s="122">
        <f t="shared" si="52"/>
        <v>8116.3309775689222</v>
      </c>
      <c r="N144" s="122">
        <f t="shared" si="52"/>
        <v>8501.1215022462056</v>
      </c>
      <c r="O144" s="122">
        <f t="shared" si="52"/>
        <v>8484.8502625605342</v>
      </c>
      <c r="P144" s="122">
        <f t="shared" si="52"/>
        <v>7595.0131050242762</v>
      </c>
      <c r="Q144" s="122">
        <f t="shared" si="52"/>
        <v>7696.6698195045465</v>
      </c>
      <c r="R144" s="122">
        <f t="shared" si="52"/>
        <v>8142.7451894907945</v>
      </c>
      <c r="S144" s="122">
        <f t="shared" si="52"/>
        <v>7997.6914637459986</v>
      </c>
      <c r="T144" s="122">
        <f t="shared" si="52"/>
        <v>7884.9074693431658</v>
      </c>
      <c r="U144" s="122">
        <f t="shared" si="52"/>
        <v>7829.9902104682124</v>
      </c>
      <c r="V144" s="122">
        <f t="shared" si="52"/>
        <v>7556.7188009837691</v>
      </c>
      <c r="W144" s="122">
        <f t="shared" si="52"/>
        <v>8271.649217277205</v>
      </c>
      <c r="X144" s="122">
        <f t="shared" si="52"/>
        <v>7961.5731523551458</v>
      </c>
      <c r="Y144" s="122">
        <f t="shared" si="52"/>
        <v>8011.9365451057856</v>
      </c>
      <c r="DA144" s="130" t="s">
        <v>2546</v>
      </c>
    </row>
    <row r="145" spans="1:105" ht="12" customHeight="1" x14ac:dyDescent="0.25">
      <c r="A145" s="97" t="s">
        <v>53</v>
      </c>
      <c r="B145" s="98">
        <v>8788.6943690539847</v>
      </c>
      <c r="C145" s="98">
        <v>9559.1832175453583</v>
      </c>
      <c r="D145" s="98">
        <v>9180.2794373903962</v>
      </c>
      <c r="E145" s="98">
        <v>9260.5033790913494</v>
      </c>
      <c r="F145" s="98">
        <v>8658.0765418316587</v>
      </c>
      <c r="G145" s="98">
        <v>8861.1274906133567</v>
      </c>
      <c r="H145" s="98">
        <v>8636.8957850133211</v>
      </c>
      <c r="I145" s="98">
        <v>8212.2234471106549</v>
      </c>
      <c r="J145" s="98">
        <v>8216.3438197268551</v>
      </c>
      <c r="K145" s="98">
        <v>8400.3412351359475</v>
      </c>
      <c r="L145" s="98">
        <v>9265.9064750123052</v>
      </c>
      <c r="M145" s="98">
        <v>8116.3309775689222</v>
      </c>
      <c r="N145" s="98">
        <v>8501.1215022462056</v>
      </c>
      <c r="O145" s="98">
        <v>8484.8502625605342</v>
      </c>
      <c r="P145" s="98">
        <v>7595.0131050242762</v>
      </c>
      <c r="Q145" s="98">
        <v>7696.6698195045465</v>
      </c>
      <c r="R145" s="98">
        <v>8142.7451894907945</v>
      </c>
      <c r="S145" s="98">
        <v>7997.6914637459986</v>
      </c>
      <c r="T145" s="98">
        <v>7884.9074693431658</v>
      </c>
      <c r="U145" s="98">
        <v>7829.9902104682124</v>
      </c>
      <c r="V145" s="98">
        <v>7556.7188009837691</v>
      </c>
      <c r="W145" s="98">
        <v>8271.649217277205</v>
      </c>
      <c r="X145" s="98">
        <v>7961.5731523551458</v>
      </c>
      <c r="Y145" s="98">
        <v>8011.9365451057856</v>
      </c>
      <c r="DA145" s="63" t="s">
        <v>2547</v>
      </c>
    </row>
    <row r="146" spans="1:105" ht="12.95" customHeight="1" x14ac:dyDescent="0.25">
      <c r="A146" s="121" t="s">
        <v>92</v>
      </c>
      <c r="B146" s="122">
        <f t="shared" ref="B146:Y146" si="53">B147</f>
        <v>234.45112057350806</v>
      </c>
      <c r="C146" s="122">
        <f t="shared" si="53"/>
        <v>234.42808648131503</v>
      </c>
      <c r="D146" s="122">
        <f t="shared" si="53"/>
        <v>181.4804130634779</v>
      </c>
      <c r="E146" s="122">
        <f t="shared" si="53"/>
        <v>327.43010537379121</v>
      </c>
      <c r="F146" s="122">
        <f t="shared" si="53"/>
        <v>196.3483603664254</v>
      </c>
      <c r="G146" s="122">
        <f t="shared" si="53"/>
        <v>224.58810042099799</v>
      </c>
      <c r="H146" s="122">
        <f t="shared" si="53"/>
        <v>292.79309337344512</v>
      </c>
      <c r="I146" s="122">
        <f t="shared" si="53"/>
        <v>222.11993074763103</v>
      </c>
      <c r="J146" s="122">
        <f t="shared" si="53"/>
        <v>230.57540240838657</v>
      </c>
      <c r="K146" s="122">
        <f t="shared" si="53"/>
        <v>287.9344766793501</v>
      </c>
      <c r="L146" s="122">
        <f t="shared" si="53"/>
        <v>344.13310842898574</v>
      </c>
      <c r="M146" s="122">
        <f t="shared" si="53"/>
        <v>346.89427837472789</v>
      </c>
      <c r="N146" s="122">
        <f t="shared" si="53"/>
        <v>395.31558644490417</v>
      </c>
      <c r="O146" s="122">
        <f t="shared" si="53"/>
        <v>365.21260209706111</v>
      </c>
      <c r="P146" s="122">
        <f t="shared" si="53"/>
        <v>342.29890726836942</v>
      </c>
      <c r="Q146" s="122">
        <f t="shared" si="53"/>
        <v>405.44478492796924</v>
      </c>
      <c r="R146" s="122">
        <f t="shared" si="53"/>
        <v>470.53727126079605</v>
      </c>
      <c r="S146" s="122">
        <f t="shared" si="53"/>
        <v>519.23798575702222</v>
      </c>
      <c r="T146" s="122">
        <f t="shared" si="53"/>
        <v>505.37775409930708</v>
      </c>
      <c r="U146" s="122">
        <f t="shared" si="53"/>
        <v>576.5635420135352</v>
      </c>
      <c r="V146" s="122">
        <f t="shared" si="53"/>
        <v>598.45188891656835</v>
      </c>
      <c r="W146" s="122">
        <f t="shared" si="53"/>
        <v>630.47986369983687</v>
      </c>
      <c r="X146" s="122">
        <f t="shared" si="53"/>
        <v>562.54510210708452</v>
      </c>
      <c r="Y146" s="122">
        <f t="shared" si="53"/>
        <v>569.14092104054635</v>
      </c>
      <c r="DA146" s="130" t="s">
        <v>2548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234.45112057350806</v>
      </c>
      <c r="C147" s="98">
        <f>IF(RES_hhdet_tes!C147=0,0,RES_hhdet_tes!C147*1000*11630/RES_hhdet_num!C143)</f>
        <v>234.42808648131503</v>
      </c>
      <c r="D147" s="98">
        <f>IF(RES_hhdet_tes!D147=0,0,RES_hhdet_tes!D147*1000*11630/RES_hhdet_num!D143)</f>
        <v>181.4804130634779</v>
      </c>
      <c r="E147" s="98">
        <f>IF(RES_hhdet_tes!E147=0,0,RES_hhdet_tes!E147*1000*11630/RES_hhdet_num!E143)</f>
        <v>327.43010537379121</v>
      </c>
      <c r="F147" s="98">
        <f>IF(RES_hhdet_tes!F147=0,0,RES_hhdet_tes!F147*1000*11630/RES_hhdet_num!F143)</f>
        <v>196.3483603664254</v>
      </c>
      <c r="G147" s="98">
        <f>IF(RES_hhdet_tes!G147=0,0,RES_hhdet_tes!G147*1000*11630/RES_hhdet_num!G143)</f>
        <v>224.58810042099799</v>
      </c>
      <c r="H147" s="98">
        <f>IF(RES_hhdet_tes!H147=0,0,RES_hhdet_tes!H147*1000*11630/RES_hhdet_num!H143)</f>
        <v>292.79309337344512</v>
      </c>
      <c r="I147" s="98">
        <f>IF(RES_hhdet_tes!I147=0,0,RES_hhdet_tes!I147*1000*11630/RES_hhdet_num!I143)</f>
        <v>222.11993074763103</v>
      </c>
      <c r="J147" s="98">
        <f>IF(RES_hhdet_tes!J147=0,0,RES_hhdet_tes!J147*1000*11630/RES_hhdet_num!J143)</f>
        <v>230.57540240838657</v>
      </c>
      <c r="K147" s="98">
        <f>IF(RES_hhdet_tes!K147=0,0,RES_hhdet_tes!K147*1000*11630/RES_hhdet_num!K143)</f>
        <v>287.9344766793501</v>
      </c>
      <c r="L147" s="98">
        <f>IF(RES_hhdet_tes!L147=0,0,RES_hhdet_tes!L147*1000*11630/RES_hhdet_num!L143)</f>
        <v>344.13310842898574</v>
      </c>
      <c r="M147" s="98">
        <f>IF(RES_hhdet_tes!M147=0,0,RES_hhdet_tes!M147*1000*11630/RES_hhdet_num!M143)</f>
        <v>346.89427837472789</v>
      </c>
      <c r="N147" s="98">
        <f>IF(RES_hhdet_tes!N147=0,0,RES_hhdet_tes!N147*1000*11630/RES_hhdet_num!N143)</f>
        <v>395.31558644490417</v>
      </c>
      <c r="O147" s="98">
        <f>IF(RES_hhdet_tes!O147=0,0,RES_hhdet_tes!O147*1000*11630/RES_hhdet_num!O143)</f>
        <v>365.21260209706111</v>
      </c>
      <c r="P147" s="98">
        <f>IF(RES_hhdet_tes!P147=0,0,RES_hhdet_tes!P147*1000*11630/RES_hhdet_num!P143)</f>
        <v>342.29890726836942</v>
      </c>
      <c r="Q147" s="98">
        <f>IF(RES_hhdet_tes!Q147=0,0,RES_hhdet_tes!Q147*1000*11630/RES_hhdet_num!Q143)</f>
        <v>405.44478492796924</v>
      </c>
      <c r="R147" s="98">
        <f>IF(RES_hhdet_tes!R147=0,0,RES_hhdet_tes!R147*1000*11630/RES_hhdet_num!R143)</f>
        <v>470.53727126079605</v>
      </c>
      <c r="S147" s="98">
        <f>IF(RES_hhdet_tes!S147=0,0,RES_hhdet_tes!S147*1000*11630/RES_hhdet_num!S143)</f>
        <v>519.23798575702222</v>
      </c>
      <c r="T147" s="98">
        <f>IF(RES_hhdet_tes!T147=0,0,RES_hhdet_tes!T147*1000*11630/RES_hhdet_num!T143)</f>
        <v>505.37775409930708</v>
      </c>
      <c r="U147" s="98">
        <f>IF(RES_hhdet_tes!U147=0,0,RES_hhdet_tes!U147*1000*11630/RES_hhdet_num!U143)</f>
        <v>576.5635420135352</v>
      </c>
      <c r="V147" s="98">
        <f>IF(RES_hhdet_tes!V147=0,0,RES_hhdet_tes!V147*1000*11630/RES_hhdet_num!V143)</f>
        <v>598.45188891656835</v>
      </c>
      <c r="W147" s="98">
        <f>IF(RES_hhdet_tes!W147=0,0,RES_hhdet_tes!W147*1000*11630/RES_hhdet_num!W143)</f>
        <v>630.47986369983687</v>
      </c>
      <c r="X147" s="98">
        <f>IF(RES_hhdet_tes!X147=0,0,RES_hhdet_tes!X147*1000*11630/RES_hhdet_num!X143)</f>
        <v>562.54510210708452</v>
      </c>
      <c r="Y147" s="98">
        <f>IF(RES_hhdet_tes!Y147=0,0,RES_hhdet_tes!Y147*1000*11630/RES_hhdet_num!Y143)</f>
        <v>569.14092104054635</v>
      </c>
      <c r="DA147" s="63" t="s">
        <v>2549</v>
      </c>
    </row>
    <row r="148" spans="1:105" ht="12" customHeight="1" x14ac:dyDescent="0.25">
      <c r="A148" s="121" t="s">
        <v>55</v>
      </c>
      <c r="B148" s="122">
        <v>1036.4509269989162</v>
      </c>
      <c r="C148" s="122">
        <v>1008.8065903870634</v>
      </c>
      <c r="D148" s="122">
        <v>1024.6886781321296</v>
      </c>
      <c r="E148" s="122">
        <v>1025.4878429949276</v>
      </c>
      <c r="F148" s="122">
        <v>1042.6861625622955</v>
      </c>
      <c r="G148" s="122">
        <v>1041.2063025051912</v>
      </c>
      <c r="H148" s="122">
        <v>1049.716802506646</v>
      </c>
      <c r="I148" s="122">
        <v>1064.8970520894957</v>
      </c>
      <c r="J148" s="122">
        <v>1038.9001495265907</v>
      </c>
      <c r="K148" s="122">
        <v>1037.8875518678019</v>
      </c>
      <c r="L148" s="122">
        <v>1085.9229695126676</v>
      </c>
      <c r="M148" s="122">
        <v>1137.1014264073381</v>
      </c>
      <c r="N148" s="122">
        <v>1145.8682544260043</v>
      </c>
      <c r="O148" s="122">
        <v>1178.2445607569882</v>
      </c>
      <c r="P148" s="122">
        <v>1119.2102084886178</v>
      </c>
      <c r="Q148" s="122">
        <v>1150.8879117720101</v>
      </c>
      <c r="R148" s="122">
        <v>1187.6048727370558</v>
      </c>
      <c r="S148" s="122">
        <v>1228.5973891679798</v>
      </c>
      <c r="T148" s="122">
        <v>1271.2872693947143</v>
      </c>
      <c r="U148" s="122">
        <v>1255.6301238256622</v>
      </c>
      <c r="V148" s="122">
        <v>1276.4980745064697</v>
      </c>
      <c r="W148" s="122">
        <v>1272.2461367896894</v>
      </c>
      <c r="X148" s="122">
        <v>1135.9145845096734</v>
      </c>
      <c r="Y148" s="122">
        <v>1054.450948798323</v>
      </c>
      <c r="DA148" s="130" t="s">
        <v>2550</v>
      </c>
    </row>
    <row r="149" spans="1:105" ht="12" customHeight="1" x14ac:dyDescent="0.25">
      <c r="A149" s="97" t="s">
        <v>124</v>
      </c>
      <c r="B149" s="98">
        <v>969.79173177346649</v>
      </c>
      <c r="C149" s="98">
        <v>931.13064349439469</v>
      </c>
      <c r="D149" s="98">
        <v>897.66945377855779</v>
      </c>
      <c r="E149" s="98">
        <v>873.02954374258672</v>
      </c>
      <c r="F149" s="98">
        <v>913.34035821947464</v>
      </c>
      <c r="G149" s="98">
        <v>892.71643331692098</v>
      </c>
      <c r="H149" s="98">
        <v>901.23938876547845</v>
      </c>
      <c r="I149" s="98">
        <v>900.12354678968165</v>
      </c>
      <c r="J149" s="98">
        <v>916.01258566167803</v>
      </c>
      <c r="K149" s="98">
        <v>925.08341977064811</v>
      </c>
      <c r="L149" s="98">
        <v>977.96581345884124</v>
      </c>
      <c r="M149" s="98">
        <v>943.60545965409096</v>
      </c>
      <c r="N149" s="98">
        <v>916.26730259334784</v>
      </c>
      <c r="O149" s="98">
        <v>913.71494277205215</v>
      </c>
      <c r="P149" s="98">
        <v>899.76923113738906</v>
      </c>
      <c r="Q149" s="98">
        <v>857.34903897728532</v>
      </c>
      <c r="R149" s="98">
        <v>931.55768067862084</v>
      </c>
      <c r="S149" s="98">
        <v>938.23956327037831</v>
      </c>
      <c r="T149" s="98">
        <v>1028.7871147640337</v>
      </c>
      <c r="U149" s="98">
        <v>1008.6728366517283</v>
      </c>
      <c r="V149" s="98">
        <v>1098.5891059416304</v>
      </c>
      <c r="W149" s="98">
        <v>1036.9831388146695</v>
      </c>
      <c r="X149" s="98">
        <v>995.1726138539434</v>
      </c>
      <c r="Y149" s="98">
        <v>884.55677589920879</v>
      </c>
      <c r="DA149" s="63" t="s">
        <v>2551</v>
      </c>
    </row>
    <row r="150" spans="1:105" ht="12" customHeight="1" x14ac:dyDescent="0.25">
      <c r="A150" s="97" t="s">
        <v>123</v>
      </c>
      <c r="B150" s="98">
        <v>888.60604900516125</v>
      </c>
      <c r="C150" s="98">
        <v>879.02448396591717</v>
      </c>
      <c r="D150" s="98">
        <v>864.13622011127632</v>
      </c>
      <c r="E150" s="98">
        <v>865.66553180237247</v>
      </c>
      <c r="F150" s="98">
        <v>876.29175171736495</v>
      </c>
      <c r="G150" s="98">
        <v>858.96649314994352</v>
      </c>
      <c r="H150" s="98">
        <v>877.49725113784575</v>
      </c>
      <c r="I150" s="98">
        <v>882.13609436655599</v>
      </c>
      <c r="J150" s="98">
        <v>897.63709515042979</v>
      </c>
      <c r="K150" s="98">
        <v>907.45681523829046</v>
      </c>
      <c r="L150" s="98">
        <v>943.29368491544506</v>
      </c>
      <c r="M150" s="98">
        <v>847.5147334988169</v>
      </c>
      <c r="N150" s="98">
        <v>820.46371111927726</v>
      </c>
      <c r="O150" s="98">
        <v>827.94857764995936</v>
      </c>
      <c r="P150" s="98">
        <v>799.31745459418767</v>
      </c>
      <c r="Q150" s="98">
        <v>758.2846377086596</v>
      </c>
      <c r="R150" s="98">
        <v>812.26801188388049</v>
      </c>
      <c r="S150" s="98">
        <v>821.24567826703458</v>
      </c>
      <c r="T150" s="98">
        <v>872.67324254054279</v>
      </c>
      <c r="U150" s="98">
        <v>862.82246156860799</v>
      </c>
      <c r="V150" s="98">
        <v>990.77315900160875</v>
      </c>
      <c r="W150" s="98">
        <v>903.96421265489812</v>
      </c>
      <c r="X150" s="98">
        <v>892.64913195670692</v>
      </c>
      <c r="Y150" s="98">
        <v>843.50729973931743</v>
      </c>
      <c r="DA150" s="63" t="s">
        <v>2552</v>
      </c>
    </row>
    <row r="151" spans="1:105" ht="12" customHeight="1" x14ac:dyDescent="0.25">
      <c r="A151" s="100" t="s">
        <v>50</v>
      </c>
      <c r="B151" s="101">
        <v>184.76401397309277</v>
      </c>
      <c r="C151" s="101">
        <v>195.60032982818996</v>
      </c>
      <c r="D151" s="101">
        <v>187.14089447931815</v>
      </c>
      <c r="E151" s="101">
        <v>157.129574776298</v>
      </c>
      <c r="F151" s="101">
        <v>166.53843369037787</v>
      </c>
      <c r="G151" s="101">
        <v>181.47073060842675</v>
      </c>
      <c r="H151" s="101">
        <v>177.4520420178246</v>
      </c>
      <c r="I151" s="101">
        <v>178.37333552541423</v>
      </c>
      <c r="J151" s="101">
        <v>178.36963556647027</v>
      </c>
      <c r="K151" s="101">
        <v>187.96070184166032</v>
      </c>
      <c r="L151" s="101">
        <v>165.33641957300577</v>
      </c>
      <c r="M151" s="101">
        <v>113.11640971629089</v>
      </c>
      <c r="N151" s="101">
        <v>108.60056107069201</v>
      </c>
      <c r="O151" s="101">
        <v>99.510599782522689</v>
      </c>
      <c r="P151" s="101">
        <v>110.28243280864223</v>
      </c>
      <c r="Q151" s="101">
        <v>99.203142963729348</v>
      </c>
      <c r="R151" s="101">
        <v>125.51906406563934</v>
      </c>
      <c r="S151" s="101">
        <v>120.60430682254747</v>
      </c>
      <c r="T151" s="101">
        <v>123.56779000501152</v>
      </c>
      <c r="U151" s="101">
        <v>122.86052051009096</v>
      </c>
      <c r="V151" s="101">
        <v>160.13583057240152</v>
      </c>
      <c r="W151" s="101">
        <v>162.55797525408337</v>
      </c>
      <c r="X151" s="101">
        <v>188.0301089735292</v>
      </c>
      <c r="Y151" s="101">
        <v>171.51839421989098</v>
      </c>
      <c r="DA151" s="131" t="s">
        <v>2553</v>
      </c>
    </row>
    <row r="152" spans="1:105" ht="12" customHeight="1" x14ac:dyDescent="0.25">
      <c r="A152" s="103" t="s">
        <v>52</v>
      </c>
      <c r="B152" s="104">
        <v>703.84203503206845</v>
      </c>
      <c r="C152" s="104">
        <v>683.42415413772733</v>
      </c>
      <c r="D152" s="104">
        <v>676.99532563195839</v>
      </c>
      <c r="E152" s="104">
        <v>708.5359570260747</v>
      </c>
      <c r="F152" s="104">
        <v>709.75331802698713</v>
      </c>
      <c r="G152" s="104">
        <v>677.4957625415168</v>
      </c>
      <c r="H152" s="104">
        <v>700.04520912002113</v>
      </c>
      <c r="I152" s="104">
        <v>703.76275884114182</v>
      </c>
      <c r="J152" s="104">
        <v>719.26745958395952</v>
      </c>
      <c r="K152" s="104">
        <v>719.49611339663011</v>
      </c>
      <c r="L152" s="104">
        <v>777.9572653424392</v>
      </c>
      <c r="M152" s="104">
        <v>734.39832378252595</v>
      </c>
      <c r="N152" s="104">
        <v>711.86315004858545</v>
      </c>
      <c r="O152" s="104">
        <v>728.43797786743653</v>
      </c>
      <c r="P152" s="104">
        <v>689.0350217855455</v>
      </c>
      <c r="Q152" s="104">
        <v>659.08149474493018</v>
      </c>
      <c r="R152" s="104">
        <v>686.74894781824116</v>
      </c>
      <c r="S152" s="104">
        <v>700.64137144448705</v>
      </c>
      <c r="T152" s="104">
        <v>749.10545253553141</v>
      </c>
      <c r="U152" s="104">
        <v>739.96194105851703</v>
      </c>
      <c r="V152" s="104">
        <v>830.6373284292074</v>
      </c>
      <c r="W152" s="104">
        <v>741.40623740081469</v>
      </c>
      <c r="X152" s="104">
        <v>704.61902298317784</v>
      </c>
      <c r="Y152" s="104">
        <v>671.98890551942645</v>
      </c>
      <c r="DA152" s="132" t="s">
        <v>2554</v>
      </c>
    </row>
    <row r="153" spans="1:105" ht="12" customHeight="1" x14ac:dyDescent="0.25">
      <c r="A153" s="106" t="s">
        <v>122</v>
      </c>
      <c r="B153" s="101">
        <v>1048.0396184006208</v>
      </c>
      <c r="C153" s="101">
        <v>1016.235511970423</v>
      </c>
      <c r="D153" s="101">
        <v>1038.1100171751773</v>
      </c>
      <c r="E153" s="101">
        <v>1036.4807540579275</v>
      </c>
      <c r="F153" s="101">
        <v>1048.599324519173</v>
      </c>
      <c r="G153" s="101">
        <v>1048.6779847639064</v>
      </c>
      <c r="H153" s="101">
        <v>1052.1143845237734</v>
      </c>
      <c r="I153" s="101">
        <v>1056.7539836305577</v>
      </c>
      <c r="J153" s="101">
        <v>1022.8637482972723</v>
      </c>
      <c r="K153" s="101">
        <v>998.23634540521937</v>
      </c>
      <c r="L153" s="101">
        <v>1049.9824536088413</v>
      </c>
      <c r="M153" s="101">
        <v>1108.854673016662</v>
      </c>
      <c r="N153" s="101">
        <v>1137.9064885874311</v>
      </c>
      <c r="O153" s="101">
        <v>1183.2921513091756</v>
      </c>
      <c r="P153" s="101">
        <v>1114.4303644820491</v>
      </c>
      <c r="Q153" s="101">
        <v>1158.4461311891409</v>
      </c>
      <c r="R153" s="101">
        <v>1185.0677068332443</v>
      </c>
      <c r="S153" s="101">
        <v>1219.7215944542397</v>
      </c>
      <c r="T153" s="101">
        <v>1244.1264196583713</v>
      </c>
      <c r="U153" s="101">
        <v>1231.7797750639527</v>
      </c>
      <c r="V153" s="101">
        <v>1252.2619672852734</v>
      </c>
      <c r="W153" s="101">
        <v>1244.0801112672766</v>
      </c>
      <c r="X153" s="101">
        <v>1065.117445276017</v>
      </c>
      <c r="Y153" s="101">
        <v>1019.8135908285701</v>
      </c>
      <c r="DA153" s="131" t="s">
        <v>2555</v>
      </c>
    </row>
    <row r="154" spans="1:105" ht="12" customHeight="1" x14ac:dyDescent="0.25">
      <c r="A154" s="107" t="s">
        <v>121</v>
      </c>
      <c r="B154" s="104">
        <v>1048.0209288218691</v>
      </c>
      <c r="C154" s="104">
        <v>1073.7674633821016</v>
      </c>
      <c r="D154" s="104">
        <v>1142.6406597017017</v>
      </c>
      <c r="E154" s="104">
        <v>1214.1606531114908</v>
      </c>
      <c r="F154" s="104">
        <v>1237.0014942758826</v>
      </c>
      <c r="G154" s="104">
        <v>1249.7800629460094</v>
      </c>
      <c r="H154" s="104">
        <v>1264.6337921751558</v>
      </c>
      <c r="I154" s="104">
        <v>1294.9091745975861</v>
      </c>
      <c r="J154" s="104">
        <v>1232.0444050676954</v>
      </c>
      <c r="K154" s="104">
        <v>1277.7860145824759</v>
      </c>
      <c r="L154" s="104">
        <v>1291.19164623598</v>
      </c>
      <c r="M154" s="104">
        <v>1370.6477186783138</v>
      </c>
      <c r="N154" s="104">
        <v>1343.3863900740291</v>
      </c>
      <c r="O154" s="104">
        <v>1360.9832307014501</v>
      </c>
      <c r="P154" s="104">
        <v>1279.9832305110806</v>
      </c>
      <c r="Q154" s="104">
        <v>1320.0264653769564</v>
      </c>
      <c r="R154" s="104">
        <v>1344.1747606497354</v>
      </c>
      <c r="S154" s="104">
        <v>1411.6634070464138</v>
      </c>
      <c r="T154" s="104">
        <v>1453.1617675165842</v>
      </c>
      <c r="U154" s="104">
        <v>1427.5326006850084</v>
      </c>
      <c r="V154" s="104">
        <v>1411.8975970437286</v>
      </c>
      <c r="W154" s="104">
        <v>1426.4790995190863</v>
      </c>
      <c r="X154" s="104">
        <v>1304.688932430543</v>
      </c>
      <c r="Y154" s="104">
        <v>1169.543840909806</v>
      </c>
      <c r="DA154" s="132" t="s">
        <v>2556</v>
      </c>
    </row>
    <row r="155" spans="1:105" ht="12" customHeight="1" x14ac:dyDescent="0.25">
      <c r="A155" s="108" t="s">
        <v>53</v>
      </c>
      <c r="B155" s="98">
        <v>525.09739211943759</v>
      </c>
      <c r="C155" s="98">
        <v>529.35964859795854</v>
      </c>
      <c r="D155" s="98">
        <v>542.23437885868475</v>
      </c>
      <c r="E155" s="98">
        <v>546.57246204001558</v>
      </c>
      <c r="F155" s="98">
        <v>564.916115844263</v>
      </c>
      <c r="G155" s="98">
        <v>548.86335547329747</v>
      </c>
      <c r="H155" s="98">
        <v>535.12155811524542</v>
      </c>
      <c r="I155" s="98">
        <v>583.86755500271306</v>
      </c>
      <c r="J155" s="98">
        <v>506.68633483481398</v>
      </c>
      <c r="K155" s="98">
        <v>521.7344471761736</v>
      </c>
      <c r="L155" s="98">
        <v>530.73530732236406</v>
      </c>
      <c r="M155" s="98">
        <v>540.79135569416871</v>
      </c>
      <c r="N155" s="98">
        <v>525.04819744399128</v>
      </c>
      <c r="O155" s="98">
        <v>548.23685758084684</v>
      </c>
      <c r="P155" s="98">
        <v>467.51794609512996</v>
      </c>
      <c r="Q155" s="98">
        <v>481.9690676752046</v>
      </c>
      <c r="R155" s="98">
        <v>494.15952253782234</v>
      </c>
      <c r="S155" s="98">
        <v>540.84974407754999</v>
      </c>
      <c r="T155" s="98">
        <v>529.62093347634038</v>
      </c>
      <c r="U155" s="98">
        <v>510.94485739402239</v>
      </c>
      <c r="V155" s="98">
        <v>474.26244341209065</v>
      </c>
      <c r="W155" s="98">
        <v>516.79850300733597</v>
      </c>
      <c r="X155" s="98">
        <v>415.12872940398802</v>
      </c>
      <c r="Y155" s="98">
        <v>343.33961794355884</v>
      </c>
      <c r="DA155" s="63" t="s">
        <v>2557</v>
      </c>
    </row>
    <row r="156" spans="1:105" ht="12" customHeight="1" x14ac:dyDescent="0.25">
      <c r="A156" s="108" t="s">
        <v>52</v>
      </c>
      <c r="B156" s="98">
        <v>522.92353670243142</v>
      </c>
      <c r="C156" s="98">
        <v>544.40781478414283</v>
      </c>
      <c r="D156" s="98">
        <v>600.40628084301727</v>
      </c>
      <c r="E156" s="98">
        <v>667.58819107147463</v>
      </c>
      <c r="F156" s="98">
        <v>672.08537843161957</v>
      </c>
      <c r="G156" s="98">
        <v>700.91670747271201</v>
      </c>
      <c r="H156" s="98">
        <v>729.51223405991072</v>
      </c>
      <c r="I156" s="98">
        <v>711.04161959487328</v>
      </c>
      <c r="J156" s="98">
        <v>725.35807023288135</v>
      </c>
      <c r="K156" s="98">
        <v>756.0515674063023</v>
      </c>
      <c r="L156" s="98">
        <v>760.45633891361558</v>
      </c>
      <c r="M156" s="98">
        <v>829.85636298414522</v>
      </c>
      <c r="N156" s="98">
        <v>818.33819263003772</v>
      </c>
      <c r="O156" s="98">
        <v>812.74637312060315</v>
      </c>
      <c r="P156" s="98">
        <v>812.46528441595035</v>
      </c>
      <c r="Q156" s="98">
        <v>838.05739770175194</v>
      </c>
      <c r="R156" s="98">
        <v>850.01523811191282</v>
      </c>
      <c r="S156" s="98">
        <v>870.81366296886415</v>
      </c>
      <c r="T156" s="98">
        <v>923.54083404024414</v>
      </c>
      <c r="U156" s="98">
        <v>916.58774329098662</v>
      </c>
      <c r="V156" s="98">
        <v>937.63515363163754</v>
      </c>
      <c r="W156" s="98">
        <v>909.6805965117502</v>
      </c>
      <c r="X156" s="98">
        <v>889.5602030265552</v>
      </c>
      <c r="Y156" s="98">
        <v>826.2042229662477</v>
      </c>
      <c r="DA156" s="63" t="s">
        <v>2558</v>
      </c>
    </row>
    <row r="157" spans="1:105" ht="12" customHeight="1" x14ac:dyDescent="0.25">
      <c r="A157" s="121" t="s">
        <v>54</v>
      </c>
      <c r="B157" s="122">
        <v>346.96557400249833</v>
      </c>
      <c r="C157" s="122">
        <v>378.6276551068417</v>
      </c>
      <c r="D157" s="122">
        <v>436.87574034312155</v>
      </c>
      <c r="E157" s="122">
        <v>478.63377495491551</v>
      </c>
      <c r="F157" s="122">
        <v>502.57630150568633</v>
      </c>
      <c r="G157" s="122">
        <v>517.3558236204068</v>
      </c>
      <c r="H157" s="122">
        <v>523.58988391941728</v>
      </c>
      <c r="I157" s="122">
        <v>544.93709814610634</v>
      </c>
      <c r="J157" s="122">
        <v>529.89736393572139</v>
      </c>
      <c r="K157" s="122">
        <v>518.49851550498238</v>
      </c>
      <c r="L157" s="122">
        <v>596.98056221851641</v>
      </c>
      <c r="M157" s="122">
        <v>556.24515040731694</v>
      </c>
      <c r="N157" s="122">
        <v>543.14160641205854</v>
      </c>
      <c r="O157" s="122">
        <v>535.7118883567598</v>
      </c>
      <c r="P157" s="122">
        <v>499.39061254133185</v>
      </c>
      <c r="Q157" s="122">
        <v>506.72201076958828</v>
      </c>
      <c r="R157" s="122">
        <v>525.85655280720516</v>
      </c>
      <c r="S157" s="122">
        <v>541.4059240603525</v>
      </c>
      <c r="T157" s="122">
        <v>555.38064443894041</v>
      </c>
      <c r="U157" s="122">
        <v>553.35560631366536</v>
      </c>
      <c r="V157" s="122">
        <v>575.91955493381852</v>
      </c>
      <c r="W157" s="122">
        <v>567.35028162655556</v>
      </c>
      <c r="X157" s="122">
        <v>566.91005003654311</v>
      </c>
      <c r="Y157" s="122">
        <v>543.27831776615301</v>
      </c>
      <c r="DA157" s="130" t="s">
        <v>2559</v>
      </c>
    </row>
    <row r="158" spans="1:105" ht="12" customHeight="1" x14ac:dyDescent="0.25">
      <c r="A158" s="97" t="s">
        <v>50</v>
      </c>
      <c r="B158" s="98">
        <v>742.80267532802509</v>
      </c>
      <c r="C158" s="98">
        <v>778.42871395296481</v>
      </c>
      <c r="D158" s="98">
        <v>872.93191292240988</v>
      </c>
      <c r="E158" s="98">
        <v>1023.7706277572348</v>
      </c>
      <c r="F158" s="98">
        <v>1006.2390251412613</v>
      </c>
      <c r="G158" s="98">
        <v>886.674577513077</v>
      </c>
      <c r="H158" s="98">
        <v>813.6626042798955</v>
      </c>
      <c r="I158" s="98">
        <v>790.46723922912042</v>
      </c>
      <c r="J158" s="98">
        <v>722.01839207177045</v>
      </c>
      <c r="K158" s="98">
        <v>731.04730071938116</v>
      </c>
      <c r="L158" s="98">
        <v>752.74085838997826</v>
      </c>
      <c r="M158" s="98">
        <v>742.39229058932074</v>
      </c>
      <c r="N158" s="98">
        <v>706.43473623640898</v>
      </c>
      <c r="O158" s="98">
        <v>694.78392626036361</v>
      </c>
      <c r="P158" s="98">
        <v>662.29998445119224</v>
      </c>
      <c r="Q158" s="98">
        <v>646.55693083513518</v>
      </c>
      <c r="R158" s="98">
        <v>634.36959697612565</v>
      </c>
      <c r="S158" s="98">
        <v>669.8130674071997</v>
      </c>
      <c r="T158" s="98">
        <v>667.36664471390429</v>
      </c>
      <c r="U158" s="98">
        <v>664.41399054996941</v>
      </c>
      <c r="V158" s="98">
        <v>704.40220883450888</v>
      </c>
      <c r="W158" s="98">
        <v>645.65815681364961</v>
      </c>
      <c r="X158" s="98">
        <v>591.23002648683098</v>
      </c>
      <c r="Y158" s="98">
        <v>539.51302593002094</v>
      </c>
      <c r="DA158" s="63" t="s">
        <v>2560</v>
      </c>
    </row>
    <row r="159" spans="1:105" ht="12" customHeight="1" x14ac:dyDescent="0.25">
      <c r="A159" s="109" t="s">
        <v>120</v>
      </c>
      <c r="B159" s="33">
        <v>298.17791263735876</v>
      </c>
      <c r="C159" s="33">
        <v>326.86114203779096</v>
      </c>
      <c r="D159" s="33">
        <v>372.97029618451643</v>
      </c>
      <c r="E159" s="33">
        <v>387.57582155868556</v>
      </c>
      <c r="F159" s="33">
        <v>410.02099157142163</v>
      </c>
      <c r="G159" s="33">
        <v>443.53738623771989</v>
      </c>
      <c r="H159" s="33">
        <v>461.92445001618967</v>
      </c>
      <c r="I159" s="33">
        <v>489.31857610298141</v>
      </c>
      <c r="J159" s="33">
        <v>484.62777231614172</v>
      </c>
      <c r="K159" s="33">
        <v>465.75284413952102</v>
      </c>
      <c r="L159" s="33">
        <v>556.18275985274022</v>
      </c>
      <c r="M159" s="33">
        <v>505.78340640092449</v>
      </c>
      <c r="N159" s="33">
        <v>496.68880375759232</v>
      </c>
      <c r="O159" s="33">
        <v>489.10567144880946</v>
      </c>
      <c r="P159" s="33">
        <v>452.26163457003247</v>
      </c>
      <c r="Q159" s="33">
        <v>468.05827011528976</v>
      </c>
      <c r="R159" s="33">
        <v>498.09083571025383</v>
      </c>
      <c r="S159" s="33">
        <v>510.03098315626136</v>
      </c>
      <c r="T159" s="33">
        <v>529.32451706380004</v>
      </c>
      <c r="U159" s="33">
        <v>527.89943545696053</v>
      </c>
      <c r="V159" s="33">
        <v>547.16754314180992</v>
      </c>
      <c r="W159" s="33">
        <v>550.18161775163833</v>
      </c>
      <c r="X159" s="33">
        <v>561.7726604275083</v>
      </c>
      <c r="Y159" s="33">
        <v>544.04709075697792</v>
      </c>
      <c r="DA159" s="60" t="s">
        <v>2561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8970.4516210125876</v>
      </c>
      <c r="C161" s="117">
        <f t="shared" si="54"/>
        <v>9390.2141307889433</v>
      </c>
      <c r="D161" s="117">
        <f t="shared" si="54"/>
        <v>9137.3186582812177</v>
      </c>
      <c r="E161" s="117">
        <f t="shared" si="54"/>
        <v>9764.3798065380033</v>
      </c>
      <c r="F161" s="117">
        <f t="shared" si="54"/>
        <v>9286.9271582735237</v>
      </c>
      <c r="G161" s="117">
        <f t="shared" si="54"/>
        <v>8964.1804469741764</v>
      </c>
      <c r="H161" s="117">
        <f t="shared" si="54"/>
        <v>9019.5197846402534</v>
      </c>
      <c r="I161" s="117">
        <f t="shared" si="54"/>
        <v>8349.6486741274985</v>
      </c>
      <c r="J161" s="117">
        <f t="shared" si="54"/>
        <v>8654.6550445053854</v>
      </c>
      <c r="K161" s="117">
        <f t="shared" si="54"/>
        <v>8461.6118513272413</v>
      </c>
      <c r="L161" s="117">
        <f t="shared" si="54"/>
        <v>9519.8947087911656</v>
      </c>
      <c r="M161" s="117">
        <f t="shared" si="54"/>
        <v>8479.8033879804498</v>
      </c>
      <c r="N161" s="117">
        <f t="shared" si="54"/>
        <v>9309.1393571501576</v>
      </c>
      <c r="O161" s="117">
        <f t="shared" si="54"/>
        <v>9392.7534894246037</v>
      </c>
      <c r="P161" s="117">
        <f t="shared" si="54"/>
        <v>8267.4221026278046</v>
      </c>
      <c r="Q161" s="117">
        <f t="shared" si="54"/>
        <v>8671.4069536881216</v>
      </c>
      <c r="R161" s="117">
        <f t="shared" ref="R161:V161" si="55">R162+R164+R166+R175</f>
        <v>9434.4324751632739</v>
      </c>
      <c r="S161" s="117">
        <f t="shared" si="55"/>
        <v>9649.5315694339261</v>
      </c>
      <c r="T161" s="117">
        <f t="shared" si="55"/>
        <v>9588.3640921502247</v>
      </c>
      <c r="U161" s="117">
        <f t="shared" si="55"/>
        <v>9594.0635455190513</v>
      </c>
      <c r="V161" s="117">
        <f t="shared" si="55"/>
        <v>9187.6069382958922</v>
      </c>
      <c r="W161" s="117">
        <f t="shared" ref="W161:Y161" si="56">W162+W164+W166+W175</f>
        <v>10029.688732268178</v>
      </c>
      <c r="X161" s="117">
        <f t="shared" si="56"/>
        <v>9054.7295654237278</v>
      </c>
      <c r="Y161" s="117">
        <f t="shared" si="56"/>
        <v>8692.7406467198671</v>
      </c>
      <c r="DA161" s="129" t="s">
        <v>2562</v>
      </c>
    </row>
    <row r="162" spans="1:105" ht="12.95" customHeight="1" x14ac:dyDescent="0.25">
      <c r="A162" s="121" t="s">
        <v>57</v>
      </c>
      <c r="B162" s="122">
        <f t="shared" ref="B162:Y162" si="57">B163</f>
        <v>7387.4670556369538</v>
      </c>
      <c r="C162" s="122">
        <f t="shared" si="57"/>
        <v>7780.5845862187025</v>
      </c>
      <c r="D162" s="122">
        <f t="shared" si="57"/>
        <v>7540.6229973177687</v>
      </c>
      <c r="E162" s="122">
        <f t="shared" si="57"/>
        <v>7890.5664235307995</v>
      </c>
      <c r="F162" s="122">
        <f t="shared" si="57"/>
        <v>7651.128589357395</v>
      </c>
      <c r="G162" s="122">
        <f t="shared" si="57"/>
        <v>7302.3652558008935</v>
      </c>
      <c r="H162" s="122">
        <f t="shared" si="57"/>
        <v>7258.5782205389824</v>
      </c>
      <c r="I162" s="122">
        <f t="shared" si="57"/>
        <v>6668.9610355837976</v>
      </c>
      <c r="J162" s="122">
        <f t="shared" si="57"/>
        <v>6967.8144027997305</v>
      </c>
      <c r="K162" s="122">
        <f t="shared" si="57"/>
        <v>6786.3448022534512</v>
      </c>
      <c r="L162" s="122">
        <f t="shared" si="57"/>
        <v>7736.1404680267569</v>
      </c>
      <c r="M162" s="122">
        <f t="shared" si="57"/>
        <v>6661.7575069503173</v>
      </c>
      <c r="N162" s="122">
        <f t="shared" si="57"/>
        <v>7400.7259697808613</v>
      </c>
      <c r="O162" s="122">
        <f t="shared" si="57"/>
        <v>7501.5916851935872</v>
      </c>
      <c r="P162" s="122">
        <f t="shared" si="57"/>
        <v>6443.621198877493</v>
      </c>
      <c r="Q162" s="122">
        <f t="shared" si="57"/>
        <v>6692.7496932301319</v>
      </c>
      <c r="R162" s="122">
        <f t="shared" si="57"/>
        <v>7382.5385055375173</v>
      </c>
      <c r="S162" s="122">
        <f t="shared" si="57"/>
        <v>7492.1077438607072</v>
      </c>
      <c r="T162" s="122">
        <f t="shared" si="57"/>
        <v>7468.2534734035744</v>
      </c>
      <c r="U162" s="122">
        <f t="shared" si="57"/>
        <v>7435.8919168888706</v>
      </c>
      <c r="V162" s="122">
        <f t="shared" si="57"/>
        <v>6991.9266470246603</v>
      </c>
      <c r="W162" s="122">
        <f t="shared" si="57"/>
        <v>7821.3211508660097</v>
      </c>
      <c r="X162" s="122">
        <f t="shared" si="57"/>
        <v>6994.0049933648779</v>
      </c>
      <c r="Y162" s="122">
        <f t="shared" si="57"/>
        <v>6731.6542240602348</v>
      </c>
      <c r="DA162" s="130" t="s">
        <v>2563</v>
      </c>
    </row>
    <row r="163" spans="1:105" ht="12" customHeight="1" x14ac:dyDescent="0.25">
      <c r="A163" s="97" t="s">
        <v>53</v>
      </c>
      <c r="B163" s="33">
        <v>7387.4670556369538</v>
      </c>
      <c r="C163" s="33">
        <v>7780.5845862187025</v>
      </c>
      <c r="D163" s="33">
        <v>7540.6229973177687</v>
      </c>
      <c r="E163" s="33">
        <v>7890.5664235307995</v>
      </c>
      <c r="F163" s="33">
        <v>7651.128589357395</v>
      </c>
      <c r="G163" s="33">
        <v>7302.3652558008935</v>
      </c>
      <c r="H163" s="33">
        <v>7258.5782205389824</v>
      </c>
      <c r="I163" s="33">
        <v>6668.9610355837976</v>
      </c>
      <c r="J163" s="33">
        <v>6967.8144027997305</v>
      </c>
      <c r="K163" s="33">
        <v>6786.3448022534512</v>
      </c>
      <c r="L163" s="33">
        <v>7736.1404680267569</v>
      </c>
      <c r="M163" s="33">
        <v>6661.7575069503173</v>
      </c>
      <c r="N163" s="33">
        <v>7400.7259697808613</v>
      </c>
      <c r="O163" s="33">
        <v>7501.5916851935872</v>
      </c>
      <c r="P163" s="33">
        <v>6443.621198877493</v>
      </c>
      <c r="Q163" s="33">
        <v>6692.7496932301319</v>
      </c>
      <c r="R163" s="33">
        <v>7382.5385055375173</v>
      </c>
      <c r="S163" s="33">
        <v>7492.1077438607072</v>
      </c>
      <c r="T163" s="33">
        <v>7468.2534734035744</v>
      </c>
      <c r="U163" s="33">
        <v>7435.8919168888706</v>
      </c>
      <c r="V163" s="33">
        <v>6991.9266470246603</v>
      </c>
      <c r="W163" s="33">
        <v>7821.3211508660097</v>
      </c>
      <c r="X163" s="33">
        <v>6994.0049933648779</v>
      </c>
      <c r="Y163" s="33">
        <v>6731.6542240602348</v>
      </c>
      <c r="DA163" s="60" t="s">
        <v>2564</v>
      </c>
    </row>
    <row r="164" spans="1:105" ht="12.95" customHeight="1" x14ac:dyDescent="0.25">
      <c r="A164" s="121" t="s">
        <v>92</v>
      </c>
      <c r="B164" s="122">
        <f t="shared" ref="B164:Y164" si="58">B165</f>
        <v>177.86898105686615</v>
      </c>
      <c r="C164" s="122">
        <f t="shared" si="58"/>
        <v>216.14382997999627</v>
      </c>
      <c r="D164" s="122">
        <f t="shared" si="58"/>
        <v>178.96426422580575</v>
      </c>
      <c r="E164" s="122">
        <f t="shared" si="58"/>
        <v>446.94393396537799</v>
      </c>
      <c r="F164" s="122">
        <f t="shared" si="58"/>
        <v>206.16749488860546</v>
      </c>
      <c r="G164" s="122">
        <f t="shared" si="58"/>
        <v>255.95548978171647</v>
      </c>
      <c r="H164" s="122">
        <f t="shared" si="58"/>
        <v>320.9777526456507</v>
      </c>
      <c r="I164" s="122">
        <f t="shared" si="58"/>
        <v>234.27323645028545</v>
      </c>
      <c r="J164" s="122">
        <f t="shared" si="58"/>
        <v>247.43159906840992</v>
      </c>
      <c r="K164" s="122">
        <f t="shared" si="58"/>
        <v>286.10302952912491</v>
      </c>
      <c r="L164" s="122">
        <f t="shared" si="58"/>
        <v>301.37688703369139</v>
      </c>
      <c r="M164" s="122">
        <f t="shared" si="58"/>
        <v>309.38421799370821</v>
      </c>
      <c r="N164" s="122">
        <f t="shared" si="58"/>
        <v>385.56890752080051</v>
      </c>
      <c r="O164" s="122">
        <f t="shared" si="58"/>
        <v>337.91035218687858</v>
      </c>
      <c r="P164" s="122">
        <f t="shared" si="58"/>
        <v>310.16066602041406</v>
      </c>
      <c r="Q164" s="122">
        <f t="shared" si="58"/>
        <v>424.56403614095649</v>
      </c>
      <c r="R164" s="122">
        <f t="shared" si="58"/>
        <v>467.84702412178069</v>
      </c>
      <c r="S164" s="122">
        <f t="shared" si="58"/>
        <v>514.73084140732578</v>
      </c>
      <c r="T164" s="122">
        <f t="shared" si="58"/>
        <v>454.18190674763144</v>
      </c>
      <c r="U164" s="122">
        <f t="shared" si="58"/>
        <v>512.4561938893595</v>
      </c>
      <c r="V164" s="122">
        <f t="shared" si="58"/>
        <v>520.88194834048807</v>
      </c>
      <c r="W164" s="122">
        <f t="shared" si="58"/>
        <v>520.50687536571513</v>
      </c>
      <c r="X164" s="122">
        <f t="shared" si="58"/>
        <v>455.5796802688368</v>
      </c>
      <c r="Y164" s="122">
        <f t="shared" si="58"/>
        <v>433.96214641900804</v>
      </c>
      <c r="DA164" s="130" t="s">
        <v>2565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177.86898105686615</v>
      </c>
      <c r="C165" s="98">
        <f>IF(RES_hhdet_tes!C165=0,0,RES_hhdet_tes!C165*1000*11630/RES_hhdet_num!C161)</f>
        <v>216.14382997999627</v>
      </c>
      <c r="D165" s="98">
        <f>IF(RES_hhdet_tes!D165=0,0,RES_hhdet_tes!D165*1000*11630/RES_hhdet_num!D161)</f>
        <v>178.96426422580575</v>
      </c>
      <c r="E165" s="98">
        <f>IF(RES_hhdet_tes!E165=0,0,RES_hhdet_tes!E165*1000*11630/RES_hhdet_num!E161)</f>
        <v>446.94393396537799</v>
      </c>
      <c r="F165" s="98">
        <f>IF(RES_hhdet_tes!F165=0,0,RES_hhdet_tes!F165*1000*11630/RES_hhdet_num!F161)</f>
        <v>206.16749488860546</v>
      </c>
      <c r="G165" s="98">
        <f>IF(RES_hhdet_tes!G165=0,0,RES_hhdet_tes!G165*1000*11630/RES_hhdet_num!G161)</f>
        <v>255.95548978171647</v>
      </c>
      <c r="H165" s="98">
        <f>IF(RES_hhdet_tes!H165=0,0,RES_hhdet_tes!H165*1000*11630/RES_hhdet_num!H161)</f>
        <v>320.9777526456507</v>
      </c>
      <c r="I165" s="98">
        <f>IF(RES_hhdet_tes!I165=0,0,RES_hhdet_tes!I165*1000*11630/RES_hhdet_num!I161)</f>
        <v>234.27323645028545</v>
      </c>
      <c r="J165" s="98">
        <f>IF(RES_hhdet_tes!J165=0,0,RES_hhdet_tes!J165*1000*11630/RES_hhdet_num!J161)</f>
        <v>247.43159906840992</v>
      </c>
      <c r="K165" s="98">
        <f>IF(RES_hhdet_tes!K165=0,0,RES_hhdet_tes!K165*1000*11630/RES_hhdet_num!K161)</f>
        <v>286.10302952912491</v>
      </c>
      <c r="L165" s="98">
        <f>IF(RES_hhdet_tes!L165=0,0,RES_hhdet_tes!L165*1000*11630/RES_hhdet_num!L161)</f>
        <v>301.37688703369139</v>
      </c>
      <c r="M165" s="98">
        <f>IF(RES_hhdet_tes!M165=0,0,RES_hhdet_tes!M165*1000*11630/RES_hhdet_num!M161)</f>
        <v>309.38421799370821</v>
      </c>
      <c r="N165" s="98">
        <f>IF(RES_hhdet_tes!N165=0,0,RES_hhdet_tes!N165*1000*11630/RES_hhdet_num!N161)</f>
        <v>385.56890752080051</v>
      </c>
      <c r="O165" s="98">
        <f>IF(RES_hhdet_tes!O165=0,0,RES_hhdet_tes!O165*1000*11630/RES_hhdet_num!O161)</f>
        <v>337.91035218687858</v>
      </c>
      <c r="P165" s="98">
        <f>IF(RES_hhdet_tes!P165=0,0,RES_hhdet_tes!P165*1000*11630/RES_hhdet_num!P161)</f>
        <v>310.16066602041406</v>
      </c>
      <c r="Q165" s="98">
        <f>IF(RES_hhdet_tes!Q165=0,0,RES_hhdet_tes!Q165*1000*11630/RES_hhdet_num!Q161)</f>
        <v>424.56403614095649</v>
      </c>
      <c r="R165" s="98">
        <f>IF(RES_hhdet_tes!R165=0,0,RES_hhdet_tes!R165*1000*11630/RES_hhdet_num!R161)</f>
        <v>467.84702412178069</v>
      </c>
      <c r="S165" s="98">
        <f>IF(RES_hhdet_tes!S165=0,0,RES_hhdet_tes!S165*1000*11630/RES_hhdet_num!S161)</f>
        <v>514.73084140732578</v>
      </c>
      <c r="T165" s="98">
        <f>IF(RES_hhdet_tes!T165=0,0,RES_hhdet_tes!T165*1000*11630/RES_hhdet_num!T161)</f>
        <v>454.18190674763144</v>
      </c>
      <c r="U165" s="98">
        <f>IF(RES_hhdet_tes!U165=0,0,RES_hhdet_tes!U165*1000*11630/RES_hhdet_num!U161)</f>
        <v>512.4561938893595</v>
      </c>
      <c r="V165" s="98">
        <f>IF(RES_hhdet_tes!V165=0,0,RES_hhdet_tes!V165*1000*11630/RES_hhdet_num!V161)</f>
        <v>520.88194834048807</v>
      </c>
      <c r="W165" s="98">
        <f>IF(RES_hhdet_tes!W165=0,0,RES_hhdet_tes!W165*1000*11630/RES_hhdet_num!W161)</f>
        <v>520.50687536571513</v>
      </c>
      <c r="X165" s="98">
        <f>IF(RES_hhdet_tes!X165=0,0,RES_hhdet_tes!X165*1000*11630/RES_hhdet_num!X161)</f>
        <v>455.5796802688368</v>
      </c>
      <c r="Y165" s="98">
        <f>IF(RES_hhdet_tes!Y165=0,0,RES_hhdet_tes!Y165*1000*11630/RES_hhdet_num!Y161)</f>
        <v>433.96214641900804</v>
      </c>
      <c r="DA165" s="63" t="s">
        <v>2566</v>
      </c>
    </row>
    <row r="166" spans="1:105" ht="12" customHeight="1" x14ac:dyDescent="0.25">
      <c r="A166" s="121" t="s">
        <v>55</v>
      </c>
      <c r="B166" s="122">
        <v>970.6109156573151</v>
      </c>
      <c r="C166" s="122">
        <v>944.84112142031529</v>
      </c>
      <c r="D166" s="122">
        <v>958.38013978934953</v>
      </c>
      <c r="E166" s="122">
        <v>967.63611384930311</v>
      </c>
      <c r="F166" s="122">
        <v>976.60112481773615</v>
      </c>
      <c r="G166" s="122">
        <v>945.95544180814363</v>
      </c>
      <c r="H166" s="122">
        <v>956.60153280247448</v>
      </c>
      <c r="I166" s="122">
        <v>957.26202298630437</v>
      </c>
      <c r="J166" s="122">
        <v>954.91236180058877</v>
      </c>
      <c r="K166" s="122">
        <v>940.47744762514003</v>
      </c>
      <c r="L166" s="122">
        <v>985.8336064401052</v>
      </c>
      <c r="M166" s="122">
        <v>1031.9123296141686</v>
      </c>
      <c r="N166" s="122">
        <v>1046.7080683553829</v>
      </c>
      <c r="O166" s="122">
        <v>1085.6797690139927</v>
      </c>
      <c r="P166" s="122">
        <v>1061.04757428536</v>
      </c>
      <c r="Q166" s="122">
        <v>1089.5094032721206</v>
      </c>
      <c r="R166" s="122">
        <v>1123.7694853623952</v>
      </c>
      <c r="S166" s="122">
        <v>1162.5503239304603</v>
      </c>
      <c r="T166" s="122">
        <v>1177.8817667676465</v>
      </c>
      <c r="U166" s="122">
        <v>1169.383967501087</v>
      </c>
      <c r="V166" s="122">
        <v>1183.0971204927703</v>
      </c>
      <c r="W166" s="122">
        <v>1204.9819542078749</v>
      </c>
      <c r="X166" s="122">
        <v>1102.4370700903914</v>
      </c>
      <c r="Y166" s="122">
        <v>1049.7724010724835</v>
      </c>
      <c r="DA166" s="130" t="s">
        <v>2567</v>
      </c>
    </row>
    <row r="167" spans="1:105" ht="12" customHeight="1" x14ac:dyDescent="0.25">
      <c r="A167" s="97" t="s">
        <v>124</v>
      </c>
      <c r="B167" s="98">
        <v>863.96936410802266</v>
      </c>
      <c r="C167" s="98">
        <v>843.11078943083407</v>
      </c>
      <c r="D167" s="98">
        <v>841.39414190316347</v>
      </c>
      <c r="E167" s="98">
        <v>806.19089183556287</v>
      </c>
      <c r="F167" s="98">
        <v>824.76878616691397</v>
      </c>
      <c r="G167" s="98">
        <v>819.33594671545814</v>
      </c>
      <c r="H167" s="98">
        <v>790.527662081926</v>
      </c>
      <c r="I167" s="98">
        <v>795.11197726080877</v>
      </c>
      <c r="J167" s="98">
        <v>791.13650017328632</v>
      </c>
      <c r="K167" s="98">
        <v>787.16046817180779</v>
      </c>
      <c r="L167" s="98">
        <v>823.88584777266237</v>
      </c>
      <c r="M167" s="98">
        <v>847.58418334125031</v>
      </c>
      <c r="N167" s="98">
        <v>837.69768231147225</v>
      </c>
      <c r="O167" s="98">
        <v>867.69868183815106</v>
      </c>
      <c r="P167" s="98">
        <v>879.22235508931703</v>
      </c>
      <c r="Q167" s="98">
        <v>868.905495069219</v>
      </c>
      <c r="R167" s="98">
        <v>911.17732588480226</v>
      </c>
      <c r="S167" s="98">
        <v>957.84148812445994</v>
      </c>
      <c r="T167" s="98">
        <v>980.71615496183335</v>
      </c>
      <c r="U167" s="98">
        <v>950.99826098624749</v>
      </c>
      <c r="V167" s="98">
        <v>939.97341451795501</v>
      </c>
      <c r="W167" s="98">
        <v>993.01070442078515</v>
      </c>
      <c r="X167" s="98">
        <v>1040.8793666542904</v>
      </c>
      <c r="Y167" s="98">
        <v>882.00690332068382</v>
      </c>
      <c r="DA167" s="63" t="s">
        <v>2568</v>
      </c>
    </row>
    <row r="168" spans="1:105" ht="12" customHeight="1" x14ac:dyDescent="0.25">
      <c r="A168" s="97" t="s">
        <v>123</v>
      </c>
      <c r="B168" s="98">
        <v>830.47908758953542</v>
      </c>
      <c r="C168" s="98">
        <v>827.14519677992087</v>
      </c>
      <c r="D168" s="98">
        <v>828.03663066051354</v>
      </c>
      <c r="E168" s="98">
        <v>809.71322532040949</v>
      </c>
      <c r="F168" s="98">
        <v>814.83871079796415</v>
      </c>
      <c r="G168" s="98">
        <v>813.92702749875002</v>
      </c>
      <c r="H168" s="98">
        <v>816.76050554952928</v>
      </c>
      <c r="I168" s="98">
        <v>808.33225836192969</v>
      </c>
      <c r="J168" s="98">
        <v>807.99084008878185</v>
      </c>
      <c r="K168" s="98">
        <v>789.57068825410397</v>
      </c>
      <c r="L168" s="98">
        <v>833.97268951182537</v>
      </c>
      <c r="M168" s="98">
        <v>829.76071692972005</v>
      </c>
      <c r="N168" s="98">
        <v>818.67035876017974</v>
      </c>
      <c r="O168" s="98">
        <v>866.90574274147605</v>
      </c>
      <c r="P168" s="98">
        <v>903.34068629198191</v>
      </c>
      <c r="Q168" s="98">
        <v>883.94562086525036</v>
      </c>
      <c r="R168" s="98">
        <v>931.59154858619684</v>
      </c>
      <c r="S168" s="98">
        <v>963.21517685995866</v>
      </c>
      <c r="T168" s="98">
        <v>991.92439374171431</v>
      </c>
      <c r="U168" s="98">
        <v>952.46342601879189</v>
      </c>
      <c r="V168" s="98">
        <v>943.41760200257283</v>
      </c>
      <c r="W168" s="98">
        <v>988.55519953637906</v>
      </c>
      <c r="X168" s="98">
        <v>1062.4847192568693</v>
      </c>
      <c r="Y168" s="98">
        <v>904.67576451157765</v>
      </c>
      <c r="DA168" s="63" t="s">
        <v>2569</v>
      </c>
    </row>
    <row r="169" spans="1:105" ht="12" customHeight="1" x14ac:dyDescent="0.25">
      <c r="A169" s="100" t="s">
        <v>50</v>
      </c>
      <c r="B169" s="101">
        <v>141.87933866534553</v>
      </c>
      <c r="C169" s="101">
        <v>174.52919019131437</v>
      </c>
      <c r="D169" s="101">
        <v>146.64591815245348</v>
      </c>
      <c r="E169" s="101">
        <v>119.02770906380556</v>
      </c>
      <c r="F169" s="101">
        <v>126.63848390836009</v>
      </c>
      <c r="G169" s="101">
        <v>128.62666018597767</v>
      </c>
      <c r="H169" s="101">
        <v>133.50103986345061</v>
      </c>
      <c r="I169" s="101">
        <v>118.18656814750909</v>
      </c>
      <c r="J169" s="101">
        <v>109.32887174375129</v>
      </c>
      <c r="K169" s="101">
        <v>100.55654604902713</v>
      </c>
      <c r="L169" s="101">
        <v>106.68470999338319</v>
      </c>
      <c r="M169" s="101">
        <v>111.53736922697028</v>
      </c>
      <c r="N169" s="101">
        <v>90.73556606681538</v>
      </c>
      <c r="O169" s="101">
        <v>77.810384062059171</v>
      </c>
      <c r="P169" s="101">
        <v>110.31773091111204</v>
      </c>
      <c r="Q169" s="101">
        <v>70.777951774230289</v>
      </c>
      <c r="R169" s="101">
        <v>90.580978212277984</v>
      </c>
      <c r="S169" s="101">
        <v>110.87243869356202</v>
      </c>
      <c r="T169" s="101">
        <v>118.61467268800325</v>
      </c>
      <c r="U169" s="101">
        <v>120.09775964560495</v>
      </c>
      <c r="V169" s="101">
        <v>110.36307713663048</v>
      </c>
      <c r="W169" s="101">
        <v>113.22109357764052</v>
      </c>
      <c r="X169" s="101">
        <v>117.41582514944669</v>
      </c>
      <c r="Y169" s="101">
        <v>83.665637636277992</v>
      </c>
      <c r="DA169" s="131" t="s">
        <v>2570</v>
      </c>
    </row>
    <row r="170" spans="1:105" ht="12" customHeight="1" x14ac:dyDescent="0.25">
      <c r="A170" s="103" t="s">
        <v>52</v>
      </c>
      <c r="B170" s="104">
        <v>688.59974892419018</v>
      </c>
      <c r="C170" s="104">
        <v>652.61600658860652</v>
      </c>
      <c r="D170" s="104">
        <v>681.39071250806001</v>
      </c>
      <c r="E170" s="104">
        <v>690.68551625660405</v>
      </c>
      <c r="F170" s="104">
        <v>688.2002268896041</v>
      </c>
      <c r="G170" s="104">
        <v>685.30036731277232</v>
      </c>
      <c r="H170" s="104">
        <v>683.25946568607856</v>
      </c>
      <c r="I170" s="104">
        <v>690.14569021442082</v>
      </c>
      <c r="J170" s="104">
        <v>698.66196834503035</v>
      </c>
      <c r="K170" s="104">
        <v>689.01414220507695</v>
      </c>
      <c r="L170" s="104">
        <v>727.28797951844228</v>
      </c>
      <c r="M170" s="104">
        <v>718.22334770274995</v>
      </c>
      <c r="N170" s="104">
        <v>727.93479269336456</v>
      </c>
      <c r="O170" s="104">
        <v>789.09535867941679</v>
      </c>
      <c r="P170" s="104">
        <v>793.02295538087003</v>
      </c>
      <c r="Q170" s="104">
        <v>813.16766909102</v>
      </c>
      <c r="R170" s="104">
        <v>841.01057037391888</v>
      </c>
      <c r="S170" s="104">
        <v>852.34273816639688</v>
      </c>
      <c r="T170" s="104">
        <v>873.30972105371109</v>
      </c>
      <c r="U170" s="104">
        <v>832.36566637318697</v>
      </c>
      <c r="V170" s="104">
        <v>833.05452486594231</v>
      </c>
      <c r="W170" s="104">
        <v>875.33410595873863</v>
      </c>
      <c r="X170" s="104">
        <v>945.06889410742247</v>
      </c>
      <c r="Y170" s="104">
        <v>821.01012687529953</v>
      </c>
      <c r="DA170" s="132" t="s">
        <v>2571</v>
      </c>
    </row>
    <row r="171" spans="1:105" ht="12" customHeight="1" x14ac:dyDescent="0.25">
      <c r="A171" s="106" t="s">
        <v>122</v>
      </c>
      <c r="B171" s="101">
        <v>992.40364886032648</v>
      </c>
      <c r="C171" s="101">
        <v>963.99554816768421</v>
      </c>
      <c r="D171" s="101">
        <v>978.42996575047403</v>
      </c>
      <c r="E171" s="101">
        <v>999.16053243002932</v>
      </c>
      <c r="F171" s="101">
        <v>1005.7869366381225</v>
      </c>
      <c r="G171" s="101">
        <v>965.47139553933766</v>
      </c>
      <c r="H171" s="101">
        <v>985.86618721748471</v>
      </c>
      <c r="I171" s="101">
        <v>981.58987378222673</v>
      </c>
      <c r="J171" s="101">
        <v>978.00081422458072</v>
      </c>
      <c r="K171" s="101">
        <v>945.98873562544293</v>
      </c>
      <c r="L171" s="101">
        <v>996.51613364735647</v>
      </c>
      <c r="M171" s="101">
        <v>1047.3300216299269</v>
      </c>
      <c r="N171" s="101">
        <v>1071.6090491317934</v>
      </c>
      <c r="O171" s="101">
        <v>1111.7574304323523</v>
      </c>
      <c r="P171" s="101">
        <v>1066.5997532091942</v>
      </c>
      <c r="Q171" s="101">
        <v>1102.8658273224546</v>
      </c>
      <c r="R171" s="101">
        <v>1135.5432132392857</v>
      </c>
      <c r="S171" s="101">
        <v>1174.7620350278742</v>
      </c>
      <c r="T171" s="101">
        <v>1192.4743183613596</v>
      </c>
      <c r="U171" s="101">
        <v>1187.4195653726067</v>
      </c>
      <c r="V171" s="101">
        <v>1209.2483695635019</v>
      </c>
      <c r="W171" s="101">
        <v>1223.7396197394614</v>
      </c>
      <c r="X171" s="101">
        <v>1074.3105155439196</v>
      </c>
      <c r="Y171" s="101">
        <v>1056.1625388004941</v>
      </c>
      <c r="DA171" s="131" t="s">
        <v>2572</v>
      </c>
    </row>
    <row r="172" spans="1:105" ht="12" customHeight="1" x14ac:dyDescent="0.25">
      <c r="A172" s="107" t="s">
        <v>121</v>
      </c>
      <c r="B172" s="104">
        <v>1059.8872249918802</v>
      </c>
      <c r="C172" s="104">
        <v>1055.2350889171335</v>
      </c>
      <c r="D172" s="104">
        <v>1101.233521953789</v>
      </c>
      <c r="E172" s="104">
        <v>1137.4921391057414</v>
      </c>
      <c r="F172" s="104">
        <v>1157.9823960884087</v>
      </c>
      <c r="G172" s="104">
        <v>1131.0551669620572</v>
      </c>
      <c r="H172" s="104">
        <v>1146.8017778526323</v>
      </c>
      <c r="I172" s="104">
        <v>1128.5059564392218</v>
      </c>
      <c r="J172" s="104">
        <v>1098.1876578177455</v>
      </c>
      <c r="K172" s="104">
        <v>1119.7136265557353</v>
      </c>
      <c r="L172" s="104">
        <v>1130.9723064868977</v>
      </c>
      <c r="M172" s="104">
        <v>1172.1925669361126</v>
      </c>
      <c r="N172" s="104">
        <v>1165.0991076373664</v>
      </c>
      <c r="O172" s="104">
        <v>1191.496982670016</v>
      </c>
      <c r="P172" s="104">
        <v>1186.2232577236782</v>
      </c>
      <c r="Q172" s="104">
        <v>1213.8512154968416</v>
      </c>
      <c r="R172" s="104">
        <v>1246.4682937171785</v>
      </c>
      <c r="S172" s="104">
        <v>1275.1893440769222</v>
      </c>
      <c r="T172" s="104">
        <v>1277.0001667330171</v>
      </c>
      <c r="U172" s="104">
        <v>1269.5388433303549</v>
      </c>
      <c r="V172" s="104">
        <v>1277.4438192450043</v>
      </c>
      <c r="W172" s="104">
        <v>1299.188107084979</v>
      </c>
      <c r="X172" s="104">
        <v>1218.6975428328292</v>
      </c>
      <c r="Y172" s="104">
        <v>1148.7783634768437</v>
      </c>
      <c r="DA172" s="132" t="s">
        <v>2573</v>
      </c>
    </row>
    <row r="173" spans="1:105" ht="12" customHeight="1" x14ac:dyDescent="0.25">
      <c r="A173" s="108" t="s">
        <v>53</v>
      </c>
      <c r="B173" s="98">
        <v>380.63600301862033</v>
      </c>
      <c r="C173" s="98">
        <v>375.72482861484696</v>
      </c>
      <c r="D173" s="98">
        <v>380.81911090817579</v>
      </c>
      <c r="E173" s="98">
        <v>386.67512731986926</v>
      </c>
      <c r="F173" s="98">
        <v>390.86999586650967</v>
      </c>
      <c r="G173" s="98">
        <v>376.4458232551126</v>
      </c>
      <c r="H173" s="98">
        <v>350.83111088165481</v>
      </c>
      <c r="I173" s="98">
        <v>356.45217400163347</v>
      </c>
      <c r="J173" s="98">
        <v>323.23441707510875</v>
      </c>
      <c r="K173" s="98">
        <v>330.25066399456375</v>
      </c>
      <c r="L173" s="98">
        <v>357.27793578096896</v>
      </c>
      <c r="M173" s="98">
        <v>348.45274611405972</v>
      </c>
      <c r="N173" s="98">
        <v>338.40720626529935</v>
      </c>
      <c r="O173" s="98">
        <v>347.47229920045021</v>
      </c>
      <c r="P173" s="98">
        <v>338.2847882035507</v>
      </c>
      <c r="Q173" s="98">
        <v>331.8142371292343</v>
      </c>
      <c r="R173" s="98">
        <v>341.80718050469648</v>
      </c>
      <c r="S173" s="98">
        <v>366.49184616877244</v>
      </c>
      <c r="T173" s="98">
        <v>369.23404076132363</v>
      </c>
      <c r="U173" s="98">
        <v>359.96523742840867</v>
      </c>
      <c r="V173" s="98">
        <v>355.66524779897213</v>
      </c>
      <c r="W173" s="98">
        <v>371.00869928956865</v>
      </c>
      <c r="X173" s="98">
        <v>324.34695602542706</v>
      </c>
      <c r="Y173" s="98">
        <v>288.04534841704486</v>
      </c>
      <c r="DA173" s="63" t="s">
        <v>2574</v>
      </c>
    </row>
    <row r="174" spans="1:105" ht="12" customHeight="1" x14ac:dyDescent="0.25">
      <c r="A174" s="115" t="s">
        <v>52</v>
      </c>
      <c r="B174" s="33">
        <v>679.25122197326027</v>
      </c>
      <c r="C174" s="33">
        <v>679.51026030228627</v>
      </c>
      <c r="D174" s="33">
        <v>720.41441104561352</v>
      </c>
      <c r="E174" s="33">
        <v>750.81701178587218</v>
      </c>
      <c r="F174" s="33">
        <v>767.11240022189918</v>
      </c>
      <c r="G174" s="33">
        <v>754.6093437069444</v>
      </c>
      <c r="H174" s="33">
        <v>795.9706669709775</v>
      </c>
      <c r="I174" s="33">
        <v>772.05378243758855</v>
      </c>
      <c r="J174" s="33">
        <v>774.95324074263669</v>
      </c>
      <c r="K174" s="33">
        <v>789.46296256117171</v>
      </c>
      <c r="L174" s="33">
        <v>773.6943707059288</v>
      </c>
      <c r="M174" s="33">
        <v>823.73982082205305</v>
      </c>
      <c r="N174" s="33">
        <v>826.69190137206681</v>
      </c>
      <c r="O174" s="33">
        <v>844.0246834695655</v>
      </c>
      <c r="P174" s="33">
        <v>847.93846952012723</v>
      </c>
      <c r="Q174" s="33">
        <v>882.03697836760693</v>
      </c>
      <c r="R174" s="33">
        <v>904.66111321248229</v>
      </c>
      <c r="S174" s="33">
        <v>908.69749790814944</v>
      </c>
      <c r="T174" s="33">
        <v>907.76612597169355</v>
      </c>
      <c r="U174" s="33">
        <v>909.57360590194617</v>
      </c>
      <c r="V174" s="33">
        <v>921.77857144603206</v>
      </c>
      <c r="W174" s="33">
        <v>928.17940779541016</v>
      </c>
      <c r="X174" s="33">
        <v>894.35058680740201</v>
      </c>
      <c r="Y174" s="33">
        <v>860.73301505979884</v>
      </c>
      <c r="DA174" s="60" t="s">
        <v>2575</v>
      </c>
    </row>
    <row r="175" spans="1:105" ht="12" customHeight="1" x14ac:dyDescent="0.25">
      <c r="A175" s="121" t="s">
        <v>54</v>
      </c>
      <c r="B175" s="122">
        <v>434.5046686614541</v>
      </c>
      <c r="C175" s="122">
        <v>448.64459316992895</v>
      </c>
      <c r="D175" s="122">
        <v>459.35125694829293</v>
      </c>
      <c r="E175" s="122">
        <v>459.2333351925223</v>
      </c>
      <c r="F175" s="122">
        <v>453.02994920978745</v>
      </c>
      <c r="G175" s="122">
        <v>459.90425958342348</v>
      </c>
      <c r="H175" s="122">
        <v>483.36227865314544</v>
      </c>
      <c r="I175" s="122">
        <v>489.15237910711051</v>
      </c>
      <c r="J175" s="122">
        <v>484.49668083665546</v>
      </c>
      <c r="K175" s="122">
        <v>448.68657191952411</v>
      </c>
      <c r="L175" s="122">
        <v>496.54374729061198</v>
      </c>
      <c r="M175" s="122">
        <v>476.74933342225455</v>
      </c>
      <c r="N175" s="122">
        <v>476.13641149311286</v>
      </c>
      <c r="O175" s="122">
        <v>467.5716830301464</v>
      </c>
      <c r="P175" s="122">
        <v>452.59266344453596</v>
      </c>
      <c r="Q175" s="122">
        <v>464.58382104491278</v>
      </c>
      <c r="R175" s="122">
        <v>460.27746014158095</v>
      </c>
      <c r="S175" s="122">
        <v>480.1426602354324</v>
      </c>
      <c r="T175" s="122">
        <v>488.04694523137255</v>
      </c>
      <c r="U175" s="122">
        <v>476.33146723973448</v>
      </c>
      <c r="V175" s="122">
        <v>491.70122243797476</v>
      </c>
      <c r="W175" s="122">
        <v>482.87875182857948</v>
      </c>
      <c r="X175" s="122">
        <v>502.70782169962132</v>
      </c>
      <c r="Y175" s="122">
        <v>477.35187516814119</v>
      </c>
      <c r="DA175" s="130" t="s">
        <v>2576</v>
      </c>
    </row>
    <row r="176" spans="1:105" ht="12" customHeight="1" x14ac:dyDescent="0.25">
      <c r="A176" s="97" t="s">
        <v>50</v>
      </c>
      <c r="B176" s="98">
        <v>569.73299451632647</v>
      </c>
      <c r="C176" s="98">
        <v>553.6290560539378</v>
      </c>
      <c r="D176" s="98">
        <v>562.466920488033</v>
      </c>
      <c r="E176" s="98">
        <v>550.98242375406426</v>
      </c>
      <c r="F176" s="98">
        <v>550.33991116704829</v>
      </c>
      <c r="G176" s="98">
        <v>537.37395929274737</v>
      </c>
      <c r="H176" s="98">
        <v>533.61417580603677</v>
      </c>
      <c r="I176" s="98">
        <v>553.92608494057231</v>
      </c>
      <c r="J176" s="98">
        <v>528.85445019809765</v>
      </c>
      <c r="K176" s="98">
        <v>531.1081376477141</v>
      </c>
      <c r="L176" s="98">
        <v>536.33733631888265</v>
      </c>
      <c r="M176" s="98">
        <v>543.20526785911932</v>
      </c>
      <c r="N176" s="98">
        <v>525.25966600936408</v>
      </c>
      <c r="O176" s="98">
        <v>524.94062409414926</v>
      </c>
      <c r="P176" s="98">
        <v>526.248843853636</v>
      </c>
      <c r="Q176" s="98">
        <v>528.79732919888113</v>
      </c>
      <c r="R176" s="98">
        <v>503.62124608300059</v>
      </c>
      <c r="S176" s="98">
        <v>537.17217568325884</v>
      </c>
      <c r="T176" s="98">
        <v>541.89420993325052</v>
      </c>
      <c r="U176" s="98">
        <v>528.17418330499095</v>
      </c>
      <c r="V176" s="98">
        <v>548.32315565510135</v>
      </c>
      <c r="W176" s="98">
        <v>543.21736464817036</v>
      </c>
      <c r="X176" s="98">
        <v>558.70582805899437</v>
      </c>
      <c r="Y176" s="98">
        <v>499.97070377792414</v>
      </c>
      <c r="DA176" s="63" t="s">
        <v>2577</v>
      </c>
    </row>
    <row r="177" spans="1:105" ht="12" customHeight="1" x14ac:dyDescent="0.25">
      <c r="A177" s="109" t="s">
        <v>120</v>
      </c>
      <c r="B177" s="33">
        <v>386.47097784002489</v>
      </c>
      <c r="C177" s="33">
        <v>411.93228427669936</v>
      </c>
      <c r="D177" s="33">
        <v>422.51927723818301</v>
      </c>
      <c r="E177" s="33">
        <v>425.54903548500477</v>
      </c>
      <c r="F177" s="33">
        <v>415.74487857444603</v>
      </c>
      <c r="G177" s="33">
        <v>430.62075532155893</v>
      </c>
      <c r="H177" s="33">
        <v>465.4118710518427</v>
      </c>
      <c r="I177" s="33">
        <v>466.72544885609841</v>
      </c>
      <c r="J177" s="33">
        <v>469.60107852227151</v>
      </c>
      <c r="K177" s="33">
        <v>421.90914984159679</v>
      </c>
      <c r="L177" s="33">
        <v>483.98021123647447</v>
      </c>
      <c r="M177" s="33">
        <v>456.36848687083193</v>
      </c>
      <c r="N177" s="33">
        <v>461.63752624068712</v>
      </c>
      <c r="O177" s="33">
        <v>451.01278166518728</v>
      </c>
      <c r="P177" s="33">
        <v>431.67097351919585</v>
      </c>
      <c r="Q177" s="33">
        <v>446.81193439036485</v>
      </c>
      <c r="R177" s="33">
        <v>448.9179463314585</v>
      </c>
      <c r="S177" s="33">
        <v>465.9038478932664</v>
      </c>
      <c r="T177" s="33">
        <v>475.24805057952796</v>
      </c>
      <c r="U177" s="33">
        <v>464.61489286378617</v>
      </c>
      <c r="V177" s="33">
        <v>479.55776351605567</v>
      </c>
      <c r="W177" s="33">
        <v>470.91011820529815</v>
      </c>
      <c r="X177" s="33">
        <v>492.80935778140497</v>
      </c>
      <c r="Y177" s="33">
        <v>473.63784879119726</v>
      </c>
      <c r="DA177" s="60" t="s">
        <v>2578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4482.4659720197815</v>
      </c>
      <c r="C3" s="117">
        <f t="shared" si="0"/>
        <v>4653.1290802637141</v>
      </c>
      <c r="D3" s="117">
        <f t="shared" si="0"/>
        <v>4731.5574140682347</v>
      </c>
      <c r="E3" s="117">
        <f t="shared" si="0"/>
        <v>4600.1372816958965</v>
      </c>
      <c r="F3" s="117">
        <f t="shared" si="0"/>
        <v>4530.4353978035724</v>
      </c>
      <c r="G3" s="117">
        <f t="shared" si="0"/>
        <v>4573.2894460230455</v>
      </c>
      <c r="H3" s="117">
        <f t="shared" si="0"/>
        <v>4947.6523864009423</v>
      </c>
      <c r="I3" s="117">
        <f t="shared" si="0"/>
        <v>4459.4410452516395</v>
      </c>
      <c r="J3" s="117">
        <f t="shared" si="0"/>
        <v>4653.5067897645349</v>
      </c>
      <c r="K3" s="117">
        <f t="shared" si="0"/>
        <v>4718.6375629977701</v>
      </c>
      <c r="L3" s="117">
        <f t="shared" si="0"/>
        <v>5398.2157475527965</v>
      </c>
      <c r="M3" s="117">
        <f t="shared" si="0"/>
        <v>4782.659662827311</v>
      </c>
      <c r="N3" s="117">
        <f t="shared" si="0"/>
        <v>4916.2811293438517</v>
      </c>
      <c r="O3" s="117">
        <f t="shared" si="0"/>
        <v>4892.0318648837065</v>
      </c>
      <c r="P3" s="117">
        <f t="shared" si="0"/>
        <v>4476.7693126495142</v>
      </c>
      <c r="Q3" s="117">
        <f t="shared" si="0"/>
        <v>4486.7367937774243</v>
      </c>
      <c r="R3" s="117">
        <f t="shared" ref="R3:V3" si="1">R4+R7+R9+R19</f>
        <v>4809.1090576428505</v>
      </c>
      <c r="S3" s="117">
        <f t="shared" si="1"/>
        <v>5038.4840535582389</v>
      </c>
      <c r="T3" s="117">
        <f t="shared" si="1"/>
        <v>5228.5576455502705</v>
      </c>
      <c r="U3" s="117">
        <f t="shared" si="1"/>
        <v>4539.9988831143328</v>
      </c>
      <c r="V3" s="117">
        <f t="shared" si="1"/>
        <v>4933.332673757438</v>
      </c>
      <c r="W3" s="117">
        <f t="shared" ref="W3:Y3" si="2">W4+W7+W9+W19</f>
        <v>5462.5904561494863</v>
      </c>
      <c r="X3" s="117">
        <f t="shared" si="2"/>
        <v>5141.0849346534842</v>
      </c>
      <c r="Y3" s="117">
        <f t="shared" si="2"/>
        <v>4719.5349057362901</v>
      </c>
      <c r="DA3" s="129" t="s">
        <v>2580</v>
      </c>
    </row>
    <row r="4" spans="1:105" ht="12.95" customHeight="1" x14ac:dyDescent="0.25">
      <c r="A4" s="121" t="s">
        <v>57</v>
      </c>
      <c r="B4" s="122">
        <f t="shared" ref="B4:Q4" si="3">SUM(B5:B6)</f>
        <v>4093.1718030973666</v>
      </c>
      <c r="C4" s="122">
        <f t="shared" si="3"/>
        <v>4270.2418964204808</v>
      </c>
      <c r="D4" s="122">
        <f t="shared" si="3"/>
        <v>4313.1579803858867</v>
      </c>
      <c r="E4" s="122">
        <f t="shared" si="3"/>
        <v>4167.6727999671994</v>
      </c>
      <c r="F4" s="122">
        <f t="shared" si="3"/>
        <v>4086.4244163332473</v>
      </c>
      <c r="G4" s="122">
        <f t="shared" si="3"/>
        <v>4126.5527263969489</v>
      </c>
      <c r="H4" s="122">
        <f t="shared" si="3"/>
        <v>4480.4286025342908</v>
      </c>
      <c r="I4" s="122">
        <f t="shared" si="3"/>
        <v>4006.6373277039115</v>
      </c>
      <c r="J4" s="122">
        <f t="shared" si="3"/>
        <v>4179.173627819383</v>
      </c>
      <c r="K4" s="122">
        <f t="shared" si="3"/>
        <v>4239.5717676187951</v>
      </c>
      <c r="L4" s="122">
        <f t="shared" si="3"/>
        <v>4916.6691976879001</v>
      </c>
      <c r="M4" s="122">
        <f t="shared" si="3"/>
        <v>4314.6639551304506</v>
      </c>
      <c r="N4" s="122">
        <f t="shared" si="3"/>
        <v>4441.9615824246021</v>
      </c>
      <c r="O4" s="122">
        <f t="shared" si="3"/>
        <v>4418.4451891697527</v>
      </c>
      <c r="P4" s="122">
        <f t="shared" si="3"/>
        <v>3990.8354960497063</v>
      </c>
      <c r="Q4" s="122">
        <f t="shared" si="3"/>
        <v>4003.2227206124385</v>
      </c>
      <c r="R4" s="122">
        <f t="shared" ref="R4:V4" si="4">SUM(R5:R6)</f>
        <v>4313.3439330560232</v>
      </c>
      <c r="S4" s="122">
        <f t="shared" si="4"/>
        <v>4524.4135549802359</v>
      </c>
      <c r="T4" s="122">
        <f t="shared" si="4"/>
        <v>4695.0320546335615</v>
      </c>
      <c r="U4" s="122">
        <f t="shared" si="4"/>
        <v>4053.5699699864936</v>
      </c>
      <c r="V4" s="122">
        <f t="shared" si="4"/>
        <v>4411.6086915698361</v>
      </c>
      <c r="W4" s="122">
        <f t="shared" ref="W4:Y4" si="5">SUM(W5:W6)</f>
        <v>4918.4756104832222</v>
      </c>
      <c r="X4" s="122">
        <f t="shared" si="5"/>
        <v>4632.4630023343789</v>
      </c>
      <c r="Y4" s="122">
        <f t="shared" si="5"/>
        <v>4280.6301959253351</v>
      </c>
      <c r="DA4" s="130" t="s">
        <v>2581</v>
      </c>
    </row>
    <row r="5" spans="1:105" ht="12" customHeight="1" x14ac:dyDescent="0.25">
      <c r="A5" s="97" t="s">
        <v>51</v>
      </c>
      <c r="B5" s="98">
        <v>4093.1718030973666</v>
      </c>
      <c r="C5" s="98">
        <v>4270.2418964204808</v>
      </c>
      <c r="D5" s="98">
        <v>4313.1579803858867</v>
      </c>
      <c r="E5" s="98">
        <v>4167.6727999671994</v>
      </c>
      <c r="F5" s="98">
        <v>4086.4244163332473</v>
      </c>
      <c r="G5" s="98">
        <v>4126.5527263969489</v>
      </c>
      <c r="H5" s="98">
        <v>4480.4286025342908</v>
      </c>
      <c r="I5" s="98">
        <v>4006.6373277039115</v>
      </c>
      <c r="J5" s="98">
        <v>4179.173627819383</v>
      </c>
      <c r="K5" s="98">
        <v>4239.5717676187951</v>
      </c>
      <c r="L5" s="98">
        <v>4916.6691976879001</v>
      </c>
      <c r="M5" s="98">
        <v>4314.6639551304506</v>
      </c>
      <c r="N5" s="98">
        <v>4441.9615824246021</v>
      </c>
      <c r="O5" s="98">
        <v>4418.4451891697527</v>
      </c>
      <c r="P5" s="98">
        <v>3990.8354960497063</v>
      </c>
      <c r="Q5" s="98">
        <v>4003.2227206124385</v>
      </c>
      <c r="R5" s="98">
        <v>4313.3439330560232</v>
      </c>
      <c r="S5" s="98">
        <v>4524.4135549802359</v>
      </c>
      <c r="T5" s="98">
        <v>4695.0320546335615</v>
      </c>
      <c r="U5" s="98">
        <v>4053.5699699864936</v>
      </c>
      <c r="V5" s="98">
        <v>4411.6086915698361</v>
      </c>
      <c r="W5" s="98">
        <v>4918.4756104832222</v>
      </c>
      <c r="X5" s="98">
        <v>4632.4630023343789</v>
      </c>
      <c r="Y5" s="98">
        <v>4280.6301959253351</v>
      </c>
      <c r="DA5" s="63" t="s">
        <v>2582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2583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2584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2585</v>
      </c>
    </row>
    <row r="9" spans="1:105" ht="12" customHeight="1" x14ac:dyDescent="0.25">
      <c r="A9" s="121" t="s">
        <v>55</v>
      </c>
      <c r="B9" s="122">
        <v>292.76046016179566</v>
      </c>
      <c r="C9" s="122">
        <v>286.98989671236416</v>
      </c>
      <c r="D9" s="122">
        <v>310.82260993650289</v>
      </c>
      <c r="E9" s="122">
        <v>305.35585106662967</v>
      </c>
      <c r="F9" s="122">
        <v>318.68733821645424</v>
      </c>
      <c r="G9" s="122">
        <v>322.28654057656706</v>
      </c>
      <c r="H9" s="122">
        <v>338.59784667310828</v>
      </c>
      <c r="I9" s="122">
        <v>323.23568329362831</v>
      </c>
      <c r="J9" s="122">
        <v>341.29922690417339</v>
      </c>
      <c r="K9" s="122">
        <v>346.59859325023461</v>
      </c>
      <c r="L9" s="122">
        <v>350.01287106312071</v>
      </c>
      <c r="M9" s="122">
        <v>342.02041422976862</v>
      </c>
      <c r="N9" s="122">
        <v>348.40591865518576</v>
      </c>
      <c r="O9" s="122">
        <v>352.49075891243177</v>
      </c>
      <c r="P9" s="122">
        <v>362.87733119522716</v>
      </c>
      <c r="Q9" s="122">
        <v>360.82548670151368</v>
      </c>
      <c r="R9" s="122">
        <v>371.41240825786986</v>
      </c>
      <c r="S9" s="122">
        <v>385.12653585895208</v>
      </c>
      <c r="T9" s="122">
        <v>400.17623822268689</v>
      </c>
      <c r="U9" s="122">
        <v>351.83346937536464</v>
      </c>
      <c r="V9" s="122">
        <v>385.43402057708579</v>
      </c>
      <c r="W9" s="122">
        <v>414.00328144003515</v>
      </c>
      <c r="X9" s="122">
        <v>394.66383654041891</v>
      </c>
      <c r="Y9" s="122">
        <v>331.54943498017059</v>
      </c>
      <c r="DA9" s="130" t="s">
        <v>2586</v>
      </c>
    </row>
    <row r="10" spans="1:105" ht="12" customHeight="1" x14ac:dyDescent="0.25">
      <c r="A10" s="97" t="s">
        <v>143</v>
      </c>
      <c r="B10" s="98">
        <v>470.35999132545498</v>
      </c>
      <c r="C10" s="98">
        <v>453.56380305455974</v>
      </c>
      <c r="D10" s="98">
        <v>482.3556601312934</v>
      </c>
      <c r="E10" s="98">
        <v>480.37710548442067</v>
      </c>
      <c r="F10" s="98">
        <v>496.92810821420579</v>
      </c>
      <c r="G10" s="98">
        <v>497.3544117137215</v>
      </c>
      <c r="H10" s="98">
        <v>515.961139272688</v>
      </c>
      <c r="I10" s="98">
        <v>489.51789955592824</v>
      </c>
      <c r="J10" s="98">
        <v>517.57978154079262</v>
      </c>
      <c r="K10" s="98">
        <v>532.48331024852257</v>
      </c>
      <c r="L10" s="98">
        <v>543.15910720257477</v>
      </c>
      <c r="M10" s="98">
        <v>534.57450295887907</v>
      </c>
      <c r="N10" s="98">
        <v>544.90989375143238</v>
      </c>
      <c r="O10" s="98">
        <v>550.0981957887534</v>
      </c>
      <c r="P10" s="98">
        <v>561.01072766892219</v>
      </c>
      <c r="Q10" s="98">
        <v>558.8607714330368</v>
      </c>
      <c r="R10" s="98">
        <v>576.23893852583979</v>
      </c>
      <c r="S10" s="98">
        <v>601.64440705627396</v>
      </c>
      <c r="T10" s="98">
        <v>625.61878485934199</v>
      </c>
      <c r="U10" s="98">
        <v>537.09312532007186</v>
      </c>
      <c r="V10" s="98">
        <v>570.00696643311471</v>
      </c>
      <c r="W10" s="98">
        <v>588.99948842118386</v>
      </c>
      <c r="X10" s="98">
        <v>530.17956068574051</v>
      </c>
      <c r="Y10" s="98">
        <v>436.47878639891127</v>
      </c>
      <c r="DA10" s="63" t="s">
        <v>2587</v>
      </c>
    </row>
    <row r="11" spans="1:105" ht="12" customHeight="1" x14ac:dyDescent="0.25">
      <c r="A11" s="97" t="s">
        <v>124</v>
      </c>
      <c r="B11" s="98">
        <v>396.49855630576548</v>
      </c>
      <c r="C11" s="98">
        <v>383.95690926705601</v>
      </c>
      <c r="D11" s="98">
        <v>383.95766085644357</v>
      </c>
      <c r="E11" s="98">
        <v>362.20606976424494</v>
      </c>
      <c r="F11" s="98">
        <v>385.69049757998835</v>
      </c>
      <c r="G11" s="98">
        <v>379.78022716555319</v>
      </c>
      <c r="H11" s="98">
        <v>378.77612317427332</v>
      </c>
      <c r="I11" s="98">
        <v>364.47317251801854</v>
      </c>
      <c r="J11" s="98">
        <v>380.47856359443443</v>
      </c>
      <c r="K11" s="98">
        <v>384.77702430031667</v>
      </c>
      <c r="L11" s="98">
        <v>405.20093286479511</v>
      </c>
      <c r="M11" s="98">
        <v>419.91169666570426</v>
      </c>
      <c r="N11" s="98">
        <v>410.50677531385719</v>
      </c>
      <c r="O11" s="98">
        <v>402.38134337464555</v>
      </c>
      <c r="P11" s="98">
        <v>405.77504911669286</v>
      </c>
      <c r="Q11" s="98">
        <v>367.14219068613733</v>
      </c>
      <c r="R11" s="98">
        <v>393.99379190454965</v>
      </c>
      <c r="S11" s="98">
        <v>368.56961316500065</v>
      </c>
      <c r="T11" s="98">
        <v>397.96304782086327</v>
      </c>
      <c r="U11" s="98">
        <v>379.25428437530104</v>
      </c>
      <c r="V11" s="98">
        <v>387.31352987565862</v>
      </c>
      <c r="W11" s="98">
        <v>380.90026011517193</v>
      </c>
      <c r="X11" s="98">
        <v>397.51536858481325</v>
      </c>
      <c r="Y11" s="98">
        <v>317.69201031654427</v>
      </c>
      <c r="DA11" s="63" t="s">
        <v>2588</v>
      </c>
    </row>
    <row r="12" spans="1:105" ht="12" customHeight="1" x14ac:dyDescent="0.25">
      <c r="A12" s="97" t="s">
        <v>123</v>
      </c>
      <c r="B12" s="98">
        <v>116.16530108223184</v>
      </c>
      <c r="C12" s="98">
        <v>133.03238598146822</v>
      </c>
      <c r="D12" s="98">
        <v>116.81401751067578</v>
      </c>
      <c r="E12" s="98">
        <v>92.873368718190676</v>
      </c>
      <c r="F12" s="98">
        <v>142.30320453742289</v>
      </c>
      <c r="G12" s="98">
        <v>127.04574311512923</v>
      </c>
      <c r="H12" s="98">
        <v>153.27167166279776</v>
      </c>
      <c r="I12" s="98">
        <v>132.99426406901821</v>
      </c>
      <c r="J12" s="98">
        <v>136.61575915370111</v>
      </c>
      <c r="K12" s="98">
        <v>139.02015828699709</v>
      </c>
      <c r="L12" s="98">
        <v>150.20937534124135</v>
      </c>
      <c r="M12" s="98">
        <v>185.89127800450419</v>
      </c>
      <c r="N12" s="98">
        <v>167.82927669779892</v>
      </c>
      <c r="O12" s="98">
        <v>161.3696468554428</v>
      </c>
      <c r="P12" s="98">
        <v>164.43655554282506</v>
      </c>
      <c r="Q12" s="98">
        <v>123.05011568515808</v>
      </c>
      <c r="R12" s="98">
        <v>141.11324058026187</v>
      </c>
      <c r="S12" s="98">
        <v>120.43504674507402</v>
      </c>
      <c r="T12" s="98">
        <v>149.4132855691108</v>
      </c>
      <c r="U12" s="98">
        <v>142.64334602466928</v>
      </c>
      <c r="V12" s="98">
        <v>148.54441216378027</v>
      </c>
      <c r="W12" s="98">
        <v>144.94842502929967</v>
      </c>
      <c r="X12" s="98">
        <v>132.99861278313529</v>
      </c>
      <c r="Y12" s="98">
        <v>104.80043908192646</v>
      </c>
      <c r="DA12" s="63" t="s">
        <v>2589</v>
      </c>
    </row>
    <row r="13" spans="1:105" ht="12" customHeight="1" x14ac:dyDescent="0.25">
      <c r="A13" s="100" t="s">
        <v>50</v>
      </c>
      <c r="B13" s="101">
        <v>116.16530108223184</v>
      </c>
      <c r="C13" s="101">
        <v>133.03238598146822</v>
      </c>
      <c r="D13" s="101">
        <v>116.81401751067578</v>
      </c>
      <c r="E13" s="101">
        <v>92.873368718190676</v>
      </c>
      <c r="F13" s="101">
        <v>142.30320453742289</v>
      </c>
      <c r="G13" s="101">
        <v>127.04574311512923</v>
      </c>
      <c r="H13" s="101">
        <v>153.27167166279776</v>
      </c>
      <c r="I13" s="101">
        <v>132.99426406901821</v>
      </c>
      <c r="J13" s="101">
        <v>136.61575915370111</v>
      </c>
      <c r="K13" s="101">
        <v>139.02015828699709</v>
      </c>
      <c r="L13" s="101">
        <v>150.20937534124135</v>
      </c>
      <c r="M13" s="101">
        <v>185.89127800450419</v>
      </c>
      <c r="N13" s="101">
        <v>167.82927669779892</v>
      </c>
      <c r="O13" s="101">
        <v>161.3696468554428</v>
      </c>
      <c r="P13" s="101">
        <v>164.43655554282506</v>
      </c>
      <c r="Q13" s="101">
        <v>123.05011568515808</v>
      </c>
      <c r="R13" s="101">
        <v>141.11324058026187</v>
      </c>
      <c r="S13" s="101">
        <v>120.43504674507402</v>
      </c>
      <c r="T13" s="101">
        <v>149.4132855691108</v>
      </c>
      <c r="U13" s="101">
        <v>142.64334602466928</v>
      </c>
      <c r="V13" s="101">
        <v>148.54441216378027</v>
      </c>
      <c r="W13" s="101">
        <v>144.94842502929967</v>
      </c>
      <c r="X13" s="101">
        <v>132.99861278313529</v>
      </c>
      <c r="Y13" s="101">
        <v>104.80043908192646</v>
      </c>
      <c r="DA13" s="131" t="s">
        <v>2590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2591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2592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2593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2594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2595</v>
      </c>
    </row>
    <row r="19" spans="1:105" ht="12" customHeight="1" x14ac:dyDescent="0.25">
      <c r="A19" s="121" t="s">
        <v>54</v>
      </c>
      <c r="B19" s="122">
        <v>96.533708760619646</v>
      </c>
      <c r="C19" s="122">
        <v>95.897287130868833</v>
      </c>
      <c r="D19" s="122">
        <v>107.57682374584466</v>
      </c>
      <c r="E19" s="122">
        <v>127.10863066206726</v>
      </c>
      <c r="F19" s="122">
        <v>125.32364325387044</v>
      </c>
      <c r="G19" s="122">
        <v>124.45017904952927</v>
      </c>
      <c r="H19" s="122">
        <v>128.62593719354297</v>
      </c>
      <c r="I19" s="122">
        <v>129.56803425410035</v>
      </c>
      <c r="J19" s="122">
        <v>133.03393504097886</v>
      </c>
      <c r="K19" s="122">
        <v>132.46720212874101</v>
      </c>
      <c r="L19" s="122">
        <v>131.53367880177555</v>
      </c>
      <c r="M19" s="122">
        <v>125.97529346709106</v>
      </c>
      <c r="N19" s="122">
        <v>125.91362826406427</v>
      </c>
      <c r="O19" s="122">
        <v>121.09591680152242</v>
      </c>
      <c r="P19" s="122">
        <v>123.05648540458104</v>
      </c>
      <c r="Q19" s="122">
        <v>122.68858646347265</v>
      </c>
      <c r="R19" s="122">
        <v>124.35271632895704</v>
      </c>
      <c r="S19" s="122">
        <v>128.9439627190518</v>
      </c>
      <c r="T19" s="122">
        <v>133.34935269402166</v>
      </c>
      <c r="U19" s="122">
        <v>134.59544375247398</v>
      </c>
      <c r="V19" s="122">
        <v>136.28996161051592</v>
      </c>
      <c r="W19" s="122">
        <v>130.11156422622844</v>
      </c>
      <c r="X19" s="122">
        <v>113.9580957786869</v>
      </c>
      <c r="Y19" s="122">
        <v>107.35527483078477</v>
      </c>
      <c r="DA19" s="130" t="s">
        <v>2596</v>
      </c>
    </row>
    <row r="20" spans="1:105" ht="12" customHeight="1" x14ac:dyDescent="0.25">
      <c r="A20" s="97" t="s">
        <v>51</v>
      </c>
      <c r="B20" s="98">
        <v>231.35480660832548</v>
      </c>
      <c r="C20" s="98">
        <v>213.15435894475158</v>
      </c>
      <c r="D20" s="98">
        <v>256.45684667186589</v>
      </c>
      <c r="E20" s="98">
        <v>301.93657322019186</v>
      </c>
      <c r="F20" s="98">
        <v>303.41911323065415</v>
      </c>
      <c r="G20" s="98">
        <v>299.03614969563796</v>
      </c>
      <c r="H20" s="98">
        <v>316.28995981852853</v>
      </c>
      <c r="I20" s="98">
        <v>301.82264168169274</v>
      </c>
      <c r="J20" s="98">
        <v>321.32752177276802</v>
      </c>
      <c r="K20" s="98">
        <v>320.49708302392366</v>
      </c>
      <c r="L20" s="98">
        <v>328.40466157456257</v>
      </c>
      <c r="M20" s="98">
        <v>320.97529400556198</v>
      </c>
      <c r="N20" s="98">
        <v>317.36963156155673</v>
      </c>
      <c r="O20" s="98">
        <v>302.82455596879885</v>
      </c>
      <c r="P20" s="98">
        <v>305.88715131988903</v>
      </c>
      <c r="Q20" s="98">
        <v>301.24794510696699</v>
      </c>
      <c r="R20" s="98">
        <v>306.06543315420532</v>
      </c>
      <c r="S20" s="98">
        <v>324.74252020337173</v>
      </c>
      <c r="T20" s="98">
        <v>327.3324001009924</v>
      </c>
      <c r="U20" s="98">
        <v>304.77559928638493</v>
      </c>
      <c r="V20" s="98">
        <v>333.25780636079577</v>
      </c>
      <c r="W20" s="98">
        <v>319.57222416790665</v>
      </c>
      <c r="X20" s="98">
        <v>244.15787641370744</v>
      </c>
      <c r="Y20" s="98">
        <v>227.15867022678282</v>
      </c>
      <c r="DA20" s="63" t="s">
        <v>2597</v>
      </c>
    </row>
    <row r="21" spans="1:105" ht="12" customHeight="1" x14ac:dyDescent="0.25">
      <c r="A21" s="97" t="s">
        <v>50</v>
      </c>
      <c r="B21" s="98">
        <v>149.68789194405826</v>
      </c>
      <c r="C21" s="98">
        <v>151.79639812824115</v>
      </c>
      <c r="D21" s="98">
        <v>161.37800068808315</v>
      </c>
      <c r="E21" s="98">
        <v>203.92042043369369</v>
      </c>
      <c r="F21" s="98">
        <v>203.89024143731112</v>
      </c>
      <c r="G21" s="98">
        <v>199.49286622172028</v>
      </c>
      <c r="H21" s="98">
        <v>202.43407201592871</v>
      </c>
      <c r="I21" s="98">
        <v>209.5269628456914</v>
      </c>
      <c r="J21" s="98">
        <v>214.16933396187332</v>
      </c>
      <c r="K21" s="98">
        <v>220.31224868785148</v>
      </c>
      <c r="L21" s="98">
        <v>223.97607605560083</v>
      </c>
      <c r="M21" s="98">
        <v>215.63269682562844</v>
      </c>
      <c r="N21" s="98">
        <v>215.88845305356423</v>
      </c>
      <c r="O21" s="98">
        <v>206.8501632102446</v>
      </c>
      <c r="P21" s="98">
        <v>205.8708048776474</v>
      </c>
      <c r="Q21" s="98">
        <v>205.16818001006848</v>
      </c>
      <c r="R21" s="98">
        <v>206.72989395842589</v>
      </c>
      <c r="S21" s="98">
        <v>209.91059097491387</v>
      </c>
      <c r="T21" s="98">
        <v>217.18326570754559</v>
      </c>
      <c r="U21" s="98">
        <v>226.44206519386694</v>
      </c>
      <c r="V21" s="98">
        <v>213.24898035528906</v>
      </c>
      <c r="W21" s="98">
        <v>202.38615325807407</v>
      </c>
      <c r="X21" s="98">
        <v>175.59763090182076</v>
      </c>
      <c r="Y21" s="98">
        <v>143.38658301720639</v>
      </c>
      <c r="DA21" s="63" t="s">
        <v>2598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2599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2467.2237497345568</v>
      </c>
      <c r="C24" s="117">
        <f t="shared" si="7"/>
        <v>2488.2585639002041</v>
      </c>
      <c r="D24" s="117">
        <f t="shared" si="7"/>
        <v>2494.4640893661481</v>
      </c>
      <c r="E24" s="117">
        <f t="shared" si="7"/>
        <v>2539.727465265732</v>
      </c>
      <c r="F24" s="117">
        <f t="shared" si="7"/>
        <v>2687.8673504075568</v>
      </c>
      <c r="G24" s="117">
        <f t="shared" si="7"/>
        <v>2730.2229354224655</v>
      </c>
      <c r="H24" s="117">
        <f t="shared" si="7"/>
        <v>2638.3080807891438</v>
      </c>
      <c r="I24" s="117">
        <f t="shared" si="7"/>
        <v>2395.6433188889391</v>
      </c>
      <c r="J24" s="117">
        <f t="shared" si="7"/>
        <v>2623.6025376661883</v>
      </c>
      <c r="K24" s="117">
        <f t="shared" si="7"/>
        <v>2529.225408004309</v>
      </c>
      <c r="L24" s="117">
        <f t="shared" si="7"/>
        <v>2747.9806940709977</v>
      </c>
      <c r="M24" s="117">
        <f t="shared" si="7"/>
        <v>2363.3762973002072</v>
      </c>
      <c r="N24" s="117">
        <f t="shared" si="7"/>
        <v>2395.6618062141829</v>
      </c>
      <c r="O24" s="117">
        <f t="shared" si="7"/>
        <v>2538.0619779895715</v>
      </c>
      <c r="P24" s="117">
        <f t="shared" si="7"/>
        <v>2158.3737151086516</v>
      </c>
      <c r="Q24" s="117">
        <f t="shared" si="7"/>
        <v>2134.2952536606804</v>
      </c>
      <c r="R24" s="117">
        <f t="shared" ref="R24:V24" si="8">R25+R28+R30+R39</f>
        <v>2391.7259825570582</v>
      </c>
      <c r="S24" s="117">
        <f t="shared" si="8"/>
        <v>2169.7729826749278</v>
      </c>
      <c r="T24" s="117">
        <f t="shared" si="8"/>
        <v>2394.4488228671694</v>
      </c>
      <c r="U24" s="117">
        <f t="shared" si="8"/>
        <v>2234.2658596644005</v>
      </c>
      <c r="V24" s="117">
        <f t="shared" si="8"/>
        <v>2220.0422284211309</v>
      </c>
      <c r="W24" s="117">
        <f t="shared" ref="W24:Y24" si="9">W25+W28+W30+W39</f>
        <v>2390.8033627962586</v>
      </c>
      <c r="X24" s="117">
        <f t="shared" si="9"/>
        <v>2275.0377193289628</v>
      </c>
      <c r="Y24" s="117">
        <f t="shared" si="9"/>
        <v>1949.9983096029359</v>
      </c>
      <c r="DA24" s="129" t="s">
        <v>2600</v>
      </c>
    </row>
    <row r="25" spans="1:105" ht="12.95" customHeight="1" x14ac:dyDescent="0.25">
      <c r="A25" s="121" t="s">
        <v>57</v>
      </c>
      <c r="B25" s="122">
        <f t="shared" ref="B25:Q25" si="10">SUM(B26:B27)</f>
        <v>2200.0036922349909</v>
      </c>
      <c r="C25" s="122">
        <f t="shared" si="10"/>
        <v>2230.3135660309445</v>
      </c>
      <c r="D25" s="122">
        <f t="shared" si="10"/>
        <v>2242.3845680930435</v>
      </c>
      <c r="E25" s="122">
        <f t="shared" si="10"/>
        <v>2295.3428053721127</v>
      </c>
      <c r="F25" s="122">
        <f t="shared" si="10"/>
        <v>2440.5231694194777</v>
      </c>
      <c r="G25" s="122">
        <f t="shared" si="10"/>
        <v>2508.6102166781679</v>
      </c>
      <c r="H25" s="122">
        <f t="shared" si="10"/>
        <v>2447.1045561108549</v>
      </c>
      <c r="I25" s="122">
        <f t="shared" si="10"/>
        <v>2226.8778578464503</v>
      </c>
      <c r="J25" s="122">
        <f t="shared" si="10"/>
        <v>2464.9886904889258</v>
      </c>
      <c r="K25" s="122">
        <f t="shared" si="10"/>
        <v>2378.1867169654911</v>
      </c>
      <c r="L25" s="122">
        <f t="shared" si="10"/>
        <v>2598.8037607960041</v>
      </c>
      <c r="M25" s="122">
        <f t="shared" si="10"/>
        <v>2215.8494060625685</v>
      </c>
      <c r="N25" s="122">
        <f t="shared" si="10"/>
        <v>2260.80192624969</v>
      </c>
      <c r="O25" s="122">
        <f t="shared" si="10"/>
        <v>2407.8328204632776</v>
      </c>
      <c r="P25" s="122">
        <f t="shared" si="10"/>
        <v>2031.2119005839152</v>
      </c>
      <c r="Q25" s="122">
        <f t="shared" si="10"/>
        <v>2012.5995415613154</v>
      </c>
      <c r="R25" s="122">
        <f t="shared" ref="R25:V25" si="11">SUM(R26:R27)</f>
        <v>2267.092308186162</v>
      </c>
      <c r="S25" s="122">
        <f t="shared" si="11"/>
        <v>2045.1915289787173</v>
      </c>
      <c r="T25" s="122">
        <f t="shared" si="11"/>
        <v>2268.7175764782814</v>
      </c>
      <c r="U25" s="122">
        <f t="shared" si="11"/>
        <v>2119.3628774710414</v>
      </c>
      <c r="V25" s="122">
        <f t="shared" si="11"/>
        <v>2108.3346676472484</v>
      </c>
      <c r="W25" s="122">
        <f t="shared" ref="W25:Y25" si="12">SUM(W26:W27)</f>
        <v>2283.602001100553</v>
      </c>
      <c r="X25" s="122">
        <f t="shared" si="12"/>
        <v>2167.3765938098945</v>
      </c>
      <c r="Y25" s="122">
        <f t="shared" si="12"/>
        <v>1856.0292654930747</v>
      </c>
      <c r="DA25" s="130" t="s">
        <v>2601</v>
      </c>
    </row>
    <row r="26" spans="1:105" ht="12" customHeight="1" x14ac:dyDescent="0.25">
      <c r="A26" s="97" t="s">
        <v>74</v>
      </c>
      <c r="B26" s="98">
        <v>2200.0036922349909</v>
      </c>
      <c r="C26" s="98">
        <v>2230.3135660309445</v>
      </c>
      <c r="D26" s="98">
        <v>2242.3845680930435</v>
      </c>
      <c r="E26" s="98">
        <v>2295.3428053721127</v>
      </c>
      <c r="F26" s="98">
        <v>2440.5231694194777</v>
      </c>
      <c r="G26" s="98">
        <v>2508.6102166781679</v>
      </c>
      <c r="H26" s="98">
        <v>2447.1045561108549</v>
      </c>
      <c r="I26" s="98">
        <v>2226.8778578464503</v>
      </c>
      <c r="J26" s="98">
        <v>2464.9886904889258</v>
      </c>
      <c r="K26" s="98">
        <v>2378.1867169654911</v>
      </c>
      <c r="L26" s="98">
        <v>2598.8037607960041</v>
      </c>
      <c r="M26" s="98">
        <v>2215.8494060625685</v>
      </c>
      <c r="N26" s="98">
        <v>2260.80192624969</v>
      </c>
      <c r="O26" s="98">
        <v>2407.8328204632776</v>
      </c>
      <c r="P26" s="98">
        <v>2031.2119005839152</v>
      </c>
      <c r="Q26" s="98">
        <v>2012.5995415613154</v>
      </c>
      <c r="R26" s="98">
        <v>2267.092308186162</v>
      </c>
      <c r="S26" s="98">
        <v>2045.1915289787173</v>
      </c>
      <c r="T26" s="98">
        <v>2268.7175764782814</v>
      </c>
      <c r="U26" s="98">
        <v>2119.3628774710414</v>
      </c>
      <c r="V26" s="98">
        <v>2108.3346676472484</v>
      </c>
      <c r="W26" s="98">
        <v>2283.602001100553</v>
      </c>
      <c r="X26" s="98">
        <v>2167.3765938098945</v>
      </c>
      <c r="Y26" s="98">
        <v>1856.0292654930747</v>
      </c>
      <c r="DA26" s="63" t="s">
        <v>2602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2603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2604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2605</v>
      </c>
    </row>
    <row r="30" spans="1:105" ht="12" customHeight="1" x14ac:dyDescent="0.25">
      <c r="A30" s="121" t="s">
        <v>55</v>
      </c>
      <c r="B30" s="122">
        <v>187.64157154742639</v>
      </c>
      <c r="C30" s="122">
        <v>180.16541560572517</v>
      </c>
      <c r="D30" s="122">
        <v>173.39630255849059</v>
      </c>
      <c r="E30" s="122">
        <v>163.58958185412379</v>
      </c>
      <c r="F30" s="122">
        <v>166.17686377960192</v>
      </c>
      <c r="G30" s="122">
        <v>148.38795446467506</v>
      </c>
      <c r="H30" s="122">
        <v>126.69350470531153</v>
      </c>
      <c r="I30" s="122">
        <v>110.17120444966976</v>
      </c>
      <c r="J30" s="122">
        <v>103.53685500838614</v>
      </c>
      <c r="K30" s="122">
        <v>97.815382169903685</v>
      </c>
      <c r="L30" s="122">
        <v>97.043081574560958</v>
      </c>
      <c r="M30" s="122">
        <v>96.099632438622692</v>
      </c>
      <c r="N30" s="122">
        <v>86.773426432011391</v>
      </c>
      <c r="O30" s="122">
        <v>83.213856634512609</v>
      </c>
      <c r="P30" s="122">
        <v>80.941430399594111</v>
      </c>
      <c r="Q30" s="122">
        <v>77.38348509959711</v>
      </c>
      <c r="R30" s="122">
        <v>81.500269139960068</v>
      </c>
      <c r="S30" s="122">
        <v>80.980615101001945</v>
      </c>
      <c r="T30" s="122">
        <v>83.332966723529509</v>
      </c>
      <c r="U30" s="122">
        <v>75.647923701794838</v>
      </c>
      <c r="V30" s="122">
        <v>73.429330092544959</v>
      </c>
      <c r="W30" s="122">
        <v>70.481602786729113</v>
      </c>
      <c r="X30" s="122">
        <v>71.826404258680554</v>
      </c>
      <c r="Y30" s="122">
        <v>60.376884961470509</v>
      </c>
      <c r="DA30" s="130" t="s">
        <v>2606</v>
      </c>
    </row>
    <row r="31" spans="1:105" ht="12" customHeight="1" x14ac:dyDescent="0.25">
      <c r="A31" s="97" t="s">
        <v>141</v>
      </c>
      <c r="B31" s="98">
        <v>352.40174475492591</v>
      </c>
      <c r="C31" s="98">
        <v>350.83991943678308</v>
      </c>
      <c r="D31" s="98">
        <v>348.69179818501209</v>
      </c>
      <c r="E31" s="98">
        <v>334.62294064949589</v>
      </c>
      <c r="F31" s="98">
        <v>350.43572296805718</v>
      </c>
      <c r="G31" s="98">
        <v>344.85868755570607</v>
      </c>
      <c r="H31" s="98">
        <v>335.20648687315065</v>
      </c>
      <c r="I31" s="98">
        <v>326.03449818273799</v>
      </c>
      <c r="J31" s="98">
        <v>328.09835983747018</v>
      </c>
      <c r="K31" s="98">
        <v>328.096174345311</v>
      </c>
      <c r="L31" s="98">
        <v>348.61920974684756</v>
      </c>
      <c r="M31" s="98">
        <v>365.92316352890674</v>
      </c>
      <c r="N31" s="98">
        <v>352.37684362742988</v>
      </c>
      <c r="O31" s="98">
        <v>348.44832958837378</v>
      </c>
      <c r="P31" s="98">
        <v>342.38678168439975</v>
      </c>
      <c r="Q31" s="98">
        <v>325.92469298711285</v>
      </c>
      <c r="R31" s="98">
        <v>341.54480631462837</v>
      </c>
      <c r="S31" s="98">
        <v>337.97660130263284</v>
      </c>
      <c r="T31" s="98">
        <v>351.55545482906007</v>
      </c>
      <c r="U31" s="98">
        <v>331.18343830644932</v>
      </c>
      <c r="V31" s="98">
        <v>324.31507725580906</v>
      </c>
      <c r="W31" s="98">
        <v>308.49990297322034</v>
      </c>
      <c r="X31" s="98">
        <v>307.30185011664179</v>
      </c>
      <c r="Y31" s="98">
        <v>257.07517180998622</v>
      </c>
      <c r="DA31" s="63" t="s">
        <v>2607</v>
      </c>
    </row>
    <row r="32" spans="1:105" ht="12" customHeight="1" x14ac:dyDescent="0.25">
      <c r="A32" s="97" t="s">
        <v>140</v>
      </c>
      <c r="B32" s="98">
        <v>57.561786754128555</v>
      </c>
      <c r="C32" s="98">
        <v>71.546627959796652</v>
      </c>
      <c r="D32" s="98">
        <v>63.000332312631386</v>
      </c>
      <c r="E32" s="98">
        <v>54.551399157332128</v>
      </c>
      <c r="F32" s="98">
        <v>58.414117747969627</v>
      </c>
      <c r="G32" s="98">
        <v>62.009325813200697</v>
      </c>
      <c r="H32" s="98">
        <v>63.678729763770953</v>
      </c>
      <c r="I32" s="98">
        <v>57.538982653000652</v>
      </c>
      <c r="J32" s="98">
        <v>57.43591935834705</v>
      </c>
      <c r="K32" s="98">
        <v>57.098613496949483</v>
      </c>
      <c r="L32" s="98">
        <v>57.830310297110877</v>
      </c>
      <c r="M32" s="98">
        <v>59.06926832850624</v>
      </c>
      <c r="N32" s="98">
        <v>48.761775179237077</v>
      </c>
      <c r="O32" s="98">
        <v>41.895321859197495</v>
      </c>
      <c r="P32" s="98">
        <v>53.528840847434161</v>
      </c>
      <c r="Q32" s="98">
        <v>45.685769731679905</v>
      </c>
      <c r="R32" s="98">
        <v>58.980925012877734</v>
      </c>
      <c r="S32" s="98">
        <v>58.263152694412909</v>
      </c>
      <c r="T32" s="98">
        <v>64.005854039024555</v>
      </c>
      <c r="U32" s="98">
        <v>58.409899473643875</v>
      </c>
      <c r="V32" s="98">
        <v>61.741961763250991</v>
      </c>
      <c r="W32" s="98">
        <v>61.708237278455343</v>
      </c>
      <c r="X32" s="98">
        <v>52.02935605556398</v>
      </c>
      <c r="Y32" s="98">
        <v>44.913617684611651</v>
      </c>
      <c r="DA32" s="63" t="s">
        <v>2608</v>
      </c>
    </row>
    <row r="33" spans="1:105" ht="12" customHeight="1" x14ac:dyDescent="0.25">
      <c r="A33" s="100" t="s">
        <v>50</v>
      </c>
      <c r="B33" s="101">
        <v>57.561786754128555</v>
      </c>
      <c r="C33" s="101">
        <v>71.546627959796652</v>
      </c>
      <c r="D33" s="101">
        <v>63.000332312631386</v>
      </c>
      <c r="E33" s="101">
        <v>54.551399157332128</v>
      </c>
      <c r="F33" s="101">
        <v>58.414117747969627</v>
      </c>
      <c r="G33" s="101">
        <v>62.009325813200697</v>
      </c>
      <c r="H33" s="101">
        <v>63.678729763770953</v>
      </c>
      <c r="I33" s="101">
        <v>57.538982653000652</v>
      </c>
      <c r="J33" s="101">
        <v>57.43591935834705</v>
      </c>
      <c r="K33" s="101">
        <v>57.098613496949483</v>
      </c>
      <c r="L33" s="101">
        <v>57.830310297110877</v>
      </c>
      <c r="M33" s="101">
        <v>59.06926832850624</v>
      </c>
      <c r="N33" s="101">
        <v>48.761775179237077</v>
      </c>
      <c r="O33" s="101">
        <v>41.895321859197495</v>
      </c>
      <c r="P33" s="101">
        <v>53.528840847434161</v>
      </c>
      <c r="Q33" s="101">
        <v>45.685769731679905</v>
      </c>
      <c r="R33" s="101">
        <v>58.980925012877734</v>
      </c>
      <c r="S33" s="101">
        <v>58.263152694412909</v>
      </c>
      <c r="T33" s="101">
        <v>64.005854039024555</v>
      </c>
      <c r="U33" s="101">
        <v>58.409899473643875</v>
      </c>
      <c r="V33" s="101">
        <v>61.741961763250991</v>
      </c>
      <c r="W33" s="101">
        <v>61.708237278455343</v>
      </c>
      <c r="X33" s="101">
        <v>52.02935605556398</v>
      </c>
      <c r="Y33" s="101">
        <v>44.913617684611651</v>
      </c>
      <c r="DA33" s="131" t="s">
        <v>2609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2610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2611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2612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2613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2614</v>
      </c>
    </row>
    <row r="39" spans="1:105" ht="12" customHeight="1" x14ac:dyDescent="0.25">
      <c r="A39" s="121" t="s">
        <v>54</v>
      </c>
      <c r="B39" s="122">
        <v>79.578485952139445</v>
      </c>
      <c r="C39" s="122">
        <v>77.779582263534351</v>
      </c>
      <c r="D39" s="122">
        <v>78.683218714613659</v>
      </c>
      <c r="E39" s="122">
        <v>80.795078039495166</v>
      </c>
      <c r="F39" s="122">
        <v>81.167317208477556</v>
      </c>
      <c r="G39" s="122">
        <v>73.224764279622576</v>
      </c>
      <c r="H39" s="122">
        <v>64.510019972977275</v>
      </c>
      <c r="I39" s="122">
        <v>58.59425659281893</v>
      </c>
      <c r="J39" s="122">
        <v>55.07699216887633</v>
      </c>
      <c r="K39" s="122">
        <v>53.223308868914003</v>
      </c>
      <c r="L39" s="122">
        <v>52.133851700432984</v>
      </c>
      <c r="M39" s="122">
        <v>51.427258799015938</v>
      </c>
      <c r="N39" s="122">
        <v>48.086453532481386</v>
      </c>
      <c r="O39" s="122">
        <v>47.015300891781493</v>
      </c>
      <c r="P39" s="122">
        <v>46.220384125142019</v>
      </c>
      <c r="Q39" s="122">
        <v>44.312226999767837</v>
      </c>
      <c r="R39" s="122">
        <v>43.133405230936098</v>
      </c>
      <c r="S39" s="122">
        <v>43.6008385952087</v>
      </c>
      <c r="T39" s="122">
        <v>42.398279665358508</v>
      </c>
      <c r="U39" s="122">
        <v>39.255058491564363</v>
      </c>
      <c r="V39" s="122">
        <v>38.278230681337291</v>
      </c>
      <c r="W39" s="122">
        <v>36.719758908976267</v>
      </c>
      <c r="X39" s="122">
        <v>35.83472126038771</v>
      </c>
      <c r="Y39" s="122">
        <v>33.592159148390607</v>
      </c>
      <c r="DA39" s="130" t="s">
        <v>2615</v>
      </c>
    </row>
    <row r="40" spans="1:105" ht="12" customHeight="1" x14ac:dyDescent="0.25">
      <c r="A40" s="97" t="s">
        <v>50</v>
      </c>
      <c r="B40" s="98">
        <v>228.59732238330261</v>
      </c>
      <c r="C40" s="98">
        <v>228.46598825741802</v>
      </c>
      <c r="D40" s="98">
        <v>234.70248830854393</v>
      </c>
      <c r="E40" s="98">
        <v>244.85287320596561</v>
      </c>
      <c r="F40" s="98">
        <v>252.52152328616583</v>
      </c>
      <c r="G40" s="98">
        <v>241.10545642151104</v>
      </c>
      <c r="H40" s="98">
        <v>231.12061396999752</v>
      </c>
      <c r="I40" s="98">
        <v>221.17050770879621</v>
      </c>
      <c r="J40" s="98">
        <v>208.8972527964589</v>
      </c>
      <c r="K40" s="98">
        <v>204.87594310732351</v>
      </c>
      <c r="L40" s="98">
        <v>205.49500060665582</v>
      </c>
      <c r="M40" s="98">
        <v>205.90916617279666</v>
      </c>
      <c r="N40" s="98">
        <v>192.54019104280556</v>
      </c>
      <c r="O40" s="98">
        <v>190.38423141720307</v>
      </c>
      <c r="P40" s="98">
        <v>188.23026468980336</v>
      </c>
      <c r="Q40" s="98">
        <v>185.99012906507204</v>
      </c>
      <c r="R40" s="98">
        <v>188.08469304189077</v>
      </c>
      <c r="S40" s="98">
        <v>199.06054548990292</v>
      </c>
      <c r="T40" s="98">
        <v>204.23956126743286</v>
      </c>
      <c r="U40" s="98">
        <v>199.00277902721183</v>
      </c>
      <c r="V40" s="98">
        <v>201.05204488126594</v>
      </c>
      <c r="W40" s="98">
        <v>194.00676548019325</v>
      </c>
      <c r="X40" s="98">
        <v>186.4890453805865</v>
      </c>
      <c r="Y40" s="98">
        <v>168.44654877602954</v>
      </c>
      <c r="DA40" s="63" t="s">
        <v>2616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2617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4205.845040761219</v>
      </c>
      <c r="C43" s="117">
        <f t="shared" si="14"/>
        <v>4691.2996555649643</v>
      </c>
      <c r="D43" s="117">
        <f t="shared" si="14"/>
        <v>4356.7950524919015</v>
      </c>
      <c r="E43" s="117">
        <f t="shared" si="14"/>
        <v>4503.9420983958235</v>
      </c>
      <c r="F43" s="117">
        <f t="shared" si="14"/>
        <v>4401.6191731954577</v>
      </c>
      <c r="G43" s="117">
        <f t="shared" si="14"/>
        <v>4506.4098058886348</v>
      </c>
      <c r="H43" s="117">
        <f t="shared" si="14"/>
        <v>4528.5034988164098</v>
      </c>
      <c r="I43" s="117">
        <f t="shared" si="14"/>
        <v>3627.3163083527438</v>
      </c>
      <c r="J43" s="117">
        <f t="shared" si="14"/>
        <v>4413.1646036952061</v>
      </c>
      <c r="K43" s="117">
        <f t="shared" si="14"/>
        <v>4149.5178633255655</v>
      </c>
      <c r="L43" s="117">
        <f t="shared" si="14"/>
        <v>4231.5705539724668</v>
      </c>
      <c r="M43" s="117">
        <f t="shared" si="14"/>
        <v>3847.8506604810877</v>
      </c>
      <c r="N43" s="117">
        <f t="shared" si="14"/>
        <v>3910.5863142539142</v>
      </c>
      <c r="O43" s="117">
        <f t="shared" si="14"/>
        <v>3906.8719251364723</v>
      </c>
      <c r="P43" s="117">
        <f t="shared" si="14"/>
        <v>3299.703505304914</v>
      </c>
      <c r="Q43" s="117">
        <f t="shared" si="14"/>
        <v>3499.8436229209678</v>
      </c>
      <c r="R43" s="117">
        <f t="shared" ref="R43:V43" si="15">R44+R47+R49+R58</f>
        <v>3486.9491463434192</v>
      </c>
      <c r="S43" s="117">
        <f t="shared" si="15"/>
        <v>3510.9908260588359</v>
      </c>
      <c r="T43" s="117">
        <f t="shared" si="15"/>
        <v>3334.1171690351739</v>
      </c>
      <c r="U43" s="117">
        <f t="shared" si="15"/>
        <v>3490.5259816427488</v>
      </c>
      <c r="V43" s="117">
        <f t="shared" si="15"/>
        <v>3783.4707846565184</v>
      </c>
      <c r="W43" s="117">
        <f t="shared" ref="W43:Y43" si="16">W44+W47+W49+W58</f>
        <v>3138.5114886310316</v>
      </c>
      <c r="X43" s="117">
        <f t="shared" si="16"/>
        <v>3400.7803422254296</v>
      </c>
      <c r="Y43" s="117">
        <f t="shared" si="16"/>
        <v>3129.8561510918189</v>
      </c>
      <c r="DA43" s="129" t="s">
        <v>2618</v>
      </c>
    </row>
    <row r="44" spans="1:105" ht="12.95" customHeight="1" x14ac:dyDescent="0.25">
      <c r="A44" s="121" t="s">
        <v>57</v>
      </c>
      <c r="B44" s="122">
        <f t="shared" ref="B44:Q44" si="17">SUM(B45:B46)</f>
        <v>3771.5849092153421</v>
      </c>
      <c r="C44" s="122">
        <f t="shared" si="17"/>
        <v>4227.8924000795187</v>
      </c>
      <c r="D44" s="122">
        <f t="shared" si="17"/>
        <v>3903.2285925023907</v>
      </c>
      <c r="E44" s="122">
        <f t="shared" si="17"/>
        <v>4041.7768555586754</v>
      </c>
      <c r="F44" s="122">
        <f t="shared" si="17"/>
        <v>3943.4723330885872</v>
      </c>
      <c r="G44" s="122">
        <f t="shared" si="17"/>
        <v>4037.8452380902195</v>
      </c>
      <c r="H44" s="122">
        <f t="shared" si="17"/>
        <v>4040.3692710456503</v>
      </c>
      <c r="I44" s="122">
        <f t="shared" si="17"/>
        <v>3216.0491820540501</v>
      </c>
      <c r="J44" s="122">
        <f t="shared" si="17"/>
        <v>3927.2576788152273</v>
      </c>
      <c r="K44" s="122">
        <f t="shared" si="17"/>
        <v>3677.102096208278</v>
      </c>
      <c r="L44" s="122">
        <f t="shared" si="17"/>
        <v>3766.2280032486265</v>
      </c>
      <c r="M44" s="122">
        <f t="shared" si="17"/>
        <v>3369.232744755368</v>
      </c>
      <c r="N44" s="122">
        <f t="shared" si="17"/>
        <v>3441.7388981534286</v>
      </c>
      <c r="O44" s="122">
        <f t="shared" si="17"/>
        <v>3514.5403398174317</v>
      </c>
      <c r="P44" s="122">
        <f t="shared" si="17"/>
        <v>2895.0125806014948</v>
      </c>
      <c r="Q44" s="122">
        <f t="shared" si="17"/>
        <v>3113.5530446729872</v>
      </c>
      <c r="R44" s="122">
        <f t="shared" ref="R44:V44" si="18">SUM(R45:R46)</f>
        <v>3088.6003000501255</v>
      </c>
      <c r="S44" s="122">
        <f t="shared" si="18"/>
        <v>3086.9751541394216</v>
      </c>
      <c r="T44" s="122">
        <f t="shared" si="18"/>
        <v>2915.9650231069345</v>
      </c>
      <c r="U44" s="122">
        <f t="shared" si="18"/>
        <v>3028.2985545131664</v>
      </c>
      <c r="V44" s="122">
        <f t="shared" si="18"/>
        <v>3282.9881976391966</v>
      </c>
      <c r="W44" s="122">
        <f t="shared" ref="W44:Y44" si="19">SUM(W45:W46)</f>
        <v>2749.0924615730237</v>
      </c>
      <c r="X44" s="122">
        <f t="shared" si="19"/>
        <v>2973.7037931637028</v>
      </c>
      <c r="Y44" s="122">
        <f t="shared" si="19"/>
        <v>2726.9916629611744</v>
      </c>
      <c r="DA44" s="130" t="s">
        <v>2619</v>
      </c>
    </row>
    <row r="45" spans="1:105" ht="12" customHeight="1" x14ac:dyDescent="0.25">
      <c r="A45" s="97" t="s">
        <v>212</v>
      </c>
      <c r="B45" s="98">
        <v>3771.5849092153421</v>
      </c>
      <c r="C45" s="98">
        <v>4227.8924000795187</v>
      </c>
      <c r="D45" s="98">
        <v>3903.2285925023907</v>
      </c>
      <c r="E45" s="98">
        <v>4041.7768555586754</v>
      </c>
      <c r="F45" s="98">
        <v>3943.4723330885872</v>
      </c>
      <c r="G45" s="98">
        <v>4037.8452380902195</v>
      </c>
      <c r="H45" s="98">
        <v>4040.3692710456503</v>
      </c>
      <c r="I45" s="98">
        <v>3216.0491820540501</v>
      </c>
      <c r="J45" s="98">
        <v>3927.2576788152273</v>
      </c>
      <c r="K45" s="98">
        <v>3677.102096208278</v>
      </c>
      <c r="L45" s="98">
        <v>3766.2280032486265</v>
      </c>
      <c r="M45" s="98">
        <v>3369.232744755368</v>
      </c>
      <c r="N45" s="98">
        <v>3441.7388981534286</v>
      </c>
      <c r="O45" s="98">
        <v>3514.5403398174317</v>
      </c>
      <c r="P45" s="98">
        <v>2895.0125806014948</v>
      </c>
      <c r="Q45" s="98">
        <v>3113.5530446729872</v>
      </c>
      <c r="R45" s="98">
        <v>3088.6003000501255</v>
      </c>
      <c r="S45" s="98">
        <v>3086.9751541394216</v>
      </c>
      <c r="T45" s="98">
        <v>2915.9650231069345</v>
      </c>
      <c r="U45" s="98">
        <v>3028.2985545131664</v>
      </c>
      <c r="V45" s="98">
        <v>3282.9881976391966</v>
      </c>
      <c r="W45" s="98">
        <v>2749.0924615730237</v>
      </c>
      <c r="X45" s="98">
        <v>2973.7037931637028</v>
      </c>
      <c r="Y45" s="98">
        <v>2726.9916629611744</v>
      </c>
      <c r="DA45" s="63" t="s">
        <v>2620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2621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2622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2623</v>
      </c>
    </row>
    <row r="49" spans="1:105" ht="12" customHeight="1" x14ac:dyDescent="0.25">
      <c r="A49" s="121" t="s">
        <v>55</v>
      </c>
      <c r="B49" s="122">
        <v>394.64723681105136</v>
      </c>
      <c r="C49" s="122">
        <v>425.44119100384364</v>
      </c>
      <c r="D49" s="122">
        <v>415.81945558266705</v>
      </c>
      <c r="E49" s="122">
        <v>425.92059256500437</v>
      </c>
      <c r="F49" s="122">
        <v>422.05508702025008</v>
      </c>
      <c r="G49" s="122">
        <v>433.48177687632017</v>
      </c>
      <c r="H49" s="122">
        <v>456.16806526925103</v>
      </c>
      <c r="I49" s="122">
        <v>379.16990811715635</v>
      </c>
      <c r="J49" s="122">
        <v>456.64990257434289</v>
      </c>
      <c r="K49" s="122">
        <v>443.63952080176728</v>
      </c>
      <c r="L49" s="122">
        <v>437.1673228232188</v>
      </c>
      <c r="M49" s="122">
        <v>450.66688192343469</v>
      </c>
      <c r="N49" s="122">
        <v>443.2234393040207</v>
      </c>
      <c r="O49" s="122">
        <v>366.68636230220733</v>
      </c>
      <c r="P49" s="122">
        <v>379.46952919915515</v>
      </c>
      <c r="Q49" s="122">
        <v>361.69169697792296</v>
      </c>
      <c r="R49" s="122">
        <v>374.77767890448308</v>
      </c>
      <c r="S49" s="122">
        <v>399.75529144253892</v>
      </c>
      <c r="T49" s="122">
        <v>393.76338163551645</v>
      </c>
      <c r="U49" s="122">
        <v>438.71987775590378</v>
      </c>
      <c r="V49" s="122">
        <v>476.18904882292139</v>
      </c>
      <c r="W49" s="122">
        <v>366.10325722934863</v>
      </c>
      <c r="X49" s="122">
        <v>404.8079486063055</v>
      </c>
      <c r="Y49" s="122">
        <v>383.86485183358599</v>
      </c>
      <c r="DA49" s="130" t="s">
        <v>2624</v>
      </c>
    </row>
    <row r="50" spans="1:105" ht="12" customHeight="1" x14ac:dyDescent="0.25">
      <c r="A50" s="97" t="s">
        <v>138</v>
      </c>
      <c r="B50" s="98">
        <v>593.46503575183431</v>
      </c>
      <c r="C50" s="98">
        <v>641.89813704613721</v>
      </c>
      <c r="D50" s="98">
        <v>628.06127842772855</v>
      </c>
      <c r="E50" s="98">
        <v>642.54912706693983</v>
      </c>
      <c r="F50" s="98">
        <v>639.31366025759723</v>
      </c>
      <c r="G50" s="98">
        <v>653.34168835388232</v>
      </c>
      <c r="H50" s="98">
        <v>680.45626062653764</v>
      </c>
      <c r="I50" s="98">
        <v>559.31913842539711</v>
      </c>
      <c r="J50" s="98">
        <v>669.09811231409276</v>
      </c>
      <c r="K50" s="98">
        <v>648.68545496720128</v>
      </c>
      <c r="L50" s="98">
        <v>640.72163426128441</v>
      </c>
      <c r="M50" s="98">
        <v>673.35701074802364</v>
      </c>
      <c r="N50" s="98">
        <v>681.34292621334475</v>
      </c>
      <c r="O50" s="98">
        <v>600.76426689693847</v>
      </c>
      <c r="P50" s="98">
        <v>637.96430728258792</v>
      </c>
      <c r="Q50" s="98">
        <v>614.76875287854648</v>
      </c>
      <c r="R50" s="98">
        <v>616.43632943278669</v>
      </c>
      <c r="S50" s="98">
        <v>634.03279007740298</v>
      </c>
      <c r="T50" s="98">
        <v>602.343223724224</v>
      </c>
      <c r="U50" s="98">
        <v>648.52085892745276</v>
      </c>
      <c r="V50" s="98">
        <v>706.98448187393183</v>
      </c>
      <c r="W50" s="98">
        <v>530.66146987135119</v>
      </c>
      <c r="X50" s="98">
        <v>586.71244487427896</v>
      </c>
      <c r="Y50" s="98">
        <v>547.43359687972452</v>
      </c>
      <c r="DA50" s="63" t="s">
        <v>2625</v>
      </c>
    </row>
    <row r="51" spans="1:105" ht="12" customHeight="1" x14ac:dyDescent="0.25">
      <c r="A51" s="97" t="s">
        <v>137</v>
      </c>
      <c r="B51" s="98">
        <v>212.96534051690463</v>
      </c>
      <c r="C51" s="98">
        <v>238.0793898633552</v>
      </c>
      <c r="D51" s="98">
        <v>243.86498355190182</v>
      </c>
      <c r="E51" s="98">
        <v>261.72995676737804</v>
      </c>
      <c r="F51" s="98">
        <v>272.10965407557711</v>
      </c>
      <c r="G51" s="98">
        <v>289.85223077374752</v>
      </c>
      <c r="H51" s="98">
        <v>311.62228499119914</v>
      </c>
      <c r="I51" s="98">
        <v>257.5424670114183</v>
      </c>
      <c r="J51" s="98">
        <v>301.990466648032</v>
      </c>
      <c r="K51" s="98">
        <v>295.71280566857405</v>
      </c>
      <c r="L51" s="98">
        <v>288.67389367486885</v>
      </c>
      <c r="M51" s="98">
        <v>304.07557466191025</v>
      </c>
      <c r="N51" s="98">
        <v>314.12985615066907</v>
      </c>
      <c r="O51" s="98">
        <v>267.45774394804852</v>
      </c>
      <c r="P51" s="98">
        <v>269.34546249417764</v>
      </c>
      <c r="Q51" s="98">
        <v>250.11540152716231</v>
      </c>
      <c r="R51" s="98">
        <v>252.39669642227059</v>
      </c>
      <c r="S51" s="98">
        <v>292.18969858886095</v>
      </c>
      <c r="T51" s="98">
        <v>249.00022308692328</v>
      </c>
      <c r="U51" s="98">
        <v>285.47683687258541</v>
      </c>
      <c r="V51" s="98">
        <v>308.07568137042313</v>
      </c>
      <c r="W51" s="98">
        <v>215.48809532199729</v>
      </c>
      <c r="X51" s="98">
        <v>254.46033231814178</v>
      </c>
      <c r="Y51" s="98">
        <v>209.8534956641725</v>
      </c>
      <c r="DA51" s="63" t="s">
        <v>2626</v>
      </c>
    </row>
    <row r="52" spans="1:105" ht="12" customHeight="1" x14ac:dyDescent="0.25">
      <c r="A52" s="100" t="s">
        <v>212</v>
      </c>
      <c r="B52" s="101">
        <v>212.96534051690463</v>
      </c>
      <c r="C52" s="101">
        <v>238.0793898633552</v>
      </c>
      <c r="D52" s="101">
        <v>243.86498355190182</v>
      </c>
      <c r="E52" s="101">
        <v>261.72995676737804</v>
      </c>
      <c r="F52" s="101">
        <v>272.10965407557711</v>
      </c>
      <c r="G52" s="101">
        <v>289.85223077374752</v>
      </c>
      <c r="H52" s="101">
        <v>311.62228499119914</v>
      </c>
      <c r="I52" s="101">
        <v>257.5424670114183</v>
      </c>
      <c r="J52" s="101">
        <v>301.990466648032</v>
      </c>
      <c r="K52" s="101">
        <v>295.71280566857405</v>
      </c>
      <c r="L52" s="101">
        <v>288.67389367486885</v>
      </c>
      <c r="M52" s="101">
        <v>304.07557466191025</v>
      </c>
      <c r="N52" s="101">
        <v>314.12985615066907</v>
      </c>
      <c r="O52" s="101">
        <v>267.45774394804852</v>
      </c>
      <c r="P52" s="101">
        <v>269.34546249417764</v>
      </c>
      <c r="Q52" s="101">
        <v>250.11540152716231</v>
      </c>
      <c r="R52" s="101">
        <v>252.39669642227059</v>
      </c>
      <c r="S52" s="101">
        <v>292.18969858886095</v>
      </c>
      <c r="T52" s="101">
        <v>249.00022308692328</v>
      </c>
      <c r="U52" s="101">
        <v>285.47683687258541</v>
      </c>
      <c r="V52" s="101">
        <v>308.07568137042313</v>
      </c>
      <c r="W52" s="101">
        <v>215.48809532199729</v>
      </c>
      <c r="X52" s="101">
        <v>254.46033231814178</v>
      </c>
      <c r="Y52" s="101">
        <v>209.8534956641725</v>
      </c>
      <c r="DA52" s="131" t="s">
        <v>2627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2628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2629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2630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2631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2632</v>
      </c>
    </row>
    <row r="58" spans="1:105" ht="12" customHeight="1" x14ac:dyDescent="0.25">
      <c r="A58" s="121" t="s">
        <v>54</v>
      </c>
      <c r="B58" s="122">
        <v>39.612894734825581</v>
      </c>
      <c r="C58" s="122">
        <v>37.966064481601947</v>
      </c>
      <c r="D58" s="122">
        <v>37.747004406843942</v>
      </c>
      <c r="E58" s="122">
        <v>36.244650272144398</v>
      </c>
      <c r="F58" s="122">
        <v>36.09175308661986</v>
      </c>
      <c r="G58" s="122">
        <v>35.082790922095349</v>
      </c>
      <c r="H58" s="122">
        <v>31.966162501508904</v>
      </c>
      <c r="I58" s="122">
        <v>32.097218181537222</v>
      </c>
      <c r="J58" s="122">
        <v>29.25702230563536</v>
      </c>
      <c r="K58" s="122">
        <v>28.776246315520375</v>
      </c>
      <c r="L58" s="122">
        <v>28.175227900621046</v>
      </c>
      <c r="M58" s="122">
        <v>27.951033802285306</v>
      </c>
      <c r="N58" s="122">
        <v>25.623976796464746</v>
      </c>
      <c r="O58" s="122">
        <v>25.645223016833274</v>
      </c>
      <c r="P58" s="122">
        <v>25.221395504263725</v>
      </c>
      <c r="Q58" s="122">
        <v>24.598881270057618</v>
      </c>
      <c r="R58" s="122">
        <v>23.571167388810313</v>
      </c>
      <c r="S58" s="122">
        <v>24.260380476875561</v>
      </c>
      <c r="T58" s="122">
        <v>24.388764292722843</v>
      </c>
      <c r="U58" s="122">
        <v>23.507549373678739</v>
      </c>
      <c r="V58" s="122">
        <v>24.293538194400096</v>
      </c>
      <c r="W58" s="122">
        <v>23.315769828659029</v>
      </c>
      <c r="X58" s="122">
        <v>22.268600455421382</v>
      </c>
      <c r="Y58" s="122">
        <v>18.9996362970587</v>
      </c>
      <c r="DA58" s="130" t="s">
        <v>2633</v>
      </c>
    </row>
    <row r="59" spans="1:105" ht="12" customHeight="1" x14ac:dyDescent="0.25">
      <c r="A59" s="97" t="s">
        <v>50</v>
      </c>
      <c r="B59" s="98">
        <v>205.91129016492275</v>
      </c>
      <c r="C59" s="98">
        <v>203.62878631978205</v>
      </c>
      <c r="D59" s="98">
        <v>207.40703828640287</v>
      </c>
      <c r="E59" s="98">
        <v>203.5514707581859</v>
      </c>
      <c r="F59" s="98">
        <v>203.63725834427393</v>
      </c>
      <c r="G59" s="98">
        <v>204.48049403157705</v>
      </c>
      <c r="H59" s="98">
        <v>196.83480148702759</v>
      </c>
      <c r="I59" s="98">
        <v>203.48831347692206</v>
      </c>
      <c r="J59" s="98">
        <v>192.7513473732707</v>
      </c>
      <c r="K59" s="98">
        <v>196.07965438131816</v>
      </c>
      <c r="L59" s="98">
        <v>200.05488638740465</v>
      </c>
      <c r="M59" s="98">
        <v>202.31314591837739</v>
      </c>
      <c r="N59" s="98">
        <v>190.80396807854879</v>
      </c>
      <c r="O59" s="98">
        <v>194.35905685456737</v>
      </c>
      <c r="P59" s="98">
        <v>194.10053692113178</v>
      </c>
      <c r="Q59" s="98">
        <v>191.27498343942685</v>
      </c>
      <c r="R59" s="98">
        <v>186.65979896402541</v>
      </c>
      <c r="S59" s="98">
        <v>197.26545444646416</v>
      </c>
      <c r="T59" s="98">
        <v>202.971697366059</v>
      </c>
      <c r="U59" s="98">
        <v>201.05334485321646</v>
      </c>
      <c r="V59" s="98">
        <v>211.46086135788545</v>
      </c>
      <c r="W59" s="98">
        <v>207.52045674951145</v>
      </c>
      <c r="X59" s="98">
        <v>205.79950629912099</v>
      </c>
      <c r="Y59" s="98">
        <v>183.67762249978082</v>
      </c>
      <c r="DA59" s="63" t="s">
        <v>2634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2635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3120.0691497678599</v>
      </c>
      <c r="C62" s="117">
        <f t="shared" si="21"/>
        <v>3218.6820733319323</v>
      </c>
      <c r="D62" s="117">
        <f t="shared" si="21"/>
        <v>3132.1302114294285</v>
      </c>
      <c r="E62" s="117">
        <f t="shared" si="21"/>
        <v>3205.3911417258432</v>
      </c>
      <c r="F62" s="117">
        <f t="shared" si="21"/>
        <v>3171.1176383774482</v>
      </c>
      <c r="G62" s="117">
        <f t="shared" si="21"/>
        <v>3165.4212210023779</v>
      </c>
      <c r="H62" s="117">
        <f t="shared" si="21"/>
        <v>3088.6198771203735</v>
      </c>
      <c r="I62" s="117">
        <f t="shared" si="21"/>
        <v>2845.6952654133397</v>
      </c>
      <c r="J62" s="117">
        <f t="shared" si="21"/>
        <v>2930.684344511239</v>
      </c>
      <c r="K62" s="117">
        <f t="shared" si="21"/>
        <v>2933.9282274968405</v>
      </c>
      <c r="L62" s="117">
        <f t="shared" si="21"/>
        <v>3166.7528645625493</v>
      </c>
      <c r="M62" s="117">
        <f t="shared" si="21"/>
        <v>2784.6287097966201</v>
      </c>
      <c r="N62" s="117">
        <f t="shared" si="21"/>
        <v>2926.1130886178107</v>
      </c>
      <c r="O62" s="117">
        <f t="shared" si="21"/>
        <v>2991.0884548995746</v>
      </c>
      <c r="P62" s="117">
        <f t="shared" si="21"/>
        <v>2443.1853094934654</v>
      </c>
      <c r="Q62" s="117">
        <f t="shared" si="21"/>
        <v>2599.9340458499723</v>
      </c>
      <c r="R62" s="117">
        <f t="shared" ref="R62:V62" si="22">R63+R66+R68+R77</f>
        <v>2692.1834689952461</v>
      </c>
      <c r="S62" s="117">
        <f t="shared" si="22"/>
        <v>2628.1888309962037</v>
      </c>
      <c r="T62" s="117">
        <f t="shared" si="22"/>
        <v>2547.9040577455635</v>
      </c>
      <c r="U62" s="117">
        <f t="shared" si="22"/>
        <v>2486.5293473660322</v>
      </c>
      <c r="V62" s="117">
        <f t="shared" si="22"/>
        <v>2450.4237160104531</v>
      </c>
      <c r="W62" s="117">
        <f t="shared" ref="W62:Y62" si="23">W63+W66+W68+W77</f>
        <v>2738.9313268161045</v>
      </c>
      <c r="X62" s="117">
        <f t="shared" si="23"/>
        <v>2343.0576776363955</v>
      </c>
      <c r="Y62" s="117">
        <f t="shared" si="23"/>
        <v>2175.1892451054173</v>
      </c>
      <c r="DA62" s="129" t="s">
        <v>2636</v>
      </c>
    </row>
    <row r="63" spans="1:105" ht="12.95" customHeight="1" x14ac:dyDescent="0.25">
      <c r="A63" s="121" t="s">
        <v>57</v>
      </c>
      <c r="B63" s="122">
        <f t="shared" ref="B63:Q63" si="24">SUM(B64:B65)</f>
        <v>2635.6313785473503</v>
      </c>
      <c r="C63" s="122">
        <f t="shared" si="24"/>
        <v>2733.2492176231412</v>
      </c>
      <c r="D63" s="122">
        <f t="shared" si="24"/>
        <v>2634.5622253654169</v>
      </c>
      <c r="E63" s="122">
        <f t="shared" si="24"/>
        <v>2704.4729849709011</v>
      </c>
      <c r="F63" s="122">
        <f t="shared" si="24"/>
        <v>2685.9620386813799</v>
      </c>
      <c r="G63" s="122">
        <f t="shared" si="24"/>
        <v>2669.858770046224</v>
      </c>
      <c r="H63" s="122">
        <f t="shared" si="24"/>
        <v>2595.5101144418372</v>
      </c>
      <c r="I63" s="122">
        <f t="shared" si="24"/>
        <v>2357.2235005215457</v>
      </c>
      <c r="J63" s="122">
        <f t="shared" si="24"/>
        <v>2471.6166391665356</v>
      </c>
      <c r="K63" s="122">
        <f t="shared" si="24"/>
        <v>2474.7158455570352</v>
      </c>
      <c r="L63" s="122">
        <f t="shared" si="24"/>
        <v>2683.026476895885</v>
      </c>
      <c r="M63" s="122">
        <f t="shared" si="24"/>
        <v>2316.0899280651297</v>
      </c>
      <c r="N63" s="122">
        <f t="shared" si="24"/>
        <v>2463.9671549762656</v>
      </c>
      <c r="O63" s="122">
        <f t="shared" si="24"/>
        <v>2537.972768575557</v>
      </c>
      <c r="P63" s="122">
        <f t="shared" si="24"/>
        <v>2008.3357620928743</v>
      </c>
      <c r="Q63" s="122">
        <f t="shared" si="24"/>
        <v>2161.3920015020535</v>
      </c>
      <c r="R63" s="122">
        <f t="shared" ref="R63:V63" si="25">SUM(R64:R65)</f>
        <v>2245.7249895215818</v>
      </c>
      <c r="S63" s="122">
        <f t="shared" si="25"/>
        <v>2180.4535630764976</v>
      </c>
      <c r="T63" s="122">
        <f t="shared" si="25"/>
        <v>2099.0496229616451</v>
      </c>
      <c r="U63" s="122">
        <f t="shared" si="25"/>
        <v>2051.75817557254</v>
      </c>
      <c r="V63" s="122">
        <f t="shared" si="25"/>
        <v>2019.9074307531982</v>
      </c>
      <c r="W63" s="122">
        <f t="shared" ref="W63:Y63" si="26">SUM(W64:W65)</f>
        <v>2296.1459464867589</v>
      </c>
      <c r="X63" s="122">
        <f t="shared" si="26"/>
        <v>1965.3792704607245</v>
      </c>
      <c r="Y63" s="122">
        <f t="shared" si="26"/>
        <v>1830.0447485240279</v>
      </c>
      <c r="DA63" s="130" t="s">
        <v>2637</v>
      </c>
    </row>
    <row r="64" spans="1:105" ht="12" customHeight="1" x14ac:dyDescent="0.25">
      <c r="A64" s="97" t="s">
        <v>213</v>
      </c>
      <c r="B64" s="98">
        <v>2635.6313785473503</v>
      </c>
      <c r="C64" s="98">
        <v>2733.2492176231412</v>
      </c>
      <c r="D64" s="98">
        <v>2634.5622253654169</v>
      </c>
      <c r="E64" s="98">
        <v>2704.4729849709011</v>
      </c>
      <c r="F64" s="98">
        <v>2685.9620386813799</v>
      </c>
      <c r="G64" s="98">
        <v>2669.858770046224</v>
      </c>
      <c r="H64" s="98">
        <v>2595.5101144418372</v>
      </c>
      <c r="I64" s="98">
        <v>2357.2235005215457</v>
      </c>
      <c r="J64" s="98">
        <v>2471.6166391665356</v>
      </c>
      <c r="K64" s="98">
        <v>2474.7158455570352</v>
      </c>
      <c r="L64" s="98">
        <v>2683.026476895885</v>
      </c>
      <c r="M64" s="98">
        <v>2316.0899280651297</v>
      </c>
      <c r="N64" s="98">
        <v>2463.9671549762656</v>
      </c>
      <c r="O64" s="98">
        <v>2537.972768575557</v>
      </c>
      <c r="P64" s="98">
        <v>2008.3357620928743</v>
      </c>
      <c r="Q64" s="98">
        <v>2161.3920015020535</v>
      </c>
      <c r="R64" s="98">
        <v>2245.7249895215818</v>
      </c>
      <c r="S64" s="98">
        <v>2180.4535630764976</v>
      </c>
      <c r="T64" s="98">
        <v>2099.0496229616451</v>
      </c>
      <c r="U64" s="98">
        <v>2051.75817557254</v>
      </c>
      <c r="V64" s="98">
        <v>2019.9074307531982</v>
      </c>
      <c r="W64" s="98">
        <v>2296.1459464867589</v>
      </c>
      <c r="X64" s="98">
        <v>1965.3792704607245</v>
      </c>
      <c r="Y64" s="98">
        <v>1830.0447485240279</v>
      </c>
      <c r="DA64" s="63" t="s">
        <v>2638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2639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2640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2641</v>
      </c>
    </row>
    <row r="68" spans="1:105" ht="12" customHeight="1" x14ac:dyDescent="0.25">
      <c r="A68" s="121" t="s">
        <v>55</v>
      </c>
      <c r="B68" s="122">
        <v>374.56855035586261</v>
      </c>
      <c r="C68" s="122">
        <v>376.20325931165036</v>
      </c>
      <c r="D68" s="122">
        <v>385.12152246310546</v>
      </c>
      <c r="E68" s="122">
        <v>387.14297546601904</v>
      </c>
      <c r="F68" s="122">
        <v>376.24620224078831</v>
      </c>
      <c r="G68" s="122">
        <v>380.69356371943292</v>
      </c>
      <c r="H68" s="122">
        <v>378.36733811650828</v>
      </c>
      <c r="I68" s="122">
        <v>379.42801709925766</v>
      </c>
      <c r="J68" s="122">
        <v>358.57291198440817</v>
      </c>
      <c r="K68" s="122">
        <v>360.92300792521189</v>
      </c>
      <c r="L68" s="122">
        <v>378.93340054303638</v>
      </c>
      <c r="M68" s="122">
        <v>363.08669581625128</v>
      </c>
      <c r="N68" s="122">
        <v>364.46471033052359</v>
      </c>
      <c r="O68" s="122">
        <v>355.96462374027874</v>
      </c>
      <c r="P68" s="122">
        <v>343.18372856411122</v>
      </c>
      <c r="Q68" s="122">
        <v>344.71501387091809</v>
      </c>
      <c r="R68" s="122">
        <v>351.44838471574002</v>
      </c>
      <c r="S68" s="122">
        <v>348.31585200476735</v>
      </c>
      <c r="T68" s="122">
        <v>350.94133017383626</v>
      </c>
      <c r="U68" s="122">
        <v>336.78157435955808</v>
      </c>
      <c r="V68" s="122">
        <v>328.00513318767548</v>
      </c>
      <c r="W68" s="122">
        <v>339.60507080720458</v>
      </c>
      <c r="X68" s="122">
        <v>285.74809242117857</v>
      </c>
      <c r="Y68" s="122">
        <v>259.09108353992372</v>
      </c>
      <c r="DA68" s="130" t="s">
        <v>2642</v>
      </c>
    </row>
    <row r="69" spans="1:105" ht="12" customHeight="1" x14ac:dyDescent="0.25">
      <c r="A69" s="97" t="s">
        <v>134</v>
      </c>
      <c r="B69" s="98">
        <v>407.15092607179616</v>
      </c>
      <c r="C69" s="98">
        <v>410.35850898560051</v>
      </c>
      <c r="D69" s="98">
        <v>419.26290013687543</v>
      </c>
      <c r="E69" s="98">
        <v>422.92570891034023</v>
      </c>
      <c r="F69" s="98">
        <v>413.62622902976227</v>
      </c>
      <c r="G69" s="98">
        <v>413.70658237349517</v>
      </c>
      <c r="H69" s="98">
        <v>407.47806293834111</v>
      </c>
      <c r="I69" s="98">
        <v>400.98614578629508</v>
      </c>
      <c r="J69" s="98">
        <v>381.8613790284852</v>
      </c>
      <c r="K69" s="98">
        <v>383.35343966262769</v>
      </c>
      <c r="L69" s="98">
        <v>401.70147914589637</v>
      </c>
      <c r="M69" s="98">
        <v>384.29570671340031</v>
      </c>
      <c r="N69" s="98">
        <v>385.32667167903844</v>
      </c>
      <c r="O69" s="98">
        <v>374.53419454081188</v>
      </c>
      <c r="P69" s="98">
        <v>358.79225001950459</v>
      </c>
      <c r="Q69" s="98">
        <v>361.22644714500984</v>
      </c>
      <c r="R69" s="98">
        <v>369.99184210867969</v>
      </c>
      <c r="S69" s="98">
        <v>368.06629075166944</v>
      </c>
      <c r="T69" s="98">
        <v>373.53319063597706</v>
      </c>
      <c r="U69" s="98">
        <v>359.20990897924872</v>
      </c>
      <c r="V69" s="98">
        <v>351.14772378999578</v>
      </c>
      <c r="W69" s="98">
        <v>359.70742993266401</v>
      </c>
      <c r="X69" s="98">
        <v>302.40813766288926</v>
      </c>
      <c r="Y69" s="98">
        <v>275.68510723854411</v>
      </c>
      <c r="DA69" s="63" t="s">
        <v>2643</v>
      </c>
    </row>
    <row r="70" spans="1:105" ht="12" customHeight="1" x14ac:dyDescent="0.25">
      <c r="A70" s="97" t="s">
        <v>133</v>
      </c>
      <c r="B70" s="98">
        <v>167.76104496279751</v>
      </c>
      <c r="C70" s="98">
        <v>162.80112948830379</v>
      </c>
      <c r="D70" s="98">
        <v>174.69358007851255</v>
      </c>
      <c r="E70" s="98">
        <v>176.60318780141651</v>
      </c>
      <c r="F70" s="98">
        <v>182.06746418845202</v>
      </c>
      <c r="G70" s="98">
        <v>181.12842843073943</v>
      </c>
      <c r="H70" s="98">
        <v>172.12795720661163</v>
      </c>
      <c r="I70" s="98">
        <v>188.75836879826835</v>
      </c>
      <c r="J70" s="98">
        <v>162.38857270004536</v>
      </c>
      <c r="K70" s="98">
        <v>163.15023704405635</v>
      </c>
      <c r="L70" s="98">
        <v>160.47743741901485</v>
      </c>
      <c r="M70" s="98">
        <v>150.54283431763432</v>
      </c>
      <c r="N70" s="98">
        <v>148.98412161253668</v>
      </c>
      <c r="O70" s="98">
        <v>150.54401659375492</v>
      </c>
      <c r="P70" s="98">
        <v>139.49009306684044</v>
      </c>
      <c r="Q70" s="98">
        <v>130.69941657717791</v>
      </c>
      <c r="R70" s="98">
        <v>135.9218739999427</v>
      </c>
      <c r="S70" s="98">
        <v>141.63295043231474</v>
      </c>
      <c r="T70" s="98">
        <v>143.07411172096505</v>
      </c>
      <c r="U70" s="98">
        <v>139.75626989780025</v>
      </c>
      <c r="V70" s="98">
        <v>124.42435032282944</v>
      </c>
      <c r="W70" s="98">
        <v>142.47710220395183</v>
      </c>
      <c r="X70" s="98">
        <v>98.992403762525996</v>
      </c>
      <c r="Y70" s="98">
        <v>85.627798891073851</v>
      </c>
      <c r="DA70" s="63" t="s">
        <v>2644</v>
      </c>
    </row>
    <row r="71" spans="1:105" ht="12" customHeight="1" x14ac:dyDescent="0.25">
      <c r="A71" s="100" t="s">
        <v>213</v>
      </c>
      <c r="B71" s="101">
        <v>167.76104496279751</v>
      </c>
      <c r="C71" s="101">
        <v>162.80112948830379</v>
      </c>
      <c r="D71" s="101">
        <v>174.69358007851255</v>
      </c>
      <c r="E71" s="101">
        <v>176.60318780141651</v>
      </c>
      <c r="F71" s="101">
        <v>182.06746418845202</v>
      </c>
      <c r="G71" s="101">
        <v>181.12842843073943</v>
      </c>
      <c r="H71" s="101">
        <v>172.12795720661163</v>
      </c>
      <c r="I71" s="101">
        <v>188.75836879826835</v>
      </c>
      <c r="J71" s="101">
        <v>162.38857270004536</v>
      </c>
      <c r="K71" s="101">
        <v>163.15023704405635</v>
      </c>
      <c r="L71" s="101">
        <v>160.47743741901485</v>
      </c>
      <c r="M71" s="101">
        <v>150.54283431763432</v>
      </c>
      <c r="N71" s="101">
        <v>148.98412161253668</v>
      </c>
      <c r="O71" s="101">
        <v>150.54401659375492</v>
      </c>
      <c r="P71" s="101">
        <v>139.49009306684044</v>
      </c>
      <c r="Q71" s="101">
        <v>130.69941657717791</v>
      </c>
      <c r="R71" s="101">
        <v>135.9218739999427</v>
      </c>
      <c r="S71" s="101">
        <v>141.63295043231474</v>
      </c>
      <c r="T71" s="101">
        <v>143.07411172096505</v>
      </c>
      <c r="U71" s="101">
        <v>139.75626989780025</v>
      </c>
      <c r="V71" s="101">
        <v>124.42435032282944</v>
      </c>
      <c r="W71" s="101">
        <v>142.47710220395183</v>
      </c>
      <c r="X71" s="101">
        <v>98.992403762525996</v>
      </c>
      <c r="Y71" s="101">
        <v>85.627798891073851</v>
      </c>
      <c r="DA71" s="131" t="s">
        <v>2645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2646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2647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2648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2649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2650</v>
      </c>
    </row>
    <row r="77" spans="1:105" ht="12" customHeight="1" x14ac:dyDescent="0.25">
      <c r="A77" s="121" t="s">
        <v>54</v>
      </c>
      <c r="B77" s="122">
        <v>109.86922086464727</v>
      </c>
      <c r="C77" s="122">
        <v>109.22959639714038</v>
      </c>
      <c r="D77" s="122">
        <v>112.44646360090606</v>
      </c>
      <c r="E77" s="122">
        <v>113.77518128892324</v>
      </c>
      <c r="F77" s="122">
        <v>108.90939745527973</v>
      </c>
      <c r="G77" s="122">
        <v>114.86888723672097</v>
      </c>
      <c r="H77" s="122">
        <v>114.74242456202842</v>
      </c>
      <c r="I77" s="122">
        <v>109.04374779253648</v>
      </c>
      <c r="J77" s="122">
        <v>100.49479336029509</v>
      </c>
      <c r="K77" s="122">
        <v>98.289374014593292</v>
      </c>
      <c r="L77" s="122">
        <v>104.79298712362782</v>
      </c>
      <c r="M77" s="122">
        <v>105.45208591523891</v>
      </c>
      <c r="N77" s="122">
        <v>97.681223311021469</v>
      </c>
      <c r="O77" s="122">
        <v>97.151062583739005</v>
      </c>
      <c r="P77" s="122">
        <v>91.665818836480085</v>
      </c>
      <c r="Q77" s="122">
        <v>93.827030477000662</v>
      </c>
      <c r="R77" s="122">
        <v>95.010094757924321</v>
      </c>
      <c r="S77" s="122">
        <v>99.419415914938625</v>
      </c>
      <c r="T77" s="122">
        <v>97.913104610082087</v>
      </c>
      <c r="U77" s="122">
        <v>97.989597433934463</v>
      </c>
      <c r="V77" s="122">
        <v>102.51115206957914</v>
      </c>
      <c r="W77" s="122">
        <v>103.18030952214079</v>
      </c>
      <c r="X77" s="122">
        <v>91.930314754492414</v>
      </c>
      <c r="Y77" s="122">
        <v>86.053413041465802</v>
      </c>
      <c r="DA77" s="130" t="s">
        <v>2651</v>
      </c>
    </row>
    <row r="78" spans="1:105" ht="12" customHeight="1" x14ac:dyDescent="0.25">
      <c r="A78" s="97" t="s">
        <v>190</v>
      </c>
      <c r="B78" s="98">
        <v>164.22031757840995</v>
      </c>
      <c r="C78" s="98">
        <v>163.91899303876778</v>
      </c>
      <c r="D78" s="98">
        <v>168.79052217351961</v>
      </c>
      <c r="E78" s="98">
        <v>171.35735517109933</v>
      </c>
      <c r="F78" s="98">
        <v>164.47190679364678</v>
      </c>
      <c r="G78" s="98">
        <v>171.17849612165512</v>
      </c>
      <c r="H78" s="98">
        <v>170.76101189398716</v>
      </c>
      <c r="I78" s="98">
        <v>161.9423662175677</v>
      </c>
      <c r="J78" s="98">
        <v>151.81602802236762</v>
      </c>
      <c r="K78" s="98">
        <v>148.19690344744922</v>
      </c>
      <c r="L78" s="98">
        <v>158.15640707692867</v>
      </c>
      <c r="M78" s="98">
        <v>157.26855637425246</v>
      </c>
      <c r="N78" s="98">
        <v>146.42757437416171</v>
      </c>
      <c r="O78" s="98">
        <v>145.71202465296145</v>
      </c>
      <c r="P78" s="98">
        <v>137.35023659014382</v>
      </c>
      <c r="Q78" s="98">
        <v>142.06184453157829</v>
      </c>
      <c r="R78" s="98">
        <v>145.60550177317239</v>
      </c>
      <c r="S78" s="98">
        <v>154.52398906522566</v>
      </c>
      <c r="T78" s="98">
        <v>154.09515412408953</v>
      </c>
      <c r="U78" s="98">
        <v>154.71300013003699</v>
      </c>
      <c r="V78" s="98">
        <v>162.44506440402782</v>
      </c>
      <c r="W78" s="98">
        <v>163.27145794900591</v>
      </c>
      <c r="X78" s="98">
        <v>144.59966294949598</v>
      </c>
      <c r="Y78" s="98">
        <v>134.8819195546786</v>
      </c>
      <c r="DA78" s="63" t="s">
        <v>2652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2653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204</v>
      </c>
      <c r="B81" s="117">
        <f t="shared" ref="B81:Q81" si="28">B82+B85+B87+B100</f>
        <v>170.42907473236761</v>
      </c>
      <c r="C81" s="117">
        <f t="shared" si="28"/>
        <v>166.04350280824644</v>
      </c>
      <c r="D81" s="117">
        <f t="shared" si="28"/>
        <v>161.32416958106606</v>
      </c>
      <c r="E81" s="117">
        <f t="shared" si="28"/>
        <v>160.42643092418155</v>
      </c>
      <c r="F81" s="117">
        <f t="shared" si="28"/>
        <v>151.64017369730294</v>
      </c>
      <c r="G81" s="117">
        <f t="shared" si="28"/>
        <v>152.5953770926634</v>
      </c>
      <c r="H81" s="117">
        <f t="shared" si="28"/>
        <v>127.86532870523536</v>
      </c>
      <c r="I81" s="117">
        <f t="shared" si="28"/>
        <v>121.96890601435254</v>
      </c>
      <c r="J81" s="117">
        <f t="shared" si="28"/>
        <v>104.27010085492003</v>
      </c>
      <c r="K81" s="117">
        <f t="shared" si="28"/>
        <v>103.99798727726142</v>
      </c>
      <c r="L81" s="117">
        <f t="shared" si="28"/>
        <v>98.572406399386281</v>
      </c>
      <c r="M81" s="117">
        <f t="shared" si="28"/>
        <v>95.855205382174901</v>
      </c>
      <c r="N81" s="117">
        <f t="shared" si="28"/>
        <v>86.602432576752122</v>
      </c>
      <c r="O81" s="117">
        <f t="shared" si="28"/>
        <v>84.109526970616102</v>
      </c>
      <c r="P81" s="117">
        <f t="shared" si="28"/>
        <v>81.590693022772498</v>
      </c>
      <c r="Q81" s="117">
        <f t="shared" si="28"/>
        <v>80.343014612901086</v>
      </c>
      <c r="R81" s="117">
        <f t="shared" ref="R81:V81" si="29">R82+R85+R87+R100</f>
        <v>79.538249911191571</v>
      </c>
      <c r="S81" s="117">
        <f t="shared" si="29"/>
        <v>82.77718188746428</v>
      </c>
      <c r="T81" s="117">
        <f t="shared" si="29"/>
        <v>82.956840227165884</v>
      </c>
      <c r="U81" s="117">
        <f t="shared" si="29"/>
        <v>80.252829497353474</v>
      </c>
      <c r="V81" s="117">
        <f t="shared" si="29"/>
        <v>78.36348178310763</v>
      </c>
      <c r="W81" s="117">
        <f t="shared" ref="W81:Y81" si="30">W82+W85+W87+W100</f>
        <v>74.647078416214882</v>
      </c>
      <c r="X81" s="117">
        <f t="shared" si="30"/>
        <v>71.245118863887285</v>
      </c>
      <c r="Y81" s="117">
        <f t="shared" si="30"/>
        <v>63.219550697284475</v>
      </c>
      <c r="DA81" s="129" t="s">
        <v>2654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2655</v>
      </c>
    </row>
    <row r="83" spans="1:105" ht="12" customHeight="1" x14ac:dyDescent="0.25">
      <c r="A83" s="97" t="s">
        <v>200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2656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2657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2658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2659</v>
      </c>
    </row>
    <row r="87" spans="1:105" ht="12" customHeight="1" x14ac:dyDescent="0.25">
      <c r="A87" s="121" t="s">
        <v>55</v>
      </c>
      <c r="B87" s="122">
        <v>101.0856081444568</v>
      </c>
      <c r="C87" s="122">
        <v>97.816768912999336</v>
      </c>
      <c r="D87" s="122">
        <v>92.404154612844977</v>
      </c>
      <c r="E87" s="122">
        <v>86.866482049855179</v>
      </c>
      <c r="F87" s="122">
        <v>82.654801876599251</v>
      </c>
      <c r="G87" s="122">
        <v>79.21077417006461</v>
      </c>
      <c r="H87" s="122">
        <v>67.232592295368434</v>
      </c>
      <c r="I87" s="122">
        <v>60.594587976837502</v>
      </c>
      <c r="J87" s="122">
        <v>53.238767964965859</v>
      </c>
      <c r="K87" s="122">
        <v>51.301250052929809</v>
      </c>
      <c r="L87" s="122">
        <v>49.435210280241691</v>
      </c>
      <c r="M87" s="122">
        <v>48.001357555889079</v>
      </c>
      <c r="N87" s="122">
        <v>43.21813854891893</v>
      </c>
      <c r="O87" s="122">
        <v>41.220442019426905</v>
      </c>
      <c r="P87" s="122">
        <v>38.602710063896808</v>
      </c>
      <c r="Q87" s="122">
        <v>36.992508734247238</v>
      </c>
      <c r="R87" s="122">
        <v>37.047045054907095</v>
      </c>
      <c r="S87" s="122">
        <v>37.371352976697139</v>
      </c>
      <c r="T87" s="122">
        <v>36.511179837787957</v>
      </c>
      <c r="U87" s="122">
        <v>33.911008944483726</v>
      </c>
      <c r="V87" s="122">
        <v>32.542259475169466</v>
      </c>
      <c r="W87" s="122">
        <v>31.049060643714505</v>
      </c>
      <c r="X87" s="122">
        <v>29.889142742973018</v>
      </c>
      <c r="Y87" s="122">
        <v>25.331881003006927</v>
      </c>
      <c r="DA87" s="130" t="s">
        <v>2660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2661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2662</v>
      </c>
    </row>
    <row r="90" spans="1:105" ht="12" customHeight="1" x14ac:dyDescent="0.25">
      <c r="A90" s="100" t="s">
        <v>200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2663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2664</v>
      </c>
    </row>
    <row r="92" spans="1:105" ht="12" customHeight="1" x14ac:dyDescent="0.25">
      <c r="A92" s="106" t="s">
        <v>124</v>
      </c>
      <c r="B92" s="101">
        <v>335.56303703929962</v>
      </c>
      <c r="C92" s="101">
        <v>339.85774013159943</v>
      </c>
      <c r="D92" s="101">
        <v>344.55857194261728</v>
      </c>
      <c r="E92" s="101">
        <v>344.34870153813011</v>
      </c>
      <c r="F92" s="101">
        <v>351.57036312474997</v>
      </c>
      <c r="G92" s="101">
        <v>366.436789869856</v>
      </c>
      <c r="H92" s="101">
        <v>347.89102920572878</v>
      </c>
      <c r="I92" s="101">
        <v>353.8981316495404</v>
      </c>
      <c r="J92" s="101">
        <v>339.97729101901353</v>
      </c>
      <c r="K92" s="101">
        <v>347.97603445898812</v>
      </c>
      <c r="L92" s="101">
        <v>362.36198419794312</v>
      </c>
      <c r="M92" s="101">
        <v>365.53444534956361</v>
      </c>
      <c r="N92" s="101">
        <v>346.97387365193862</v>
      </c>
      <c r="O92" s="101">
        <v>341.57923924762906</v>
      </c>
      <c r="P92" s="101">
        <v>327.87268446323827</v>
      </c>
      <c r="Q92" s="101">
        <v>318.0676524029401</v>
      </c>
      <c r="R92" s="101">
        <v>325.076902088537</v>
      </c>
      <c r="S92" s="101">
        <v>330.98076947199036</v>
      </c>
      <c r="T92" s="101">
        <v>334.01378591672875</v>
      </c>
      <c r="U92" s="101">
        <v>318.25166526000811</v>
      </c>
      <c r="V92" s="101">
        <v>311.48793968627416</v>
      </c>
      <c r="W92" s="101">
        <v>299.27425949693639</v>
      </c>
      <c r="X92" s="101">
        <v>291.37876886039055</v>
      </c>
      <c r="Y92" s="101">
        <v>251.96797449478808</v>
      </c>
      <c r="DA92" s="131" t="s">
        <v>2665</v>
      </c>
    </row>
    <row r="93" spans="1:105" ht="12" customHeight="1" x14ac:dyDescent="0.25">
      <c r="A93" s="107" t="s">
        <v>123</v>
      </c>
      <c r="B93" s="104">
        <v>61.466895115659717</v>
      </c>
      <c r="C93" s="104">
        <v>67.137956926565778</v>
      </c>
      <c r="D93" s="104">
        <v>64.896631055488186</v>
      </c>
      <c r="E93" s="104">
        <v>57.009747630177046</v>
      </c>
      <c r="F93" s="104">
        <v>61.216303039004138</v>
      </c>
      <c r="G93" s="104">
        <v>66.842782004584208</v>
      </c>
      <c r="H93" s="104">
        <v>66.54253751663191</v>
      </c>
      <c r="I93" s="104">
        <v>65.089585354672835</v>
      </c>
      <c r="J93" s="104">
        <v>64.154369973938898</v>
      </c>
      <c r="K93" s="104">
        <v>62.869809431598128</v>
      </c>
      <c r="L93" s="104">
        <v>59.331485661983486</v>
      </c>
      <c r="M93" s="104">
        <v>49.453476717642765</v>
      </c>
      <c r="N93" s="104">
        <v>42.219448019791471</v>
      </c>
      <c r="O93" s="104">
        <v>35.801586701154619</v>
      </c>
      <c r="P93" s="104">
        <v>37.568972613555516</v>
      </c>
      <c r="Q93" s="104">
        <v>29.451327911963713</v>
      </c>
      <c r="R93" s="104">
        <v>34.322879921923295</v>
      </c>
      <c r="S93" s="104">
        <v>35.521446659415645</v>
      </c>
      <c r="T93" s="104">
        <v>36.111867297564523</v>
      </c>
      <c r="U93" s="104">
        <v>36.776288333458332</v>
      </c>
      <c r="V93" s="104">
        <v>44.221764298781267</v>
      </c>
      <c r="W93" s="104">
        <v>46.067864377489016</v>
      </c>
      <c r="X93" s="104">
        <v>47.518045549960966</v>
      </c>
      <c r="Y93" s="104">
        <v>41.339189830760986</v>
      </c>
      <c r="DA93" s="132" t="s">
        <v>2666</v>
      </c>
    </row>
    <row r="94" spans="1:105" ht="12" customHeight="1" x14ac:dyDescent="0.25">
      <c r="A94" s="108" t="s">
        <v>50</v>
      </c>
      <c r="B94" s="98">
        <v>61.466895115659717</v>
      </c>
      <c r="C94" s="98">
        <v>67.137956926565778</v>
      </c>
      <c r="D94" s="98">
        <v>64.896631055488186</v>
      </c>
      <c r="E94" s="98">
        <v>57.009747630177046</v>
      </c>
      <c r="F94" s="98">
        <v>61.216303039004138</v>
      </c>
      <c r="G94" s="98">
        <v>66.842782004584208</v>
      </c>
      <c r="H94" s="98">
        <v>66.54253751663191</v>
      </c>
      <c r="I94" s="98">
        <v>65.089585354672835</v>
      </c>
      <c r="J94" s="98">
        <v>64.154369973938898</v>
      </c>
      <c r="K94" s="98">
        <v>62.869809431598128</v>
      </c>
      <c r="L94" s="98">
        <v>59.331485661983486</v>
      </c>
      <c r="M94" s="98">
        <v>49.453476717642765</v>
      </c>
      <c r="N94" s="98">
        <v>42.219448019791471</v>
      </c>
      <c r="O94" s="98">
        <v>35.801586701154619</v>
      </c>
      <c r="P94" s="98">
        <v>37.568972613555516</v>
      </c>
      <c r="Q94" s="98">
        <v>29.451327911963713</v>
      </c>
      <c r="R94" s="98">
        <v>34.322879921923295</v>
      </c>
      <c r="S94" s="98">
        <v>35.521446659415645</v>
      </c>
      <c r="T94" s="98">
        <v>36.111867297564523</v>
      </c>
      <c r="U94" s="98">
        <v>36.776288333458332</v>
      </c>
      <c r="V94" s="98">
        <v>44.221764298781267</v>
      </c>
      <c r="W94" s="98">
        <v>46.067864377489016</v>
      </c>
      <c r="X94" s="98">
        <v>47.518045549960966</v>
      </c>
      <c r="Y94" s="98">
        <v>41.339189830760986</v>
      </c>
      <c r="DA94" s="63" t="s">
        <v>2667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2668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2669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2670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2671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2672</v>
      </c>
    </row>
    <row r="100" spans="1:105" ht="12" customHeight="1" x14ac:dyDescent="0.25">
      <c r="A100" s="121" t="s">
        <v>54</v>
      </c>
      <c r="B100" s="122">
        <v>69.343466587910811</v>
      </c>
      <c r="C100" s="122">
        <v>68.226733895247108</v>
      </c>
      <c r="D100" s="122">
        <v>68.920014968221082</v>
      </c>
      <c r="E100" s="122">
        <v>73.559948874326366</v>
      </c>
      <c r="F100" s="122">
        <v>68.985371820703705</v>
      </c>
      <c r="G100" s="122">
        <v>73.384602922598802</v>
      </c>
      <c r="H100" s="122">
        <v>60.632736409866922</v>
      </c>
      <c r="I100" s="122">
        <v>61.374318037515046</v>
      </c>
      <c r="J100" s="122">
        <v>51.031332889954172</v>
      </c>
      <c r="K100" s="122">
        <v>52.696737224331599</v>
      </c>
      <c r="L100" s="122">
        <v>49.137196119144591</v>
      </c>
      <c r="M100" s="122">
        <v>47.853847826285822</v>
      </c>
      <c r="N100" s="122">
        <v>43.384294027833192</v>
      </c>
      <c r="O100" s="122">
        <v>42.889084951189197</v>
      </c>
      <c r="P100" s="122">
        <v>42.987982958875691</v>
      </c>
      <c r="Q100" s="122">
        <v>43.350505878653848</v>
      </c>
      <c r="R100" s="122">
        <v>42.491204856284469</v>
      </c>
      <c r="S100" s="122">
        <v>45.405828910767141</v>
      </c>
      <c r="T100" s="122">
        <v>46.445660389377927</v>
      </c>
      <c r="U100" s="122">
        <v>46.341820552869741</v>
      </c>
      <c r="V100" s="122">
        <v>45.821222307938157</v>
      </c>
      <c r="W100" s="122">
        <v>43.598017772500377</v>
      </c>
      <c r="X100" s="122">
        <v>41.355976120914271</v>
      </c>
      <c r="Y100" s="122">
        <v>37.887669694277548</v>
      </c>
      <c r="DA100" s="130" t="s">
        <v>2673</v>
      </c>
    </row>
    <row r="101" spans="1:105" ht="12" customHeight="1" x14ac:dyDescent="0.25">
      <c r="A101" s="97" t="s">
        <v>203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2674</v>
      </c>
    </row>
    <row r="102" spans="1:105" ht="12" customHeight="1" x14ac:dyDescent="0.25">
      <c r="A102" s="97" t="s">
        <v>50</v>
      </c>
      <c r="B102" s="98">
        <v>223.9765786633387</v>
      </c>
      <c r="C102" s="98">
        <v>225.07005216811172</v>
      </c>
      <c r="D102" s="98">
        <v>227.96365835028297</v>
      </c>
      <c r="E102" s="98">
        <v>242.38884104329546</v>
      </c>
      <c r="F102" s="98">
        <v>227.81461231674325</v>
      </c>
      <c r="G102" s="98">
        <v>247.82928755876898</v>
      </c>
      <c r="H102" s="98">
        <v>216.90999645842001</v>
      </c>
      <c r="I102" s="98">
        <v>225.83566433881595</v>
      </c>
      <c r="J102" s="98">
        <v>189.73689239579971</v>
      </c>
      <c r="K102" s="98">
        <v>196.26484397066221</v>
      </c>
      <c r="L102" s="98">
        <v>187.26870963085292</v>
      </c>
      <c r="M102" s="98">
        <v>185.56415852367854</v>
      </c>
      <c r="N102" s="98">
        <v>171.78369707613098</v>
      </c>
      <c r="O102" s="98">
        <v>170.8547249560838</v>
      </c>
      <c r="P102" s="98">
        <v>169.93149780530766</v>
      </c>
      <c r="Q102" s="98">
        <v>172.91711457300246</v>
      </c>
      <c r="R102" s="98">
        <v>171.48187305675714</v>
      </c>
      <c r="S102" s="98">
        <v>186.07757641666848</v>
      </c>
      <c r="T102" s="98">
        <v>190.89023487380507</v>
      </c>
      <c r="U102" s="98">
        <v>194.99299735516149</v>
      </c>
      <c r="V102" s="98">
        <v>197.38203396233064</v>
      </c>
      <c r="W102" s="98">
        <v>191.90499979752948</v>
      </c>
      <c r="X102" s="98">
        <v>181.60419938414293</v>
      </c>
      <c r="Y102" s="98">
        <v>163.47920641225053</v>
      </c>
      <c r="DA102" s="63" t="s">
        <v>2675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2676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207</v>
      </c>
      <c r="B105" s="117">
        <f t="shared" ref="B105:Q105" si="35">B106+B109+B111+B120</f>
        <v>98.198046531393601</v>
      </c>
      <c r="C105" s="117">
        <f t="shared" si="35"/>
        <v>95.101174458436105</v>
      </c>
      <c r="D105" s="117">
        <f t="shared" si="35"/>
        <v>99.364731620257544</v>
      </c>
      <c r="E105" s="117">
        <f t="shared" si="35"/>
        <v>97.434152549964068</v>
      </c>
      <c r="F105" s="117">
        <f t="shared" si="35"/>
        <v>90.642823029905429</v>
      </c>
      <c r="G105" s="117">
        <f t="shared" si="35"/>
        <v>142.19926929583389</v>
      </c>
      <c r="H105" s="117">
        <f t="shared" si="35"/>
        <v>100.49755922653448</v>
      </c>
      <c r="I105" s="117">
        <f t="shared" si="35"/>
        <v>126.41350507606276</v>
      </c>
      <c r="J105" s="117">
        <f t="shared" si="35"/>
        <v>85.411351851687641</v>
      </c>
      <c r="K105" s="117">
        <f t="shared" si="35"/>
        <v>98.232541935797684</v>
      </c>
      <c r="L105" s="117">
        <f t="shared" si="35"/>
        <v>78.527805368075164</v>
      </c>
      <c r="M105" s="117">
        <f t="shared" si="35"/>
        <v>71.220728102782644</v>
      </c>
      <c r="N105" s="117">
        <f t="shared" si="35"/>
        <v>62.442596415164886</v>
      </c>
      <c r="O105" s="117">
        <f t="shared" si="35"/>
        <v>61.510483689044783</v>
      </c>
      <c r="P105" s="117">
        <f t="shared" si="35"/>
        <v>58.339326039344904</v>
      </c>
      <c r="Q105" s="117">
        <f t="shared" si="35"/>
        <v>57.672456010244119</v>
      </c>
      <c r="R105" s="117">
        <f t="shared" ref="R105:V105" si="36">R106+R109+R111+R120</f>
        <v>55.894905743697329</v>
      </c>
      <c r="S105" s="117">
        <f t="shared" si="36"/>
        <v>58.296867486271346</v>
      </c>
      <c r="T105" s="117">
        <f t="shared" si="36"/>
        <v>59.813120577342914</v>
      </c>
      <c r="U105" s="117">
        <f t="shared" si="36"/>
        <v>62.186835280830998</v>
      </c>
      <c r="V105" s="117">
        <f t="shared" si="36"/>
        <v>57.029554299060287</v>
      </c>
      <c r="W105" s="117">
        <f t="shared" ref="W105:Y105" si="37">W106+W109+W111+W120</f>
        <v>57.20903251882406</v>
      </c>
      <c r="X105" s="117">
        <f t="shared" si="37"/>
        <v>53.633597436812046</v>
      </c>
      <c r="Y105" s="117">
        <f t="shared" si="37"/>
        <v>46.378596865455769</v>
      </c>
      <c r="DA105" s="129" t="s">
        <v>2677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2678</v>
      </c>
    </row>
    <row r="107" spans="1:105" ht="12" customHeight="1" x14ac:dyDescent="0.25">
      <c r="A107" s="97" t="s">
        <v>198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2679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2680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2681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2682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2683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2684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2685</v>
      </c>
    </row>
    <row r="114" spans="1:105" ht="12" customHeight="1" x14ac:dyDescent="0.25">
      <c r="A114" s="100" t="s">
        <v>198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2686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2687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2688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2689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2690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2691</v>
      </c>
    </row>
    <row r="120" spans="1:105" ht="12" customHeight="1" x14ac:dyDescent="0.25">
      <c r="A120" s="121" t="s">
        <v>54</v>
      </c>
      <c r="B120" s="122">
        <v>98.198046531393601</v>
      </c>
      <c r="C120" s="122">
        <v>95.101174458436105</v>
      </c>
      <c r="D120" s="122">
        <v>99.364731620257544</v>
      </c>
      <c r="E120" s="122">
        <v>97.434152549964068</v>
      </c>
      <c r="F120" s="122">
        <v>90.642823029905429</v>
      </c>
      <c r="G120" s="122">
        <v>142.19926929583389</v>
      </c>
      <c r="H120" s="122">
        <v>100.49755922653448</v>
      </c>
      <c r="I120" s="122">
        <v>126.41350507606276</v>
      </c>
      <c r="J120" s="122">
        <v>85.411351851687641</v>
      </c>
      <c r="K120" s="122">
        <v>98.232541935797684</v>
      </c>
      <c r="L120" s="122">
        <v>78.527805368075164</v>
      </c>
      <c r="M120" s="122">
        <v>71.220728102782644</v>
      </c>
      <c r="N120" s="122">
        <v>62.442596415164886</v>
      </c>
      <c r="O120" s="122">
        <v>61.510483689044783</v>
      </c>
      <c r="P120" s="122">
        <v>58.339326039344904</v>
      </c>
      <c r="Q120" s="122">
        <v>57.672456010244119</v>
      </c>
      <c r="R120" s="122">
        <v>55.894905743697329</v>
      </c>
      <c r="S120" s="122">
        <v>58.296867486271346</v>
      </c>
      <c r="T120" s="122">
        <v>59.813120577342914</v>
      </c>
      <c r="U120" s="122">
        <v>62.186835280830998</v>
      </c>
      <c r="V120" s="122">
        <v>57.029554299060287</v>
      </c>
      <c r="W120" s="122">
        <v>57.20903251882406</v>
      </c>
      <c r="X120" s="122">
        <v>53.633597436812046</v>
      </c>
      <c r="Y120" s="122">
        <v>46.378596865455769</v>
      </c>
      <c r="DA120" s="130" t="s">
        <v>2692</v>
      </c>
    </row>
    <row r="121" spans="1:105" ht="12" customHeight="1" x14ac:dyDescent="0.25">
      <c r="A121" s="97" t="s">
        <v>50</v>
      </c>
      <c r="B121" s="98">
        <v>208.58347583660623</v>
      </c>
      <c r="C121" s="98">
        <v>198.68411692245849</v>
      </c>
      <c r="D121" s="98">
        <v>200.16290481869771</v>
      </c>
      <c r="E121" s="98">
        <v>196.41973649228518</v>
      </c>
      <c r="F121" s="98">
        <v>181.66784270525957</v>
      </c>
      <c r="G121" s="98">
        <v>236.48102473604064</v>
      </c>
      <c r="H121" s="98">
        <v>169.01103277713295</v>
      </c>
      <c r="I121" s="98">
        <v>209.62658109056076</v>
      </c>
      <c r="J121" s="98">
        <v>142.91066311311104</v>
      </c>
      <c r="K121" s="98">
        <v>169.47948555109264</v>
      </c>
      <c r="L121" s="98">
        <v>145.21154091823814</v>
      </c>
      <c r="M121" s="98">
        <v>144.24366221956754</v>
      </c>
      <c r="N121" s="98">
        <v>138.52254601299225</v>
      </c>
      <c r="O121" s="98">
        <v>147.73151737298375</v>
      </c>
      <c r="P121" s="98">
        <v>160.38563901370389</v>
      </c>
      <c r="Q121" s="98">
        <v>174.45471926614789</v>
      </c>
      <c r="R121" s="98">
        <v>181.80113925453136</v>
      </c>
      <c r="S121" s="98">
        <v>190.45112739087739</v>
      </c>
      <c r="T121" s="98">
        <v>198.36707895223952</v>
      </c>
      <c r="U121" s="98">
        <v>210.38322229723329</v>
      </c>
      <c r="V121" s="98">
        <v>198.11783346116005</v>
      </c>
      <c r="W121" s="98">
        <v>192.7658118245736</v>
      </c>
      <c r="X121" s="98">
        <v>171.27173605960479</v>
      </c>
      <c r="Y121" s="98">
        <v>141.36684340731594</v>
      </c>
      <c r="DA121" s="63" t="s">
        <v>2693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2694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209</v>
      </c>
      <c r="B124" s="117">
        <f t="shared" ref="B124:Q124" si="42">B125+B128+B130+B139</f>
        <v>62.63336987367137</v>
      </c>
      <c r="C124" s="117">
        <f t="shared" si="42"/>
        <v>63.637855896093136</v>
      </c>
      <c r="D124" s="117">
        <f t="shared" si="42"/>
        <v>64.952333635335506</v>
      </c>
      <c r="E124" s="117">
        <f t="shared" si="42"/>
        <v>71.527048598892577</v>
      </c>
      <c r="F124" s="117">
        <f t="shared" si="42"/>
        <v>61.658506991515928</v>
      </c>
      <c r="G124" s="117">
        <f t="shared" si="42"/>
        <v>70.86392336188328</v>
      </c>
      <c r="H124" s="117">
        <f t="shared" si="42"/>
        <v>58.380891680569043</v>
      </c>
      <c r="I124" s="117">
        <f t="shared" si="42"/>
        <v>62.311182445862471</v>
      </c>
      <c r="J124" s="117">
        <f t="shared" si="42"/>
        <v>52.243644014957994</v>
      </c>
      <c r="K124" s="117">
        <f t="shared" si="42"/>
        <v>55.191971179056175</v>
      </c>
      <c r="L124" s="117">
        <f t="shared" si="42"/>
        <v>52.673451578313056</v>
      </c>
      <c r="M124" s="117">
        <f t="shared" si="42"/>
        <v>51.01765268928132</v>
      </c>
      <c r="N124" s="117">
        <f t="shared" si="42"/>
        <v>48.199646979427264</v>
      </c>
      <c r="O124" s="117">
        <f t="shared" si="42"/>
        <v>46.439092718690404</v>
      </c>
      <c r="P124" s="117">
        <f t="shared" si="42"/>
        <v>45.914489570332272</v>
      </c>
      <c r="Q124" s="117">
        <f t="shared" si="42"/>
        <v>45.351445643854198</v>
      </c>
      <c r="R124" s="117">
        <f t="shared" ref="R124:V124" si="43">R125+R128+R130+R139</f>
        <v>44.657476603528373</v>
      </c>
      <c r="S124" s="117">
        <f t="shared" si="43"/>
        <v>46.357863739324436</v>
      </c>
      <c r="T124" s="117">
        <f t="shared" si="43"/>
        <v>46.593836345608743</v>
      </c>
      <c r="U124" s="117">
        <f t="shared" si="43"/>
        <v>47.803983545772603</v>
      </c>
      <c r="V124" s="117">
        <f t="shared" si="43"/>
        <v>46.09725258830516</v>
      </c>
      <c r="W124" s="117">
        <f t="shared" ref="W124:Y124" si="44">W125+W128+W130+W139</f>
        <v>45.733041596538627</v>
      </c>
      <c r="X124" s="117">
        <f t="shared" si="44"/>
        <v>43.365331591508365</v>
      </c>
      <c r="Y124" s="117">
        <f t="shared" si="44"/>
        <v>40.896430502535743</v>
      </c>
      <c r="DA124" s="129" t="s">
        <v>2695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2696</v>
      </c>
    </row>
    <row r="126" spans="1:105" ht="12" customHeight="1" x14ac:dyDescent="0.25">
      <c r="A126" s="97" t="s">
        <v>199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2697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2698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2699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2700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2701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2702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2703</v>
      </c>
    </row>
    <row r="133" spans="1:105" ht="12" customHeight="1" x14ac:dyDescent="0.25">
      <c r="A133" s="100" t="s">
        <v>199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2704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2705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2706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2707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2708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2709</v>
      </c>
    </row>
    <row r="139" spans="1:105" ht="12" customHeight="1" x14ac:dyDescent="0.25">
      <c r="A139" s="121" t="s">
        <v>54</v>
      </c>
      <c r="B139" s="122">
        <v>62.63336987367137</v>
      </c>
      <c r="C139" s="122">
        <v>63.637855896093136</v>
      </c>
      <c r="D139" s="122">
        <v>64.952333635335506</v>
      </c>
      <c r="E139" s="122">
        <v>71.527048598892577</v>
      </c>
      <c r="F139" s="122">
        <v>61.658506991515928</v>
      </c>
      <c r="G139" s="122">
        <v>70.86392336188328</v>
      </c>
      <c r="H139" s="122">
        <v>58.380891680569043</v>
      </c>
      <c r="I139" s="122">
        <v>62.311182445862471</v>
      </c>
      <c r="J139" s="122">
        <v>52.243644014957994</v>
      </c>
      <c r="K139" s="122">
        <v>55.191971179056175</v>
      </c>
      <c r="L139" s="122">
        <v>52.673451578313056</v>
      </c>
      <c r="M139" s="122">
        <v>51.01765268928132</v>
      </c>
      <c r="N139" s="122">
        <v>48.199646979427264</v>
      </c>
      <c r="O139" s="122">
        <v>46.439092718690404</v>
      </c>
      <c r="P139" s="122">
        <v>45.914489570332272</v>
      </c>
      <c r="Q139" s="122">
        <v>45.351445643854198</v>
      </c>
      <c r="R139" s="122">
        <v>44.657476603528373</v>
      </c>
      <c r="S139" s="122">
        <v>46.357863739324436</v>
      </c>
      <c r="T139" s="122">
        <v>46.593836345608743</v>
      </c>
      <c r="U139" s="122">
        <v>47.803983545772603</v>
      </c>
      <c r="V139" s="122">
        <v>46.09725258830516</v>
      </c>
      <c r="W139" s="122">
        <v>45.733041596538627</v>
      </c>
      <c r="X139" s="122">
        <v>43.365331591508365</v>
      </c>
      <c r="Y139" s="122">
        <v>40.896430502535743</v>
      </c>
      <c r="DA139" s="130" t="s">
        <v>2710</v>
      </c>
    </row>
    <row r="140" spans="1:105" ht="12" customHeight="1" x14ac:dyDescent="0.25">
      <c r="A140" s="97" t="s">
        <v>50</v>
      </c>
      <c r="B140" s="98">
        <v>151.13113194660144</v>
      </c>
      <c r="C140" s="98">
        <v>155.29544085642476</v>
      </c>
      <c r="D140" s="98">
        <v>165.950325799057</v>
      </c>
      <c r="E140" s="98">
        <v>193.91542434967846</v>
      </c>
      <c r="F140" s="98">
        <v>177.87071953249543</v>
      </c>
      <c r="G140" s="98">
        <v>213.31407783298161</v>
      </c>
      <c r="H140" s="98">
        <v>184.37996634338498</v>
      </c>
      <c r="I140" s="98">
        <v>203.18111716308999</v>
      </c>
      <c r="J140" s="98">
        <v>176.29765622601266</v>
      </c>
      <c r="K140" s="98">
        <v>190.9428640111731</v>
      </c>
      <c r="L140" s="98">
        <v>185.08886341650276</v>
      </c>
      <c r="M140" s="98">
        <v>182.41714547620518</v>
      </c>
      <c r="N140" s="98">
        <v>177.37828705018495</v>
      </c>
      <c r="O140" s="98">
        <v>173.52336656667859</v>
      </c>
      <c r="P140" s="98">
        <v>174.51999307526484</v>
      </c>
      <c r="Q140" s="98">
        <v>175.5334916872979</v>
      </c>
      <c r="R140" s="98">
        <v>175.82470162665285</v>
      </c>
      <c r="S140" s="98">
        <v>186.2617625286957</v>
      </c>
      <c r="T140" s="98">
        <v>189.01136539631358</v>
      </c>
      <c r="U140" s="98">
        <v>197.53654493172348</v>
      </c>
      <c r="V140" s="98">
        <v>192.53004062519082</v>
      </c>
      <c r="W140" s="98">
        <v>186.01531195840857</v>
      </c>
      <c r="X140" s="98">
        <v>170.37455239117389</v>
      </c>
      <c r="Y140" s="98">
        <v>154.2974426468715</v>
      </c>
      <c r="DA140" s="63" t="s">
        <v>2711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2712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86.861707025732244</v>
      </c>
      <c r="C143" s="117">
        <f t="shared" si="49"/>
        <v>91.326220008193388</v>
      </c>
      <c r="D143" s="117">
        <f t="shared" si="49"/>
        <v>106.44737437525153</v>
      </c>
      <c r="E143" s="117">
        <f t="shared" si="49"/>
        <v>125.88347511705479</v>
      </c>
      <c r="F143" s="117">
        <f t="shared" si="49"/>
        <v>134.89390995065557</v>
      </c>
      <c r="G143" s="117">
        <f t="shared" si="49"/>
        <v>128.34724183118982</v>
      </c>
      <c r="H143" s="117">
        <f t="shared" si="49"/>
        <v>123.12755265371638</v>
      </c>
      <c r="I143" s="117">
        <f t="shared" si="49"/>
        <v>120.7946865061852</v>
      </c>
      <c r="J143" s="117">
        <f t="shared" si="49"/>
        <v>115.44327954725513</v>
      </c>
      <c r="K143" s="117">
        <f t="shared" si="49"/>
        <v>118.26919761787239</v>
      </c>
      <c r="L143" s="117">
        <f t="shared" si="49"/>
        <v>123.44978104277598</v>
      </c>
      <c r="M143" s="117">
        <f t="shared" si="49"/>
        <v>119.53935446742744</v>
      </c>
      <c r="N143" s="117">
        <f t="shared" si="49"/>
        <v>115.62232046629697</v>
      </c>
      <c r="O143" s="117">
        <f t="shared" si="49"/>
        <v>114.92118033345089</v>
      </c>
      <c r="P143" s="117">
        <f t="shared" si="49"/>
        <v>108.69029260496666</v>
      </c>
      <c r="Q143" s="117">
        <f t="shared" si="49"/>
        <v>100.75795792220833</v>
      </c>
      <c r="R143" s="117">
        <f t="shared" ref="R143:V143" si="50">R144+R146+R148+R157</f>
        <v>97.971241052078085</v>
      </c>
      <c r="S143" s="117">
        <f t="shared" si="50"/>
        <v>96.83599695689648</v>
      </c>
      <c r="T143" s="117">
        <f t="shared" si="50"/>
        <v>95.147276354340818</v>
      </c>
      <c r="U143" s="117">
        <f t="shared" si="50"/>
        <v>90.831039100146157</v>
      </c>
      <c r="V143" s="117">
        <f t="shared" si="50"/>
        <v>93.276717548320562</v>
      </c>
      <c r="W143" s="117">
        <f t="shared" ref="W143:Y143" si="51">W144+W146+W148+W157</f>
        <v>84.206184851761037</v>
      </c>
      <c r="X143" s="117">
        <f t="shared" si="51"/>
        <v>75.977329597556121</v>
      </c>
      <c r="Y143" s="117">
        <f t="shared" si="51"/>
        <v>65.683494234286741</v>
      </c>
      <c r="DA143" s="129" t="s">
        <v>2713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2714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2715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2716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2717</v>
      </c>
    </row>
    <row r="148" spans="1:105" ht="12" customHeight="1" x14ac:dyDescent="0.25">
      <c r="A148" s="121" t="s">
        <v>55</v>
      </c>
      <c r="B148" s="122">
        <v>54.464239569044238</v>
      </c>
      <c r="C148" s="122">
        <v>55.840704625125404</v>
      </c>
      <c r="D148" s="122">
        <v>61.950506713613336</v>
      </c>
      <c r="E148" s="122">
        <v>67.316143594132313</v>
      </c>
      <c r="F148" s="122">
        <v>72.700649196687351</v>
      </c>
      <c r="G148" s="122">
        <v>69.990352151209834</v>
      </c>
      <c r="H148" s="122">
        <v>67.159578042847713</v>
      </c>
      <c r="I148" s="122">
        <v>63.943225256357152</v>
      </c>
      <c r="J148" s="122">
        <v>62.11739775825383</v>
      </c>
      <c r="K148" s="122">
        <v>62.086759773385815</v>
      </c>
      <c r="L148" s="122">
        <v>63.086856720330275</v>
      </c>
      <c r="M148" s="122">
        <v>58.505971131582349</v>
      </c>
      <c r="N148" s="122">
        <v>55.346653373535375</v>
      </c>
      <c r="O148" s="122">
        <v>54.259446550576762</v>
      </c>
      <c r="P148" s="122">
        <v>51.588018044500856</v>
      </c>
      <c r="Q148" s="122">
        <v>47.057033281359253</v>
      </c>
      <c r="R148" s="122">
        <v>48.375385863962535</v>
      </c>
      <c r="S148" s="122">
        <v>46.545062768163938</v>
      </c>
      <c r="T148" s="122">
        <v>47.182300111500609</v>
      </c>
      <c r="U148" s="122">
        <v>43.944396327192045</v>
      </c>
      <c r="V148" s="122">
        <v>44.857142391424375</v>
      </c>
      <c r="W148" s="122">
        <v>40.857356469828794</v>
      </c>
      <c r="X148" s="122">
        <v>37.639063917143794</v>
      </c>
      <c r="Y148" s="122">
        <v>31.737433481181672</v>
      </c>
      <c r="DA148" s="130" t="s">
        <v>2718</v>
      </c>
    </row>
    <row r="149" spans="1:105" ht="12" customHeight="1" x14ac:dyDescent="0.25">
      <c r="A149" s="97" t="s">
        <v>124</v>
      </c>
      <c r="B149" s="98">
        <v>372.79490873928091</v>
      </c>
      <c r="C149" s="98">
        <v>356.35481207464653</v>
      </c>
      <c r="D149" s="98">
        <v>343.13791896909453</v>
      </c>
      <c r="E149" s="98">
        <v>333.47631869764609</v>
      </c>
      <c r="F149" s="98">
        <v>345.57406065122154</v>
      </c>
      <c r="G149" s="98">
        <v>336.93382866521392</v>
      </c>
      <c r="H149" s="98">
        <v>337.92344808348975</v>
      </c>
      <c r="I149" s="98">
        <v>336.98389995426857</v>
      </c>
      <c r="J149" s="98">
        <v>341.02143944936512</v>
      </c>
      <c r="K149" s="98">
        <v>342.25599730968116</v>
      </c>
      <c r="L149" s="98">
        <v>359.6729815121941</v>
      </c>
      <c r="M149" s="98">
        <v>342.9956248302114</v>
      </c>
      <c r="N149" s="98">
        <v>330.60581006350441</v>
      </c>
      <c r="O149" s="98">
        <v>325.68672812982732</v>
      </c>
      <c r="P149" s="98">
        <v>312.52407531794529</v>
      </c>
      <c r="Q149" s="98">
        <v>291.71502691604246</v>
      </c>
      <c r="R149" s="98">
        <v>307.79328858862385</v>
      </c>
      <c r="S149" s="98">
        <v>303.21759799635635</v>
      </c>
      <c r="T149" s="98">
        <v>321.50585242242283</v>
      </c>
      <c r="U149" s="98">
        <v>308.02989101807981</v>
      </c>
      <c r="V149" s="98">
        <v>328.57654840772324</v>
      </c>
      <c r="W149" s="98">
        <v>304.58412486728668</v>
      </c>
      <c r="X149" s="98">
        <v>288.12334447081167</v>
      </c>
      <c r="Y149" s="98">
        <v>254.66360430423146</v>
      </c>
      <c r="DA149" s="63" t="s">
        <v>2719</v>
      </c>
    </row>
    <row r="150" spans="1:105" ht="12" customHeight="1" x14ac:dyDescent="0.25">
      <c r="A150" s="97" t="s">
        <v>123</v>
      </c>
      <c r="B150" s="98">
        <v>71.664404779412877</v>
      </c>
      <c r="C150" s="98">
        <v>75.046109620682586</v>
      </c>
      <c r="D150" s="98">
        <v>71.282772847639009</v>
      </c>
      <c r="E150" s="98">
        <v>59.808237124845121</v>
      </c>
      <c r="F150" s="98">
        <v>62.56863658100508</v>
      </c>
      <c r="G150" s="98">
        <v>68.284263018257761</v>
      </c>
      <c r="H150" s="98">
        <v>66.1115933096101</v>
      </c>
      <c r="I150" s="98">
        <v>66.554053251515413</v>
      </c>
      <c r="J150" s="98">
        <v>65.965696891421658</v>
      </c>
      <c r="K150" s="98">
        <v>69.064728478145454</v>
      </c>
      <c r="L150" s="98">
        <v>60.576421832523998</v>
      </c>
      <c r="M150" s="98">
        <v>40.555596920365822</v>
      </c>
      <c r="N150" s="98">
        <v>38.871351404815677</v>
      </c>
      <c r="O150" s="98">
        <v>35.366018802018864</v>
      </c>
      <c r="P150" s="98">
        <v>37.712084074813944</v>
      </c>
      <c r="Q150" s="98">
        <v>33.849037136713008</v>
      </c>
      <c r="R150" s="98">
        <v>41.233192789663853</v>
      </c>
      <c r="S150" s="98">
        <v>39.06359750943524</v>
      </c>
      <c r="T150" s="98">
        <v>37.778068212982063</v>
      </c>
      <c r="U150" s="98">
        <v>36.932296398801554</v>
      </c>
      <c r="V150" s="98">
        <v>47.550456373948677</v>
      </c>
      <c r="W150" s="98">
        <v>47.675791708761025</v>
      </c>
      <c r="X150" s="98">
        <v>54.774295294142796</v>
      </c>
      <c r="Y150" s="98">
        <v>49.732862487150584</v>
      </c>
      <c r="DA150" s="63" t="s">
        <v>2720</v>
      </c>
    </row>
    <row r="151" spans="1:105" ht="12" customHeight="1" x14ac:dyDescent="0.25">
      <c r="A151" s="100" t="s">
        <v>50</v>
      </c>
      <c r="B151" s="101">
        <v>71.664404779412877</v>
      </c>
      <c r="C151" s="101">
        <v>75.046109620682586</v>
      </c>
      <c r="D151" s="101">
        <v>71.282772847639009</v>
      </c>
      <c r="E151" s="101">
        <v>59.808237124845121</v>
      </c>
      <c r="F151" s="101">
        <v>62.56863658100508</v>
      </c>
      <c r="G151" s="101">
        <v>68.284263018257761</v>
      </c>
      <c r="H151" s="101">
        <v>66.1115933096101</v>
      </c>
      <c r="I151" s="101">
        <v>66.554053251515413</v>
      </c>
      <c r="J151" s="101">
        <v>65.965696891421658</v>
      </c>
      <c r="K151" s="101">
        <v>69.064728478145454</v>
      </c>
      <c r="L151" s="101">
        <v>60.576421832523998</v>
      </c>
      <c r="M151" s="101">
        <v>40.555596920365822</v>
      </c>
      <c r="N151" s="101">
        <v>38.871351404815677</v>
      </c>
      <c r="O151" s="101">
        <v>35.366018802018864</v>
      </c>
      <c r="P151" s="101">
        <v>37.712084074813944</v>
      </c>
      <c r="Q151" s="101">
        <v>33.849037136713008</v>
      </c>
      <c r="R151" s="101">
        <v>41.233192789663853</v>
      </c>
      <c r="S151" s="101">
        <v>39.06359750943524</v>
      </c>
      <c r="T151" s="101">
        <v>37.778068212982063</v>
      </c>
      <c r="U151" s="101">
        <v>36.932296398801554</v>
      </c>
      <c r="V151" s="101">
        <v>47.550456373948677</v>
      </c>
      <c r="W151" s="101">
        <v>47.675791708761025</v>
      </c>
      <c r="X151" s="101">
        <v>54.774295294142796</v>
      </c>
      <c r="Y151" s="101">
        <v>49.732862487150584</v>
      </c>
      <c r="DA151" s="131" t="s">
        <v>2721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2722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2723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2724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2725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2726</v>
      </c>
    </row>
    <row r="157" spans="1:105" ht="12" customHeight="1" x14ac:dyDescent="0.25">
      <c r="A157" s="121" t="s">
        <v>54</v>
      </c>
      <c r="B157" s="122">
        <v>32.397467456687998</v>
      </c>
      <c r="C157" s="122">
        <v>35.485515383067991</v>
      </c>
      <c r="D157" s="122">
        <v>44.496867661638191</v>
      </c>
      <c r="E157" s="122">
        <v>58.567331522922466</v>
      </c>
      <c r="F157" s="122">
        <v>62.193260753968218</v>
      </c>
      <c r="G157" s="122">
        <v>58.35688967998</v>
      </c>
      <c r="H157" s="122">
        <v>55.967974610868673</v>
      </c>
      <c r="I157" s="122">
        <v>56.851461249828056</v>
      </c>
      <c r="J157" s="122">
        <v>53.325881789001301</v>
      </c>
      <c r="K157" s="122">
        <v>56.182437844486579</v>
      </c>
      <c r="L157" s="122">
        <v>60.362924322445707</v>
      </c>
      <c r="M157" s="122">
        <v>61.033383335845087</v>
      </c>
      <c r="N157" s="122">
        <v>60.275667092761601</v>
      </c>
      <c r="O157" s="122">
        <v>60.66173378287413</v>
      </c>
      <c r="P157" s="122">
        <v>57.102274560465801</v>
      </c>
      <c r="Q157" s="122">
        <v>53.700924640849088</v>
      </c>
      <c r="R157" s="122">
        <v>49.59585518811555</v>
      </c>
      <c r="S157" s="122">
        <v>50.290934188732535</v>
      </c>
      <c r="T157" s="122">
        <v>47.964976242840208</v>
      </c>
      <c r="U157" s="122">
        <v>46.886642772954112</v>
      </c>
      <c r="V157" s="122">
        <v>48.419575156896194</v>
      </c>
      <c r="W157" s="122">
        <v>43.348828381932236</v>
      </c>
      <c r="X157" s="122">
        <v>38.338265680412327</v>
      </c>
      <c r="Y157" s="122">
        <v>33.946060753105073</v>
      </c>
      <c r="DA157" s="130" t="s">
        <v>2727</v>
      </c>
    </row>
    <row r="158" spans="1:105" ht="12" customHeight="1" x14ac:dyDescent="0.25">
      <c r="A158" s="97" t="s">
        <v>50</v>
      </c>
      <c r="B158" s="98">
        <v>295.25326438379273</v>
      </c>
      <c r="C158" s="98">
        <v>309.54582547053462</v>
      </c>
      <c r="D158" s="98">
        <v>348.11941594007578</v>
      </c>
      <c r="E158" s="98">
        <v>409.19250585017568</v>
      </c>
      <c r="F158" s="98">
        <v>400.63334728567105</v>
      </c>
      <c r="G158" s="98">
        <v>350.32044975822481</v>
      </c>
      <c r="H158" s="98">
        <v>319.23998326839882</v>
      </c>
      <c r="I158" s="98">
        <v>307.82446068736385</v>
      </c>
      <c r="J158" s="98">
        <v>279.63725039284986</v>
      </c>
      <c r="K158" s="98">
        <v>282.58033183448617</v>
      </c>
      <c r="L158" s="98">
        <v>290.8201162550875</v>
      </c>
      <c r="M158" s="98">
        <v>286.17799510670073</v>
      </c>
      <c r="N158" s="98">
        <v>272.15959592781445</v>
      </c>
      <c r="O158" s="98">
        <v>267.70676459209193</v>
      </c>
      <c r="P158" s="98">
        <v>254.48605166963398</v>
      </c>
      <c r="Q158" s="98">
        <v>247.92073828333062</v>
      </c>
      <c r="R158" s="98">
        <v>243.42471276206069</v>
      </c>
      <c r="S158" s="98">
        <v>256.11491375126832</v>
      </c>
      <c r="T158" s="98">
        <v>254.11248870258211</v>
      </c>
      <c r="U158" s="98">
        <v>251.44037624451931</v>
      </c>
      <c r="V158" s="98">
        <v>264.78966994904687</v>
      </c>
      <c r="W158" s="98">
        <v>241.0668725564953</v>
      </c>
      <c r="X158" s="98">
        <v>219.82843665222589</v>
      </c>
      <c r="Y158" s="98">
        <v>200.20687759756302</v>
      </c>
      <c r="DA158" s="63" t="s">
        <v>2728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2729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126.4985662415595</v>
      </c>
      <c r="C161" s="117">
        <f t="shared" si="54"/>
        <v>124.1154862191941</v>
      </c>
      <c r="D161" s="117">
        <f t="shared" si="54"/>
        <v>125.13296623684953</v>
      </c>
      <c r="E161" s="117">
        <f t="shared" si="54"/>
        <v>124.44982763681571</v>
      </c>
      <c r="F161" s="117">
        <f t="shared" si="54"/>
        <v>130.30605491119695</v>
      </c>
      <c r="G161" s="117">
        <f t="shared" si="54"/>
        <v>128.10736799352168</v>
      </c>
      <c r="H161" s="117">
        <f t="shared" si="54"/>
        <v>121.91243372803851</v>
      </c>
      <c r="I161" s="117">
        <f t="shared" si="54"/>
        <v>120.33672730111113</v>
      </c>
      <c r="J161" s="117">
        <f t="shared" si="54"/>
        <v>113.12797461571542</v>
      </c>
      <c r="K161" s="117">
        <f t="shared" si="54"/>
        <v>109.68764444087739</v>
      </c>
      <c r="L161" s="117">
        <f t="shared" si="54"/>
        <v>110.43433389283396</v>
      </c>
      <c r="M161" s="117">
        <f t="shared" si="54"/>
        <v>109.7494504162337</v>
      </c>
      <c r="N161" s="117">
        <f t="shared" si="54"/>
        <v>102.67939941557574</v>
      </c>
      <c r="O161" s="117">
        <f t="shared" si="54"/>
        <v>99.489969596573857</v>
      </c>
      <c r="P161" s="117">
        <f t="shared" si="54"/>
        <v>94.845743251755238</v>
      </c>
      <c r="Q161" s="117">
        <f t="shared" si="54"/>
        <v>90.91298110361538</v>
      </c>
      <c r="R161" s="117">
        <f t="shared" ref="R161:V161" si="55">R162+R164+R166+R175</f>
        <v>88.306272995952483</v>
      </c>
      <c r="S161" s="117">
        <f t="shared" si="55"/>
        <v>89.401674727432336</v>
      </c>
      <c r="T161" s="117">
        <f t="shared" si="55"/>
        <v>87.649310428183796</v>
      </c>
      <c r="U161" s="117">
        <f t="shared" si="55"/>
        <v>81.267080558867519</v>
      </c>
      <c r="V161" s="117">
        <f t="shared" si="55"/>
        <v>79.393174129164066</v>
      </c>
      <c r="W161" s="117">
        <f t="shared" ref="W161:Y161" si="56">W162+W164+W166+W175</f>
        <v>78.906278421455326</v>
      </c>
      <c r="X161" s="117">
        <f t="shared" si="56"/>
        <v>78.857920664116847</v>
      </c>
      <c r="Y161" s="117">
        <f t="shared" si="56"/>
        <v>67.47152551069604</v>
      </c>
      <c r="DA161" s="129" t="s">
        <v>2730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2731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2732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2733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2734</v>
      </c>
    </row>
    <row r="166" spans="1:105" ht="12" customHeight="1" x14ac:dyDescent="0.25">
      <c r="A166" s="121" t="s">
        <v>55</v>
      </c>
      <c r="B166" s="122">
        <v>70.013235850338077</v>
      </c>
      <c r="C166" s="122">
        <v>69.865999626517947</v>
      </c>
      <c r="D166" s="122">
        <v>69.245260794264638</v>
      </c>
      <c r="E166" s="122">
        <v>68.532989408078862</v>
      </c>
      <c r="F166" s="122">
        <v>72.749344588018161</v>
      </c>
      <c r="G166" s="122">
        <v>72.460479903352208</v>
      </c>
      <c r="H166" s="122">
        <v>68.909795036721363</v>
      </c>
      <c r="I166" s="122">
        <v>66.604908477476911</v>
      </c>
      <c r="J166" s="122">
        <v>62.96577180374112</v>
      </c>
      <c r="K166" s="122">
        <v>60.521583311722978</v>
      </c>
      <c r="L166" s="122">
        <v>61.837460753587365</v>
      </c>
      <c r="M166" s="122">
        <v>61.633876423150866</v>
      </c>
      <c r="N166" s="122">
        <v>57.544975734860145</v>
      </c>
      <c r="O166" s="122">
        <v>55.224192696570952</v>
      </c>
      <c r="P166" s="122">
        <v>51.122603371832355</v>
      </c>
      <c r="Q166" s="122">
        <v>47.881509858884378</v>
      </c>
      <c r="R166" s="122">
        <v>49.005004714661411</v>
      </c>
      <c r="S166" s="122">
        <v>49.139870955658473</v>
      </c>
      <c r="T166" s="122">
        <v>48.648660505967413</v>
      </c>
      <c r="U166" s="122">
        <v>44.901618691419507</v>
      </c>
      <c r="V166" s="122">
        <v>43.367441883253647</v>
      </c>
      <c r="W166" s="122">
        <v>45.486764620909057</v>
      </c>
      <c r="X166" s="122">
        <v>47.705508624816531</v>
      </c>
      <c r="Y166" s="122">
        <v>41.370921747793844</v>
      </c>
      <c r="DA166" s="130" t="s">
        <v>2735</v>
      </c>
    </row>
    <row r="167" spans="1:105" ht="12" customHeight="1" x14ac:dyDescent="0.25">
      <c r="A167" s="97" t="s">
        <v>124</v>
      </c>
      <c r="B167" s="98">
        <v>347.68255958317911</v>
      </c>
      <c r="C167" s="98">
        <v>337.96632427648416</v>
      </c>
      <c r="D167" s="98">
        <v>335.59407786972804</v>
      </c>
      <c r="E167" s="98">
        <v>319.96902820424873</v>
      </c>
      <c r="F167" s="98">
        <v>325.03272235186705</v>
      </c>
      <c r="G167" s="98">
        <v>321.82043191930791</v>
      </c>
      <c r="H167" s="98">
        <v>308.45753595763807</v>
      </c>
      <c r="I167" s="98">
        <v>309.3847863973163</v>
      </c>
      <c r="J167" s="98">
        <v>307.33327421473763</v>
      </c>
      <c r="K167" s="98">
        <v>304.46440971427921</v>
      </c>
      <c r="L167" s="98">
        <v>317.0609595631629</v>
      </c>
      <c r="M167" s="98">
        <v>323.62885375925788</v>
      </c>
      <c r="N167" s="98">
        <v>316.91915227948158</v>
      </c>
      <c r="O167" s="98">
        <v>324.54433635703543</v>
      </c>
      <c r="P167" s="98">
        <v>323.85186936179866</v>
      </c>
      <c r="Q167" s="98">
        <v>314.31244761811342</v>
      </c>
      <c r="R167" s="98">
        <v>318.59434175330335</v>
      </c>
      <c r="S167" s="98">
        <v>322.03994833412514</v>
      </c>
      <c r="T167" s="98">
        <v>315.68318964042612</v>
      </c>
      <c r="U167" s="98">
        <v>295.96208005749475</v>
      </c>
      <c r="V167" s="98">
        <v>285.33574131818438</v>
      </c>
      <c r="W167" s="98">
        <v>296.8444026705323</v>
      </c>
      <c r="X167" s="98">
        <v>308.68205883333133</v>
      </c>
      <c r="Y167" s="98">
        <v>259.15569699635535</v>
      </c>
      <c r="DA167" s="63" t="s">
        <v>2736</v>
      </c>
    </row>
    <row r="168" spans="1:105" ht="12" customHeight="1" x14ac:dyDescent="0.25">
      <c r="A168" s="97" t="s">
        <v>123</v>
      </c>
      <c r="B168" s="98">
        <v>56.973735027174335</v>
      </c>
      <c r="C168" s="98">
        <v>70.431137342205616</v>
      </c>
      <c r="D168" s="98">
        <v>58.390571708752255</v>
      </c>
      <c r="E168" s="98">
        <v>46.808089617569664</v>
      </c>
      <c r="F168" s="98">
        <v>48.826413309921286</v>
      </c>
      <c r="G168" s="98">
        <v>49.439039064006664</v>
      </c>
      <c r="H168" s="98">
        <v>51.041948347394651</v>
      </c>
      <c r="I168" s="98">
        <v>45.010700670921352</v>
      </c>
      <c r="J168" s="98">
        <v>41.516179787415332</v>
      </c>
      <c r="K168" s="98">
        <v>38.011146058039948</v>
      </c>
      <c r="L168" s="98">
        <v>39.899414631379614</v>
      </c>
      <c r="M168" s="98">
        <v>41.627418792943821</v>
      </c>
      <c r="N168" s="98">
        <v>33.409147946459008</v>
      </c>
      <c r="O168" s="98">
        <v>28.397136754766137</v>
      </c>
      <c r="P168" s="98">
        <v>40.050586082007555</v>
      </c>
      <c r="Q168" s="98">
        <v>25.934500604449674</v>
      </c>
      <c r="R168" s="98">
        <v>31.635593224845898</v>
      </c>
      <c r="S168" s="98">
        <v>37.948798908058571</v>
      </c>
      <c r="T168" s="98">
        <v>38.310399760459312</v>
      </c>
      <c r="U168" s="98">
        <v>37.416357356352286</v>
      </c>
      <c r="V168" s="98">
        <v>33.234214277290867</v>
      </c>
      <c r="W168" s="98">
        <v>33.794021254754576</v>
      </c>
      <c r="X168" s="98">
        <v>34.653799501664523</v>
      </c>
      <c r="Y168" s="98">
        <v>24.357365287138613</v>
      </c>
      <c r="DA168" s="63" t="s">
        <v>2737</v>
      </c>
    </row>
    <row r="169" spans="1:105" ht="12" customHeight="1" x14ac:dyDescent="0.25">
      <c r="A169" s="100" t="s">
        <v>50</v>
      </c>
      <c r="B169" s="101">
        <v>56.973735027174335</v>
      </c>
      <c r="C169" s="101">
        <v>70.431137342205616</v>
      </c>
      <c r="D169" s="101">
        <v>58.390571708752255</v>
      </c>
      <c r="E169" s="101">
        <v>46.808089617569664</v>
      </c>
      <c r="F169" s="101">
        <v>48.826413309921286</v>
      </c>
      <c r="G169" s="101">
        <v>49.439039064006664</v>
      </c>
      <c r="H169" s="101">
        <v>51.041948347394651</v>
      </c>
      <c r="I169" s="101">
        <v>45.010700670921352</v>
      </c>
      <c r="J169" s="101">
        <v>41.516179787415332</v>
      </c>
      <c r="K169" s="101">
        <v>38.011146058039948</v>
      </c>
      <c r="L169" s="101">
        <v>39.899414631379614</v>
      </c>
      <c r="M169" s="101">
        <v>41.627418792943821</v>
      </c>
      <c r="N169" s="101">
        <v>33.409147946459008</v>
      </c>
      <c r="O169" s="101">
        <v>28.397136754766137</v>
      </c>
      <c r="P169" s="101">
        <v>40.050586082007555</v>
      </c>
      <c r="Q169" s="101">
        <v>25.934500604449674</v>
      </c>
      <c r="R169" s="101">
        <v>31.635593224845898</v>
      </c>
      <c r="S169" s="101">
        <v>37.948798908058571</v>
      </c>
      <c r="T169" s="101">
        <v>38.310399760459312</v>
      </c>
      <c r="U169" s="101">
        <v>37.416357356352286</v>
      </c>
      <c r="V169" s="101">
        <v>33.234214277290867</v>
      </c>
      <c r="W169" s="101">
        <v>33.794021254754576</v>
      </c>
      <c r="X169" s="101">
        <v>34.653799501664523</v>
      </c>
      <c r="Y169" s="101">
        <v>24.357365287138613</v>
      </c>
      <c r="DA169" s="131" t="s">
        <v>2738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2739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2740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2741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2742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2743</v>
      </c>
    </row>
    <row r="175" spans="1:105" ht="12" customHeight="1" x14ac:dyDescent="0.25">
      <c r="A175" s="121" t="s">
        <v>54</v>
      </c>
      <c r="B175" s="122">
        <v>56.485330391221424</v>
      </c>
      <c r="C175" s="122">
        <v>54.249486592676149</v>
      </c>
      <c r="D175" s="122">
        <v>55.887705442584888</v>
      </c>
      <c r="E175" s="122">
        <v>55.916838228736843</v>
      </c>
      <c r="F175" s="122">
        <v>57.556710323178777</v>
      </c>
      <c r="G175" s="122">
        <v>55.646888090169476</v>
      </c>
      <c r="H175" s="122">
        <v>53.002638691317145</v>
      </c>
      <c r="I175" s="122">
        <v>53.731818823634221</v>
      </c>
      <c r="J175" s="122">
        <v>50.162202811974296</v>
      </c>
      <c r="K175" s="122">
        <v>49.166061129154414</v>
      </c>
      <c r="L175" s="122">
        <v>48.596873139246597</v>
      </c>
      <c r="M175" s="122">
        <v>48.115573993082833</v>
      </c>
      <c r="N175" s="122">
        <v>45.134423680715607</v>
      </c>
      <c r="O175" s="122">
        <v>44.265776900002905</v>
      </c>
      <c r="P175" s="122">
        <v>43.72313987992289</v>
      </c>
      <c r="Q175" s="122">
        <v>43.031471244730994</v>
      </c>
      <c r="R175" s="122">
        <v>39.301268281291073</v>
      </c>
      <c r="S175" s="122">
        <v>40.261803771773863</v>
      </c>
      <c r="T175" s="122">
        <v>39.000649922216382</v>
      </c>
      <c r="U175" s="122">
        <v>36.365461867448019</v>
      </c>
      <c r="V175" s="122">
        <v>36.025732245910419</v>
      </c>
      <c r="W175" s="122">
        <v>33.41951380054627</v>
      </c>
      <c r="X175" s="122">
        <v>31.152412039300309</v>
      </c>
      <c r="Y175" s="122">
        <v>26.100603762902203</v>
      </c>
      <c r="DA175" s="130" t="s">
        <v>2744</v>
      </c>
    </row>
    <row r="176" spans="1:105" ht="12" customHeight="1" x14ac:dyDescent="0.25">
      <c r="A176" s="97" t="s">
        <v>50</v>
      </c>
      <c r="B176" s="98">
        <v>215.50739456199074</v>
      </c>
      <c r="C176" s="98">
        <v>209.38419163749134</v>
      </c>
      <c r="D176" s="98">
        <v>212.35222013289479</v>
      </c>
      <c r="E176" s="98">
        <v>208.22277860085603</v>
      </c>
      <c r="F176" s="98">
        <v>207.77343772893971</v>
      </c>
      <c r="G176" s="98">
        <v>202.8610900365484</v>
      </c>
      <c r="H176" s="98">
        <v>201.38273163999372</v>
      </c>
      <c r="I176" s="98">
        <v>208.9206470504424</v>
      </c>
      <c r="J176" s="98">
        <v>199.54074931403778</v>
      </c>
      <c r="K176" s="98">
        <v>200.50041016244447</v>
      </c>
      <c r="L176" s="98">
        <v>202.52200929749498</v>
      </c>
      <c r="M176" s="98">
        <v>205.00628128577185</v>
      </c>
      <c r="N176" s="98">
        <v>198.05306144572478</v>
      </c>
      <c r="O176" s="98">
        <v>197.62623784836077</v>
      </c>
      <c r="P176" s="98">
        <v>197.65331906431462</v>
      </c>
      <c r="Q176" s="98">
        <v>198.51309136544353</v>
      </c>
      <c r="R176" s="98">
        <v>189.26065810065552</v>
      </c>
      <c r="S176" s="98">
        <v>201.5190143440465</v>
      </c>
      <c r="T176" s="98">
        <v>203.08343808738337</v>
      </c>
      <c r="U176" s="98">
        <v>197.27292967187</v>
      </c>
      <c r="V176" s="98">
        <v>204.0047749916377</v>
      </c>
      <c r="W176" s="98">
        <v>201.90049227311778</v>
      </c>
      <c r="X176" s="98">
        <v>207.3891475469336</v>
      </c>
      <c r="Y176" s="98">
        <v>185.05614774875951</v>
      </c>
      <c r="DA176" s="63" t="s">
        <v>2745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2746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162.23590346731496</v>
      </c>
      <c r="C3" s="118">
        <f t="shared" si="0"/>
        <v>167.19863310689399</v>
      </c>
      <c r="D3" s="118">
        <f t="shared" si="0"/>
        <v>169.15437622140971</v>
      </c>
      <c r="E3" s="118">
        <f t="shared" si="0"/>
        <v>166.18945302124791</v>
      </c>
      <c r="F3" s="118">
        <f t="shared" si="0"/>
        <v>162.75831422152461</v>
      </c>
      <c r="G3" s="118">
        <f t="shared" si="0"/>
        <v>163.40862030409684</v>
      </c>
      <c r="H3" s="118">
        <f t="shared" si="0"/>
        <v>175.92711331658501</v>
      </c>
      <c r="I3" s="118">
        <f t="shared" si="0"/>
        <v>158.81043517232868</v>
      </c>
      <c r="J3" s="118">
        <f t="shared" si="0"/>
        <v>164.73109054316217</v>
      </c>
      <c r="K3" s="118">
        <f t="shared" si="0"/>
        <v>166.44015514015726</v>
      </c>
      <c r="L3" s="118">
        <f t="shared" si="0"/>
        <v>188.67581355976793</v>
      </c>
      <c r="M3" s="118">
        <f t="shared" si="0"/>
        <v>167.06807634351955</v>
      </c>
      <c r="N3" s="118">
        <f t="shared" si="0"/>
        <v>170.35232857822149</v>
      </c>
      <c r="O3" s="118">
        <f t="shared" si="0"/>
        <v>168.16239611168018</v>
      </c>
      <c r="P3" s="118">
        <f t="shared" si="0"/>
        <v>153.33796184313809</v>
      </c>
      <c r="Q3" s="118">
        <f t="shared" si="0"/>
        <v>152.84548477908373</v>
      </c>
      <c r="R3" s="118">
        <f t="shared" ref="R3:V3" si="1">R4+R7+R9+R19</f>
        <v>162.42019305020648</v>
      </c>
      <c r="S3" s="118">
        <f t="shared" si="1"/>
        <v>168.92948744596782</v>
      </c>
      <c r="T3" s="118">
        <f t="shared" si="1"/>
        <v>174.17125212328696</v>
      </c>
      <c r="U3" s="118">
        <f t="shared" si="1"/>
        <v>151.70318403274604</v>
      </c>
      <c r="V3" s="118">
        <f t="shared" si="1"/>
        <v>162.90249888067774</v>
      </c>
      <c r="W3" s="118">
        <f t="shared" ref="W3:Y3" si="2">W4+W7+W9+W19</f>
        <v>178.05260802435208</v>
      </c>
      <c r="X3" s="118">
        <f t="shared" si="2"/>
        <v>165.0747048407197</v>
      </c>
      <c r="Y3" s="118">
        <f t="shared" si="2"/>
        <v>150.25847495142679</v>
      </c>
      <c r="DA3" s="129" t="s">
        <v>2748</v>
      </c>
    </row>
    <row r="4" spans="1:105" ht="12.95" customHeight="1" x14ac:dyDescent="0.25">
      <c r="A4" s="121" t="s">
        <v>57</v>
      </c>
      <c r="B4" s="123">
        <f t="shared" ref="B4:Q4" si="3">SUM(B5:B6)</f>
        <v>136.43507684253203</v>
      </c>
      <c r="C4" s="123">
        <f t="shared" si="3"/>
        <v>142.12082409129246</v>
      </c>
      <c r="D4" s="123">
        <f t="shared" si="3"/>
        <v>143.46808090416226</v>
      </c>
      <c r="E4" s="123">
        <f t="shared" si="3"/>
        <v>138.46720900505727</v>
      </c>
      <c r="F4" s="123">
        <f t="shared" si="3"/>
        <v>135.13609220534383</v>
      </c>
      <c r="G4" s="123">
        <f t="shared" si="3"/>
        <v>136.65632745825337</v>
      </c>
      <c r="H4" s="123">
        <f t="shared" si="3"/>
        <v>148.18589354058741</v>
      </c>
      <c r="I4" s="123">
        <f t="shared" si="3"/>
        <v>131.96947531044478</v>
      </c>
      <c r="J4" s="123">
        <f t="shared" si="3"/>
        <v>137.13499182579696</v>
      </c>
      <c r="K4" s="123">
        <f t="shared" si="3"/>
        <v>138.51125298891148</v>
      </c>
      <c r="L4" s="123">
        <f t="shared" si="3"/>
        <v>160.0645597542408</v>
      </c>
      <c r="M4" s="123">
        <f t="shared" si="3"/>
        <v>139.19453669772133</v>
      </c>
      <c r="N4" s="123">
        <f t="shared" si="3"/>
        <v>142.71577409292419</v>
      </c>
      <c r="O4" s="123">
        <f t="shared" si="3"/>
        <v>140.91824241092857</v>
      </c>
      <c r="P4" s="123">
        <f t="shared" si="3"/>
        <v>126.49381735170196</v>
      </c>
      <c r="Q4" s="123">
        <f t="shared" si="3"/>
        <v>126.18046527766933</v>
      </c>
      <c r="R4" s="123">
        <f t="shared" ref="R4:V4" si="4">SUM(R5:R6)</f>
        <v>135.41914484684881</v>
      </c>
      <c r="S4" s="123">
        <f t="shared" si="4"/>
        <v>141.2399267902704</v>
      </c>
      <c r="T4" s="123">
        <f t="shared" si="4"/>
        <v>145.99121424142569</v>
      </c>
      <c r="U4" s="123">
        <f t="shared" si="4"/>
        <v>125.45387090253847</v>
      </c>
      <c r="V4" s="123">
        <f t="shared" si="4"/>
        <v>135.97127221433661</v>
      </c>
      <c r="W4" s="123">
        <f t="shared" ref="W4:Y4" si="5">SUM(W5:W6)</f>
        <v>150.81193085608365</v>
      </c>
      <c r="X4" s="123">
        <f t="shared" si="5"/>
        <v>140.72039154562168</v>
      </c>
      <c r="Y4" s="123">
        <f t="shared" si="5"/>
        <v>129.66751158271478</v>
      </c>
      <c r="DA4" s="130" t="s">
        <v>2749</v>
      </c>
    </row>
    <row r="5" spans="1:105" ht="12" customHeight="1" x14ac:dyDescent="0.25">
      <c r="A5" s="97" t="s">
        <v>51</v>
      </c>
      <c r="B5" s="99">
        <v>135.71611132619219</v>
      </c>
      <c r="C5" s="99">
        <v>141.37838189860648</v>
      </c>
      <c r="D5" s="99">
        <v>142.73957828845212</v>
      </c>
      <c r="E5" s="99">
        <v>137.7694576053959</v>
      </c>
      <c r="F5" s="99">
        <v>134.46686052328337</v>
      </c>
      <c r="G5" s="99">
        <v>135.98805338859242</v>
      </c>
      <c r="H5" s="99">
        <v>147.4639053505914</v>
      </c>
      <c r="I5" s="99">
        <v>131.33406137136905</v>
      </c>
      <c r="J5" s="99">
        <v>136.47907109997226</v>
      </c>
      <c r="K5" s="99">
        <v>137.85094358369346</v>
      </c>
      <c r="L5" s="99">
        <v>159.29096717048645</v>
      </c>
      <c r="M5" s="99">
        <v>138.53416564399126</v>
      </c>
      <c r="N5" s="99">
        <v>142.04015101683282</v>
      </c>
      <c r="O5" s="99">
        <v>140.25254791579096</v>
      </c>
      <c r="P5" s="99">
        <v>125.90987150578452</v>
      </c>
      <c r="Q5" s="99">
        <v>125.59957423142964</v>
      </c>
      <c r="R5" s="99">
        <v>134.79697300595564</v>
      </c>
      <c r="S5" s="99">
        <v>140.59184543462572</v>
      </c>
      <c r="T5" s="99">
        <v>145.3131521699683</v>
      </c>
      <c r="U5" s="99">
        <v>124.87660661995253</v>
      </c>
      <c r="V5" s="99">
        <v>135.34194874422707</v>
      </c>
      <c r="W5" s="99">
        <v>150.11989795992829</v>
      </c>
      <c r="X5" s="99">
        <v>140.09164589479548</v>
      </c>
      <c r="Y5" s="99">
        <v>129.09071764746085</v>
      </c>
      <c r="DA5" s="63" t="s">
        <v>2750</v>
      </c>
    </row>
    <row r="6" spans="1:105" ht="12" customHeight="1" x14ac:dyDescent="0.25">
      <c r="A6" s="97" t="s">
        <v>53</v>
      </c>
      <c r="B6" s="99">
        <v>0.71896551633982697</v>
      </c>
      <c r="C6" s="99">
        <v>0.74244219268598954</v>
      </c>
      <c r="D6" s="99">
        <v>0.72850261571014552</v>
      </c>
      <c r="E6" s="99">
        <v>0.69775139966138511</v>
      </c>
      <c r="F6" s="99">
        <v>0.66923168206044714</v>
      </c>
      <c r="G6" s="99">
        <v>0.66827406966094605</v>
      </c>
      <c r="H6" s="99">
        <v>0.72198818999600833</v>
      </c>
      <c r="I6" s="99">
        <v>0.63541393907572818</v>
      </c>
      <c r="J6" s="99">
        <v>0.6559207258247135</v>
      </c>
      <c r="K6" s="99">
        <v>0.66030940521800385</v>
      </c>
      <c r="L6" s="99">
        <v>0.77359258375433881</v>
      </c>
      <c r="M6" s="99">
        <v>0.66037105373007898</v>
      </c>
      <c r="N6" s="99">
        <v>0.67562307609137273</v>
      </c>
      <c r="O6" s="99">
        <v>0.66569449513760892</v>
      </c>
      <c r="P6" s="99">
        <v>0.58394584591743426</v>
      </c>
      <c r="Q6" s="99">
        <v>0.58089104623969079</v>
      </c>
      <c r="R6" s="99">
        <v>0.62217184089317634</v>
      </c>
      <c r="S6" s="99">
        <v>0.6480813556446855</v>
      </c>
      <c r="T6" s="99">
        <v>0.67806207145737774</v>
      </c>
      <c r="U6" s="99">
        <v>0.57726428258594398</v>
      </c>
      <c r="V6" s="99">
        <v>0.62932347010954204</v>
      </c>
      <c r="W6" s="99">
        <v>0.69203289615536223</v>
      </c>
      <c r="X6" s="99">
        <v>0.6287456508262147</v>
      </c>
      <c r="Y6" s="99">
        <v>0.57679393525393441</v>
      </c>
      <c r="DA6" s="63" t="s">
        <v>2751</v>
      </c>
    </row>
    <row r="7" spans="1:105" ht="12.95" customHeight="1" x14ac:dyDescent="0.25">
      <c r="A7" s="121" t="s">
        <v>92</v>
      </c>
      <c r="B7" s="123">
        <f t="shared" ref="B7:Y7" si="6">B8</f>
        <v>6.2794402386349077E-2</v>
      </c>
      <c r="C7" s="123">
        <f t="shared" si="6"/>
        <v>7.2167277733796012E-2</v>
      </c>
      <c r="D7" s="123">
        <f t="shared" si="6"/>
        <v>5.9625527821211291E-2</v>
      </c>
      <c r="E7" s="123">
        <f t="shared" si="6"/>
        <v>0.11414323363506194</v>
      </c>
      <c r="F7" s="123">
        <f t="shared" si="6"/>
        <v>6.1079338294894016E-2</v>
      </c>
      <c r="G7" s="123">
        <f t="shared" si="6"/>
        <v>7.4286440629597369E-2</v>
      </c>
      <c r="H7" s="123">
        <f t="shared" si="6"/>
        <v>8.8514606823024991E-2</v>
      </c>
      <c r="I7" s="123">
        <f t="shared" si="6"/>
        <v>7.0657629904489969E-2</v>
      </c>
      <c r="J7" s="123">
        <f t="shared" si="6"/>
        <v>7.1797661652235514E-2</v>
      </c>
      <c r="K7" s="123">
        <f t="shared" si="6"/>
        <v>8.8361103121413417E-2</v>
      </c>
      <c r="L7" s="123">
        <f t="shared" si="6"/>
        <v>0.10016160512777143</v>
      </c>
      <c r="M7" s="123">
        <f t="shared" si="6"/>
        <v>9.7755823871347208E-2</v>
      </c>
      <c r="N7" s="123">
        <f t="shared" si="6"/>
        <v>0.11408833963766538</v>
      </c>
      <c r="O7" s="123">
        <f t="shared" si="6"/>
        <v>9.5429822786345236E-2</v>
      </c>
      <c r="P7" s="123">
        <f t="shared" si="6"/>
        <v>8.3753975650712825E-2</v>
      </c>
      <c r="Q7" s="123">
        <f t="shared" si="6"/>
        <v>0.11578720576427094</v>
      </c>
      <c r="R7" s="123">
        <f t="shared" si="6"/>
        <v>0.10926671464316018</v>
      </c>
      <c r="S7" s="123">
        <f t="shared" si="6"/>
        <v>0.11894955032527961</v>
      </c>
      <c r="T7" s="123">
        <f t="shared" si="6"/>
        <v>0.12055273540230754</v>
      </c>
      <c r="U7" s="123">
        <f t="shared" si="6"/>
        <v>0.13451493811194382</v>
      </c>
      <c r="V7" s="123">
        <f t="shared" si="6"/>
        <v>0.11085770171117888</v>
      </c>
      <c r="W7" s="123">
        <f t="shared" si="6"/>
        <v>0.12299369091387097</v>
      </c>
      <c r="X7" s="123">
        <f t="shared" si="6"/>
        <v>0.1148651941185935</v>
      </c>
      <c r="Y7" s="123">
        <f t="shared" si="6"/>
        <v>9.9810800708655764E-2</v>
      </c>
      <c r="DA7" s="130" t="s">
        <v>2752</v>
      </c>
    </row>
    <row r="8" spans="1:105" ht="12" customHeight="1" x14ac:dyDescent="0.25">
      <c r="A8" s="97" t="s">
        <v>53</v>
      </c>
      <c r="B8" s="99">
        <f>RES_hhdet_fech!B8/RES_summary!B$19</f>
        <v>6.2794402386349077E-2</v>
      </c>
      <c r="C8" s="99">
        <f>RES_hhdet_fech!C8/RES_summary!C$19</f>
        <v>7.2167277733796012E-2</v>
      </c>
      <c r="D8" s="99">
        <f>RES_hhdet_fech!D8/RES_summary!D$19</f>
        <v>5.9625527821211291E-2</v>
      </c>
      <c r="E8" s="99">
        <f>RES_hhdet_fech!E8/RES_summary!E$19</f>
        <v>0.11414323363506194</v>
      </c>
      <c r="F8" s="99">
        <f>RES_hhdet_fech!F8/RES_summary!F$19</f>
        <v>6.1079338294894016E-2</v>
      </c>
      <c r="G8" s="99">
        <f>RES_hhdet_fech!G8/RES_summary!G$19</f>
        <v>7.4286440629597369E-2</v>
      </c>
      <c r="H8" s="99">
        <f>RES_hhdet_fech!H8/RES_summary!H$19</f>
        <v>8.8514606823024991E-2</v>
      </c>
      <c r="I8" s="99">
        <f>RES_hhdet_fech!I8/RES_summary!I$19</f>
        <v>7.0657629904489969E-2</v>
      </c>
      <c r="J8" s="99">
        <f>RES_hhdet_fech!J8/RES_summary!J$19</f>
        <v>7.1797661652235514E-2</v>
      </c>
      <c r="K8" s="99">
        <f>RES_hhdet_fech!K8/RES_summary!K$19</f>
        <v>8.8361103121413417E-2</v>
      </c>
      <c r="L8" s="99">
        <f>RES_hhdet_fech!L8/RES_summary!L$19</f>
        <v>0.10016160512777143</v>
      </c>
      <c r="M8" s="99">
        <f>RES_hhdet_fech!M8/RES_summary!M$19</f>
        <v>9.7755823871347208E-2</v>
      </c>
      <c r="N8" s="99">
        <f>RES_hhdet_fech!N8/RES_summary!N$19</f>
        <v>0.11408833963766538</v>
      </c>
      <c r="O8" s="99">
        <f>RES_hhdet_fech!O8/RES_summary!O$19</f>
        <v>9.5429822786345236E-2</v>
      </c>
      <c r="P8" s="99">
        <f>RES_hhdet_fech!P8/RES_summary!P$19</f>
        <v>8.3753975650712825E-2</v>
      </c>
      <c r="Q8" s="99">
        <f>RES_hhdet_fech!Q8/RES_summary!Q$19</f>
        <v>0.11578720576427094</v>
      </c>
      <c r="R8" s="99">
        <f>RES_hhdet_fech!R8/RES_summary!R$19</f>
        <v>0.10926671464316018</v>
      </c>
      <c r="S8" s="99">
        <f>RES_hhdet_fech!S8/RES_summary!S$19</f>
        <v>0.11894955032527961</v>
      </c>
      <c r="T8" s="99">
        <f>RES_hhdet_fech!T8/RES_summary!T$19</f>
        <v>0.12055273540230754</v>
      </c>
      <c r="U8" s="99">
        <f>RES_hhdet_fech!U8/RES_summary!U$19</f>
        <v>0.13451493811194382</v>
      </c>
      <c r="V8" s="99">
        <f>RES_hhdet_fech!V8/RES_summary!V$19</f>
        <v>0.11085770171117888</v>
      </c>
      <c r="W8" s="99">
        <f>RES_hhdet_fech!W8/RES_summary!W$19</f>
        <v>0.12299369091387097</v>
      </c>
      <c r="X8" s="99">
        <f>RES_hhdet_fech!X8/RES_summary!X$19</f>
        <v>0.1148651941185935</v>
      </c>
      <c r="Y8" s="99">
        <f>RES_hhdet_fech!Y8/RES_summary!Y$19</f>
        <v>9.9810800708655764E-2</v>
      </c>
      <c r="DA8" s="63" t="s">
        <v>2753</v>
      </c>
    </row>
    <row r="9" spans="1:105" ht="12" customHeight="1" x14ac:dyDescent="0.25">
      <c r="A9" s="121" t="s">
        <v>55</v>
      </c>
      <c r="B9" s="123">
        <v>18.126211298114502</v>
      </c>
      <c r="C9" s="123">
        <v>17.474849403027385</v>
      </c>
      <c r="D9" s="123">
        <v>17.863842127255229</v>
      </c>
      <c r="E9" s="123">
        <v>17.990993791879848</v>
      </c>
      <c r="F9" s="123">
        <v>18.09342304504549</v>
      </c>
      <c r="G9" s="123">
        <v>17.666965919710822</v>
      </c>
      <c r="H9" s="123">
        <v>18.209852451002433</v>
      </c>
      <c r="I9" s="123">
        <v>17.539378897243324</v>
      </c>
      <c r="J9" s="123">
        <v>18.058600869180861</v>
      </c>
      <c r="K9" s="123">
        <v>18.314080820701978</v>
      </c>
      <c r="L9" s="123">
        <v>18.686097491524251</v>
      </c>
      <c r="M9" s="123">
        <v>18.531966840051066</v>
      </c>
      <c r="N9" s="123">
        <v>18.340347425322342</v>
      </c>
      <c r="O9" s="123">
        <v>18.245508324870556</v>
      </c>
      <c r="P9" s="123">
        <v>18.164293948230966</v>
      </c>
      <c r="Q9" s="123">
        <v>18.00115750990372</v>
      </c>
      <c r="R9" s="123">
        <v>18.31096097342369</v>
      </c>
      <c r="S9" s="123">
        <v>18.813941194487288</v>
      </c>
      <c r="T9" s="123">
        <v>19.264368431471308</v>
      </c>
      <c r="U9" s="123">
        <v>17.338263899656333</v>
      </c>
      <c r="V9" s="123">
        <v>18.054642126095423</v>
      </c>
      <c r="W9" s="123">
        <v>18.382476819324712</v>
      </c>
      <c r="X9" s="123">
        <v>16.94981440423425</v>
      </c>
      <c r="Y9" s="123">
        <v>14.123953922917421</v>
      </c>
      <c r="DA9" s="130" t="s">
        <v>2754</v>
      </c>
    </row>
    <row r="10" spans="1:105" ht="12" customHeight="1" x14ac:dyDescent="0.25">
      <c r="A10" s="97" t="s">
        <v>143</v>
      </c>
      <c r="B10" s="99">
        <v>15.6821384202459</v>
      </c>
      <c r="C10" s="99">
        <v>15.09415743944502</v>
      </c>
      <c r="D10" s="99">
        <v>16.040892028498117</v>
      </c>
      <c r="E10" s="99">
        <v>15.949625636464566</v>
      </c>
      <c r="F10" s="99">
        <v>16.406109911998072</v>
      </c>
      <c r="G10" s="99">
        <v>16.463864358039871</v>
      </c>
      <c r="H10" s="99">
        <v>17.059048793426776</v>
      </c>
      <c r="I10" s="99">
        <v>16.128578755157207</v>
      </c>
      <c r="J10" s="99">
        <v>17.003322702870438</v>
      </c>
      <c r="K10" s="99">
        <v>17.385173933102426</v>
      </c>
      <c r="L10" s="99">
        <v>17.666307105138895</v>
      </c>
      <c r="M10" s="99">
        <v>17.250973081713177</v>
      </c>
      <c r="N10" s="99">
        <v>17.504621767637119</v>
      </c>
      <c r="O10" s="99">
        <v>17.539122655294161</v>
      </c>
      <c r="P10" s="99">
        <v>17.773513963166536</v>
      </c>
      <c r="Q10" s="99">
        <v>17.61217888237589</v>
      </c>
      <c r="R10" s="99">
        <v>18.07454802319144</v>
      </c>
      <c r="S10" s="99">
        <v>18.779896518682413</v>
      </c>
      <c r="T10" s="99">
        <v>19.457377897774773</v>
      </c>
      <c r="U10" s="99">
        <v>16.607771610975821</v>
      </c>
      <c r="V10" s="99">
        <v>17.544472360272231</v>
      </c>
      <c r="W10" s="99">
        <v>18.046873870786825</v>
      </c>
      <c r="X10" s="99">
        <v>16.085501321943902</v>
      </c>
      <c r="Y10" s="99">
        <v>13.202916043575463</v>
      </c>
      <c r="DA10" s="63" t="s">
        <v>2755</v>
      </c>
    </row>
    <row r="11" spans="1:105" ht="12" customHeight="1" x14ac:dyDescent="0.25">
      <c r="A11" s="97" t="s">
        <v>124</v>
      </c>
      <c r="B11" s="99">
        <v>20.294069710145742</v>
      </c>
      <c r="C11" s="99">
        <v>19.590220378943119</v>
      </c>
      <c r="D11" s="99">
        <v>19.528270574943431</v>
      </c>
      <c r="E11" s="99">
        <v>18.360910510363443</v>
      </c>
      <c r="F11" s="99">
        <v>19.481229169916105</v>
      </c>
      <c r="G11" s="99">
        <v>19.118503248539806</v>
      </c>
      <c r="H11" s="99">
        <v>19.007356829650814</v>
      </c>
      <c r="I11" s="99">
        <v>18.227351493342177</v>
      </c>
      <c r="J11" s="99">
        <v>18.970502874568787</v>
      </c>
      <c r="K11" s="99">
        <v>19.1009515240718</v>
      </c>
      <c r="L11" s="99">
        <v>20.008484464178348</v>
      </c>
      <c r="M11" s="99">
        <v>20.608652198425872</v>
      </c>
      <c r="N11" s="99">
        <v>20.023739252871245</v>
      </c>
      <c r="O11" s="99">
        <v>19.501898975352468</v>
      </c>
      <c r="P11" s="99">
        <v>19.529053130693065</v>
      </c>
      <c r="Q11" s="99">
        <v>17.549306050098508</v>
      </c>
      <c r="R11" s="99">
        <v>18.74826304896386</v>
      </c>
      <c r="S11" s="99">
        <v>17.469809134905358</v>
      </c>
      <c r="T11" s="99">
        <v>18.777627556929989</v>
      </c>
      <c r="U11" s="99">
        <v>17.797597292697713</v>
      </c>
      <c r="V11" s="99">
        <v>18.054420531701822</v>
      </c>
      <c r="W11" s="99">
        <v>17.667169359575905</v>
      </c>
      <c r="X11" s="99">
        <v>18.352741680527281</v>
      </c>
      <c r="Y11" s="99">
        <v>14.596091808130248</v>
      </c>
      <c r="DA11" s="63" t="s">
        <v>2756</v>
      </c>
    </row>
    <row r="12" spans="1:105" ht="12" customHeight="1" x14ac:dyDescent="0.25">
      <c r="A12" s="97" t="s">
        <v>123</v>
      </c>
      <c r="B12" s="99">
        <v>14.730503136176232</v>
      </c>
      <c r="C12" s="99">
        <v>15.163332470603951</v>
      </c>
      <c r="D12" s="99">
        <v>14.877966820553908</v>
      </c>
      <c r="E12" s="99">
        <v>12.91244281659087</v>
      </c>
      <c r="F12" s="99">
        <v>16.656478697605852</v>
      </c>
      <c r="G12" s="99">
        <v>15.529973382819794</v>
      </c>
      <c r="H12" s="99">
        <v>17.250774284233323</v>
      </c>
      <c r="I12" s="99">
        <v>14.833765990462355</v>
      </c>
      <c r="J12" s="99">
        <v>15.99676508589128</v>
      </c>
      <c r="K12" s="99">
        <v>15.430449301461728</v>
      </c>
      <c r="L12" s="99">
        <v>16.239474341965622</v>
      </c>
      <c r="M12" s="99">
        <v>18.247407805706807</v>
      </c>
      <c r="N12" s="99">
        <v>16.877814183651733</v>
      </c>
      <c r="O12" s="99">
        <v>15.856492565736273</v>
      </c>
      <c r="P12" s="99">
        <v>16.36993691772831</v>
      </c>
      <c r="Q12" s="99">
        <v>13.566737013605048</v>
      </c>
      <c r="R12" s="99">
        <v>15.348261337676178</v>
      </c>
      <c r="S12" s="99">
        <v>13.889718509491882</v>
      </c>
      <c r="T12" s="99">
        <v>16.181033237054432</v>
      </c>
      <c r="U12" s="99">
        <v>15.337499339120955</v>
      </c>
      <c r="V12" s="99">
        <v>16.099564653660813</v>
      </c>
      <c r="W12" s="99">
        <v>15.81302527256906</v>
      </c>
      <c r="X12" s="99">
        <v>16.646275288562254</v>
      </c>
      <c r="Y12" s="99">
        <v>13.449285379439276</v>
      </c>
      <c r="DA12" s="63" t="s">
        <v>2757</v>
      </c>
    </row>
    <row r="13" spans="1:105" ht="12" customHeight="1" x14ac:dyDescent="0.25">
      <c r="A13" s="100" t="s">
        <v>50</v>
      </c>
      <c r="B13" s="102">
        <v>5.9457132455354689</v>
      </c>
      <c r="C13" s="102">
        <v>6.7875683338749981</v>
      </c>
      <c r="D13" s="102">
        <v>5.9412168930458087</v>
      </c>
      <c r="E13" s="102">
        <v>4.7079266588232596</v>
      </c>
      <c r="F13" s="102">
        <v>7.1877356497019873</v>
      </c>
      <c r="G13" s="102">
        <v>6.3956053494089353</v>
      </c>
      <c r="H13" s="102">
        <v>7.6913225964654703</v>
      </c>
      <c r="I13" s="102">
        <v>6.6510607105507065</v>
      </c>
      <c r="J13" s="102">
        <v>6.8116049094929769</v>
      </c>
      <c r="K13" s="102">
        <v>6.9011846773787049</v>
      </c>
      <c r="L13" s="102">
        <v>7.4172138046187719</v>
      </c>
      <c r="M13" s="102">
        <v>9.1232721677805326</v>
      </c>
      <c r="N13" s="102">
        <v>8.1863927167227573</v>
      </c>
      <c r="O13" s="102">
        <v>7.8209753073294346</v>
      </c>
      <c r="P13" s="102">
        <v>7.9139667084372389</v>
      </c>
      <c r="Q13" s="102">
        <v>5.8817651428814726</v>
      </c>
      <c r="R13" s="102">
        <v>6.7148980731437788</v>
      </c>
      <c r="S13" s="102">
        <v>5.7084936051088473</v>
      </c>
      <c r="T13" s="102">
        <v>7.049968693919773</v>
      </c>
      <c r="U13" s="102">
        <v>6.6939489772981693</v>
      </c>
      <c r="V13" s="102">
        <v>6.9243211970940228</v>
      </c>
      <c r="W13" s="102">
        <v>6.7230943150895079</v>
      </c>
      <c r="X13" s="102">
        <v>6.1403643158932883</v>
      </c>
      <c r="Y13" s="102">
        <v>4.8149678956295112</v>
      </c>
      <c r="DA13" s="131" t="s">
        <v>2758</v>
      </c>
    </row>
    <row r="14" spans="1:105" ht="12" customHeight="1" x14ac:dyDescent="0.25">
      <c r="A14" s="103" t="s">
        <v>52</v>
      </c>
      <c r="B14" s="105">
        <v>8.7847898906407611</v>
      </c>
      <c r="C14" s="105">
        <v>8.3757641367289555</v>
      </c>
      <c r="D14" s="105">
        <v>8.9367499275080977</v>
      </c>
      <c r="E14" s="105">
        <v>8.2045161577676105</v>
      </c>
      <c r="F14" s="105">
        <v>9.4687430479038621</v>
      </c>
      <c r="G14" s="105">
        <v>9.1343680334108601</v>
      </c>
      <c r="H14" s="105">
        <v>9.5594516877678526</v>
      </c>
      <c r="I14" s="105">
        <v>8.1827052799116498</v>
      </c>
      <c r="J14" s="105">
        <v>9.1851601763983055</v>
      </c>
      <c r="K14" s="105">
        <v>8.5292646240830265</v>
      </c>
      <c r="L14" s="105">
        <v>8.8222605373468461</v>
      </c>
      <c r="M14" s="105">
        <v>9.1241356379262744</v>
      </c>
      <c r="N14" s="105">
        <v>8.6914214669289773</v>
      </c>
      <c r="O14" s="105">
        <v>8.0355172584068395</v>
      </c>
      <c r="P14" s="105">
        <v>8.4559702092910722</v>
      </c>
      <c r="Q14" s="105">
        <v>7.6849718707235759</v>
      </c>
      <c r="R14" s="105">
        <v>8.6333632645323988</v>
      </c>
      <c r="S14" s="105">
        <v>8.1812249043830327</v>
      </c>
      <c r="T14" s="105">
        <v>9.1310645431346575</v>
      </c>
      <c r="U14" s="105">
        <v>8.6435503618227845</v>
      </c>
      <c r="V14" s="105">
        <v>9.1752434565667897</v>
      </c>
      <c r="W14" s="105">
        <v>9.0899309574795488</v>
      </c>
      <c r="X14" s="105">
        <v>10.505910972668964</v>
      </c>
      <c r="Y14" s="105">
        <v>8.6343174838097649</v>
      </c>
      <c r="DA14" s="132" t="s">
        <v>2759</v>
      </c>
    </row>
    <row r="15" spans="1:105" ht="12" customHeight="1" x14ac:dyDescent="0.25">
      <c r="A15" s="106" t="s">
        <v>122</v>
      </c>
      <c r="B15" s="102">
        <v>21.35352965817706</v>
      </c>
      <c r="C15" s="102">
        <v>20.78013632258234</v>
      </c>
      <c r="D15" s="102">
        <v>20.580369196717658</v>
      </c>
      <c r="E15" s="102">
        <v>21.331769175154211</v>
      </c>
      <c r="F15" s="102">
        <v>20.626510117558318</v>
      </c>
      <c r="G15" s="102">
        <v>19.354352041460711</v>
      </c>
      <c r="H15" s="102">
        <v>20.117262907486364</v>
      </c>
      <c r="I15" s="102">
        <v>19.703158842125045</v>
      </c>
      <c r="J15" s="102">
        <v>19.734065972791523</v>
      </c>
      <c r="K15" s="102">
        <v>19.825943139088842</v>
      </c>
      <c r="L15" s="102">
        <v>20.348061106924774</v>
      </c>
      <c r="M15" s="102">
        <v>20.230897489452044</v>
      </c>
      <c r="N15" s="102">
        <v>19.337882283667227</v>
      </c>
      <c r="O15" s="102">
        <v>19.243811404441374</v>
      </c>
      <c r="P15" s="102">
        <v>19.024577008236925</v>
      </c>
      <c r="Q15" s="102">
        <v>19.200162206715142</v>
      </c>
      <c r="R15" s="102">
        <v>19.210664784231863</v>
      </c>
      <c r="S15" s="102">
        <v>19.505563023914391</v>
      </c>
      <c r="T15" s="102">
        <v>19.267996073457596</v>
      </c>
      <c r="U15" s="102">
        <v>18.934668787833846</v>
      </c>
      <c r="V15" s="102">
        <v>19.41811975929323</v>
      </c>
      <c r="W15" s="102">
        <v>18.803823999486642</v>
      </c>
      <c r="X15" s="102">
        <v>18.312088140690772</v>
      </c>
      <c r="Y15" s="102">
        <v>16.510153647340903</v>
      </c>
      <c r="DA15" s="131" t="s">
        <v>2760</v>
      </c>
    </row>
    <row r="16" spans="1:105" ht="12" customHeight="1" x14ac:dyDescent="0.25">
      <c r="A16" s="107" t="s">
        <v>121</v>
      </c>
      <c r="B16" s="105">
        <v>20.314185490972491</v>
      </c>
      <c r="C16" s="105">
        <v>20.315901188596037</v>
      </c>
      <c r="D16" s="105">
        <v>21.215416676392486</v>
      </c>
      <c r="E16" s="105">
        <v>21.514808340001174</v>
      </c>
      <c r="F16" s="105">
        <v>21.774077154832305</v>
      </c>
      <c r="G16" s="105">
        <v>21.409561397716249</v>
      </c>
      <c r="H16" s="105">
        <v>21.074352715259685</v>
      </c>
      <c r="I16" s="105">
        <v>22.65399384260721</v>
      </c>
      <c r="J16" s="105">
        <v>20.948519356415197</v>
      </c>
      <c r="K16" s="105">
        <v>20.192169408721686</v>
      </c>
      <c r="L16" s="105">
        <v>20.260201168994445</v>
      </c>
      <c r="M16" s="105">
        <v>21.191539381545994</v>
      </c>
      <c r="N16" s="105">
        <v>20.278833943811581</v>
      </c>
      <c r="O16" s="105">
        <v>19.59467765910296</v>
      </c>
      <c r="P16" s="105">
        <v>18.205776642565684</v>
      </c>
      <c r="Q16" s="105">
        <v>18.106246500909144</v>
      </c>
      <c r="R16" s="105">
        <v>17.980725190575519</v>
      </c>
      <c r="S16" s="105">
        <v>18.457859825566953</v>
      </c>
      <c r="T16" s="105">
        <v>18.665048998507068</v>
      </c>
      <c r="U16" s="105">
        <v>18.344606297722251</v>
      </c>
      <c r="V16" s="105">
        <v>18.807056029690454</v>
      </c>
      <c r="W16" s="105">
        <v>19.88199536977076</v>
      </c>
      <c r="X16" s="105">
        <v>20.571678619233381</v>
      </c>
      <c r="Y16" s="105">
        <v>17.583322762885505</v>
      </c>
      <c r="DA16" s="132" t="s">
        <v>2761</v>
      </c>
    </row>
    <row r="17" spans="1:105" ht="12" customHeight="1" x14ac:dyDescent="0.25">
      <c r="A17" s="108" t="s">
        <v>53</v>
      </c>
      <c r="B17" s="99">
        <v>9.6778210251399166</v>
      </c>
      <c r="C17" s="99">
        <v>9.4176739766389854</v>
      </c>
      <c r="D17" s="99">
        <v>10.082212239714346</v>
      </c>
      <c r="E17" s="99">
        <v>10.387905746325174</v>
      </c>
      <c r="F17" s="99">
        <v>11.025786213502986</v>
      </c>
      <c r="G17" s="99">
        <v>10.741302456422485</v>
      </c>
      <c r="H17" s="99">
        <v>10.41443711386888</v>
      </c>
      <c r="I17" s="99">
        <v>12.356188501147541</v>
      </c>
      <c r="J17" s="99">
        <v>10.826512886860746</v>
      </c>
      <c r="K17" s="99">
        <v>10.911160144944605</v>
      </c>
      <c r="L17" s="99">
        <v>11.119195766684873</v>
      </c>
      <c r="M17" s="99">
        <v>11.915031535533696</v>
      </c>
      <c r="N17" s="99">
        <v>11.438166958112971</v>
      </c>
      <c r="O17" s="99">
        <v>11.455998203415817</v>
      </c>
      <c r="P17" s="99">
        <v>10.256599903566354</v>
      </c>
      <c r="Q17" s="99">
        <v>10.119053591132369</v>
      </c>
      <c r="R17" s="99">
        <v>9.9797149064054107</v>
      </c>
      <c r="S17" s="99">
        <v>10.260450122812447</v>
      </c>
      <c r="T17" s="99">
        <v>10.425271554265457</v>
      </c>
      <c r="U17" s="99">
        <v>10.063070688263391</v>
      </c>
      <c r="V17" s="99">
        <v>10.132013109962969</v>
      </c>
      <c r="W17" s="99">
        <v>10.896908985000225</v>
      </c>
      <c r="X17" s="99">
        <v>10.590947599458746</v>
      </c>
      <c r="Y17" s="99">
        <v>8.2690890179641752</v>
      </c>
      <c r="DA17" s="63" t="s">
        <v>2762</v>
      </c>
    </row>
    <row r="18" spans="1:105" ht="12" customHeight="1" x14ac:dyDescent="0.25">
      <c r="A18" s="108" t="s">
        <v>52</v>
      </c>
      <c r="B18" s="99">
        <v>10.636364465832575</v>
      </c>
      <c r="C18" s="99">
        <v>10.898227211957055</v>
      </c>
      <c r="D18" s="99">
        <v>11.133204436678144</v>
      </c>
      <c r="E18" s="99">
        <v>11.126902593676002</v>
      </c>
      <c r="F18" s="99">
        <v>10.748290941329321</v>
      </c>
      <c r="G18" s="99">
        <v>10.668258941293766</v>
      </c>
      <c r="H18" s="99">
        <v>10.659915601390805</v>
      </c>
      <c r="I18" s="99">
        <v>10.297805341459668</v>
      </c>
      <c r="J18" s="99">
        <v>10.122006469554453</v>
      </c>
      <c r="K18" s="99">
        <v>9.2810092637770829</v>
      </c>
      <c r="L18" s="99">
        <v>9.1410054023095704</v>
      </c>
      <c r="M18" s="99">
        <v>9.2765078460123007</v>
      </c>
      <c r="N18" s="99">
        <v>8.8406669856986095</v>
      </c>
      <c r="O18" s="99">
        <v>8.1386794556871411</v>
      </c>
      <c r="P18" s="99">
        <v>7.9491767389993324</v>
      </c>
      <c r="Q18" s="99">
        <v>7.9871929097767813</v>
      </c>
      <c r="R18" s="99">
        <v>8.0010102841701105</v>
      </c>
      <c r="S18" s="99">
        <v>8.1974097027545056</v>
      </c>
      <c r="T18" s="99">
        <v>8.239777444241609</v>
      </c>
      <c r="U18" s="99">
        <v>8.281535609458869</v>
      </c>
      <c r="V18" s="99">
        <v>8.6750429197274848</v>
      </c>
      <c r="W18" s="99">
        <v>8.9850863847705345</v>
      </c>
      <c r="X18" s="99">
        <v>9.9807310197746375</v>
      </c>
      <c r="Y18" s="99">
        <v>9.3142337449213297</v>
      </c>
      <c r="DA18" s="63" t="s">
        <v>2763</v>
      </c>
    </row>
    <row r="19" spans="1:105" ht="12" customHeight="1" x14ac:dyDescent="0.25">
      <c r="A19" s="121" t="s">
        <v>54</v>
      </c>
      <c r="B19" s="123">
        <v>7.6118209242820853</v>
      </c>
      <c r="C19" s="123">
        <v>7.5307923348403456</v>
      </c>
      <c r="D19" s="123">
        <v>7.7628276621709791</v>
      </c>
      <c r="E19" s="123">
        <v>9.6171069906757189</v>
      </c>
      <c r="F19" s="123">
        <v>9.4677196328404261</v>
      </c>
      <c r="G19" s="123">
        <v>9.0110404855030382</v>
      </c>
      <c r="H19" s="123">
        <v>9.4428527181721265</v>
      </c>
      <c r="I19" s="123">
        <v>9.2309233347360653</v>
      </c>
      <c r="J19" s="123">
        <v>9.4657001865321249</v>
      </c>
      <c r="K19" s="123">
        <v>9.5264602274224135</v>
      </c>
      <c r="L19" s="123">
        <v>9.8249947088751046</v>
      </c>
      <c r="M19" s="123">
        <v>9.2438169818757849</v>
      </c>
      <c r="N19" s="123">
        <v>9.182118720337284</v>
      </c>
      <c r="O19" s="123">
        <v>8.9032155530947215</v>
      </c>
      <c r="P19" s="123">
        <v>8.5960965675544507</v>
      </c>
      <c r="Q19" s="123">
        <v>8.5480747857464063</v>
      </c>
      <c r="R19" s="123">
        <v>8.5808205152908368</v>
      </c>
      <c r="S19" s="123">
        <v>8.7566699108848578</v>
      </c>
      <c r="T19" s="123">
        <v>8.7951167149876834</v>
      </c>
      <c r="U19" s="123">
        <v>8.7765342924392868</v>
      </c>
      <c r="V19" s="123">
        <v>8.7657268385345439</v>
      </c>
      <c r="W19" s="123">
        <v>8.735206658029842</v>
      </c>
      <c r="X19" s="123">
        <v>7.2896336967451703</v>
      </c>
      <c r="Y19" s="123">
        <v>6.3671986450859333</v>
      </c>
      <c r="DA19" s="130" t="s">
        <v>2764</v>
      </c>
    </row>
    <row r="20" spans="1:105" ht="12" customHeight="1" x14ac:dyDescent="0.25">
      <c r="A20" s="97" t="s">
        <v>51</v>
      </c>
      <c r="B20" s="99">
        <v>7.7205150034660885</v>
      </c>
      <c r="C20" s="99">
        <v>7.1045999260647266</v>
      </c>
      <c r="D20" s="99">
        <v>8.5208891649310701</v>
      </c>
      <c r="E20" s="99">
        <v>10.029934288969784</v>
      </c>
      <c r="F20" s="99">
        <v>10.036082857555055</v>
      </c>
      <c r="G20" s="99">
        <v>9.8985255159531107</v>
      </c>
      <c r="H20" s="99">
        <v>10.444429520737453</v>
      </c>
      <c r="I20" s="99">
        <v>9.9264557817512404</v>
      </c>
      <c r="J20" s="99">
        <v>10.556915756791449</v>
      </c>
      <c r="K20" s="99">
        <v>10.478358211651209</v>
      </c>
      <c r="L20" s="99">
        <v>10.689520588109417</v>
      </c>
      <c r="M20" s="99">
        <v>10.345579686775514</v>
      </c>
      <c r="N20" s="99">
        <v>10.185605177033491</v>
      </c>
      <c r="O20" s="99">
        <v>9.6693347160640055</v>
      </c>
      <c r="P20" s="99">
        <v>9.7109309318384529</v>
      </c>
      <c r="Q20" s="99">
        <v>9.5132660574814025</v>
      </c>
      <c r="R20" s="99">
        <v>9.6297224673437505</v>
      </c>
      <c r="S20" s="99">
        <v>10.131214181015674</v>
      </c>
      <c r="T20" s="99">
        <v>10.149477213548259</v>
      </c>
      <c r="U20" s="99">
        <v>9.4156259205759056</v>
      </c>
      <c r="V20" s="99">
        <v>10.267630619598325</v>
      </c>
      <c r="W20" s="99">
        <v>9.8567077959912197</v>
      </c>
      <c r="X20" s="99">
        <v>7.4641145351797196</v>
      </c>
      <c r="Y20" s="99">
        <v>6.9250457947210462</v>
      </c>
      <c r="DA20" s="63" t="s">
        <v>2765</v>
      </c>
    </row>
    <row r="21" spans="1:105" ht="12" customHeight="1" x14ac:dyDescent="0.25">
      <c r="A21" s="97" t="s">
        <v>50</v>
      </c>
      <c r="B21" s="99">
        <v>7.661507124214741</v>
      </c>
      <c r="C21" s="99">
        <v>7.7449443421623618</v>
      </c>
      <c r="D21" s="99">
        <v>8.2077624268540674</v>
      </c>
      <c r="E21" s="99">
        <v>10.337111670314542</v>
      </c>
      <c r="F21" s="99">
        <v>10.298497224775476</v>
      </c>
      <c r="G21" s="99">
        <v>10.042663461933952</v>
      </c>
      <c r="H21" s="99">
        <v>10.158339995247431</v>
      </c>
      <c r="I21" s="99">
        <v>10.478471083991936</v>
      </c>
      <c r="J21" s="99">
        <v>10.678393881603776</v>
      </c>
      <c r="K21" s="99">
        <v>10.936655040664384</v>
      </c>
      <c r="L21" s="99">
        <v>11.059752025796669</v>
      </c>
      <c r="M21" s="99">
        <v>10.582937524185757</v>
      </c>
      <c r="N21" s="99">
        <v>10.530627876592762</v>
      </c>
      <c r="O21" s="99">
        <v>10.0252435963599</v>
      </c>
      <c r="P21" s="99">
        <v>9.9081052303881716</v>
      </c>
      <c r="Q21" s="99">
        <v>9.8069883387944419</v>
      </c>
      <c r="R21" s="99">
        <v>9.8372779258307332</v>
      </c>
      <c r="S21" s="99">
        <v>9.9495395950757697</v>
      </c>
      <c r="T21" s="99">
        <v>10.247651125864795</v>
      </c>
      <c r="U21" s="99">
        <v>10.626444716598449</v>
      </c>
      <c r="V21" s="99">
        <v>9.9404912875804357</v>
      </c>
      <c r="W21" s="99">
        <v>9.3872092514778949</v>
      </c>
      <c r="X21" s="99">
        <v>8.1071028049223735</v>
      </c>
      <c r="Y21" s="99">
        <v>6.5877757759407034</v>
      </c>
      <c r="DA21" s="63" t="s">
        <v>2766</v>
      </c>
    </row>
    <row r="22" spans="1:105" ht="12" customHeight="1" x14ac:dyDescent="0.25">
      <c r="A22" s="109" t="s">
        <v>120</v>
      </c>
      <c r="B22" s="110">
        <v>7.5275801856594411</v>
      </c>
      <c r="C22" s="110">
        <v>7.4788984887401719</v>
      </c>
      <c r="D22" s="110">
        <v>7.0504640701033345</v>
      </c>
      <c r="E22" s="110">
        <v>8.8562771618747451</v>
      </c>
      <c r="F22" s="110">
        <v>8.5985837611320299</v>
      </c>
      <c r="G22" s="110">
        <v>7.8378590853500727</v>
      </c>
      <c r="H22" s="110">
        <v>8.486879524923113</v>
      </c>
      <c r="I22" s="110">
        <v>7.9226885205464308</v>
      </c>
      <c r="J22" s="110">
        <v>8.0786288366878356</v>
      </c>
      <c r="K22" s="110">
        <v>8.093956232440636</v>
      </c>
      <c r="L22" s="110">
        <v>8.6393606715242282</v>
      </c>
      <c r="M22" s="110">
        <v>7.9505228093777962</v>
      </c>
      <c r="N22" s="110">
        <v>7.9120780881222634</v>
      </c>
      <c r="O22" s="110">
        <v>7.8683614632113006</v>
      </c>
      <c r="P22" s="110">
        <v>7.2733520467669983</v>
      </c>
      <c r="Q22" s="110">
        <v>7.2932720844695158</v>
      </c>
      <c r="R22" s="110">
        <v>7.2872963434414713</v>
      </c>
      <c r="S22" s="110">
        <v>7.3801322393036264</v>
      </c>
      <c r="T22" s="110">
        <v>7.1967437015455173</v>
      </c>
      <c r="U22" s="110">
        <v>7.040455192445755</v>
      </c>
      <c r="V22" s="110">
        <v>7.2179429885009583</v>
      </c>
      <c r="W22" s="110">
        <v>7.7800547614482589</v>
      </c>
      <c r="X22" s="110">
        <v>6.409034031799373</v>
      </c>
      <c r="Y22" s="110">
        <v>5.7948230286672171</v>
      </c>
      <c r="DA22" s="60" t="s">
        <v>2767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142.30409253834071</v>
      </c>
      <c r="C24" s="118">
        <f t="shared" si="7"/>
        <v>143.7704975212618</v>
      </c>
      <c r="D24" s="118">
        <f t="shared" si="7"/>
        <v>144.18905220781707</v>
      </c>
      <c r="E24" s="118">
        <f t="shared" si="7"/>
        <v>146.43838044722989</v>
      </c>
      <c r="F24" s="118">
        <f t="shared" si="7"/>
        <v>153.84439167345971</v>
      </c>
      <c r="G24" s="118">
        <f t="shared" si="7"/>
        <v>155.95206299043863</v>
      </c>
      <c r="H24" s="118">
        <f t="shared" si="7"/>
        <v>152.26657091219661</v>
      </c>
      <c r="I24" s="118">
        <f t="shared" si="7"/>
        <v>139.84277884581664</v>
      </c>
      <c r="J24" s="118">
        <f t="shared" si="7"/>
        <v>150.71221998281612</v>
      </c>
      <c r="K24" s="118">
        <f t="shared" si="7"/>
        <v>145.24340742908777</v>
      </c>
      <c r="L24" s="118">
        <f t="shared" si="7"/>
        <v>156.76607726092146</v>
      </c>
      <c r="M24" s="118">
        <f t="shared" si="7"/>
        <v>137.53251675407788</v>
      </c>
      <c r="N24" s="118">
        <f t="shared" si="7"/>
        <v>138.23655408255124</v>
      </c>
      <c r="O24" s="118">
        <f t="shared" si="7"/>
        <v>143.97271512202846</v>
      </c>
      <c r="P24" s="118">
        <f t="shared" si="7"/>
        <v>123.85245816914066</v>
      </c>
      <c r="Q24" s="118">
        <f t="shared" si="7"/>
        <v>122.06072349625423</v>
      </c>
      <c r="R24" s="118">
        <f t="shared" ref="R24:V24" si="8">R25+R28+R30+R39</f>
        <v>133.97191896244041</v>
      </c>
      <c r="S24" s="118">
        <f t="shared" si="8"/>
        <v>123.69701212444295</v>
      </c>
      <c r="T24" s="118">
        <f t="shared" si="8"/>
        <v>133.972387805344</v>
      </c>
      <c r="U24" s="118">
        <f t="shared" si="8"/>
        <v>125.59371333414235</v>
      </c>
      <c r="V24" s="118">
        <f t="shared" si="8"/>
        <v>123.92002537988432</v>
      </c>
      <c r="W24" s="118">
        <f t="shared" ref="W24:Y24" si="9">W25+W28+W30+W39</f>
        <v>130.9506567904979</v>
      </c>
      <c r="X24" s="118">
        <f t="shared" si="9"/>
        <v>123.81033056168802</v>
      </c>
      <c r="Y24" s="118">
        <f t="shared" si="9"/>
        <v>106.79764787535915</v>
      </c>
      <c r="DA24" s="129" t="s">
        <v>2768</v>
      </c>
    </row>
    <row r="25" spans="1:105" ht="12.95" customHeight="1" x14ac:dyDescent="0.25">
      <c r="A25" s="121" t="s">
        <v>57</v>
      </c>
      <c r="B25" s="123">
        <f t="shared" ref="B25:Q25" si="10">SUM(B26:B27)</f>
        <v>113.901866703824</v>
      </c>
      <c r="C25" s="123">
        <f t="shared" si="10"/>
        <v>115.09779764976324</v>
      </c>
      <c r="D25" s="123">
        <f t="shared" si="10"/>
        <v>115.33173930813035</v>
      </c>
      <c r="E25" s="123">
        <f t="shared" si="10"/>
        <v>117.58320945228485</v>
      </c>
      <c r="F25" s="123">
        <f t="shared" si="10"/>
        <v>124.61047695683558</v>
      </c>
      <c r="G25" s="123">
        <f t="shared" si="10"/>
        <v>127.64370603204367</v>
      </c>
      <c r="H25" s="123">
        <f t="shared" si="10"/>
        <v>124.11083894101625</v>
      </c>
      <c r="I25" s="123">
        <f t="shared" si="10"/>
        <v>112.5369380986387</v>
      </c>
      <c r="J25" s="123">
        <f t="shared" si="10"/>
        <v>124.20262963271956</v>
      </c>
      <c r="K25" s="123">
        <f t="shared" si="10"/>
        <v>119.30212946734355</v>
      </c>
      <c r="L25" s="123">
        <f t="shared" si="10"/>
        <v>129.70395501613908</v>
      </c>
      <c r="M25" s="123">
        <f t="shared" si="10"/>
        <v>109.9352363296907</v>
      </c>
      <c r="N25" s="123">
        <f t="shared" si="10"/>
        <v>111.48003416682189</v>
      </c>
      <c r="O25" s="123">
        <f t="shared" si="10"/>
        <v>118.05093184945211</v>
      </c>
      <c r="P25" s="123">
        <f t="shared" si="10"/>
        <v>98.901049895564213</v>
      </c>
      <c r="Q25" s="123">
        <f t="shared" si="10"/>
        <v>97.284133056338931</v>
      </c>
      <c r="R25" s="123">
        <f t="shared" ref="R25:V25" si="11">SUM(R26:R27)</f>
        <v>109.1148891980063</v>
      </c>
      <c r="S25" s="123">
        <f t="shared" si="11"/>
        <v>98.057332300775386</v>
      </c>
      <c r="T25" s="123">
        <f t="shared" si="11"/>
        <v>108.31159625064356</v>
      </c>
      <c r="U25" s="123">
        <f t="shared" si="11"/>
        <v>100.64843486752288</v>
      </c>
      <c r="V25" s="123">
        <f t="shared" si="11"/>
        <v>99.480244040237594</v>
      </c>
      <c r="W25" s="123">
        <f t="shared" ref="W25:Y25" si="12">SUM(W26:W27)</f>
        <v>107.34158542306193</v>
      </c>
      <c r="X25" s="123">
        <f t="shared" si="12"/>
        <v>101.43668232932026</v>
      </c>
      <c r="Y25" s="123">
        <f t="shared" si="12"/>
        <v>86.44489045977457</v>
      </c>
      <c r="DA25" s="130" t="s">
        <v>2769</v>
      </c>
    </row>
    <row r="26" spans="1:105" ht="12" customHeight="1" x14ac:dyDescent="0.25">
      <c r="A26" s="97" t="s">
        <v>74</v>
      </c>
      <c r="B26" s="99">
        <v>112.60325563043099</v>
      </c>
      <c r="C26" s="99">
        <v>113.79489004664087</v>
      </c>
      <c r="D26" s="99">
        <v>114.04875339932609</v>
      </c>
      <c r="E26" s="99">
        <v>116.35526667864868</v>
      </c>
      <c r="F26" s="99">
        <v>123.27083881056882</v>
      </c>
      <c r="G26" s="99">
        <v>126.28585994282082</v>
      </c>
      <c r="H26" s="99">
        <v>122.79810329032502</v>
      </c>
      <c r="I26" s="99">
        <v>111.3664557730966</v>
      </c>
      <c r="J26" s="99">
        <v>122.90331049647543</v>
      </c>
      <c r="K26" s="99">
        <v>118.0570208903502</v>
      </c>
      <c r="L26" s="99">
        <v>128.32676446647156</v>
      </c>
      <c r="M26" s="99">
        <v>108.75064947282685</v>
      </c>
      <c r="N26" s="99">
        <v>110.27761536700928</v>
      </c>
      <c r="O26" s="99">
        <v>116.69853284050564</v>
      </c>
      <c r="P26" s="99">
        <v>97.757723676084609</v>
      </c>
      <c r="Q26" s="99">
        <v>96.201761081012862</v>
      </c>
      <c r="R26" s="99">
        <v>107.87998141974278</v>
      </c>
      <c r="S26" s="99">
        <v>96.939911428857513</v>
      </c>
      <c r="T26" s="99">
        <v>107.04796316201248</v>
      </c>
      <c r="U26" s="99">
        <v>99.457194194795832</v>
      </c>
      <c r="V26" s="99">
        <v>98.278933667742834</v>
      </c>
      <c r="W26" s="99">
        <v>105.91954778689559</v>
      </c>
      <c r="X26" s="99">
        <v>100.06481734838199</v>
      </c>
      <c r="Y26" s="99">
        <v>85.273701188520874</v>
      </c>
      <c r="DA26" s="63" t="s">
        <v>2770</v>
      </c>
    </row>
    <row r="27" spans="1:105" ht="12" customHeight="1" x14ac:dyDescent="0.25">
      <c r="A27" s="97" t="s">
        <v>53</v>
      </c>
      <c r="B27" s="99">
        <v>1.2986110733930014</v>
      </c>
      <c r="C27" s="99">
        <v>1.3029076031223672</v>
      </c>
      <c r="D27" s="99">
        <v>1.2829859088042683</v>
      </c>
      <c r="E27" s="99">
        <v>1.2279427736361697</v>
      </c>
      <c r="F27" s="99">
        <v>1.339638146266769</v>
      </c>
      <c r="G27" s="99">
        <v>1.3578460892228483</v>
      </c>
      <c r="H27" s="99">
        <v>1.3127356506912378</v>
      </c>
      <c r="I27" s="99">
        <v>1.1704823255420935</v>
      </c>
      <c r="J27" s="99">
        <v>1.2993191362441336</v>
      </c>
      <c r="K27" s="99">
        <v>1.2451085769933448</v>
      </c>
      <c r="L27" s="99">
        <v>1.3771905496675232</v>
      </c>
      <c r="M27" s="99">
        <v>1.1845868568638489</v>
      </c>
      <c r="N27" s="99">
        <v>1.2024187998126248</v>
      </c>
      <c r="O27" s="99">
        <v>1.3523990089464779</v>
      </c>
      <c r="P27" s="99">
        <v>1.1433262194796088</v>
      </c>
      <c r="Q27" s="99">
        <v>1.0823719753260654</v>
      </c>
      <c r="R27" s="99">
        <v>1.2349077782635152</v>
      </c>
      <c r="S27" s="99">
        <v>1.1174208719178744</v>
      </c>
      <c r="T27" s="99">
        <v>1.2636330886310747</v>
      </c>
      <c r="U27" s="99">
        <v>1.1912406727270544</v>
      </c>
      <c r="V27" s="99">
        <v>1.2013103724947563</v>
      </c>
      <c r="W27" s="99">
        <v>1.4220376361663321</v>
      </c>
      <c r="X27" s="99">
        <v>1.3718649809382713</v>
      </c>
      <c r="Y27" s="99">
        <v>1.1711892712536975</v>
      </c>
      <c r="DA27" s="63" t="s">
        <v>2771</v>
      </c>
    </row>
    <row r="28" spans="1:105" ht="12.95" customHeight="1" x14ac:dyDescent="0.25">
      <c r="A28" s="121" t="s">
        <v>92</v>
      </c>
      <c r="B28" s="123">
        <f t="shared" ref="B28:Y28" si="13">B29</f>
        <v>0.46626713292743377</v>
      </c>
      <c r="C28" s="123">
        <f t="shared" si="13"/>
        <v>0.53567840541270018</v>
      </c>
      <c r="D28" s="123">
        <f t="shared" si="13"/>
        <v>0.46440571429987793</v>
      </c>
      <c r="E28" s="123">
        <f t="shared" si="13"/>
        <v>0.87975577177121866</v>
      </c>
      <c r="F28" s="123">
        <f t="shared" si="13"/>
        <v>0.5153602427113142</v>
      </c>
      <c r="G28" s="123">
        <f t="shared" si="13"/>
        <v>0.58425645514178604</v>
      </c>
      <c r="H28" s="123">
        <f t="shared" si="13"/>
        <v>0.70207425006493107</v>
      </c>
      <c r="I28" s="123">
        <f t="shared" si="13"/>
        <v>0.61522273833839225</v>
      </c>
      <c r="J28" s="123">
        <f t="shared" si="13"/>
        <v>0.72483801396330461</v>
      </c>
      <c r="K28" s="123">
        <f t="shared" si="13"/>
        <v>0.87265212985118357</v>
      </c>
      <c r="L28" s="123">
        <f t="shared" si="13"/>
        <v>0.88381753002279562</v>
      </c>
      <c r="M28" s="123">
        <f t="shared" si="13"/>
        <v>0.92445958935624628</v>
      </c>
      <c r="N28" s="123">
        <f t="shared" si="13"/>
        <v>1.1981815421129429</v>
      </c>
      <c r="O28" s="123">
        <f t="shared" si="13"/>
        <v>0.93531294395997688</v>
      </c>
      <c r="P28" s="123">
        <f t="shared" si="13"/>
        <v>0.80659719641311334</v>
      </c>
      <c r="Q28" s="123">
        <f t="shared" si="13"/>
        <v>1.0921433920137904</v>
      </c>
      <c r="R28" s="123">
        <f t="shared" si="13"/>
        <v>0.97069960388007814</v>
      </c>
      <c r="S28" s="123">
        <f t="shared" si="13"/>
        <v>1.0485901977025931</v>
      </c>
      <c r="T28" s="123">
        <f t="shared" si="13"/>
        <v>0.84674960515508979</v>
      </c>
      <c r="U28" s="123">
        <f t="shared" si="13"/>
        <v>0.89380504061337929</v>
      </c>
      <c r="V28" s="123">
        <f t="shared" si="13"/>
        <v>0.76629255871567548</v>
      </c>
      <c r="W28" s="123">
        <f t="shared" si="13"/>
        <v>0.76121160602792282</v>
      </c>
      <c r="X28" s="123">
        <f t="shared" si="13"/>
        <v>0.86132856785102818</v>
      </c>
      <c r="Y28" s="123">
        <f t="shared" si="13"/>
        <v>0.92536837602234978</v>
      </c>
      <c r="DA28" s="130" t="s">
        <v>2772</v>
      </c>
    </row>
    <row r="29" spans="1:105" ht="12" customHeight="1" x14ac:dyDescent="0.25">
      <c r="A29" s="97" t="s">
        <v>53</v>
      </c>
      <c r="B29" s="99">
        <f>RES_hhdet_fech!B29/RES_summary!B$19</f>
        <v>0.46626713292743377</v>
      </c>
      <c r="C29" s="99">
        <f>RES_hhdet_fech!C29/RES_summary!C$19</f>
        <v>0.53567840541270018</v>
      </c>
      <c r="D29" s="99">
        <f>RES_hhdet_fech!D29/RES_summary!D$19</f>
        <v>0.46440571429987793</v>
      </c>
      <c r="E29" s="99">
        <f>RES_hhdet_fech!E29/RES_summary!E$19</f>
        <v>0.87975577177121866</v>
      </c>
      <c r="F29" s="99">
        <f>RES_hhdet_fech!F29/RES_summary!F$19</f>
        <v>0.5153602427113142</v>
      </c>
      <c r="G29" s="99">
        <f>RES_hhdet_fech!G29/RES_summary!G$19</f>
        <v>0.58425645514178604</v>
      </c>
      <c r="H29" s="99">
        <f>RES_hhdet_fech!H29/RES_summary!H$19</f>
        <v>0.70207425006493107</v>
      </c>
      <c r="I29" s="99">
        <f>RES_hhdet_fech!I29/RES_summary!I$19</f>
        <v>0.61522273833839225</v>
      </c>
      <c r="J29" s="99">
        <f>RES_hhdet_fech!J29/RES_summary!J$19</f>
        <v>0.72483801396330461</v>
      </c>
      <c r="K29" s="99">
        <f>RES_hhdet_fech!K29/RES_summary!K$19</f>
        <v>0.87265212985118357</v>
      </c>
      <c r="L29" s="99">
        <f>RES_hhdet_fech!L29/RES_summary!L$19</f>
        <v>0.88381753002279562</v>
      </c>
      <c r="M29" s="99">
        <f>RES_hhdet_fech!M29/RES_summary!M$19</f>
        <v>0.92445958935624628</v>
      </c>
      <c r="N29" s="99">
        <f>RES_hhdet_fech!N29/RES_summary!N$19</f>
        <v>1.1981815421129429</v>
      </c>
      <c r="O29" s="99">
        <f>RES_hhdet_fech!O29/RES_summary!O$19</f>
        <v>0.93531294395997688</v>
      </c>
      <c r="P29" s="99">
        <f>RES_hhdet_fech!P29/RES_summary!P$19</f>
        <v>0.80659719641311334</v>
      </c>
      <c r="Q29" s="99">
        <f>RES_hhdet_fech!Q29/RES_summary!Q$19</f>
        <v>1.0921433920137904</v>
      </c>
      <c r="R29" s="99">
        <f>RES_hhdet_fech!R29/RES_summary!R$19</f>
        <v>0.97069960388007814</v>
      </c>
      <c r="S29" s="99">
        <f>RES_hhdet_fech!S29/RES_summary!S$19</f>
        <v>1.0485901977025931</v>
      </c>
      <c r="T29" s="99">
        <f>RES_hhdet_fech!T29/RES_summary!T$19</f>
        <v>0.84674960515508979</v>
      </c>
      <c r="U29" s="99">
        <f>RES_hhdet_fech!U29/RES_summary!U$19</f>
        <v>0.89380504061337929</v>
      </c>
      <c r="V29" s="99">
        <f>RES_hhdet_fech!V29/RES_summary!V$19</f>
        <v>0.76629255871567548</v>
      </c>
      <c r="W29" s="99">
        <f>RES_hhdet_fech!W29/RES_summary!W$19</f>
        <v>0.76121160602792282</v>
      </c>
      <c r="X29" s="99">
        <f>RES_hhdet_fech!X29/RES_summary!X$19</f>
        <v>0.86132856785102818</v>
      </c>
      <c r="Y29" s="99">
        <f>RES_hhdet_fech!Y29/RES_summary!Y$19</f>
        <v>0.92536837602234978</v>
      </c>
      <c r="DA29" s="63" t="s">
        <v>2773</v>
      </c>
    </row>
    <row r="30" spans="1:105" ht="12" customHeight="1" x14ac:dyDescent="0.25">
      <c r="A30" s="121" t="s">
        <v>55</v>
      </c>
      <c r="B30" s="123">
        <v>18.506749045643335</v>
      </c>
      <c r="C30" s="123">
        <v>18.31796261162868</v>
      </c>
      <c r="D30" s="123">
        <v>18.426575986511754</v>
      </c>
      <c r="E30" s="123">
        <v>18.014611048080674</v>
      </c>
      <c r="F30" s="123">
        <v>18.551652048003422</v>
      </c>
      <c r="G30" s="123">
        <v>18.037018593886049</v>
      </c>
      <c r="H30" s="123">
        <v>17.782467260923305</v>
      </c>
      <c r="I30" s="123">
        <v>17.568348574505102</v>
      </c>
      <c r="J30" s="123">
        <v>17.187615860487831</v>
      </c>
      <c r="K30" s="123">
        <v>16.852395870718528</v>
      </c>
      <c r="L30" s="123">
        <v>17.651598194096898</v>
      </c>
      <c r="M30" s="123">
        <v>18.568735207745032</v>
      </c>
      <c r="N30" s="123">
        <v>17.857007241743208</v>
      </c>
      <c r="O30" s="123">
        <v>17.494146067752894</v>
      </c>
      <c r="P30" s="123">
        <v>16.895279873997357</v>
      </c>
      <c r="Q30" s="123">
        <v>16.524816122294236</v>
      </c>
      <c r="R30" s="123">
        <v>16.788732535754761</v>
      </c>
      <c r="S30" s="123">
        <v>17.17259834641769</v>
      </c>
      <c r="T30" s="123">
        <v>17.387964844620537</v>
      </c>
      <c r="U30" s="123">
        <v>16.870833682061534</v>
      </c>
      <c r="V30" s="123">
        <v>16.515832242907443</v>
      </c>
      <c r="W30" s="123">
        <v>15.851296276341373</v>
      </c>
      <c r="X30" s="123">
        <v>14.68436377080358</v>
      </c>
      <c r="Y30" s="123">
        <v>13.097893459467562</v>
      </c>
      <c r="DA30" s="130" t="s">
        <v>2774</v>
      </c>
    </row>
    <row r="31" spans="1:105" ht="12" customHeight="1" x14ac:dyDescent="0.25">
      <c r="A31" s="97" t="s">
        <v>141</v>
      </c>
      <c r="B31" s="99">
        <v>18.037053251004391</v>
      </c>
      <c r="C31" s="99">
        <v>17.90052782906632</v>
      </c>
      <c r="D31" s="99">
        <v>17.734631904548472</v>
      </c>
      <c r="E31" s="99">
        <v>16.962669543277077</v>
      </c>
      <c r="F31" s="99">
        <v>17.70051030891711</v>
      </c>
      <c r="G31" s="99">
        <v>17.360519233790573</v>
      </c>
      <c r="H31" s="99">
        <v>16.820989808484274</v>
      </c>
      <c r="I31" s="99">
        <v>16.30502831326606</v>
      </c>
      <c r="J31" s="99">
        <v>16.358847709151409</v>
      </c>
      <c r="K31" s="99">
        <v>16.28722279558945</v>
      </c>
      <c r="L31" s="99">
        <v>17.214526118727925</v>
      </c>
      <c r="M31" s="99">
        <v>17.958973918553554</v>
      </c>
      <c r="N31" s="99">
        <v>17.188271813908017</v>
      </c>
      <c r="O31" s="99">
        <v>16.887970164749369</v>
      </c>
      <c r="P31" s="99">
        <v>16.478316410328986</v>
      </c>
      <c r="Q31" s="99">
        <v>15.579119838626609</v>
      </c>
      <c r="R31" s="99">
        <v>16.25246895602195</v>
      </c>
      <c r="S31" s="99">
        <v>16.01973278838301</v>
      </c>
      <c r="T31" s="99">
        <v>16.587915467364496</v>
      </c>
      <c r="U31" s="99">
        <v>15.541734682570786</v>
      </c>
      <c r="V31" s="99">
        <v>15.117780139071074</v>
      </c>
      <c r="W31" s="99">
        <v>14.309047811079513</v>
      </c>
      <c r="X31" s="99">
        <v>14.187706737520841</v>
      </c>
      <c r="Y31" s="99">
        <v>11.811102223158468</v>
      </c>
      <c r="DA31" s="63" t="s">
        <v>2775</v>
      </c>
    </row>
    <row r="32" spans="1:105" ht="12" customHeight="1" x14ac:dyDescent="0.25">
      <c r="A32" s="97" t="s">
        <v>140</v>
      </c>
      <c r="B32" s="99">
        <v>11.217492223229206</v>
      </c>
      <c r="C32" s="99">
        <v>11.509265222657683</v>
      </c>
      <c r="D32" s="99">
        <v>11.317536097157907</v>
      </c>
      <c r="E32" s="99">
        <v>10.976227873355894</v>
      </c>
      <c r="F32" s="99">
        <v>11.173583968347783</v>
      </c>
      <c r="G32" s="99">
        <v>11.17851072826179</v>
      </c>
      <c r="H32" s="99">
        <v>11.334482592181534</v>
      </c>
      <c r="I32" s="99">
        <v>10.998272203076738</v>
      </c>
      <c r="J32" s="99">
        <v>11.216296010783559</v>
      </c>
      <c r="K32" s="99">
        <v>11.108861269170069</v>
      </c>
      <c r="L32" s="99">
        <v>11.667782181150432</v>
      </c>
      <c r="M32" s="99">
        <v>11.564848081308005</v>
      </c>
      <c r="N32" s="99">
        <v>10.955276859092978</v>
      </c>
      <c r="O32" s="99">
        <v>11.322726894783411</v>
      </c>
      <c r="P32" s="99">
        <v>11.767786294696286</v>
      </c>
      <c r="Q32" s="99">
        <v>10.981469392014596</v>
      </c>
      <c r="R32" s="99">
        <v>11.958456182530826</v>
      </c>
      <c r="S32" s="99">
        <v>11.740510198805516</v>
      </c>
      <c r="T32" s="99">
        <v>12.740361910293727</v>
      </c>
      <c r="U32" s="99">
        <v>12.007615019876029</v>
      </c>
      <c r="V32" s="99">
        <v>12.507335228387701</v>
      </c>
      <c r="W32" s="99">
        <v>11.850642779621973</v>
      </c>
      <c r="X32" s="99">
        <v>11.424733502588388</v>
      </c>
      <c r="Y32" s="99">
        <v>9.9870704930367591</v>
      </c>
      <c r="DA32" s="63" t="s">
        <v>2776</v>
      </c>
    </row>
    <row r="33" spans="1:105" ht="12" customHeight="1" x14ac:dyDescent="0.25">
      <c r="A33" s="100" t="s">
        <v>50</v>
      </c>
      <c r="B33" s="102">
        <v>2.9461971410760528</v>
      </c>
      <c r="C33" s="102">
        <v>3.6504466393852444</v>
      </c>
      <c r="D33" s="102">
        <v>3.2042270831845832</v>
      </c>
      <c r="E33" s="102">
        <v>2.7653135652719114</v>
      </c>
      <c r="F33" s="102">
        <v>2.9504974111286066</v>
      </c>
      <c r="G33" s="102">
        <v>3.1216093208629547</v>
      </c>
      <c r="H33" s="102">
        <v>3.1954610257257872</v>
      </c>
      <c r="I33" s="102">
        <v>2.8775321216096144</v>
      </c>
      <c r="J33" s="102">
        <v>2.8637310417636428</v>
      </c>
      <c r="K33" s="102">
        <v>2.8344671838974085</v>
      </c>
      <c r="L33" s="102">
        <v>2.8556125400739121</v>
      </c>
      <c r="M33" s="102">
        <v>2.8990333354938969</v>
      </c>
      <c r="N33" s="102">
        <v>2.3785065933434621</v>
      </c>
      <c r="O33" s="102">
        <v>2.0305074971560617</v>
      </c>
      <c r="P33" s="102">
        <v>2.5762243864169383</v>
      </c>
      <c r="Q33" s="102">
        <v>2.1837685112060057</v>
      </c>
      <c r="R33" s="102">
        <v>2.8066175653867576</v>
      </c>
      <c r="S33" s="102">
        <v>2.7616117032240859</v>
      </c>
      <c r="T33" s="102">
        <v>3.020074590314807</v>
      </c>
      <c r="U33" s="102">
        <v>2.7410524061744006</v>
      </c>
      <c r="V33" s="102">
        <v>2.8780697190822395</v>
      </c>
      <c r="W33" s="102">
        <v>2.8621925292193842</v>
      </c>
      <c r="X33" s="102">
        <v>2.4021243125552552</v>
      </c>
      <c r="Y33" s="102">
        <v>2.0635183318165899</v>
      </c>
      <c r="DA33" s="131" t="s">
        <v>2777</v>
      </c>
    </row>
    <row r="34" spans="1:105" ht="12" customHeight="1" x14ac:dyDescent="0.25">
      <c r="A34" s="103" t="s">
        <v>52</v>
      </c>
      <c r="B34" s="105">
        <v>8.2712950821531539</v>
      </c>
      <c r="C34" s="105">
        <v>7.8588185832724387</v>
      </c>
      <c r="D34" s="105">
        <v>8.1133090139733266</v>
      </c>
      <c r="E34" s="105">
        <v>8.2109143080839821</v>
      </c>
      <c r="F34" s="105">
        <v>8.223086557219176</v>
      </c>
      <c r="G34" s="105">
        <v>8.0569014073988381</v>
      </c>
      <c r="H34" s="105">
        <v>8.1390215664557459</v>
      </c>
      <c r="I34" s="105">
        <v>8.1207400814671225</v>
      </c>
      <c r="J34" s="105">
        <v>8.3525649690199142</v>
      </c>
      <c r="K34" s="105">
        <v>8.2743940852726556</v>
      </c>
      <c r="L34" s="105">
        <v>8.8121696410765207</v>
      </c>
      <c r="M34" s="105">
        <v>8.6658147458141066</v>
      </c>
      <c r="N34" s="105">
        <v>8.5767702657495164</v>
      </c>
      <c r="O34" s="105">
        <v>9.2922193976273526</v>
      </c>
      <c r="P34" s="105">
        <v>9.1915619082793469</v>
      </c>
      <c r="Q34" s="105">
        <v>8.7977008808085913</v>
      </c>
      <c r="R34" s="105">
        <v>9.1518386171440671</v>
      </c>
      <c r="S34" s="105">
        <v>8.9788984955814293</v>
      </c>
      <c r="T34" s="105">
        <v>9.7202873199789153</v>
      </c>
      <c r="U34" s="105">
        <v>9.2665626137016268</v>
      </c>
      <c r="V34" s="105">
        <v>9.629265509305462</v>
      </c>
      <c r="W34" s="105">
        <v>8.9884502504025896</v>
      </c>
      <c r="X34" s="105">
        <v>9.0226091900331333</v>
      </c>
      <c r="Y34" s="105">
        <v>7.9235521612201669</v>
      </c>
      <c r="DA34" s="132" t="s">
        <v>2778</v>
      </c>
    </row>
    <row r="35" spans="1:105" ht="12" customHeight="1" x14ac:dyDescent="0.25">
      <c r="A35" s="106" t="s">
        <v>122</v>
      </c>
      <c r="B35" s="102">
        <v>19.291769314525517</v>
      </c>
      <c r="C35" s="102">
        <v>18.987696944701906</v>
      </c>
      <c r="D35" s="102">
        <v>19.255235731344996</v>
      </c>
      <c r="E35" s="102">
        <v>19.036077226580648</v>
      </c>
      <c r="F35" s="102">
        <v>19.330067159479331</v>
      </c>
      <c r="G35" s="102">
        <v>18.392236080326303</v>
      </c>
      <c r="H35" s="102">
        <v>18.332570061678808</v>
      </c>
      <c r="I35" s="102">
        <v>18.042402407723348</v>
      </c>
      <c r="J35" s="102">
        <v>17.649509581614822</v>
      </c>
      <c r="K35" s="102">
        <v>17.077491746398369</v>
      </c>
      <c r="L35" s="102">
        <v>18.056044739468543</v>
      </c>
      <c r="M35" s="102">
        <v>18.972065455566998</v>
      </c>
      <c r="N35" s="102">
        <v>18.478776667516968</v>
      </c>
      <c r="O35" s="102">
        <v>18.243036838364755</v>
      </c>
      <c r="P35" s="102">
        <v>17.729232691734346</v>
      </c>
      <c r="Q35" s="102">
        <v>17.394830789716529</v>
      </c>
      <c r="R35" s="102">
        <v>17.460157019886147</v>
      </c>
      <c r="S35" s="102">
        <v>17.895115388635126</v>
      </c>
      <c r="T35" s="102">
        <v>17.855379090953459</v>
      </c>
      <c r="U35" s="102">
        <v>17.535334474800798</v>
      </c>
      <c r="V35" s="102">
        <v>17.252226952208073</v>
      </c>
      <c r="W35" s="102">
        <v>16.26736260007149</v>
      </c>
      <c r="X35" s="102">
        <v>14.221369616188879</v>
      </c>
      <c r="Y35" s="102">
        <v>13.518123033597661</v>
      </c>
      <c r="DA35" s="131" t="s">
        <v>2779</v>
      </c>
    </row>
    <row r="36" spans="1:105" ht="12" customHeight="1" x14ac:dyDescent="0.25">
      <c r="A36" s="107" t="s">
        <v>121</v>
      </c>
      <c r="B36" s="105">
        <v>17.249821477933505</v>
      </c>
      <c r="C36" s="105">
        <v>17.209852616545628</v>
      </c>
      <c r="D36" s="105">
        <v>18.268350538642505</v>
      </c>
      <c r="E36" s="105">
        <v>19.10870252585741</v>
      </c>
      <c r="F36" s="105">
        <v>19.428737780079356</v>
      </c>
      <c r="G36" s="105">
        <v>19.453684568851443</v>
      </c>
      <c r="H36" s="105">
        <v>18.60320541756996</v>
      </c>
      <c r="I36" s="105">
        <v>18.953621159137267</v>
      </c>
      <c r="J36" s="105">
        <v>17.344160261256572</v>
      </c>
      <c r="K36" s="105">
        <v>17.174452719911574</v>
      </c>
      <c r="L36" s="105">
        <v>17.306635241988911</v>
      </c>
      <c r="M36" s="105">
        <v>18.445931466305936</v>
      </c>
      <c r="N36" s="105">
        <v>17.36959772051344</v>
      </c>
      <c r="O36" s="105">
        <v>16.811914998734611</v>
      </c>
      <c r="P36" s="105">
        <v>16.000299465764705</v>
      </c>
      <c r="Q36" s="105">
        <v>16.036046653131326</v>
      </c>
      <c r="R36" s="105">
        <v>16.323515225238168</v>
      </c>
      <c r="S36" s="105">
        <v>17.122204705600261</v>
      </c>
      <c r="T36" s="105">
        <v>17.406106869265216</v>
      </c>
      <c r="U36" s="105">
        <v>16.991265160276388</v>
      </c>
      <c r="V36" s="105">
        <v>16.595769427749914</v>
      </c>
      <c r="W36" s="105">
        <v>16.375976271410259</v>
      </c>
      <c r="X36" s="105">
        <v>15.399443095880788</v>
      </c>
      <c r="Y36" s="105">
        <v>13.497906622910389</v>
      </c>
      <c r="DA36" s="132" t="s">
        <v>2780</v>
      </c>
    </row>
    <row r="37" spans="1:105" ht="12" customHeight="1" x14ac:dyDescent="0.25">
      <c r="A37" s="108" t="s">
        <v>53</v>
      </c>
      <c r="B37" s="99">
        <v>6.2320631195950424</v>
      </c>
      <c r="C37" s="99">
        <v>6.2593836647417005</v>
      </c>
      <c r="D37" s="99">
        <v>7.0952432811001733</v>
      </c>
      <c r="E37" s="99">
        <v>7.8962902121406957</v>
      </c>
      <c r="F37" s="99">
        <v>8.2610957484893337</v>
      </c>
      <c r="G37" s="99">
        <v>8.4399806291352277</v>
      </c>
      <c r="H37" s="99">
        <v>7.7541566557279831</v>
      </c>
      <c r="I37" s="99">
        <v>8.1703681011557237</v>
      </c>
      <c r="J37" s="99">
        <v>6.7967183838786411</v>
      </c>
      <c r="K37" s="99">
        <v>6.8173504487248575</v>
      </c>
      <c r="L37" s="99">
        <v>6.7119367975991722</v>
      </c>
      <c r="M37" s="99">
        <v>7.5197837820254865</v>
      </c>
      <c r="N37" s="99">
        <v>6.7060862167843549</v>
      </c>
      <c r="O37" s="99">
        <v>6.4255819441465745</v>
      </c>
      <c r="P37" s="99">
        <v>5.7471589253754436</v>
      </c>
      <c r="Q37" s="99">
        <v>5.565297226653084</v>
      </c>
      <c r="R37" s="99">
        <v>5.835154882172036</v>
      </c>
      <c r="S37" s="99">
        <v>6.6148893243208304</v>
      </c>
      <c r="T37" s="99">
        <v>6.4112925036138124</v>
      </c>
      <c r="U37" s="99">
        <v>6.2929544653814125</v>
      </c>
      <c r="V37" s="99">
        <v>5.7087202889479176</v>
      </c>
      <c r="W37" s="99">
        <v>6.100106327999228</v>
      </c>
      <c r="X37" s="99">
        <v>5.0413767231874518</v>
      </c>
      <c r="Y37" s="99">
        <v>3.9864234084267189</v>
      </c>
      <c r="DA37" s="63" t="s">
        <v>2781</v>
      </c>
    </row>
    <row r="38" spans="1:105" ht="12" customHeight="1" x14ac:dyDescent="0.25">
      <c r="A38" s="108" t="s">
        <v>52</v>
      </c>
      <c r="B38" s="99">
        <v>11.017758358338464</v>
      </c>
      <c r="C38" s="99">
        <v>10.950468951803927</v>
      </c>
      <c r="D38" s="99">
        <v>11.17310725754233</v>
      </c>
      <c r="E38" s="99">
        <v>11.21241231371671</v>
      </c>
      <c r="F38" s="99">
        <v>11.167642031590027</v>
      </c>
      <c r="G38" s="99">
        <v>11.013703939716217</v>
      </c>
      <c r="H38" s="99">
        <v>10.849048761841981</v>
      </c>
      <c r="I38" s="99">
        <v>10.78325305798154</v>
      </c>
      <c r="J38" s="99">
        <v>10.547441877377931</v>
      </c>
      <c r="K38" s="99">
        <v>10.357102271186715</v>
      </c>
      <c r="L38" s="99">
        <v>10.594698444389735</v>
      </c>
      <c r="M38" s="99">
        <v>10.926147684280449</v>
      </c>
      <c r="N38" s="99">
        <v>10.663511503729087</v>
      </c>
      <c r="O38" s="99">
        <v>10.386333054588036</v>
      </c>
      <c r="P38" s="99">
        <v>10.253140540389269</v>
      </c>
      <c r="Q38" s="99">
        <v>10.470749426478241</v>
      </c>
      <c r="R38" s="99">
        <v>10.488360343066132</v>
      </c>
      <c r="S38" s="99">
        <v>10.507315381279431</v>
      </c>
      <c r="T38" s="99">
        <v>10.994814365651402</v>
      </c>
      <c r="U38" s="99">
        <v>10.698310694894976</v>
      </c>
      <c r="V38" s="99">
        <v>10.887049138802004</v>
      </c>
      <c r="W38" s="99">
        <v>10.275869943411031</v>
      </c>
      <c r="X38" s="99">
        <v>10.358066372693337</v>
      </c>
      <c r="Y38" s="99">
        <v>9.5114832144836718</v>
      </c>
      <c r="DA38" s="63" t="s">
        <v>2782</v>
      </c>
    </row>
    <row r="39" spans="1:105" ht="12" customHeight="1" x14ac:dyDescent="0.25">
      <c r="A39" s="121" t="s">
        <v>54</v>
      </c>
      <c r="B39" s="123">
        <v>9.4292096559459608</v>
      </c>
      <c r="C39" s="123">
        <v>9.8190588544571806</v>
      </c>
      <c r="D39" s="123">
        <v>9.9663311988750856</v>
      </c>
      <c r="E39" s="123">
        <v>9.9608041750931502</v>
      </c>
      <c r="F39" s="123">
        <v>10.166902425909401</v>
      </c>
      <c r="G39" s="123">
        <v>9.6870819093671141</v>
      </c>
      <c r="H39" s="123">
        <v>9.6711904601921148</v>
      </c>
      <c r="I39" s="123">
        <v>9.1222694343344362</v>
      </c>
      <c r="J39" s="123">
        <v>8.5971364756454207</v>
      </c>
      <c r="K39" s="123">
        <v>8.2162299611744931</v>
      </c>
      <c r="L39" s="123">
        <v>8.5267065206627066</v>
      </c>
      <c r="M39" s="123">
        <v>8.104085627285917</v>
      </c>
      <c r="N39" s="123">
        <v>7.7013311318731823</v>
      </c>
      <c r="O39" s="123">
        <v>7.4923242608634872</v>
      </c>
      <c r="P39" s="123">
        <v>7.2495312031659855</v>
      </c>
      <c r="Q39" s="123">
        <v>7.1596309256072548</v>
      </c>
      <c r="R39" s="123">
        <v>7.097597624799266</v>
      </c>
      <c r="S39" s="123">
        <v>7.4184912795472808</v>
      </c>
      <c r="T39" s="123">
        <v>7.4260771049247989</v>
      </c>
      <c r="U39" s="123">
        <v>7.1806397439445684</v>
      </c>
      <c r="V39" s="123">
        <v>7.1576565380236117</v>
      </c>
      <c r="W39" s="123">
        <v>6.9965634850666785</v>
      </c>
      <c r="X39" s="123">
        <v>6.8279558937131402</v>
      </c>
      <c r="Y39" s="123">
        <v>6.3294955800946724</v>
      </c>
      <c r="DA39" s="130" t="s">
        <v>2783</v>
      </c>
    </row>
    <row r="40" spans="1:105" ht="12" customHeight="1" x14ac:dyDescent="0.25">
      <c r="A40" s="97" t="s">
        <v>50</v>
      </c>
      <c r="B40" s="99">
        <v>11.700345240152252</v>
      </c>
      <c r="C40" s="99">
        <v>11.656774369810439</v>
      </c>
      <c r="D40" s="99">
        <v>11.937080995019883</v>
      </c>
      <c r="E40" s="99">
        <v>12.412055093572304</v>
      </c>
      <c r="F40" s="99">
        <v>12.754863540432082</v>
      </c>
      <c r="G40" s="99">
        <v>12.137481422448923</v>
      </c>
      <c r="H40" s="99">
        <v>11.597858765755744</v>
      </c>
      <c r="I40" s="99">
        <v>11.060766300350609</v>
      </c>
      <c r="J40" s="99">
        <v>10.41553010825842</v>
      </c>
      <c r="K40" s="99">
        <v>10.170371957258926</v>
      </c>
      <c r="L40" s="99">
        <v>10.147171917979126</v>
      </c>
      <c r="M40" s="99">
        <v>10.10572085469042</v>
      </c>
      <c r="N40" s="99">
        <v>9.3917440904391611</v>
      </c>
      <c r="O40" s="99">
        <v>9.2272022764770405</v>
      </c>
      <c r="P40" s="99">
        <v>9.0591051567452485</v>
      </c>
      <c r="Q40" s="99">
        <v>8.8902822395876484</v>
      </c>
      <c r="R40" s="99">
        <v>8.9500428003882799</v>
      </c>
      <c r="S40" s="99">
        <v>9.4352589355811212</v>
      </c>
      <c r="T40" s="99">
        <v>9.6369108510721908</v>
      </c>
      <c r="U40" s="99">
        <v>9.3387773511588659</v>
      </c>
      <c r="V40" s="99">
        <v>9.3719374280838679</v>
      </c>
      <c r="W40" s="99">
        <v>8.9985509109542683</v>
      </c>
      <c r="X40" s="99">
        <v>8.6099445369941598</v>
      </c>
      <c r="Y40" s="99">
        <v>7.739134793625559</v>
      </c>
      <c r="DA40" s="63" t="s">
        <v>2784</v>
      </c>
    </row>
    <row r="41" spans="1:105" ht="12" customHeight="1" x14ac:dyDescent="0.25">
      <c r="A41" s="109" t="s">
        <v>120</v>
      </c>
      <c r="B41" s="110">
        <v>8.2163862605180213</v>
      </c>
      <c r="C41" s="110">
        <v>8.8704879189396522</v>
      </c>
      <c r="D41" s="110">
        <v>8.9724479583918573</v>
      </c>
      <c r="E41" s="110">
        <v>8.7536136904718838</v>
      </c>
      <c r="F41" s="110">
        <v>8.9410331256225302</v>
      </c>
      <c r="G41" s="110">
        <v>8.6182876099924854</v>
      </c>
      <c r="H41" s="110">
        <v>8.9252030179083732</v>
      </c>
      <c r="I41" s="110">
        <v>8.4236139911682741</v>
      </c>
      <c r="J41" s="110">
        <v>7.946041155336224</v>
      </c>
      <c r="K41" s="110">
        <v>7.5304133015851038</v>
      </c>
      <c r="L41" s="110">
        <v>7.9758427372866674</v>
      </c>
      <c r="M41" s="110">
        <v>7.4377382561863943</v>
      </c>
      <c r="N41" s="110">
        <v>7.1386183521018864</v>
      </c>
      <c r="O41" s="110">
        <v>6.9234017501376002</v>
      </c>
      <c r="P41" s="110">
        <v>6.6605637108709539</v>
      </c>
      <c r="Q41" s="110">
        <v>6.6183396390719897</v>
      </c>
      <c r="R41" s="110">
        <v>6.5463623123473891</v>
      </c>
      <c r="S41" s="110">
        <v>6.8528607196342026</v>
      </c>
      <c r="T41" s="110">
        <v>6.8468951648482257</v>
      </c>
      <c r="U41" s="110">
        <v>6.6503171971190138</v>
      </c>
      <c r="V41" s="110">
        <v>6.6369416114882043</v>
      </c>
      <c r="W41" s="110">
        <v>6.5291854274640064</v>
      </c>
      <c r="X41" s="110">
        <v>6.4040910846937615</v>
      </c>
      <c r="Y41" s="110">
        <v>5.9783551764823564</v>
      </c>
      <c r="DA41" s="60" t="s">
        <v>2785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198.41943895402542</v>
      </c>
      <c r="C43" s="118">
        <f t="shared" si="14"/>
        <v>219.5368781716731</v>
      </c>
      <c r="D43" s="118">
        <f t="shared" si="14"/>
        <v>204.40395484451469</v>
      </c>
      <c r="E43" s="118">
        <f t="shared" si="14"/>
        <v>210.30055010052715</v>
      </c>
      <c r="F43" s="118">
        <f t="shared" si="14"/>
        <v>205.13605536404262</v>
      </c>
      <c r="G43" s="118">
        <f t="shared" si="14"/>
        <v>208.87567954131177</v>
      </c>
      <c r="H43" s="118">
        <f t="shared" si="14"/>
        <v>209.74318613317516</v>
      </c>
      <c r="I43" s="118">
        <f t="shared" si="14"/>
        <v>169.93237377528922</v>
      </c>
      <c r="J43" s="118">
        <f t="shared" si="14"/>
        <v>202.69850014047671</v>
      </c>
      <c r="K43" s="118">
        <f t="shared" si="14"/>
        <v>190.47458070280135</v>
      </c>
      <c r="L43" s="118">
        <f t="shared" si="14"/>
        <v>193.69351683254203</v>
      </c>
      <c r="M43" s="118">
        <f t="shared" si="14"/>
        <v>176.18570759677749</v>
      </c>
      <c r="N43" s="118">
        <f t="shared" si="14"/>
        <v>178.35475829589171</v>
      </c>
      <c r="O43" s="118">
        <f t="shared" si="14"/>
        <v>177.57886262030803</v>
      </c>
      <c r="P43" s="118">
        <f t="shared" si="14"/>
        <v>150.83419598964207</v>
      </c>
      <c r="Q43" s="118">
        <f t="shared" si="14"/>
        <v>158.20103295228463</v>
      </c>
      <c r="R43" s="118">
        <f t="shared" ref="R43:V43" si="15">R44+R47+R49+R58</f>
        <v>156.70298884637376</v>
      </c>
      <c r="S43" s="118">
        <f t="shared" si="15"/>
        <v>157.20963738128759</v>
      </c>
      <c r="T43" s="118">
        <f t="shared" si="15"/>
        <v>148.58465873978017</v>
      </c>
      <c r="U43" s="118">
        <f t="shared" si="15"/>
        <v>153.54061019477237</v>
      </c>
      <c r="V43" s="118">
        <f t="shared" si="15"/>
        <v>164.22899301617497</v>
      </c>
      <c r="W43" s="118">
        <f t="shared" ref="W43:Y43" si="16">W44+W47+W49+W58</f>
        <v>137.38713164652265</v>
      </c>
      <c r="X43" s="118">
        <f t="shared" si="16"/>
        <v>147.26097778165666</v>
      </c>
      <c r="Y43" s="118">
        <f t="shared" si="16"/>
        <v>134.83371138702165</v>
      </c>
      <c r="DA43" s="129" t="s">
        <v>2786</v>
      </c>
    </row>
    <row r="44" spans="1:105" ht="12.95" customHeight="1" x14ac:dyDescent="0.25">
      <c r="A44" s="121" t="s">
        <v>57</v>
      </c>
      <c r="B44" s="123">
        <f t="shared" ref="B44:Q44" si="17">SUM(B45:B46)</f>
        <v>166.16949212725441</v>
      </c>
      <c r="C44" s="123">
        <f t="shared" si="17"/>
        <v>185.67076751906137</v>
      </c>
      <c r="D44" s="123">
        <f t="shared" si="17"/>
        <v>170.89434289847179</v>
      </c>
      <c r="E44" s="123">
        <f t="shared" si="17"/>
        <v>176.29447570848183</v>
      </c>
      <c r="F44" s="123">
        <f t="shared" si="17"/>
        <v>171.55044158037009</v>
      </c>
      <c r="G44" s="123">
        <f t="shared" si="17"/>
        <v>175.01137694905137</v>
      </c>
      <c r="H44" s="123">
        <f t="shared" si="17"/>
        <v>174.74247066395037</v>
      </c>
      <c r="I44" s="123">
        <f t="shared" si="17"/>
        <v>138.65116051846422</v>
      </c>
      <c r="J44" s="123">
        <f t="shared" si="17"/>
        <v>168.65292462507804</v>
      </c>
      <c r="K44" s="123">
        <f t="shared" si="17"/>
        <v>157.34505635117137</v>
      </c>
      <c r="L44" s="123">
        <f t="shared" si="17"/>
        <v>160.45899496973442</v>
      </c>
      <c r="M44" s="123">
        <f t="shared" si="17"/>
        <v>142.66701587119425</v>
      </c>
      <c r="N44" s="123">
        <f t="shared" si="17"/>
        <v>144.85843101474779</v>
      </c>
      <c r="O44" s="123">
        <f t="shared" si="17"/>
        <v>147.00678777171436</v>
      </c>
      <c r="P44" s="123">
        <f t="shared" si="17"/>
        <v>120.28175013013816</v>
      </c>
      <c r="Q44" s="123">
        <f t="shared" si="17"/>
        <v>128.4741890206198</v>
      </c>
      <c r="R44" s="123">
        <f t="shared" ref="R44:V44" si="18">SUM(R45:R46)</f>
        <v>126.91654909657271</v>
      </c>
      <c r="S44" s="123">
        <f t="shared" si="18"/>
        <v>126.37957517172906</v>
      </c>
      <c r="T44" s="123">
        <f t="shared" si="18"/>
        <v>118.87625636710034</v>
      </c>
      <c r="U44" s="123">
        <f t="shared" si="18"/>
        <v>122.78028879863818</v>
      </c>
      <c r="V44" s="123">
        <f t="shared" si="18"/>
        <v>132.32190171156523</v>
      </c>
      <c r="W44" s="123">
        <f t="shared" ref="W44:Y44" si="19">SUM(W45:W46)</f>
        <v>110.41235101591911</v>
      </c>
      <c r="X44" s="123">
        <f t="shared" si="19"/>
        <v>118.75424824541693</v>
      </c>
      <c r="Y44" s="123">
        <f t="shared" si="19"/>
        <v>108.4181721055578</v>
      </c>
      <c r="DA44" s="130" t="s">
        <v>2787</v>
      </c>
    </row>
    <row r="45" spans="1:105" ht="12" customHeight="1" x14ac:dyDescent="0.25">
      <c r="A45" s="97" t="s">
        <v>212</v>
      </c>
      <c r="B45" s="99">
        <v>164.26111999953295</v>
      </c>
      <c r="C45" s="99">
        <v>183.55369675092601</v>
      </c>
      <c r="D45" s="99">
        <v>168.96712289962338</v>
      </c>
      <c r="E45" s="99">
        <v>174.3711901583132</v>
      </c>
      <c r="F45" s="99">
        <v>169.67344490893777</v>
      </c>
      <c r="G45" s="99">
        <v>173.11567230900323</v>
      </c>
      <c r="H45" s="99">
        <v>172.86387287311658</v>
      </c>
      <c r="I45" s="99">
        <v>137.20007391868504</v>
      </c>
      <c r="J45" s="99">
        <v>166.85186594712738</v>
      </c>
      <c r="K45" s="99">
        <v>155.66329439973541</v>
      </c>
      <c r="L45" s="99">
        <v>158.73021532701111</v>
      </c>
      <c r="M45" s="99">
        <v>141.12819102399391</v>
      </c>
      <c r="N45" s="99">
        <v>143.26578422978181</v>
      </c>
      <c r="O45" s="99">
        <v>145.318356959917</v>
      </c>
      <c r="P45" s="99">
        <v>118.89699363739905</v>
      </c>
      <c r="Q45" s="99">
        <v>127.010662268503</v>
      </c>
      <c r="R45" s="99">
        <v>125.46210645248647</v>
      </c>
      <c r="S45" s="99">
        <v>124.91769591570777</v>
      </c>
      <c r="T45" s="99">
        <v>117.48954049645475</v>
      </c>
      <c r="U45" s="99">
        <v>121.32516482084846</v>
      </c>
      <c r="V45" s="99">
        <v>130.73806837858359</v>
      </c>
      <c r="W45" s="99">
        <v>109.07679863290024</v>
      </c>
      <c r="X45" s="99">
        <v>117.29026963325022</v>
      </c>
      <c r="Y45" s="99">
        <v>107.06347427875647</v>
      </c>
      <c r="DA45" s="63" t="s">
        <v>2788</v>
      </c>
    </row>
    <row r="46" spans="1:105" ht="12" customHeight="1" x14ac:dyDescent="0.25">
      <c r="A46" s="97" t="s">
        <v>53</v>
      </c>
      <c r="B46" s="99">
        <v>1.9083721277214729</v>
      </c>
      <c r="C46" s="99">
        <v>2.1170707681353691</v>
      </c>
      <c r="D46" s="99">
        <v>1.9272199988484031</v>
      </c>
      <c r="E46" s="99">
        <v>1.9232855501686281</v>
      </c>
      <c r="F46" s="99">
        <v>1.8769966714323156</v>
      </c>
      <c r="G46" s="99">
        <v>1.8957046400481317</v>
      </c>
      <c r="H46" s="99">
        <v>1.8785977908338045</v>
      </c>
      <c r="I46" s="99">
        <v>1.4510865997791931</v>
      </c>
      <c r="J46" s="99">
        <v>1.801058677950671</v>
      </c>
      <c r="K46" s="99">
        <v>1.6817619514359614</v>
      </c>
      <c r="L46" s="99">
        <v>1.728779642723312</v>
      </c>
      <c r="M46" s="99">
        <v>1.5388248472003359</v>
      </c>
      <c r="N46" s="99">
        <v>1.5926467849659749</v>
      </c>
      <c r="O46" s="99">
        <v>1.6884308117973712</v>
      </c>
      <c r="P46" s="99">
        <v>1.3847564927391209</v>
      </c>
      <c r="Q46" s="99">
        <v>1.463526752116814</v>
      </c>
      <c r="R46" s="99">
        <v>1.4544426440862461</v>
      </c>
      <c r="S46" s="99">
        <v>1.4618792560212894</v>
      </c>
      <c r="T46" s="99">
        <v>1.386715870645584</v>
      </c>
      <c r="U46" s="99">
        <v>1.4551239777897209</v>
      </c>
      <c r="V46" s="99">
        <v>1.5838333329816456</v>
      </c>
      <c r="W46" s="99">
        <v>1.3355523830188842</v>
      </c>
      <c r="X46" s="99">
        <v>1.4639786121667107</v>
      </c>
      <c r="Y46" s="99">
        <v>1.354697826801325</v>
      </c>
      <c r="DA46" s="63" t="s">
        <v>2789</v>
      </c>
    </row>
    <row r="47" spans="1:105" ht="12.95" customHeight="1" x14ac:dyDescent="0.25">
      <c r="A47" s="121" t="s">
        <v>92</v>
      </c>
      <c r="B47" s="123">
        <f t="shared" ref="B47:Y47" si="20">B48</f>
        <v>0.43190097361438784</v>
      </c>
      <c r="C47" s="123">
        <f t="shared" si="20"/>
        <v>0.51211153469999382</v>
      </c>
      <c r="D47" s="123">
        <f t="shared" si="20"/>
        <v>0.44456423352015373</v>
      </c>
      <c r="E47" s="123">
        <f t="shared" si="20"/>
        <v>0.81587837249784456</v>
      </c>
      <c r="F47" s="123">
        <f t="shared" si="20"/>
        <v>0.4651728649757142</v>
      </c>
      <c r="G47" s="123">
        <f t="shared" si="20"/>
        <v>0.5350832763989738</v>
      </c>
      <c r="H47" s="123">
        <f t="shared" si="20"/>
        <v>0.67158400670633034</v>
      </c>
      <c r="I47" s="123">
        <f t="shared" si="20"/>
        <v>0.71500635997755047</v>
      </c>
      <c r="J47" s="123">
        <f t="shared" si="20"/>
        <v>0.74176753238792048</v>
      </c>
      <c r="K47" s="123">
        <f t="shared" si="20"/>
        <v>0.65820629874256176</v>
      </c>
      <c r="L47" s="123">
        <f t="shared" si="20"/>
        <v>0.7729878005466736</v>
      </c>
      <c r="M47" s="123">
        <f t="shared" si="20"/>
        <v>0.73433961506802137</v>
      </c>
      <c r="N47" s="123">
        <f t="shared" si="20"/>
        <v>0.96267099255814059</v>
      </c>
      <c r="O47" s="123">
        <f t="shared" si="20"/>
        <v>0.68298101126238742</v>
      </c>
      <c r="P47" s="123">
        <f t="shared" si="20"/>
        <v>0.59886793411112738</v>
      </c>
      <c r="Q47" s="123">
        <f t="shared" si="20"/>
        <v>0.78074072749158108</v>
      </c>
      <c r="R47" s="123">
        <f t="shared" si="20"/>
        <v>0.84360302138852361</v>
      </c>
      <c r="S47" s="123">
        <f t="shared" si="20"/>
        <v>0.90000298430590508</v>
      </c>
      <c r="T47" s="123">
        <f t="shared" si="20"/>
        <v>0.73562077198776687</v>
      </c>
      <c r="U47" s="123">
        <f t="shared" si="20"/>
        <v>0.82822631111465717</v>
      </c>
      <c r="V47" s="123">
        <f t="shared" si="20"/>
        <v>0.78657627628480564</v>
      </c>
      <c r="W47" s="123">
        <f t="shared" si="20"/>
        <v>0.78717967767272157</v>
      </c>
      <c r="X47" s="123">
        <f t="shared" si="20"/>
        <v>0.73059945720832076</v>
      </c>
      <c r="Y47" s="123">
        <f t="shared" si="20"/>
        <v>0.78086212789921094</v>
      </c>
      <c r="DA47" s="130" t="s">
        <v>2790</v>
      </c>
    </row>
    <row r="48" spans="1:105" ht="12" customHeight="1" x14ac:dyDescent="0.25">
      <c r="A48" s="97" t="s">
        <v>53</v>
      </c>
      <c r="B48" s="99">
        <f>RES_hhdet_fech!B48/RES_summary!B$19</f>
        <v>0.43190097361438784</v>
      </c>
      <c r="C48" s="99">
        <f>RES_hhdet_fech!C48/RES_summary!C$19</f>
        <v>0.51211153469999382</v>
      </c>
      <c r="D48" s="99">
        <f>RES_hhdet_fech!D48/RES_summary!D$19</f>
        <v>0.44456423352015373</v>
      </c>
      <c r="E48" s="99">
        <f>RES_hhdet_fech!E48/RES_summary!E$19</f>
        <v>0.81587837249784456</v>
      </c>
      <c r="F48" s="99">
        <f>RES_hhdet_fech!F48/RES_summary!F$19</f>
        <v>0.4651728649757142</v>
      </c>
      <c r="G48" s="99">
        <f>RES_hhdet_fech!G48/RES_summary!G$19</f>
        <v>0.5350832763989738</v>
      </c>
      <c r="H48" s="99">
        <f>RES_hhdet_fech!H48/RES_summary!H$19</f>
        <v>0.67158400670633034</v>
      </c>
      <c r="I48" s="99">
        <f>RES_hhdet_fech!I48/RES_summary!I$19</f>
        <v>0.71500635997755047</v>
      </c>
      <c r="J48" s="99">
        <f>RES_hhdet_fech!J48/RES_summary!J$19</f>
        <v>0.74176753238792048</v>
      </c>
      <c r="K48" s="99">
        <f>RES_hhdet_fech!K48/RES_summary!K$19</f>
        <v>0.65820629874256176</v>
      </c>
      <c r="L48" s="99">
        <f>RES_hhdet_fech!L48/RES_summary!L$19</f>
        <v>0.7729878005466736</v>
      </c>
      <c r="M48" s="99">
        <f>RES_hhdet_fech!M48/RES_summary!M$19</f>
        <v>0.73433961506802137</v>
      </c>
      <c r="N48" s="99">
        <f>RES_hhdet_fech!N48/RES_summary!N$19</f>
        <v>0.96267099255814059</v>
      </c>
      <c r="O48" s="99">
        <f>RES_hhdet_fech!O48/RES_summary!O$19</f>
        <v>0.68298101126238742</v>
      </c>
      <c r="P48" s="99">
        <f>RES_hhdet_fech!P48/RES_summary!P$19</f>
        <v>0.59886793411112738</v>
      </c>
      <c r="Q48" s="99">
        <f>RES_hhdet_fech!Q48/RES_summary!Q$19</f>
        <v>0.78074072749158108</v>
      </c>
      <c r="R48" s="99">
        <f>RES_hhdet_fech!R48/RES_summary!R$19</f>
        <v>0.84360302138852361</v>
      </c>
      <c r="S48" s="99">
        <f>RES_hhdet_fech!S48/RES_summary!S$19</f>
        <v>0.90000298430590508</v>
      </c>
      <c r="T48" s="99">
        <f>RES_hhdet_fech!T48/RES_summary!T$19</f>
        <v>0.73562077198776687</v>
      </c>
      <c r="U48" s="99">
        <f>RES_hhdet_fech!U48/RES_summary!U$19</f>
        <v>0.82822631111465717</v>
      </c>
      <c r="V48" s="99">
        <f>RES_hhdet_fech!V48/RES_summary!V$19</f>
        <v>0.78657627628480564</v>
      </c>
      <c r="W48" s="99">
        <f>RES_hhdet_fech!W48/RES_summary!W$19</f>
        <v>0.78717967767272157</v>
      </c>
      <c r="X48" s="99">
        <f>RES_hhdet_fech!X48/RES_summary!X$19</f>
        <v>0.73059945720832076</v>
      </c>
      <c r="Y48" s="99">
        <f>RES_hhdet_fech!Y48/RES_summary!Y$19</f>
        <v>0.78086212789921094</v>
      </c>
      <c r="DA48" s="63" t="s">
        <v>2791</v>
      </c>
    </row>
    <row r="49" spans="1:105" ht="12" customHeight="1" x14ac:dyDescent="0.25">
      <c r="A49" s="121" t="s">
        <v>55</v>
      </c>
      <c r="B49" s="123">
        <v>23.377098797418043</v>
      </c>
      <c r="C49" s="123">
        <v>24.717864627384117</v>
      </c>
      <c r="D49" s="123">
        <v>24.293216169026145</v>
      </c>
      <c r="E49" s="123">
        <v>24.514523641904681</v>
      </c>
      <c r="F49" s="123">
        <v>24.371019550829068</v>
      </c>
      <c r="G49" s="123">
        <v>24.666837752223188</v>
      </c>
      <c r="H49" s="123">
        <v>25.645875798239548</v>
      </c>
      <c r="I49" s="123">
        <v>22.168800233991597</v>
      </c>
      <c r="J49" s="123">
        <v>25.211286550009756</v>
      </c>
      <c r="K49" s="123">
        <v>24.63340646728625</v>
      </c>
      <c r="L49" s="123">
        <v>24.302462626173728</v>
      </c>
      <c r="M49" s="123">
        <v>25.109448777677876</v>
      </c>
      <c r="N49" s="123">
        <v>24.914019232351283</v>
      </c>
      <c r="O49" s="123">
        <v>22.345854007238916</v>
      </c>
      <c r="P49" s="123">
        <v>22.722884591771901</v>
      </c>
      <c r="Q49" s="123">
        <v>21.890624595047001</v>
      </c>
      <c r="R49" s="123">
        <v>22.056914938129108</v>
      </c>
      <c r="S49" s="123">
        <v>22.792426230629754</v>
      </c>
      <c r="T49" s="123">
        <v>21.968553570917496</v>
      </c>
      <c r="U49" s="123">
        <v>23.089599111220142</v>
      </c>
      <c r="V49" s="123">
        <v>24.272014459131555</v>
      </c>
      <c r="W49" s="123">
        <v>19.421489288054318</v>
      </c>
      <c r="X49" s="123">
        <v>20.736323342422608</v>
      </c>
      <c r="Y49" s="123">
        <v>19.327361397984987</v>
      </c>
      <c r="DA49" s="130" t="s">
        <v>2792</v>
      </c>
    </row>
    <row r="50" spans="1:105" ht="12" customHeight="1" x14ac:dyDescent="0.25">
      <c r="A50" s="97" t="s">
        <v>138</v>
      </c>
      <c r="B50" s="99">
        <v>25.846371801402164</v>
      </c>
      <c r="C50" s="99">
        <v>27.866878841470321</v>
      </c>
      <c r="D50" s="99">
        <v>27.189491048515567</v>
      </c>
      <c r="E50" s="99">
        <v>27.722587387261637</v>
      </c>
      <c r="F50" s="99">
        <v>27.498053551063848</v>
      </c>
      <c r="G50" s="99">
        <v>28.012242165220055</v>
      </c>
      <c r="H50" s="99">
        <v>29.11267634459908</v>
      </c>
      <c r="I50" s="99">
        <v>23.864951997564223</v>
      </c>
      <c r="J50" s="99">
        <v>28.427382803223658</v>
      </c>
      <c r="K50" s="99">
        <v>27.459106208561046</v>
      </c>
      <c r="L50" s="99">
        <v>26.992474874963566</v>
      </c>
      <c r="M50" s="99">
        <v>28.195312317211179</v>
      </c>
      <c r="N50" s="99">
        <v>28.352044560999808</v>
      </c>
      <c r="O50" s="99">
        <v>24.839082041931004</v>
      </c>
      <c r="P50" s="99">
        <v>26.199562683917495</v>
      </c>
      <c r="Q50" s="99">
        <v>25.083717963816003</v>
      </c>
      <c r="R50" s="99">
        <v>25.043231333958705</v>
      </c>
      <c r="S50" s="99">
        <v>25.656765600917023</v>
      </c>
      <c r="T50" s="99">
        <v>24.269080605966099</v>
      </c>
      <c r="U50" s="99">
        <v>25.987925175439791</v>
      </c>
      <c r="V50" s="99">
        <v>28.154360219740337</v>
      </c>
      <c r="W50" s="99">
        <v>21.032080750585255</v>
      </c>
      <c r="X50" s="99">
        <v>23.127469179560478</v>
      </c>
      <c r="Y50" s="99">
        <v>21.473253329720013</v>
      </c>
      <c r="DA50" s="63" t="s">
        <v>2793</v>
      </c>
    </row>
    <row r="51" spans="1:105" ht="12" customHeight="1" x14ac:dyDescent="0.25">
      <c r="A51" s="97" t="s">
        <v>137</v>
      </c>
      <c r="B51" s="99">
        <v>18.866747038598746</v>
      </c>
      <c r="C51" s="99">
        <v>20.937535736087028</v>
      </c>
      <c r="D51" s="99">
        <v>20.908673163989928</v>
      </c>
      <c r="E51" s="99">
        <v>22.090731604434023</v>
      </c>
      <c r="F51" s="99">
        <v>21.92830846902763</v>
      </c>
      <c r="G51" s="99">
        <v>23.113595171119975</v>
      </c>
      <c r="H51" s="99">
        <v>24.88746739726523</v>
      </c>
      <c r="I51" s="99">
        <v>19.417249780450447</v>
      </c>
      <c r="J51" s="99">
        <v>23.988619401270658</v>
      </c>
      <c r="K51" s="99">
        <v>23.106234204954433</v>
      </c>
      <c r="L51" s="99">
        <v>22.476098818876082</v>
      </c>
      <c r="M51" s="99">
        <v>23.245062324563538</v>
      </c>
      <c r="N51" s="99">
        <v>23.645014935818054</v>
      </c>
      <c r="O51" s="99">
        <v>20.272035446816759</v>
      </c>
      <c r="P51" s="99">
        <v>21.791847305478655</v>
      </c>
      <c r="Q51" s="99">
        <v>20.532204406795682</v>
      </c>
      <c r="R51" s="99">
        <v>20.265492084645249</v>
      </c>
      <c r="S51" s="99">
        <v>22.013544454598559</v>
      </c>
      <c r="T51" s="99">
        <v>20.258672008349507</v>
      </c>
      <c r="U51" s="99">
        <v>23.08593375356158</v>
      </c>
      <c r="V51" s="99">
        <v>26.009988879982526</v>
      </c>
      <c r="W51" s="99">
        <v>17.106841424018679</v>
      </c>
      <c r="X51" s="99">
        <v>21.370046740205701</v>
      </c>
      <c r="Y51" s="99">
        <v>19.584609181951272</v>
      </c>
      <c r="DA51" s="63" t="s">
        <v>2794</v>
      </c>
    </row>
    <row r="52" spans="1:105" ht="12" customHeight="1" x14ac:dyDescent="0.25">
      <c r="A52" s="100" t="s">
        <v>212</v>
      </c>
      <c r="B52" s="102">
        <v>9.2811701203781105</v>
      </c>
      <c r="C52" s="102">
        <v>10.343565929470632</v>
      </c>
      <c r="D52" s="102">
        <v>10.56335659129619</v>
      </c>
      <c r="E52" s="102">
        <v>11.3000946252895</v>
      </c>
      <c r="F52" s="102">
        <v>11.706737628428938</v>
      </c>
      <c r="G52" s="102">
        <v>12.430578521407181</v>
      </c>
      <c r="H52" s="102">
        <v>13.323820913987198</v>
      </c>
      <c r="I52" s="102">
        <v>10.980039423023792</v>
      </c>
      <c r="J52" s="102">
        <v>12.835768963710816</v>
      </c>
      <c r="K52" s="102">
        <v>12.522110749322302</v>
      </c>
      <c r="L52" s="102">
        <v>12.163423124393224</v>
      </c>
      <c r="M52" s="102">
        <v>12.733556278427175</v>
      </c>
      <c r="N52" s="102">
        <v>13.073128354852633</v>
      </c>
      <c r="O52" s="102">
        <v>11.060188295912297</v>
      </c>
      <c r="P52" s="102">
        <v>11.061106066805614</v>
      </c>
      <c r="Q52" s="102">
        <v>10.208649277761564</v>
      </c>
      <c r="R52" s="102">
        <v>10.259427324098491</v>
      </c>
      <c r="S52" s="102">
        <v>11.827464897468014</v>
      </c>
      <c r="T52" s="102">
        <v>10.037251139891971</v>
      </c>
      <c r="U52" s="102">
        <v>11.439821538514932</v>
      </c>
      <c r="V52" s="102">
        <v>12.266669898196266</v>
      </c>
      <c r="W52" s="102">
        <v>8.5387956691373912</v>
      </c>
      <c r="X52" s="102">
        <v>10.024943592021513</v>
      </c>
      <c r="Y52" s="102">
        <v>8.2305765500720209</v>
      </c>
      <c r="DA52" s="131" t="s">
        <v>2795</v>
      </c>
    </row>
    <row r="53" spans="1:105" ht="12" customHeight="1" x14ac:dyDescent="0.25">
      <c r="A53" s="103" t="s">
        <v>52</v>
      </c>
      <c r="B53" s="105">
        <v>9.585576918220637</v>
      </c>
      <c r="C53" s="105">
        <v>10.593969806616387</v>
      </c>
      <c r="D53" s="105">
        <v>10.345316572693738</v>
      </c>
      <c r="E53" s="105">
        <v>10.790636979144526</v>
      </c>
      <c r="F53" s="105">
        <v>10.221570840598703</v>
      </c>
      <c r="G53" s="105">
        <v>10.683016649712792</v>
      </c>
      <c r="H53" s="105">
        <v>11.563646483278029</v>
      </c>
      <c r="I53" s="105">
        <v>8.4372103574266664</v>
      </c>
      <c r="J53" s="105">
        <v>11.152850437559833</v>
      </c>
      <c r="K53" s="105">
        <v>10.584123455632131</v>
      </c>
      <c r="L53" s="105">
        <v>10.312675694482857</v>
      </c>
      <c r="M53" s="105">
        <v>10.51150604613637</v>
      </c>
      <c r="N53" s="105">
        <v>10.57188658096541</v>
      </c>
      <c r="O53" s="105">
        <v>9.211847150904461</v>
      </c>
      <c r="P53" s="105">
        <v>10.730741238673041</v>
      </c>
      <c r="Q53" s="105">
        <v>10.323555129034116</v>
      </c>
      <c r="R53" s="105">
        <v>10.006064760546764</v>
      </c>
      <c r="S53" s="105">
        <v>10.186079557130547</v>
      </c>
      <c r="T53" s="105">
        <v>10.221420868457535</v>
      </c>
      <c r="U53" s="105">
        <v>11.646112215046651</v>
      </c>
      <c r="V53" s="105">
        <v>13.743318981786262</v>
      </c>
      <c r="W53" s="105">
        <v>8.5680457548812914</v>
      </c>
      <c r="X53" s="105">
        <v>11.345103148184196</v>
      </c>
      <c r="Y53" s="105">
        <v>11.354032631879249</v>
      </c>
      <c r="DA53" s="132" t="s">
        <v>2796</v>
      </c>
    </row>
    <row r="54" spans="1:105" ht="12" customHeight="1" x14ac:dyDescent="0.25">
      <c r="A54" s="106" t="s">
        <v>122</v>
      </c>
      <c r="B54" s="102">
        <v>19.346379236047063</v>
      </c>
      <c r="C54" s="102">
        <v>19.424750280869141</v>
      </c>
      <c r="D54" s="102">
        <v>19.45574608455226</v>
      </c>
      <c r="E54" s="102">
        <v>18.978850179929889</v>
      </c>
      <c r="F54" s="102">
        <v>19.001891799062147</v>
      </c>
      <c r="G54" s="102">
        <v>18.686262053779213</v>
      </c>
      <c r="H54" s="102">
        <v>19.313031429236297</v>
      </c>
      <c r="I54" s="102">
        <v>19.244118830935736</v>
      </c>
      <c r="J54" s="102">
        <v>18.886821424819367</v>
      </c>
      <c r="K54" s="102">
        <v>19.06965982774231</v>
      </c>
      <c r="L54" s="102">
        <v>19.333759044898713</v>
      </c>
      <c r="M54" s="102">
        <v>19.509314164217322</v>
      </c>
      <c r="N54" s="102">
        <v>19.387243494424485</v>
      </c>
      <c r="O54" s="102">
        <v>19.312266884766817</v>
      </c>
      <c r="P54" s="102">
        <v>18.727049118580119</v>
      </c>
      <c r="Q54" s="102">
        <v>18.357245547420462</v>
      </c>
      <c r="R54" s="102">
        <v>18.553239403210437</v>
      </c>
      <c r="S54" s="102">
        <v>18.982134018537469</v>
      </c>
      <c r="T54" s="102">
        <v>18.747478541008658</v>
      </c>
      <c r="U54" s="102">
        <v>18.243259713939519</v>
      </c>
      <c r="V54" s="102">
        <v>17.072735641252173</v>
      </c>
      <c r="W54" s="102">
        <v>16.513397231026268</v>
      </c>
      <c r="X54" s="102">
        <v>15.529216974918812</v>
      </c>
      <c r="Y54" s="102">
        <v>14.444994717175137</v>
      </c>
      <c r="DA54" s="131" t="s">
        <v>2797</v>
      </c>
    </row>
    <row r="55" spans="1:105" ht="12" customHeight="1" x14ac:dyDescent="0.25">
      <c r="A55" s="107" t="s">
        <v>121</v>
      </c>
      <c r="B55" s="105">
        <v>14.923576010584462</v>
      </c>
      <c r="C55" s="105">
        <v>15.07513060105766</v>
      </c>
      <c r="D55" s="105">
        <v>15.553849647326983</v>
      </c>
      <c r="E55" s="105">
        <v>15.688752744072431</v>
      </c>
      <c r="F55" s="105">
        <v>16.077556057292039</v>
      </c>
      <c r="G55" s="105">
        <v>16.242531254914638</v>
      </c>
      <c r="H55" s="105">
        <v>16.62835250960525</v>
      </c>
      <c r="I55" s="105">
        <v>17.122244368549886</v>
      </c>
      <c r="J55" s="105">
        <v>17.08078175596853</v>
      </c>
      <c r="K55" s="105">
        <v>17.581572899733409</v>
      </c>
      <c r="L55" s="105">
        <v>17.300516027088708</v>
      </c>
      <c r="M55" s="105">
        <v>17.928786697934626</v>
      </c>
      <c r="N55" s="105">
        <v>17.299727375806313</v>
      </c>
      <c r="O55" s="105">
        <v>17.414340777999904</v>
      </c>
      <c r="P55" s="105">
        <v>16.429223761116319</v>
      </c>
      <c r="Q55" s="105">
        <v>16.285591814304802</v>
      </c>
      <c r="R55" s="105">
        <v>16.365728244562781</v>
      </c>
      <c r="S55" s="105">
        <v>16.918152306469683</v>
      </c>
      <c r="T55" s="105">
        <v>16.646888045569746</v>
      </c>
      <c r="U55" s="105">
        <v>15.900931890136956</v>
      </c>
      <c r="V55" s="105">
        <v>15.34351067734122</v>
      </c>
      <c r="W55" s="105">
        <v>15.273292190330011</v>
      </c>
      <c r="X55" s="105">
        <v>15.174661571184737</v>
      </c>
      <c r="Y55" s="105">
        <v>14.011330889590177</v>
      </c>
      <c r="DA55" s="132" t="s">
        <v>2798</v>
      </c>
    </row>
    <row r="56" spans="1:105" ht="12" customHeight="1" x14ac:dyDescent="0.25">
      <c r="A56" s="108" t="s">
        <v>53</v>
      </c>
      <c r="B56" s="99">
        <v>4.9934482012414039</v>
      </c>
      <c r="C56" s="99">
        <v>5.1302748861426277</v>
      </c>
      <c r="D56" s="99">
        <v>5.3616019696930177</v>
      </c>
      <c r="E56" s="99">
        <v>5.4933455407652545</v>
      </c>
      <c r="F56" s="99">
        <v>5.7362156639950346</v>
      </c>
      <c r="G56" s="99">
        <v>6.1935873126065664</v>
      </c>
      <c r="H56" s="99">
        <v>6.02693956677735</v>
      </c>
      <c r="I56" s="99">
        <v>6.3721584992625822</v>
      </c>
      <c r="J56" s="99">
        <v>6.0455526591979938</v>
      </c>
      <c r="K56" s="99">
        <v>6.3056589145568314</v>
      </c>
      <c r="L56" s="99">
        <v>6.1100589131386593</v>
      </c>
      <c r="M56" s="99">
        <v>6.662896971439868</v>
      </c>
      <c r="N56" s="99">
        <v>6.1936429880439636</v>
      </c>
      <c r="O56" s="99">
        <v>6.5962587915502331</v>
      </c>
      <c r="P56" s="99">
        <v>5.7421407417238006</v>
      </c>
      <c r="Q56" s="99">
        <v>5.4941435200663102</v>
      </c>
      <c r="R56" s="99">
        <v>5.5670920689730758</v>
      </c>
      <c r="S56" s="99">
        <v>6.0598000697252914</v>
      </c>
      <c r="T56" s="99">
        <v>5.464924361021871</v>
      </c>
      <c r="U56" s="99">
        <v>4.9002980885335745</v>
      </c>
      <c r="V56" s="99">
        <v>4.1960813826535146</v>
      </c>
      <c r="W56" s="99">
        <v>4.166307922301681</v>
      </c>
      <c r="X56" s="99">
        <v>4.0158776102142264</v>
      </c>
      <c r="Y56" s="99">
        <v>3.141548858408842</v>
      </c>
      <c r="DA56" s="63" t="s">
        <v>2799</v>
      </c>
    </row>
    <row r="57" spans="1:105" ht="12" customHeight="1" x14ac:dyDescent="0.25">
      <c r="A57" s="108" t="s">
        <v>52</v>
      </c>
      <c r="B57" s="99">
        <v>9.9301278093430554</v>
      </c>
      <c r="C57" s="99">
        <v>9.9448557149150307</v>
      </c>
      <c r="D57" s="99">
        <v>10.192247677633974</v>
      </c>
      <c r="E57" s="99">
        <v>10.195407203307179</v>
      </c>
      <c r="F57" s="99">
        <v>10.341340393297008</v>
      </c>
      <c r="G57" s="99">
        <v>10.048943942308071</v>
      </c>
      <c r="H57" s="99">
        <v>10.601412942827908</v>
      </c>
      <c r="I57" s="99">
        <v>10.750085869287302</v>
      </c>
      <c r="J57" s="99">
        <v>11.035229096770538</v>
      </c>
      <c r="K57" s="99">
        <v>11.275913985176578</v>
      </c>
      <c r="L57" s="99">
        <v>11.190457113950043</v>
      </c>
      <c r="M57" s="99">
        <v>11.265889726494756</v>
      </c>
      <c r="N57" s="99">
        <v>11.106084387762351</v>
      </c>
      <c r="O57" s="99">
        <v>10.818081986449672</v>
      </c>
      <c r="P57" s="99">
        <v>10.687083019392515</v>
      </c>
      <c r="Q57" s="99">
        <v>10.791448294238489</v>
      </c>
      <c r="R57" s="99">
        <v>10.798636175589706</v>
      </c>
      <c r="S57" s="99">
        <v>10.858352236744388</v>
      </c>
      <c r="T57" s="99">
        <v>11.181963684547879</v>
      </c>
      <c r="U57" s="99">
        <v>11.000633801603376</v>
      </c>
      <c r="V57" s="99">
        <v>11.147429294687708</v>
      </c>
      <c r="W57" s="99">
        <v>11.106984268028333</v>
      </c>
      <c r="X57" s="99">
        <v>11.158783960970512</v>
      </c>
      <c r="Y57" s="99">
        <v>10.869782031181336</v>
      </c>
      <c r="DA57" s="63" t="s">
        <v>2800</v>
      </c>
    </row>
    <row r="58" spans="1:105" ht="12" customHeight="1" x14ac:dyDescent="0.25">
      <c r="A58" s="121" t="s">
        <v>54</v>
      </c>
      <c r="B58" s="123">
        <v>8.4409470557385724</v>
      </c>
      <c r="C58" s="123">
        <v>8.6361344905276507</v>
      </c>
      <c r="D58" s="123">
        <v>8.7718315434965923</v>
      </c>
      <c r="E58" s="123">
        <v>8.6756723776427851</v>
      </c>
      <c r="F58" s="123">
        <v>8.7494213678677291</v>
      </c>
      <c r="G58" s="123">
        <v>8.6623815636382435</v>
      </c>
      <c r="H58" s="123">
        <v>8.6832556642788923</v>
      </c>
      <c r="I58" s="123">
        <v>8.3974066628558841</v>
      </c>
      <c r="J58" s="123">
        <v>8.092521433000984</v>
      </c>
      <c r="K58" s="123">
        <v>7.8379115856011632</v>
      </c>
      <c r="L58" s="123">
        <v>8.1590714360871974</v>
      </c>
      <c r="M58" s="123">
        <v>7.6749033328373324</v>
      </c>
      <c r="N58" s="123">
        <v>7.6196370562344891</v>
      </c>
      <c r="O58" s="123">
        <v>7.5432398300923413</v>
      </c>
      <c r="P58" s="123">
        <v>7.2306933336208887</v>
      </c>
      <c r="Q58" s="123">
        <v>7.0554786091262445</v>
      </c>
      <c r="R58" s="123">
        <v>6.8859217902834224</v>
      </c>
      <c r="S58" s="123">
        <v>7.1376329946228836</v>
      </c>
      <c r="T58" s="123">
        <v>7.0042280297745698</v>
      </c>
      <c r="U58" s="123">
        <v>6.8424959737993722</v>
      </c>
      <c r="V58" s="123">
        <v>6.8485005691933711</v>
      </c>
      <c r="W58" s="123">
        <v>6.7661116648764805</v>
      </c>
      <c r="X58" s="123">
        <v>7.0398067366088073</v>
      </c>
      <c r="Y58" s="123">
        <v>6.3073157555796397</v>
      </c>
      <c r="DA58" s="130" t="s">
        <v>2801</v>
      </c>
    </row>
    <row r="59" spans="1:105" ht="12" customHeight="1" x14ac:dyDescent="0.25">
      <c r="A59" s="97" t="s">
        <v>50</v>
      </c>
      <c r="B59" s="99">
        <v>10.539201241102289</v>
      </c>
      <c r="C59" s="99">
        <v>10.389532531440032</v>
      </c>
      <c r="D59" s="99">
        <v>10.548821330378084</v>
      </c>
      <c r="E59" s="99">
        <v>10.318408913678699</v>
      </c>
      <c r="F59" s="99">
        <v>10.28571904734436</v>
      </c>
      <c r="G59" s="99">
        <v>10.293745460585992</v>
      </c>
      <c r="H59" s="99">
        <v>9.8773631162491622</v>
      </c>
      <c r="I59" s="99">
        <v>10.176477431539597</v>
      </c>
      <c r="J59" s="99">
        <v>9.6105019817077757</v>
      </c>
      <c r="K59" s="99">
        <v>9.7337100103750274</v>
      </c>
      <c r="L59" s="99">
        <v>9.8785436103647353</v>
      </c>
      <c r="M59" s="99">
        <v>9.9292334376685059</v>
      </c>
      <c r="N59" s="99">
        <v>9.3070544384972536</v>
      </c>
      <c r="O59" s="99">
        <v>9.4198470036754536</v>
      </c>
      <c r="P59" s="99">
        <v>9.3416283393480217</v>
      </c>
      <c r="Q59" s="99">
        <v>9.14289697360236</v>
      </c>
      <c r="R59" s="99">
        <v>8.8822389681004772</v>
      </c>
      <c r="S59" s="99">
        <v>9.3501735221653011</v>
      </c>
      <c r="T59" s="99">
        <v>9.5770875175661345</v>
      </c>
      <c r="U59" s="99">
        <v>9.4350060459869596</v>
      </c>
      <c r="V59" s="99">
        <v>9.8571390423071712</v>
      </c>
      <c r="W59" s="99">
        <v>9.6253519329747732</v>
      </c>
      <c r="X59" s="99">
        <v>9.5014821452921066</v>
      </c>
      <c r="Y59" s="99">
        <v>8.4389136460643179</v>
      </c>
      <c r="DA59" s="63" t="s">
        <v>2802</v>
      </c>
    </row>
    <row r="60" spans="1:105" ht="12" customHeight="1" x14ac:dyDescent="0.25">
      <c r="A60" s="109" t="s">
        <v>120</v>
      </c>
      <c r="B60" s="110">
        <v>7.9411351245605717</v>
      </c>
      <c r="C60" s="110">
        <v>8.2342962112542928</v>
      </c>
      <c r="D60" s="110">
        <v>8.376475962205431</v>
      </c>
      <c r="E60" s="110">
        <v>8.3197968008735561</v>
      </c>
      <c r="F60" s="110">
        <v>8.418480371092258</v>
      </c>
      <c r="G60" s="110">
        <v>8.3245210291451475</v>
      </c>
      <c r="H60" s="110">
        <v>8.4517317487008814</v>
      </c>
      <c r="I60" s="110">
        <v>8.06423169525082</v>
      </c>
      <c r="J60" s="110">
        <v>7.8208814800260855</v>
      </c>
      <c r="K60" s="110">
        <v>7.5118335751973753</v>
      </c>
      <c r="L60" s="110">
        <v>7.8772084116574002</v>
      </c>
      <c r="M60" s="110">
        <v>7.3135240389246059</v>
      </c>
      <c r="N60" s="110">
        <v>7.3578720354626208</v>
      </c>
      <c r="O60" s="110">
        <v>7.2579875280919346</v>
      </c>
      <c r="P60" s="110">
        <v>6.9154339936185725</v>
      </c>
      <c r="Q60" s="110">
        <v>6.7474071109308529</v>
      </c>
      <c r="R60" s="110">
        <v>6.5973944667968576</v>
      </c>
      <c r="S60" s="110">
        <v>6.827369984486424</v>
      </c>
      <c r="T60" s="110">
        <v>6.6528570307313633</v>
      </c>
      <c r="U60" s="110">
        <v>6.4992405429450111</v>
      </c>
      <c r="V60" s="110">
        <v>6.4579918392272484</v>
      </c>
      <c r="W60" s="110">
        <v>6.4042023720664858</v>
      </c>
      <c r="X60" s="110">
        <v>6.7411209873345692</v>
      </c>
      <c r="Y60" s="110">
        <v>6.0613837668259585</v>
      </c>
      <c r="DA60" s="60" t="s">
        <v>2803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186.16192429112246</v>
      </c>
      <c r="C62" s="118">
        <f t="shared" si="21"/>
        <v>191.45517188506335</v>
      </c>
      <c r="D62" s="118">
        <f t="shared" si="21"/>
        <v>185.8441926448607</v>
      </c>
      <c r="E62" s="118">
        <f t="shared" si="21"/>
        <v>189.88227578851848</v>
      </c>
      <c r="F62" s="118">
        <f t="shared" si="21"/>
        <v>187.22171880221742</v>
      </c>
      <c r="G62" s="118">
        <f t="shared" si="21"/>
        <v>185.98916195264457</v>
      </c>
      <c r="H62" s="118">
        <f t="shared" si="21"/>
        <v>180.9436073029396</v>
      </c>
      <c r="I62" s="118">
        <f t="shared" si="21"/>
        <v>165.92640907967564</v>
      </c>
      <c r="J62" s="118">
        <f t="shared" si="21"/>
        <v>170.53440430389361</v>
      </c>
      <c r="K62" s="118">
        <f t="shared" si="21"/>
        <v>170.04128702554948</v>
      </c>
      <c r="L62" s="118">
        <f t="shared" si="21"/>
        <v>182.33362033014834</v>
      </c>
      <c r="M62" s="118">
        <f t="shared" si="21"/>
        <v>159.56162851411</v>
      </c>
      <c r="N62" s="118">
        <f t="shared" si="21"/>
        <v>166.68340876190467</v>
      </c>
      <c r="O62" s="118">
        <f t="shared" si="21"/>
        <v>169.0613068603661</v>
      </c>
      <c r="P62" s="118">
        <f t="shared" si="21"/>
        <v>137.6316026177447</v>
      </c>
      <c r="Q62" s="118">
        <f t="shared" si="21"/>
        <v>145.48046546143723</v>
      </c>
      <c r="R62" s="118">
        <f t="shared" ref="R62:V62" si="22">R63+R66+R68+R77</f>
        <v>149.89120099018243</v>
      </c>
      <c r="S62" s="118">
        <f t="shared" si="22"/>
        <v>146.27128636936413</v>
      </c>
      <c r="T62" s="118">
        <f t="shared" si="22"/>
        <v>141.27628946260666</v>
      </c>
      <c r="U62" s="118">
        <f t="shared" si="22"/>
        <v>137.43195340526435</v>
      </c>
      <c r="V62" s="118">
        <f t="shared" si="22"/>
        <v>134.74659574993538</v>
      </c>
      <c r="W62" s="118">
        <f t="shared" ref="W62:Y62" si="23">W63+W66+W68+W77</f>
        <v>149.915152056056</v>
      </c>
      <c r="X62" s="118">
        <f t="shared" si="23"/>
        <v>128.79324997142501</v>
      </c>
      <c r="Y62" s="118">
        <f t="shared" si="23"/>
        <v>119.30524595450237</v>
      </c>
      <c r="DA62" s="129" t="s">
        <v>2804</v>
      </c>
    </row>
    <row r="63" spans="1:105" ht="12.95" customHeight="1" x14ac:dyDescent="0.25">
      <c r="A63" s="121" t="s">
        <v>57</v>
      </c>
      <c r="B63" s="123">
        <f t="shared" ref="B63:Q63" si="24">SUM(B64:B65)</f>
        <v>153.65546300224628</v>
      </c>
      <c r="C63" s="123">
        <f t="shared" si="24"/>
        <v>158.81705267982431</v>
      </c>
      <c r="D63" s="123">
        <f t="shared" si="24"/>
        <v>152.57700818570652</v>
      </c>
      <c r="E63" s="123">
        <f t="shared" si="24"/>
        <v>156.04220767281342</v>
      </c>
      <c r="F63" s="123">
        <f t="shared" si="24"/>
        <v>154.44604372348294</v>
      </c>
      <c r="G63" s="123">
        <f t="shared" si="24"/>
        <v>153.0043456414387</v>
      </c>
      <c r="H63" s="123">
        <f t="shared" si="24"/>
        <v>148.26580025405892</v>
      </c>
      <c r="I63" s="123">
        <f t="shared" si="24"/>
        <v>134.25743268997536</v>
      </c>
      <c r="J63" s="123">
        <f t="shared" si="24"/>
        <v>140.44675151476943</v>
      </c>
      <c r="K63" s="123">
        <f t="shared" si="24"/>
        <v>140.0707040263637</v>
      </c>
      <c r="L63" s="123">
        <f t="shared" si="24"/>
        <v>151.09662897853138</v>
      </c>
      <c r="M63" s="123">
        <f t="shared" si="24"/>
        <v>129.61596307938882</v>
      </c>
      <c r="N63" s="123">
        <f t="shared" si="24"/>
        <v>137.12611007334488</v>
      </c>
      <c r="O63" s="123">
        <f t="shared" si="24"/>
        <v>140.46003176437839</v>
      </c>
      <c r="P63" s="123">
        <f t="shared" si="24"/>
        <v>110.51965976177559</v>
      </c>
      <c r="Q63" s="123">
        <f t="shared" si="24"/>
        <v>118.13336438861798</v>
      </c>
      <c r="R63" s="123">
        <f t="shared" ref="R63:V63" si="25">SUM(R64:R65)</f>
        <v>122.25724599846603</v>
      </c>
      <c r="S63" s="123">
        <f t="shared" si="25"/>
        <v>118.29172041004452</v>
      </c>
      <c r="T63" s="123">
        <f t="shared" si="25"/>
        <v>113.37028105130361</v>
      </c>
      <c r="U63" s="123">
        <f t="shared" si="25"/>
        <v>110.31764528145985</v>
      </c>
      <c r="V63" s="123">
        <f t="shared" si="25"/>
        <v>107.99336891920768</v>
      </c>
      <c r="W63" s="123">
        <f t="shared" ref="W63:Y63" si="26">SUM(W64:W65)</f>
        <v>122.65580702437337</v>
      </c>
      <c r="X63" s="123">
        <f t="shared" si="26"/>
        <v>104.84769058962645</v>
      </c>
      <c r="Y63" s="123">
        <f t="shared" si="26"/>
        <v>97.423384383459776</v>
      </c>
      <c r="DA63" s="130" t="s">
        <v>2805</v>
      </c>
    </row>
    <row r="64" spans="1:105" ht="12" customHeight="1" x14ac:dyDescent="0.25">
      <c r="A64" s="97" t="s">
        <v>213</v>
      </c>
      <c r="B64" s="99">
        <v>151.78201115888919</v>
      </c>
      <c r="C64" s="99">
        <v>156.88966276869229</v>
      </c>
      <c r="D64" s="99">
        <v>150.74510969784188</v>
      </c>
      <c r="E64" s="99">
        <v>154.23340918755338</v>
      </c>
      <c r="F64" s="99">
        <v>152.63146597344826</v>
      </c>
      <c r="G64" s="99">
        <v>151.22050966632756</v>
      </c>
      <c r="H64" s="99">
        <v>146.56721987895375</v>
      </c>
      <c r="I64" s="99">
        <v>132.73071534521006</v>
      </c>
      <c r="J64" s="99">
        <v>138.85325432446459</v>
      </c>
      <c r="K64" s="99">
        <v>138.48791521061653</v>
      </c>
      <c r="L64" s="99">
        <v>149.36666201434693</v>
      </c>
      <c r="M64" s="99">
        <v>128.14447356469486</v>
      </c>
      <c r="N64" s="99">
        <v>135.56577002296387</v>
      </c>
      <c r="O64" s="99">
        <v>138.80338625111219</v>
      </c>
      <c r="P64" s="99">
        <v>109.2190054938003</v>
      </c>
      <c r="Q64" s="99">
        <v>116.75063633745418</v>
      </c>
      <c r="R64" s="99">
        <v>120.79611332248847</v>
      </c>
      <c r="S64" s="99">
        <v>116.8590840074929</v>
      </c>
      <c r="T64" s="99">
        <v>111.97061957235016</v>
      </c>
      <c r="U64" s="99">
        <v>108.93032988645558</v>
      </c>
      <c r="V64" s="99">
        <v>106.61810542761435</v>
      </c>
      <c r="W64" s="99">
        <v>120.98032611102036</v>
      </c>
      <c r="X64" s="99">
        <v>103.38691671629577</v>
      </c>
      <c r="Y64" s="99">
        <v>96.076330733650934</v>
      </c>
      <c r="DA64" s="63" t="s">
        <v>2806</v>
      </c>
    </row>
    <row r="65" spans="1:105" ht="12" customHeight="1" x14ac:dyDescent="0.25">
      <c r="A65" s="97" t="s">
        <v>53</v>
      </c>
      <c r="B65" s="99">
        <v>1.8734518433570815</v>
      </c>
      <c r="C65" s="99">
        <v>1.9273899111320112</v>
      </c>
      <c r="D65" s="99">
        <v>1.831898487864636</v>
      </c>
      <c r="E65" s="99">
        <v>1.8087984852600514</v>
      </c>
      <c r="F65" s="99">
        <v>1.8145777500346836</v>
      </c>
      <c r="G65" s="99">
        <v>1.7838359751111528</v>
      </c>
      <c r="H65" s="99">
        <v>1.6985803751051689</v>
      </c>
      <c r="I65" s="99">
        <v>1.5267173447653122</v>
      </c>
      <c r="J65" s="99">
        <v>1.5934971903048414</v>
      </c>
      <c r="K65" s="99">
        <v>1.5827888157471528</v>
      </c>
      <c r="L65" s="99">
        <v>1.7299669641844515</v>
      </c>
      <c r="M65" s="99">
        <v>1.4714895146939522</v>
      </c>
      <c r="N65" s="99">
        <v>1.560340050380995</v>
      </c>
      <c r="O65" s="99">
        <v>1.6566455132661873</v>
      </c>
      <c r="P65" s="99">
        <v>1.3006542679752968</v>
      </c>
      <c r="Q65" s="99">
        <v>1.3827280511637969</v>
      </c>
      <c r="R65" s="99">
        <v>1.4611326759775662</v>
      </c>
      <c r="S65" s="99">
        <v>1.4326364025516205</v>
      </c>
      <c r="T65" s="99">
        <v>1.3996614789534447</v>
      </c>
      <c r="U65" s="99">
        <v>1.3873153950042623</v>
      </c>
      <c r="V65" s="99">
        <v>1.3752634915933246</v>
      </c>
      <c r="W65" s="99">
        <v>1.6754809133530062</v>
      </c>
      <c r="X65" s="99">
        <v>1.4607738733306797</v>
      </c>
      <c r="Y65" s="99">
        <v>1.3470536498088361</v>
      </c>
      <c r="DA65" s="63" t="s">
        <v>2807</v>
      </c>
    </row>
    <row r="66" spans="1:105" ht="12.95" customHeight="1" x14ac:dyDescent="0.25">
      <c r="A66" s="121" t="s">
        <v>92</v>
      </c>
      <c r="B66" s="123">
        <f t="shared" ref="B66:Y66" si="27">B67</f>
        <v>0.19418782154598346</v>
      </c>
      <c r="C66" s="123">
        <f t="shared" si="27"/>
        <v>0.22578281277885609</v>
      </c>
      <c r="D66" s="123">
        <f t="shared" si="27"/>
        <v>0.19713307800798041</v>
      </c>
      <c r="E66" s="123">
        <f t="shared" si="27"/>
        <v>0.55065117757171567</v>
      </c>
      <c r="F66" s="123">
        <f t="shared" si="27"/>
        <v>0.26117266209978879</v>
      </c>
      <c r="G66" s="123">
        <f t="shared" si="27"/>
        <v>0.31229755516145263</v>
      </c>
      <c r="H66" s="123">
        <f t="shared" si="27"/>
        <v>0.42400288496076255</v>
      </c>
      <c r="I66" s="123">
        <f t="shared" si="27"/>
        <v>0.34447120946755461</v>
      </c>
      <c r="J66" s="123">
        <f t="shared" si="27"/>
        <v>0.40121511247401309</v>
      </c>
      <c r="K66" s="123">
        <f t="shared" si="27"/>
        <v>0.46393804480049894</v>
      </c>
      <c r="L66" s="123">
        <f t="shared" si="27"/>
        <v>0.44291807038323983</v>
      </c>
      <c r="M66" s="123">
        <f t="shared" si="27"/>
        <v>0.46246251280947315</v>
      </c>
      <c r="N66" s="123">
        <f t="shared" si="27"/>
        <v>0.60273776407111357</v>
      </c>
      <c r="O66" s="123">
        <f t="shared" si="27"/>
        <v>0.44652070511892078</v>
      </c>
      <c r="P66" s="123">
        <f t="shared" si="27"/>
        <v>0.36744445816600008</v>
      </c>
      <c r="Q66" s="123">
        <f t="shared" si="27"/>
        <v>0.56260186778616594</v>
      </c>
      <c r="R66" s="123">
        <f t="shared" si="27"/>
        <v>0.47733228022400298</v>
      </c>
      <c r="S66" s="123">
        <f t="shared" si="27"/>
        <v>0.59073304108904923</v>
      </c>
      <c r="T66" s="123">
        <f t="shared" si="27"/>
        <v>0.51901954256402505</v>
      </c>
      <c r="U66" s="123">
        <f t="shared" si="27"/>
        <v>0.59877178648139306</v>
      </c>
      <c r="V66" s="123">
        <f t="shared" si="27"/>
        <v>0.55689973780885715</v>
      </c>
      <c r="W66" s="123">
        <f t="shared" si="27"/>
        <v>0.59207063604032106</v>
      </c>
      <c r="X66" s="123">
        <f t="shared" si="27"/>
        <v>0.656979810054934</v>
      </c>
      <c r="Y66" s="123">
        <f t="shared" si="27"/>
        <v>0.61486441481483123</v>
      </c>
      <c r="DA66" s="130" t="s">
        <v>2808</v>
      </c>
    </row>
    <row r="67" spans="1:105" ht="12" customHeight="1" x14ac:dyDescent="0.25">
      <c r="A67" s="97" t="s">
        <v>53</v>
      </c>
      <c r="B67" s="99">
        <f>RES_hhdet_fech!B67/RES_summary!B$19</f>
        <v>0.19418782154598346</v>
      </c>
      <c r="C67" s="99">
        <f>RES_hhdet_fech!C67/RES_summary!C$19</f>
        <v>0.22578281277885609</v>
      </c>
      <c r="D67" s="99">
        <f>RES_hhdet_fech!D67/RES_summary!D$19</f>
        <v>0.19713307800798041</v>
      </c>
      <c r="E67" s="99">
        <f>RES_hhdet_fech!E67/RES_summary!E$19</f>
        <v>0.55065117757171567</v>
      </c>
      <c r="F67" s="99">
        <f>RES_hhdet_fech!F67/RES_summary!F$19</f>
        <v>0.26117266209978879</v>
      </c>
      <c r="G67" s="99">
        <f>RES_hhdet_fech!G67/RES_summary!G$19</f>
        <v>0.31229755516145263</v>
      </c>
      <c r="H67" s="99">
        <f>RES_hhdet_fech!H67/RES_summary!H$19</f>
        <v>0.42400288496076255</v>
      </c>
      <c r="I67" s="99">
        <f>RES_hhdet_fech!I67/RES_summary!I$19</f>
        <v>0.34447120946755461</v>
      </c>
      <c r="J67" s="99">
        <f>RES_hhdet_fech!J67/RES_summary!J$19</f>
        <v>0.40121511247401309</v>
      </c>
      <c r="K67" s="99">
        <f>RES_hhdet_fech!K67/RES_summary!K$19</f>
        <v>0.46393804480049894</v>
      </c>
      <c r="L67" s="99">
        <f>RES_hhdet_fech!L67/RES_summary!L$19</f>
        <v>0.44291807038323983</v>
      </c>
      <c r="M67" s="99">
        <f>RES_hhdet_fech!M67/RES_summary!M$19</f>
        <v>0.46246251280947315</v>
      </c>
      <c r="N67" s="99">
        <f>RES_hhdet_fech!N67/RES_summary!N$19</f>
        <v>0.60273776407111357</v>
      </c>
      <c r="O67" s="99">
        <f>RES_hhdet_fech!O67/RES_summary!O$19</f>
        <v>0.44652070511892078</v>
      </c>
      <c r="P67" s="99">
        <f>RES_hhdet_fech!P67/RES_summary!P$19</f>
        <v>0.36744445816600008</v>
      </c>
      <c r="Q67" s="99">
        <f>RES_hhdet_fech!Q67/RES_summary!Q$19</f>
        <v>0.56260186778616594</v>
      </c>
      <c r="R67" s="99">
        <f>RES_hhdet_fech!R67/RES_summary!R$19</f>
        <v>0.47733228022400298</v>
      </c>
      <c r="S67" s="99">
        <f>RES_hhdet_fech!S67/RES_summary!S$19</f>
        <v>0.59073304108904923</v>
      </c>
      <c r="T67" s="99">
        <f>RES_hhdet_fech!T67/RES_summary!T$19</f>
        <v>0.51901954256402505</v>
      </c>
      <c r="U67" s="99">
        <f>RES_hhdet_fech!U67/RES_summary!U$19</f>
        <v>0.59877178648139306</v>
      </c>
      <c r="V67" s="99">
        <f>RES_hhdet_fech!V67/RES_summary!V$19</f>
        <v>0.55689973780885715</v>
      </c>
      <c r="W67" s="99">
        <f>RES_hhdet_fech!W67/RES_summary!W$19</f>
        <v>0.59207063604032106</v>
      </c>
      <c r="X67" s="99">
        <f>RES_hhdet_fech!X67/RES_summary!X$19</f>
        <v>0.656979810054934</v>
      </c>
      <c r="Y67" s="99">
        <f>RES_hhdet_fech!Y67/RES_summary!Y$19</f>
        <v>0.61486441481483123</v>
      </c>
      <c r="DA67" s="63" t="s">
        <v>2809</v>
      </c>
    </row>
    <row r="68" spans="1:105" ht="12" customHeight="1" x14ac:dyDescent="0.25">
      <c r="A68" s="121" t="s">
        <v>55</v>
      </c>
      <c r="B68" s="123">
        <v>23.252768993268582</v>
      </c>
      <c r="C68" s="123">
        <v>23.296090047311559</v>
      </c>
      <c r="D68" s="123">
        <v>23.739256742051463</v>
      </c>
      <c r="E68" s="123">
        <v>23.847175097200211</v>
      </c>
      <c r="F68" s="123">
        <v>23.273582510708202</v>
      </c>
      <c r="G68" s="123">
        <v>23.198983906749064</v>
      </c>
      <c r="H68" s="123">
        <v>22.843001227122649</v>
      </c>
      <c r="I68" s="123">
        <v>22.442752871987125</v>
      </c>
      <c r="J68" s="123">
        <v>21.330301773728007</v>
      </c>
      <c r="K68" s="123">
        <v>21.341014326046288</v>
      </c>
      <c r="L68" s="123">
        <v>22.222580076411514</v>
      </c>
      <c r="M68" s="123">
        <v>21.20460128729356</v>
      </c>
      <c r="N68" s="123">
        <v>21.106990783316913</v>
      </c>
      <c r="O68" s="123">
        <v>20.416315592073076</v>
      </c>
      <c r="P68" s="123">
        <v>19.452472329213336</v>
      </c>
      <c r="Q68" s="123">
        <v>19.450101541497695</v>
      </c>
      <c r="R68" s="123">
        <v>19.807416376590897</v>
      </c>
      <c r="S68" s="123">
        <v>19.653679280226402</v>
      </c>
      <c r="T68" s="123">
        <v>19.810099113860108</v>
      </c>
      <c r="U68" s="123">
        <v>18.990934899743227</v>
      </c>
      <c r="V68" s="123">
        <v>18.497125975595399</v>
      </c>
      <c r="W68" s="123">
        <v>18.920654958760121</v>
      </c>
      <c r="X68" s="123">
        <v>15.967194567156154</v>
      </c>
      <c r="Y68" s="123">
        <v>14.556664847320441</v>
      </c>
      <c r="DA68" s="130" t="s">
        <v>2810</v>
      </c>
    </row>
    <row r="69" spans="1:105" ht="12" customHeight="1" x14ac:dyDescent="0.25">
      <c r="A69" s="97" t="s">
        <v>134</v>
      </c>
      <c r="B69" s="99">
        <v>23.450008912580866</v>
      </c>
      <c r="C69" s="99">
        <v>23.554557853649442</v>
      </c>
      <c r="D69" s="99">
        <v>23.988836181293447</v>
      </c>
      <c r="E69" s="99">
        <v>24.118366162539846</v>
      </c>
      <c r="F69" s="99">
        <v>23.504316832745044</v>
      </c>
      <c r="G69" s="99">
        <v>23.432708132424761</v>
      </c>
      <c r="H69" s="99">
        <v>23.011454788227471</v>
      </c>
      <c r="I69" s="99">
        <v>22.586116962856448</v>
      </c>
      <c r="J69" s="99">
        <v>21.448682165137225</v>
      </c>
      <c r="K69" s="99">
        <v>21.451704248939013</v>
      </c>
      <c r="L69" s="99">
        <v>22.361093093675194</v>
      </c>
      <c r="M69" s="99">
        <v>21.273484312382248</v>
      </c>
      <c r="N69" s="99">
        <v>21.207238344289728</v>
      </c>
      <c r="O69" s="99">
        <v>20.48773665446328</v>
      </c>
      <c r="P69" s="99">
        <v>19.517746867277726</v>
      </c>
      <c r="Q69" s="99">
        <v>19.519773977854953</v>
      </c>
      <c r="R69" s="99">
        <v>19.904768033972072</v>
      </c>
      <c r="S69" s="99">
        <v>19.734048189293887</v>
      </c>
      <c r="T69" s="99">
        <v>19.934853380132889</v>
      </c>
      <c r="U69" s="99">
        <v>19.071452343683212</v>
      </c>
      <c r="V69" s="99">
        <v>18.535169410380227</v>
      </c>
      <c r="W69" s="99">
        <v>18.968035384169159</v>
      </c>
      <c r="X69" s="99">
        <v>15.920861166862041</v>
      </c>
      <c r="Y69" s="99">
        <v>14.476259232078531</v>
      </c>
      <c r="DA69" s="63" t="s">
        <v>2811</v>
      </c>
    </row>
    <row r="70" spans="1:105" ht="12" customHeight="1" x14ac:dyDescent="0.25">
      <c r="A70" s="97" t="s">
        <v>133</v>
      </c>
      <c r="B70" s="99">
        <v>17.375302330976439</v>
      </c>
      <c r="C70" s="99">
        <v>17.54716947486105</v>
      </c>
      <c r="D70" s="99">
        <v>18.671730219377075</v>
      </c>
      <c r="E70" s="99">
        <v>19.273179245095204</v>
      </c>
      <c r="F70" s="99">
        <v>19.15095078415154</v>
      </c>
      <c r="G70" s="99">
        <v>19.36493169054426</v>
      </c>
      <c r="H70" s="99">
        <v>18.831932092424058</v>
      </c>
      <c r="I70" s="99">
        <v>19.465234293889086</v>
      </c>
      <c r="J70" s="99">
        <v>18.159062994004277</v>
      </c>
      <c r="K70" s="99">
        <v>18.299490977323202</v>
      </c>
      <c r="L70" s="99">
        <v>18.764129382126953</v>
      </c>
      <c r="M70" s="99">
        <v>17.325190867289319</v>
      </c>
      <c r="N70" s="99">
        <v>17.515423534383604</v>
      </c>
      <c r="O70" s="99">
        <v>17.238555661873047</v>
      </c>
      <c r="P70" s="99">
        <v>16.607933752744064</v>
      </c>
      <c r="Q70" s="99">
        <v>16.351839049901944</v>
      </c>
      <c r="R70" s="99">
        <v>16.838997141578716</v>
      </c>
      <c r="S70" s="99">
        <v>16.881885431507257</v>
      </c>
      <c r="T70" s="99">
        <v>17.806409181002028</v>
      </c>
      <c r="U70" s="99">
        <v>17.172203923247771</v>
      </c>
      <c r="V70" s="99">
        <v>16.447179491355932</v>
      </c>
      <c r="W70" s="99">
        <v>17.339547143941225</v>
      </c>
      <c r="X70" s="99">
        <v>13.884473447113738</v>
      </c>
      <c r="Y70" s="99">
        <v>12.567683592647573</v>
      </c>
      <c r="DA70" s="63" t="s">
        <v>2812</v>
      </c>
    </row>
    <row r="71" spans="1:105" ht="12" customHeight="1" x14ac:dyDescent="0.25">
      <c r="A71" s="100" t="s">
        <v>213</v>
      </c>
      <c r="B71" s="102">
        <v>9.6670842915368382</v>
      </c>
      <c r="C71" s="102">
        <v>9.3459978435278916</v>
      </c>
      <c r="D71" s="102">
        <v>9.9956181163306397</v>
      </c>
      <c r="E71" s="102">
        <v>10.071309445628632</v>
      </c>
      <c r="F71" s="102">
        <v>10.346415520881273</v>
      </c>
      <c r="G71" s="102">
        <v>10.260520738513822</v>
      </c>
      <c r="H71" s="102">
        <v>9.7240354133456712</v>
      </c>
      <c r="I71" s="102">
        <v>10.644491635780135</v>
      </c>
      <c r="J71" s="102">
        <v>9.1298499918330833</v>
      </c>
      <c r="K71" s="102">
        <v>9.1436651180251385</v>
      </c>
      <c r="L71" s="102">
        <v>8.9477058777187271</v>
      </c>
      <c r="M71" s="102">
        <v>8.3562342574748367</v>
      </c>
      <c r="N71" s="102">
        <v>8.2273236328728636</v>
      </c>
      <c r="O71" s="102">
        <v>8.2652596147349922</v>
      </c>
      <c r="P71" s="102">
        <v>7.6265926317353978</v>
      </c>
      <c r="Q71" s="102">
        <v>7.1005375577982681</v>
      </c>
      <c r="R71" s="102">
        <v>7.3502851165440157</v>
      </c>
      <c r="S71" s="102">
        <v>7.6350596765268097</v>
      </c>
      <c r="T71" s="102">
        <v>7.6713651445306512</v>
      </c>
      <c r="U71" s="102">
        <v>7.4521029218708623</v>
      </c>
      <c r="V71" s="102">
        <v>6.5965795481736134</v>
      </c>
      <c r="W71" s="102">
        <v>7.554986409337511</v>
      </c>
      <c r="X71" s="102">
        <v>5.2378144356563743</v>
      </c>
      <c r="Y71" s="102">
        <v>4.5127787327596307</v>
      </c>
      <c r="DA71" s="131" t="s">
        <v>2813</v>
      </c>
    </row>
    <row r="72" spans="1:105" ht="12" customHeight="1" x14ac:dyDescent="0.25">
      <c r="A72" s="103" t="s">
        <v>52</v>
      </c>
      <c r="B72" s="105">
        <v>7.7082180394395969</v>
      </c>
      <c r="C72" s="105">
        <v>8.2011716313331569</v>
      </c>
      <c r="D72" s="105">
        <v>8.676112103046437</v>
      </c>
      <c r="E72" s="105">
        <v>9.2018697994665786</v>
      </c>
      <c r="F72" s="105">
        <v>8.8045352632702691</v>
      </c>
      <c r="G72" s="105">
        <v>9.1044109520304382</v>
      </c>
      <c r="H72" s="105">
        <v>9.1078966790783937</v>
      </c>
      <c r="I72" s="105">
        <v>8.8207426581089514</v>
      </c>
      <c r="J72" s="105">
        <v>9.0292130021711934</v>
      </c>
      <c r="K72" s="105">
        <v>9.1558258592980604</v>
      </c>
      <c r="L72" s="105">
        <v>9.8164235044082258</v>
      </c>
      <c r="M72" s="105">
        <v>8.9689566098144802</v>
      </c>
      <c r="N72" s="105">
        <v>9.2880999015107424</v>
      </c>
      <c r="O72" s="105">
        <v>8.9732960471380512</v>
      </c>
      <c r="P72" s="105">
        <v>8.9813411210086613</v>
      </c>
      <c r="Q72" s="105">
        <v>9.2513014921036731</v>
      </c>
      <c r="R72" s="105">
        <v>9.4887120250346957</v>
      </c>
      <c r="S72" s="105">
        <v>9.2468257549804438</v>
      </c>
      <c r="T72" s="105">
        <v>10.135044036471369</v>
      </c>
      <c r="U72" s="105">
        <v>9.7201010013769054</v>
      </c>
      <c r="V72" s="105">
        <v>9.8505999431823223</v>
      </c>
      <c r="W72" s="105">
        <v>9.7845607346037085</v>
      </c>
      <c r="X72" s="105">
        <v>8.6466590114573592</v>
      </c>
      <c r="Y72" s="105">
        <v>8.0549048598879445</v>
      </c>
      <c r="DA72" s="132" t="s">
        <v>2814</v>
      </c>
    </row>
    <row r="73" spans="1:105" ht="12" customHeight="1" x14ac:dyDescent="0.25">
      <c r="A73" s="106" t="s">
        <v>122</v>
      </c>
      <c r="B73" s="102">
        <v>21.132840508459761</v>
      </c>
      <c r="C73" s="102">
        <v>20.611143251907489</v>
      </c>
      <c r="D73" s="102">
        <v>21.055689356362425</v>
      </c>
      <c r="E73" s="102">
        <v>21.10106684859657</v>
      </c>
      <c r="F73" s="102">
        <v>21.147023510120228</v>
      </c>
      <c r="G73" s="102">
        <v>20.682345010484969</v>
      </c>
      <c r="H73" s="102">
        <v>20.95368175110238</v>
      </c>
      <c r="I73" s="102">
        <v>20.276505967008649</v>
      </c>
      <c r="J73" s="102">
        <v>20.04370667990284</v>
      </c>
      <c r="K73" s="102">
        <v>19.82394324865756</v>
      </c>
      <c r="L73" s="102">
        <v>20.441090122306299</v>
      </c>
      <c r="M73" s="102">
        <v>20.565536996902409</v>
      </c>
      <c r="N73" s="102">
        <v>19.889338649563122</v>
      </c>
      <c r="O73" s="102">
        <v>19.68022587690745</v>
      </c>
      <c r="P73" s="102">
        <v>18.791697982549973</v>
      </c>
      <c r="Q73" s="102">
        <v>18.954738867151935</v>
      </c>
      <c r="R73" s="102">
        <v>18.799996331727375</v>
      </c>
      <c r="S73" s="102">
        <v>19.154751342701488</v>
      </c>
      <c r="T73" s="102">
        <v>18.690955660201379</v>
      </c>
      <c r="U73" s="102">
        <v>18.68921587244925</v>
      </c>
      <c r="V73" s="102">
        <v>19.128119066088466</v>
      </c>
      <c r="W73" s="102">
        <v>19.002203297204186</v>
      </c>
      <c r="X73" s="102">
        <v>17.943914431488956</v>
      </c>
      <c r="Y73" s="102">
        <v>17.454344500458941</v>
      </c>
      <c r="DA73" s="131" t="s">
        <v>2815</v>
      </c>
    </row>
    <row r="74" spans="1:105" ht="12" customHeight="1" x14ac:dyDescent="0.25">
      <c r="A74" s="107" t="s">
        <v>121</v>
      </c>
      <c r="B74" s="105">
        <v>19.561919400546287</v>
      </c>
      <c r="C74" s="105">
        <v>19.238930624850983</v>
      </c>
      <c r="D74" s="105">
        <v>19.989750821174372</v>
      </c>
      <c r="E74" s="105">
        <v>19.224354514765619</v>
      </c>
      <c r="F74" s="105">
        <v>19.166390120060239</v>
      </c>
      <c r="G74" s="105">
        <v>19.32161490788744</v>
      </c>
      <c r="H74" s="105">
        <v>19.044534193347026</v>
      </c>
      <c r="I74" s="105">
        <v>18.10745492237308</v>
      </c>
      <c r="J74" s="105">
        <v>17.880426539333225</v>
      </c>
      <c r="K74" s="105">
        <v>19.343922955968221</v>
      </c>
      <c r="L74" s="105">
        <v>19.350421353327008</v>
      </c>
      <c r="M74" s="105">
        <v>19.742744203804868</v>
      </c>
      <c r="N74" s="105">
        <v>19.052161208779626</v>
      </c>
      <c r="O74" s="105">
        <v>18.567006921963255</v>
      </c>
      <c r="P74" s="105">
        <v>17.222698173661307</v>
      </c>
      <c r="Q74" s="105">
        <v>16.873178598826854</v>
      </c>
      <c r="R74" s="105">
        <v>16.978328369031566</v>
      </c>
      <c r="S74" s="105">
        <v>17.118571890980185</v>
      </c>
      <c r="T74" s="105">
        <v>16.727393823875794</v>
      </c>
      <c r="U74" s="105">
        <v>16.673692217965975</v>
      </c>
      <c r="V74" s="105">
        <v>16.769977584170412</v>
      </c>
      <c r="W74" s="105">
        <v>17.258069905583742</v>
      </c>
      <c r="X74" s="105">
        <v>16.677581011664557</v>
      </c>
      <c r="Y74" s="105">
        <v>15.39795432345595</v>
      </c>
      <c r="DA74" s="132" t="s">
        <v>2816</v>
      </c>
    </row>
    <row r="75" spans="1:105" ht="12" customHeight="1" x14ac:dyDescent="0.25">
      <c r="A75" s="108" t="s">
        <v>53</v>
      </c>
      <c r="B75" s="99">
        <v>9.0018858405446842</v>
      </c>
      <c r="C75" s="99">
        <v>8.6208367528544638</v>
      </c>
      <c r="D75" s="99">
        <v>9.0504912831769868</v>
      </c>
      <c r="E75" s="99">
        <v>8.3120311954526525</v>
      </c>
      <c r="F75" s="99">
        <v>8.294370368071986</v>
      </c>
      <c r="G75" s="99">
        <v>8.4096474414211624</v>
      </c>
      <c r="H75" s="99">
        <v>7.6784537884123107</v>
      </c>
      <c r="I75" s="99">
        <v>7.0705406975462148</v>
      </c>
      <c r="J75" s="99">
        <v>7.2451737037269117</v>
      </c>
      <c r="K75" s="99">
        <v>8.2838811542565232</v>
      </c>
      <c r="L75" s="99">
        <v>8.2448000417440124</v>
      </c>
      <c r="M75" s="99">
        <v>8.6571658517057166</v>
      </c>
      <c r="N75" s="99">
        <v>8.1457477506364651</v>
      </c>
      <c r="O75" s="99">
        <v>7.6454717476412544</v>
      </c>
      <c r="P75" s="99">
        <v>6.1896441102512885</v>
      </c>
      <c r="Q75" s="99">
        <v>5.5012273154694027</v>
      </c>
      <c r="R75" s="99">
        <v>5.637867641684422</v>
      </c>
      <c r="S75" s="99">
        <v>6.0136797961020489</v>
      </c>
      <c r="T75" s="99">
        <v>5.7783454609175227</v>
      </c>
      <c r="U75" s="99">
        <v>5.7396110957738529</v>
      </c>
      <c r="V75" s="99">
        <v>5.6293481706047155</v>
      </c>
      <c r="W75" s="99">
        <v>6.0624779502773061</v>
      </c>
      <c r="X75" s="99">
        <v>5.6666296365612547</v>
      </c>
      <c r="Y75" s="99">
        <v>4.8037088225553521</v>
      </c>
      <c r="DA75" s="63" t="s">
        <v>2817</v>
      </c>
    </row>
    <row r="76" spans="1:105" ht="12" customHeight="1" x14ac:dyDescent="0.25">
      <c r="A76" s="108" t="s">
        <v>52</v>
      </c>
      <c r="B76" s="99">
        <v>10.560033560001612</v>
      </c>
      <c r="C76" s="99">
        <v>10.618093871996518</v>
      </c>
      <c r="D76" s="99">
        <v>10.939259537997382</v>
      </c>
      <c r="E76" s="99">
        <v>10.912323319312975</v>
      </c>
      <c r="F76" s="99">
        <v>10.872019751988249</v>
      </c>
      <c r="G76" s="99">
        <v>10.911967466466272</v>
      </c>
      <c r="H76" s="99">
        <v>11.366080404934713</v>
      </c>
      <c r="I76" s="99">
        <v>11.036914224826866</v>
      </c>
      <c r="J76" s="99">
        <v>10.635252835606323</v>
      </c>
      <c r="K76" s="99">
        <v>11.060041801711691</v>
      </c>
      <c r="L76" s="99">
        <v>11.105621311582993</v>
      </c>
      <c r="M76" s="99">
        <v>11.085578352099153</v>
      </c>
      <c r="N76" s="99">
        <v>10.906413458143163</v>
      </c>
      <c r="O76" s="99">
        <v>10.92153517432201</v>
      </c>
      <c r="P76" s="99">
        <v>11.033054063410022</v>
      </c>
      <c r="Q76" s="99">
        <v>11.371951283357447</v>
      </c>
      <c r="R76" s="99">
        <v>11.340460727347146</v>
      </c>
      <c r="S76" s="99">
        <v>11.104892094878135</v>
      </c>
      <c r="T76" s="99">
        <v>10.949048362958267</v>
      </c>
      <c r="U76" s="99">
        <v>10.934081122192124</v>
      </c>
      <c r="V76" s="99">
        <v>11.140629413565698</v>
      </c>
      <c r="W76" s="99">
        <v>11.195591955306432</v>
      </c>
      <c r="X76" s="99">
        <v>11.010951375103303</v>
      </c>
      <c r="Y76" s="99">
        <v>10.594245500900598</v>
      </c>
      <c r="DA76" s="63" t="s">
        <v>2818</v>
      </c>
    </row>
    <row r="77" spans="1:105" ht="12" customHeight="1" x14ac:dyDescent="0.25">
      <c r="A77" s="121" t="s">
        <v>54</v>
      </c>
      <c r="B77" s="123">
        <v>9.0595044740616242</v>
      </c>
      <c r="C77" s="123">
        <v>9.1162463451486104</v>
      </c>
      <c r="D77" s="123">
        <v>9.3307946390947212</v>
      </c>
      <c r="E77" s="123">
        <v>9.4422418409331073</v>
      </c>
      <c r="F77" s="123">
        <v>9.2409199059264786</v>
      </c>
      <c r="G77" s="123">
        <v>9.4735348492953406</v>
      </c>
      <c r="H77" s="123">
        <v>9.4108029367972659</v>
      </c>
      <c r="I77" s="123">
        <v>8.8817523082456038</v>
      </c>
      <c r="J77" s="123">
        <v>8.3561359029221709</v>
      </c>
      <c r="K77" s="123">
        <v>8.1656306283389828</v>
      </c>
      <c r="L77" s="123">
        <v>8.5714932048222323</v>
      </c>
      <c r="M77" s="123">
        <v>8.2786016346181341</v>
      </c>
      <c r="N77" s="123">
        <v>7.8475701411717722</v>
      </c>
      <c r="O77" s="123">
        <v>7.7384387987957348</v>
      </c>
      <c r="P77" s="123">
        <v>7.2920260685897782</v>
      </c>
      <c r="Q77" s="123">
        <v>7.3343976635353734</v>
      </c>
      <c r="R77" s="123">
        <v>7.3492063349014813</v>
      </c>
      <c r="S77" s="123">
        <v>7.7351536380041583</v>
      </c>
      <c r="T77" s="123">
        <v>7.5768897548789074</v>
      </c>
      <c r="U77" s="123">
        <v>7.5246014375798929</v>
      </c>
      <c r="V77" s="123">
        <v>7.699201117323442</v>
      </c>
      <c r="W77" s="123">
        <v>7.7466194368821863</v>
      </c>
      <c r="X77" s="123">
        <v>7.321385004587456</v>
      </c>
      <c r="Y77" s="123">
        <v>6.7103323089073141</v>
      </c>
      <c r="DA77" s="130" t="s">
        <v>2819</v>
      </c>
    </row>
    <row r="78" spans="1:105" ht="12" customHeight="1" x14ac:dyDescent="0.25">
      <c r="A78" s="97" t="s">
        <v>190</v>
      </c>
      <c r="B78" s="99">
        <v>9.4639130751477563</v>
      </c>
      <c r="C78" s="99">
        <v>9.4096388870111269</v>
      </c>
      <c r="D78" s="99">
        <v>9.6577016124817572</v>
      </c>
      <c r="E78" s="99">
        <v>9.7720809456261843</v>
      </c>
      <c r="F78" s="99">
        <v>9.3458630364384536</v>
      </c>
      <c r="G78" s="99">
        <v>9.6945167791937621</v>
      </c>
      <c r="H78" s="99">
        <v>9.6404206663774179</v>
      </c>
      <c r="I78" s="99">
        <v>9.1120332471975907</v>
      </c>
      <c r="J78" s="99">
        <v>8.5180151888339282</v>
      </c>
      <c r="K78" s="99">
        <v>8.2792810394433154</v>
      </c>
      <c r="L78" s="99">
        <v>8.7876561857650923</v>
      </c>
      <c r="M78" s="99">
        <v>8.6841516327963664</v>
      </c>
      <c r="N78" s="99">
        <v>8.0371846012532355</v>
      </c>
      <c r="O78" s="99">
        <v>7.9478281118821643</v>
      </c>
      <c r="P78" s="99">
        <v>7.4409859424618743</v>
      </c>
      <c r="Q78" s="99">
        <v>7.644234041282755</v>
      </c>
      <c r="R78" s="99">
        <v>7.7998526875694711</v>
      </c>
      <c r="S78" s="99">
        <v>8.2465152825432693</v>
      </c>
      <c r="T78" s="99">
        <v>8.1879859457061421</v>
      </c>
      <c r="U78" s="99">
        <v>8.1798036717917064</v>
      </c>
      <c r="V78" s="99">
        <v>8.5375167869042841</v>
      </c>
      <c r="W78" s="99">
        <v>8.5504569609203731</v>
      </c>
      <c r="X78" s="99">
        <v>7.5575507634120669</v>
      </c>
      <c r="Y78" s="99">
        <v>7.0334147938694818</v>
      </c>
      <c r="DA78" s="63" t="s">
        <v>2820</v>
      </c>
    </row>
    <row r="79" spans="1:105" ht="12" customHeight="1" x14ac:dyDescent="0.25">
      <c r="A79" s="109" t="s">
        <v>120</v>
      </c>
      <c r="B79" s="110">
        <v>8.2420038052840514</v>
      </c>
      <c r="C79" s="110">
        <v>8.5302616588743252</v>
      </c>
      <c r="D79" s="110">
        <v>8.67838276080459</v>
      </c>
      <c r="E79" s="110">
        <v>8.7905209800739925</v>
      </c>
      <c r="F79" s="110">
        <v>9.0352183771937238</v>
      </c>
      <c r="G79" s="110">
        <v>9.0227423666353079</v>
      </c>
      <c r="H79" s="110">
        <v>8.9404787770978</v>
      </c>
      <c r="I79" s="110">
        <v>8.4070575548448865</v>
      </c>
      <c r="J79" s="110">
        <v>8.0391516079391643</v>
      </c>
      <c r="K79" s="110">
        <v>7.9418041257874066</v>
      </c>
      <c r="L79" s="110">
        <v>8.1470008372345895</v>
      </c>
      <c r="M79" s="110">
        <v>7.4532638053145508</v>
      </c>
      <c r="N79" s="110">
        <v>7.4676079078094046</v>
      </c>
      <c r="O79" s="110">
        <v>7.3195345309801896</v>
      </c>
      <c r="P79" s="110">
        <v>6.9931379688028619</v>
      </c>
      <c r="Q79" s="110">
        <v>6.7316996366518653</v>
      </c>
      <c r="R79" s="110">
        <v>6.5029644486291831</v>
      </c>
      <c r="S79" s="110">
        <v>6.812557324940868</v>
      </c>
      <c r="T79" s="110">
        <v>6.5118818782194579</v>
      </c>
      <c r="U79" s="110">
        <v>6.3927405104031507</v>
      </c>
      <c r="V79" s="110">
        <v>6.2653433606804123</v>
      </c>
      <c r="W79" s="110">
        <v>6.366379472976095</v>
      </c>
      <c r="X79" s="110">
        <v>6.9091757541027512</v>
      </c>
      <c r="Y79" s="110">
        <v>6.1409446190055315</v>
      </c>
      <c r="DA79" s="60" t="s">
        <v>2821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204</v>
      </c>
      <c r="B81" s="118">
        <f t="shared" ref="B81:Q81" si="28">B82+B85+B87+B100</f>
        <v>179.42953391946085</v>
      </c>
      <c r="C81" s="118">
        <f t="shared" si="28"/>
        <v>180.73075092972238</v>
      </c>
      <c r="D81" s="118">
        <f t="shared" si="28"/>
        <v>174.91673968712428</v>
      </c>
      <c r="E81" s="118">
        <f t="shared" si="28"/>
        <v>184.19933950410228</v>
      </c>
      <c r="F81" s="118">
        <f t="shared" si="28"/>
        <v>173.12992901600308</v>
      </c>
      <c r="G81" s="118">
        <f t="shared" si="28"/>
        <v>172.55287804635208</v>
      </c>
      <c r="H81" s="118">
        <f t="shared" si="28"/>
        <v>164.70217026701593</v>
      </c>
      <c r="I81" s="118">
        <f t="shared" si="28"/>
        <v>160.28662440783384</v>
      </c>
      <c r="J81" s="118">
        <f t="shared" si="28"/>
        <v>163.69190424804776</v>
      </c>
      <c r="K81" s="118">
        <f t="shared" si="28"/>
        <v>157.89772342563853</v>
      </c>
      <c r="L81" s="118">
        <f t="shared" si="28"/>
        <v>162.25400174649482</v>
      </c>
      <c r="M81" s="118">
        <f t="shared" si="28"/>
        <v>142.66196664467898</v>
      </c>
      <c r="N81" s="118">
        <f t="shared" si="28"/>
        <v>152.26976365616306</v>
      </c>
      <c r="O81" s="118">
        <f t="shared" si="28"/>
        <v>149.19220864109897</v>
      </c>
      <c r="P81" s="118">
        <f t="shared" si="28"/>
        <v>130.01049973641267</v>
      </c>
      <c r="Q81" s="118">
        <f t="shared" si="28"/>
        <v>134.84644232363587</v>
      </c>
      <c r="R81" s="118">
        <f t="shared" ref="R81:V81" si="29">R82+R85+R87+R100</f>
        <v>134.40408895150281</v>
      </c>
      <c r="S81" s="118">
        <f t="shared" si="29"/>
        <v>135.61624237205342</v>
      </c>
      <c r="T81" s="118">
        <f t="shared" si="29"/>
        <v>138.76049895150084</v>
      </c>
      <c r="U81" s="118">
        <f t="shared" si="29"/>
        <v>136.04130164085726</v>
      </c>
      <c r="V81" s="118">
        <f t="shared" si="29"/>
        <v>130.58100038927</v>
      </c>
      <c r="W81" s="118">
        <f t="shared" ref="W81:Y81" si="30">W82+W85+W87+W100</f>
        <v>139.58165898933424</v>
      </c>
      <c r="X81" s="118">
        <f t="shared" si="30"/>
        <v>129.61460152679038</v>
      </c>
      <c r="Y81" s="118">
        <f t="shared" si="30"/>
        <v>118.48251354546844</v>
      </c>
      <c r="DA81" s="129" t="s">
        <v>2822</v>
      </c>
    </row>
    <row r="82" spans="1:105" ht="12.95" customHeight="1" x14ac:dyDescent="0.25">
      <c r="A82" s="121" t="s">
        <v>57</v>
      </c>
      <c r="B82" s="123">
        <f t="shared" ref="B82:Q82" si="31">SUM(B83:B84)</f>
        <v>149.63181191852513</v>
      </c>
      <c r="C82" s="123">
        <f t="shared" si="31"/>
        <v>150.43085335194101</v>
      </c>
      <c r="D82" s="123">
        <f t="shared" si="31"/>
        <v>144.3088206308521</v>
      </c>
      <c r="E82" s="123">
        <f t="shared" si="31"/>
        <v>152.9789954236019</v>
      </c>
      <c r="F82" s="123">
        <f t="shared" si="31"/>
        <v>142.67330744711887</v>
      </c>
      <c r="G82" s="123">
        <f t="shared" si="31"/>
        <v>141.94836410074296</v>
      </c>
      <c r="H82" s="123">
        <f t="shared" si="31"/>
        <v>134.56569197375291</v>
      </c>
      <c r="I82" s="123">
        <f t="shared" si="31"/>
        <v>130.28321777384832</v>
      </c>
      <c r="J82" s="123">
        <f t="shared" si="31"/>
        <v>134.89960044802018</v>
      </c>
      <c r="K82" s="123">
        <f t="shared" si="31"/>
        <v>129.85485383743321</v>
      </c>
      <c r="L82" s="123">
        <f t="shared" si="31"/>
        <v>134.11910475942969</v>
      </c>
      <c r="M82" s="123">
        <f t="shared" si="31"/>
        <v>114.68742110033804</v>
      </c>
      <c r="N82" s="123">
        <f t="shared" si="31"/>
        <v>125.29853773064173</v>
      </c>
      <c r="O82" s="123">
        <f t="shared" si="31"/>
        <v>122.8758924796483</v>
      </c>
      <c r="P82" s="123">
        <f t="shared" si="31"/>
        <v>104.1856989923303</v>
      </c>
      <c r="Q82" s="123">
        <f t="shared" si="31"/>
        <v>109.08095515550389</v>
      </c>
      <c r="R82" s="123">
        <f t="shared" ref="R82:V82" si="32">SUM(R83:R84)</f>
        <v>109.2398209973382</v>
      </c>
      <c r="S82" s="123">
        <f t="shared" si="32"/>
        <v>109.63456239344409</v>
      </c>
      <c r="T82" s="123">
        <f t="shared" si="32"/>
        <v>112.08051076621875</v>
      </c>
      <c r="U82" s="123">
        <f t="shared" si="32"/>
        <v>110.17289394544331</v>
      </c>
      <c r="V82" s="123">
        <f t="shared" si="32"/>
        <v>105.09887164820157</v>
      </c>
      <c r="W82" s="123">
        <f t="shared" ref="W82:Y82" si="33">SUM(W83:W84)</f>
        <v>114.1466368808744</v>
      </c>
      <c r="X82" s="123">
        <f t="shared" si="33"/>
        <v>106.008716042182</v>
      </c>
      <c r="Y82" s="123">
        <f t="shared" si="33"/>
        <v>96.941219320761462</v>
      </c>
      <c r="DA82" s="130" t="s">
        <v>2823</v>
      </c>
    </row>
    <row r="83" spans="1:105" ht="12" customHeight="1" x14ac:dyDescent="0.25">
      <c r="A83" s="97" t="s">
        <v>200</v>
      </c>
      <c r="B83" s="99">
        <v>149.02686820549039</v>
      </c>
      <c r="C83" s="99">
        <v>149.80759571379568</v>
      </c>
      <c r="D83" s="99">
        <v>143.7055680602225</v>
      </c>
      <c r="E83" s="99">
        <v>152.34884308117105</v>
      </c>
      <c r="F83" s="99">
        <v>142.08129028669933</v>
      </c>
      <c r="G83" s="99">
        <v>141.34916739264727</v>
      </c>
      <c r="H83" s="99">
        <v>133.98470296233603</v>
      </c>
      <c r="I83" s="99">
        <v>129.70951573771757</v>
      </c>
      <c r="J83" s="99">
        <v>134.30226758636363</v>
      </c>
      <c r="K83" s="99">
        <v>129.27899283865725</v>
      </c>
      <c r="L83" s="99">
        <v>133.50552162274656</v>
      </c>
      <c r="M83" s="99">
        <v>114.16159015752046</v>
      </c>
      <c r="N83" s="99">
        <v>124.71411221374572</v>
      </c>
      <c r="O83" s="99">
        <v>122.28143939869945</v>
      </c>
      <c r="P83" s="99">
        <v>103.68804236522975</v>
      </c>
      <c r="Q83" s="99">
        <v>108.56584452585574</v>
      </c>
      <c r="R83" s="99">
        <v>108.72042713973292</v>
      </c>
      <c r="S83" s="99">
        <v>109.11043666309462</v>
      </c>
      <c r="T83" s="99">
        <v>111.54025098329983</v>
      </c>
      <c r="U83" s="99">
        <v>109.63565263200003</v>
      </c>
      <c r="V83" s="99">
        <v>104.58212510398175</v>
      </c>
      <c r="W83" s="99">
        <v>113.54648413683796</v>
      </c>
      <c r="X83" s="99">
        <v>105.4430562730644</v>
      </c>
      <c r="Y83" s="99">
        <v>96.42602499957755</v>
      </c>
      <c r="DA83" s="63" t="s">
        <v>2824</v>
      </c>
    </row>
    <row r="84" spans="1:105" ht="12" customHeight="1" x14ac:dyDescent="0.25">
      <c r="A84" s="97" t="s">
        <v>53</v>
      </c>
      <c r="B84" s="99">
        <v>0.60494371303473871</v>
      </c>
      <c r="C84" s="99">
        <v>0.62325763814533652</v>
      </c>
      <c r="D84" s="99">
        <v>0.6032525706295826</v>
      </c>
      <c r="E84" s="99">
        <v>0.63015234243085938</v>
      </c>
      <c r="F84" s="99">
        <v>0.5920171604195581</v>
      </c>
      <c r="G84" s="99">
        <v>0.5991967080956927</v>
      </c>
      <c r="H84" s="99">
        <v>0.58098901141686565</v>
      </c>
      <c r="I84" s="99">
        <v>0.57370203613075754</v>
      </c>
      <c r="J84" s="99">
        <v>0.59733286165656152</v>
      </c>
      <c r="K84" s="99">
        <v>0.57586099877596753</v>
      </c>
      <c r="L84" s="99">
        <v>0.6135831366831318</v>
      </c>
      <c r="M84" s="99">
        <v>0.52583094281757969</v>
      </c>
      <c r="N84" s="99">
        <v>0.58442551689599997</v>
      </c>
      <c r="O84" s="99">
        <v>0.59445308094885674</v>
      </c>
      <c r="P84" s="99">
        <v>0.49765662710055647</v>
      </c>
      <c r="Q84" s="99">
        <v>0.5151106296481468</v>
      </c>
      <c r="R84" s="99">
        <v>0.51939385760528289</v>
      </c>
      <c r="S84" s="99">
        <v>0.52412573034946808</v>
      </c>
      <c r="T84" s="99">
        <v>0.54025978291892329</v>
      </c>
      <c r="U84" s="99">
        <v>0.53724131344327308</v>
      </c>
      <c r="V84" s="99">
        <v>0.51674654421981003</v>
      </c>
      <c r="W84" s="99">
        <v>0.60015274403643437</v>
      </c>
      <c r="X84" s="99">
        <v>0.56565976911760463</v>
      </c>
      <c r="Y84" s="99">
        <v>0.51519432118390929</v>
      </c>
      <c r="DA84" s="63" t="s">
        <v>2825</v>
      </c>
    </row>
    <row r="85" spans="1:105" ht="12.95" customHeight="1" x14ac:dyDescent="0.25">
      <c r="A85" s="121" t="s">
        <v>92</v>
      </c>
      <c r="B85" s="123">
        <f t="shared" ref="B85:Y85" si="34">B86</f>
        <v>0.25343487613950377</v>
      </c>
      <c r="C85" s="123">
        <f t="shared" si="34"/>
        <v>0.30428697084634743</v>
      </c>
      <c r="D85" s="123">
        <f t="shared" si="34"/>
        <v>0.26169103471466049</v>
      </c>
      <c r="E85" s="123">
        <f t="shared" si="34"/>
        <v>0.61132891519723354</v>
      </c>
      <c r="F85" s="123">
        <f t="shared" si="34"/>
        <v>0.3065816743243443</v>
      </c>
      <c r="G85" s="123">
        <f t="shared" si="34"/>
        <v>0.35638868642179605</v>
      </c>
      <c r="H85" s="123">
        <f t="shared" si="34"/>
        <v>0.49759841455021864</v>
      </c>
      <c r="I85" s="123">
        <f t="shared" si="34"/>
        <v>0.49221524183980886</v>
      </c>
      <c r="J85" s="123">
        <f t="shared" si="34"/>
        <v>0.55414431239354911</v>
      </c>
      <c r="K85" s="123">
        <f t="shared" si="34"/>
        <v>0.57215713035951732</v>
      </c>
      <c r="L85" s="123">
        <f t="shared" si="34"/>
        <v>0.59475959818736224</v>
      </c>
      <c r="M85" s="123">
        <f t="shared" si="34"/>
        <v>0.60998354920252118</v>
      </c>
      <c r="N85" s="123">
        <f t="shared" si="34"/>
        <v>0.80889774508462764</v>
      </c>
      <c r="O85" s="123">
        <f t="shared" si="34"/>
        <v>0.58930138768599383</v>
      </c>
      <c r="P85" s="123">
        <f t="shared" si="34"/>
        <v>0.46233632642629269</v>
      </c>
      <c r="Q85" s="123">
        <f t="shared" si="34"/>
        <v>0.67189998723891764</v>
      </c>
      <c r="R85" s="123">
        <f t="shared" si="34"/>
        <v>0.61861340801911213</v>
      </c>
      <c r="S85" s="123">
        <f t="shared" si="34"/>
        <v>0.70370506208879924</v>
      </c>
      <c r="T85" s="123">
        <f t="shared" si="34"/>
        <v>0.58927126173226796</v>
      </c>
      <c r="U85" s="123">
        <f t="shared" si="34"/>
        <v>0.65826323296015399</v>
      </c>
      <c r="V85" s="123">
        <f t="shared" si="34"/>
        <v>0.59359836010469147</v>
      </c>
      <c r="W85" s="123">
        <f t="shared" si="34"/>
        <v>0.60210398263302611</v>
      </c>
      <c r="X85" s="123">
        <f t="shared" si="34"/>
        <v>0.6409624089068785</v>
      </c>
      <c r="Y85" s="123">
        <f t="shared" si="34"/>
        <v>0.64094960680272339</v>
      </c>
      <c r="DA85" s="130" t="s">
        <v>2826</v>
      </c>
    </row>
    <row r="86" spans="1:105" ht="12" customHeight="1" x14ac:dyDescent="0.25">
      <c r="A86" s="97" t="s">
        <v>53</v>
      </c>
      <c r="B86" s="99">
        <f>RES_hhdet_fech!B86/RES_summary!B$19</f>
        <v>0.25343487613950377</v>
      </c>
      <c r="C86" s="99">
        <f>RES_hhdet_fech!C86/RES_summary!C$19</f>
        <v>0.30428697084634743</v>
      </c>
      <c r="D86" s="99">
        <f>RES_hhdet_fech!D86/RES_summary!D$19</f>
        <v>0.26169103471466049</v>
      </c>
      <c r="E86" s="99">
        <f>RES_hhdet_fech!E86/RES_summary!E$19</f>
        <v>0.61132891519723354</v>
      </c>
      <c r="F86" s="99">
        <f>RES_hhdet_fech!F86/RES_summary!F$19</f>
        <v>0.3065816743243443</v>
      </c>
      <c r="G86" s="99">
        <f>RES_hhdet_fech!G86/RES_summary!G$19</f>
        <v>0.35638868642179605</v>
      </c>
      <c r="H86" s="99">
        <f>RES_hhdet_fech!H86/RES_summary!H$19</f>
        <v>0.49759841455021864</v>
      </c>
      <c r="I86" s="99">
        <f>RES_hhdet_fech!I86/RES_summary!I$19</f>
        <v>0.49221524183980886</v>
      </c>
      <c r="J86" s="99">
        <f>RES_hhdet_fech!J86/RES_summary!J$19</f>
        <v>0.55414431239354911</v>
      </c>
      <c r="K86" s="99">
        <f>RES_hhdet_fech!K86/RES_summary!K$19</f>
        <v>0.57215713035951732</v>
      </c>
      <c r="L86" s="99">
        <f>RES_hhdet_fech!L86/RES_summary!L$19</f>
        <v>0.59475959818736224</v>
      </c>
      <c r="M86" s="99">
        <f>RES_hhdet_fech!M86/RES_summary!M$19</f>
        <v>0.60998354920252118</v>
      </c>
      <c r="N86" s="99">
        <f>RES_hhdet_fech!N86/RES_summary!N$19</f>
        <v>0.80889774508462764</v>
      </c>
      <c r="O86" s="99">
        <f>RES_hhdet_fech!O86/RES_summary!O$19</f>
        <v>0.58930138768599383</v>
      </c>
      <c r="P86" s="99">
        <f>RES_hhdet_fech!P86/RES_summary!P$19</f>
        <v>0.46233632642629269</v>
      </c>
      <c r="Q86" s="99">
        <f>RES_hhdet_fech!Q86/RES_summary!Q$19</f>
        <v>0.67189998723891764</v>
      </c>
      <c r="R86" s="99">
        <f>RES_hhdet_fech!R86/RES_summary!R$19</f>
        <v>0.61861340801911213</v>
      </c>
      <c r="S86" s="99">
        <f>RES_hhdet_fech!S86/RES_summary!S$19</f>
        <v>0.70370506208879924</v>
      </c>
      <c r="T86" s="99">
        <f>RES_hhdet_fech!T86/RES_summary!T$19</f>
        <v>0.58927126173226796</v>
      </c>
      <c r="U86" s="99">
        <f>RES_hhdet_fech!U86/RES_summary!U$19</f>
        <v>0.65826323296015399</v>
      </c>
      <c r="V86" s="99">
        <f>RES_hhdet_fech!V86/RES_summary!V$19</f>
        <v>0.59359836010469147</v>
      </c>
      <c r="W86" s="99">
        <f>RES_hhdet_fech!W86/RES_summary!W$19</f>
        <v>0.60210398263302611</v>
      </c>
      <c r="X86" s="99">
        <f>RES_hhdet_fech!X86/RES_summary!X$19</f>
        <v>0.6409624089068785</v>
      </c>
      <c r="Y86" s="99">
        <f>RES_hhdet_fech!Y86/RES_summary!Y$19</f>
        <v>0.64094960680272339</v>
      </c>
      <c r="DA86" s="63" t="s">
        <v>2827</v>
      </c>
    </row>
    <row r="87" spans="1:105" ht="12" customHeight="1" x14ac:dyDescent="0.25">
      <c r="A87" s="121" t="s">
        <v>55</v>
      </c>
      <c r="B87" s="123">
        <v>19.032229248983167</v>
      </c>
      <c r="C87" s="123">
        <v>19.242426952673277</v>
      </c>
      <c r="D87" s="123">
        <v>19.499586932736623</v>
      </c>
      <c r="E87" s="123">
        <v>19.717499945635019</v>
      </c>
      <c r="F87" s="123">
        <v>19.623538670773517</v>
      </c>
      <c r="G87" s="123">
        <v>19.519212773566277</v>
      </c>
      <c r="H87" s="123">
        <v>19.414287465444303</v>
      </c>
      <c r="I87" s="123">
        <v>19.506945609915469</v>
      </c>
      <c r="J87" s="123">
        <v>18.956263808878305</v>
      </c>
      <c r="K87" s="123">
        <v>18.445433266352122</v>
      </c>
      <c r="L87" s="123">
        <v>18.737171403714001</v>
      </c>
      <c r="M87" s="123">
        <v>19.04869703122657</v>
      </c>
      <c r="N87" s="123">
        <v>18.184499848052759</v>
      </c>
      <c r="O87" s="123">
        <v>17.884533736492632</v>
      </c>
      <c r="P87" s="123">
        <v>17.854727628697244</v>
      </c>
      <c r="Q87" s="123">
        <v>17.540339148231734</v>
      </c>
      <c r="R87" s="123">
        <v>17.053474557617267</v>
      </c>
      <c r="S87" s="123">
        <v>17.431101850719209</v>
      </c>
      <c r="T87" s="123">
        <v>18.091835704801529</v>
      </c>
      <c r="U87" s="123">
        <v>17.315868449522061</v>
      </c>
      <c r="V87" s="123">
        <v>16.908328997100313</v>
      </c>
      <c r="W87" s="123">
        <v>16.938075382824142</v>
      </c>
      <c r="X87" s="123">
        <v>15.453838348556991</v>
      </c>
      <c r="Y87" s="123">
        <v>13.880834801910916</v>
      </c>
      <c r="DA87" s="130" t="s">
        <v>2828</v>
      </c>
    </row>
    <row r="88" spans="1:105" ht="12" customHeight="1" x14ac:dyDescent="0.25">
      <c r="A88" s="97" t="s">
        <v>132</v>
      </c>
      <c r="B88" s="99">
        <v>23.175027102998079</v>
      </c>
      <c r="C88" s="99">
        <v>24.197381904064077</v>
      </c>
      <c r="D88" s="99">
        <v>23.937343104279336</v>
      </c>
      <c r="E88" s="99">
        <v>24.259242436644964</v>
      </c>
      <c r="F88" s="99">
        <v>23.007532295512927</v>
      </c>
      <c r="G88" s="99">
        <v>22.91122314714935</v>
      </c>
      <c r="H88" s="99">
        <v>22.544655428631788</v>
      </c>
      <c r="I88" s="99">
        <v>22.919819580156837</v>
      </c>
      <c r="J88" s="99">
        <v>21.812839187763707</v>
      </c>
      <c r="K88" s="99">
        <v>20.788320470298643</v>
      </c>
      <c r="L88" s="99">
        <v>20.847101008335962</v>
      </c>
      <c r="M88" s="99">
        <v>20.942074619542172</v>
      </c>
      <c r="N88" s="99">
        <v>19.714932938736865</v>
      </c>
      <c r="O88" s="99">
        <v>19.264776712561911</v>
      </c>
      <c r="P88" s="99">
        <v>20.734511341299473</v>
      </c>
      <c r="Q88" s="99">
        <v>19.910688262443067</v>
      </c>
      <c r="R88" s="99">
        <v>18.258102149571283</v>
      </c>
      <c r="S88" s="99">
        <v>18.612714780988153</v>
      </c>
      <c r="T88" s="99">
        <v>20.521625190359401</v>
      </c>
      <c r="U88" s="99">
        <v>19.010817227138883</v>
      </c>
      <c r="V88" s="99">
        <v>17.894887861138002</v>
      </c>
      <c r="W88" s="99">
        <v>18.740324495591032</v>
      </c>
      <c r="X88" s="99">
        <v>17.271660962374032</v>
      </c>
      <c r="Y88" s="99">
        <v>14.793924935070574</v>
      </c>
      <c r="DA88" s="63" t="s">
        <v>2829</v>
      </c>
    </row>
    <row r="89" spans="1:105" ht="12" customHeight="1" x14ac:dyDescent="0.25">
      <c r="A89" s="97" t="s">
        <v>131</v>
      </c>
      <c r="B89" s="99">
        <v>16.807583309616689</v>
      </c>
      <c r="C89" s="99">
        <v>17.422329912937563</v>
      </c>
      <c r="D89" s="99">
        <v>17.698288274679662</v>
      </c>
      <c r="E89" s="99">
        <v>18.154238924105996</v>
      </c>
      <c r="F89" s="99">
        <v>18.021941154769092</v>
      </c>
      <c r="G89" s="99">
        <v>17.866857428112908</v>
      </c>
      <c r="H89" s="99">
        <v>18.74988715212217</v>
      </c>
      <c r="I89" s="99">
        <v>20.165176549613729</v>
      </c>
      <c r="J89" s="99">
        <v>19.665896229104266</v>
      </c>
      <c r="K89" s="99">
        <v>18.552590711892567</v>
      </c>
      <c r="L89" s="99">
        <v>18.872634013481324</v>
      </c>
      <c r="M89" s="99">
        <v>18.645544200449876</v>
      </c>
      <c r="N89" s="99">
        <v>16.50529029536413</v>
      </c>
      <c r="O89" s="99">
        <v>16.274741879590344</v>
      </c>
      <c r="P89" s="99">
        <v>18.796912662730076</v>
      </c>
      <c r="Q89" s="99">
        <v>17.704696290891338</v>
      </c>
      <c r="R89" s="99">
        <v>15.267108581466497</v>
      </c>
      <c r="S89" s="99">
        <v>15.808087484772436</v>
      </c>
      <c r="T89" s="99">
        <v>18.623765347279367</v>
      </c>
      <c r="U89" s="99">
        <v>16.521335539003818</v>
      </c>
      <c r="V89" s="99">
        <v>15.646233218511505</v>
      </c>
      <c r="W89" s="99">
        <v>16.651345549437671</v>
      </c>
      <c r="X89" s="99">
        <v>14.566357652029401</v>
      </c>
      <c r="Y89" s="99">
        <v>11.632329518967765</v>
      </c>
      <c r="DA89" s="63" t="s">
        <v>2830</v>
      </c>
    </row>
    <row r="90" spans="1:105" ht="12" customHeight="1" x14ac:dyDescent="0.25">
      <c r="A90" s="100" t="s">
        <v>200</v>
      </c>
      <c r="B90" s="102">
        <v>7.7881464810059153</v>
      </c>
      <c r="C90" s="102">
        <v>8.1597263212906253</v>
      </c>
      <c r="D90" s="102">
        <v>8.4310378189965629</v>
      </c>
      <c r="E90" s="102">
        <v>8.5304570846909105</v>
      </c>
      <c r="F90" s="102">
        <v>8.6768906024097188</v>
      </c>
      <c r="G90" s="102">
        <v>8.6392881226546034</v>
      </c>
      <c r="H90" s="102">
        <v>8.70440599573916</v>
      </c>
      <c r="I90" s="102">
        <v>10.117744632026456</v>
      </c>
      <c r="J90" s="102">
        <v>9.2656856129755631</v>
      </c>
      <c r="K90" s="102">
        <v>8.7109624082793129</v>
      </c>
      <c r="L90" s="102">
        <v>8.5260482097202459</v>
      </c>
      <c r="M90" s="102">
        <v>8.4679961324413764</v>
      </c>
      <c r="N90" s="102">
        <v>7.0164385551425603</v>
      </c>
      <c r="O90" s="102">
        <v>7.0124714353733317</v>
      </c>
      <c r="P90" s="102">
        <v>8.1755206804070326</v>
      </c>
      <c r="Q90" s="102">
        <v>7.4911369318786134</v>
      </c>
      <c r="R90" s="102">
        <v>6.3926616129521276</v>
      </c>
      <c r="S90" s="102">
        <v>6.7969107772510489</v>
      </c>
      <c r="T90" s="102">
        <v>8.5315619077222653</v>
      </c>
      <c r="U90" s="102">
        <v>7.2343258594342341</v>
      </c>
      <c r="V90" s="102">
        <v>6.4717699756519922</v>
      </c>
      <c r="W90" s="102">
        <v>7.451238402353515</v>
      </c>
      <c r="X90" s="102">
        <v>5.5871301800684599</v>
      </c>
      <c r="Y90" s="102">
        <v>3.9675981468610892</v>
      </c>
      <c r="DA90" s="131" t="s">
        <v>2831</v>
      </c>
    </row>
    <row r="91" spans="1:105" ht="12" customHeight="1" x14ac:dyDescent="0.25">
      <c r="A91" s="103" t="s">
        <v>52</v>
      </c>
      <c r="B91" s="105">
        <v>9.0194368286107718</v>
      </c>
      <c r="C91" s="105">
        <v>9.2626035916469434</v>
      </c>
      <c r="D91" s="105">
        <v>9.2672504556831026</v>
      </c>
      <c r="E91" s="105">
        <v>9.6237818394150807</v>
      </c>
      <c r="F91" s="105">
        <v>9.3450505523593694</v>
      </c>
      <c r="G91" s="105">
        <v>9.227569305458303</v>
      </c>
      <c r="H91" s="105">
        <v>10.045481156383012</v>
      </c>
      <c r="I91" s="105">
        <v>10.047431917587271</v>
      </c>
      <c r="J91" s="105">
        <v>10.400210616128701</v>
      </c>
      <c r="K91" s="105">
        <v>9.8416283036132501</v>
      </c>
      <c r="L91" s="105">
        <v>10.346585803761078</v>
      </c>
      <c r="M91" s="105">
        <v>10.177548068008495</v>
      </c>
      <c r="N91" s="105">
        <v>9.4888517402215697</v>
      </c>
      <c r="O91" s="105">
        <v>9.2622704442170143</v>
      </c>
      <c r="P91" s="105">
        <v>10.621391982323045</v>
      </c>
      <c r="Q91" s="105">
        <v>10.213559359012724</v>
      </c>
      <c r="R91" s="105">
        <v>8.8744469685143699</v>
      </c>
      <c r="S91" s="105">
        <v>9.0111767075213827</v>
      </c>
      <c r="T91" s="105">
        <v>10.092203439557103</v>
      </c>
      <c r="U91" s="105">
        <v>9.2870096795695893</v>
      </c>
      <c r="V91" s="105">
        <v>9.1744632428595114</v>
      </c>
      <c r="W91" s="105">
        <v>9.200107147084152</v>
      </c>
      <c r="X91" s="105">
        <v>8.9792274719609377</v>
      </c>
      <c r="Y91" s="105">
        <v>7.6647313721066777</v>
      </c>
      <c r="DA91" s="132" t="s">
        <v>2832</v>
      </c>
    </row>
    <row r="92" spans="1:105" ht="12" customHeight="1" x14ac:dyDescent="0.25">
      <c r="A92" s="106" t="s">
        <v>124</v>
      </c>
      <c r="B92" s="102">
        <v>17.175194102276087</v>
      </c>
      <c r="C92" s="102">
        <v>17.340195907340235</v>
      </c>
      <c r="D92" s="102">
        <v>17.524414037742783</v>
      </c>
      <c r="E92" s="102">
        <v>17.455686751513365</v>
      </c>
      <c r="F92" s="102">
        <v>17.757820989518819</v>
      </c>
      <c r="G92" s="102">
        <v>18.446781734261851</v>
      </c>
      <c r="H92" s="102">
        <v>17.457512565820785</v>
      </c>
      <c r="I92" s="102">
        <v>17.698492302871355</v>
      </c>
      <c r="J92" s="102">
        <v>16.951126275379604</v>
      </c>
      <c r="K92" s="102">
        <v>17.274091086457833</v>
      </c>
      <c r="L92" s="102">
        <v>17.893132871075164</v>
      </c>
      <c r="M92" s="102">
        <v>17.939896198583153</v>
      </c>
      <c r="N92" s="102">
        <v>16.924725221047005</v>
      </c>
      <c r="O92" s="102">
        <v>16.555051384881764</v>
      </c>
      <c r="P92" s="102">
        <v>15.779785102420524</v>
      </c>
      <c r="Q92" s="102">
        <v>15.203555238976534</v>
      </c>
      <c r="R92" s="102">
        <v>15.468840871925892</v>
      </c>
      <c r="S92" s="102">
        <v>15.688137772256422</v>
      </c>
      <c r="T92" s="102">
        <v>15.760223229689686</v>
      </c>
      <c r="U92" s="102">
        <v>14.934874065715192</v>
      </c>
      <c r="V92" s="102">
        <v>14.519849733766815</v>
      </c>
      <c r="W92" s="102">
        <v>13.881137875556515</v>
      </c>
      <c r="X92" s="102">
        <v>13.452559822083604</v>
      </c>
      <c r="Y92" s="102">
        <v>11.576456344527164</v>
      </c>
      <c r="DA92" s="131" t="s">
        <v>2833</v>
      </c>
    </row>
    <row r="93" spans="1:105" ht="12" customHeight="1" x14ac:dyDescent="0.25">
      <c r="A93" s="107" t="s">
        <v>123</v>
      </c>
      <c r="B93" s="105">
        <v>11.309001201037452</v>
      </c>
      <c r="C93" s="105">
        <v>11.238288589774282</v>
      </c>
      <c r="D93" s="105">
        <v>11.113985869120674</v>
      </c>
      <c r="E93" s="105">
        <v>11.035860888737803</v>
      </c>
      <c r="F93" s="105">
        <v>11.243769815066697</v>
      </c>
      <c r="G93" s="105">
        <v>11.216413100673899</v>
      </c>
      <c r="H93" s="105">
        <v>11.410798019751844</v>
      </c>
      <c r="I93" s="105">
        <v>11.321096448179413</v>
      </c>
      <c r="J93" s="105">
        <v>11.412160099676138</v>
      </c>
      <c r="K93" s="105">
        <v>11.266713307509519</v>
      </c>
      <c r="L93" s="105">
        <v>11.635244026969158</v>
      </c>
      <c r="M93" s="105">
        <v>10.808373343650148</v>
      </c>
      <c r="N93" s="105">
        <v>10.199411037609371</v>
      </c>
      <c r="O93" s="105">
        <v>10.076250660480058</v>
      </c>
      <c r="P93" s="105">
        <v>9.6586431755281161</v>
      </c>
      <c r="Q93" s="105">
        <v>9.1306067764088485</v>
      </c>
      <c r="R93" s="105">
        <v>9.583237362265498</v>
      </c>
      <c r="S93" s="105">
        <v>9.7758138235414531</v>
      </c>
      <c r="T93" s="105">
        <v>10.157201940444031</v>
      </c>
      <c r="U93" s="105">
        <v>9.9479418858302608</v>
      </c>
      <c r="V93" s="105">
        <v>10.896298195101775</v>
      </c>
      <c r="W93" s="105">
        <v>10.198848428502973</v>
      </c>
      <c r="X93" s="105">
        <v>10.078888070321081</v>
      </c>
      <c r="Y93" s="105">
        <v>9.1055148270862052</v>
      </c>
      <c r="DA93" s="132" t="s">
        <v>2834</v>
      </c>
    </row>
    <row r="94" spans="1:105" ht="12" customHeight="1" x14ac:dyDescent="0.25">
      <c r="A94" s="108" t="s">
        <v>50</v>
      </c>
      <c r="B94" s="99">
        <v>3.1460731306710081</v>
      </c>
      <c r="C94" s="99">
        <v>3.4255077594361278</v>
      </c>
      <c r="D94" s="99">
        <v>3.3006737457119866</v>
      </c>
      <c r="E94" s="99">
        <v>2.8899318974345221</v>
      </c>
      <c r="F94" s="99">
        <v>3.0920358057059585</v>
      </c>
      <c r="G94" s="99">
        <v>3.3649301714146547</v>
      </c>
      <c r="H94" s="99">
        <v>3.3391697035431163</v>
      </c>
      <c r="I94" s="99">
        <v>3.2551387599230392</v>
      </c>
      <c r="J94" s="99">
        <v>3.1987101941018792</v>
      </c>
      <c r="K94" s="99">
        <v>3.1209586499200936</v>
      </c>
      <c r="L94" s="99">
        <v>2.9297393288591773</v>
      </c>
      <c r="M94" s="99">
        <v>2.4271043406733734</v>
      </c>
      <c r="N94" s="99">
        <v>2.0593843253917141</v>
      </c>
      <c r="O94" s="99">
        <v>1.7351672449514317</v>
      </c>
      <c r="P94" s="99">
        <v>1.8081113262946946</v>
      </c>
      <c r="Q94" s="99">
        <v>1.4077662012718801</v>
      </c>
      <c r="R94" s="99">
        <v>1.6332602051001694</v>
      </c>
      <c r="S94" s="99">
        <v>1.6836789338298077</v>
      </c>
      <c r="T94" s="99">
        <v>1.7039149695229492</v>
      </c>
      <c r="U94" s="99">
        <v>1.725833027192176</v>
      </c>
      <c r="V94" s="99">
        <v>2.0613747460882896</v>
      </c>
      <c r="W94" s="99">
        <v>2.1367503444208165</v>
      </c>
      <c r="X94" s="99">
        <v>2.1938432676116655</v>
      </c>
      <c r="Y94" s="99">
        <v>1.8992942549682035</v>
      </c>
      <c r="DA94" s="63" t="s">
        <v>2835</v>
      </c>
    </row>
    <row r="95" spans="1:105" ht="12" customHeight="1" x14ac:dyDescent="0.25">
      <c r="A95" s="108" t="s">
        <v>52</v>
      </c>
      <c r="B95" s="99">
        <v>8.1629280703664442</v>
      </c>
      <c r="C95" s="99">
        <v>7.8127808303381547</v>
      </c>
      <c r="D95" s="99">
        <v>7.8133121234086866</v>
      </c>
      <c r="E95" s="99">
        <v>8.1459289913032809</v>
      </c>
      <c r="F95" s="99">
        <v>8.1517340093607391</v>
      </c>
      <c r="G95" s="99">
        <v>7.8514829292592427</v>
      </c>
      <c r="H95" s="99">
        <v>8.0716283162087255</v>
      </c>
      <c r="I95" s="99">
        <v>8.0659576882563702</v>
      </c>
      <c r="J95" s="99">
        <v>8.213449905574258</v>
      </c>
      <c r="K95" s="99">
        <v>8.1457546575894266</v>
      </c>
      <c r="L95" s="99">
        <v>8.7055046981099817</v>
      </c>
      <c r="M95" s="99">
        <v>8.3812690029767758</v>
      </c>
      <c r="N95" s="99">
        <v>8.1400267122176579</v>
      </c>
      <c r="O95" s="99">
        <v>8.3410834155286278</v>
      </c>
      <c r="P95" s="99">
        <v>7.8505318492334206</v>
      </c>
      <c r="Q95" s="99">
        <v>7.7228405751369689</v>
      </c>
      <c r="R95" s="99">
        <v>7.9499771571653284</v>
      </c>
      <c r="S95" s="99">
        <v>8.0921348897116445</v>
      </c>
      <c r="T95" s="99">
        <v>8.4532869709210789</v>
      </c>
      <c r="U95" s="99">
        <v>8.2221088586380819</v>
      </c>
      <c r="V95" s="99">
        <v>8.834923449013484</v>
      </c>
      <c r="W95" s="99">
        <v>8.0620980840821588</v>
      </c>
      <c r="X95" s="99">
        <v>7.8850448027094142</v>
      </c>
      <c r="Y95" s="99">
        <v>7.206220572118001</v>
      </c>
      <c r="DA95" s="63" t="s">
        <v>2836</v>
      </c>
    </row>
    <row r="96" spans="1:105" ht="12" customHeight="1" x14ac:dyDescent="0.25">
      <c r="A96" s="106" t="s">
        <v>122</v>
      </c>
      <c r="B96" s="102">
        <v>18.315705230925079</v>
      </c>
      <c r="C96" s="102">
        <v>17.973848639004125</v>
      </c>
      <c r="D96" s="102">
        <v>18.385321635457611</v>
      </c>
      <c r="E96" s="102">
        <v>18.517961212459745</v>
      </c>
      <c r="F96" s="102">
        <v>18.697144584763752</v>
      </c>
      <c r="G96" s="102">
        <v>18.136260307987175</v>
      </c>
      <c r="H96" s="102">
        <v>18.57637874806154</v>
      </c>
      <c r="I96" s="102">
        <v>18.324826278592013</v>
      </c>
      <c r="J96" s="102">
        <v>18.256018998522773</v>
      </c>
      <c r="K96" s="102">
        <v>17.713965610146001</v>
      </c>
      <c r="L96" s="102">
        <v>18.281707069437626</v>
      </c>
      <c r="M96" s="102">
        <v>18.790149187134979</v>
      </c>
      <c r="N96" s="102">
        <v>18.243592978344886</v>
      </c>
      <c r="O96" s="102">
        <v>18.113581967755749</v>
      </c>
      <c r="P96" s="102">
        <v>17.369689109694601</v>
      </c>
      <c r="Q96" s="102">
        <v>17.506070401296835</v>
      </c>
      <c r="R96" s="102">
        <v>17.533621388582663</v>
      </c>
      <c r="S96" s="102">
        <v>17.943562152755188</v>
      </c>
      <c r="T96" s="102">
        <v>17.79654090752139</v>
      </c>
      <c r="U96" s="102">
        <v>17.464603228866146</v>
      </c>
      <c r="V96" s="102">
        <v>17.615814526506131</v>
      </c>
      <c r="W96" s="102">
        <v>16.948921974724783</v>
      </c>
      <c r="X96" s="102">
        <v>14.728549643358026</v>
      </c>
      <c r="Y96" s="102">
        <v>14.194653367143099</v>
      </c>
      <c r="DA96" s="131" t="s">
        <v>2837</v>
      </c>
    </row>
    <row r="97" spans="1:105" ht="12" customHeight="1" x14ac:dyDescent="0.25">
      <c r="A97" s="107" t="s">
        <v>121</v>
      </c>
      <c r="B97" s="105">
        <v>15.285066429633222</v>
      </c>
      <c r="C97" s="105">
        <v>15.268573419922223</v>
      </c>
      <c r="D97" s="105">
        <v>16.182849673195907</v>
      </c>
      <c r="E97" s="105">
        <v>16.849673127199875</v>
      </c>
      <c r="F97" s="105">
        <v>17.260329805392335</v>
      </c>
      <c r="G97" s="105">
        <v>17.10379584075822</v>
      </c>
      <c r="H97" s="105">
        <v>17.138109097469918</v>
      </c>
      <c r="I97" s="105">
        <v>17.553016124155452</v>
      </c>
      <c r="J97" s="105">
        <v>16.497498449866775</v>
      </c>
      <c r="K97" s="105">
        <v>16.39484772022384</v>
      </c>
      <c r="L97" s="105">
        <v>16.110930159902789</v>
      </c>
      <c r="M97" s="105">
        <v>16.6265647728648</v>
      </c>
      <c r="N97" s="105">
        <v>15.794145171093197</v>
      </c>
      <c r="O97" s="105">
        <v>15.305465049423342</v>
      </c>
      <c r="P97" s="105">
        <v>14.395892527024643</v>
      </c>
      <c r="Q97" s="105">
        <v>14.118085644282127</v>
      </c>
      <c r="R97" s="105">
        <v>14.27915149870352</v>
      </c>
      <c r="S97" s="105">
        <v>14.824679703118212</v>
      </c>
      <c r="T97" s="105">
        <v>14.914560732953555</v>
      </c>
      <c r="U97" s="105">
        <v>14.870562874745238</v>
      </c>
      <c r="V97" s="105">
        <v>14.781771380650683</v>
      </c>
      <c r="W97" s="105">
        <v>15.031641613747649</v>
      </c>
      <c r="X97" s="105">
        <v>14.073924461230924</v>
      </c>
      <c r="Y97" s="105">
        <v>12.79952630359759</v>
      </c>
      <c r="DA97" s="132" t="s">
        <v>2838</v>
      </c>
    </row>
    <row r="98" spans="1:105" ht="12" customHeight="1" x14ac:dyDescent="0.25">
      <c r="A98" s="108" t="s">
        <v>53</v>
      </c>
      <c r="B98" s="99">
        <v>6.1390120940321591</v>
      </c>
      <c r="C98" s="99">
        <v>6.0581593152946605</v>
      </c>
      <c r="D98" s="99">
        <v>6.6574924530889446</v>
      </c>
      <c r="E98" s="99">
        <v>7.1143733275098029</v>
      </c>
      <c r="F98" s="99">
        <v>7.6033993624758267</v>
      </c>
      <c r="G98" s="99">
        <v>7.5337429412872341</v>
      </c>
      <c r="H98" s="99">
        <v>7.2637737829349778</v>
      </c>
      <c r="I98" s="99">
        <v>7.8290860111257601</v>
      </c>
      <c r="J98" s="99">
        <v>6.7275269680238967</v>
      </c>
      <c r="K98" s="99">
        <v>6.5709666369338784</v>
      </c>
      <c r="L98" s="99">
        <v>6.4385205308214495</v>
      </c>
      <c r="M98" s="99">
        <v>6.5997715451322954</v>
      </c>
      <c r="N98" s="99">
        <v>5.9400352327208887</v>
      </c>
      <c r="O98" s="99">
        <v>5.5887188326872108</v>
      </c>
      <c r="P98" s="99">
        <v>4.8757957394447056</v>
      </c>
      <c r="Q98" s="99">
        <v>4.368576855024477</v>
      </c>
      <c r="R98" s="99">
        <v>4.3992842105634864</v>
      </c>
      <c r="S98" s="99">
        <v>4.8822554475157984</v>
      </c>
      <c r="T98" s="99">
        <v>4.8400012557248697</v>
      </c>
      <c r="U98" s="99">
        <v>4.8267772558042923</v>
      </c>
      <c r="V98" s="99">
        <v>4.5864060304983694</v>
      </c>
      <c r="W98" s="99">
        <v>5.2103989644048614</v>
      </c>
      <c r="X98" s="99">
        <v>4.3054175199546441</v>
      </c>
      <c r="Y98" s="99">
        <v>3.603683841445338</v>
      </c>
      <c r="DA98" s="63" t="s">
        <v>2839</v>
      </c>
    </row>
    <row r="99" spans="1:105" ht="12" customHeight="1" x14ac:dyDescent="0.25">
      <c r="A99" s="108" t="s">
        <v>52</v>
      </c>
      <c r="B99" s="99">
        <v>9.1460543356010628</v>
      </c>
      <c r="C99" s="99">
        <v>9.2104141046275618</v>
      </c>
      <c r="D99" s="99">
        <v>9.5253572201069652</v>
      </c>
      <c r="E99" s="99">
        <v>9.7352997996900736</v>
      </c>
      <c r="F99" s="99">
        <v>9.6569304429165079</v>
      </c>
      <c r="G99" s="99">
        <v>9.5700528994709906</v>
      </c>
      <c r="H99" s="99">
        <v>9.8743353145349406</v>
      </c>
      <c r="I99" s="99">
        <v>9.723930113029688</v>
      </c>
      <c r="J99" s="99">
        <v>9.7699714818428749</v>
      </c>
      <c r="K99" s="99">
        <v>9.8238810832899617</v>
      </c>
      <c r="L99" s="99">
        <v>9.6724096290813346</v>
      </c>
      <c r="M99" s="99">
        <v>10.026793227732504</v>
      </c>
      <c r="N99" s="99">
        <v>9.8541099383723019</v>
      </c>
      <c r="O99" s="99">
        <v>9.7167462167361318</v>
      </c>
      <c r="P99" s="99">
        <v>9.520096787579936</v>
      </c>
      <c r="Q99" s="99">
        <v>9.7495087892576517</v>
      </c>
      <c r="R99" s="99">
        <v>9.87986728814003</v>
      </c>
      <c r="S99" s="99">
        <v>9.9424242556024129</v>
      </c>
      <c r="T99" s="99">
        <v>10.074559477228686</v>
      </c>
      <c r="U99" s="99">
        <v>10.043785618940944</v>
      </c>
      <c r="V99" s="99">
        <v>10.195365350152306</v>
      </c>
      <c r="W99" s="99">
        <v>9.8212426493427873</v>
      </c>
      <c r="X99" s="99">
        <v>9.7685069412762822</v>
      </c>
      <c r="Y99" s="99">
        <v>9.1958424621522514</v>
      </c>
      <c r="DA99" s="63" t="s">
        <v>2840</v>
      </c>
    </row>
    <row r="100" spans="1:105" ht="12" customHeight="1" x14ac:dyDescent="0.25">
      <c r="A100" s="121" t="s">
        <v>54</v>
      </c>
      <c r="B100" s="123">
        <v>10.512057875813078</v>
      </c>
      <c r="C100" s="123">
        <v>10.753183654261758</v>
      </c>
      <c r="D100" s="123">
        <v>10.846641088820897</v>
      </c>
      <c r="E100" s="123">
        <v>10.891515219668143</v>
      </c>
      <c r="F100" s="123">
        <v>10.526501223786328</v>
      </c>
      <c r="G100" s="123">
        <v>10.728912485621027</v>
      </c>
      <c r="H100" s="123">
        <v>10.224592413268471</v>
      </c>
      <c r="I100" s="123">
        <v>10.004245782230242</v>
      </c>
      <c r="J100" s="123">
        <v>9.2818956787557081</v>
      </c>
      <c r="K100" s="123">
        <v>9.0252791914936701</v>
      </c>
      <c r="L100" s="123">
        <v>8.8029659851637927</v>
      </c>
      <c r="M100" s="123">
        <v>8.3158649639118405</v>
      </c>
      <c r="N100" s="123">
        <v>7.9778283323839583</v>
      </c>
      <c r="O100" s="123">
        <v>7.8424810372720506</v>
      </c>
      <c r="P100" s="123">
        <v>7.5077367889588098</v>
      </c>
      <c r="Q100" s="123">
        <v>7.5532480326613261</v>
      </c>
      <c r="R100" s="123">
        <v>7.4921799885282265</v>
      </c>
      <c r="S100" s="123">
        <v>7.8468730658013257</v>
      </c>
      <c r="T100" s="123">
        <v>7.998881218748302</v>
      </c>
      <c r="U100" s="123">
        <v>7.8942760129317389</v>
      </c>
      <c r="V100" s="123">
        <v>7.9802013838634167</v>
      </c>
      <c r="W100" s="123">
        <v>7.8948427430026555</v>
      </c>
      <c r="X100" s="123">
        <v>7.5110847271445333</v>
      </c>
      <c r="Y100" s="123">
        <v>7.0195098159933318</v>
      </c>
      <c r="DA100" s="130" t="s">
        <v>2841</v>
      </c>
    </row>
    <row r="101" spans="1:105" ht="12" customHeight="1" x14ac:dyDescent="0.25">
      <c r="A101" s="97" t="s">
        <v>203</v>
      </c>
      <c r="B101" s="99">
        <v>15.592100203597639</v>
      </c>
      <c r="C101" s="99">
        <v>15.937723994348717</v>
      </c>
      <c r="D101" s="99">
        <v>16.100632982726022</v>
      </c>
      <c r="E101" s="99">
        <v>16.15580813051648</v>
      </c>
      <c r="F101" s="99">
        <v>15.118221763831276</v>
      </c>
      <c r="G101" s="99">
        <v>15.474504591461029</v>
      </c>
      <c r="H101" s="99">
        <v>14.48686847718702</v>
      </c>
      <c r="I101" s="99">
        <v>14.259547365716179</v>
      </c>
      <c r="J101" s="99">
        <v>14.304856446916405</v>
      </c>
      <c r="K101" s="99">
        <v>14.358845352967762</v>
      </c>
      <c r="L101" s="99">
        <v>11.943140215119474</v>
      </c>
      <c r="M101" s="99">
        <v>11.418207057812943</v>
      </c>
      <c r="N101" s="99">
        <v>11.137981054356191</v>
      </c>
      <c r="O101" s="99">
        <v>10.822717145593122</v>
      </c>
      <c r="P101" s="99">
        <v>10.683919553940235</v>
      </c>
      <c r="Q101" s="99">
        <v>10.674050931698499</v>
      </c>
      <c r="R101" s="99">
        <v>10.623182650322896</v>
      </c>
      <c r="S101" s="99">
        <v>10.759732095749174</v>
      </c>
      <c r="T101" s="99">
        <v>11.812175947724217</v>
      </c>
      <c r="U101" s="99">
        <v>11.601380735347616</v>
      </c>
      <c r="V101" s="99">
        <v>11.706973418484973</v>
      </c>
      <c r="W101" s="99">
        <v>12.051867958282388</v>
      </c>
      <c r="X101" s="99">
        <v>10.706800805942549</v>
      </c>
      <c r="Y101" s="99">
        <v>10.429748035162335</v>
      </c>
      <c r="DA101" s="63" t="s">
        <v>2842</v>
      </c>
    </row>
    <row r="102" spans="1:105" ht="12" customHeight="1" x14ac:dyDescent="0.25">
      <c r="A102" s="97" t="s">
        <v>50</v>
      </c>
      <c r="B102" s="99">
        <v>11.463840734210622</v>
      </c>
      <c r="C102" s="99">
        <v>11.48350717555858</v>
      </c>
      <c r="D102" s="99">
        <v>11.594340874950614</v>
      </c>
      <c r="E102" s="99">
        <v>12.287148644426127</v>
      </c>
      <c r="F102" s="99">
        <v>11.506917330463001</v>
      </c>
      <c r="G102" s="99">
        <v>12.475965572610486</v>
      </c>
      <c r="H102" s="99">
        <v>10.88475606131742</v>
      </c>
      <c r="I102" s="99">
        <v>11.29407139954186</v>
      </c>
      <c r="J102" s="99">
        <v>9.4602025107595829</v>
      </c>
      <c r="K102" s="99">
        <v>9.7429031200084761</v>
      </c>
      <c r="L102" s="99">
        <v>9.2471728551669212</v>
      </c>
      <c r="M102" s="99">
        <v>9.1072176218814906</v>
      </c>
      <c r="N102" s="99">
        <v>8.3792818170096481</v>
      </c>
      <c r="O102" s="99">
        <v>8.2806811011932471</v>
      </c>
      <c r="P102" s="99">
        <v>8.1784260920974994</v>
      </c>
      <c r="Q102" s="99">
        <v>8.2653953752097262</v>
      </c>
      <c r="R102" s="99">
        <v>8.1599947264549453</v>
      </c>
      <c r="S102" s="99">
        <v>8.8198799580085812</v>
      </c>
      <c r="T102" s="99">
        <v>9.0070315682391957</v>
      </c>
      <c r="U102" s="99">
        <v>9.1506068218572914</v>
      </c>
      <c r="V102" s="99">
        <v>9.2008617610198549</v>
      </c>
      <c r="W102" s="99">
        <v>8.9010654163039433</v>
      </c>
      <c r="X102" s="99">
        <v>8.3844178685761577</v>
      </c>
      <c r="Y102" s="99">
        <v>7.5109144329312771</v>
      </c>
      <c r="DA102" s="63" t="s">
        <v>2843</v>
      </c>
    </row>
    <row r="103" spans="1:105" ht="12" customHeight="1" x14ac:dyDescent="0.25">
      <c r="A103" s="109" t="s">
        <v>120</v>
      </c>
      <c r="B103" s="110">
        <v>8.5536848991415404</v>
      </c>
      <c r="C103" s="110">
        <v>8.9276035492145169</v>
      </c>
      <c r="D103" s="110">
        <v>9.0628407195103708</v>
      </c>
      <c r="E103" s="110">
        <v>8.8126874024685335</v>
      </c>
      <c r="F103" s="110">
        <v>8.8715187558655</v>
      </c>
      <c r="G103" s="110">
        <v>8.7328430718442966</v>
      </c>
      <c r="H103" s="110">
        <v>8.9915010343280155</v>
      </c>
      <c r="I103" s="110">
        <v>8.5467619637201366</v>
      </c>
      <c r="J103" s="110">
        <v>8.1549638473887622</v>
      </c>
      <c r="K103" s="110">
        <v>7.6203616678875701</v>
      </c>
      <c r="L103" s="110">
        <v>7.9921603639994849</v>
      </c>
      <c r="M103" s="110">
        <v>7.3854602078976122</v>
      </c>
      <c r="N103" s="110">
        <v>7.1936429962064912</v>
      </c>
      <c r="O103" s="110">
        <v>7.0705823210235028</v>
      </c>
      <c r="P103" s="110">
        <v>6.5877212322200336</v>
      </c>
      <c r="Q103" s="110">
        <v>6.6348659969584753</v>
      </c>
      <c r="R103" s="110">
        <v>6.5950575642465958</v>
      </c>
      <c r="S103" s="110">
        <v>6.8874401655623769</v>
      </c>
      <c r="T103" s="110">
        <v>6.8430192401395704</v>
      </c>
      <c r="U103" s="110">
        <v>6.6955290854783494</v>
      </c>
      <c r="V103" s="110">
        <v>6.8199767233517825</v>
      </c>
      <c r="W103" s="110">
        <v>6.7744084571462082</v>
      </c>
      <c r="X103" s="110">
        <v>6.6372737337504564</v>
      </c>
      <c r="Y103" s="110">
        <v>6.2580234200664249</v>
      </c>
      <c r="DA103" s="60" t="s">
        <v>2844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207</v>
      </c>
      <c r="B105" s="118">
        <f t="shared" ref="B105:Q105" si="35">B106+B109+B111+B120</f>
        <v>142.54170354325109</v>
      </c>
      <c r="C105" s="118">
        <f t="shared" si="35"/>
        <v>150.69722019417986</v>
      </c>
      <c r="D105" s="118">
        <f t="shared" si="35"/>
        <v>128.21397257948581</v>
      </c>
      <c r="E105" s="118">
        <f t="shared" si="35"/>
        <v>148.04974699477839</v>
      </c>
      <c r="F105" s="118">
        <f t="shared" si="35"/>
        <v>179.49020821510106</v>
      </c>
      <c r="G105" s="118">
        <f t="shared" si="35"/>
        <v>127.33104492158053</v>
      </c>
      <c r="H105" s="118">
        <f t="shared" si="35"/>
        <v>127.0936395502094</v>
      </c>
      <c r="I105" s="118">
        <f t="shared" si="35"/>
        <v>111.99494386192198</v>
      </c>
      <c r="J105" s="118">
        <f t="shared" si="35"/>
        <v>114.48794395902503</v>
      </c>
      <c r="K105" s="118">
        <f t="shared" si="35"/>
        <v>121.44803658124179</v>
      </c>
      <c r="L105" s="118">
        <f t="shared" si="35"/>
        <v>132.13622718929571</v>
      </c>
      <c r="M105" s="118">
        <f t="shared" si="35"/>
        <v>119.28356579131275</v>
      </c>
      <c r="N105" s="118">
        <f t="shared" si="35"/>
        <v>132.18455483703804</v>
      </c>
      <c r="O105" s="118">
        <f t="shared" si="35"/>
        <v>133.03371915332707</v>
      </c>
      <c r="P105" s="118">
        <f t="shared" si="35"/>
        <v>114.21600660077624</v>
      </c>
      <c r="Q105" s="118">
        <f t="shared" si="35"/>
        <v>122.51266852258685</v>
      </c>
      <c r="R105" s="118">
        <f t="shared" ref="R105:V105" si="36">R106+R109+R111+R120</f>
        <v>138.4965012738067</v>
      </c>
      <c r="S105" s="118">
        <f t="shared" si="36"/>
        <v>135.22384161318016</v>
      </c>
      <c r="T105" s="118">
        <f t="shared" si="36"/>
        <v>125.67714737684931</v>
      </c>
      <c r="U105" s="118">
        <f t="shared" si="36"/>
        <v>132.87069375121331</v>
      </c>
      <c r="V105" s="118">
        <f t="shared" si="36"/>
        <v>118.27163460548407</v>
      </c>
      <c r="W105" s="118">
        <f t="shared" ref="W105:Y105" si="37">W106+W109+W111+W120</f>
        <v>150.91531200933358</v>
      </c>
      <c r="X105" s="118">
        <f t="shared" si="37"/>
        <v>135.7565693260168</v>
      </c>
      <c r="Y105" s="118">
        <f t="shared" si="37"/>
        <v>133.89732681464019</v>
      </c>
      <c r="DA105" s="129" t="s">
        <v>2845</v>
      </c>
    </row>
    <row r="106" spans="1:105" ht="12.95" customHeight="1" x14ac:dyDescent="0.25">
      <c r="A106" s="121" t="s">
        <v>57</v>
      </c>
      <c r="B106" s="123">
        <f t="shared" ref="B106:Q106" si="38">SUM(B107:B108)</f>
        <v>117.7163979943593</v>
      </c>
      <c r="C106" s="123">
        <f t="shared" si="38"/>
        <v>126.56323106231243</v>
      </c>
      <c r="D106" s="123">
        <f t="shared" si="38"/>
        <v>103.89340501118664</v>
      </c>
      <c r="E106" s="123">
        <f t="shared" si="38"/>
        <v>122.60747726467621</v>
      </c>
      <c r="F106" s="123">
        <f t="shared" si="38"/>
        <v>155.99008164560303</v>
      </c>
      <c r="G106" s="123">
        <f t="shared" si="38"/>
        <v>101.73463310778328</v>
      </c>
      <c r="H106" s="123">
        <f t="shared" si="38"/>
        <v>103.04776304607169</v>
      </c>
      <c r="I106" s="123">
        <f t="shared" si="38"/>
        <v>86.959067178260952</v>
      </c>
      <c r="J106" s="123">
        <f t="shared" si="38"/>
        <v>92.580757864671</v>
      </c>
      <c r="K106" s="123">
        <f t="shared" si="38"/>
        <v>97.178141067907191</v>
      </c>
      <c r="L106" s="123">
        <f t="shared" si="38"/>
        <v>107.44533337377887</v>
      </c>
      <c r="M106" s="123">
        <f t="shared" si="38"/>
        <v>94.464275935872891</v>
      </c>
      <c r="N106" s="123">
        <f t="shared" si="38"/>
        <v>106.42414314963182</v>
      </c>
      <c r="O106" s="123">
        <f t="shared" si="38"/>
        <v>107.25928911118487</v>
      </c>
      <c r="P106" s="123">
        <f t="shared" si="38"/>
        <v>89.827373785282049</v>
      </c>
      <c r="Q106" s="123">
        <f t="shared" si="38"/>
        <v>97.166434225699803</v>
      </c>
      <c r="R106" s="123">
        <f t="shared" ref="R106:V106" si="39">SUM(R107:R108)</f>
        <v>111.70277780616853</v>
      </c>
      <c r="S106" s="123">
        <f t="shared" si="39"/>
        <v>108.09066717901308</v>
      </c>
      <c r="T106" s="123">
        <f t="shared" si="39"/>
        <v>99.432852464781575</v>
      </c>
      <c r="U106" s="123">
        <f t="shared" si="39"/>
        <v>106.25839760001368</v>
      </c>
      <c r="V106" s="123">
        <f t="shared" si="39"/>
        <v>93.458537565932801</v>
      </c>
      <c r="W106" s="123">
        <f t="shared" ref="W106:Y106" si="40">SUM(W107:W108)</f>
        <v>122.41947827231002</v>
      </c>
      <c r="X106" s="123">
        <f t="shared" si="40"/>
        <v>108.31421904887365</v>
      </c>
      <c r="Y106" s="123">
        <f t="shared" si="40"/>
        <v>109.43959656254791</v>
      </c>
      <c r="DA106" s="130" t="s">
        <v>2846</v>
      </c>
    </row>
    <row r="107" spans="1:105" ht="12" customHeight="1" x14ac:dyDescent="0.25">
      <c r="A107" s="97" t="s">
        <v>198</v>
      </c>
      <c r="B107" s="99">
        <v>117.27438996408684</v>
      </c>
      <c r="C107" s="99">
        <v>126.09992248145633</v>
      </c>
      <c r="D107" s="99">
        <v>103.53703516843284</v>
      </c>
      <c r="E107" s="99">
        <v>122.20406277504624</v>
      </c>
      <c r="F107" s="99">
        <v>155.46957797770281</v>
      </c>
      <c r="G107" s="99">
        <v>101.47609626731658</v>
      </c>
      <c r="H107" s="99">
        <v>102.79091890845859</v>
      </c>
      <c r="I107" s="99">
        <v>86.755465154066499</v>
      </c>
      <c r="J107" s="99">
        <v>92.36454051557422</v>
      </c>
      <c r="K107" s="99">
        <v>96.95338208265531</v>
      </c>
      <c r="L107" s="99">
        <v>107.19997047024583</v>
      </c>
      <c r="M107" s="99">
        <v>94.233811914495561</v>
      </c>
      <c r="N107" s="99">
        <v>106.1520488914685</v>
      </c>
      <c r="O107" s="99">
        <v>106.97438956679838</v>
      </c>
      <c r="P107" s="99">
        <v>89.565253127951891</v>
      </c>
      <c r="Q107" s="99">
        <v>96.880440716342463</v>
      </c>
      <c r="R107" s="99">
        <v>111.36560531228106</v>
      </c>
      <c r="S107" s="99">
        <v>107.76790362584876</v>
      </c>
      <c r="T107" s="99">
        <v>99.139906030458405</v>
      </c>
      <c r="U107" s="99">
        <v>105.94687501530666</v>
      </c>
      <c r="V107" s="99">
        <v>93.168242766608557</v>
      </c>
      <c r="W107" s="99">
        <v>122.04919010633478</v>
      </c>
      <c r="X107" s="99">
        <v>107.98234575953001</v>
      </c>
      <c r="Y107" s="99">
        <v>109.10206473685459</v>
      </c>
      <c r="DA107" s="63" t="s">
        <v>2847</v>
      </c>
    </row>
    <row r="108" spans="1:105" ht="12" customHeight="1" x14ac:dyDescent="0.25">
      <c r="A108" s="97" t="s">
        <v>53</v>
      </c>
      <c r="B108" s="99">
        <v>0.4420080302724575</v>
      </c>
      <c r="C108" s="99">
        <v>0.46330858085608762</v>
      </c>
      <c r="D108" s="99">
        <v>0.35636984275380529</v>
      </c>
      <c r="E108" s="99">
        <v>0.40341448962995946</v>
      </c>
      <c r="F108" s="99">
        <v>0.52050366790020652</v>
      </c>
      <c r="G108" s="99">
        <v>0.25853684046671038</v>
      </c>
      <c r="H108" s="99">
        <v>0.25684413761310287</v>
      </c>
      <c r="I108" s="99">
        <v>0.20360202419444651</v>
      </c>
      <c r="J108" s="99">
        <v>0.21621734909677387</v>
      </c>
      <c r="K108" s="99">
        <v>0.2247589852518776</v>
      </c>
      <c r="L108" s="99">
        <v>0.24536290353303297</v>
      </c>
      <c r="M108" s="99">
        <v>0.2304640213773276</v>
      </c>
      <c r="N108" s="99">
        <v>0.27209425816331884</v>
      </c>
      <c r="O108" s="99">
        <v>0.28489954438648885</v>
      </c>
      <c r="P108" s="99">
        <v>0.26212065733015516</v>
      </c>
      <c r="Q108" s="99">
        <v>0.28599350935734269</v>
      </c>
      <c r="R108" s="99">
        <v>0.33717249388746989</v>
      </c>
      <c r="S108" s="99">
        <v>0.32276355316432276</v>
      </c>
      <c r="T108" s="99">
        <v>0.29294643432316853</v>
      </c>
      <c r="U108" s="99">
        <v>0.31152258470702693</v>
      </c>
      <c r="V108" s="99">
        <v>0.2902947993242429</v>
      </c>
      <c r="W108" s="99">
        <v>0.37028816597523595</v>
      </c>
      <c r="X108" s="99">
        <v>0.33187328934365001</v>
      </c>
      <c r="Y108" s="99">
        <v>0.33753182569331885</v>
      </c>
      <c r="DA108" s="63" t="s">
        <v>2848</v>
      </c>
    </row>
    <row r="109" spans="1:105" ht="12.95" customHeight="1" x14ac:dyDescent="0.25">
      <c r="A109" s="121" t="s">
        <v>92</v>
      </c>
      <c r="B109" s="123">
        <f t="shared" ref="B109:Y109" si="41">B110</f>
        <v>0.23646447985160809</v>
      </c>
      <c r="C109" s="123">
        <f t="shared" si="41"/>
        <v>0.31871279515389705</v>
      </c>
      <c r="D109" s="123">
        <f t="shared" si="41"/>
        <v>0.2810677021430919</v>
      </c>
      <c r="E109" s="123">
        <f t="shared" si="41"/>
        <v>0.93129808881392673</v>
      </c>
      <c r="F109" s="123">
        <f t="shared" si="41"/>
        <v>0.31824574507659814</v>
      </c>
      <c r="G109" s="123">
        <f t="shared" si="41"/>
        <v>0.21063094538501143</v>
      </c>
      <c r="H109" s="123">
        <f t="shared" si="41"/>
        <v>0.30498190691884614</v>
      </c>
      <c r="I109" s="123">
        <f t="shared" si="41"/>
        <v>0.38328538241277177</v>
      </c>
      <c r="J109" s="123">
        <f t="shared" si="41"/>
        <v>0.31633567134420043</v>
      </c>
      <c r="K109" s="123">
        <f t="shared" si="41"/>
        <v>0.26673219794470038</v>
      </c>
      <c r="L109" s="123">
        <f t="shared" si="41"/>
        <v>0.32850893393173414</v>
      </c>
      <c r="M109" s="123">
        <f t="shared" si="41"/>
        <v>0.29708312988241442</v>
      </c>
      <c r="N109" s="123">
        <f t="shared" si="41"/>
        <v>0.44540873791611435</v>
      </c>
      <c r="O109" s="123">
        <f t="shared" si="41"/>
        <v>0.30634184406507176</v>
      </c>
      <c r="P109" s="123">
        <f t="shared" si="41"/>
        <v>0.26731622930556515</v>
      </c>
      <c r="Q109" s="123">
        <f t="shared" si="41"/>
        <v>0.29337414166798781</v>
      </c>
      <c r="R109" s="123">
        <f t="shared" si="41"/>
        <v>0.27716587780994612</v>
      </c>
      <c r="S109" s="123">
        <f t="shared" si="41"/>
        <v>0.28464313352780096</v>
      </c>
      <c r="T109" s="123">
        <f t="shared" si="41"/>
        <v>0.24324447792006246</v>
      </c>
      <c r="U109" s="123">
        <f t="shared" si="41"/>
        <v>0.23052121643003648</v>
      </c>
      <c r="V109" s="123">
        <f t="shared" si="41"/>
        <v>0.19326780880195626</v>
      </c>
      <c r="W109" s="123">
        <f t="shared" si="41"/>
        <v>0.19192783654590601</v>
      </c>
      <c r="X109" s="123">
        <f t="shared" si="41"/>
        <v>0.18216159944539406</v>
      </c>
      <c r="Y109" s="123">
        <f t="shared" si="41"/>
        <v>0.17689157194275604</v>
      </c>
      <c r="DA109" s="130" t="s">
        <v>2849</v>
      </c>
    </row>
    <row r="110" spans="1:105" ht="12" customHeight="1" x14ac:dyDescent="0.25">
      <c r="A110" s="97" t="s">
        <v>53</v>
      </c>
      <c r="B110" s="99">
        <f>RES_hhdet_fech!B110/RES_summary!B$19</f>
        <v>0.23646447985160809</v>
      </c>
      <c r="C110" s="99">
        <f>RES_hhdet_fech!C110/RES_summary!C$19</f>
        <v>0.31871279515389705</v>
      </c>
      <c r="D110" s="99">
        <f>RES_hhdet_fech!D110/RES_summary!D$19</f>
        <v>0.2810677021430919</v>
      </c>
      <c r="E110" s="99">
        <f>RES_hhdet_fech!E110/RES_summary!E$19</f>
        <v>0.93129808881392673</v>
      </c>
      <c r="F110" s="99">
        <f>RES_hhdet_fech!F110/RES_summary!F$19</f>
        <v>0.31824574507659814</v>
      </c>
      <c r="G110" s="99">
        <f>RES_hhdet_fech!G110/RES_summary!G$19</f>
        <v>0.21063094538501143</v>
      </c>
      <c r="H110" s="99">
        <f>RES_hhdet_fech!H110/RES_summary!H$19</f>
        <v>0.30498190691884614</v>
      </c>
      <c r="I110" s="99">
        <f>RES_hhdet_fech!I110/RES_summary!I$19</f>
        <v>0.38328538241277177</v>
      </c>
      <c r="J110" s="99">
        <f>RES_hhdet_fech!J110/RES_summary!J$19</f>
        <v>0.31633567134420043</v>
      </c>
      <c r="K110" s="99">
        <f>RES_hhdet_fech!K110/RES_summary!K$19</f>
        <v>0.26673219794470038</v>
      </c>
      <c r="L110" s="99">
        <f>RES_hhdet_fech!L110/RES_summary!L$19</f>
        <v>0.32850893393173414</v>
      </c>
      <c r="M110" s="99">
        <f>RES_hhdet_fech!M110/RES_summary!M$19</f>
        <v>0.29708312988241442</v>
      </c>
      <c r="N110" s="99">
        <f>RES_hhdet_fech!N110/RES_summary!N$19</f>
        <v>0.44540873791611435</v>
      </c>
      <c r="O110" s="99">
        <f>RES_hhdet_fech!O110/RES_summary!O$19</f>
        <v>0.30634184406507176</v>
      </c>
      <c r="P110" s="99">
        <f>RES_hhdet_fech!P110/RES_summary!P$19</f>
        <v>0.26731622930556515</v>
      </c>
      <c r="Q110" s="99">
        <f>RES_hhdet_fech!Q110/RES_summary!Q$19</f>
        <v>0.29337414166798781</v>
      </c>
      <c r="R110" s="99">
        <f>RES_hhdet_fech!R110/RES_summary!R$19</f>
        <v>0.27716587780994612</v>
      </c>
      <c r="S110" s="99">
        <f>RES_hhdet_fech!S110/RES_summary!S$19</f>
        <v>0.28464313352780096</v>
      </c>
      <c r="T110" s="99">
        <f>RES_hhdet_fech!T110/RES_summary!T$19</f>
        <v>0.24324447792006246</v>
      </c>
      <c r="U110" s="99">
        <f>RES_hhdet_fech!U110/RES_summary!U$19</f>
        <v>0.23052121643003648</v>
      </c>
      <c r="V110" s="99">
        <f>RES_hhdet_fech!V110/RES_summary!V$19</f>
        <v>0.19326780880195626</v>
      </c>
      <c r="W110" s="99">
        <f>RES_hhdet_fech!W110/RES_summary!W$19</f>
        <v>0.19192783654590601</v>
      </c>
      <c r="X110" s="99">
        <f>RES_hhdet_fech!X110/RES_summary!X$19</f>
        <v>0.18216159944539406</v>
      </c>
      <c r="Y110" s="99">
        <f>RES_hhdet_fech!Y110/RES_summary!Y$19</f>
        <v>0.17689157194275604</v>
      </c>
      <c r="DA110" s="63" t="s">
        <v>2850</v>
      </c>
    </row>
    <row r="111" spans="1:105" ht="12" customHeight="1" x14ac:dyDescent="0.25">
      <c r="A111" s="121" t="s">
        <v>55</v>
      </c>
      <c r="B111" s="123">
        <v>15.141140744721737</v>
      </c>
      <c r="C111" s="123">
        <v>14.390618073213652</v>
      </c>
      <c r="D111" s="123">
        <v>14.62039547312744</v>
      </c>
      <c r="E111" s="123">
        <v>15.179260764256606</v>
      </c>
      <c r="F111" s="123">
        <v>14.76783004520893</v>
      </c>
      <c r="G111" s="123">
        <v>14.749941850813038</v>
      </c>
      <c r="H111" s="123">
        <v>14.875357224518064</v>
      </c>
      <c r="I111" s="123">
        <v>14.869044765235827</v>
      </c>
      <c r="J111" s="123">
        <v>13.906527375834756</v>
      </c>
      <c r="K111" s="123">
        <v>15.499224246960983</v>
      </c>
      <c r="L111" s="123">
        <v>16.378852805627623</v>
      </c>
      <c r="M111" s="123">
        <v>16.858098006825454</v>
      </c>
      <c r="N111" s="123">
        <v>17.739742517191441</v>
      </c>
      <c r="O111" s="123">
        <v>17.706401994779426</v>
      </c>
      <c r="P111" s="123">
        <v>16.372083028750225</v>
      </c>
      <c r="Q111" s="123">
        <v>17.310618639663371</v>
      </c>
      <c r="R111" s="123">
        <v>18.877951918368655</v>
      </c>
      <c r="S111" s="123">
        <v>18.827762827977462</v>
      </c>
      <c r="T111" s="123">
        <v>18.154239461075495</v>
      </c>
      <c r="U111" s="123">
        <v>18.468745212566255</v>
      </c>
      <c r="V111" s="123">
        <v>17.048907353819331</v>
      </c>
      <c r="W111" s="123">
        <v>20.629312366002964</v>
      </c>
      <c r="X111" s="123">
        <v>19.558307129512436</v>
      </c>
      <c r="Y111" s="123">
        <v>17.644861779686771</v>
      </c>
      <c r="DA111" s="130" t="s">
        <v>2851</v>
      </c>
    </row>
    <row r="112" spans="1:105" ht="12" customHeight="1" x14ac:dyDescent="0.25">
      <c r="A112" s="97" t="s">
        <v>130</v>
      </c>
      <c r="B112" s="99">
        <v>11.382559241719644</v>
      </c>
      <c r="C112" s="99">
        <v>9.6207728498653324</v>
      </c>
      <c r="D112" s="99">
        <v>13.864345443334384</v>
      </c>
      <c r="E112" s="99">
        <v>13.059627805599698</v>
      </c>
      <c r="F112" s="99">
        <v>11.258602877150761</v>
      </c>
      <c r="G112" s="99">
        <v>13.328507100232123</v>
      </c>
      <c r="H112" s="99">
        <v>13.423434199080678</v>
      </c>
      <c r="I112" s="99">
        <v>13.124708355028631</v>
      </c>
      <c r="J112" s="99">
        <v>12.082318812021375</v>
      </c>
      <c r="K112" s="99">
        <v>13.68985314768833</v>
      </c>
      <c r="L112" s="99">
        <v>14.317509748461992</v>
      </c>
      <c r="M112" s="99">
        <v>14.128838521359615</v>
      </c>
      <c r="N112" s="99">
        <v>15.576100934496296</v>
      </c>
      <c r="O112" s="99">
        <v>15.695372189619158</v>
      </c>
      <c r="P112" s="99">
        <v>14.613662184581784</v>
      </c>
      <c r="Q112" s="99">
        <v>15.754501849705054</v>
      </c>
      <c r="R112" s="99">
        <v>18.051904798096356</v>
      </c>
      <c r="S112" s="99">
        <v>17.279543698055434</v>
      </c>
      <c r="T112" s="99">
        <v>15.925439295235341</v>
      </c>
      <c r="U112" s="99">
        <v>16.960816554458464</v>
      </c>
      <c r="V112" s="99">
        <v>14.847780419022229</v>
      </c>
      <c r="W112" s="99">
        <v>20.109253379437888</v>
      </c>
      <c r="X112" s="99">
        <v>17.364725766062882</v>
      </c>
      <c r="Y112" s="99">
        <v>16.391717524494933</v>
      </c>
      <c r="DA112" s="63" t="s">
        <v>2852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18.18197121478072</v>
      </c>
      <c r="F113" s="99">
        <v>25.099499360437189</v>
      </c>
      <c r="G113" s="99">
        <v>22.074965066645465</v>
      </c>
      <c r="H113" s="99">
        <v>20.137970198028004</v>
      </c>
      <c r="I113" s="99">
        <v>19.349778546046718</v>
      </c>
      <c r="J113" s="99">
        <v>18.497220213105248</v>
      </c>
      <c r="K113" s="99">
        <v>17.709884613499355</v>
      </c>
      <c r="L113" s="99">
        <v>19.613870743911775</v>
      </c>
      <c r="M113" s="99">
        <v>19.811345111707677</v>
      </c>
      <c r="N113" s="99">
        <v>21.042628495078681</v>
      </c>
      <c r="O113" s="99">
        <v>17.688262566954283</v>
      </c>
      <c r="P113" s="99">
        <v>17.083358524086563</v>
      </c>
      <c r="Q113" s="99">
        <v>16.65738772755213</v>
      </c>
      <c r="R113" s="99">
        <v>19.995158966580064</v>
      </c>
      <c r="S113" s="99">
        <v>18.504680573780472</v>
      </c>
      <c r="T113" s="99">
        <v>15.607075231030375</v>
      </c>
      <c r="U113" s="99">
        <v>16.263800480159315</v>
      </c>
      <c r="V113" s="99">
        <v>15.179950488826709</v>
      </c>
      <c r="W113" s="99">
        <v>19.955502570619359</v>
      </c>
      <c r="X113" s="99">
        <v>15.815115666257379</v>
      </c>
      <c r="Y113" s="99">
        <v>13.541640432517816</v>
      </c>
      <c r="DA113" s="63" t="s">
        <v>2853</v>
      </c>
    </row>
    <row r="114" spans="1:105" ht="12" customHeight="1" x14ac:dyDescent="0.25">
      <c r="A114" s="100" t="s">
        <v>198</v>
      </c>
      <c r="B114" s="102">
        <v>0</v>
      </c>
      <c r="C114" s="102">
        <v>0</v>
      </c>
      <c r="D114" s="102">
        <v>0</v>
      </c>
      <c r="E114" s="102">
        <v>8.5618985934944778</v>
      </c>
      <c r="F114" s="102">
        <v>12.089948375651307</v>
      </c>
      <c r="G114" s="102">
        <v>10.423419034764775</v>
      </c>
      <c r="H114" s="102">
        <v>9.4343835660315598</v>
      </c>
      <c r="I114" s="102">
        <v>9.5910673076456092</v>
      </c>
      <c r="J114" s="102">
        <v>8.4413774458897137</v>
      </c>
      <c r="K114" s="102">
        <v>8.4543424038417818</v>
      </c>
      <c r="L114" s="102">
        <v>9.4762534300592876</v>
      </c>
      <c r="M114" s="102">
        <v>9.8320501073204092</v>
      </c>
      <c r="N114" s="102">
        <v>10.426512729223669</v>
      </c>
      <c r="O114" s="102">
        <v>9.0392161944681995</v>
      </c>
      <c r="P114" s="102">
        <v>8.0998861570433647</v>
      </c>
      <c r="Q114" s="102">
        <v>7.8650511977864879</v>
      </c>
      <c r="R114" s="102">
        <v>9.5390804029147951</v>
      </c>
      <c r="S114" s="102">
        <v>9.1545671665996906</v>
      </c>
      <c r="T114" s="102">
        <v>7.7429651509920001</v>
      </c>
      <c r="U114" s="102">
        <v>7.8279099736638766</v>
      </c>
      <c r="V114" s="102">
        <v>6.958840619688857</v>
      </c>
      <c r="W114" s="102">
        <v>9.8425449896668926</v>
      </c>
      <c r="X114" s="102">
        <v>6.7183687331771269</v>
      </c>
      <c r="Y114" s="102">
        <v>4.8281336026281423</v>
      </c>
      <c r="DA114" s="131" t="s">
        <v>2854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9.6200726212862477</v>
      </c>
      <c r="F115" s="105">
        <v>13.009550984785879</v>
      </c>
      <c r="G115" s="105">
        <v>11.651546031880688</v>
      </c>
      <c r="H115" s="105">
        <v>10.703586631996442</v>
      </c>
      <c r="I115" s="105">
        <v>9.7587112384011085</v>
      </c>
      <c r="J115" s="105">
        <v>10.05584276721553</v>
      </c>
      <c r="K115" s="105">
        <v>9.2555422096575732</v>
      </c>
      <c r="L115" s="105">
        <v>10.137617313852489</v>
      </c>
      <c r="M115" s="105">
        <v>9.9792950043872626</v>
      </c>
      <c r="N115" s="105">
        <v>10.616115765855016</v>
      </c>
      <c r="O115" s="105">
        <v>8.6490463724860831</v>
      </c>
      <c r="P115" s="105">
        <v>8.9834723670431949</v>
      </c>
      <c r="Q115" s="105">
        <v>8.7923365297656453</v>
      </c>
      <c r="R115" s="105">
        <v>10.456078563665271</v>
      </c>
      <c r="S115" s="105">
        <v>9.3501134071807837</v>
      </c>
      <c r="T115" s="105">
        <v>7.8641100800383708</v>
      </c>
      <c r="U115" s="105">
        <v>8.4358905064954346</v>
      </c>
      <c r="V115" s="105">
        <v>8.2211098691378517</v>
      </c>
      <c r="W115" s="105">
        <v>10.112957580952461</v>
      </c>
      <c r="X115" s="105">
        <v>9.0967469330802526</v>
      </c>
      <c r="Y115" s="105">
        <v>8.7135068298896758</v>
      </c>
      <c r="DA115" s="132" t="s">
        <v>2855</v>
      </c>
    </row>
    <row r="116" spans="1:105" ht="12" customHeight="1" x14ac:dyDescent="0.25">
      <c r="A116" s="106" t="s">
        <v>122</v>
      </c>
      <c r="B116" s="102">
        <v>15.466392679387795</v>
      </c>
      <c r="C116" s="102">
        <v>14.894260435408734</v>
      </c>
      <c r="D116" s="102">
        <v>14.855250028466349</v>
      </c>
      <c r="E116" s="102">
        <v>15.693711613045997</v>
      </c>
      <c r="F116" s="102">
        <v>15.885238934389299</v>
      </c>
      <c r="G116" s="102">
        <v>21.813164351150899</v>
      </c>
      <c r="H116" s="102">
        <v>22.220679084808904</v>
      </c>
      <c r="I116" s="102">
        <v>23.07145234303027</v>
      </c>
      <c r="J116" s="102">
        <v>22.014259263603474</v>
      </c>
      <c r="K116" s="102">
        <v>22.736194773838591</v>
      </c>
      <c r="L116" s="102">
        <v>23.497100003413479</v>
      </c>
      <c r="M116" s="102">
        <v>24.892726004052143</v>
      </c>
      <c r="N116" s="102">
        <v>23.867424751610102</v>
      </c>
      <c r="O116" s="102">
        <v>23.391027946921074</v>
      </c>
      <c r="P116" s="102">
        <v>21.524692470643291</v>
      </c>
      <c r="Q116" s="102">
        <v>22.005862080590713</v>
      </c>
      <c r="R116" s="102">
        <v>21.973612280660895</v>
      </c>
      <c r="S116" s="102">
        <v>23.064703263935552</v>
      </c>
      <c r="T116" s="102">
        <v>23.613342592882407</v>
      </c>
      <c r="U116" s="102">
        <v>22.456440602717979</v>
      </c>
      <c r="V116" s="102">
        <v>21.392752642647157</v>
      </c>
      <c r="W116" s="102">
        <v>22.678366485168109</v>
      </c>
      <c r="X116" s="102">
        <v>24.375133971001517</v>
      </c>
      <c r="Y116" s="102">
        <v>20.986331215941306</v>
      </c>
      <c r="DA116" s="131" t="s">
        <v>2856</v>
      </c>
    </row>
    <row r="117" spans="1:105" ht="12" customHeight="1" x14ac:dyDescent="0.25">
      <c r="A117" s="107" t="s">
        <v>121</v>
      </c>
      <c r="B117" s="105">
        <v>11.777173933328662</v>
      </c>
      <c r="C117" s="105">
        <v>11.298991195339205</v>
      </c>
      <c r="D117" s="105">
        <v>11.17196366684497</v>
      </c>
      <c r="E117" s="105">
        <v>13.816746356497815</v>
      </c>
      <c r="F117" s="105">
        <v>15.044577035841924</v>
      </c>
      <c r="G117" s="105">
        <v>21.186570191681128</v>
      </c>
      <c r="H117" s="105">
        <v>20.739224120100811</v>
      </c>
      <c r="I117" s="105">
        <v>22.72566363835768</v>
      </c>
      <c r="J117" s="105">
        <v>21.186038912810808</v>
      </c>
      <c r="K117" s="105">
        <v>21.575613305970215</v>
      </c>
      <c r="L117" s="105">
        <v>21.956495350663882</v>
      </c>
      <c r="M117" s="105">
        <v>23.603624299146365</v>
      </c>
      <c r="N117" s="105">
        <v>22.365668203236119</v>
      </c>
      <c r="O117" s="105">
        <v>21.756943781154963</v>
      </c>
      <c r="P117" s="105">
        <v>19.301617960340753</v>
      </c>
      <c r="Q117" s="105">
        <v>19.754095803223549</v>
      </c>
      <c r="R117" s="105">
        <v>19.829448570670937</v>
      </c>
      <c r="S117" s="105">
        <v>21.279830480932905</v>
      </c>
      <c r="T117" s="105">
        <v>21.830301873977245</v>
      </c>
      <c r="U117" s="105">
        <v>20.754834117315649</v>
      </c>
      <c r="V117" s="105">
        <v>20.084153791206379</v>
      </c>
      <c r="W117" s="105">
        <v>21.078605810368717</v>
      </c>
      <c r="X117" s="105">
        <v>22.28285690231591</v>
      </c>
      <c r="Y117" s="105">
        <v>19.173683653597354</v>
      </c>
      <c r="DA117" s="132" t="s">
        <v>2857</v>
      </c>
    </row>
    <row r="118" spans="1:105" ht="12" customHeight="1" x14ac:dyDescent="0.25">
      <c r="A118" s="108" t="s">
        <v>53</v>
      </c>
      <c r="B118" s="99">
        <v>3.8848828642289721</v>
      </c>
      <c r="C118" s="99">
        <v>3.547586615506662</v>
      </c>
      <c r="D118" s="99">
        <v>3.2305666635333758</v>
      </c>
      <c r="E118" s="99">
        <v>5.091968142664113</v>
      </c>
      <c r="F118" s="99">
        <v>5.9764142560978213</v>
      </c>
      <c r="G118" s="99">
        <v>10.357994419325086</v>
      </c>
      <c r="H118" s="99">
        <v>9.972962873233751</v>
      </c>
      <c r="I118" s="99">
        <v>12.096485491183403</v>
      </c>
      <c r="J118" s="99">
        <v>10.337487168809627</v>
      </c>
      <c r="K118" s="99">
        <v>10.786531717237144</v>
      </c>
      <c r="L118" s="99">
        <v>10.941099572586319</v>
      </c>
      <c r="M118" s="99">
        <v>12.26448129569135</v>
      </c>
      <c r="N118" s="99">
        <v>11.615727449145236</v>
      </c>
      <c r="O118" s="99">
        <v>11.75866388054741</v>
      </c>
      <c r="P118" s="99">
        <v>9.3474629833513987</v>
      </c>
      <c r="Q118" s="99">
        <v>9.5642320041790221</v>
      </c>
      <c r="R118" s="99">
        <v>9.6698105946305724</v>
      </c>
      <c r="S118" s="99">
        <v>10.927672456184425</v>
      </c>
      <c r="T118" s="99">
        <v>10.415870297945689</v>
      </c>
      <c r="U118" s="99">
        <v>9.9125277760825679</v>
      </c>
      <c r="V118" s="99">
        <v>8.8744952180590211</v>
      </c>
      <c r="W118" s="99">
        <v>10.260641638544849</v>
      </c>
      <c r="X118" s="99">
        <v>10.077300545742252</v>
      </c>
      <c r="Y118" s="99">
        <v>7.6843198548179252</v>
      </c>
      <c r="DA118" s="63" t="s">
        <v>2858</v>
      </c>
    </row>
    <row r="119" spans="1:105" ht="12" customHeight="1" x14ac:dyDescent="0.25">
      <c r="A119" s="108" t="s">
        <v>52</v>
      </c>
      <c r="B119" s="99">
        <v>7.8922910690996897</v>
      </c>
      <c r="C119" s="99">
        <v>7.7514045798325437</v>
      </c>
      <c r="D119" s="99">
        <v>7.9413970033115948</v>
      </c>
      <c r="E119" s="99">
        <v>8.7247782138336998</v>
      </c>
      <c r="F119" s="99">
        <v>9.0681627797441031</v>
      </c>
      <c r="G119" s="99">
        <v>10.828575772356043</v>
      </c>
      <c r="H119" s="99">
        <v>10.76626124686706</v>
      </c>
      <c r="I119" s="99">
        <v>10.629178147174276</v>
      </c>
      <c r="J119" s="99">
        <v>10.848551744001178</v>
      </c>
      <c r="K119" s="99">
        <v>10.789081588733062</v>
      </c>
      <c r="L119" s="99">
        <v>11.01539577807756</v>
      </c>
      <c r="M119" s="99">
        <v>11.339143003455014</v>
      </c>
      <c r="N119" s="99">
        <v>10.749940754090888</v>
      </c>
      <c r="O119" s="99">
        <v>9.9982799006075531</v>
      </c>
      <c r="P119" s="99">
        <v>9.9541549769893489</v>
      </c>
      <c r="Q119" s="99">
        <v>10.189863799044531</v>
      </c>
      <c r="R119" s="99">
        <v>10.159637976040365</v>
      </c>
      <c r="S119" s="99">
        <v>10.352158024748475</v>
      </c>
      <c r="T119" s="99">
        <v>11.414431576031561</v>
      </c>
      <c r="U119" s="99">
        <v>10.842306341233082</v>
      </c>
      <c r="V119" s="99">
        <v>11.209658573147356</v>
      </c>
      <c r="W119" s="99">
        <v>10.817964171823863</v>
      </c>
      <c r="X119" s="99">
        <v>12.205556356573661</v>
      </c>
      <c r="Y119" s="99">
        <v>11.489363798779435</v>
      </c>
      <c r="DA119" s="63" t="s">
        <v>2859</v>
      </c>
    </row>
    <row r="120" spans="1:105" ht="12" customHeight="1" x14ac:dyDescent="0.25">
      <c r="A120" s="121" t="s">
        <v>54</v>
      </c>
      <c r="B120" s="123">
        <v>9.4477003243184559</v>
      </c>
      <c r="C120" s="123">
        <v>9.424658263499877</v>
      </c>
      <c r="D120" s="123">
        <v>9.4191043930286451</v>
      </c>
      <c r="E120" s="123">
        <v>9.3317108770316501</v>
      </c>
      <c r="F120" s="123">
        <v>8.4140507792124772</v>
      </c>
      <c r="G120" s="123">
        <v>10.635839017599194</v>
      </c>
      <c r="H120" s="123">
        <v>8.8655373727007962</v>
      </c>
      <c r="I120" s="123">
        <v>9.7835465360124374</v>
      </c>
      <c r="J120" s="123">
        <v>7.6843230471750692</v>
      </c>
      <c r="K120" s="123">
        <v>8.5039390684289256</v>
      </c>
      <c r="L120" s="123">
        <v>7.9835320759574859</v>
      </c>
      <c r="M120" s="123">
        <v>7.6641087187319989</v>
      </c>
      <c r="N120" s="123">
        <v>7.575260432298661</v>
      </c>
      <c r="O120" s="123">
        <v>7.761686203297713</v>
      </c>
      <c r="P120" s="123">
        <v>7.7492335574384068</v>
      </c>
      <c r="Q120" s="123">
        <v>7.7422415155556958</v>
      </c>
      <c r="R120" s="123">
        <v>7.6386056714595778</v>
      </c>
      <c r="S120" s="123">
        <v>8.0207684726618265</v>
      </c>
      <c r="T120" s="123">
        <v>7.8468109730721789</v>
      </c>
      <c r="U120" s="123">
        <v>7.9130297222033379</v>
      </c>
      <c r="V120" s="123">
        <v>7.5709218769299786</v>
      </c>
      <c r="W120" s="123">
        <v>7.6745935344746918</v>
      </c>
      <c r="X120" s="123">
        <v>7.7018815481853338</v>
      </c>
      <c r="Y120" s="123">
        <v>6.6359769004627713</v>
      </c>
      <c r="DA120" s="130" t="s">
        <v>2860</v>
      </c>
    </row>
    <row r="121" spans="1:105" ht="12" customHeight="1" x14ac:dyDescent="0.25">
      <c r="A121" s="97" t="s">
        <v>50</v>
      </c>
      <c r="B121" s="99">
        <v>10.67597228714307</v>
      </c>
      <c r="C121" s="99">
        <v>10.137245983505537</v>
      </c>
      <c r="D121" s="99">
        <v>10.180381231741167</v>
      </c>
      <c r="E121" s="99">
        <v>9.9568878195536676</v>
      </c>
      <c r="F121" s="99">
        <v>9.1760437416829461</v>
      </c>
      <c r="G121" s="99">
        <v>11.904683067302388</v>
      </c>
      <c r="H121" s="99">
        <v>8.481139152123216</v>
      </c>
      <c r="I121" s="99">
        <v>10.483453005574367</v>
      </c>
      <c r="J121" s="99">
        <v>7.1254662017796324</v>
      </c>
      <c r="K121" s="99">
        <v>8.4132347655701256</v>
      </c>
      <c r="L121" s="99">
        <v>7.1704249048494759</v>
      </c>
      <c r="M121" s="99">
        <v>7.0792680702030042</v>
      </c>
      <c r="N121" s="99">
        <v>6.7568661683776732</v>
      </c>
      <c r="O121" s="99">
        <v>7.1599868500886243</v>
      </c>
      <c r="P121" s="99">
        <v>7.7190050805662747</v>
      </c>
      <c r="Q121" s="99">
        <v>8.3388924998350618</v>
      </c>
      <c r="R121" s="99">
        <v>8.6510388015733213</v>
      </c>
      <c r="S121" s="99">
        <v>9.0271816400574583</v>
      </c>
      <c r="T121" s="99">
        <v>9.3598215927775463</v>
      </c>
      <c r="U121" s="99">
        <v>9.8728373596459438</v>
      </c>
      <c r="V121" s="99">
        <v>9.2351606753468243</v>
      </c>
      <c r="W121" s="99">
        <v>8.9409921726257924</v>
      </c>
      <c r="X121" s="99">
        <v>7.9073821479350546</v>
      </c>
      <c r="Y121" s="99">
        <v>6.4949805408792232</v>
      </c>
      <c r="DA121" s="63" t="s">
        <v>2861</v>
      </c>
    </row>
    <row r="122" spans="1:105" ht="12" customHeight="1" x14ac:dyDescent="0.25">
      <c r="A122" s="109" t="s">
        <v>120</v>
      </c>
      <c r="B122" s="110">
        <v>8.3550388370386166</v>
      </c>
      <c r="C122" s="110">
        <v>8.7704199549025308</v>
      </c>
      <c r="D122" s="110">
        <v>8.6686536024327854</v>
      </c>
      <c r="E122" s="110">
        <v>8.7163325243221816</v>
      </c>
      <c r="F122" s="110">
        <v>7.6552572794298559</v>
      </c>
      <c r="G122" s="110">
        <v>8.7221209724086961</v>
      </c>
      <c r="H122" s="110">
        <v>9.4293838825488105</v>
      </c>
      <c r="I122" s="110">
        <v>8.7202805893561557</v>
      </c>
      <c r="J122" s="110">
        <v>8.5144672282031664</v>
      </c>
      <c r="K122" s="110">
        <v>8.6289986679318211</v>
      </c>
      <c r="L122" s="110">
        <v>8.9410597421771421</v>
      </c>
      <c r="M122" s="110">
        <v>8.2345155000552968</v>
      </c>
      <c r="N122" s="110">
        <v>8.2469572854201765</v>
      </c>
      <c r="O122" s="110">
        <v>8.1909413011540817</v>
      </c>
      <c r="P122" s="110">
        <v>7.766515014421171</v>
      </c>
      <c r="Q122" s="110">
        <v>7.4475878011562955</v>
      </c>
      <c r="R122" s="110">
        <v>7.1891453643602103</v>
      </c>
      <c r="S122" s="110">
        <v>7.5768120304067477</v>
      </c>
      <c r="T122" s="110">
        <v>7.193651094475495</v>
      </c>
      <c r="U122" s="110">
        <v>7.0906464159337386</v>
      </c>
      <c r="V122" s="110">
        <v>6.8982168337855319</v>
      </c>
      <c r="W122" s="110">
        <v>7.1401352709866623</v>
      </c>
      <c r="X122" s="110">
        <v>7.6081896845683703</v>
      </c>
      <c r="Y122" s="110">
        <v>6.7048192421070159</v>
      </c>
      <c r="DA122" s="60" t="s">
        <v>2862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209</v>
      </c>
      <c r="B124" s="118">
        <f t="shared" ref="B124:Q124" si="42">B125+B128+B130+B139</f>
        <v>133.5272680694861</v>
      </c>
      <c r="C124" s="118">
        <f t="shared" si="42"/>
        <v>145.01649634844318</v>
      </c>
      <c r="D124" s="118">
        <f t="shared" si="42"/>
        <v>143.22975390471447</v>
      </c>
      <c r="E124" s="118">
        <f t="shared" si="42"/>
        <v>141.79716391608792</v>
      </c>
      <c r="F124" s="118">
        <f t="shared" si="42"/>
        <v>143.05171978651273</v>
      </c>
      <c r="G124" s="118">
        <f t="shared" si="42"/>
        <v>145.63470452491657</v>
      </c>
      <c r="H124" s="118">
        <f t="shared" si="42"/>
        <v>144.32586635502381</v>
      </c>
      <c r="I124" s="118">
        <f t="shared" si="42"/>
        <v>136.96209782576494</v>
      </c>
      <c r="J124" s="118">
        <f t="shared" si="42"/>
        <v>138.98179756300226</v>
      </c>
      <c r="K124" s="118">
        <f t="shared" si="42"/>
        <v>140.97360043016729</v>
      </c>
      <c r="L124" s="118">
        <f t="shared" si="42"/>
        <v>158.23220050003334</v>
      </c>
      <c r="M124" s="118">
        <f t="shared" si="42"/>
        <v>143.08693394183024</v>
      </c>
      <c r="N124" s="118">
        <f t="shared" si="42"/>
        <v>144.08449798385635</v>
      </c>
      <c r="O124" s="118">
        <f t="shared" si="42"/>
        <v>149.33288587477639</v>
      </c>
      <c r="P124" s="118">
        <f t="shared" si="42"/>
        <v>131.8588243283136</v>
      </c>
      <c r="Q124" s="118">
        <f t="shared" si="42"/>
        <v>135.22036280908046</v>
      </c>
      <c r="R124" s="118">
        <f t="shared" ref="R124:V124" si="43">R125+R128+R130+R139</f>
        <v>141.1891624880879</v>
      </c>
      <c r="S124" s="118">
        <f t="shared" si="43"/>
        <v>143.1598524119554</v>
      </c>
      <c r="T124" s="118">
        <f t="shared" si="43"/>
        <v>140.26016761654506</v>
      </c>
      <c r="U124" s="118">
        <f t="shared" si="43"/>
        <v>139.87145364663408</v>
      </c>
      <c r="V124" s="118">
        <f t="shared" si="43"/>
        <v>139.14144919147512</v>
      </c>
      <c r="W124" s="118">
        <f t="shared" ref="W124:Y124" si="44">W125+W128+W130+W139</f>
        <v>150.47915471724932</v>
      </c>
      <c r="X124" s="118">
        <f t="shared" si="44"/>
        <v>137.29362173923272</v>
      </c>
      <c r="Y124" s="118">
        <f t="shared" si="44"/>
        <v>132.6263612511604</v>
      </c>
      <c r="DA124" s="129" t="s">
        <v>2863</v>
      </c>
    </row>
    <row r="125" spans="1:105" ht="12.95" customHeight="1" x14ac:dyDescent="0.25">
      <c r="A125" s="121" t="s">
        <v>57</v>
      </c>
      <c r="B125" s="123">
        <f t="shared" ref="B125:Q125" si="45">SUM(B126:B127)</f>
        <v>112.02876346374657</v>
      </c>
      <c r="C125" s="123">
        <f t="shared" si="45"/>
        <v>122.42520329159251</v>
      </c>
      <c r="D125" s="123">
        <f t="shared" si="45"/>
        <v>120.20015203743617</v>
      </c>
      <c r="E125" s="123">
        <f t="shared" si="45"/>
        <v>117.67189825268019</v>
      </c>
      <c r="F125" s="123">
        <f t="shared" si="45"/>
        <v>119.15263198550227</v>
      </c>
      <c r="G125" s="123">
        <f t="shared" si="45"/>
        <v>120.91321027548508</v>
      </c>
      <c r="H125" s="123">
        <f t="shared" si="45"/>
        <v>120.10148764848964</v>
      </c>
      <c r="I125" s="123">
        <f t="shared" si="45"/>
        <v>112.42392659019978</v>
      </c>
      <c r="J125" s="123">
        <f t="shared" si="45"/>
        <v>115.62030041642588</v>
      </c>
      <c r="K125" s="123">
        <f t="shared" si="45"/>
        <v>117.25929272695916</v>
      </c>
      <c r="L125" s="123">
        <f t="shared" si="45"/>
        <v>134.04963162821716</v>
      </c>
      <c r="M125" s="123">
        <f t="shared" si="45"/>
        <v>118.9549467999904</v>
      </c>
      <c r="N125" s="123">
        <f t="shared" si="45"/>
        <v>120.50327442342532</v>
      </c>
      <c r="O125" s="123">
        <f t="shared" si="45"/>
        <v>125.8773640851286</v>
      </c>
      <c r="P125" s="123">
        <f t="shared" si="45"/>
        <v>109.13273298483016</v>
      </c>
      <c r="Q125" s="123">
        <f t="shared" si="45"/>
        <v>112.14255366156456</v>
      </c>
      <c r="R125" s="123">
        <f t="shared" ref="R125:V125" si="46">SUM(R126:R127)</f>
        <v>117.99686089041903</v>
      </c>
      <c r="S125" s="123">
        <f t="shared" si="46"/>
        <v>119.26841485356202</v>
      </c>
      <c r="T125" s="123">
        <f t="shared" si="46"/>
        <v>116.50036103875034</v>
      </c>
      <c r="U125" s="123">
        <f t="shared" si="46"/>
        <v>116.39525533778213</v>
      </c>
      <c r="V125" s="123">
        <f t="shared" si="46"/>
        <v>115.98168153173576</v>
      </c>
      <c r="W125" s="123">
        <f t="shared" ref="W125:Y125" si="47">SUM(W126:W127)</f>
        <v>126.40622310197728</v>
      </c>
      <c r="X125" s="123">
        <f t="shared" si="47"/>
        <v>115.67313171484629</v>
      </c>
      <c r="Y125" s="123">
        <f t="shared" si="47"/>
        <v>112.67217809966043</v>
      </c>
      <c r="DA125" s="130" t="s">
        <v>2864</v>
      </c>
    </row>
    <row r="126" spans="1:105" ht="12" customHeight="1" x14ac:dyDescent="0.25">
      <c r="A126" s="97" t="s">
        <v>199</v>
      </c>
      <c r="B126" s="99">
        <v>111.66039150045299</v>
      </c>
      <c r="C126" s="99">
        <v>122.02204402341609</v>
      </c>
      <c r="D126" s="99">
        <v>119.80500529985422</v>
      </c>
      <c r="E126" s="99">
        <v>117.29278932213064</v>
      </c>
      <c r="F126" s="99">
        <v>118.76738157601356</v>
      </c>
      <c r="G126" s="99">
        <v>120.52661264761613</v>
      </c>
      <c r="H126" s="99">
        <v>119.7242687203418</v>
      </c>
      <c r="I126" s="99">
        <v>112.07924191109436</v>
      </c>
      <c r="J126" s="99">
        <v>115.2675413207526</v>
      </c>
      <c r="K126" s="99">
        <v>116.90587770579786</v>
      </c>
      <c r="L126" s="99">
        <v>133.64455996326902</v>
      </c>
      <c r="M126" s="99">
        <v>118.60235498421193</v>
      </c>
      <c r="N126" s="99">
        <v>120.14725138451662</v>
      </c>
      <c r="O126" s="99">
        <v>125.49957942421683</v>
      </c>
      <c r="P126" s="99">
        <v>108.80967698271117</v>
      </c>
      <c r="Q126" s="99">
        <v>111.81086856059572</v>
      </c>
      <c r="R126" s="99">
        <v>117.64752486475494</v>
      </c>
      <c r="S126" s="99">
        <v>118.91701394753525</v>
      </c>
      <c r="T126" s="99">
        <v>116.15894234830468</v>
      </c>
      <c r="U126" s="99">
        <v>116.05340847434336</v>
      </c>
      <c r="V126" s="99">
        <v>115.64138278134423</v>
      </c>
      <c r="W126" s="99">
        <v>126.03334086477497</v>
      </c>
      <c r="X126" s="99">
        <v>115.33417431544635</v>
      </c>
      <c r="Y126" s="99">
        <v>112.34275140575234</v>
      </c>
      <c r="DA126" s="63" t="s">
        <v>2865</v>
      </c>
    </row>
    <row r="127" spans="1:105" ht="12" customHeight="1" x14ac:dyDescent="0.25">
      <c r="A127" s="97" t="s">
        <v>53</v>
      </c>
      <c r="B127" s="99">
        <v>0.36837196329358229</v>
      </c>
      <c r="C127" s="99">
        <v>0.40315926817642728</v>
      </c>
      <c r="D127" s="99">
        <v>0.3951467375819519</v>
      </c>
      <c r="E127" s="99">
        <v>0.37910893054955341</v>
      </c>
      <c r="F127" s="99">
        <v>0.38525040948869821</v>
      </c>
      <c r="G127" s="99">
        <v>0.38659762786894625</v>
      </c>
      <c r="H127" s="99">
        <v>0.37721892814783659</v>
      </c>
      <c r="I127" s="99">
        <v>0.34468467910542694</v>
      </c>
      <c r="J127" s="99">
        <v>0.35275909567327624</v>
      </c>
      <c r="K127" s="99">
        <v>0.35341502116129897</v>
      </c>
      <c r="L127" s="99">
        <v>0.40507166494814312</v>
      </c>
      <c r="M127" s="99">
        <v>0.35259181577847043</v>
      </c>
      <c r="N127" s="99">
        <v>0.35602303890870474</v>
      </c>
      <c r="O127" s="99">
        <v>0.3777846609117787</v>
      </c>
      <c r="P127" s="99">
        <v>0.32305600211899543</v>
      </c>
      <c r="Q127" s="99">
        <v>0.33168510096883536</v>
      </c>
      <c r="R127" s="99">
        <v>0.34933602566408328</v>
      </c>
      <c r="S127" s="99">
        <v>0.35140090602677104</v>
      </c>
      <c r="T127" s="99">
        <v>0.34141869044566098</v>
      </c>
      <c r="U127" s="99">
        <v>0.34184686343878135</v>
      </c>
      <c r="V127" s="99">
        <v>0.3402987503915233</v>
      </c>
      <c r="W127" s="99">
        <v>0.37288223720231134</v>
      </c>
      <c r="X127" s="99">
        <v>0.33895739939995112</v>
      </c>
      <c r="Y127" s="99">
        <v>0.32942669390809648</v>
      </c>
      <c r="DA127" s="63" t="s">
        <v>2866</v>
      </c>
    </row>
    <row r="128" spans="1:105" ht="12.95" customHeight="1" x14ac:dyDescent="0.25">
      <c r="A128" s="121" t="s">
        <v>92</v>
      </c>
      <c r="B128" s="123">
        <f t="shared" ref="B128:Y128" si="48">B129</f>
        <v>8.7860982407817853E-2</v>
      </c>
      <c r="C128" s="123">
        <f t="shared" si="48"/>
        <v>9.7339283549254654E-2</v>
      </c>
      <c r="D128" s="123">
        <f t="shared" si="48"/>
        <v>9.2863967100620351E-2</v>
      </c>
      <c r="E128" s="123">
        <f t="shared" si="48"/>
        <v>0.19567357420297343</v>
      </c>
      <c r="F128" s="123">
        <f t="shared" si="48"/>
        <v>9.3898394969453403E-2</v>
      </c>
      <c r="G128" s="123">
        <f t="shared" si="48"/>
        <v>0.11619911062418846</v>
      </c>
      <c r="H128" s="123">
        <f t="shared" si="48"/>
        <v>0.16502140079246319</v>
      </c>
      <c r="I128" s="123">
        <f t="shared" si="48"/>
        <v>0.14309953870344783</v>
      </c>
      <c r="J128" s="123">
        <f t="shared" si="48"/>
        <v>0.14567284544681178</v>
      </c>
      <c r="K128" s="123">
        <f t="shared" si="48"/>
        <v>0.14491886833032933</v>
      </c>
      <c r="L128" s="123">
        <f t="shared" si="48"/>
        <v>0.1743576330338043</v>
      </c>
      <c r="M128" s="123">
        <f t="shared" si="48"/>
        <v>0.17919044605384618</v>
      </c>
      <c r="N128" s="123">
        <f t="shared" si="48"/>
        <v>0.25535804289440922</v>
      </c>
      <c r="O128" s="123">
        <f t="shared" si="48"/>
        <v>0.20240685970493863</v>
      </c>
      <c r="P128" s="123">
        <f t="shared" si="48"/>
        <v>0.18266373444581951</v>
      </c>
      <c r="Q128" s="123">
        <f t="shared" si="48"/>
        <v>0.26129886267467289</v>
      </c>
      <c r="R128" s="123">
        <f t="shared" si="48"/>
        <v>0.24680407623108291</v>
      </c>
      <c r="S128" s="123">
        <f t="shared" si="48"/>
        <v>0.29118103798460132</v>
      </c>
      <c r="T128" s="123">
        <f t="shared" si="48"/>
        <v>0.27200536836516576</v>
      </c>
      <c r="U128" s="123">
        <f t="shared" si="48"/>
        <v>0.29396096940304905</v>
      </c>
      <c r="V128" s="123">
        <f t="shared" si="48"/>
        <v>0.26627667550542578</v>
      </c>
      <c r="W128" s="123">
        <f t="shared" si="48"/>
        <v>0.27650688680139346</v>
      </c>
      <c r="X128" s="123">
        <f t="shared" si="48"/>
        <v>0.26653909165851369</v>
      </c>
      <c r="Y128" s="123">
        <f t="shared" si="48"/>
        <v>0.24028720549641186</v>
      </c>
      <c r="DA128" s="130" t="s">
        <v>2867</v>
      </c>
    </row>
    <row r="129" spans="1:105" ht="12" customHeight="1" x14ac:dyDescent="0.25">
      <c r="A129" s="97" t="s">
        <v>53</v>
      </c>
      <c r="B129" s="99">
        <f>RES_hhdet_fech!B129/RES_summary!B$19</f>
        <v>8.7860982407817853E-2</v>
      </c>
      <c r="C129" s="99">
        <f>RES_hhdet_fech!C129/RES_summary!C$19</f>
        <v>9.7339283549254654E-2</v>
      </c>
      <c r="D129" s="99">
        <f>RES_hhdet_fech!D129/RES_summary!D$19</f>
        <v>9.2863967100620351E-2</v>
      </c>
      <c r="E129" s="99">
        <f>RES_hhdet_fech!E129/RES_summary!E$19</f>
        <v>0.19567357420297343</v>
      </c>
      <c r="F129" s="99">
        <f>RES_hhdet_fech!F129/RES_summary!F$19</f>
        <v>9.3898394969453403E-2</v>
      </c>
      <c r="G129" s="99">
        <f>RES_hhdet_fech!G129/RES_summary!G$19</f>
        <v>0.11619911062418846</v>
      </c>
      <c r="H129" s="99">
        <f>RES_hhdet_fech!H129/RES_summary!H$19</f>
        <v>0.16502140079246319</v>
      </c>
      <c r="I129" s="99">
        <f>RES_hhdet_fech!I129/RES_summary!I$19</f>
        <v>0.14309953870344783</v>
      </c>
      <c r="J129" s="99">
        <f>RES_hhdet_fech!J129/RES_summary!J$19</f>
        <v>0.14567284544681178</v>
      </c>
      <c r="K129" s="99">
        <f>RES_hhdet_fech!K129/RES_summary!K$19</f>
        <v>0.14491886833032933</v>
      </c>
      <c r="L129" s="99">
        <f>RES_hhdet_fech!L129/RES_summary!L$19</f>
        <v>0.1743576330338043</v>
      </c>
      <c r="M129" s="99">
        <f>RES_hhdet_fech!M129/RES_summary!M$19</f>
        <v>0.17919044605384618</v>
      </c>
      <c r="N129" s="99">
        <f>RES_hhdet_fech!N129/RES_summary!N$19</f>
        <v>0.25535804289440922</v>
      </c>
      <c r="O129" s="99">
        <f>RES_hhdet_fech!O129/RES_summary!O$19</f>
        <v>0.20240685970493863</v>
      </c>
      <c r="P129" s="99">
        <f>RES_hhdet_fech!P129/RES_summary!P$19</f>
        <v>0.18266373444581951</v>
      </c>
      <c r="Q129" s="99">
        <f>RES_hhdet_fech!Q129/RES_summary!Q$19</f>
        <v>0.26129886267467289</v>
      </c>
      <c r="R129" s="99">
        <f>RES_hhdet_fech!R129/RES_summary!R$19</f>
        <v>0.24680407623108291</v>
      </c>
      <c r="S129" s="99">
        <f>RES_hhdet_fech!S129/RES_summary!S$19</f>
        <v>0.29118103798460132</v>
      </c>
      <c r="T129" s="99">
        <f>RES_hhdet_fech!T129/RES_summary!T$19</f>
        <v>0.27200536836516576</v>
      </c>
      <c r="U129" s="99">
        <f>RES_hhdet_fech!U129/RES_summary!U$19</f>
        <v>0.29396096940304905</v>
      </c>
      <c r="V129" s="99">
        <f>RES_hhdet_fech!V129/RES_summary!V$19</f>
        <v>0.26627667550542578</v>
      </c>
      <c r="W129" s="99">
        <f>RES_hhdet_fech!W129/RES_summary!W$19</f>
        <v>0.27650688680139346</v>
      </c>
      <c r="X129" s="99">
        <f>RES_hhdet_fech!X129/RES_summary!X$19</f>
        <v>0.26653909165851369</v>
      </c>
      <c r="Y129" s="99">
        <f>RES_hhdet_fech!Y129/RES_summary!Y$19</f>
        <v>0.24028720549641186</v>
      </c>
      <c r="DA129" s="63" t="s">
        <v>2868</v>
      </c>
    </row>
    <row r="130" spans="1:105" ht="12" customHeight="1" x14ac:dyDescent="0.25">
      <c r="A130" s="121" t="s">
        <v>55</v>
      </c>
      <c r="B130" s="123">
        <v>14.085971708611607</v>
      </c>
      <c r="C130" s="123">
        <v>15.045596315502584</v>
      </c>
      <c r="D130" s="123">
        <v>15.362739768052753</v>
      </c>
      <c r="E130" s="123">
        <v>15.565332892833045</v>
      </c>
      <c r="F130" s="123">
        <v>15.836899181859698</v>
      </c>
      <c r="G130" s="123">
        <v>16.165536850674723</v>
      </c>
      <c r="H130" s="123">
        <v>16.046383866326757</v>
      </c>
      <c r="I130" s="123">
        <v>16.410447060701543</v>
      </c>
      <c r="J130" s="123">
        <v>15.769151087056327</v>
      </c>
      <c r="K130" s="123">
        <v>16.063765848592627</v>
      </c>
      <c r="L130" s="123">
        <v>16.39442030616814</v>
      </c>
      <c r="M130" s="123">
        <v>16.744466246280048</v>
      </c>
      <c r="N130" s="123">
        <v>16.223368144077366</v>
      </c>
      <c r="O130" s="123">
        <v>16.230876580580549</v>
      </c>
      <c r="P130" s="123">
        <v>15.848479960210405</v>
      </c>
      <c r="Q130" s="123">
        <v>16.148685200781358</v>
      </c>
      <c r="R130" s="123">
        <v>16.360986270761867</v>
      </c>
      <c r="S130" s="123">
        <v>16.790101232907304</v>
      </c>
      <c r="T130" s="123">
        <v>16.812148364477778</v>
      </c>
      <c r="U130" s="123">
        <v>16.542539533629935</v>
      </c>
      <c r="V130" s="123">
        <v>16.295670270333353</v>
      </c>
      <c r="W130" s="123">
        <v>17.205471215191906</v>
      </c>
      <c r="X130" s="123">
        <v>15.160162630393581</v>
      </c>
      <c r="Y130" s="123">
        <v>14.0089043545834</v>
      </c>
      <c r="DA130" s="130" t="s">
        <v>2869</v>
      </c>
    </row>
    <row r="131" spans="1:105" ht="12" customHeight="1" x14ac:dyDescent="0.25">
      <c r="A131" s="97" t="s">
        <v>128</v>
      </c>
      <c r="B131" s="99">
        <v>12.82405578676252</v>
      </c>
      <c r="C131" s="99">
        <v>13.987275357755458</v>
      </c>
      <c r="D131" s="99">
        <v>14.216793917705584</v>
      </c>
      <c r="E131" s="99">
        <v>14.381440382984904</v>
      </c>
      <c r="F131" s="99">
        <v>14.633209734043712</v>
      </c>
      <c r="G131" s="99">
        <v>15.052990500598295</v>
      </c>
      <c r="H131" s="99">
        <v>14.961496325373615</v>
      </c>
      <c r="I131" s="99">
        <v>15.114891525990705</v>
      </c>
      <c r="J131" s="99">
        <v>14.632816675890302</v>
      </c>
      <c r="K131" s="99">
        <v>14.963537659255453</v>
      </c>
      <c r="L131" s="99">
        <v>15.310191068547079</v>
      </c>
      <c r="M131" s="99">
        <v>15.545870079422254</v>
      </c>
      <c r="N131" s="99">
        <v>15.045383459989974</v>
      </c>
      <c r="O131" s="99">
        <v>15.116843307556401</v>
      </c>
      <c r="P131" s="99">
        <v>15.029264365711954</v>
      </c>
      <c r="Q131" s="99">
        <v>15.277018609664673</v>
      </c>
      <c r="R131" s="99">
        <v>15.526215172080882</v>
      </c>
      <c r="S131" s="99">
        <v>15.79394392808114</v>
      </c>
      <c r="T131" s="99">
        <v>15.749813832070053</v>
      </c>
      <c r="U131" s="99">
        <v>15.668217038041712</v>
      </c>
      <c r="V131" s="99">
        <v>15.548909742466272</v>
      </c>
      <c r="W131" s="99">
        <v>16.56558765969779</v>
      </c>
      <c r="X131" s="99">
        <v>14.143975035748371</v>
      </c>
      <c r="Y131" s="99">
        <v>13.268047458739893</v>
      </c>
      <c r="DA131" s="63" t="s">
        <v>2870</v>
      </c>
    </row>
    <row r="132" spans="1:105" ht="12" customHeight="1" x14ac:dyDescent="0.25">
      <c r="A132" s="97" t="s">
        <v>127</v>
      </c>
      <c r="B132" s="99">
        <v>15.885519813002777</v>
      </c>
      <c r="C132" s="99">
        <v>15.872089573745916</v>
      </c>
      <c r="D132" s="99">
        <v>16.781310267753295</v>
      </c>
      <c r="E132" s="99">
        <v>16.197777206379588</v>
      </c>
      <c r="F132" s="99">
        <v>17.952112141286637</v>
      </c>
      <c r="G132" s="99">
        <v>17.902695299965419</v>
      </c>
      <c r="H132" s="99">
        <v>16.926458474500951</v>
      </c>
      <c r="I132" s="99">
        <v>17.568088185198576</v>
      </c>
      <c r="J132" s="99">
        <v>16.70098010951002</v>
      </c>
      <c r="K132" s="99">
        <v>16.649835949802505</v>
      </c>
      <c r="L132" s="99">
        <v>17.050856327239103</v>
      </c>
      <c r="M132" s="99">
        <v>17.40654382811714</v>
      </c>
      <c r="N132" s="99">
        <v>16.095763332425697</v>
      </c>
      <c r="O132" s="99">
        <v>15.675564432614497</v>
      </c>
      <c r="P132" s="99">
        <v>15.811466220951122</v>
      </c>
      <c r="Q132" s="99">
        <v>15.751467565873876</v>
      </c>
      <c r="R132" s="99">
        <v>16.010989850629276</v>
      </c>
      <c r="S132" s="99">
        <v>16.598148223842234</v>
      </c>
      <c r="T132" s="99">
        <v>15.746132494949782</v>
      </c>
      <c r="U132" s="99">
        <v>16.110697267731947</v>
      </c>
      <c r="V132" s="99">
        <v>15.884377199211981</v>
      </c>
      <c r="W132" s="99">
        <v>17.480438193286847</v>
      </c>
      <c r="X132" s="99">
        <v>13.428338172217131</v>
      </c>
      <c r="Y132" s="99">
        <v>11.649850747606754</v>
      </c>
      <c r="DA132" s="63" t="s">
        <v>2871</v>
      </c>
    </row>
    <row r="133" spans="1:105" ht="12" customHeight="1" x14ac:dyDescent="0.25">
      <c r="A133" s="100" t="s">
        <v>199</v>
      </c>
      <c r="B133" s="102">
        <v>8.0525494414579217</v>
      </c>
      <c r="C133" s="102">
        <v>7.7988153502098907</v>
      </c>
      <c r="D133" s="102">
        <v>8.2819677957127951</v>
      </c>
      <c r="E133" s="102">
        <v>7.9178165710573278</v>
      </c>
      <c r="F133" s="102">
        <v>8.9773112518499669</v>
      </c>
      <c r="G133" s="102">
        <v>8.8045494579599293</v>
      </c>
      <c r="H133" s="102">
        <v>8.168055626046435</v>
      </c>
      <c r="I133" s="102">
        <v>9.1010072886767546</v>
      </c>
      <c r="J133" s="102">
        <v>8.115589412423601</v>
      </c>
      <c r="K133" s="102">
        <v>8.0492267732110996</v>
      </c>
      <c r="L133" s="102">
        <v>8.3431525519278527</v>
      </c>
      <c r="M133" s="102">
        <v>8.4578311259460044</v>
      </c>
      <c r="N133" s="102">
        <v>7.6900087073324661</v>
      </c>
      <c r="O133" s="102">
        <v>7.5875995751398406</v>
      </c>
      <c r="P133" s="102">
        <v>7.2695005504505046</v>
      </c>
      <c r="Q133" s="102">
        <v>7.1730489952315457</v>
      </c>
      <c r="R133" s="102">
        <v>7.2990852248248626</v>
      </c>
      <c r="S133" s="102">
        <v>7.8034432493450296</v>
      </c>
      <c r="T133" s="102">
        <v>7.4814032238046648</v>
      </c>
      <c r="U133" s="102">
        <v>7.5294768973385517</v>
      </c>
      <c r="V133" s="102">
        <v>7.1854905345719269</v>
      </c>
      <c r="W133" s="102">
        <v>8.4578359378098806</v>
      </c>
      <c r="X133" s="102">
        <v>5.4295655627440489</v>
      </c>
      <c r="Y133" s="102">
        <v>4.2204635489261682</v>
      </c>
      <c r="DA133" s="131" t="s">
        <v>2872</v>
      </c>
    </row>
    <row r="134" spans="1:105" ht="12" customHeight="1" x14ac:dyDescent="0.25">
      <c r="A134" s="103" t="s">
        <v>52</v>
      </c>
      <c r="B134" s="105">
        <v>7.8329703715448531</v>
      </c>
      <c r="C134" s="105">
        <v>8.0732742235360195</v>
      </c>
      <c r="D134" s="105">
        <v>8.4993424720404995</v>
      </c>
      <c r="E134" s="105">
        <v>8.2799606353222526</v>
      </c>
      <c r="F134" s="105">
        <v>8.9748008894366667</v>
      </c>
      <c r="G134" s="105">
        <v>9.0981458420054953</v>
      </c>
      <c r="H134" s="105">
        <v>8.758402848454514</v>
      </c>
      <c r="I134" s="105">
        <v>8.4670808965218196</v>
      </c>
      <c r="J134" s="105">
        <v>8.5853906970864209</v>
      </c>
      <c r="K134" s="105">
        <v>8.6006091765914015</v>
      </c>
      <c r="L134" s="105">
        <v>8.7077037753112521</v>
      </c>
      <c r="M134" s="105">
        <v>8.9487127021711341</v>
      </c>
      <c r="N134" s="105">
        <v>8.4057546250932305</v>
      </c>
      <c r="O134" s="105">
        <v>8.0879648574746508</v>
      </c>
      <c r="P134" s="105">
        <v>8.5419656705006144</v>
      </c>
      <c r="Q134" s="105">
        <v>8.5784185706423326</v>
      </c>
      <c r="R134" s="105">
        <v>8.7119046258044115</v>
      </c>
      <c r="S134" s="105">
        <v>8.7947049744972023</v>
      </c>
      <c r="T134" s="105">
        <v>8.2647292711451197</v>
      </c>
      <c r="U134" s="105">
        <v>8.5812203703933942</v>
      </c>
      <c r="V134" s="105">
        <v>8.6988866646400549</v>
      </c>
      <c r="W134" s="105">
        <v>9.0226022554769632</v>
      </c>
      <c r="X134" s="105">
        <v>7.9987726094730816</v>
      </c>
      <c r="Y134" s="105">
        <v>7.4293871986805851</v>
      </c>
      <c r="DA134" s="132" t="s">
        <v>2873</v>
      </c>
    </row>
    <row r="135" spans="1:105" ht="12" customHeight="1" x14ac:dyDescent="0.25">
      <c r="A135" s="106" t="s">
        <v>122</v>
      </c>
      <c r="B135" s="102">
        <v>22.473805230686914</v>
      </c>
      <c r="C135" s="102">
        <v>22.108985912918925</v>
      </c>
      <c r="D135" s="102">
        <v>23.115064081516579</v>
      </c>
      <c r="E135" s="102">
        <v>23.611542567391446</v>
      </c>
      <c r="F135" s="102">
        <v>23.585051587304076</v>
      </c>
      <c r="G135" s="102">
        <v>23.442776351042841</v>
      </c>
      <c r="H135" s="102">
        <v>23.159846032554029</v>
      </c>
      <c r="I135" s="102">
        <v>24.553706208194122</v>
      </c>
      <c r="J135" s="102">
        <v>23.034647132887471</v>
      </c>
      <c r="K135" s="102">
        <v>22.777990937858263</v>
      </c>
      <c r="L135" s="102">
        <v>23.333682869397375</v>
      </c>
      <c r="M135" s="102">
        <v>24.239659369670029</v>
      </c>
      <c r="N135" s="102">
        <v>23.219252708371162</v>
      </c>
      <c r="O135" s="102">
        <v>22.694292424858901</v>
      </c>
      <c r="P135" s="102">
        <v>20.791548601218381</v>
      </c>
      <c r="Q135" s="102">
        <v>21.175994121586299</v>
      </c>
      <c r="R135" s="102">
        <v>21.098553606804671</v>
      </c>
      <c r="S135" s="102">
        <v>21.892734246377987</v>
      </c>
      <c r="T135" s="102">
        <v>21.931210095166715</v>
      </c>
      <c r="U135" s="102">
        <v>20.890822059761323</v>
      </c>
      <c r="V135" s="102">
        <v>20.371479757406586</v>
      </c>
      <c r="W135" s="102">
        <v>20.642915418049974</v>
      </c>
      <c r="X135" s="102">
        <v>20.685169974916889</v>
      </c>
      <c r="Y135" s="102">
        <v>19.036605974708003</v>
      </c>
      <c r="DA135" s="131" t="s">
        <v>2874</v>
      </c>
    </row>
    <row r="136" spans="1:105" ht="12" customHeight="1" x14ac:dyDescent="0.25">
      <c r="A136" s="107" t="s">
        <v>121</v>
      </c>
      <c r="B136" s="105">
        <v>20.449754760793859</v>
      </c>
      <c r="C136" s="105">
        <v>20.286352569313621</v>
      </c>
      <c r="D136" s="105">
        <v>21.241017962903339</v>
      </c>
      <c r="E136" s="105">
        <v>21.611983573040352</v>
      </c>
      <c r="F136" s="105">
        <v>22.067933439064699</v>
      </c>
      <c r="G136" s="105">
        <v>21.957539668504761</v>
      </c>
      <c r="H136" s="105">
        <v>21.567128631822264</v>
      </c>
      <c r="I136" s="105">
        <v>23.610339588201928</v>
      </c>
      <c r="J136" s="105">
        <v>21.602221048776375</v>
      </c>
      <c r="K136" s="105">
        <v>21.833022603073619</v>
      </c>
      <c r="L136" s="105">
        <v>22.004968278706968</v>
      </c>
      <c r="M136" s="105">
        <v>23.463068382164483</v>
      </c>
      <c r="N136" s="105">
        <v>22.317796510022873</v>
      </c>
      <c r="O136" s="105">
        <v>21.84677295953221</v>
      </c>
      <c r="P136" s="105">
        <v>19.491536308094418</v>
      </c>
      <c r="Q136" s="105">
        <v>19.870846276686343</v>
      </c>
      <c r="R136" s="105">
        <v>19.93477690359083</v>
      </c>
      <c r="S136" s="105">
        <v>21.342512218477069</v>
      </c>
      <c r="T136" s="105">
        <v>21.950312134638004</v>
      </c>
      <c r="U136" s="105">
        <v>20.952720335985564</v>
      </c>
      <c r="V136" s="105">
        <v>20.210080031627779</v>
      </c>
      <c r="W136" s="105">
        <v>21.189869371899579</v>
      </c>
      <c r="X136" s="105">
        <v>22.278629551547443</v>
      </c>
      <c r="Y136" s="105">
        <v>18.700202250317062</v>
      </c>
      <c r="DA136" s="132" t="s">
        <v>2875</v>
      </c>
    </row>
    <row r="137" spans="1:105" ht="12" customHeight="1" x14ac:dyDescent="0.25">
      <c r="A137" s="108" t="s">
        <v>53</v>
      </c>
      <c r="B137" s="99">
        <v>10.186078963534564</v>
      </c>
      <c r="C137" s="99">
        <v>9.6767985224146518</v>
      </c>
      <c r="D137" s="99">
        <v>10.368479397621734</v>
      </c>
      <c r="E137" s="99">
        <v>10.516580893322896</v>
      </c>
      <c r="F137" s="99">
        <v>11.317218006310677</v>
      </c>
      <c r="G137" s="99">
        <v>11.087111709271959</v>
      </c>
      <c r="H137" s="99">
        <v>10.723448362778353</v>
      </c>
      <c r="I137" s="99">
        <v>12.883736810949609</v>
      </c>
      <c r="J137" s="99">
        <v>10.765624585274779</v>
      </c>
      <c r="K137" s="99">
        <v>10.970435699965098</v>
      </c>
      <c r="L137" s="99">
        <v>10.848684156015793</v>
      </c>
      <c r="M137" s="99">
        <v>12.034897470024047</v>
      </c>
      <c r="N137" s="99">
        <v>11.413893590518876</v>
      </c>
      <c r="O137" s="99">
        <v>11.529414126829208</v>
      </c>
      <c r="P137" s="99">
        <v>9.2457798951342642</v>
      </c>
      <c r="Q137" s="99">
        <v>9.3560570561974199</v>
      </c>
      <c r="R137" s="99">
        <v>9.4810494962912504</v>
      </c>
      <c r="S137" s="99">
        <v>10.718346637679765</v>
      </c>
      <c r="T137" s="99">
        <v>10.206712864746203</v>
      </c>
      <c r="U137" s="99">
        <v>9.7455741452718705</v>
      </c>
      <c r="V137" s="99">
        <v>8.6489237273021757</v>
      </c>
      <c r="W137" s="99">
        <v>10.129441349195691</v>
      </c>
      <c r="X137" s="99">
        <v>10.054493534456347</v>
      </c>
      <c r="Y137" s="99">
        <v>7.5025196710333173</v>
      </c>
      <c r="DA137" s="63" t="s">
        <v>2876</v>
      </c>
    </row>
    <row r="138" spans="1:105" ht="12" customHeight="1" x14ac:dyDescent="0.25">
      <c r="A138" s="108" t="s">
        <v>52</v>
      </c>
      <c r="B138" s="99">
        <v>10.263675797259298</v>
      </c>
      <c r="C138" s="99">
        <v>10.609554046898966</v>
      </c>
      <c r="D138" s="99">
        <v>10.872538565281607</v>
      </c>
      <c r="E138" s="99">
        <v>11.09540267971745</v>
      </c>
      <c r="F138" s="99">
        <v>10.750715432754017</v>
      </c>
      <c r="G138" s="99">
        <v>10.870427959232812</v>
      </c>
      <c r="H138" s="99">
        <v>10.843680269043913</v>
      </c>
      <c r="I138" s="99">
        <v>10.726602777252321</v>
      </c>
      <c r="J138" s="99">
        <v>10.836596463501603</v>
      </c>
      <c r="K138" s="99">
        <v>10.862586903108525</v>
      </c>
      <c r="L138" s="99">
        <v>11.156284122691172</v>
      </c>
      <c r="M138" s="99">
        <v>11.428170912140441</v>
      </c>
      <c r="N138" s="99">
        <v>10.903902919503999</v>
      </c>
      <c r="O138" s="99">
        <v>10.317358832703</v>
      </c>
      <c r="P138" s="99">
        <v>10.245756412960155</v>
      </c>
      <c r="Q138" s="99">
        <v>10.514789220488922</v>
      </c>
      <c r="R138" s="99">
        <v>10.453727407299574</v>
      </c>
      <c r="S138" s="99">
        <v>10.624165580797305</v>
      </c>
      <c r="T138" s="99">
        <v>11.743599269891801</v>
      </c>
      <c r="U138" s="99">
        <v>11.207146190713688</v>
      </c>
      <c r="V138" s="99">
        <v>11.561156304325607</v>
      </c>
      <c r="W138" s="99">
        <v>11.060428022703885</v>
      </c>
      <c r="X138" s="99">
        <v>12.224136017091087</v>
      </c>
      <c r="Y138" s="99">
        <v>11.197682579283748</v>
      </c>
      <c r="DA138" s="63" t="s">
        <v>2877</v>
      </c>
    </row>
    <row r="139" spans="1:105" ht="12" customHeight="1" x14ac:dyDescent="0.25">
      <c r="A139" s="121" t="s">
        <v>54</v>
      </c>
      <c r="B139" s="123">
        <v>7.3246719147200947</v>
      </c>
      <c r="C139" s="123">
        <v>7.4483574577988341</v>
      </c>
      <c r="D139" s="123">
        <v>7.5739981321249195</v>
      </c>
      <c r="E139" s="123">
        <v>8.3642591963717088</v>
      </c>
      <c r="F139" s="123">
        <v>7.9682902241813265</v>
      </c>
      <c r="G139" s="123">
        <v>8.4397582881325732</v>
      </c>
      <c r="H139" s="123">
        <v>8.012973439414937</v>
      </c>
      <c r="I139" s="123">
        <v>7.9846246361601505</v>
      </c>
      <c r="J139" s="123">
        <v>7.4466732140732539</v>
      </c>
      <c r="K139" s="123">
        <v>7.5056229862851618</v>
      </c>
      <c r="L139" s="123">
        <v>7.6137909326142443</v>
      </c>
      <c r="M139" s="123">
        <v>7.2083304495059446</v>
      </c>
      <c r="N139" s="123">
        <v>7.1024973734592427</v>
      </c>
      <c r="O139" s="123">
        <v>7.0222383493623086</v>
      </c>
      <c r="P139" s="123">
        <v>6.6949476488272275</v>
      </c>
      <c r="Q139" s="123">
        <v>6.6678250840598308</v>
      </c>
      <c r="R139" s="123">
        <v>6.5845112506759262</v>
      </c>
      <c r="S139" s="123">
        <v>6.8101552875014644</v>
      </c>
      <c r="T139" s="123">
        <v>6.6756528449517694</v>
      </c>
      <c r="U139" s="123">
        <v>6.6396978058189751</v>
      </c>
      <c r="V139" s="123">
        <v>6.5978207139005862</v>
      </c>
      <c r="W139" s="123">
        <v>6.5909535132787331</v>
      </c>
      <c r="X139" s="123">
        <v>6.1937883023343216</v>
      </c>
      <c r="Y139" s="123">
        <v>5.7049915914201694</v>
      </c>
      <c r="DA139" s="130" t="s">
        <v>2878</v>
      </c>
    </row>
    <row r="140" spans="1:105" ht="12" customHeight="1" x14ac:dyDescent="0.25">
      <c r="A140" s="97" t="s">
        <v>50</v>
      </c>
      <c r="B140" s="99">
        <v>7.7353767833957807</v>
      </c>
      <c r="C140" s="99">
        <v>7.9234722355431728</v>
      </c>
      <c r="D140" s="99">
        <v>8.4403130724761386</v>
      </c>
      <c r="E140" s="99">
        <v>9.8299395020659279</v>
      </c>
      <c r="F140" s="99">
        <v>8.9842510291863746</v>
      </c>
      <c r="G140" s="99">
        <v>10.738436596467016</v>
      </c>
      <c r="H140" s="99">
        <v>9.2523672906258803</v>
      </c>
      <c r="I140" s="99">
        <v>10.161114503313661</v>
      </c>
      <c r="J140" s="99">
        <v>8.7901277870158481</v>
      </c>
      <c r="K140" s="99">
        <v>9.4787114588687995</v>
      </c>
      <c r="L140" s="99">
        <v>9.1395338652816829</v>
      </c>
      <c r="M140" s="99">
        <v>8.9527668221674741</v>
      </c>
      <c r="N140" s="99">
        <v>8.6521752687231643</v>
      </c>
      <c r="O140" s="99">
        <v>8.4100200478123153</v>
      </c>
      <c r="P140" s="99">
        <v>8.3992601924493879</v>
      </c>
      <c r="Q140" s="99">
        <v>8.3904575551663125</v>
      </c>
      <c r="R140" s="99">
        <v>8.3666489785724121</v>
      </c>
      <c r="S140" s="99">
        <v>8.8286101845586877</v>
      </c>
      <c r="T140" s="99">
        <v>8.9183783340517309</v>
      </c>
      <c r="U140" s="99">
        <v>9.269970102187882</v>
      </c>
      <c r="V140" s="99">
        <v>8.9746885928533278</v>
      </c>
      <c r="W140" s="99">
        <v>8.6278859952730347</v>
      </c>
      <c r="X140" s="99">
        <v>7.8659604032479997</v>
      </c>
      <c r="Y140" s="99">
        <v>7.0890660309317992</v>
      </c>
      <c r="DA140" s="63" t="s">
        <v>2879</v>
      </c>
    </row>
    <row r="141" spans="1:105" ht="12" customHeight="1" x14ac:dyDescent="0.25">
      <c r="A141" s="109" t="s">
        <v>120</v>
      </c>
      <c r="B141" s="110">
        <v>7.0339998192214175</v>
      </c>
      <c r="C141" s="110">
        <v>7.118485295300947</v>
      </c>
      <c r="D141" s="110">
        <v>7.0168664918468275</v>
      </c>
      <c r="E141" s="110">
        <v>7.507676323915728</v>
      </c>
      <c r="F141" s="110">
        <v>7.4292537061697601</v>
      </c>
      <c r="G141" s="110">
        <v>7.2962469730326331</v>
      </c>
      <c r="H141" s="110">
        <v>7.4387079666664864</v>
      </c>
      <c r="I141" s="110">
        <v>7.0218950269216229</v>
      </c>
      <c r="J141" s="110">
        <v>6.8808957659430785</v>
      </c>
      <c r="K141" s="110">
        <v>6.7034283204479435</v>
      </c>
      <c r="L141" s="110">
        <v>7.0068665167236048</v>
      </c>
      <c r="M141" s="110">
        <v>6.5310291364536024</v>
      </c>
      <c r="N141" s="110">
        <v>6.5242754054726664</v>
      </c>
      <c r="O141" s="110">
        <v>6.515115626650684</v>
      </c>
      <c r="P141" s="110">
        <v>6.0864772616658822</v>
      </c>
      <c r="Q141" s="110">
        <v>6.0677125858152348</v>
      </c>
      <c r="R141" s="110">
        <v>5.9777607924439122</v>
      </c>
      <c r="S141" s="110">
        <v>6.1413300589592259</v>
      </c>
      <c r="T141" s="110">
        <v>5.9419146239351361</v>
      </c>
      <c r="U141" s="110">
        <v>5.7999506431933412</v>
      </c>
      <c r="V141" s="110">
        <v>5.8495792820874151</v>
      </c>
      <c r="W141" s="110">
        <v>5.926898692323209</v>
      </c>
      <c r="X141" s="110">
        <v>5.6228510335468123</v>
      </c>
      <c r="Y141" s="110">
        <v>5.2058452164850078</v>
      </c>
      <c r="DA141" s="60" t="s">
        <v>2880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91.662843696122323</v>
      </c>
      <c r="C143" s="118">
        <f t="shared" si="49"/>
        <v>95.792939249462421</v>
      </c>
      <c r="D143" s="118">
        <f t="shared" si="49"/>
        <v>91.503925388054583</v>
      </c>
      <c r="E143" s="118">
        <f t="shared" si="49"/>
        <v>91.261042539919316</v>
      </c>
      <c r="F143" s="118">
        <f t="shared" si="49"/>
        <v>85.062755711415491</v>
      </c>
      <c r="G143" s="118">
        <f t="shared" si="49"/>
        <v>84.433321912137899</v>
      </c>
      <c r="H143" s="118">
        <f t="shared" si="49"/>
        <v>80.831236341672977</v>
      </c>
      <c r="I143" s="118">
        <f t="shared" si="49"/>
        <v>75.676955005807443</v>
      </c>
      <c r="J143" s="118">
        <f t="shared" si="49"/>
        <v>72.673064782866973</v>
      </c>
      <c r="K143" s="118">
        <f t="shared" si="49"/>
        <v>71.515516918799676</v>
      </c>
      <c r="L143" s="118">
        <f t="shared" si="49"/>
        <v>76.614362035495077</v>
      </c>
      <c r="M143" s="118">
        <f t="shared" si="49"/>
        <v>68.77229415529591</v>
      </c>
      <c r="N143" s="118">
        <f t="shared" si="49"/>
        <v>68.647927024150533</v>
      </c>
      <c r="O143" s="118">
        <f t="shared" si="49"/>
        <v>66.503952262340121</v>
      </c>
      <c r="P143" s="118">
        <f t="shared" si="49"/>
        <v>58.97641233643224</v>
      </c>
      <c r="Q143" s="118">
        <f t="shared" si="49"/>
        <v>58.080376838773326</v>
      </c>
      <c r="R143" s="118">
        <f t="shared" ref="R143:V143" si="50">R144+R146+R148+R157</f>
        <v>59.155763160712191</v>
      </c>
      <c r="S143" s="118">
        <f t="shared" si="50"/>
        <v>57.601781301805836</v>
      </c>
      <c r="T143" s="118">
        <f t="shared" si="50"/>
        <v>55.966334768259202</v>
      </c>
      <c r="U143" s="118">
        <f t="shared" si="50"/>
        <v>54.005496597135298</v>
      </c>
      <c r="V143" s="118">
        <f t="shared" si="50"/>
        <v>52.050073378817594</v>
      </c>
      <c r="W143" s="118">
        <f t="shared" ref="W143:Y143" si="51">W144+W146+W148+W157</f>
        <v>52.750884355859306</v>
      </c>
      <c r="X143" s="118">
        <f t="shared" si="51"/>
        <v>48.356532482992243</v>
      </c>
      <c r="Y143" s="118">
        <f t="shared" si="51"/>
        <v>46.146477115820559</v>
      </c>
      <c r="DA143" s="129" t="s">
        <v>2881</v>
      </c>
    </row>
    <row r="144" spans="1:105" ht="12.95" customHeight="1" x14ac:dyDescent="0.25">
      <c r="A144" s="121" t="s">
        <v>57</v>
      </c>
      <c r="B144" s="123">
        <f t="shared" ref="B144:Y144" si="52">B145</f>
        <v>66.480580162384996</v>
      </c>
      <c r="C144" s="123">
        <f t="shared" si="52"/>
        <v>70.869253384951207</v>
      </c>
      <c r="D144" s="123">
        <f t="shared" si="52"/>
        <v>65.910482744809187</v>
      </c>
      <c r="E144" s="123">
        <f t="shared" si="52"/>
        <v>64.318350366190842</v>
      </c>
      <c r="F144" s="123">
        <f t="shared" si="52"/>
        <v>58.318513832082296</v>
      </c>
      <c r="G144" s="123">
        <f t="shared" si="52"/>
        <v>57.677977985933232</v>
      </c>
      <c r="H144" s="123">
        <f t="shared" si="52"/>
        <v>53.881306560316958</v>
      </c>
      <c r="I144" s="123">
        <f t="shared" si="52"/>
        <v>48.832121372159342</v>
      </c>
      <c r="J144" s="123">
        <f t="shared" si="52"/>
        <v>46.721347567664466</v>
      </c>
      <c r="K144" s="123">
        <f t="shared" si="52"/>
        <v>45.80415678623762</v>
      </c>
      <c r="L144" s="123">
        <f t="shared" si="52"/>
        <v>49.033789343256487</v>
      </c>
      <c r="M144" s="123">
        <f t="shared" si="52"/>
        <v>41.453170057095015</v>
      </c>
      <c r="N144" s="123">
        <f t="shared" si="52"/>
        <v>41.581156620113568</v>
      </c>
      <c r="O144" s="123">
        <f t="shared" si="52"/>
        <v>39.520906143746188</v>
      </c>
      <c r="P144" s="123">
        <f t="shared" si="52"/>
        <v>33.981827953850726</v>
      </c>
      <c r="Q144" s="123">
        <f t="shared" si="52"/>
        <v>32.863523643991861</v>
      </c>
      <c r="R144" s="123">
        <f t="shared" si="52"/>
        <v>33.425056319121438</v>
      </c>
      <c r="S144" s="123">
        <f t="shared" si="52"/>
        <v>31.398080105857556</v>
      </c>
      <c r="T144" s="123">
        <f t="shared" si="52"/>
        <v>29.549091080213572</v>
      </c>
      <c r="U144" s="123">
        <f t="shared" si="52"/>
        <v>28.099413935374518</v>
      </c>
      <c r="V144" s="123">
        <f t="shared" si="52"/>
        <v>25.983256641004065</v>
      </c>
      <c r="W144" s="123">
        <f t="shared" si="52"/>
        <v>27.296435352821188</v>
      </c>
      <c r="X144" s="123">
        <f t="shared" si="52"/>
        <v>25.398471932585924</v>
      </c>
      <c r="Y144" s="123">
        <f t="shared" si="52"/>
        <v>24.831062130277623</v>
      </c>
      <c r="DA144" s="130" t="s">
        <v>2882</v>
      </c>
    </row>
    <row r="145" spans="1:105" ht="12" customHeight="1" x14ac:dyDescent="0.25">
      <c r="A145" s="97" t="s">
        <v>53</v>
      </c>
      <c r="B145" s="99">
        <v>66.480580162384996</v>
      </c>
      <c r="C145" s="99">
        <v>70.869253384951207</v>
      </c>
      <c r="D145" s="99">
        <v>65.910482744809187</v>
      </c>
      <c r="E145" s="99">
        <v>64.318350366190842</v>
      </c>
      <c r="F145" s="99">
        <v>58.318513832082296</v>
      </c>
      <c r="G145" s="99">
        <v>57.677977985933232</v>
      </c>
      <c r="H145" s="99">
        <v>53.881306560316958</v>
      </c>
      <c r="I145" s="99">
        <v>48.832121372159342</v>
      </c>
      <c r="J145" s="99">
        <v>46.721347567664466</v>
      </c>
      <c r="K145" s="99">
        <v>45.80415678623762</v>
      </c>
      <c r="L145" s="99">
        <v>49.033789343256487</v>
      </c>
      <c r="M145" s="99">
        <v>41.453170057095015</v>
      </c>
      <c r="N145" s="99">
        <v>41.581156620113568</v>
      </c>
      <c r="O145" s="99">
        <v>39.520906143746188</v>
      </c>
      <c r="P145" s="99">
        <v>33.981827953850726</v>
      </c>
      <c r="Q145" s="99">
        <v>32.863523643991861</v>
      </c>
      <c r="R145" s="99">
        <v>33.425056319121438</v>
      </c>
      <c r="S145" s="99">
        <v>31.398080105857556</v>
      </c>
      <c r="T145" s="99">
        <v>29.549091080213572</v>
      </c>
      <c r="U145" s="99">
        <v>28.099413935374518</v>
      </c>
      <c r="V145" s="99">
        <v>25.983256641004065</v>
      </c>
      <c r="W145" s="99">
        <v>27.296435352821188</v>
      </c>
      <c r="X145" s="99">
        <v>25.398471932585924</v>
      </c>
      <c r="Y145" s="99">
        <v>24.831062130277623</v>
      </c>
      <c r="DA145" s="63" t="s">
        <v>2883</v>
      </c>
    </row>
    <row r="146" spans="1:105" ht="12.95" customHeight="1" x14ac:dyDescent="0.25">
      <c r="A146" s="121" t="s">
        <v>92</v>
      </c>
      <c r="B146" s="123">
        <f t="shared" ref="B146:Y146" si="53">B147</f>
        <v>1.4778528485298992</v>
      </c>
      <c r="C146" s="123">
        <f t="shared" si="53"/>
        <v>1.4084897899148328</v>
      </c>
      <c r="D146" s="123">
        <f t="shared" si="53"/>
        <v>1.0198284054405939</v>
      </c>
      <c r="E146" s="123">
        <f t="shared" si="53"/>
        <v>1.7278685914484273</v>
      </c>
      <c r="F146" s="123">
        <f t="shared" si="53"/>
        <v>0.96080622297641627</v>
      </c>
      <c r="G146" s="123">
        <f t="shared" si="53"/>
        <v>1.0345610686322879</v>
      </c>
      <c r="H146" s="123">
        <f t="shared" si="53"/>
        <v>1.2692109184383529</v>
      </c>
      <c r="I146" s="123">
        <f t="shared" si="53"/>
        <v>0.92101596861023272</v>
      </c>
      <c r="J146" s="123">
        <f t="shared" si="53"/>
        <v>0.9264371923527438</v>
      </c>
      <c r="K146" s="123">
        <f t="shared" si="53"/>
        <v>1.1100958248542105</v>
      </c>
      <c r="L146" s="123">
        <f t="shared" si="53"/>
        <v>1.2824536804351461</v>
      </c>
      <c r="M146" s="123">
        <f t="shared" si="53"/>
        <v>1.2441123213668293</v>
      </c>
      <c r="N146" s="123">
        <f t="shared" si="53"/>
        <v>1.3611306618903745</v>
      </c>
      <c r="O146" s="123">
        <f t="shared" si="53"/>
        <v>1.2036608539480851</v>
      </c>
      <c r="P146" s="123">
        <f t="shared" si="53"/>
        <v>1.0783326251576422</v>
      </c>
      <c r="Q146" s="123">
        <f t="shared" si="53"/>
        <v>1.2222474074900962</v>
      </c>
      <c r="R146" s="123">
        <f t="shared" si="53"/>
        <v>1.3608583289016201</v>
      </c>
      <c r="S146" s="123">
        <f t="shared" si="53"/>
        <v>1.453507903408517</v>
      </c>
      <c r="T146" s="123">
        <f t="shared" si="53"/>
        <v>1.3736346420669205</v>
      </c>
      <c r="U146" s="123">
        <f t="shared" si="53"/>
        <v>1.5415520155111242</v>
      </c>
      <c r="V146" s="123">
        <f t="shared" si="53"/>
        <v>1.5719305387359281</v>
      </c>
      <c r="W146" s="123">
        <f t="shared" si="53"/>
        <v>1.6325139052602582</v>
      </c>
      <c r="X146" s="123">
        <f t="shared" si="53"/>
        <v>1.4415808789797875</v>
      </c>
      <c r="Y146" s="123">
        <f t="shared" si="53"/>
        <v>1.4430368532674867</v>
      </c>
      <c r="DA146" s="130" t="s">
        <v>2884</v>
      </c>
    </row>
    <row r="147" spans="1:105" ht="12" customHeight="1" x14ac:dyDescent="0.25">
      <c r="A147" s="97" t="s">
        <v>53</v>
      </c>
      <c r="B147" s="99">
        <f>RES_hhdet_fech!B147/RES_summary!B$19</f>
        <v>1.4778528485298992</v>
      </c>
      <c r="C147" s="99">
        <f>RES_hhdet_fech!C147/RES_summary!C$19</f>
        <v>1.4084897899148328</v>
      </c>
      <c r="D147" s="99">
        <f>RES_hhdet_fech!D147/RES_summary!D$19</f>
        <v>1.0198284054405939</v>
      </c>
      <c r="E147" s="99">
        <f>RES_hhdet_fech!E147/RES_summary!E$19</f>
        <v>1.7278685914484273</v>
      </c>
      <c r="F147" s="99">
        <f>RES_hhdet_fech!F147/RES_summary!F$19</f>
        <v>0.96080622297641627</v>
      </c>
      <c r="G147" s="99">
        <f>RES_hhdet_fech!G147/RES_summary!G$19</f>
        <v>1.0345610686322879</v>
      </c>
      <c r="H147" s="99">
        <f>RES_hhdet_fech!H147/RES_summary!H$19</f>
        <v>1.2692109184383529</v>
      </c>
      <c r="I147" s="99">
        <f>RES_hhdet_fech!I147/RES_summary!I$19</f>
        <v>0.92101596861023272</v>
      </c>
      <c r="J147" s="99">
        <f>RES_hhdet_fech!J147/RES_summary!J$19</f>
        <v>0.9264371923527438</v>
      </c>
      <c r="K147" s="99">
        <f>RES_hhdet_fech!K147/RES_summary!K$19</f>
        <v>1.1100958248542105</v>
      </c>
      <c r="L147" s="99">
        <f>RES_hhdet_fech!L147/RES_summary!L$19</f>
        <v>1.2824536804351461</v>
      </c>
      <c r="M147" s="99">
        <f>RES_hhdet_fech!M147/RES_summary!M$19</f>
        <v>1.2441123213668293</v>
      </c>
      <c r="N147" s="99">
        <f>RES_hhdet_fech!N147/RES_summary!N$19</f>
        <v>1.3611306618903745</v>
      </c>
      <c r="O147" s="99">
        <f>RES_hhdet_fech!O147/RES_summary!O$19</f>
        <v>1.2036608539480851</v>
      </c>
      <c r="P147" s="99">
        <f>RES_hhdet_fech!P147/RES_summary!P$19</f>
        <v>1.0783326251576422</v>
      </c>
      <c r="Q147" s="99">
        <f>RES_hhdet_fech!Q147/RES_summary!Q$19</f>
        <v>1.2222474074900962</v>
      </c>
      <c r="R147" s="99">
        <f>RES_hhdet_fech!R147/RES_summary!R$19</f>
        <v>1.3608583289016201</v>
      </c>
      <c r="S147" s="99">
        <f>RES_hhdet_fech!S147/RES_summary!S$19</f>
        <v>1.453507903408517</v>
      </c>
      <c r="T147" s="99">
        <f>RES_hhdet_fech!T147/RES_summary!T$19</f>
        <v>1.3736346420669205</v>
      </c>
      <c r="U147" s="99">
        <f>RES_hhdet_fech!U147/RES_summary!U$19</f>
        <v>1.5415520155111242</v>
      </c>
      <c r="V147" s="99">
        <f>RES_hhdet_fech!V147/RES_summary!V$19</f>
        <v>1.5719305387359281</v>
      </c>
      <c r="W147" s="99">
        <f>RES_hhdet_fech!W147/RES_summary!W$19</f>
        <v>1.6325139052602582</v>
      </c>
      <c r="X147" s="99">
        <f>RES_hhdet_fech!X147/RES_summary!X$19</f>
        <v>1.4415808789797875</v>
      </c>
      <c r="Y147" s="99">
        <f>RES_hhdet_fech!Y147/RES_summary!Y$19</f>
        <v>1.4430368532674867</v>
      </c>
      <c r="DA147" s="63" t="s">
        <v>2885</v>
      </c>
    </row>
    <row r="148" spans="1:105" ht="12" customHeight="1" x14ac:dyDescent="0.25">
      <c r="A148" s="121" t="s">
        <v>55</v>
      </c>
      <c r="B148" s="123">
        <v>17.94319608843907</v>
      </c>
      <c r="C148" s="123">
        <v>17.256597971171509</v>
      </c>
      <c r="D148" s="123">
        <v>17.331733527740585</v>
      </c>
      <c r="E148" s="123">
        <v>17.193571012000469</v>
      </c>
      <c r="F148" s="123">
        <v>17.39887311523545</v>
      </c>
      <c r="G148" s="123">
        <v>17.215484371118499</v>
      </c>
      <c r="H148" s="123">
        <v>17.172169442886776</v>
      </c>
      <c r="I148" s="123">
        <v>17.139994668985597</v>
      </c>
      <c r="J148" s="123">
        <v>16.56196380759091</v>
      </c>
      <c r="K148" s="123">
        <v>16.31969474697252</v>
      </c>
      <c r="L148" s="123">
        <v>16.875637997506043</v>
      </c>
      <c r="M148" s="123">
        <v>17.323818490567767</v>
      </c>
      <c r="N148" s="123">
        <v>17.236474881188741</v>
      </c>
      <c r="O148" s="123">
        <v>17.496019497432627</v>
      </c>
      <c r="P148" s="123">
        <v>16.271882567181819</v>
      </c>
      <c r="Q148" s="123">
        <v>16.377914570744281</v>
      </c>
      <c r="R148" s="123">
        <v>16.605421394346674</v>
      </c>
      <c r="S148" s="123">
        <v>16.867116982535645</v>
      </c>
      <c r="T148" s="123">
        <v>17.108759078381297</v>
      </c>
      <c r="U148" s="123">
        <v>16.601520967429281</v>
      </c>
      <c r="V148" s="123">
        <v>16.576055777252993</v>
      </c>
      <c r="W148" s="123">
        <v>16.218867808617627</v>
      </c>
      <c r="X148" s="123">
        <v>14.122501294021914</v>
      </c>
      <c r="Y148" s="123">
        <v>12.922049735581416</v>
      </c>
      <c r="DA148" s="130" t="s">
        <v>2886</v>
      </c>
    </row>
    <row r="149" spans="1:105" ht="12" customHeight="1" x14ac:dyDescent="0.25">
      <c r="A149" s="97" t="s">
        <v>124</v>
      </c>
      <c r="B149" s="99">
        <v>19.08084088888365</v>
      </c>
      <c r="C149" s="99">
        <v>18.181908264043237</v>
      </c>
      <c r="D149" s="99">
        <v>17.452158946912796</v>
      </c>
      <c r="E149" s="99">
        <v>16.904545108584873</v>
      </c>
      <c r="F149" s="99">
        <v>17.454947718354763</v>
      </c>
      <c r="G149" s="99">
        <v>16.961574187143778</v>
      </c>
      <c r="H149" s="99">
        <v>16.957329582978122</v>
      </c>
      <c r="I149" s="99">
        <v>16.852609341940106</v>
      </c>
      <c r="J149" s="99">
        <v>17.003187081676632</v>
      </c>
      <c r="K149" s="99">
        <v>16.990139224977852</v>
      </c>
      <c r="L149" s="99">
        <v>17.760352158845414</v>
      </c>
      <c r="M149" s="99">
        <v>16.833723837264376</v>
      </c>
      <c r="N149" s="99">
        <v>16.126322229723321</v>
      </c>
      <c r="O149" s="99">
        <v>15.784801592272812</v>
      </c>
      <c r="P149" s="99">
        <v>15.041090586498051</v>
      </c>
      <c r="Q149" s="99">
        <v>13.943906248407233</v>
      </c>
      <c r="R149" s="99">
        <v>14.646397120295672</v>
      </c>
      <c r="S149" s="99">
        <v>14.372192861622008</v>
      </c>
      <c r="T149" s="99">
        <v>15.170044523528381</v>
      </c>
      <c r="U149" s="99">
        <v>14.455187931452077</v>
      </c>
      <c r="V149" s="99">
        <v>15.31642641999256</v>
      </c>
      <c r="W149" s="99">
        <v>14.127423584960233</v>
      </c>
      <c r="X149" s="99">
        <v>13.302261323952246</v>
      </c>
      <c r="Y149" s="99">
        <v>11.700304785475257</v>
      </c>
      <c r="DA149" s="63" t="s">
        <v>2887</v>
      </c>
    </row>
    <row r="150" spans="1:105" ht="12" customHeight="1" x14ac:dyDescent="0.25">
      <c r="A150" s="97" t="s">
        <v>123</v>
      </c>
      <c r="B150" s="99">
        <v>11.85142984560183</v>
      </c>
      <c r="C150" s="99">
        <v>11.749978783245274</v>
      </c>
      <c r="D150" s="99">
        <v>11.44711874210253</v>
      </c>
      <c r="E150" s="99">
        <v>11.190704545324753</v>
      </c>
      <c r="F150" s="99">
        <v>11.303947317433689</v>
      </c>
      <c r="G150" s="99">
        <v>11.184967130953098</v>
      </c>
      <c r="H150" s="99">
        <v>11.297437739397703</v>
      </c>
      <c r="I150" s="99">
        <v>11.323334188745292</v>
      </c>
      <c r="J150" s="99">
        <v>11.435519593658571</v>
      </c>
      <c r="K150" s="99">
        <v>11.541945976457232</v>
      </c>
      <c r="L150" s="99">
        <v>11.717537742398452</v>
      </c>
      <c r="M150" s="99">
        <v>10.177981835479168</v>
      </c>
      <c r="N150" s="99">
        <v>9.7838221173579498</v>
      </c>
      <c r="O150" s="99">
        <v>9.7338563356461325</v>
      </c>
      <c r="P150" s="99">
        <v>9.3480169512038209</v>
      </c>
      <c r="Q150" s="99">
        <v>8.7744089661974787</v>
      </c>
      <c r="R150" s="99">
        <v>9.3854657334645513</v>
      </c>
      <c r="S150" s="99">
        <v>9.3954791831934656</v>
      </c>
      <c r="T150" s="99">
        <v>9.8117430942950925</v>
      </c>
      <c r="U150" s="99">
        <v>9.6212489849108263</v>
      </c>
      <c r="V150" s="99">
        <v>11.012114074280186</v>
      </c>
      <c r="W150" s="99">
        <v>10.022998680699336</v>
      </c>
      <c r="X150" s="99">
        <v>9.9186640603910412</v>
      </c>
      <c r="Y150" s="99">
        <v>9.2982641866761924</v>
      </c>
      <c r="DA150" s="63" t="s">
        <v>2888</v>
      </c>
    </row>
    <row r="151" spans="1:105" ht="12" customHeight="1" x14ac:dyDescent="0.25">
      <c r="A151" s="100" t="s">
        <v>50</v>
      </c>
      <c r="B151" s="102">
        <v>3.6680144308216702</v>
      </c>
      <c r="C151" s="102">
        <v>3.8289969279571903</v>
      </c>
      <c r="D151" s="102">
        <v>3.6254759766894855</v>
      </c>
      <c r="E151" s="102">
        <v>3.0317926211083064</v>
      </c>
      <c r="F151" s="102">
        <v>3.1603421804058454</v>
      </c>
      <c r="G151" s="102">
        <v>3.4374957171470104</v>
      </c>
      <c r="H151" s="102">
        <v>3.3175445011732037</v>
      </c>
      <c r="I151" s="102">
        <v>3.3283769928553837</v>
      </c>
      <c r="J151" s="102">
        <v>3.2890222005662388</v>
      </c>
      <c r="K151" s="102">
        <v>3.4284844140137793</v>
      </c>
      <c r="L151" s="102">
        <v>2.9912132397187681</v>
      </c>
      <c r="M151" s="102">
        <v>1.9904094081398165</v>
      </c>
      <c r="N151" s="102">
        <v>1.8960705443696135</v>
      </c>
      <c r="O151" s="102">
        <v>1.7140569193716919</v>
      </c>
      <c r="P151" s="102">
        <v>1.8149989635129293</v>
      </c>
      <c r="Q151" s="102">
        <v>1.6179756162133612</v>
      </c>
      <c r="R151" s="102">
        <v>1.9620886436620311</v>
      </c>
      <c r="S151" s="102">
        <v>1.851573130927338</v>
      </c>
      <c r="T151" s="102">
        <v>1.782533575938914</v>
      </c>
      <c r="U151" s="102">
        <v>1.733154154034461</v>
      </c>
      <c r="V151" s="102">
        <v>2.2165400112028579</v>
      </c>
      <c r="W151" s="102">
        <v>2.2113302999999593</v>
      </c>
      <c r="X151" s="102">
        <v>2.5288544084348854</v>
      </c>
      <c r="Y151" s="102">
        <v>2.2849344748087432</v>
      </c>
      <c r="DA151" s="131" t="s">
        <v>2889</v>
      </c>
    </row>
    <row r="152" spans="1:105" ht="12" customHeight="1" x14ac:dyDescent="0.25">
      <c r="A152" s="103" t="s">
        <v>52</v>
      </c>
      <c r="B152" s="105">
        <v>8.1834154147801623</v>
      </c>
      <c r="C152" s="105">
        <v>7.9209818552880833</v>
      </c>
      <c r="D152" s="105">
        <v>7.8216427654130438</v>
      </c>
      <c r="E152" s="105">
        <v>8.1589119242164454</v>
      </c>
      <c r="F152" s="105">
        <v>8.1436051370278424</v>
      </c>
      <c r="G152" s="105">
        <v>7.7474714138060863</v>
      </c>
      <c r="H152" s="105">
        <v>7.9798932382244967</v>
      </c>
      <c r="I152" s="105">
        <v>7.9949571958899091</v>
      </c>
      <c r="J152" s="105">
        <v>8.1464973930923303</v>
      </c>
      <c r="K152" s="105">
        <v>8.1134615624434545</v>
      </c>
      <c r="L152" s="105">
        <v>8.7263245026796863</v>
      </c>
      <c r="M152" s="105">
        <v>8.1875724273393509</v>
      </c>
      <c r="N152" s="105">
        <v>7.8877515729883392</v>
      </c>
      <c r="O152" s="105">
        <v>8.0197994162744397</v>
      </c>
      <c r="P152" s="105">
        <v>7.5330179876908927</v>
      </c>
      <c r="Q152" s="105">
        <v>7.1564333499841171</v>
      </c>
      <c r="R152" s="105">
        <v>7.4233770898025213</v>
      </c>
      <c r="S152" s="105">
        <v>7.5439060522661272</v>
      </c>
      <c r="T152" s="105">
        <v>8.0292095183561791</v>
      </c>
      <c r="U152" s="105">
        <v>7.8880948308763648</v>
      </c>
      <c r="V152" s="105">
        <v>8.7955740630773303</v>
      </c>
      <c r="W152" s="105">
        <v>7.811668380699377</v>
      </c>
      <c r="X152" s="105">
        <v>7.3898096519561536</v>
      </c>
      <c r="Y152" s="105">
        <v>7.01332971186745</v>
      </c>
      <c r="DA152" s="132" t="s">
        <v>2890</v>
      </c>
    </row>
    <row r="153" spans="1:105" ht="12" customHeight="1" x14ac:dyDescent="0.25">
      <c r="A153" s="106" t="s">
        <v>122</v>
      </c>
      <c r="B153" s="102">
        <v>18.099199706196774</v>
      </c>
      <c r="C153" s="102">
        <v>17.363221215469558</v>
      </c>
      <c r="D153" s="102">
        <v>17.556985193741934</v>
      </c>
      <c r="E153" s="102">
        <v>17.435613006784145</v>
      </c>
      <c r="F153" s="102">
        <v>17.525175884992979</v>
      </c>
      <c r="G153" s="102">
        <v>17.410053489508297</v>
      </c>
      <c r="H153" s="102">
        <v>17.343666657392617</v>
      </c>
      <c r="I153" s="102">
        <v>17.239856161693481</v>
      </c>
      <c r="J153" s="102">
        <v>16.58125069650939</v>
      </c>
      <c r="K153" s="102">
        <v>16.07403784218641</v>
      </c>
      <c r="L153" s="102">
        <v>16.735552772852692</v>
      </c>
      <c r="M153" s="102">
        <v>17.497658299160413</v>
      </c>
      <c r="N153" s="102">
        <v>17.747867231050407</v>
      </c>
      <c r="O153" s="102">
        <v>18.250317188292833</v>
      </c>
      <c r="P153" s="102">
        <v>16.968759123990964</v>
      </c>
      <c r="Q153" s="102">
        <v>17.351042091414453</v>
      </c>
      <c r="R153" s="102">
        <v>17.476762924354844</v>
      </c>
      <c r="S153" s="102">
        <v>17.655520938927921</v>
      </c>
      <c r="T153" s="102">
        <v>17.694047221072218</v>
      </c>
      <c r="U153" s="102">
        <v>17.210009825750863</v>
      </c>
      <c r="V153" s="102">
        <v>17.128974459151475</v>
      </c>
      <c r="W153" s="102">
        <v>16.756011469290058</v>
      </c>
      <c r="X153" s="102">
        <v>14.071747258854247</v>
      </c>
      <c r="Y153" s="102">
        <v>13.240013157158812</v>
      </c>
      <c r="DA153" s="131" t="s">
        <v>2891</v>
      </c>
    </row>
    <row r="154" spans="1:105" ht="12" customHeight="1" x14ac:dyDescent="0.25">
      <c r="A154" s="107" t="s">
        <v>121</v>
      </c>
      <c r="B154" s="105">
        <v>15.033007007732824</v>
      </c>
      <c r="C154" s="105">
        <v>15.186744945827936</v>
      </c>
      <c r="D154" s="105">
        <v>15.852230423523745</v>
      </c>
      <c r="E154" s="105">
        <v>16.488240040833634</v>
      </c>
      <c r="F154" s="105">
        <v>16.737889762412539</v>
      </c>
      <c r="G154" s="105">
        <v>16.710670769823182</v>
      </c>
      <c r="H154" s="105">
        <v>16.716057484442114</v>
      </c>
      <c r="I154" s="105">
        <v>17.141052740975113</v>
      </c>
      <c r="J154" s="105">
        <v>16.087014905009241</v>
      </c>
      <c r="K154" s="105">
        <v>16.552234844857228</v>
      </c>
      <c r="L154" s="105">
        <v>16.637679860968433</v>
      </c>
      <c r="M154" s="105">
        <v>17.359946459564931</v>
      </c>
      <c r="N154" s="105">
        <v>16.84945772443923</v>
      </c>
      <c r="O154" s="105">
        <v>16.961122341729457</v>
      </c>
      <c r="P154" s="105">
        <v>15.625175583275208</v>
      </c>
      <c r="Q154" s="105">
        <v>15.91590499077672</v>
      </c>
      <c r="R154" s="105">
        <v>16.072659126189357</v>
      </c>
      <c r="S154" s="105">
        <v>16.780307439960758</v>
      </c>
      <c r="T154" s="105">
        <v>17.06839306598917</v>
      </c>
      <c r="U154" s="105">
        <v>16.576601336685879</v>
      </c>
      <c r="V154" s="105">
        <v>16.161220073656853</v>
      </c>
      <c r="W154" s="105">
        <v>16.237912152545679</v>
      </c>
      <c r="X154" s="105">
        <v>14.562924366067254</v>
      </c>
      <c r="Y154" s="105">
        <v>12.906508165944446</v>
      </c>
      <c r="DA154" s="132" t="s">
        <v>2892</v>
      </c>
    </row>
    <row r="155" spans="1:105" ht="12" customHeight="1" x14ac:dyDescent="0.25">
      <c r="A155" s="108" t="s">
        <v>53</v>
      </c>
      <c r="B155" s="99">
        <v>8.9530908930224236</v>
      </c>
      <c r="C155" s="99">
        <v>8.8769819726082257</v>
      </c>
      <c r="D155" s="99">
        <v>8.9154566156978436</v>
      </c>
      <c r="E155" s="99">
        <v>8.8008485985406182</v>
      </c>
      <c r="F155" s="99">
        <v>9.0264810217929838</v>
      </c>
      <c r="G155" s="99">
        <v>8.6953702250154947</v>
      </c>
      <c r="H155" s="99">
        <v>8.4002663499031804</v>
      </c>
      <c r="I155" s="99">
        <v>9.0634054916121354</v>
      </c>
      <c r="J155" s="99">
        <v>7.8715346278552794</v>
      </c>
      <c r="K155" s="99">
        <v>8.0265524719288042</v>
      </c>
      <c r="L155" s="99">
        <v>8.10766275191944</v>
      </c>
      <c r="M155" s="99">
        <v>8.1081428317653579</v>
      </c>
      <c r="N155" s="99">
        <v>7.7819166307423995</v>
      </c>
      <c r="O155" s="99">
        <v>8.0131225301134279</v>
      </c>
      <c r="P155" s="99">
        <v>6.7427307025785188</v>
      </c>
      <c r="Q155" s="99">
        <v>6.8161169403857684</v>
      </c>
      <c r="R155" s="99">
        <v>6.8844635495824518</v>
      </c>
      <c r="S155" s="99">
        <v>7.4041319381871684</v>
      </c>
      <c r="T155" s="99">
        <v>7.1695159050132142</v>
      </c>
      <c r="U155" s="99">
        <v>6.8056514557291035</v>
      </c>
      <c r="V155" s="99">
        <v>6.23265178560787</v>
      </c>
      <c r="W155" s="99">
        <v>6.6532569475680665</v>
      </c>
      <c r="X155" s="99">
        <v>5.2335132092545695</v>
      </c>
      <c r="Y155" s="99">
        <v>4.283683328500711</v>
      </c>
      <c r="DA155" s="63" t="s">
        <v>2893</v>
      </c>
    </row>
    <row r="156" spans="1:105" ht="12" customHeight="1" x14ac:dyDescent="0.25">
      <c r="A156" s="108" t="s">
        <v>52</v>
      </c>
      <c r="B156" s="99">
        <v>6.0799161147104037</v>
      </c>
      <c r="C156" s="99">
        <v>6.3097629732197085</v>
      </c>
      <c r="D156" s="99">
        <v>6.9367738078259045</v>
      </c>
      <c r="E156" s="99">
        <v>7.687391442293019</v>
      </c>
      <c r="F156" s="99">
        <v>7.7114087406195537</v>
      </c>
      <c r="G156" s="99">
        <v>8.0153005448076868</v>
      </c>
      <c r="H156" s="99">
        <v>8.3157911345389373</v>
      </c>
      <c r="I156" s="99">
        <v>8.0776472493629736</v>
      </c>
      <c r="J156" s="99">
        <v>8.2154802771539579</v>
      </c>
      <c r="K156" s="99">
        <v>8.5256823729284239</v>
      </c>
      <c r="L156" s="99">
        <v>8.5300171090489894</v>
      </c>
      <c r="M156" s="99">
        <v>9.2518036277995783</v>
      </c>
      <c r="N156" s="99">
        <v>9.0675410936968213</v>
      </c>
      <c r="O156" s="99">
        <v>8.9479998116160271</v>
      </c>
      <c r="P156" s="99">
        <v>8.8824448806966902</v>
      </c>
      <c r="Q156" s="99">
        <v>9.0997880503909485</v>
      </c>
      <c r="R156" s="99">
        <v>9.1881955766069048</v>
      </c>
      <c r="S156" s="99">
        <v>9.3761755017735897</v>
      </c>
      <c r="T156" s="99">
        <v>9.8988771609759603</v>
      </c>
      <c r="U156" s="99">
        <v>9.7709498809567794</v>
      </c>
      <c r="V156" s="99">
        <v>9.9285682880489858</v>
      </c>
      <c r="W156" s="99">
        <v>9.5846552049776133</v>
      </c>
      <c r="X156" s="99">
        <v>9.3294111568126858</v>
      </c>
      <c r="Y156" s="99">
        <v>8.6228248374437388</v>
      </c>
      <c r="DA156" s="63" t="s">
        <v>2894</v>
      </c>
    </row>
    <row r="157" spans="1:105" ht="12" customHeight="1" x14ac:dyDescent="0.25">
      <c r="A157" s="121" t="s">
        <v>54</v>
      </c>
      <c r="B157" s="123">
        <v>5.7612145967683714</v>
      </c>
      <c r="C157" s="123">
        <v>6.2585981034248803</v>
      </c>
      <c r="D157" s="123">
        <v>7.24188071006422</v>
      </c>
      <c r="E157" s="123">
        <v>8.0212525702795929</v>
      </c>
      <c r="F157" s="123">
        <v>8.3845625411213245</v>
      </c>
      <c r="G157" s="123">
        <v>8.5052984864538885</v>
      </c>
      <c r="H157" s="123">
        <v>8.5085494200308904</v>
      </c>
      <c r="I157" s="123">
        <v>8.7838229960522707</v>
      </c>
      <c r="J157" s="123">
        <v>8.4633162152588568</v>
      </c>
      <c r="K157" s="123">
        <v>8.2815695607353206</v>
      </c>
      <c r="L157" s="123">
        <v>9.4224810142974036</v>
      </c>
      <c r="M157" s="123">
        <v>8.7511932862662949</v>
      </c>
      <c r="N157" s="123">
        <v>8.4691648609578483</v>
      </c>
      <c r="O157" s="123">
        <v>8.2833657672132137</v>
      </c>
      <c r="P157" s="123">
        <v>7.6443691902420525</v>
      </c>
      <c r="Q157" s="123">
        <v>7.6166912165470864</v>
      </c>
      <c r="R157" s="123">
        <v>7.7644271183424589</v>
      </c>
      <c r="S157" s="123">
        <v>7.8830763100041237</v>
      </c>
      <c r="T157" s="123">
        <v>7.9348499675974127</v>
      </c>
      <c r="U157" s="123">
        <v>7.7630096788203771</v>
      </c>
      <c r="V157" s="123">
        <v>7.9188304218246079</v>
      </c>
      <c r="W157" s="123">
        <v>7.6030672891602276</v>
      </c>
      <c r="X157" s="123">
        <v>7.3939783774046166</v>
      </c>
      <c r="Y157" s="123">
        <v>6.9503283966940366</v>
      </c>
      <c r="DA157" s="130" t="s">
        <v>2895</v>
      </c>
    </row>
    <row r="158" spans="1:105" ht="12" customHeight="1" x14ac:dyDescent="0.25">
      <c r="A158" s="97" t="s">
        <v>50</v>
      </c>
      <c r="B158" s="99">
        <v>15.112010458197101</v>
      </c>
      <c r="C158" s="99">
        <v>15.793623690547673</v>
      </c>
      <c r="D158" s="99">
        <v>17.705520269358072</v>
      </c>
      <c r="E158" s="99">
        <v>20.742741794240647</v>
      </c>
      <c r="F158" s="99">
        <v>20.235992591350012</v>
      </c>
      <c r="G158" s="99">
        <v>17.635469615465102</v>
      </c>
      <c r="H158" s="99">
        <v>16.019775020196807</v>
      </c>
      <c r="I158" s="99">
        <v>15.394341933135522</v>
      </c>
      <c r="J158" s="99">
        <v>13.942596955524436</v>
      </c>
      <c r="K158" s="99">
        <v>14.027743028164476</v>
      </c>
      <c r="L158" s="99">
        <v>14.36045503849337</v>
      </c>
      <c r="M158" s="99">
        <v>14.04519763280628</v>
      </c>
      <c r="N158" s="99">
        <v>13.27542713481103</v>
      </c>
      <c r="O158" s="99">
        <v>12.974732462266564</v>
      </c>
      <c r="P158" s="99">
        <v>12.247849232956032</v>
      </c>
      <c r="Q158" s="99">
        <v>11.850550066636135</v>
      </c>
      <c r="R158" s="99">
        <v>11.583407254770211</v>
      </c>
      <c r="S158" s="99">
        <v>12.139575537482974</v>
      </c>
      <c r="T158" s="99">
        <v>11.990132492325111</v>
      </c>
      <c r="U158" s="99">
        <v>11.799562309218272</v>
      </c>
      <c r="V158" s="99">
        <v>12.34303396332519</v>
      </c>
      <c r="W158" s="99">
        <v>11.181324116584031</v>
      </c>
      <c r="X158" s="99">
        <v>10.149178700374376</v>
      </c>
      <c r="Y158" s="99">
        <v>9.198336348218028</v>
      </c>
      <c r="DA158" s="63" t="s">
        <v>2896</v>
      </c>
    </row>
    <row r="159" spans="1:105" ht="12" customHeight="1" x14ac:dyDescent="0.25">
      <c r="A159" s="109" t="s">
        <v>120</v>
      </c>
      <c r="B159" s="110">
        <v>4.6087115583865232</v>
      </c>
      <c r="C159" s="110">
        <v>5.0239965040841872</v>
      </c>
      <c r="D159" s="110">
        <v>5.7084004485719078</v>
      </c>
      <c r="E159" s="110">
        <v>5.8962948336465333</v>
      </c>
      <c r="F159" s="110">
        <v>6.20669086234121</v>
      </c>
      <c r="G159" s="110">
        <v>6.6803844828287211</v>
      </c>
      <c r="H159" s="110">
        <v>6.9117671193593342</v>
      </c>
      <c r="I159" s="110">
        <v>7.2863803945170451</v>
      </c>
      <c r="J159" s="110">
        <v>7.172230050004738</v>
      </c>
      <c r="K159" s="110">
        <v>6.8556109177996367</v>
      </c>
      <c r="L159" s="110">
        <v>8.1290930760469688</v>
      </c>
      <c r="M159" s="110">
        <v>7.3160667952408014</v>
      </c>
      <c r="N159" s="110">
        <v>7.1019037082500356</v>
      </c>
      <c r="O159" s="110">
        <v>6.90885107144444</v>
      </c>
      <c r="P159" s="110">
        <v>6.312602288308204</v>
      </c>
      <c r="Q159" s="110">
        <v>6.4460478574346602</v>
      </c>
      <c r="R159" s="110">
        <v>6.7872476199785314</v>
      </c>
      <c r="S159" s="110">
        <v>6.8430452942861999</v>
      </c>
      <c r="T159" s="110">
        <v>6.9912949004725791</v>
      </c>
      <c r="U159" s="110">
        <v>6.8377740548907733</v>
      </c>
      <c r="V159" s="110">
        <v>6.9287765232353591</v>
      </c>
      <c r="W159" s="110">
        <v>6.8185499135911884</v>
      </c>
      <c r="X159" s="110">
        <v>6.8119655806830952</v>
      </c>
      <c r="Y159" s="110">
        <v>6.4913446388595748</v>
      </c>
      <c r="DA159" s="60" t="s">
        <v>2897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150.26673111583753</v>
      </c>
      <c r="C161" s="118">
        <f t="shared" si="54"/>
        <v>155.57231457407906</v>
      </c>
      <c r="D161" s="118">
        <f t="shared" si="54"/>
        <v>150.3628637559213</v>
      </c>
      <c r="E161" s="118">
        <f t="shared" si="54"/>
        <v>156.21537940454942</v>
      </c>
      <c r="F161" s="118">
        <f t="shared" si="54"/>
        <v>149.30592729946341</v>
      </c>
      <c r="G161" s="118">
        <f t="shared" si="54"/>
        <v>142.62471181532575</v>
      </c>
      <c r="H161" s="118">
        <f t="shared" si="54"/>
        <v>141.39334625882799</v>
      </c>
      <c r="I161" s="118">
        <f t="shared" si="54"/>
        <v>130.37003951745308</v>
      </c>
      <c r="J161" s="118">
        <f t="shared" si="54"/>
        <v>133.39109805507425</v>
      </c>
      <c r="K161" s="118">
        <f t="shared" si="54"/>
        <v>128.5095100068483</v>
      </c>
      <c r="L161" s="118">
        <f t="shared" si="54"/>
        <v>142.92284295549726</v>
      </c>
      <c r="M161" s="118">
        <f t="shared" si="54"/>
        <v>125.48497175453848</v>
      </c>
      <c r="N161" s="118">
        <f t="shared" si="54"/>
        <v>134.46710600051466</v>
      </c>
      <c r="O161" s="118">
        <f t="shared" si="54"/>
        <v>133.45577108715813</v>
      </c>
      <c r="P161" s="118">
        <f t="shared" si="54"/>
        <v>116.66685611358106</v>
      </c>
      <c r="Q161" s="118">
        <f t="shared" si="54"/>
        <v>119.52841462912698</v>
      </c>
      <c r="R161" s="118">
        <f t="shared" ref="R161:V161" si="55">R162+R164+R166+R175</f>
        <v>128.39950825865998</v>
      </c>
      <c r="S161" s="118">
        <f t="shared" si="55"/>
        <v>129.24612603397102</v>
      </c>
      <c r="T161" s="118">
        <f t="shared" si="55"/>
        <v>127.26423292904073</v>
      </c>
      <c r="U161" s="118">
        <f t="shared" si="55"/>
        <v>124.46841761945112</v>
      </c>
      <c r="V161" s="118">
        <f t="shared" si="55"/>
        <v>116.76734566053332</v>
      </c>
      <c r="W161" s="118">
        <f t="shared" ref="W161:Y161" si="56">W162+W164+W166+W175</f>
        <v>125.0422028186854</v>
      </c>
      <c r="X161" s="118">
        <f t="shared" si="56"/>
        <v>111.07910044157161</v>
      </c>
      <c r="Y161" s="118">
        <f t="shared" si="56"/>
        <v>104.56867703353674</v>
      </c>
      <c r="DA161" s="129" t="s">
        <v>2898</v>
      </c>
    </row>
    <row r="162" spans="1:105" ht="12.95" customHeight="1" x14ac:dyDescent="0.25">
      <c r="A162" s="121" t="s">
        <v>57</v>
      </c>
      <c r="B162" s="123">
        <f t="shared" ref="B162:Y162" si="57">B163</f>
        <v>124.37269978261536</v>
      </c>
      <c r="C162" s="123">
        <f t="shared" si="57"/>
        <v>129.93155399297504</v>
      </c>
      <c r="D162" s="123">
        <f t="shared" si="57"/>
        <v>124.81646277720787</v>
      </c>
      <c r="E162" s="123">
        <f t="shared" si="57"/>
        <v>129.30859046058902</v>
      </c>
      <c r="F162" s="123">
        <f t="shared" si="57"/>
        <v>123.9374166926093</v>
      </c>
      <c r="G162" s="123">
        <f t="shared" si="57"/>
        <v>117.67553281900138</v>
      </c>
      <c r="H162" s="123">
        <f t="shared" si="57"/>
        <v>115.97496870446722</v>
      </c>
      <c r="I162" s="123">
        <f t="shared" si="57"/>
        <v>105.52462326786264</v>
      </c>
      <c r="J162" s="123">
        <f t="shared" si="57"/>
        <v>108.85504150903927</v>
      </c>
      <c r="K162" s="123">
        <f t="shared" si="57"/>
        <v>104.87134419545613</v>
      </c>
      <c r="L162" s="123">
        <f t="shared" si="57"/>
        <v>118.08462850285137</v>
      </c>
      <c r="M162" s="123">
        <f t="shared" si="57"/>
        <v>100.51215062232951</v>
      </c>
      <c r="N162" s="123">
        <f t="shared" si="57"/>
        <v>109.40801171883237</v>
      </c>
      <c r="O162" s="123">
        <f t="shared" si="57"/>
        <v>108.51384895890284</v>
      </c>
      <c r="P162" s="123">
        <f t="shared" si="57"/>
        <v>92.784417841084476</v>
      </c>
      <c r="Q162" s="123">
        <f t="shared" si="57"/>
        <v>95.125714212035433</v>
      </c>
      <c r="R162" s="123">
        <f t="shared" si="57"/>
        <v>103.88760564003115</v>
      </c>
      <c r="S162" s="123">
        <f t="shared" si="57"/>
        <v>104.22029346308589</v>
      </c>
      <c r="T162" s="123">
        <f t="shared" si="57"/>
        <v>102.61552195046607</v>
      </c>
      <c r="U162" s="123">
        <f t="shared" si="57"/>
        <v>100.45931662543616</v>
      </c>
      <c r="V162" s="123">
        <f t="shared" si="57"/>
        <v>92.842133669668272</v>
      </c>
      <c r="W162" s="123">
        <f t="shared" si="57"/>
        <v>101.33245236446422</v>
      </c>
      <c r="X162" s="123">
        <f t="shared" si="57"/>
        <v>89.001938537822767</v>
      </c>
      <c r="Y162" s="123">
        <f t="shared" si="57"/>
        <v>83.914053081062832</v>
      </c>
      <c r="DA162" s="130" t="s">
        <v>2899</v>
      </c>
    </row>
    <row r="163" spans="1:105" ht="12" customHeight="1" x14ac:dyDescent="0.25">
      <c r="A163" s="97" t="s">
        <v>53</v>
      </c>
      <c r="B163" s="110">
        <v>124.37269978261536</v>
      </c>
      <c r="C163" s="110">
        <v>129.93155399297504</v>
      </c>
      <c r="D163" s="110">
        <v>124.81646277720787</v>
      </c>
      <c r="E163" s="110">
        <v>129.30859046058902</v>
      </c>
      <c r="F163" s="110">
        <v>123.9374166926093</v>
      </c>
      <c r="G163" s="110">
        <v>117.67553281900138</v>
      </c>
      <c r="H163" s="110">
        <v>115.97496870446722</v>
      </c>
      <c r="I163" s="110">
        <v>105.52462326786264</v>
      </c>
      <c r="J163" s="110">
        <v>108.85504150903927</v>
      </c>
      <c r="K163" s="110">
        <v>104.87134419545613</v>
      </c>
      <c r="L163" s="110">
        <v>118.08462850285137</v>
      </c>
      <c r="M163" s="110">
        <v>100.51215062232951</v>
      </c>
      <c r="N163" s="110">
        <v>109.40801171883237</v>
      </c>
      <c r="O163" s="110">
        <v>108.51384895890284</v>
      </c>
      <c r="P163" s="110">
        <v>92.784417841084476</v>
      </c>
      <c r="Q163" s="110">
        <v>95.125714212035433</v>
      </c>
      <c r="R163" s="110">
        <v>103.88760564003115</v>
      </c>
      <c r="S163" s="110">
        <v>104.22029346308589</v>
      </c>
      <c r="T163" s="110">
        <v>102.61552195046607</v>
      </c>
      <c r="U163" s="110">
        <v>100.45931662543616</v>
      </c>
      <c r="V163" s="110">
        <v>92.842133669668272</v>
      </c>
      <c r="W163" s="110">
        <v>101.33245236446422</v>
      </c>
      <c r="X163" s="110">
        <v>89.001938537822767</v>
      </c>
      <c r="Y163" s="110">
        <v>83.914053081062832</v>
      </c>
      <c r="DA163" s="60" t="s">
        <v>2900</v>
      </c>
    </row>
    <row r="164" spans="1:105" ht="12.95" customHeight="1" x14ac:dyDescent="0.25">
      <c r="A164" s="121" t="s">
        <v>92</v>
      </c>
      <c r="B164" s="123">
        <f t="shared" ref="B164:Y164" si="58">B165</f>
        <v>1.1662979938578659</v>
      </c>
      <c r="C164" s="123">
        <f t="shared" si="58"/>
        <v>1.3573608820391045</v>
      </c>
      <c r="D164" s="123">
        <f t="shared" si="58"/>
        <v>1.0669704705139171</v>
      </c>
      <c r="E164" s="123">
        <f t="shared" si="58"/>
        <v>2.5154820713768791</v>
      </c>
      <c r="F164" s="123">
        <f t="shared" si="58"/>
        <v>1.0955318840884092</v>
      </c>
      <c r="G164" s="123">
        <f t="shared" si="58"/>
        <v>1.2733968886761675</v>
      </c>
      <c r="H164" s="123">
        <f t="shared" si="58"/>
        <v>1.4837417545516409</v>
      </c>
      <c r="I164" s="123">
        <f t="shared" si="58"/>
        <v>1.0349422254203826</v>
      </c>
      <c r="J164" s="123">
        <f t="shared" si="58"/>
        <v>1.0664441767201553</v>
      </c>
      <c r="K164" s="123">
        <f t="shared" si="58"/>
        <v>1.1846536577434528</v>
      </c>
      <c r="L164" s="123">
        <f t="shared" si="58"/>
        <v>1.1978096610405937</v>
      </c>
      <c r="M164" s="123">
        <f t="shared" si="58"/>
        <v>1.1767590181820231</v>
      </c>
      <c r="N164" s="123">
        <f t="shared" si="58"/>
        <v>1.4025899973932285</v>
      </c>
      <c r="O164" s="123">
        <f t="shared" si="58"/>
        <v>1.165297449618788</v>
      </c>
      <c r="P164" s="123">
        <f t="shared" si="58"/>
        <v>1.0196347261708982</v>
      </c>
      <c r="Q164" s="123">
        <f t="shared" si="58"/>
        <v>1.352457442452383</v>
      </c>
      <c r="R164" s="123">
        <f t="shared" si="58"/>
        <v>1.4337869560475298</v>
      </c>
      <c r="S164" s="123">
        <f t="shared" si="58"/>
        <v>1.5242767760418197</v>
      </c>
      <c r="T164" s="123">
        <f t="shared" si="58"/>
        <v>1.298341294624173</v>
      </c>
      <c r="U164" s="123">
        <f t="shared" si="58"/>
        <v>1.4302291436826586</v>
      </c>
      <c r="V164" s="123">
        <f t="shared" si="58"/>
        <v>1.4215597962403592</v>
      </c>
      <c r="W164" s="123">
        <f t="shared" si="58"/>
        <v>1.3981314126965299</v>
      </c>
      <c r="X164" s="123">
        <f t="shared" si="58"/>
        <v>1.2165923457363719</v>
      </c>
      <c r="Y164" s="123">
        <f t="shared" si="58"/>
        <v>1.1471314300739741</v>
      </c>
      <c r="DA164" s="130" t="s">
        <v>2901</v>
      </c>
    </row>
    <row r="165" spans="1:105" ht="12" customHeight="1" x14ac:dyDescent="0.25">
      <c r="A165" s="97" t="s">
        <v>53</v>
      </c>
      <c r="B165" s="99">
        <f>RES_hhdet_fech!B165/RES_summary!B$19</f>
        <v>1.1662979938578659</v>
      </c>
      <c r="C165" s="99">
        <f>RES_hhdet_fech!C165/RES_summary!C$19</f>
        <v>1.3573608820391045</v>
      </c>
      <c r="D165" s="99">
        <f>RES_hhdet_fech!D165/RES_summary!D$19</f>
        <v>1.0669704705139171</v>
      </c>
      <c r="E165" s="99">
        <f>RES_hhdet_fech!E165/RES_summary!E$19</f>
        <v>2.5154820713768791</v>
      </c>
      <c r="F165" s="99">
        <f>RES_hhdet_fech!F165/RES_summary!F$19</f>
        <v>1.0955318840884092</v>
      </c>
      <c r="G165" s="99">
        <f>RES_hhdet_fech!G165/RES_summary!G$19</f>
        <v>1.2733968886761675</v>
      </c>
      <c r="H165" s="99">
        <f>RES_hhdet_fech!H165/RES_summary!H$19</f>
        <v>1.4837417545516409</v>
      </c>
      <c r="I165" s="99">
        <f>RES_hhdet_fech!I165/RES_summary!I$19</f>
        <v>1.0349422254203826</v>
      </c>
      <c r="J165" s="99">
        <f>RES_hhdet_fech!J165/RES_summary!J$19</f>
        <v>1.0664441767201553</v>
      </c>
      <c r="K165" s="99">
        <f>RES_hhdet_fech!K165/RES_summary!K$19</f>
        <v>1.1846536577434528</v>
      </c>
      <c r="L165" s="99">
        <f>RES_hhdet_fech!L165/RES_summary!L$19</f>
        <v>1.1978096610405937</v>
      </c>
      <c r="M165" s="99">
        <f>RES_hhdet_fech!M165/RES_summary!M$19</f>
        <v>1.1767590181820231</v>
      </c>
      <c r="N165" s="99">
        <f>RES_hhdet_fech!N165/RES_summary!N$19</f>
        <v>1.4025899973932285</v>
      </c>
      <c r="O165" s="99">
        <f>RES_hhdet_fech!O165/RES_summary!O$19</f>
        <v>1.165297449618788</v>
      </c>
      <c r="P165" s="99">
        <f>RES_hhdet_fech!P165/RES_summary!P$19</f>
        <v>1.0196347261708982</v>
      </c>
      <c r="Q165" s="99">
        <f>RES_hhdet_fech!Q165/RES_summary!Q$19</f>
        <v>1.352457442452383</v>
      </c>
      <c r="R165" s="99">
        <f>RES_hhdet_fech!R165/RES_summary!R$19</f>
        <v>1.4337869560475298</v>
      </c>
      <c r="S165" s="99">
        <f>RES_hhdet_fech!S165/RES_summary!S$19</f>
        <v>1.5242767760418197</v>
      </c>
      <c r="T165" s="99">
        <f>RES_hhdet_fech!T165/RES_summary!T$19</f>
        <v>1.298341294624173</v>
      </c>
      <c r="U165" s="99">
        <f>RES_hhdet_fech!U165/RES_summary!U$19</f>
        <v>1.4302291436826586</v>
      </c>
      <c r="V165" s="99">
        <f>RES_hhdet_fech!V165/RES_summary!V$19</f>
        <v>1.4215597962403592</v>
      </c>
      <c r="W165" s="99">
        <f>RES_hhdet_fech!W165/RES_summary!W$19</f>
        <v>1.3981314126965299</v>
      </c>
      <c r="X165" s="99">
        <f>RES_hhdet_fech!X165/RES_summary!X$19</f>
        <v>1.2165923457363719</v>
      </c>
      <c r="Y165" s="99">
        <f>RES_hhdet_fech!Y165/RES_summary!Y$19</f>
        <v>1.1471314300739741</v>
      </c>
      <c r="DA165" s="63" t="s">
        <v>2902</v>
      </c>
    </row>
    <row r="166" spans="1:105" ht="12" customHeight="1" x14ac:dyDescent="0.25">
      <c r="A166" s="121" t="s">
        <v>55</v>
      </c>
      <c r="B166" s="123">
        <v>17.410285675914317</v>
      </c>
      <c r="C166" s="123">
        <v>16.80313661995006</v>
      </c>
      <c r="D166" s="123">
        <v>16.85939774591202</v>
      </c>
      <c r="E166" s="123">
        <v>16.809638313724641</v>
      </c>
      <c r="F166" s="123">
        <v>16.807054470940304</v>
      </c>
      <c r="G166" s="123">
        <v>16.163058476909544</v>
      </c>
      <c r="H166" s="123">
        <v>16.134418884495048</v>
      </c>
      <c r="I166" s="123">
        <v>15.953979601416359</v>
      </c>
      <c r="J166" s="123">
        <v>15.750904847138251</v>
      </c>
      <c r="K166" s="123">
        <v>15.307640358842368</v>
      </c>
      <c r="L166" s="123">
        <v>15.853125740310343</v>
      </c>
      <c r="M166" s="123">
        <v>16.363692875325345</v>
      </c>
      <c r="N166" s="123">
        <v>16.333289596944766</v>
      </c>
      <c r="O166" s="123">
        <v>16.662783029169326</v>
      </c>
      <c r="P166" s="123">
        <v>16.030400963078126</v>
      </c>
      <c r="Q166" s="123">
        <v>16.137044384608014</v>
      </c>
      <c r="R166" s="123">
        <v>16.337568509075744</v>
      </c>
      <c r="S166" s="123">
        <v>16.569501325006968</v>
      </c>
      <c r="T166" s="123">
        <v>16.42914515338796</v>
      </c>
      <c r="U166" s="123">
        <v>15.957776836164433</v>
      </c>
      <c r="V166" s="123">
        <v>15.815393008107083</v>
      </c>
      <c r="W166" s="123">
        <v>15.871646276218822</v>
      </c>
      <c r="X166" s="123">
        <v>14.305103172800964</v>
      </c>
      <c r="Y166" s="123">
        <v>13.425678738082953</v>
      </c>
      <c r="DA166" s="130" t="s">
        <v>2903</v>
      </c>
    </row>
    <row r="167" spans="1:105" ht="12" customHeight="1" x14ac:dyDescent="0.25">
      <c r="A167" s="97" t="s">
        <v>124</v>
      </c>
      <c r="B167" s="99">
        <v>17.795510195355373</v>
      </c>
      <c r="C167" s="99">
        <v>17.243692230662909</v>
      </c>
      <c r="D167" s="99">
        <v>17.068475574547715</v>
      </c>
      <c r="E167" s="99">
        <v>16.219835014830309</v>
      </c>
      <c r="F167" s="99">
        <v>16.417404607032701</v>
      </c>
      <c r="G167" s="99">
        <v>16.200751205548379</v>
      </c>
      <c r="H167" s="99">
        <v>15.478701253944012</v>
      </c>
      <c r="I167" s="99">
        <v>15.472374027961363</v>
      </c>
      <c r="J167" s="99">
        <v>15.323509179760274</v>
      </c>
      <c r="K167" s="99">
        <v>15.114103918581595</v>
      </c>
      <c r="L167" s="99">
        <v>15.656206018000017</v>
      </c>
      <c r="M167" s="99">
        <v>15.883231025616018</v>
      </c>
      <c r="N167" s="99">
        <v>15.458713110480346</v>
      </c>
      <c r="O167" s="99">
        <v>15.729434191894811</v>
      </c>
      <c r="P167" s="99">
        <v>15.586272189500807</v>
      </c>
      <c r="Q167" s="99">
        <v>15.02405737759875</v>
      </c>
      <c r="R167" s="99">
        <v>15.160367111950546</v>
      </c>
      <c r="S167" s="99">
        <v>15.264352323839896</v>
      </c>
      <c r="T167" s="99">
        <v>14.895305967502582</v>
      </c>
      <c r="U167" s="99">
        <v>13.888871218551461</v>
      </c>
      <c r="V167" s="99">
        <v>13.300778488521239</v>
      </c>
      <c r="W167" s="99">
        <v>13.768434639127578</v>
      </c>
      <c r="X167" s="99">
        <v>14.251429089018337</v>
      </c>
      <c r="Y167" s="99">
        <v>11.906690200328914</v>
      </c>
      <c r="DA167" s="63" t="s">
        <v>2904</v>
      </c>
    </row>
    <row r="168" spans="1:105" ht="12" customHeight="1" x14ac:dyDescent="0.25">
      <c r="A168" s="97" t="s">
        <v>123</v>
      </c>
      <c r="B168" s="99">
        <v>10.922295495724608</v>
      </c>
      <c r="C168" s="99">
        <v>11.157443263189167</v>
      </c>
      <c r="D168" s="99">
        <v>10.842197170575449</v>
      </c>
      <c r="E168" s="99">
        <v>10.326151630187177</v>
      </c>
      <c r="F168" s="99">
        <v>10.362530547503317</v>
      </c>
      <c r="G168" s="99">
        <v>10.325529561632434</v>
      </c>
      <c r="H168" s="99">
        <v>10.349885638881737</v>
      </c>
      <c r="I168" s="99">
        <v>10.091254274455148</v>
      </c>
      <c r="J168" s="99">
        <v>9.9830969257039808</v>
      </c>
      <c r="K168" s="99">
        <v>9.6566634604417914</v>
      </c>
      <c r="L168" s="99">
        <v>10.12816841732918</v>
      </c>
      <c r="M168" s="99">
        <v>10.05025564223711</v>
      </c>
      <c r="N168" s="99">
        <v>9.6954669791873087</v>
      </c>
      <c r="O168" s="99">
        <v>10.063913584999471</v>
      </c>
      <c r="P168" s="99">
        <v>10.597433472943123</v>
      </c>
      <c r="Q168" s="99">
        <v>10.06919332515267</v>
      </c>
      <c r="R168" s="99">
        <v>10.596245288960455</v>
      </c>
      <c r="S168" s="99">
        <v>10.97602926587682</v>
      </c>
      <c r="T168" s="99">
        <v>11.168131451817723</v>
      </c>
      <c r="U168" s="99">
        <v>10.629001203381549</v>
      </c>
      <c r="V168" s="99">
        <v>10.370365392348324</v>
      </c>
      <c r="W168" s="99">
        <v>10.790227531437589</v>
      </c>
      <c r="X168" s="99">
        <v>11.511486418938379</v>
      </c>
      <c r="Y168" s="99">
        <v>9.6876943762305991</v>
      </c>
      <c r="DA168" s="63" t="s">
        <v>2905</v>
      </c>
    </row>
    <row r="169" spans="1:105" ht="12" customHeight="1" x14ac:dyDescent="0.25">
      <c r="A169" s="100" t="s">
        <v>50</v>
      </c>
      <c r="B169" s="102">
        <v>2.9160987648015682</v>
      </c>
      <c r="C169" s="102">
        <v>3.5935321614794629</v>
      </c>
      <c r="D169" s="102">
        <v>2.9697724504590135</v>
      </c>
      <c r="E169" s="102">
        <v>2.3727905641908933</v>
      </c>
      <c r="F169" s="102">
        <v>2.4662224068363243</v>
      </c>
      <c r="G169" s="102">
        <v>2.488808951440928</v>
      </c>
      <c r="H169" s="102">
        <v>2.5613349579407454</v>
      </c>
      <c r="I169" s="102">
        <v>2.2509910850844204</v>
      </c>
      <c r="J169" s="102">
        <v>2.0699794505053632</v>
      </c>
      <c r="K169" s="102">
        <v>1.8869345422827415</v>
      </c>
      <c r="L169" s="102">
        <v>1.9701998515589549</v>
      </c>
      <c r="M169" s="102">
        <v>2.0430128587367422</v>
      </c>
      <c r="N169" s="102">
        <v>1.6296346549433236</v>
      </c>
      <c r="O169" s="102">
        <v>1.376301613628971</v>
      </c>
      <c r="P169" s="102">
        <v>1.9275458784701942</v>
      </c>
      <c r="Q169" s="102">
        <v>1.2396627244430096</v>
      </c>
      <c r="R169" s="102">
        <v>1.5053852006711805</v>
      </c>
      <c r="S169" s="102">
        <v>1.7987328584407636</v>
      </c>
      <c r="T169" s="102">
        <v>1.8076512937523317</v>
      </c>
      <c r="U169" s="102">
        <v>1.755870105686256</v>
      </c>
      <c r="V169" s="102">
        <v>1.5491957660129434</v>
      </c>
      <c r="W169" s="102">
        <v>1.5674567842729477</v>
      </c>
      <c r="X169" s="102">
        <v>1.5999185962721827</v>
      </c>
      <c r="Y169" s="102">
        <v>1.1190786308443899</v>
      </c>
      <c r="DA169" s="131" t="s">
        <v>2906</v>
      </c>
    </row>
    <row r="170" spans="1:105" ht="12" customHeight="1" x14ac:dyDescent="0.25">
      <c r="A170" s="103" t="s">
        <v>52</v>
      </c>
      <c r="B170" s="105">
        <v>8.0061967309230422</v>
      </c>
      <c r="C170" s="105">
        <v>7.5639111017097047</v>
      </c>
      <c r="D170" s="105">
        <v>7.8724247201164372</v>
      </c>
      <c r="E170" s="105">
        <v>7.9533610659962832</v>
      </c>
      <c r="F170" s="105">
        <v>7.8963081406669913</v>
      </c>
      <c r="G170" s="105">
        <v>7.836720610191505</v>
      </c>
      <c r="H170" s="105">
        <v>7.7885506809409932</v>
      </c>
      <c r="I170" s="105">
        <v>7.8402631893707264</v>
      </c>
      <c r="J170" s="105">
        <v>7.913117475198618</v>
      </c>
      <c r="K170" s="105">
        <v>7.769728918159049</v>
      </c>
      <c r="L170" s="105">
        <v>8.1579685657702239</v>
      </c>
      <c r="M170" s="105">
        <v>8.0072427835003701</v>
      </c>
      <c r="N170" s="105">
        <v>8.0658323242439849</v>
      </c>
      <c r="O170" s="105">
        <v>8.6876119713704938</v>
      </c>
      <c r="P170" s="105">
        <v>8.6698875944729306</v>
      </c>
      <c r="Q170" s="105">
        <v>8.8295306007096599</v>
      </c>
      <c r="R170" s="105">
        <v>9.0908600882892721</v>
      </c>
      <c r="S170" s="105">
        <v>9.1772964074360583</v>
      </c>
      <c r="T170" s="105">
        <v>9.3604801580653909</v>
      </c>
      <c r="U170" s="105">
        <v>8.8731310976952908</v>
      </c>
      <c r="V170" s="105">
        <v>8.8211696263353812</v>
      </c>
      <c r="W170" s="105">
        <v>9.2227707471646401</v>
      </c>
      <c r="X170" s="105">
        <v>9.9115678226661963</v>
      </c>
      <c r="Y170" s="105">
        <v>8.5686157453862091</v>
      </c>
      <c r="DA170" s="132" t="s">
        <v>2907</v>
      </c>
    </row>
    <row r="171" spans="1:105" ht="12" customHeight="1" x14ac:dyDescent="0.25">
      <c r="A171" s="106" t="s">
        <v>122</v>
      </c>
      <c r="B171" s="102">
        <v>17.538217899323193</v>
      </c>
      <c r="C171" s="102">
        <v>16.885269928896218</v>
      </c>
      <c r="D171" s="102">
        <v>16.980184984845302</v>
      </c>
      <c r="E171" s="102">
        <v>17.144672456441523</v>
      </c>
      <c r="F171" s="102">
        <v>17.083056917150287</v>
      </c>
      <c r="G171" s="102">
        <v>16.293253729776769</v>
      </c>
      <c r="H171" s="102">
        <v>16.507853598339342</v>
      </c>
      <c r="I171" s="102">
        <v>16.31944885139383</v>
      </c>
      <c r="J171" s="102">
        <v>16.196791028273669</v>
      </c>
      <c r="K171" s="102">
        <v>15.601383946872861</v>
      </c>
      <c r="L171" s="102">
        <v>16.295314442065425</v>
      </c>
      <c r="M171" s="102">
        <v>16.974897637925775</v>
      </c>
      <c r="N171" s="102">
        <v>17.145904388314506</v>
      </c>
      <c r="O171" s="102">
        <v>17.529690409547761</v>
      </c>
      <c r="P171" s="102">
        <v>16.623306919363575</v>
      </c>
      <c r="Q171" s="102">
        <v>16.885478786167749</v>
      </c>
      <c r="R171" s="102">
        <v>17.096284406524369</v>
      </c>
      <c r="S171" s="102">
        <v>17.35370976953114</v>
      </c>
      <c r="T171" s="102">
        <v>17.286007414106805</v>
      </c>
      <c r="U171" s="102">
        <v>16.874424238059319</v>
      </c>
      <c r="V171" s="102">
        <v>16.822750253576718</v>
      </c>
      <c r="W171" s="102">
        <v>16.764998591788139</v>
      </c>
      <c r="X171" s="102">
        <v>14.537186177406062</v>
      </c>
      <c r="Y171" s="102">
        <v>14.076300741155054</v>
      </c>
      <c r="DA171" s="131" t="s">
        <v>2908</v>
      </c>
    </row>
    <row r="172" spans="1:105" ht="12" customHeight="1" x14ac:dyDescent="0.25">
      <c r="A172" s="107" t="s">
        <v>121</v>
      </c>
      <c r="B172" s="105">
        <v>14.658968508224277</v>
      </c>
      <c r="C172" s="105">
        <v>14.500820384316034</v>
      </c>
      <c r="D172" s="105">
        <v>14.954541084035467</v>
      </c>
      <c r="E172" s="105">
        <v>15.277427215026087</v>
      </c>
      <c r="F172" s="105">
        <v>15.439973401138559</v>
      </c>
      <c r="G172" s="105">
        <v>14.988563374833968</v>
      </c>
      <c r="H172" s="105">
        <v>14.946215985004248</v>
      </c>
      <c r="I172" s="105">
        <v>14.663395738453225</v>
      </c>
      <c r="J172" s="105">
        <v>14.13677506743878</v>
      </c>
      <c r="K172" s="105">
        <v>14.331522168415926</v>
      </c>
      <c r="L172" s="105">
        <v>14.488626494840522</v>
      </c>
      <c r="M172" s="105">
        <v>14.807889822505825</v>
      </c>
      <c r="N172" s="105">
        <v>14.5309572615711</v>
      </c>
      <c r="O172" s="105">
        <v>14.723066667204622</v>
      </c>
      <c r="P172" s="105">
        <v>14.528196888687484</v>
      </c>
      <c r="Q172" s="105">
        <v>14.623441061690503</v>
      </c>
      <c r="R172" s="105">
        <v>14.899654931481386</v>
      </c>
      <c r="S172" s="105">
        <v>15.171473262770091</v>
      </c>
      <c r="T172" s="105">
        <v>15.051902411364395</v>
      </c>
      <c r="U172" s="105">
        <v>14.791689963719168</v>
      </c>
      <c r="V172" s="105">
        <v>14.706690777973687</v>
      </c>
      <c r="W172" s="105">
        <v>14.847676606311893</v>
      </c>
      <c r="X172" s="105">
        <v>13.739580504207993</v>
      </c>
      <c r="Y172" s="105">
        <v>12.791554304096142</v>
      </c>
      <c r="DA172" s="132" t="s">
        <v>2909</v>
      </c>
    </row>
    <row r="173" spans="1:105" ht="12" customHeight="1" x14ac:dyDescent="0.25">
      <c r="A173" s="108" t="s">
        <v>53</v>
      </c>
      <c r="B173" s="99">
        <v>6.761465029121922</v>
      </c>
      <c r="C173" s="99">
        <v>6.6252011078398851</v>
      </c>
      <c r="D173" s="99">
        <v>6.6312573730375313</v>
      </c>
      <c r="E173" s="99">
        <v>6.6316417617708581</v>
      </c>
      <c r="F173" s="99">
        <v>6.6382385948952427</v>
      </c>
      <c r="G173" s="99">
        <v>6.3592631751854727</v>
      </c>
      <c r="H173" s="99">
        <v>5.872857778366269</v>
      </c>
      <c r="I173" s="99">
        <v>5.8926319178761144</v>
      </c>
      <c r="J173" s="99">
        <v>5.3595747765622654</v>
      </c>
      <c r="K173" s="99">
        <v>5.4290732427720183</v>
      </c>
      <c r="L173" s="99">
        <v>5.8101187599656212</v>
      </c>
      <c r="M173" s="99">
        <v>5.6242775703334056</v>
      </c>
      <c r="N173" s="99">
        <v>5.3708534621551705</v>
      </c>
      <c r="O173" s="99">
        <v>5.4307056571060119</v>
      </c>
      <c r="P173" s="99">
        <v>5.2579340698285391</v>
      </c>
      <c r="Q173" s="99">
        <v>5.0461142845943767</v>
      </c>
      <c r="R173" s="99">
        <v>5.1207676056369751</v>
      </c>
      <c r="S173" s="99">
        <v>5.3873970812345844</v>
      </c>
      <c r="T173" s="99">
        <v>5.3221048315670085</v>
      </c>
      <c r="U173" s="99">
        <v>5.0955117403457502</v>
      </c>
      <c r="V173" s="99">
        <v>4.9460269871431279</v>
      </c>
      <c r="W173" s="99">
        <v>5.0681126294689411</v>
      </c>
      <c r="X173" s="99">
        <v>4.3599293976556588</v>
      </c>
      <c r="Y173" s="99">
        <v>3.8083636904980858</v>
      </c>
      <c r="DA173" s="63" t="s">
        <v>2910</v>
      </c>
    </row>
    <row r="174" spans="1:105" ht="12" customHeight="1" x14ac:dyDescent="0.25">
      <c r="A174" s="115" t="s">
        <v>52</v>
      </c>
      <c r="B174" s="110">
        <v>7.897503479102352</v>
      </c>
      <c r="C174" s="110">
        <v>7.8756192764761481</v>
      </c>
      <c r="D174" s="110">
        <v>8.3232837109979343</v>
      </c>
      <c r="E174" s="110">
        <v>8.6457854532552325</v>
      </c>
      <c r="F174" s="110">
        <v>8.8017348062433189</v>
      </c>
      <c r="G174" s="110">
        <v>8.6293001996484993</v>
      </c>
      <c r="H174" s="110">
        <v>9.0733582066379821</v>
      </c>
      <c r="I174" s="110">
        <v>8.7707638205771108</v>
      </c>
      <c r="J174" s="110">
        <v>8.7772002908765163</v>
      </c>
      <c r="K174" s="110">
        <v>8.902448925643915</v>
      </c>
      <c r="L174" s="110">
        <v>8.6785077348749038</v>
      </c>
      <c r="M174" s="110">
        <v>9.183612252172427</v>
      </c>
      <c r="N174" s="110">
        <v>9.160103799415932</v>
      </c>
      <c r="O174" s="110">
        <v>9.2923610100986096</v>
      </c>
      <c r="P174" s="110">
        <v>9.270262818858944</v>
      </c>
      <c r="Q174" s="110">
        <v>9.577326777096129</v>
      </c>
      <c r="R174" s="110">
        <v>9.7788873258444156</v>
      </c>
      <c r="S174" s="110">
        <v>9.7840761815355037</v>
      </c>
      <c r="T174" s="110">
        <v>9.729797579797383</v>
      </c>
      <c r="U174" s="110">
        <v>9.6961782233734173</v>
      </c>
      <c r="V174" s="110">
        <v>9.7606637908305558</v>
      </c>
      <c r="W174" s="110">
        <v>9.7795639768429474</v>
      </c>
      <c r="X174" s="110">
        <v>9.379651106552334</v>
      </c>
      <c r="Y174" s="110">
        <v>8.9831906135980528</v>
      </c>
      <c r="DA174" s="60" t="s">
        <v>2911</v>
      </c>
    </row>
    <row r="175" spans="1:105" ht="12" customHeight="1" x14ac:dyDescent="0.25">
      <c r="A175" s="121" t="s">
        <v>54</v>
      </c>
      <c r="B175" s="123">
        <v>7.3174476634499852</v>
      </c>
      <c r="C175" s="123">
        <v>7.4802630791148612</v>
      </c>
      <c r="D175" s="123">
        <v>7.620032762287491</v>
      </c>
      <c r="E175" s="123">
        <v>7.5816685588588992</v>
      </c>
      <c r="F175" s="123">
        <v>7.4659242518253732</v>
      </c>
      <c r="G175" s="123">
        <v>7.5127236307386704</v>
      </c>
      <c r="H175" s="123">
        <v>7.8002169153140715</v>
      </c>
      <c r="I175" s="123">
        <v>7.8564944227537072</v>
      </c>
      <c r="J175" s="123">
        <v>7.7187075221765813</v>
      </c>
      <c r="K175" s="123">
        <v>7.1458717948063413</v>
      </c>
      <c r="L175" s="123">
        <v>7.787279051294937</v>
      </c>
      <c r="M175" s="123">
        <v>7.4323692387015958</v>
      </c>
      <c r="N175" s="123">
        <v>7.3232146873442936</v>
      </c>
      <c r="O175" s="123">
        <v>7.1138416494671555</v>
      </c>
      <c r="P175" s="123">
        <v>6.8324025832475774</v>
      </c>
      <c r="Q175" s="123">
        <v>6.9131985900311648</v>
      </c>
      <c r="R175" s="123">
        <v>6.7405471535055703</v>
      </c>
      <c r="S175" s="123">
        <v>6.9320544698363422</v>
      </c>
      <c r="T175" s="123">
        <v>6.9212245305625135</v>
      </c>
      <c r="U175" s="123">
        <v>6.6210950141678824</v>
      </c>
      <c r="V175" s="123">
        <v>6.6882591865176053</v>
      </c>
      <c r="W175" s="123">
        <v>6.4399727653058187</v>
      </c>
      <c r="X175" s="123">
        <v>6.5554663852115</v>
      </c>
      <c r="Y175" s="123">
        <v>6.0818137843169966</v>
      </c>
      <c r="DA175" s="130" t="s">
        <v>2912</v>
      </c>
    </row>
    <row r="176" spans="1:105" ht="12" customHeight="1" x14ac:dyDescent="0.25">
      <c r="A176" s="97" t="s">
        <v>50</v>
      </c>
      <c r="B176" s="99">
        <v>11.030360687921949</v>
      </c>
      <c r="C176" s="99">
        <v>10.68318438617367</v>
      </c>
      <c r="D176" s="99">
        <v>10.800335648194238</v>
      </c>
      <c r="E176" s="99">
        <v>10.555206340407221</v>
      </c>
      <c r="F176" s="99">
        <v>10.494637490982827</v>
      </c>
      <c r="G176" s="99">
        <v>10.21222310021794</v>
      </c>
      <c r="H176" s="99">
        <v>10.105582705512933</v>
      </c>
      <c r="I176" s="99">
        <v>10.448149150995835</v>
      </c>
      <c r="J176" s="99">
        <v>9.9490187375984345</v>
      </c>
      <c r="K176" s="99">
        <v>9.95316345104915</v>
      </c>
      <c r="L176" s="99">
        <v>10.000368084135705</v>
      </c>
      <c r="M176" s="99">
        <v>10.061408584373444</v>
      </c>
      <c r="N176" s="99">
        <v>9.6606514169955311</v>
      </c>
      <c r="O176" s="99">
        <v>9.5781948861612172</v>
      </c>
      <c r="P176" s="99">
        <v>9.5126158640542062</v>
      </c>
      <c r="Q176" s="99">
        <v>9.488876745036201</v>
      </c>
      <c r="R176" s="99">
        <v>9.0060013020477463</v>
      </c>
      <c r="S176" s="99">
        <v>9.5517877543222696</v>
      </c>
      <c r="T176" s="99">
        <v>9.5823599308202301</v>
      </c>
      <c r="U176" s="99">
        <v>9.257599198474006</v>
      </c>
      <c r="V176" s="99">
        <v>9.5095774200211007</v>
      </c>
      <c r="W176" s="99">
        <v>9.3646830004588857</v>
      </c>
      <c r="X176" s="99">
        <v>9.5748737107293849</v>
      </c>
      <c r="Y176" s="99">
        <v>8.5022488274365866</v>
      </c>
      <c r="DA176" s="63" t="s">
        <v>2913</v>
      </c>
    </row>
    <row r="177" spans="1:105" ht="12" customHeight="1" x14ac:dyDescent="0.25">
      <c r="A177" s="109" t="s">
        <v>120</v>
      </c>
      <c r="B177" s="110">
        <v>5.998604772089009</v>
      </c>
      <c r="C177" s="110">
        <v>6.360224616705759</v>
      </c>
      <c r="D177" s="110">
        <v>6.4840574182450466</v>
      </c>
      <c r="E177" s="110">
        <v>6.4899788277056958</v>
      </c>
      <c r="F177" s="110">
        <v>6.3054491598119098</v>
      </c>
      <c r="G177" s="110">
        <v>6.4923143027561707</v>
      </c>
      <c r="H177" s="110">
        <v>6.9767205311225746</v>
      </c>
      <c r="I177" s="110">
        <v>6.9591725993824989</v>
      </c>
      <c r="J177" s="110">
        <v>6.9697557741404816</v>
      </c>
      <c r="K177" s="110">
        <v>6.2338285339083317</v>
      </c>
      <c r="L177" s="110">
        <v>7.0885679137959245</v>
      </c>
      <c r="M177" s="110">
        <v>6.6260898908023558</v>
      </c>
      <c r="N177" s="110">
        <v>6.633312781174646</v>
      </c>
      <c r="O177" s="110">
        <v>6.4025337288745554</v>
      </c>
      <c r="P177" s="110">
        <v>6.0711006682776905</v>
      </c>
      <c r="Q177" s="110">
        <v>6.2003476409818106</v>
      </c>
      <c r="R177" s="110">
        <v>6.146818268785057</v>
      </c>
      <c r="S177" s="110">
        <v>6.2779740286576518</v>
      </c>
      <c r="T177" s="110">
        <v>6.2887023062534251</v>
      </c>
      <c r="U177" s="110">
        <v>6.0252389380888793</v>
      </c>
      <c r="V177" s="110">
        <v>6.0831833770634676</v>
      </c>
      <c r="W177" s="110">
        <v>5.8598337196258976</v>
      </c>
      <c r="X177" s="110">
        <v>6.0217421259185713</v>
      </c>
      <c r="Y177" s="110">
        <v>5.6843767751370686</v>
      </c>
      <c r="DA177" s="60" t="s">
        <v>2914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98.736199599918564</v>
      </c>
      <c r="C3" s="118">
        <f t="shared" si="0"/>
        <v>102.09855685750448</v>
      </c>
      <c r="D3" s="118">
        <f t="shared" si="0"/>
        <v>103.11691305657043</v>
      </c>
      <c r="E3" s="118">
        <f t="shared" si="0"/>
        <v>102.08039014570294</v>
      </c>
      <c r="F3" s="118">
        <f t="shared" si="0"/>
        <v>100.35523797925501</v>
      </c>
      <c r="G3" s="118">
        <f t="shared" si="0"/>
        <v>101.53996254464606</v>
      </c>
      <c r="H3" s="118">
        <f t="shared" si="0"/>
        <v>110.15859092352875</v>
      </c>
      <c r="I3" s="118">
        <f t="shared" si="0"/>
        <v>100.50438041585791</v>
      </c>
      <c r="J3" s="118">
        <f t="shared" si="0"/>
        <v>104.87146652417466</v>
      </c>
      <c r="K3" s="118">
        <f t="shared" si="0"/>
        <v>106.97123305352599</v>
      </c>
      <c r="L3" s="118">
        <f t="shared" si="0"/>
        <v>122.65881471271247</v>
      </c>
      <c r="M3" s="118">
        <f t="shared" si="0"/>
        <v>109.5097332398412</v>
      </c>
      <c r="N3" s="118">
        <f t="shared" si="0"/>
        <v>112.62483672353572</v>
      </c>
      <c r="O3" s="118">
        <f t="shared" si="0"/>
        <v>112.19447461664596</v>
      </c>
      <c r="P3" s="118">
        <f t="shared" si="0"/>
        <v>102.55848700694312</v>
      </c>
      <c r="Q3" s="118">
        <f t="shared" si="0"/>
        <v>102.85179679317481</v>
      </c>
      <c r="R3" s="118">
        <f t="shared" ref="R3:V3" si="1">R4+R7+R9+R19</f>
        <v>109.6364000054146</v>
      </c>
      <c r="S3" s="118">
        <f t="shared" si="1"/>
        <v>114.86415401471336</v>
      </c>
      <c r="T3" s="118">
        <f t="shared" si="1"/>
        <v>119.22785007059139</v>
      </c>
      <c r="U3" s="118">
        <f t="shared" si="1"/>
        <v>104.95701552593626</v>
      </c>
      <c r="V3" s="118">
        <f t="shared" si="1"/>
        <v>113.92956415856095</v>
      </c>
      <c r="W3" s="118">
        <f t="shared" ref="W3:Y3" si="2">W4+W7+W9+W19</f>
        <v>125.52751031129493</v>
      </c>
      <c r="X3" s="118">
        <f t="shared" si="2"/>
        <v>117.32670623979092</v>
      </c>
      <c r="Y3" s="118">
        <f t="shared" si="2"/>
        <v>109.22981741002819</v>
      </c>
      <c r="DA3" s="129" t="s">
        <v>2916</v>
      </c>
    </row>
    <row r="4" spans="1:105" ht="12.95" customHeight="1" x14ac:dyDescent="0.25">
      <c r="A4" s="121" t="s">
        <v>57</v>
      </c>
      <c r="B4" s="123">
        <f t="shared" ref="B4:Q4" si="3">SUM(B5:B6)</f>
        <v>82.313519673115266</v>
      </c>
      <c r="C4" s="123">
        <f t="shared" si="3"/>
        <v>86.066986696325856</v>
      </c>
      <c r="D4" s="123">
        <f t="shared" si="3"/>
        <v>86.720930200231365</v>
      </c>
      <c r="E4" s="123">
        <f t="shared" si="3"/>
        <v>84.163088070826888</v>
      </c>
      <c r="F4" s="123">
        <f t="shared" si="3"/>
        <v>82.475412083814319</v>
      </c>
      <c r="G4" s="123">
        <f t="shared" si="3"/>
        <v>84.137844432811931</v>
      </c>
      <c r="H4" s="123">
        <f t="shared" si="3"/>
        <v>91.939771365367449</v>
      </c>
      <c r="I4" s="123">
        <f t="shared" si="3"/>
        <v>82.779194142472349</v>
      </c>
      <c r="J4" s="123">
        <f t="shared" si="3"/>
        <v>86.568539016633281</v>
      </c>
      <c r="K4" s="123">
        <f t="shared" si="3"/>
        <v>88.242897428922745</v>
      </c>
      <c r="L4" s="123">
        <f t="shared" si="3"/>
        <v>103.27350638149743</v>
      </c>
      <c r="M4" s="123">
        <f t="shared" si="3"/>
        <v>90.456274240913061</v>
      </c>
      <c r="N4" s="123">
        <f t="shared" si="3"/>
        <v>93.569857928865758</v>
      </c>
      <c r="O4" s="123">
        <f t="shared" si="3"/>
        <v>93.320133541933473</v>
      </c>
      <c r="P4" s="123">
        <f t="shared" si="3"/>
        <v>83.956614545030291</v>
      </c>
      <c r="Q4" s="123">
        <f t="shared" si="3"/>
        <v>84.160763424355068</v>
      </c>
      <c r="R4" s="123">
        <f t="shared" ref="R4:V4" si="4">SUM(R5:R6)</f>
        <v>90.581275310438699</v>
      </c>
      <c r="S4" s="123">
        <f t="shared" si="4"/>
        <v>95.110527169158118</v>
      </c>
      <c r="T4" s="123">
        <f t="shared" si="4"/>
        <v>98.913301887252302</v>
      </c>
      <c r="U4" s="123">
        <f t="shared" si="4"/>
        <v>85.753193966800069</v>
      </c>
      <c r="V4" s="123">
        <f t="shared" si="4"/>
        <v>94.074671961620012</v>
      </c>
      <c r="W4" s="123">
        <f t="shared" ref="W4:Y4" si="5">SUM(W5:W6)</f>
        <v>105.1402246934265</v>
      </c>
      <c r="X4" s="123">
        <f t="shared" si="5"/>
        <v>98.904384135921362</v>
      </c>
      <c r="Y4" s="123">
        <f t="shared" si="5"/>
        <v>93.450894793625693</v>
      </c>
      <c r="DA4" s="130" t="s">
        <v>2917</v>
      </c>
    </row>
    <row r="5" spans="1:105" ht="12" customHeight="1" x14ac:dyDescent="0.25">
      <c r="A5" s="97" t="s">
        <v>51</v>
      </c>
      <c r="B5" s="99">
        <v>81.594554156775445</v>
      </c>
      <c r="C5" s="99">
        <v>85.324544503639871</v>
      </c>
      <c r="D5" s="99">
        <v>85.992427584521224</v>
      </c>
      <c r="E5" s="99">
        <v>83.465336671165502</v>
      </c>
      <c r="F5" s="99">
        <v>81.806180401753878</v>
      </c>
      <c r="G5" s="99">
        <v>83.469570363150979</v>
      </c>
      <c r="H5" s="99">
        <v>91.217783175371437</v>
      </c>
      <c r="I5" s="99">
        <v>82.143780203396616</v>
      </c>
      <c r="J5" s="99">
        <v>85.912618290808567</v>
      </c>
      <c r="K5" s="99">
        <v>87.582588023704744</v>
      </c>
      <c r="L5" s="99">
        <v>102.49991379774309</v>
      </c>
      <c r="M5" s="99">
        <v>89.795903187182986</v>
      </c>
      <c r="N5" s="99">
        <v>92.894234852774389</v>
      </c>
      <c r="O5" s="99">
        <v>92.654439046795858</v>
      </c>
      <c r="P5" s="99">
        <v>83.37266869911285</v>
      </c>
      <c r="Q5" s="99">
        <v>83.579872378115383</v>
      </c>
      <c r="R5" s="99">
        <v>89.959103469545525</v>
      </c>
      <c r="S5" s="99">
        <v>94.462445813513426</v>
      </c>
      <c r="T5" s="99">
        <v>98.235239815794927</v>
      </c>
      <c r="U5" s="99">
        <v>85.175929684214125</v>
      </c>
      <c r="V5" s="99">
        <v>93.445348491510472</v>
      </c>
      <c r="W5" s="99">
        <v>104.44819179727114</v>
      </c>
      <c r="X5" s="99">
        <v>98.275638485095143</v>
      </c>
      <c r="Y5" s="99">
        <v>92.874100858371762</v>
      </c>
      <c r="DA5" s="63" t="s">
        <v>2918</v>
      </c>
    </row>
    <row r="6" spans="1:105" ht="12" customHeight="1" x14ac:dyDescent="0.25">
      <c r="A6" s="97" t="s">
        <v>53</v>
      </c>
      <c r="B6" s="99">
        <v>0.71896551633982697</v>
      </c>
      <c r="C6" s="99">
        <v>0.74244219268598954</v>
      </c>
      <c r="D6" s="99">
        <v>0.72850261571014552</v>
      </c>
      <c r="E6" s="99">
        <v>0.69775139966138511</v>
      </c>
      <c r="F6" s="99">
        <v>0.66923168206044714</v>
      </c>
      <c r="G6" s="99">
        <v>0.66827406966094605</v>
      </c>
      <c r="H6" s="99">
        <v>0.72198818999600833</v>
      </c>
      <c r="I6" s="99">
        <v>0.63541393907572818</v>
      </c>
      <c r="J6" s="99">
        <v>0.6559207258247135</v>
      </c>
      <c r="K6" s="99">
        <v>0.66030940521800385</v>
      </c>
      <c r="L6" s="99">
        <v>0.77359258375433881</v>
      </c>
      <c r="M6" s="99">
        <v>0.66037105373007898</v>
      </c>
      <c r="N6" s="99">
        <v>0.67562307609137273</v>
      </c>
      <c r="O6" s="99">
        <v>0.66569449513760892</v>
      </c>
      <c r="P6" s="99">
        <v>0.58394584591743426</v>
      </c>
      <c r="Q6" s="99">
        <v>0.58089104623969079</v>
      </c>
      <c r="R6" s="99">
        <v>0.62217184089317634</v>
      </c>
      <c r="S6" s="99">
        <v>0.6480813556446855</v>
      </c>
      <c r="T6" s="99">
        <v>0.67806207145737774</v>
      </c>
      <c r="U6" s="99">
        <v>0.57726428258594398</v>
      </c>
      <c r="V6" s="99">
        <v>0.62932347010954204</v>
      </c>
      <c r="W6" s="99">
        <v>0.69203289615536223</v>
      </c>
      <c r="X6" s="99">
        <v>0.6287456508262147</v>
      </c>
      <c r="Y6" s="99">
        <v>0.57679393525393441</v>
      </c>
      <c r="DA6" s="63" t="s">
        <v>2919</v>
      </c>
    </row>
    <row r="7" spans="1:105" ht="12.95" customHeight="1" x14ac:dyDescent="0.25">
      <c r="A7" s="121" t="s">
        <v>92</v>
      </c>
      <c r="B7" s="123">
        <f t="shared" ref="B7:Y7" si="6">B8</f>
        <v>0.11242583129777857</v>
      </c>
      <c r="C7" s="123">
        <f t="shared" si="6"/>
        <v>0.13513996166315195</v>
      </c>
      <c r="D7" s="123">
        <f t="shared" si="6"/>
        <v>0.11698613125071508</v>
      </c>
      <c r="E7" s="123">
        <f t="shared" si="6"/>
        <v>0.23229359589956747</v>
      </c>
      <c r="F7" s="123">
        <f t="shared" si="6"/>
        <v>0.13247001849936357</v>
      </c>
      <c r="G7" s="123">
        <f t="shared" si="6"/>
        <v>0.17262438579365444</v>
      </c>
      <c r="H7" s="123">
        <f t="shared" si="6"/>
        <v>0.21951409836538177</v>
      </c>
      <c r="I7" s="123">
        <f t="shared" si="6"/>
        <v>0.18120309875507137</v>
      </c>
      <c r="J7" s="123">
        <f t="shared" si="6"/>
        <v>0.19060024953451099</v>
      </c>
      <c r="K7" s="123">
        <f t="shared" si="6"/>
        <v>0.24266892249864261</v>
      </c>
      <c r="L7" s="123">
        <f t="shared" si="6"/>
        <v>0.28689849456268912</v>
      </c>
      <c r="M7" s="123">
        <f t="shared" si="6"/>
        <v>0.29132011558210991</v>
      </c>
      <c r="N7" s="123">
        <f t="shared" si="6"/>
        <v>0.35184858687837106</v>
      </c>
      <c r="O7" s="123">
        <f t="shared" si="6"/>
        <v>0.30916068137973141</v>
      </c>
      <c r="P7" s="123">
        <f t="shared" si="6"/>
        <v>0.28104422461827427</v>
      </c>
      <c r="Q7" s="123">
        <f t="shared" si="6"/>
        <v>0.39515283023678133</v>
      </c>
      <c r="R7" s="123">
        <f t="shared" si="6"/>
        <v>0.38140510675513095</v>
      </c>
      <c r="S7" s="123">
        <f t="shared" si="6"/>
        <v>0.42581003020614494</v>
      </c>
      <c r="T7" s="123">
        <f t="shared" si="6"/>
        <v>0.44151520115253468</v>
      </c>
      <c r="U7" s="123">
        <f t="shared" si="6"/>
        <v>0.50027553039121497</v>
      </c>
      <c r="V7" s="123">
        <f t="shared" si="6"/>
        <v>0.41444219463292015</v>
      </c>
      <c r="W7" s="123">
        <f t="shared" si="6"/>
        <v>0.46290536351032097</v>
      </c>
      <c r="X7" s="123">
        <f t="shared" si="6"/>
        <v>0.43530320817307766</v>
      </c>
      <c r="Y7" s="123">
        <f t="shared" si="6"/>
        <v>0.38358938693770894</v>
      </c>
      <c r="DA7" s="130" t="s">
        <v>2920</v>
      </c>
    </row>
    <row r="8" spans="1:105" ht="12" customHeight="1" x14ac:dyDescent="0.25">
      <c r="A8" s="97" t="s">
        <v>53</v>
      </c>
      <c r="B8" s="99">
        <f>RES_hhdet_tesh!B8/RES_summary!B$19</f>
        <v>0.11242583129777857</v>
      </c>
      <c r="C8" s="99">
        <f>RES_hhdet_tesh!C8/RES_summary!C$19</f>
        <v>0.13513996166315195</v>
      </c>
      <c r="D8" s="99">
        <f>RES_hhdet_tesh!D8/RES_summary!D$19</f>
        <v>0.11698613125071508</v>
      </c>
      <c r="E8" s="99">
        <f>RES_hhdet_tesh!E8/RES_summary!E$19</f>
        <v>0.23229359589956747</v>
      </c>
      <c r="F8" s="99">
        <f>RES_hhdet_tesh!F8/RES_summary!F$19</f>
        <v>0.13247001849936357</v>
      </c>
      <c r="G8" s="99">
        <f>RES_hhdet_tesh!G8/RES_summary!G$19</f>
        <v>0.17262438579365444</v>
      </c>
      <c r="H8" s="99">
        <f>RES_hhdet_tesh!H8/RES_summary!H$19</f>
        <v>0.21951409836538177</v>
      </c>
      <c r="I8" s="99">
        <f>RES_hhdet_tesh!I8/RES_summary!I$19</f>
        <v>0.18120309875507137</v>
      </c>
      <c r="J8" s="99">
        <f>RES_hhdet_tesh!J8/RES_summary!J$19</f>
        <v>0.19060024953451099</v>
      </c>
      <c r="K8" s="99">
        <f>RES_hhdet_tesh!K8/RES_summary!K$19</f>
        <v>0.24266892249864261</v>
      </c>
      <c r="L8" s="99">
        <f>RES_hhdet_tesh!L8/RES_summary!L$19</f>
        <v>0.28689849456268912</v>
      </c>
      <c r="M8" s="99">
        <f>RES_hhdet_tesh!M8/RES_summary!M$19</f>
        <v>0.29132011558210991</v>
      </c>
      <c r="N8" s="99">
        <f>RES_hhdet_tesh!N8/RES_summary!N$19</f>
        <v>0.35184858687837106</v>
      </c>
      <c r="O8" s="99">
        <f>RES_hhdet_tesh!O8/RES_summary!O$19</f>
        <v>0.30916068137973141</v>
      </c>
      <c r="P8" s="99">
        <f>RES_hhdet_tesh!P8/RES_summary!P$19</f>
        <v>0.28104422461827427</v>
      </c>
      <c r="Q8" s="99">
        <f>RES_hhdet_tesh!Q8/RES_summary!Q$19</f>
        <v>0.39515283023678133</v>
      </c>
      <c r="R8" s="99">
        <f>RES_hhdet_tesh!R8/RES_summary!R$19</f>
        <v>0.38140510675513095</v>
      </c>
      <c r="S8" s="99">
        <f>RES_hhdet_tesh!S8/RES_summary!S$19</f>
        <v>0.42581003020614494</v>
      </c>
      <c r="T8" s="99">
        <f>RES_hhdet_tesh!T8/RES_summary!T$19</f>
        <v>0.44151520115253468</v>
      </c>
      <c r="U8" s="99">
        <f>RES_hhdet_tesh!U8/RES_summary!U$19</f>
        <v>0.50027553039121497</v>
      </c>
      <c r="V8" s="99">
        <f>RES_hhdet_tesh!V8/RES_summary!V$19</f>
        <v>0.41444219463292015</v>
      </c>
      <c r="W8" s="99">
        <f>RES_hhdet_tesh!W8/RES_summary!W$19</f>
        <v>0.46290536351032097</v>
      </c>
      <c r="X8" s="99">
        <f>RES_hhdet_tesh!X8/RES_summary!X$19</f>
        <v>0.43530320817307766</v>
      </c>
      <c r="Y8" s="99">
        <f>RES_hhdet_tesh!Y8/RES_summary!Y$19</f>
        <v>0.38358938693770894</v>
      </c>
      <c r="DA8" s="63" t="s">
        <v>2921</v>
      </c>
    </row>
    <row r="9" spans="1:105" ht="12" customHeight="1" x14ac:dyDescent="0.25">
      <c r="A9" s="121" t="s">
        <v>55</v>
      </c>
      <c r="B9" s="123">
        <v>11.352035880305646</v>
      </c>
      <c r="C9" s="123">
        <v>10.98790991113761</v>
      </c>
      <c r="D9" s="123">
        <v>11.261476030699667</v>
      </c>
      <c r="E9" s="123">
        <v>11.409124362446631</v>
      </c>
      <c r="F9" s="123">
        <v>11.547355439381361</v>
      </c>
      <c r="G9" s="123">
        <v>11.347410400249784</v>
      </c>
      <c r="H9" s="123">
        <v>11.798968271005386</v>
      </c>
      <c r="I9" s="123">
        <v>11.504161808891091</v>
      </c>
      <c r="J9" s="123">
        <v>11.909371945759036</v>
      </c>
      <c r="K9" s="123">
        <v>12.221582562158748</v>
      </c>
      <c r="L9" s="123">
        <v>12.58287669570618</v>
      </c>
      <c r="M9" s="123">
        <v>12.629044575018156</v>
      </c>
      <c r="N9" s="123">
        <v>12.601652118290531</v>
      </c>
      <c r="O9" s="123">
        <v>12.624666115582009</v>
      </c>
      <c r="P9" s="123">
        <v>12.614434467167685</v>
      </c>
      <c r="Q9" s="123">
        <v>12.608527911005035</v>
      </c>
      <c r="R9" s="123">
        <v>12.94765381567211</v>
      </c>
      <c r="S9" s="123">
        <v>13.459223279858069</v>
      </c>
      <c r="T9" s="123">
        <v>13.969612473878627</v>
      </c>
      <c r="U9" s="123">
        <v>12.79077035983885</v>
      </c>
      <c r="V9" s="123">
        <v>13.482604014801554</v>
      </c>
      <c r="W9" s="123">
        <v>13.881718504333699</v>
      </c>
      <c r="X9" s="123">
        <v>12.961867568017166</v>
      </c>
      <c r="Y9" s="123">
        <v>11.036277517308518</v>
      </c>
      <c r="DA9" s="130" t="s">
        <v>2922</v>
      </c>
    </row>
    <row r="10" spans="1:105" ht="12" customHeight="1" x14ac:dyDescent="0.25">
      <c r="A10" s="97" t="s">
        <v>143</v>
      </c>
      <c r="B10" s="99">
        <v>9.4818321471082374</v>
      </c>
      <c r="C10" s="99">
        <v>9.1705014986045992</v>
      </c>
      <c r="D10" s="99">
        <v>9.8167719204258344</v>
      </c>
      <c r="E10" s="99">
        <v>9.8107658041207344</v>
      </c>
      <c r="F10" s="99">
        <v>10.164964576789925</v>
      </c>
      <c r="G10" s="99">
        <v>10.288917208007863</v>
      </c>
      <c r="H10" s="99">
        <v>10.749795262162456</v>
      </c>
      <c r="I10" s="99">
        <v>10.240136342555161</v>
      </c>
      <c r="J10" s="99">
        <v>10.893011108404254</v>
      </c>
      <c r="K10" s="99">
        <v>11.240121415248792</v>
      </c>
      <c r="L10" s="99">
        <v>11.521872216034664</v>
      </c>
      <c r="M10" s="99">
        <v>11.368148897526519</v>
      </c>
      <c r="N10" s="99">
        <v>11.672568551847444</v>
      </c>
      <c r="O10" s="99">
        <v>11.804764189368102</v>
      </c>
      <c r="P10" s="99">
        <v>12.002364436947591</v>
      </c>
      <c r="Q10" s="99">
        <v>11.949112075713995</v>
      </c>
      <c r="R10" s="99">
        <v>12.345064461241291</v>
      </c>
      <c r="S10" s="99">
        <v>12.949802600286219</v>
      </c>
      <c r="T10" s="99">
        <v>13.569001478945088</v>
      </c>
      <c r="U10" s="99">
        <v>11.74383054937954</v>
      </c>
      <c r="V10" s="99">
        <v>12.62942431060323</v>
      </c>
      <c r="W10" s="99">
        <v>13.211291664454224</v>
      </c>
      <c r="X10" s="99">
        <v>11.91926173555429</v>
      </c>
      <c r="Y10" s="99">
        <v>10.007820307659744</v>
      </c>
      <c r="DA10" s="63" t="s">
        <v>2923</v>
      </c>
    </row>
    <row r="11" spans="1:105" ht="12" customHeight="1" x14ac:dyDescent="0.25">
      <c r="A11" s="97" t="s">
        <v>124</v>
      </c>
      <c r="B11" s="99">
        <v>11.806665559881896</v>
      </c>
      <c r="C11" s="99">
        <v>11.408492894121885</v>
      </c>
      <c r="D11" s="99">
        <v>11.365452983956521</v>
      </c>
      <c r="E11" s="99">
        <v>10.676204357927936</v>
      </c>
      <c r="F11" s="99">
        <v>11.577953198056022</v>
      </c>
      <c r="G11" s="99">
        <v>11.364457526390249</v>
      </c>
      <c r="H11" s="99">
        <v>11.462142920620591</v>
      </c>
      <c r="I11" s="99">
        <v>11.011312957341616</v>
      </c>
      <c r="J11" s="99">
        <v>11.570553319089896</v>
      </c>
      <c r="K11" s="99">
        <v>11.75523765599789</v>
      </c>
      <c r="L11" s="99">
        <v>12.432712232463892</v>
      </c>
      <c r="M11" s="99">
        <v>12.993000765983696</v>
      </c>
      <c r="N11" s="99">
        <v>12.716584988686456</v>
      </c>
      <c r="O11" s="99">
        <v>12.480410223091162</v>
      </c>
      <c r="P11" s="99">
        <v>12.761791079922755</v>
      </c>
      <c r="Q11" s="99">
        <v>11.676450479495099</v>
      </c>
      <c r="R11" s="99">
        <v>12.892031086596132</v>
      </c>
      <c r="S11" s="99">
        <v>12.298413432684931</v>
      </c>
      <c r="T11" s="99">
        <v>13.64779128828013</v>
      </c>
      <c r="U11" s="99">
        <v>13.157881680140758</v>
      </c>
      <c r="V11" s="99">
        <v>13.612237762013857</v>
      </c>
      <c r="W11" s="99">
        <v>13.61375574474712</v>
      </c>
      <c r="X11" s="99">
        <v>14.411235441275812</v>
      </c>
      <c r="Y11" s="99">
        <v>11.708050190057813</v>
      </c>
      <c r="DA11" s="63" t="s">
        <v>2924</v>
      </c>
    </row>
    <row r="12" spans="1:105" ht="12" customHeight="1" x14ac:dyDescent="0.25">
      <c r="A12" s="97" t="s">
        <v>123</v>
      </c>
      <c r="B12" s="99">
        <v>12.594981821827094</v>
      </c>
      <c r="C12" s="99">
        <v>12.665286397713805</v>
      </c>
      <c r="D12" s="99">
        <v>12.823908052407583</v>
      </c>
      <c r="E12" s="99">
        <v>11.326531929588887</v>
      </c>
      <c r="F12" s="99">
        <v>14.333948949889052</v>
      </c>
      <c r="G12" s="99">
        <v>13.468670766030382</v>
      </c>
      <c r="H12" s="99">
        <v>14.823843940429136</v>
      </c>
      <c r="I12" s="99">
        <v>12.723393972337249</v>
      </c>
      <c r="J12" s="99">
        <v>13.852526161234563</v>
      </c>
      <c r="K12" s="99">
        <v>13.186340938006376</v>
      </c>
      <c r="L12" s="99">
        <v>13.827423448786961</v>
      </c>
      <c r="M12" s="99">
        <v>15.322099154408008</v>
      </c>
      <c r="N12" s="99">
        <v>14.265116489692716</v>
      </c>
      <c r="O12" s="99">
        <v>13.340802898428771</v>
      </c>
      <c r="P12" s="99">
        <v>13.952056944876984</v>
      </c>
      <c r="Q12" s="99">
        <v>11.792869561199874</v>
      </c>
      <c r="R12" s="99">
        <v>13.519745696033569</v>
      </c>
      <c r="S12" s="99">
        <v>12.374080834066957</v>
      </c>
      <c r="T12" s="99">
        <v>14.450637192636076</v>
      </c>
      <c r="U12" s="99">
        <v>13.737853318553368</v>
      </c>
      <c r="V12" s="99">
        <v>14.530787991794945</v>
      </c>
      <c r="W12" s="99">
        <v>14.423092802409894</v>
      </c>
      <c r="X12" s="99">
        <v>15.485934628567684</v>
      </c>
      <c r="Y12" s="99">
        <v>12.551454020599634</v>
      </c>
      <c r="DA12" s="63" t="s">
        <v>2925</v>
      </c>
    </row>
    <row r="13" spans="1:105" ht="12" customHeight="1" x14ac:dyDescent="0.25">
      <c r="A13" s="100" t="s">
        <v>50</v>
      </c>
      <c r="B13" s="102">
        <v>3.8101919311863335</v>
      </c>
      <c r="C13" s="102">
        <v>4.2895222609848513</v>
      </c>
      <c r="D13" s="102">
        <v>3.8871581248994862</v>
      </c>
      <c r="E13" s="102">
        <v>3.1220157718212769</v>
      </c>
      <c r="F13" s="102">
        <v>4.8652059019851901</v>
      </c>
      <c r="G13" s="102">
        <v>4.3343027326195243</v>
      </c>
      <c r="H13" s="102">
        <v>5.2643922526612821</v>
      </c>
      <c r="I13" s="102">
        <v>4.5406886924256007</v>
      </c>
      <c r="J13" s="102">
        <v>4.6673659848362563</v>
      </c>
      <c r="K13" s="102">
        <v>4.6570763139233469</v>
      </c>
      <c r="L13" s="102">
        <v>5.0051629114401157</v>
      </c>
      <c r="M13" s="102">
        <v>6.1979635164817353</v>
      </c>
      <c r="N13" s="102">
        <v>5.5736950227637356</v>
      </c>
      <c r="O13" s="102">
        <v>5.3052856400219301</v>
      </c>
      <c r="P13" s="102">
        <v>5.4960867355859122</v>
      </c>
      <c r="Q13" s="102">
        <v>4.107897690476296</v>
      </c>
      <c r="R13" s="102">
        <v>4.886382431501171</v>
      </c>
      <c r="S13" s="102">
        <v>4.1928559296839261</v>
      </c>
      <c r="T13" s="102">
        <v>5.3195726495014215</v>
      </c>
      <c r="U13" s="102">
        <v>5.0943029567305835</v>
      </c>
      <c r="V13" s="102">
        <v>5.3555445352281543</v>
      </c>
      <c r="W13" s="102">
        <v>5.3331618449303448</v>
      </c>
      <c r="X13" s="102">
        <v>4.9800236558987159</v>
      </c>
      <c r="Y13" s="102">
        <v>3.9171365367898732</v>
      </c>
      <c r="DA13" s="131" t="s">
        <v>2926</v>
      </c>
    </row>
    <row r="14" spans="1:105" ht="12" customHeight="1" x14ac:dyDescent="0.25">
      <c r="A14" s="103" t="s">
        <v>52</v>
      </c>
      <c r="B14" s="105">
        <v>8.7847898906407611</v>
      </c>
      <c r="C14" s="105">
        <v>8.3757641367289555</v>
      </c>
      <c r="D14" s="105">
        <v>8.9367499275080977</v>
      </c>
      <c r="E14" s="105">
        <v>8.2045161577676105</v>
      </c>
      <c r="F14" s="105">
        <v>9.4687430479038621</v>
      </c>
      <c r="G14" s="105">
        <v>9.1343680334108601</v>
      </c>
      <c r="H14" s="105">
        <v>9.5594516877678526</v>
      </c>
      <c r="I14" s="105">
        <v>8.1827052799116498</v>
      </c>
      <c r="J14" s="105">
        <v>9.1851601763983055</v>
      </c>
      <c r="K14" s="105">
        <v>8.5292646240830265</v>
      </c>
      <c r="L14" s="105">
        <v>8.8222605373468461</v>
      </c>
      <c r="M14" s="105">
        <v>9.1241356379262744</v>
      </c>
      <c r="N14" s="105">
        <v>8.6914214669289773</v>
      </c>
      <c r="O14" s="105">
        <v>8.0355172584068395</v>
      </c>
      <c r="P14" s="105">
        <v>8.4559702092910722</v>
      </c>
      <c r="Q14" s="105">
        <v>7.6849718707235759</v>
      </c>
      <c r="R14" s="105">
        <v>8.6333632645323988</v>
      </c>
      <c r="S14" s="105">
        <v>8.1812249043830327</v>
      </c>
      <c r="T14" s="105">
        <v>9.1310645431346575</v>
      </c>
      <c r="U14" s="105">
        <v>8.6435503618227845</v>
      </c>
      <c r="V14" s="105">
        <v>9.1752434565667897</v>
      </c>
      <c r="W14" s="105">
        <v>9.0899309574795488</v>
      </c>
      <c r="X14" s="105">
        <v>10.505910972668964</v>
      </c>
      <c r="Y14" s="105">
        <v>8.6343174838097649</v>
      </c>
      <c r="DA14" s="132" t="s">
        <v>2927</v>
      </c>
    </row>
    <row r="15" spans="1:105" ht="12" customHeight="1" x14ac:dyDescent="0.25">
      <c r="A15" s="106" t="s">
        <v>122</v>
      </c>
      <c r="B15" s="102">
        <v>13.826282870993147</v>
      </c>
      <c r="C15" s="102">
        <v>13.483552479220572</v>
      </c>
      <c r="D15" s="102">
        <v>13.36052853208804</v>
      </c>
      <c r="E15" s="102">
        <v>13.832603541803913</v>
      </c>
      <c r="F15" s="102">
        <v>13.451319407121641</v>
      </c>
      <c r="G15" s="102">
        <v>12.655776686838827</v>
      </c>
      <c r="H15" s="102">
        <v>13.201606432700578</v>
      </c>
      <c r="I15" s="102">
        <v>13.057200097842973</v>
      </c>
      <c r="J15" s="102">
        <v>13.05886284338823</v>
      </c>
      <c r="K15" s="102">
        <v>13.139105066060949</v>
      </c>
      <c r="L15" s="102">
        <v>13.548030271404814</v>
      </c>
      <c r="M15" s="102">
        <v>13.506258103554885</v>
      </c>
      <c r="N15" s="102">
        <v>12.958766193617542</v>
      </c>
      <c r="O15" s="102">
        <v>12.903973890740922</v>
      </c>
      <c r="P15" s="102">
        <v>12.736057556376023</v>
      </c>
      <c r="Q15" s="102">
        <v>12.905603944938651</v>
      </c>
      <c r="R15" s="102">
        <v>13.029953083496304</v>
      </c>
      <c r="S15" s="102">
        <v>13.458784218787134</v>
      </c>
      <c r="T15" s="102">
        <v>13.520154057143536</v>
      </c>
      <c r="U15" s="102">
        <v>13.531978335941879</v>
      </c>
      <c r="V15" s="102">
        <v>14.105859440045176</v>
      </c>
      <c r="W15" s="102">
        <v>13.821634764896331</v>
      </c>
      <c r="X15" s="102">
        <v>13.708582191326954</v>
      </c>
      <c r="Y15" s="102">
        <v>12.68901137523026</v>
      </c>
      <c r="DA15" s="131" t="s">
        <v>2928</v>
      </c>
    </row>
    <row r="16" spans="1:105" ht="12" customHeight="1" x14ac:dyDescent="0.25">
      <c r="A16" s="107" t="s">
        <v>121</v>
      </c>
      <c r="B16" s="105">
        <v>17.660084769464163</v>
      </c>
      <c r="C16" s="105">
        <v>17.784722890041532</v>
      </c>
      <c r="D16" s="105">
        <v>18.607360370277942</v>
      </c>
      <c r="E16" s="105">
        <v>18.896973172818875</v>
      </c>
      <c r="F16" s="105">
        <v>19.052550046100695</v>
      </c>
      <c r="G16" s="105">
        <v>18.811091148043126</v>
      </c>
      <c r="H16" s="105">
        <v>18.585573515462158</v>
      </c>
      <c r="I16" s="105">
        <v>19.732653532286157</v>
      </c>
      <c r="J16" s="105">
        <v>18.293252036210323</v>
      </c>
      <c r="K16" s="105">
        <v>17.382083315106016</v>
      </c>
      <c r="L16" s="105">
        <v>17.296015286794081</v>
      </c>
      <c r="M16" s="105">
        <v>18.063509033374636</v>
      </c>
      <c r="N16" s="105">
        <v>17.269038669944791</v>
      </c>
      <c r="O16" s="105">
        <v>16.534398644200941</v>
      </c>
      <c r="P16" s="105">
        <v>15.410708736712946</v>
      </c>
      <c r="Q16" s="105">
        <v>15.41990561881483</v>
      </c>
      <c r="R16" s="105">
        <v>15.406186579024727</v>
      </c>
      <c r="S16" s="105">
        <v>15.929550188370596</v>
      </c>
      <c r="T16" s="105">
        <v>16.151701103766939</v>
      </c>
      <c r="U16" s="105">
        <v>15.977397872650458</v>
      </c>
      <c r="V16" s="105">
        <v>16.466947081774119</v>
      </c>
      <c r="W16" s="105">
        <v>17.659488735047432</v>
      </c>
      <c r="X16" s="105">
        <v>18.597090991474236</v>
      </c>
      <c r="Y16" s="105">
        <v>16.117906430721721</v>
      </c>
      <c r="DA16" s="132" t="s">
        <v>2929</v>
      </c>
    </row>
    <row r="17" spans="1:105" ht="12" customHeight="1" x14ac:dyDescent="0.25">
      <c r="A17" s="108" t="s">
        <v>53</v>
      </c>
      <c r="B17" s="99">
        <v>7.0237203036315909</v>
      </c>
      <c r="C17" s="99">
        <v>6.8864956780844846</v>
      </c>
      <c r="D17" s="99">
        <v>7.4741559335997998</v>
      </c>
      <c r="E17" s="99">
        <v>7.7700705791428755</v>
      </c>
      <c r="F17" s="99">
        <v>8.3042591047713685</v>
      </c>
      <c r="G17" s="99">
        <v>8.1428322067493664</v>
      </c>
      <c r="H17" s="99">
        <v>7.9256579140713512</v>
      </c>
      <c r="I17" s="99">
        <v>9.4348481908264912</v>
      </c>
      <c r="J17" s="99">
        <v>8.171245566655875</v>
      </c>
      <c r="K17" s="99">
        <v>8.1010740513289363</v>
      </c>
      <c r="L17" s="99">
        <v>8.1550098844845014</v>
      </c>
      <c r="M17" s="99">
        <v>8.7870011873623373</v>
      </c>
      <c r="N17" s="99">
        <v>8.4283716842461818</v>
      </c>
      <c r="O17" s="99">
        <v>8.3957191885137998</v>
      </c>
      <c r="P17" s="99">
        <v>7.4615319977136112</v>
      </c>
      <c r="Q17" s="99">
        <v>7.4327127090380474</v>
      </c>
      <c r="R17" s="99">
        <v>7.4051762948546163</v>
      </c>
      <c r="S17" s="99">
        <v>7.7321404856160925</v>
      </c>
      <c r="T17" s="99">
        <v>7.9119236595253257</v>
      </c>
      <c r="U17" s="99">
        <v>7.6958622631915912</v>
      </c>
      <c r="V17" s="99">
        <v>7.7919041620466345</v>
      </c>
      <c r="W17" s="99">
        <v>8.6744023502769014</v>
      </c>
      <c r="X17" s="99">
        <v>8.6163599716996018</v>
      </c>
      <c r="Y17" s="99">
        <v>6.8036726858003913</v>
      </c>
      <c r="DA17" s="63" t="s">
        <v>2930</v>
      </c>
    </row>
    <row r="18" spans="1:105" ht="12" customHeight="1" x14ac:dyDescent="0.25">
      <c r="A18" s="108" t="s">
        <v>52</v>
      </c>
      <c r="B18" s="99">
        <v>10.636364465832575</v>
      </c>
      <c r="C18" s="99">
        <v>10.898227211957055</v>
      </c>
      <c r="D18" s="99">
        <v>11.133204436678144</v>
      </c>
      <c r="E18" s="99">
        <v>11.126902593676002</v>
      </c>
      <c r="F18" s="99">
        <v>10.748290941329321</v>
      </c>
      <c r="G18" s="99">
        <v>10.668258941293766</v>
      </c>
      <c r="H18" s="99">
        <v>10.659915601390805</v>
      </c>
      <c r="I18" s="99">
        <v>10.297805341459668</v>
      </c>
      <c r="J18" s="99">
        <v>10.122006469554453</v>
      </c>
      <c r="K18" s="99">
        <v>9.2810092637770829</v>
      </c>
      <c r="L18" s="99">
        <v>9.1410054023095704</v>
      </c>
      <c r="M18" s="99">
        <v>9.2765078460123007</v>
      </c>
      <c r="N18" s="99">
        <v>8.8406669856986095</v>
      </c>
      <c r="O18" s="99">
        <v>8.1386794556871411</v>
      </c>
      <c r="P18" s="99">
        <v>7.9491767389993324</v>
      </c>
      <c r="Q18" s="99">
        <v>7.9871929097767813</v>
      </c>
      <c r="R18" s="99">
        <v>8.0010102841701105</v>
      </c>
      <c r="S18" s="99">
        <v>8.1974097027545056</v>
      </c>
      <c r="T18" s="99">
        <v>8.239777444241609</v>
      </c>
      <c r="U18" s="99">
        <v>8.281535609458869</v>
      </c>
      <c r="V18" s="99">
        <v>8.6750429197274848</v>
      </c>
      <c r="W18" s="99">
        <v>8.9850863847705345</v>
      </c>
      <c r="X18" s="99">
        <v>9.9807310197746375</v>
      </c>
      <c r="Y18" s="99">
        <v>9.3142337449213297</v>
      </c>
      <c r="DA18" s="63" t="s">
        <v>2931</v>
      </c>
    </row>
    <row r="19" spans="1:105" ht="12" customHeight="1" x14ac:dyDescent="0.25">
      <c r="A19" s="121" t="s">
        <v>54</v>
      </c>
      <c r="B19" s="123">
        <v>4.9582182151998708</v>
      </c>
      <c r="C19" s="123">
        <v>4.9085202883778587</v>
      </c>
      <c r="D19" s="123">
        <v>5.0175206943886748</v>
      </c>
      <c r="E19" s="123">
        <v>6.2758841165298582</v>
      </c>
      <c r="F19" s="123">
        <v>6.2000004375599644</v>
      </c>
      <c r="G19" s="123">
        <v>5.8820833257906946</v>
      </c>
      <c r="H19" s="123">
        <v>6.2003371887905443</v>
      </c>
      <c r="I19" s="123">
        <v>6.0398213657394022</v>
      </c>
      <c r="J19" s="123">
        <v>6.2029553122478394</v>
      </c>
      <c r="K19" s="123">
        <v>6.2640841399458607</v>
      </c>
      <c r="L19" s="123">
        <v>6.5155331409461752</v>
      </c>
      <c r="M19" s="123">
        <v>6.1330943083278688</v>
      </c>
      <c r="N19" s="123">
        <v>6.1014780895010627</v>
      </c>
      <c r="O19" s="123">
        <v>5.9405142777507454</v>
      </c>
      <c r="P19" s="123">
        <v>5.7063937701268834</v>
      </c>
      <c r="Q19" s="123">
        <v>5.6873526275779227</v>
      </c>
      <c r="R19" s="123">
        <v>5.7260657725486679</v>
      </c>
      <c r="S19" s="123">
        <v>5.868593535491029</v>
      </c>
      <c r="T19" s="123">
        <v>5.9034205083079208</v>
      </c>
      <c r="U19" s="123">
        <v>5.9127756689061268</v>
      </c>
      <c r="V19" s="123">
        <v>5.9578459875064604</v>
      </c>
      <c r="W19" s="123">
        <v>6.0426617500244015</v>
      </c>
      <c r="X19" s="123">
        <v>5.0251513276793132</v>
      </c>
      <c r="Y19" s="123">
        <v>4.3590557121562687</v>
      </c>
      <c r="DA19" s="130" t="s">
        <v>2932</v>
      </c>
    </row>
    <row r="20" spans="1:105" ht="12" customHeight="1" x14ac:dyDescent="0.25">
      <c r="A20" s="97" t="s">
        <v>51</v>
      </c>
      <c r="B20" s="99">
        <v>4.4662857365985884</v>
      </c>
      <c r="C20" s="99">
        <v>4.1217627278076208</v>
      </c>
      <c r="D20" s="99">
        <v>4.9514363374147221</v>
      </c>
      <c r="E20" s="99">
        <v>5.8461849993874653</v>
      </c>
      <c r="F20" s="99">
        <v>5.8636986807800442</v>
      </c>
      <c r="G20" s="99">
        <v>5.7975249197389447</v>
      </c>
      <c r="H20" s="99">
        <v>6.1301740136428107</v>
      </c>
      <c r="I20" s="99">
        <v>5.8311466296533654</v>
      </c>
      <c r="J20" s="99">
        <v>6.2050109502805082</v>
      </c>
      <c r="K20" s="99">
        <v>6.1655150907446474</v>
      </c>
      <c r="L20" s="99">
        <v>6.2907055649941395</v>
      </c>
      <c r="M20" s="99">
        <v>6.0873613077975062</v>
      </c>
      <c r="N20" s="99">
        <v>5.9967550124727973</v>
      </c>
      <c r="O20" s="99">
        <v>5.6973970122469551</v>
      </c>
      <c r="P20" s="99">
        <v>5.7244010234418807</v>
      </c>
      <c r="Q20" s="99">
        <v>5.6127759638374171</v>
      </c>
      <c r="R20" s="99">
        <v>5.6857598186534526</v>
      </c>
      <c r="S20" s="99">
        <v>5.9855552629791005</v>
      </c>
      <c r="T20" s="99">
        <v>6.0031708704959614</v>
      </c>
      <c r="U20" s="99">
        <v>5.5746364755979139</v>
      </c>
      <c r="V20" s="99">
        <v>6.093029729890806</v>
      </c>
      <c r="W20" s="99">
        <v>5.8632404581776854</v>
      </c>
      <c r="X20" s="99">
        <v>4.4451839026240911</v>
      </c>
      <c r="Y20" s="99">
        <v>4.1300607845869086</v>
      </c>
      <c r="DA20" s="63" t="s">
        <v>2933</v>
      </c>
    </row>
    <row r="21" spans="1:105" ht="12" customHeight="1" x14ac:dyDescent="0.25">
      <c r="A21" s="97" t="s">
        <v>50</v>
      </c>
      <c r="B21" s="99">
        <v>4.4600209830352231</v>
      </c>
      <c r="C21" s="99">
        <v>4.512224566711688</v>
      </c>
      <c r="D21" s="99">
        <v>4.7859541629830789</v>
      </c>
      <c r="E21" s="99">
        <v>6.0324119479619691</v>
      </c>
      <c r="F21" s="99">
        <v>6.0198569525611125</v>
      </c>
      <c r="G21" s="99">
        <v>5.8839379666960854</v>
      </c>
      <c r="H21" s="99">
        <v>5.9654318994664282</v>
      </c>
      <c r="I21" s="99">
        <v>6.1621252740694441</v>
      </c>
      <c r="J21" s="99">
        <v>6.2828357726708353</v>
      </c>
      <c r="K21" s="99">
        <v>6.4388727128419507</v>
      </c>
      <c r="L21" s="99">
        <v>6.513791619887197</v>
      </c>
      <c r="M21" s="99">
        <v>6.2331076214138692</v>
      </c>
      <c r="N21" s="99">
        <v>6.205534350078346</v>
      </c>
      <c r="O21" s="99">
        <v>5.9108437678343391</v>
      </c>
      <c r="P21" s="99">
        <v>5.8437152941996837</v>
      </c>
      <c r="Q21" s="99">
        <v>5.7869260589307041</v>
      </c>
      <c r="R21" s="99">
        <v>5.8116662223910494</v>
      </c>
      <c r="S21" s="99">
        <v>5.8896949545662123</v>
      </c>
      <c r="T21" s="99">
        <v>6.0793377285609953</v>
      </c>
      <c r="U21" s="99">
        <v>6.333582483674487</v>
      </c>
      <c r="V21" s="99">
        <v>5.9573113261797648</v>
      </c>
      <c r="W21" s="99">
        <v>5.6420423059927778</v>
      </c>
      <c r="X21" s="99">
        <v>4.8987066295097472</v>
      </c>
      <c r="Y21" s="99">
        <v>4.0028201562946393</v>
      </c>
      <c r="DA21" s="63" t="s">
        <v>2934</v>
      </c>
    </row>
    <row r="22" spans="1:105" ht="12" customHeight="1" x14ac:dyDescent="0.25">
      <c r="A22" s="109" t="s">
        <v>120</v>
      </c>
      <c r="B22" s="110">
        <v>5.5960647979930807</v>
      </c>
      <c r="C22" s="110">
        <v>5.5723324196528417</v>
      </c>
      <c r="D22" s="110">
        <v>5.2652031260350487</v>
      </c>
      <c r="E22" s="110">
        <v>6.6350651877577826</v>
      </c>
      <c r="F22" s="110">
        <v>6.4623616270812665</v>
      </c>
      <c r="G22" s="110">
        <v>5.910598126023979</v>
      </c>
      <c r="H22" s="110">
        <v>6.4221618468189279</v>
      </c>
      <c r="I22" s="110">
        <v>6.0107093851428681</v>
      </c>
      <c r="J22" s="110">
        <v>6.1359550121792887</v>
      </c>
      <c r="K22" s="110">
        <v>6.1592553764960289</v>
      </c>
      <c r="L22" s="110">
        <v>6.5895757161527211</v>
      </c>
      <c r="M22" s="110">
        <v>6.0780938579631183</v>
      </c>
      <c r="N22" s="110">
        <v>6.063718183968164</v>
      </c>
      <c r="O22" s="110">
        <v>6.0438765414885367</v>
      </c>
      <c r="P22" s="110">
        <v>5.6026634710904064</v>
      </c>
      <c r="Q22" s="110">
        <v>5.6410763755160742</v>
      </c>
      <c r="R22" s="110">
        <v>5.6770730596603638</v>
      </c>
      <c r="S22" s="110">
        <v>5.8121462255784353</v>
      </c>
      <c r="T22" s="110">
        <v>5.7326500517528727</v>
      </c>
      <c r="U22" s="110">
        <v>5.6868942456690865</v>
      </c>
      <c r="V22" s="110">
        <v>5.9104564131247646</v>
      </c>
      <c r="W22" s="110">
        <v>6.4399492693048899</v>
      </c>
      <c r="X22" s="110">
        <v>5.386053303159124</v>
      </c>
      <c r="Y22" s="110">
        <v>4.9587726281686644</v>
      </c>
      <c r="DA22" s="60" t="s">
        <v>2935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73.91216632283826</v>
      </c>
      <c r="C24" s="118">
        <f t="shared" si="7"/>
        <v>75.451510225680877</v>
      </c>
      <c r="D24" s="118">
        <f t="shared" si="7"/>
        <v>75.854292087938063</v>
      </c>
      <c r="E24" s="118">
        <f t="shared" si="7"/>
        <v>77.815391856236801</v>
      </c>
      <c r="F24" s="118">
        <f t="shared" si="7"/>
        <v>82.243913748924726</v>
      </c>
      <c r="G24" s="118">
        <f t="shared" si="7"/>
        <v>83.929867654821109</v>
      </c>
      <c r="H24" s="118">
        <f t="shared" si="7"/>
        <v>83.800419825444962</v>
      </c>
      <c r="I24" s="118">
        <f t="shared" si="7"/>
        <v>77.662026548434014</v>
      </c>
      <c r="J24" s="118">
        <f t="shared" si="7"/>
        <v>84.85488482638749</v>
      </c>
      <c r="K24" s="118">
        <f t="shared" si="7"/>
        <v>83.467402793588604</v>
      </c>
      <c r="L24" s="118">
        <f t="shared" si="7"/>
        <v>91.399679876955645</v>
      </c>
      <c r="M24" s="118">
        <f t="shared" si="7"/>
        <v>82.854406095413438</v>
      </c>
      <c r="N24" s="118">
        <f t="shared" si="7"/>
        <v>85.870843100514463</v>
      </c>
      <c r="O24" s="118">
        <f t="shared" si="7"/>
        <v>91.392862164197496</v>
      </c>
      <c r="P24" s="118">
        <f t="shared" si="7"/>
        <v>79.451719031590926</v>
      </c>
      <c r="Q24" s="118">
        <f t="shared" si="7"/>
        <v>79.596610912640557</v>
      </c>
      <c r="R24" s="118">
        <f t="shared" ref="R24:V24" si="8">R25+R28+R30+R39</f>
        <v>87.970742817755735</v>
      </c>
      <c r="S24" s="118">
        <f t="shared" si="8"/>
        <v>83.278445375044569</v>
      </c>
      <c r="T24" s="118">
        <f t="shared" si="8"/>
        <v>91.314391138760612</v>
      </c>
      <c r="U24" s="118">
        <f t="shared" si="8"/>
        <v>87.601501515547113</v>
      </c>
      <c r="V24" s="118">
        <f t="shared" si="8"/>
        <v>87.977729912649224</v>
      </c>
      <c r="W24" s="118">
        <f t="shared" ref="W24:Y24" si="9">W25+W28+W30+W39</f>
        <v>94.007304776780131</v>
      </c>
      <c r="X24" s="118">
        <f t="shared" si="9"/>
        <v>91.094590185576152</v>
      </c>
      <c r="Y24" s="118">
        <f t="shared" si="9"/>
        <v>80.186704371609778</v>
      </c>
      <c r="DA24" s="129" t="s">
        <v>2936</v>
      </c>
    </row>
    <row r="25" spans="1:105" ht="12.95" customHeight="1" x14ac:dyDescent="0.25">
      <c r="A25" s="121" t="s">
        <v>57</v>
      </c>
      <c r="B25" s="123">
        <f t="shared" ref="B25:Q25" si="10">SUM(B26:B27)</f>
        <v>55.283193292663029</v>
      </c>
      <c r="C25" s="123">
        <f t="shared" si="10"/>
        <v>56.341977217648918</v>
      </c>
      <c r="D25" s="123">
        <f t="shared" si="10"/>
        <v>56.52418119132826</v>
      </c>
      <c r="E25" s="123">
        <f t="shared" si="10"/>
        <v>57.694004751761874</v>
      </c>
      <c r="F25" s="123">
        <f t="shared" si="10"/>
        <v>62.161882843398999</v>
      </c>
      <c r="G25" s="123">
        <f t="shared" si="10"/>
        <v>64.019299495769886</v>
      </c>
      <c r="H25" s="123">
        <f t="shared" si="10"/>
        <v>63.310336511123857</v>
      </c>
      <c r="I25" s="123">
        <f t="shared" si="10"/>
        <v>57.559321717621451</v>
      </c>
      <c r="J25" s="123">
        <f t="shared" si="10"/>
        <v>64.916812899036074</v>
      </c>
      <c r="K25" s="123">
        <f t="shared" si="10"/>
        <v>63.384325670665255</v>
      </c>
      <c r="L25" s="123">
        <f t="shared" si="10"/>
        <v>70.207502923015767</v>
      </c>
      <c r="M25" s="123">
        <f t="shared" si="10"/>
        <v>60.930037034537719</v>
      </c>
      <c r="N25" s="123">
        <f t="shared" si="10"/>
        <v>63.497507137119165</v>
      </c>
      <c r="O25" s="123">
        <f t="shared" si="10"/>
        <v>69.884114152816338</v>
      </c>
      <c r="P25" s="123">
        <f t="shared" si="10"/>
        <v>58.787330209469104</v>
      </c>
      <c r="Q25" s="123">
        <f t="shared" si="10"/>
        <v>58.015384113573859</v>
      </c>
      <c r="R25" s="123">
        <f t="shared" ref="R25:V25" si="11">SUM(R26:R27)</f>
        <v>66.348868358386909</v>
      </c>
      <c r="S25" s="123">
        <f t="shared" si="11"/>
        <v>60.493671524780297</v>
      </c>
      <c r="T25" s="123">
        <f t="shared" si="11"/>
        <v>68.662451850759339</v>
      </c>
      <c r="U25" s="123">
        <f t="shared" si="11"/>
        <v>64.961315982903187</v>
      </c>
      <c r="V25" s="123">
        <f t="shared" si="11"/>
        <v>65.745981385364203</v>
      </c>
      <c r="W25" s="123">
        <f t="shared" ref="W25:Y25" si="12">SUM(W26:W27)</f>
        <v>72.157169818252299</v>
      </c>
      <c r="X25" s="123">
        <f t="shared" si="12"/>
        <v>69.637078489231556</v>
      </c>
      <c r="Y25" s="123">
        <f t="shared" si="12"/>
        <v>60.074746893561681</v>
      </c>
      <c r="DA25" s="130" t="s">
        <v>2937</v>
      </c>
    </row>
    <row r="26" spans="1:105" ht="12" customHeight="1" x14ac:dyDescent="0.25">
      <c r="A26" s="97" t="s">
        <v>74</v>
      </c>
      <c r="B26" s="99">
        <v>53.984582219270024</v>
      </c>
      <c r="C26" s="99">
        <v>55.039069614526554</v>
      </c>
      <c r="D26" s="99">
        <v>55.241195282523989</v>
      </c>
      <c r="E26" s="99">
        <v>56.466061978125701</v>
      </c>
      <c r="F26" s="99">
        <v>60.822244697132227</v>
      </c>
      <c r="G26" s="99">
        <v>62.661453406547039</v>
      </c>
      <c r="H26" s="99">
        <v>61.99760086043262</v>
      </c>
      <c r="I26" s="99">
        <v>56.388839392079355</v>
      </c>
      <c r="J26" s="99">
        <v>63.617493762791938</v>
      </c>
      <c r="K26" s="99">
        <v>62.13921709367191</v>
      </c>
      <c r="L26" s="99">
        <v>68.830312373348249</v>
      </c>
      <c r="M26" s="99">
        <v>59.745450177673867</v>
      </c>
      <c r="N26" s="99">
        <v>62.295088337306538</v>
      </c>
      <c r="O26" s="99">
        <v>68.53171514386986</v>
      </c>
      <c r="P26" s="99">
        <v>57.644003989989493</v>
      </c>
      <c r="Q26" s="99">
        <v>56.933012138247797</v>
      </c>
      <c r="R26" s="99">
        <v>65.11396058012339</v>
      </c>
      <c r="S26" s="99">
        <v>59.376250652862424</v>
      </c>
      <c r="T26" s="99">
        <v>67.398818762128258</v>
      </c>
      <c r="U26" s="99">
        <v>63.770075310176139</v>
      </c>
      <c r="V26" s="99">
        <v>64.544671012869443</v>
      </c>
      <c r="W26" s="99">
        <v>70.735132182085962</v>
      </c>
      <c r="X26" s="99">
        <v>68.265213508293286</v>
      </c>
      <c r="Y26" s="99">
        <v>58.903557622307986</v>
      </c>
      <c r="DA26" s="63" t="s">
        <v>2938</v>
      </c>
    </row>
    <row r="27" spans="1:105" ht="12" customHeight="1" x14ac:dyDescent="0.25">
      <c r="A27" s="97" t="s">
        <v>53</v>
      </c>
      <c r="B27" s="99">
        <v>1.2986110733930014</v>
      </c>
      <c r="C27" s="99">
        <v>1.3029076031223672</v>
      </c>
      <c r="D27" s="99">
        <v>1.2829859088042683</v>
      </c>
      <c r="E27" s="99">
        <v>1.2279427736361697</v>
      </c>
      <c r="F27" s="99">
        <v>1.339638146266769</v>
      </c>
      <c r="G27" s="99">
        <v>1.3578460892228483</v>
      </c>
      <c r="H27" s="99">
        <v>1.3127356506912378</v>
      </c>
      <c r="I27" s="99">
        <v>1.1704823255420935</v>
      </c>
      <c r="J27" s="99">
        <v>1.2993191362441336</v>
      </c>
      <c r="K27" s="99">
        <v>1.2451085769933448</v>
      </c>
      <c r="L27" s="99">
        <v>1.3771905496675232</v>
      </c>
      <c r="M27" s="99">
        <v>1.1845868568638489</v>
      </c>
      <c r="N27" s="99">
        <v>1.2024187998126248</v>
      </c>
      <c r="O27" s="99">
        <v>1.3523990089464779</v>
      </c>
      <c r="P27" s="99">
        <v>1.1433262194796088</v>
      </c>
      <c r="Q27" s="99">
        <v>1.0823719753260654</v>
      </c>
      <c r="R27" s="99">
        <v>1.2349077782635152</v>
      </c>
      <c r="S27" s="99">
        <v>1.1174208719178744</v>
      </c>
      <c r="T27" s="99">
        <v>1.2636330886310747</v>
      </c>
      <c r="U27" s="99">
        <v>1.1912406727270544</v>
      </c>
      <c r="V27" s="99">
        <v>1.2013103724947563</v>
      </c>
      <c r="W27" s="99">
        <v>1.4220376361663321</v>
      </c>
      <c r="X27" s="99">
        <v>1.3718649809382713</v>
      </c>
      <c r="Y27" s="99">
        <v>1.1711892712536975</v>
      </c>
      <c r="DA27" s="63" t="s">
        <v>2939</v>
      </c>
    </row>
    <row r="28" spans="1:105" ht="12.95" customHeight="1" x14ac:dyDescent="0.25">
      <c r="A28" s="121" t="s">
        <v>92</v>
      </c>
      <c r="B28" s="123">
        <f t="shared" ref="B28:Y28" si="13">B29</f>
        <v>0.8304290239707276</v>
      </c>
      <c r="C28" s="123">
        <f t="shared" si="13"/>
        <v>1.0098006845013443</v>
      </c>
      <c r="D28" s="123">
        <f t="shared" si="13"/>
        <v>0.92602950997516642</v>
      </c>
      <c r="E28" s="123">
        <f t="shared" si="13"/>
        <v>1.8423443158134292</v>
      </c>
      <c r="F28" s="123">
        <f t="shared" si="13"/>
        <v>1.1486679716354018</v>
      </c>
      <c r="G28" s="123">
        <f t="shared" si="13"/>
        <v>1.3918250849224272</v>
      </c>
      <c r="H28" s="123">
        <f t="shared" si="13"/>
        <v>1.7838687413186176</v>
      </c>
      <c r="I28" s="123">
        <f t="shared" si="13"/>
        <v>1.6508276161033404</v>
      </c>
      <c r="J28" s="123">
        <f t="shared" si="13"/>
        <v>1.9915332909952537</v>
      </c>
      <c r="K28" s="123">
        <f t="shared" si="13"/>
        <v>2.4622346415289358</v>
      </c>
      <c r="L28" s="123">
        <f t="shared" si="13"/>
        <v>2.587290486847508</v>
      </c>
      <c r="M28" s="123">
        <f t="shared" si="13"/>
        <v>2.8061222673633051</v>
      </c>
      <c r="N28" s="123">
        <f t="shared" si="13"/>
        <v>3.8170613914813063</v>
      </c>
      <c r="O28" s="123">
        <f t="shared" si="13"/>
        <v>3.1287824937627122</v>
      </c>
      <c r="P28" s="123">
        <f t="shared" si="13"/>
        <v>2.8034827430398335</v>
      </c>
      <c r="Q28" s="123">
        <f t="shared" si="13"/>
        <v>3.8446755412798037</v>
      </c>
      <c r="R28" s="123">
        <f t="shared" si="13"/>
        <v>3.5236572956146475</v>
      </c>
      <c r="S28" s="123">
        <f t="shared" si="13"/>
        <v>3.8993221248517109</v>
      </c>
      <c r="T28" s="123">
        <f t="shared" si="13"/>
        <v>3.2361347722790863</v>
      </c>
      <c r="U28" s="123">
        <f t="shared" si="13"/>
        <v>3.4784817928350837</v>
      </c>
      <c r="V28" s="123">
        <f t="shared" si="13"/>
        <v>3.0361771558684283</v>
      </c>
      <c r="W28" s="123">
        <f t="shared" si="13"/>
        <v>3.0601238142278664</v>
      </c>
      <c r="X28" s="123">
        <f t="shared" si="13"/>
        <v>3.4882159458089519</v>
      </c>
      <c r="Y28" s="123">
        <f t="shared" si="13"/>
        <v>3.7677476223893351</v>
      </c>
      <c r="DA28" s="130" t="s">
        <v>2940</v>
      </c>
    </row>
    <row r="29" spans="1:105" ht="12" customHeight="1" x14ac:dyDescent="0.25">
      <c r="A29" s="97" t="s">
        <v>53</v>
      </c>
      <c r="B29" s="99">
        <f>RES_hhdet_tesh!B29/RES_summary!B$19</f>
        <v>0.8304290239707276</v>
      </c>
      <c r="C29" s="99">
        <f>RES_hhdet_tesh!C29/RES_summary!C$19</f>
        <v>1.0098006845013443</v>
      </c>
      <c r="D29" s="99">
        <f>RES_hhdet_tesh!D29/RES_summary!D$19</f>
        <v>0.92602950997516642</v>
      </c>
      <c r="E29" s="99">
        <f>RES_hhdet_tesh!E29/RES_summary!E$19</f>
        <v>1.8423443158134292</v>
      </c>
      <c r="F29" s="99">
        <f>RES_hhdet_tesh!F29/RES_summary!F$19</f>
        <v>1.1486679716354018</v>
      </c>
      <c r="G29" s="99">
        <f>RES_hhdet_tesh!G29/RES_summary!G$19</f>
        <v>1.3918250849224272</v>
      </c>
      <c r="H29" s="99">
        <f>RES_hhdet_tesh!H29/RES_summary!H$19</f>
        <v>1.7838687413186176</v>
      </c>
      <c r="I29" s="99">
        <f>RES_hhdet_tesh!I29/RES_summary!I$19</f>
        <v>1.6508276161033404</v>
      </c>
      <c r="J29" s="99">
        <f>RES_hhdet_tesh!J29/RES_summary!J$19</f>
        <v>1.9915332909952537</v>
      </c>
      <c r="K29" s="99">
        <f>RES_hhdet_tesh!K29/RES_summary!K$19</f>
        <v>2.4622346415289358</v>
      </c>
      <c r="L29" s="99">
        <f>RES_hhdet_tesh!L29/RES_summary!L$19</f>
        <v>2.587290486847508</v>
      </c>
      <c r="M29" s="99">
        <f>RES_hhdet_tesh!M29/RES_summary!M$19</f>
        <v>2.8061222673633051</v>
      </c>
      <c r="N29" s="99">
        <f>RES_hhdet_tesh!N29/RES_summary!N$19</f>
        <v>3.8170613914813063</v>
      </c>
      <c r="O29" s="99">
        <f>RES_hhdet_tesh!O29/RES_summary!O$19</f>
        <v>3.1287824937627122</v>
      </c>
      <c r="P29" s="99">
        <f>RES_hhdet_tesh!P29/RES_summary!P$19</f>
        <v>2.8034827430398335</v>
      </c>
      <c r="Q29" s="99">
        <f>RES_hhdet_tesh!Q29/RES_summary!Q$19</f>
        <v>3.8446755412798037</v>
      </c>
      <c r="R29" s="99">
        <f>RES_hhdet_tesh!R29/RES_summary!R$19</f>
        <v>3.5236572956146475</v>
      </c>
      <c r="S29" s="99">
        <f>RES_hhdet_tesh!S29/RES_summary!S$19</f>
        <v>3.8993221248517109</v>
      </c>
      <c r="T29" s="99">
        <f>RES_hhdet_tesh!T29/RES_summary!T$19</f>
        <v>3.2361347722790863</v>
      </c>
      <c r="U29" s="99">
        <f>RES_hhdet_tesh!U29/RES_summary!U$19</f>
        <v>3.4784817928350837</v>
      </c>
      <c r="V29" s="99">
        <f>RES_hhdet_tesh!V29/RES_summary!V$19</f>
        <v>3.0361771558684283</v>
      </c>
      <c r="W29" s="99">
        <f>RES_hhdet_tesh!W29/RES_summary!W$19</f>
        <v>3.0601238142278664</v>
      </c>
      <c r="X29" s="99">
        <f>RES_hhdet_tesh!X29/RES_summary!X$19</f>
        <v>3.4882159458089519</v>
      </c>
      <c r="Y29" s="99">
        <f>RES_hhdet_tesh!Y29/RES_summary!Y$19</f>
        <v>3.7677476223893351</v>
      </c>
      <c r="DA29" s="63" t="s">
        <v>2941</v>
      </c>
    </row>
    <row r="30" spans="1:105" ht="12" customHeight="1" x14ac:dyDescent="0.25">
      <c r="A30" s="121" t="s">
        <v>55</v>
      </c>
      <c r="B30" s="123">
        <v>11.429949576883807</v>
      </c>
      <c r="C30" s="123">
        <v>11.414749057530914</v>
      </c>
      <c r="D30" s="123">
        <v>11.601081629443833</v>
      </c>
      <c r="E30" s="123">
        <v>11.487449544806932</v>
      </c>
      <c r="F30" s="123">
        <v>11.962538184110626</v>
      </c>
      <c r="G30" s="123">
        <v>11.815944640128187</v>
      </c>
      <c r="H30" s="123">
        <v>11.902575824139976</v>
      </c>
      <c r="I30" s="123">
        <v>11.990990288914757</v>
      </c>
      <c r="J30" s="123">
        <v>11.840317936968621</v>
      </c>
      <c r="K30" s="123">
        <v>11.777806214197676</v>
      </c>
      <c r="L30" s="123">
        <v>12.502420590165691</v>
      </c>
      <c r="M30" s="123">
        <v>13.315719467867693</v>
      </c>
      <c r="N30" s="123">
        <v>13.016623751670203</v>
      </c>
      <c r="O30" s="123">
        <v>12.962881196360319</v>
      </c>
      <c r="P30" s="123">
        <v>12.615205787224038</v>
      </c>
      <c r="Q30" s="123">
        <v>12.520491985025783</v>
      </c>
      <c r="R30" s="123">
        <v>12.889343541433648</v>
      </c>
      <c r="S30" s="123">
        <v>13.373286585753597</v>
      </c>
      <c r="T30" s="123">
        <v>13.823607896982336</v>
      </c>
      <c r="U30" s="123">
        <v>13.660197547664405</v>
      </c>
      <c r="V30" s="123">
        <v>13.618931116232627</v>
      </c>
      <c r="W30" s="123">
        <v>13.260260219094528</v>
      </c>
      <c r="X30" s="123">
        <v>12.513089546211068</v>
      </c>
      <c r="Y30" s="123">
        <v>11.239620397437932</v>
      </c>
      <c r="DA30" s="130" t="s">
        <v>2942</v>
      </c>
    </row>
    <row r="31" spans="1:105" ht="12" customHeight="1" x14ac:dyDescent="0.25">
      <c r="A31" s="97" t="s">
        <v>141</v>
      </c>
      <c r="B31" s="99">
        <v>10.018672764029612</v>
      </c>
      <c r="C31" s="99">
        <v>9.9840092706000299</v>
      </c>
      <c r="D31" s="99">
        <v>9.9319002478040179</v>
      </c>
      <c r="E31" s="99">
        <v>9.5529054387461514</v>
      </c>
      <c r="F31" s="99">
        <v>10.093024594758319</v>
      </c>
      <c r="G31" s="99">
        <v>9.965317360923974</v>
      </c>
      <c r="H31" s="99">
        <v>9.791782198623979</v>
      </c>
      <c r="I31" s="99">
        <v>9.5336716778323645</v>
      </c>
      <c r="J31" s="99">
        <v>9.6067518033698054</v>
      </c>
      <c r="K31" s="99">
        <v>9.6241097002053557</v>
      </c>
      <c r="L31" s="99">
        <v>10.261499692295574</v>
      </c>
      <c r="M31" s="99">
        <v>10.84732881715806</v>
      </c>
      <c r="N31" s="99">
        <v>10.519510779820052</v>
      </c>
      <c r="O31" s="99">
        <v>10.509206066566334</v>
      </c>
      <c r="P31" s="99">
        <v>10.408860672773761</v>
      </c>
      <c r="Q31" s="99">
        <v>10.009342207902371</v>
      </c>
      <c r="R31" s="99">
        <v>10.767454896146692</v>
      </c>
      <c r="S31" s="99">
        <v>10.895149490860097</v>
      </c>
      <c r="T31" s="99">
        <v>11.748114315712691</v>
      </c>
      <c r="U31" s="99">
        <v>11.336651589248662</v>
      </c>
      <c r="V31" s="99">
        <v>11.360617463873895</v>
      </c>
      <c r="W31" s="99">
        <v>10.924594924860218</v>
      </c>
      <c r="X31" s="99">
        <v>10.965112767096759</v>
      </c>
      <c r="Y31" s="99">
        <v>9.1798414762297167</v>
      </c>
      <c r="DA31" s="63" t="s">
        <v>2943</v>
      </c>
    </row>
    <row r="32" spans="1:105" ht="12" customHeight="1" x14ac:dyDescent="0.25">
      <c r="A32" s="97" t="s">
        <v>140</v>
      </c>
      <c r="B32" s="99">
        <v>9.9109997250559339</v>
      </c>
      <c r="C32" s="99">
        <v>9.8866436109900029</v>
      </c>
      <c r="D32" s="99">
        <v>9.8946400322861496</v>
      </c>
      <c r="E32" s="99">
        <v>9.7626219357796877</v>
      </c>
      <c r="F32" s="99">
        <v>9.9384565234373756</v>
      </c>
      <c r="G32" s="99">
        <v>9.8790582009340362</v>
      </c>
      <c r="H32" s="99">
        <v>10.058236943145866</v>
      </c>
      <c r="I32" s="99">
        <v>9.8671139867374045</v>
      </c>
      <c r="J32" s="99">
        <v>10.119338875085971</v>
      </c>
      <c r="K32" s="99">
        <v>10.045933282349017</v>
      </c>
      <c r="L32" s="99">
        <v>10.604047724378495</v>
      </c>
      <c r="M32" s="99">
        <v>10.519032525175188</v>
      </c>
      <c r="N32" s="99">
        <v>10.113392330670081</v>
      </c>
      <c r="O32" s="99">
        <v>10.604976652204632</v>
      </c>
      <c r="P32" s="99">
        <v>10.888959630570044</v>
      </c>
      <c r="Q32" s="99">
        <v>10.173312478550354</v>
      </c>
      <c r="R32" s="99">
        <v>11.024683421332059</v>
      </c>
      <c r="S32" s="99">
        <v>10.811455380637641</v>
      </c>
      <c r="T32" s="99">
        <v>11.929469827282794</v>
      </c>
      <c r="U32" s="99">
        <v>11.361858759017204</v>
      </c>
      <c r="V32" s="99">
        <v>11.901885107972655</v>
      </c>
      <c r="W32" s="99">
        <v>11.252133469812563</v>
      </c>
      <c r="X32" s="99">
        <v>10.929479177999028</v>
      </c>
      <c r="Y32" s="99">
        <v>9.5546485465572246</v>
      </c>
      <c r="DA32" s="63" t="s">
        <v>2944</v>
      </c>
    </row>
    <row r="33" spans="1:105" ht="12" customHeight="1" x14ac:dyDescent="0.25">
      <c r="A33" s="100" t="s">
        <v>50</v>
      </c>
      <c r="B33" s="102">
        <v>1.6397046429027806</v>
      </c>
      <c r="C33" s="102">
        <v>2.0278250277175656</v>
      </c>
      <c r="D33" s="102">
        <v>1.7813310183128237</v>
      </c>
      <c r="E33" s="102">
        <v>1.551707627695706</v>
      </c>
      <c r="F33" s="102">
        <v>1.7153699662181996</v>
      </c>
      <c r="G33" s="102">
        <v>1.8221567935352001</v>
      </c>
      <c r="H33" s="102">
        <v>1.9192153766901214</v>
      </c>
      <c r="I33" s="102">
        <v>1.74637390527028</v>
      </c>
      <c r="J33" s="102">
        <v>1.7667739060660563</v>
      </c>
      <c r="K33" s="102">
        <v>1.771539197076359</v>
      </c>
      <c r="L33" s="102">
        <v>1.791878083301977</v>
      </c>
      <c r="M33" s="102">
        <v>1.8532177793610831</v>
      </c>
      <c r="N33" s="102">
        <v>1.5366220649205629</v>
      </c>
      <c r="O33" s="102">
        <v>1.3127572545772785</v>
      </c>
      <c r="P33" s="102">
        <v>1.6973977222906971</v>
      </c>
      <c r="Q33" s="102">
        <v>1.3756115977417633</v>
      </c>
      <c r="R33" s="102">
        <v>1.8728448041879924</v>
      </c>
      <c r="S33" s="102">
        <v>1.8325568850562142</v>
      </c>
      <c r="T33" s="102">
        <v>2.2091825073038756</v>
      </c>
      <c r="U33" s="102">
        <v>2.0952961453155754</v>
      </c>
      <c r="V33" s="102">
        <v>2.2726195986671915</v>
      </c>
      <c r="W33" s="102">
        <v>2.2636832194099692</v>
      </c>
      <c r="X33" s="102">
        <v>1.9068699879658975</v>
      </c>
      <c r="Y33" s="102">
        <v>1.631096385337057</v>
      </c>
      <c r="DA33" s="131" t="s">
        <v>2945</v>
      </c>
    </row>
    <row r="34" spans="1:105" ht="12" customHeight="1" x14ac:dyDescent="0.25">
      <c r="A34" s="103" t="s">
        <v>52</v>
      </c>
      <c r="B34" s="105">
        <v>8.2712950821531539</v>
      </c>
      <c r="C34" s="105">
        <v>7.8588185832724387</v>
      </c>
      <c r="D34" s="105">
        <v>8.1133090139733266</v>
      </c>
      <c r="E34" s="105">
        <v>8.2109143080839821</v>
      </c>
      <c r="F34" s="105">
        <v>8.223086557219176</v>
      </c>
      <c r="G34" s="105">
        <v>8.0569014073988381</v>
      </c>
      <c r="H34" s="105">
        <v>8.1390215664557459</v>
      </c>
      <c r="I34" s="105">
        <v>8.1207400814671225</v>
      </c>
      <c r="J34" s="105">
        <v>8.3525649690199142</v>
      </c>
      <c r="K34" s="105">
        <v>8.2743940852726556</v>
      </c>
      <c r="L34" s="105">
        <v>8.8121696410765207</v>
      </c>
      <c r="M34" s="105">
        <v>8.6658147458141066</v>
      </c>
      <c r="N34" s="105">
        <v>8.5767702657495164</v>
      </c>
      <c r="O34" s="105">
        <v>9.2922193976273526</v>
      </c>
      <c r="P34" s="105">
        <v>9.1915619082793469</v>
      </c>
      <c r="Q34" s="105">
        <v>8.7977008808085913</v>
      </c>
      <c r="R34" s="105">
        <v>9.1518386171440671</v>
      </c>
      <c r="S34" s="105">
        <v>8.9788984955814293</v>
      </c>
      <c r="T34" s="105">
        <v>9.7202873199789153</v>
      </c>
      <c r="U34" s="105">
        <v>9.2665626137016268</v>
      </c>
      <c r="V34" s="105">
        <v>9.629265509305462</v>
      </c>
      <c r="W34" s="105">
        <v>8.9884502504025896</v>
      </c>
      <c r="X34" s="105">
        <v>9.0226091900331333</v>
      </c>
      <c r="Y34" s="105">
        <v>7.9235521612201669</v>
      </c>
      <c r="DA34" s="132" t="s">
        <v>2946</v>
      </c>
    </row>
    <row r="35" spans="1:105" ht="12" customHeight="1" x14ac:dyDescent="0.25">
      <c r="A35" s="106" t="s">
        <v>122</v>
      </c>
      <c r="B35" s="102">
        <v>12.791734971058743</v>
      </c>
      <c r="C35" s="102">
        <v>12.640303488788831</v>
      </c>
      <c r="D35" s="102">
        <v>12.882226706460914</v>
      </c>
      <c r="E35" s="102">
        <v>12.814496571020298</v>
      </c>
      <c r="F35" s="102">
        <v>13.093378643910748</v>
      </c>
      <c r="G35" s="102">
        <v>12.517561201799214</v>
      </c>
      <c r="H35" s="102">
        <v>12.515442697254192</v>
      </c>
      <c r="I35" s="102">
        <v>12.388454380642594</v>
      </c>
      <c r="J35" s="102">
        <v>12.120010737850862</v>
      </c>
      <c r="K35" s="102">
        <v>11.761606257827644</v>
      </c>
      <c r="L35" s="102">
        <v>12.485330729214736</v>
      </c>
      <c r="M35" s="102">
        <v>13.143112480801166</v>
      </c>
      <c r="N35" s="102">
        <v>12.875033847943667</v>
      </c>
      <c r="O35" s="102">
        <v>12.798928937937854</v>
      </c>
      <c r="P35" s="102">
        <v>12.435853957676981</v>
      </c>
      <c r="Q35" s="102">
        <v>12.303473589429398</v>
      </c>
      <c r="R35" s="102">
        <v>12.462700730298119</v>
      </c>
      <c r="S35" s="102">
        <v>12.953604516466308</v>
      </c>
      <c r="T35" s="102">
        <v>13.136566140381342</v>
      </c>
      <c r="U35" s="102">
        <v>13.104354901558391</v>
      </c>
      <c r="V35" s="102">
        <v>13.154317857131455</v>
      </c>
      <c r="W35" s="102">
        <v>12.571203739547727</v>
      </c>
      <c r="X35" s="102">
        <v>11.173025249695959</v>
      </c>
      <c r="Y35" s="102">
        <v>10.696508746943424</v>
      </c>
      <c r="DA35" s="131" t="s">
        <v>2947</v>
      </c>
    </row>
    <row r="36" spans="1:105" ht="12" customHeight="1" x14ac:dyDescent="0.25">
      <c r="A36" s="107" t="s">
        <v>121</v>
      </c>
      <c r="B36" s="105">
        <v>15.103738471973571</v>
      </c>
      <c r="C36" s="105">
        <v>15.145145528761958</v>
      </c>
      <c r="D36" s="105">
        <v>15.92129804769432</v>
      </c>
      <c r="E36" s="105">
        <v>16.547964242985348</v>
      </c>
      <c r="F36" s="105">
        <v>16.826930937058389</v>
      </c>
      <c r="G36" s="105">
        <v>16.782458681046471</v>
      </c>
      <c r="H36" s="105">
        <v>16.312908131298173</v>
      </c>
      <c r="I36" s="105">
        <v>16.687113771489134</v>
      </c>
      <c r="J36" s="105">
        <v>15.434748850053065</v>
      </c>
      <c r="K36" s="105">
        <v>15.298598604146479</v>
      </c>
      <c r="L36" s="105">
        <v>15.483239282309526</v>
      </c>
      <c r="M36" s="105">
        <v>16.443328438219901</v>
      </c>
      <c r="N36" s="105">
        <v>15.663873168667658</v>
      </c>
      <c r="O36" s="105">
        <v>15.293594067613634</v>
      </c>
      <c r="P36" s="105">
        <v>14.61356691405364</v>
      </c>
      <c r="Q36" s="105">
        <v>14.757079970931075</v>
      </c>
      <c r="R36" s="105">
        <v>15.02506417060982</v>
      </c>
      <c r="S36" s="105">
        <v>15.701064911535434</v>
      </c>
      <c r="T36" s="105">
        <v>16.104154016157135</v>
      </c>
      <c r="U36" s="105">
        <v>15.777354245667887</v>
      </c>
      <c r="V36" s="105">
        <v>15.524122135089909</v>
      </c>
      <c r="W36" s="105">
        <v>15.30148706339604</v>
      </c>
      <c r="X36" s="105">
        <v>14.577764418773803</v>
      </c>
      <c r="Y36" s="105">
        <v>12.827612381631019</v>
      </c>
      <c r="DA36" s="132" t="s">
        <v>2948</v>
      </c>
    </row>
    <row r="37" spans="1:105" ht="12" customHeight="1" x14ac:dyDescent="0.25">
      <c r="A37" s="108" t="s">
        <v>53</v>
      </c>
      <c r="B37" s="99">
        <v>4.0859801136351113</v>
      </c>
      <c r="C37" s="99">
        <v>4.1946765769580283</v>
      </c>
      <c r="D37" s="99">
        <v>4.7481907901519937</v>
      </c>
      <c r="E37" s="99">
        <v>5.3355519292686324</v>
      </c>
      <c r="F37" s="99">
        <v>5.6592889054683564</v>
      </c>
      <c r="G37" s="99">
        <v>5.768754741330258</v>
      </c>
      <c r="H37" s="99">
        <v>5.4638593694561903</v>
      </c>
      <c r="I37" s="99">
        <v>5.9038607135076013</v>
      </c>
      <c r="J37" s="99">
        <v>4.8873069726751348</v>
      </c>
      <c r="K37" s="99">
        <v>4.9414963329597654</v>
      </c>
      <c r="L37" s="99">
        <v>4.8885408379197894</v>
      </c>
      <c r="M37" s="99">
        <v>5.5171807539394511</v>
      </c>
      <c r="N37" s="99">
        <v>5.0003616649385725</v>
      </c>
      <c r="O37" s="99">
        <v>4.9072610130255994</v>
      </c>
      <c r="P37" s="99">
        <v>4.3604263736643745</v>
      </c>
      <c r="Q37" s="99">
        <v>4.2863305444528281</v>
      </c>
      <c r="R37" s="99">
        <v>4.536703827543688</v>
      </c>
      <c r="S37" s="99">
        <v>5.1937495302560075</v>
      </c>
      <c r="T37" s="99">
        <v>5.109339650505734</v>
      </c>
      <c r="U37" s="99">
        <v>5.0790435507729077</v>
      </c>
      <c r="V37" s="99">
        <v>4.6370729962879116</v>
      </c>
      <c r="W37" s="99">
        <v>5.0256171199850028</v>
      </c>
      <c r="X37" s="99">
        <v>4.2196980460804694</v>
      </c>
      <c r="Y37" s="99">
        <v>3.316129167147345</v>
      </c>
      <c r="DA37" s="63" t="s">
        <v>2949</v>
      </c>
    </row>
    <row r="38" spans="1:105" ht="12" customHeight="1" x14ac:dyDescent="0.25">
      <c r="A38" s="108" t="s">
        <v>52</v>
      </c>
      <c r="B38" s="99">
        <v>11.017758358338464</v>
      </c>
      <c r="C38" s="99">
        <v>10.950468951803927</v>
      </c>
      <c r="D38" s="99">
        <v>11.17310725754233</v>
      </c>
      <c r="E38" s="99">
        <v>11.21241231371671</v>
      </c>
      <c r="F38" s="99">
        <v>11.167642031590027</v>
      </c>
      <c r="G38" s="99">
        <v>11.013703939716217</v>
      </c>
      <c r="H38" s="99">
        <v>10.849048761841981</v>
      </c>
      <c r="I38" s="99">
        <v>10.78325305798154</v>
      </c>
      <c r="J38" s="99">
        <v>10.547441877377931</v>
      </c>
      <c r="K38" s="99">
        <v>10.357102271186715</v>
      </c>
      <c r="L38" s="99">
        <v>10.594698444389735</v>
      </c>
      <c r="M38" s="99">
        <v>10.926147684280449</v>
      </c>
      <c r="N38" s="99">
        <v>10.663511503729087</v>
      </c>
      <c r="O38" s="99">
        <v>10.386333054588036</v>
      </c>
      <c r="P38" s="99">
        <v>10.253140540389269</v>
      </c>
      <c r="Q38" s="99">
        <v>10.470749426478241</v>
      </c>
      <c r="R38" s="99">
        <v>10.488360343066132</v>
      </c>
      <c r="S38" s="99">
        <v>10.507315381279431</v>
      </c>
      <c r="T38" s="99">
        <v>10.994814365651402</v>
      </c>
      <c r="U38" s="99">
        <v>10.698310694894976</v>
      </c>
      <c r="V38" s="99">
        <v>10.887049138802004</v>
      </c>
      <c r="W38" s="99">
        <v>10.275869943411031</v>
      </c>
      <c r="X38" s="99">
        <v>10.358066372693337</v>
      </c>
      <c r="Y38" s="99">
        <v>9.5114832144836718</v>
      </c>
      <c r="DA38" s="63" t="s">
        <v>2950</v>
      </c>
    </row>
    <row r="39" spans="1:105" ht="12" customHeight="1" x14ac:dyDescent="0.25">
      <c r="A39" s="121" t="s">
        <v>54</v>
      </c>
      <c r="B39" s="123">
        <v>6.3685944293206971</v>
      </c>
      <c r="C39" s="123">
        <v>6.6849832659996995</v>
      </c>
      <c r="D39" s="123">
        <v>6.8029997571908041</v>
      </c>
      <c r="E39" s="123">
        <v>6.7915932438545603</v>
      </c>
      <c r="F39" s="123">
        <v>6.9708247497796911</v>
      </c>
      <c r="G39" s="123">
        <v>6.7027984340005942</v>
      </c>
      <c r="H39" s="123">
        <v>6.8036387488625136</v>
      </c>
      <c r="I39" s="123">
        <v>6.4608869257944743</v>
      </c>
      <c r="J39" s="123">
        <v>6.1062206993875519</v>
      </c>
      <c r="K39" s="123">
        <v>5.8430362671967444</v>
      </c>
      <c r="L39" s="123">
        <v>6.1024658769266891</v>
      </c>
      <c r="M39" s="123">
        <v>5.8025273256447152</v>
      </c>
      <c r="N39" s="123">
        <v>5.5396508202437937</v>
      </c>
      <c r="O39" s="123">
        <v>5.417084321258125</v>
      </c>
      <c r="P39" s="123">
        <v>5.2457002918579407</v>
      </c>
      <c r="Q39" s="123">
        <v>5.2160592727611208</v>
      </c>
      <c r="R39" s="123">
        <v>5.2088736223205334</v>
      </c>
      <c r="S39" s="123">
        <v>5.512165139658955</v>
      </c>
      <c r="T39" s="123">
        <v>5.5921966187398464</v>
      </c>
      <c r="U39" s="123">
        <v>5.5015061921444302</v>
      </c>
      <c r="V39" s="123">
        <v>5.5766402551839604</v>
      </c>
      <c r="W39" s="123">
        <v>5.5297509252054331</v>
      </c>
      <c r="X39" s="123">
        <v>5.4562062043245882</v>
      </c>
      <c r="Y39" s="123">
        <v>5.1045894582208264</v>
      </c>
      <c r="DA39" s="130" t="s">
        <v>2951</v>
      </c>
    </row>
    <row r="40" spans="1:105" ht="12" customHeight="1" x14ac:dyDescent="0.25">
      <c r="A40" s="97" t="s">
        <v>50</v>
      </c>
      <c r="B40" s="99">
        <v>6.8323687364358321</v>
      </c>
      <c r="C40" s="99">
        <v>6.8107069381747936</v>
      </c>
      <c r="D40" s="99">
        <v>6.9813176583054499</v>
      </c>
      <c r="E40" s="99">
        <v>7.2460752785964457</v>
      </c>
      <c r="F40" s="99">
        <v>7.4659955860345013</v>
      </c>
      <c r="G40" s="99">
        <v>7.1273057741666657</v>
      </c>
      <c r="H40" s="99">
        <v>6.8482818915001999</v>
      </c>
      <c r="I40" s="99">
        <v>6.5588929780531009</v>
      </c>
      <c r="J40" s="99">
        <v>6.2019220041908465</v>
      </c>
      <c r="K40" s="99">
        <v>6.0626685290669542</v>
      </c>
      <c r="L40" s="99">
        <v>6.0490983032830243</v>
      </c>
      <c r="M40" s="99">
        <v>6.0302530122450699</v>
      </c>
      <c r="N40" s="99">
        <v>5.5983975589200927</v>
      </c>
      <c r="O40" s="99">
        <v>5.5054060732268102</v>
      </c>
      <c r="P40" s="99">
        <v>5.4154237519659087</v>
      </c>
      <c r="Q40" s="99">
        <v>5.3129538234999041</v>
      </c>
      <c r="R40" s="99">
        <v>5.3527312986868472</v>
      </c>
      <c r="S40" s="99">
        <v>5.6592821393529729</v>
      </c>
      <c r="T40" s="99">
        <v>5.8043173905615228</v>
      </c>
      <c r="U40" s="99">
        <v>5.6596304827761861</v>
      </c>
      <c r="V40" s="99">
        <v>5.716850297602722</v>
      </c>
      <c r="W40" s="99">
        <v>5.5103499008640844</v>
      </c>
      <c r="X40" s="99">
        <v>5.2831751428631231</v>
      </c>
      <c r="Y40" s="99">
        <v>4.7649698814123109</v>
      </c>
      <c r="DA40" s="63" t="s">
        <v>2952</v>
      </c>
    </row>
    <row r="41" spans="1:105" ht="12" customHeight="1" x14ac:dyDescent="0.25">
      <c r="A41" s="109" t="s">
        <v>120</v>
      </c>
      <c r="B41" s="110">
        <v>6.1209313951191557</v>
      </c>
      <c r="C41" s="110">
        <v>6.620088661619703</v>
      </c>
      <c r="D41" s="110">
        <v>6.7130709525588399</v>
      </c>
      <c r="E41" s="110">
        <v>6.5677702220514256</v>
      </c>
      <c r="F41" s="110">
        <v>6.7362714857620043</v>
      </c>
      <c r="G41" s="110">
        <v>6.5176404535202765</v>
      </c>
      <c r="H41" s="110">
        <v>6.7863533532935811</v>
      </c>
      <c r="I41" s="110">
        <v>6.4255644741185858</v>
      </c>
      <c r="J41" s="110">
        <v>6.0719538219703866</v>
      </c>
      <c r="K41" s="110">
        <v>5.7659551418354766</v>
      </c>
      <c r="L41" s="110">
        <v>6.1206077413414617</v>
      </c>
      <c r="M41" s="110">
        <v>5.7267171028226773</v>
      </c>
      <c r="N41" s="110">
        <v>5.5200949238839616</v>
      </c>
      <c r="O41" s="110">
        <v>5.3881207673773845</v>
      </c>
      <c r="P41" s="110">
        <v>5.1904598854154713</v>
      </c>
      <c r="Q41" s="110">
        <v>5.1857538174657796</v>
      </c>
      <c r="R41" s="110">
        <v>5.1660656449372482</v>
      </c>
      <c r="S41" s="110">
        <v>5.470904129417792</v>
      </c>
      <c r="T41" s="110">
        <v>5.5366263976102328</v>
      </c>
      <c r="U41" s="110">
        <v>5.4626500616351903</v>
      </c>
      <c r="V41" s="110">
        <v>5.5436681682796527</v>
      </c>
      <c r="W41" s="110">
        <v>5.5342802309118051</v>
      </c>
      <c r="X41" s="110">
        <v>5.4973634687646955</v>
      </c>
      <c r="Y41" s="110">
        <v>5.189188520257753</v>
      </c>
      <c r="DA41" s="60" t="s">
        <v>2953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101.18573849886164</v>
      </c>
      <c r="C43" s="118">
        <f t="shared" si="14"/>
        <v>112.7228596992683</v>
      </c>
      <c r="D43" s="118">
        <f t="shared" si="14"/>
        <v>105.67779606768816</v>
      </c>
      <c r="E43" s="118">
        <f t="shared" si="14"/>
        <v>109.70375894208442</v>
      </c>
      <c r="F43" s="118">
        <f t="shared" si="14"/>
        <v>107.07497392196926</v>
      </c>
      <c r="G43" s="118">
        <f t="shared" si="14"/>
        <v>109.88062930034005</v>
      </c>
      <c r="H43" s="118">
        <f t="shared" si="14"/>
        <v>112.16352237015482</v>
      </c>
      <c r="I43" s="118">
        <f t="shared" si="14"/>
        <v>91.611265613127841</v>
      </c>
      <c r="J43" s="118">
        <f t="shared" si="14"/>
        <v>110.77185526372841</v>
      </c>
      <c r="K43" s="118">
        <f t="shared" si="14"/>
        <v>105.42702543926249</v>
      </c>
      <c r="L43" s="118">
        <f t="shared" si="14"/>
        <v>109.38011262923537</v>
      </c>
      <c r="M43" s="118">
        <f t="shared" si="14"/>
        <v>101.39976485182082</v>
      </c>
      <c r="N43" s="118">
        <f t="shared" si="14"/>
        <v>106.44067423895675</v>
      </c>
      <c r="O43" s="118">
        <f t="shared" si="14"/>
        <v>109.13215123388167</v>
      </c>
      <c r="P43" s="118">
        <f t="shared" si="14"/>
        <v>93.943422108950244</v>
      </c>
      <c r="Q43" s="118">
        <f t="shared" si="14"/>
        <v>99.1629525040765</v>
      </c>
      <c r="R43" s="118">
        <f t="shared" ref="R43:V43" si="15">R44+R47+R49+R58</f>
        <v>99.579672895916147</v>
      </c>
      <c r="S43" s="118">
        <f t="shared" si="15"/>
        <v>101.8496693128463</v>
      </c>
      <c r="T43" s="118">
        <f t="shared" si="15"/>
        <v>97.443891806252452</v>
      </c>
      <c r="U43" s="118">
        <f t="shared" si="15"/>
        <v>103.00553027511752</v>
      </c>
      <c r="V43" s="118">
        <f t="shared" si="15"/>
        <v>111.54128090271342</v>
      </c>
      <c r="W43" s="118">
        <f t="shared" ref="W43:Y43" si="16">W44+W47+W49+W58</f>
        <v>94.472602445032564</v>
      </c>
      <c r="X43" s="118">
        <f t="shared" si="16"/>
        <v>103.08088942343517</v>
      </c>
      <c r="Y43" s="118">
        <f t="shared" si="16"/>
        <v>96.508518493604441</v>
      </c>
      <c r="DA43" s="129" t="s">
        <v>2954</v>
      </c>
    </row>
    <row r="44" spans="1:105" ht="12.95" customHeight="1" x14ac:dyDescent="0.25">
      <c r="A44" s="121" t="s">
        <v>57</v>
      </c>
      <c r="B44" s="123">
        <f t="shared" ref="B44:Q44" si="17">SUM(B45:B46)</f>
        <v>80.371167408528081</v>
      </c>
      <c r="C44" s="123">
        <f t="shared" si="17"/>
        <v>90.690965983990466</v>
      </c>
      <c r="D44" s="123">
        <f t="shared" si="17"/>
        <v>83.801517491169875</v>
      </c>
      <c r="E44" s="123">
        <f t="shared" si="17"/>
        <v>86.857296885337647</v>
      </c>
      <c r="F44" s="123">
        <f t="shared" si="17"/>
        <v>84.84934360150892</v>
      </c>
      <c r="G44" s="123">
        <f t="shared" si="17"/>
        <v>87.225280807881191</v>
      </c>
      <c r="H44" s="123">
        <f t="shared" si="17"/>
        <v>88.31320625934724</v>
      </c>
      <c r="I44" s="123">
        <f t="shared" si="17"/>
        <v>69.822055901149852</v>
      </c>
      <c r="J44" s="123">
        <f t="shared" si="17"/>
        <v>87.107636909571028</v>
      </c>
      <c r="K44" s="123">
        <f t="shared" si="17"/>
        <v>82.304820352659263</v>
      </c>
      <c r="L44" s="123">
        <f t="shared" si="17"/>
        <v>85.633379428704458</v>
      </c>
      <c r="M44" s="123">
        <f t="shared" si="17"/>
        <v>77.344007373081993</v>
      </c>
      <c r="N44" s="123">
        <f t="shared" si="17"/>
        <v>81.38903444066878</v>
      </c>
      <c r="O44" s="123">
        <f t="shared" si="17"/>
        <v>86.123336860018</v>
      </c>
      <c r="P44" s="123">
        <f t="shared" si="17"/>
        <v>70.990946731574027</v>
      </c>
      <c r="Q44" s="123">
        <f t="shared" si="17"/>
        <v>76.058099602286902</v>
      </c>
      <c r="R44" s="123">
        <f t="shared" ref="R44:V44" si="18">SUM(R45:R46)</f>
        <v>76.065353520710431</v>
      </c>
      <c r="S44" s="123">
        <f t="shared" si="18"/>
        <v>77.066014596317956</v>
      </c>
      <c r="T44" s="123">
        <f t="shared" si="18"/>
        <v>73.564474849781803</v>
      </c>
      <c r="U44" s="123">
        <f t="shared" si="18"/>
        <v>77.698660666621848</v>
      </c>
      <c r="V44" s="123">
        <f t="shared" si="18"/>
        <v>85.128920981721905</v>
      </c>
      <c r="W44" s="123">
        <f t="shared" ref="W44:Y44" si="19">SUM(W45:W46)</f>
        <v>71.354679333770079</v>
      </c>
      <c r="X44" s="123">
        <f t="shared" si="19"/>
        <v>78.491441535969898</v>
      </c>
      <c r="Y44" s="123">
        <f t="shared" si="19"/>
        <v>73.03939902694232</v>
      </c>
      <c r="DA44" s="130" t="s">
        <v>2955</v>
      </c>
    </row>
    <row r="45" spans="1:105" ht="12" customHeight="1" x14ac:dyDescent="0.25">
      <c r="A45" s="97" t="s">
        <v>212</v>
      </c>
      <c r="B45" s="99">
        <v>78.462795280806603</v>
      </c>
      <c r="C45" s="99">
        <v>88.573895215855103</v>
      </c>
      <c r="D45" s="99">
        <v>81.874297492321475</v>
      </c>
      <c r="E45" s="99">
        <v>84.934011335169018</v>
      </c>
      <c r="F45" s="99">
        <v>82.972346930076611</v>
      </c>
      <c r="G45" s="99">
        <v>85.329576167833054</v>
      </c>
      <c r="H45" s="99">
        <v>86.434608468513431</v>
      </c>
      <c r="I45" s="99">
        <v>68.370969301370664</v>
      </c>
      <c r="J45" s="99">
        <v>85.30657823162035</v>
      </c>
      <c r="K45" s="99">
        <v>80.623058401223304</v>
      </c>
      <c r="L45" s="99">
        <v>83.904599785981148</v>
      </c>
      <c r="M45" s="99">
        <v>75.805182525881662</v>
      </c>
      <c r="N45" s="99">
        <v>79.796387655702802</v>
      </c>
      <c r="O45" s="99">
        <v>84.434906048220626</v>
      </c>
      <c r="P45" s="99">
        <v>69.606190238834913</v>
      </c>
      <c r="Q45" s="99">
        <v>74.594572850170081</v>
      </c>
      <c r="R45" s="99">
        <v>74.610910876624189</v>
      </c>
      <c r="S45" s="99">
        <v>75.604135340296665</v>
      </c>
      <c r="T45" s="99">
        <v>72.177758979136215</v>
      </c>
      <c r="U45" s="99">
        <v>76.243536688832123</v>
      </c>
      <c r="V45" s="99">
        <v>83.545087648740264</v>
      </c>
      <c r="W45" s="99">
        <v>70.0191269507512</v>
      </c>
      <c r="X45" s="99">
        <v>77.027462923803185</v>
      </c>
      <c r="Y45" s="99">
        <v>71.684701200140992</v>
      </c>
      <c r="DA45" s="63" t="s">
        <v>2956</v>
      </c>
    </row>
    <row r="46" spans="1:105" ht="12" customHeight="1" x14ac:dyDescent="0.25">
      <c r="A46" s="97" t="s">
        <v>53</v>
      </c>
      <c r="B46" s="99">
        <v>1.9083721277214729</v>
      </c>
      <c r="C46" s="99">
        <v>2.1170707681353691</v>
      </c>
      <c r="D46" s="99">
        <v>1.9272199988484031</v>
      </c>
      <c r="E46" s="99">
        <v>1.9232855501686281</v>
      </c>
      <c r="F46" s="99">
        <v>1.8769966714323156</v>
      </c>
      <c r="G46" s="99">
        <v>1.8957046400481317</v>
      </c>
      <c r="H46" s="99">
        <v>1.8785977908338045</v>
      </c>
      <c r="I46" s="99">
        <v>1.4510865997791931</v>
      </c>
      <c r="J46" s="99">
        <v>1.801058677950671</v>
      </c>
      <c r="K46" s="99">
        <v>1.6817619514359614</v>
      </c>
      <c r="L46" s="99">
        <v>1.728779642723312</v>
      </c>
      <c r="M46" s="99">
        <v>1.5388248472003359</v>
      </c>
      <c r="N46" s="99">
        <v>1.5926467849659749</v>
      </c>
      <c r="O46" s="99">
        <v>1.6884308117973712</v>
      </c>
      <c r="P46" s="99">
        <v>1.3847564927391209</v>
      </c>
      <c r="Q46" s="99">
        <v>1.463526752116814</v>
      </c>
      <c r="R46" s="99">
        <v>1.4544426440862461</v>
      </c>
      <c r="S46" s="99">
        <v>1.4618792560212894</v>
      </c>
      <c r="T46" s="99">
        <v>1.386715870645584</v>
      </c>
      <c r="U46" s="99">
        <v>1.4551239777897209</v>
      </c>
      <c r="V46" s="99">
        <v>1.5838333329816456</v>
      </c>
      <c r="W46" s="99">
        <v>1.3355523830188842</v>
      </c>
      <c r="X46" s="99">
        <v>1.4639786121667107</v>
      </c>
      <c r="Y46" s="99">
        <v>1.354697826801325</v>
      </c>
      <c r="DA46" s="63" t="s">
        <v>2957</v>
      </c>
    </row>
    <row r="47" spans="1:105" ht="12.95" customHeight="1" x14ac:dyDescent="0.25">
      <c r="A47" s="121" t="s">
        <v>92</v>
      </c>
      <c r="B47" s="123">
        <f t="shared" ref="B47:Y47" si="20">B48</f>
        <v>0.76543549558970203</v>
      </c>
      <c r="C47" s="123">
        <f t="shared" si="20"/>
        <v>0.94881223360250055</v>
      </c>
      <c r="D47" s="123">
        <f t="shared" si="20"/>
        <v>0.86617729091802653</v>
      </c>
      <c r="E47" s="123">
        <f t="shared" si="20"/>
        <v>1.6819618875629632</v>
      </c>
      <c r="F47" s="123">
        <f t="shared" si="20"/>
        <v>1.022005590615582</v>
      </c>
      <c r="G47" s="123">
        <f t="shared" si="20"/>
        <v>1.2535742087302748</v>
      </c>
      <c r="H47" s="123">
        <f t="shared" si="20"/>
        <v>1.6845917613981056</v>
      </c>
      <c r="I47" s="123">
        <f t="shared" si="20"/>
        <v>1.85341396323052</v>
      </c>
      <c r="J47" s="123">
        <f t="shared" si="20"/>
        <v>1.9697160592878307</v>
      </c>
      <c r="K47" s="123">
        <f t="shared" si="20"/>
        <v>1.8233554342845544</v>
      </c>
      <c r="L47" s="123">
        <f t="shared" si="20"/>
        <v>2.2180259102865905</v>
      </c>
      <c r="M47" s="123">
        <f t="shared" si="20"/>
        <v>2.1976691116515612</v>
      </c>
      <c r="N47" s="123">
        <f t="shared" si="20"/>
        <v>3.0017706515605087</v>
      </c>
      <c r="O47" s="123">
        <f t="shared" si="20"/>
        <v>2.2651709237743143</v>
      </c>
      <c r="P47" s="123">
        <f t="shared" si="20"/>
        <v>2.0698209089665554</v>
      </c>
      <c r="Q47" s="123">
        <f t="shared" si="20"/>
        <v>2.7495356815421403</v>
      </c>
      <c r="R47" s="123">
        <f t="shared" si="20"/>
        <v>3.0382127752158867</v>
      </c>
      <c r="S47" s="123">
        <f t="shared" si="20"/>
        <v>3.3133757861607913</v>
      </c>
      <c r="T47" s="123">
        <f t="shared" si="20"/>
        <v>2.7885354083280145</v>
      </c>
      <c r="U47" s="123">
        <f t="shared" si="20"/>
        <v>3.1782730100012522</v>
      </c>
      <c r="V47" s="123">
        <f t="shared" si="20"/>
        <v>3.0677516690369537</v>
      </c>
      <c r="W47" s="123">
        <f t="shared" si="20"/>
        <v>3.1066581158454798</v>
      </c>
      <c r="X47" s="123">
        <f t="shared" si="20"/>
        <v>2.9072480927352222</v>
      </c>
      <c r="Y47" s="123">
        <f t="shared" si="20"/>
        <v>3.1252172348019918</v>
      </c>
      <c r="DA47" s="130" t="s">
        <v>2958</v>
      </c>
    </row>
    <row r="48" spans="1:105" ht="12" customHeight="1" x14ac:dyDescent="0.25">
      <c r="A48" s="97" t="s">
        <v>53</v>
      </c>
      <c r="B48" s="99">
        <f>RES_hhdet_tesh!B48/RES_summary!B$19</f>
        <v>0.76543549558970203</v>
      </c>
      <c r="C48" s="99">
        <f>RES_hhdet_tesh!C48/RES_summary!C$19</f>
        <v>0.94881223360250055</v>
      </c>
      <c r="D48" s="99">
        <f>RES_hhdet_tesh!D48/RES_summary!D$19</f>
        <v>0.86617729091802653</v>
      </c>
      <c r="E48" s="99">
        <f>RES_hhdet_tesh!E48/RES_summary!E$19</f>
        <v>1.6819618875629632</v>
      </c>
      <c r="F48" s="99">
        <f>RES_hhdet_tesh!F48/RES_summary!F$19</f>
        <v>1.022005590615582</v>
      </c>
      <c r="G48" s="99">
        <f>RES_hhdet_tesh!G48/RES_summary!G$19</f>
        <v>1.2535742087302748</v>
      </c>
      <c r="H48" s="99">
        <f>RES_hhdet_tesh!H48/RES_summary!H$19</f>
        <v>1.6845917613981056</v>
      </c>
      <c r="I48" s="99">
        <f>RES_hhdet_tesh!I48/RES_summary!I$19</f>
        <v>1.85341396323052</v>
      </c>
      <c r="J48" s="99">
        <f>RES_hhdet_tesh!J48/RES_summary!J$19</f>
        <v>1.9697160592878307</v>
      </c>
      <c r="K48" s="99">
        <f>RES_hhdet_tesh!K48/RES_summary!K$19</f>
        <v>1.8233554342845544</v>
      </c>
      <c r="L48" s="99">
        <f>RES_hhdet_tesh!L48/RES_summary!L$19</f>
        <v>2.2180259102865905</v>
      </c>
      <c r="M48" s="99">
        <f>RES_hhdet_tesh!M48/RES_summary!M$19</f>
        <v>2.1976691116515612</v>
      </c>
      <c r="N48" s="99">
        <f>RES_hhdet_tesh!N48/RES_summary!N$19</f>
        <v>3.0017706515605087</v>
      </c>
      <c r="O48" s="99">
        <f>RES_hhdet_tesh!O48/RES_summary!O$19</f>
        <v>2.2651709237743143</v>
      </c>
      <c r="P48" s="99">
        <f>RES_hhdet_tesh!P48/RES_summary!P$19</f>
        <v>2.0698209089665554</v>
      </c>
      <c r="Q48" s="99">
        <f>RES_hhdet_tesh!Q48/RES_summary!Q$19</f>
        <v>2.7495356815421403</v>
      </c>
      <c r="R48" s="99">
        <f>RES_hhdet_tesh!R48/RES_summary!R$19</f>
        <v>3.0382127752158867</v>
      </c>
      <c r="S48" s="99">
        <f>RES_hhdet_tesh!S48/RES_summary!S$19</f>
        <v>3.3133757861607913</v>
      </c>
      <c r="T48" s="99">
        <f>RES_hhdet_tesh!T48/RES_summary!T$19</f>
        <v>2.7885354083280145</v>
      </c>
      <c r="U48" s="99">
        <f>RES_hhdet_tesh!U48/RES_summary!U$19</f>
        <v>3.1782730100012522</v>
      </c>
      <c r="V48" s="99">
        <f>RES_hhdet_tesh!V48/RES_summary!V$19</f>
        <v>3.0677516690369537</v>
      </c>
      <c r="W48" s="99">
        <f>RES_hhdet_tesh!W48/RES_summary!W$19</f>
        <v>3.1066581158454798</v>
      </c>
      <c r="X48" s="99">
        <f>RES_hhdet_tesh!X48/RES_summary!X$19</f>
        <v>2.9072480927352222</v>
      </c>
      <c r="Y48" s="99">
        <f>RES_hhdet_tesh!Y48/RES_summary!Y$19</f>
        <v>3.1252172348019918</v>
      </c>
      <c r="DA48" s="63" t="s">
        <v>2959</v>
      </c>
    </row>
    <row r="49" spans="1:105" ht="12" customHeight="1" x14ac:dyDescent="0.25">
      <c r="A49" s="121" t="s">
        <v>55</v>
      </c>
      <c r="B49" s="123">
        <v>13.987524617070198</v>
      </c>
      <c r="C49" s="123">
        <v>14.847260688037883</v>
      </c>
      <c r="D49" s="123">
        <v>14.657385171822357</v>
      </c>
      <c r="E49" s="123">
        <v>14.859195165487863</v>
      </c>
      <c r="F49" s="123">
        <v>14.82198927121776</v>
      </c>
      <c r="G49" s="123">
        <v>15.058211610851844</v>
      </c>
      <c r="H49" s="123">
        <v>15.755015500075416</v>
      </c>
      <c r="I49" s="123">
        <v>13.734732885157561</v>
      </c>
      <c r="J49" s="123">
        <v>15.697894501522317</v>
      </c>
      <c r="K49" s="123">
        <v>15.486083263839079</v>
      </c>
      <c r="L49" s="123">
        <v>15.449973774443826</v>
      </c>
      <c r="M49" s="123">
        <v>16.13754988646598</v>
      </c>
      <c r="N49" s="123">
        <v>16.332382582010506</v>
      </c>
      <c r="O49" s="123">
        <v>15.062517961713983</v>
      </c>
      <c r="P49" s="123">
        <v>15.432007074395925</v>
      </c>
      <c r="Q49" s="123">
        <v>15.018079840738098</v>
      </c>
      <c r="R49" s="123">
        <v>15.236761930882041</v>
      </c>
      <c r="S49" s="123">
        <v>15.987783516004189</v>
      </c>
      <c r="T49" s="123">
        <v>15.656742664326929</v>
      </c>
      <c r="U49" s="123">
        <v>16.738837495674346</v>
      </c>
      <c r="V49" s="123">
        <v>17.877176567326469</v>
      </c>
      <c r="W49" s="123">
        <v>14.528368710114087</v>
      </c>
      <c r="X49" s="123">
        <v>15.888123466131983</v>
      </c>
      <c r="Y49" s="123">
        <v>15.080679060505563</v>
      </c>
      <c r="DA49" s="130" t="s">
        <v>2960</v>
      </c>
    </row>
    <row r="50" spans="1:105" ht="12" customHeight="1" x14ac:dyDescent="0.25">
      <c r="A50" s="97" t="s">
        <v>138</v>
      </c>
      <c r="B50" s="99">
        <v>14.607728863896513</v>
      </c>
      <c r="C50" s="99">
        <v>15.858102591078289</v>
      </c>
      <c r="D50" s="99">
        <v>15.497409324752137</v>
      </c>
      <c r="E50" s="99">
        <v>15.874580941514921</v>
      </c>
      <c r="F50" s="99">
        <v>15.758042455962354</v>
      </c>
      <c r="G50" s="99">
        <v>16.149547487850786</v>
      </c>
      <c r="H50" s="99">
        <v>16.900814683927411</v>
      </c>
      <c r="I50" s="99">
        <v>13.794541183387544</v>
      </c>
      <c r="J50" s="99">
        <v>16.680352740336133</v>
      </c>
      <c r="K50" s="99">
        <v>16.205294599785745</v>
      </c>
      <c r="L50" s="99">
        <v>16.092057545397736</v>
      </c>
      <c r="M50" s="99">
        <v>16.970507935878615</v>
      </c>
      <c r="N50" s="99">
        <v>17.369709831560851</v>
      </c>
      <c r="O50" s="99">
        <v>15.348273121915325</v>
      </c>
      <c r="P50" s="99">
        <v>16.323505618321057</v>
      </c>
      <c r="Q50" s="99">
        <v>15.705014459833039</v>
      </c>
      <c r="R50" s="99">
        <v>15.915953582990268</v>
      </c>
      <c r="S50" s="99">
        <v>16.774010444048276</v>
      </c>
      <c r="T50" s="99">
        <v>16.2246321587164</v>
      </c>
      <c r="U50" s="99">
        <v>17.944772007373299</v>
      </c>
      <c r="V50" s="99">
        <v>19.83632921363176</v>
      </c>
      <c r="W50" s="99">
        <v>14.975234743575058</v>
      </c>
      <c r="X50" s="99">
        <v>17.03344870701838</v>
      </c>
      <c r="Y50" s="99">
        <v>16.194543552848401</v>
      </c>
      <c r="DA50" s="63" t="s">
        <v>2961</v>
      </c>
    </row>
    <row r="51" spans="1:105" ht="12" customHeight="1" x14ac:dyDescent="0.25">
      <c r="A51" s="97" t="s">
        <v>137</v>
      </c>
      <c r="B51" s="99">
        <v>14.887842367416317</v>
      </c>
      <c r="C51" s="99">
        <v>16.63866010367996</v>
      </c>
      <c r="D51" s="99">
        <v>16.559179245645357</v>
      </c>
      <c r="E51" s="99">
        <v>17.556630926879382</v>
      </c>
      <c r="F51" s="99">
        <v>17.246747228800253</v>
      </c>
      <c r="G51" s="99">
        <v>18.22535303362713</v>
      </c>
      <c r="H51" s="99">
        <v>19.767811682613633</v>
      </c>
      <c r="I51" s="99">
        <v>15.170042787636357</v>
      </c>
      <c r="J51" s="99">
        <v>19.081685111573115</v>
      </c>
      <c r="K51" s="99">
        <v>18.329962588108831</v>
      </c>
      <c r="L51" s="99">
        <v>17.815180121189499</v>
      </c>
      <c r="M51" s="99">
        <v>18.404550550745643</v>
      </c>
      <c r="N51" s="99">
        <v>18.812786571804068</v>
      </c>
      <c r="O51" s="99">
        <v>16.17420286871052</v>
      </c>
      <c r="P51" s="99">
        <v>17.955639176557931</v>
      </c>
      <c r="Q51" s="99">
        <v>16.985151206851203</v>
      </c>
      <c r="R51" s="99">
        <v>16.777484208591286</v>
      </c>
      <c r="S51" s="99">
        <v>18.196613090245819</v>
      </c>
      <c r="T51" s="99">
        <v>17.116215935665704</v>
      </c>
      <c r="U51" s="99">
        <v>19.967549243040999</v>
      </c>
      <c r="V51" s="99">
        <v>22.915007347959492</v>
      </c>
      <c r="W51" s="99">
        <v>14.964093047276917</v>
      </c>
      <c r="X51" s="99">
        <v>18.992925349059451</v>
      </c>
      <c r="Y51" s="99">
        <v>17.680863550650532</v>
      </c>
      <c r="DA51" s="63" t="s">
        <v>2962</v>
      </c>
    </row>
    <row r="52" spans="1:105" ht="12" customHeight="1" x14ac:dyDescent="0.25">
      <c r="A52" s="100" t="s">
        <v>212</v>
      </c>
      <c r="B52" s="102">
        <v>5.3022654491956791</v>
      </c>
      <c r="C52" s="102">
        <v>6.044690297063573</v>
      </c>
      <c r="D52" s="102">
        <v>6.2138626729516186</v>
      </c>
      <c r="E52" s="102">
        <v>6.765993947734855</v>
      </c>
      <c r="F52" s="102">
        <v>7.0251763882015492</v>
      </c>
      <c r="G52" s="102">
        <v>7.5423363839143294</v>
      </c>
      <c r="H52" s="102">
        <v>8.2041651993356037</v>
      </c>
      <c r="I52" s="102">
        <v>6.7328324302096947</v>
      </c>
      <c r="J52" s="102">
        <v>7.9288346740132871</v>
      </c>
      <c r="K52" s="102">
        <v>7.7458391324766964</v>
      </c>
      <c r="L52" s="102">
        <v>7.5025044267066443</v>
      </c>
      <c r="M52" s="102">
        <v>7.8930445046092732</v>
      </c>
      <c r="N52" s="102">
        <v>8.240899990838658</v>
      </c>
      <c r="O52" s="102">
        <v>6.9623557178060604</v>
      </c>
      <c r="P52" s="102">
        <v>7.2248979378848883</v>
      </c>
      <c r="Q52" s="102">
        <v>6.6615960778170802</v>
      </c>
      <c r="R52" s="102">
        <v>6.7714194480445231</v>
      </c>
      <c r="S52" s="102">
        <v>8.0105335331152663</v>
      </c>
      <c r="T52" s="102">
        <v>6.8947950672081584</v>
      </c>
      <c r="U52" s="102">
        <v>8.3214370279943459</v>
      </c>
      <c r="V52" s="102">
        <v>9.1716883661732282</v>
      </c>
      <c r="W52" s="102">
        <v>6.396047292395628</v>
      </c>
      <c r="X52" s="102">
        <v>7.6478222008752637</v>
      </c>
      <c r="Y52" s="102">
        <v>6.3268309187712788</v>
      </c>
      <c r="DA52" s="131" t="s">
        <v>2963</v>
      </c>
    </row>
    <row r="53" spans="1:105" ht="12" customHeight="1" x14ac:dyDescent="0.25">
      <c r="A53" s="103" t="s">
        <v>52</v>
      </c>
      <c r="B53" s="105">
        <v>9.585576918220637</v>
      </c>
      <c r="C53" s="105">
        <v>10.593969806616387</v>
      </c>
      <c r="D53" s="105">
        <v>10.345316572693738</v>
      </c>
      <c r="E53" s="105">
        <v>10.790636979144526</v>
      </c>
      <c r="F53" s="105">
        <v>10.221570840598703</v>
      </c>
      <c r="G53" s="105">
        <v>10.683016649712792</v>
      </c>
      <c r="H53" s="105">
        <v>11.563646483278029</v>
      </c>
      <c r="I53" s="105">
        <v>8.4372103574266664</v>
      </c>
      <c r="J53" s="105">
        <v>11.152850437559833</v>
      </c>
      <c r="K53" s="105">
        <v>10.584123455632131</v>
      </c>
      <c r="L53" s="105">
        <v>10.312675694482857</v>
      </c>
      <c r="M53" s="105">
        <v>10.51150604613637</v>
      </c>
      <c r="N53" s="105">
        <v>10.57188658096541</v>
      </c>
      <c r="O53" s="105">
        <v>9.211847150904461</v>
      </c>
      <c r="P53" s="105">
        <v>10.730741238673041</v>
      </c>
      <c r="Q53" s="105">
        <v>10.323555129034116</v>
      </c>
      <c r="R53" s="105">
        <v>10.006064760546764</v>
      </c>
      <c r="S53" s="105">
        <v>10.186079557130547</v>
      </c>
      <c r="T53" s="105">
        <v>10.221420868457535</v>
      </c>
      <c r="U53" s="105">
        <v>11.646112215046651</v>
      </c>
      <c r="V53" s="105">
        <v>13.743318981786262</v>
      </c>
      <c r="W53" s="105">
        <v>8.5680457548812914</v>
      </c>
      <c r="X53" s="105">
        <v>11.345103148184196</v>
      </c>
      <c r="Y53" s="105">
        <v>11.354032631879249</v>
      </c>
      <c r="DA53" s="132" t="s">
        <v>2964</v>
      </c>
    </row>
    <row r="54" spans="1:105" ht="12" customHeight="1" x14ac:dyDescent="0.25">
      <c r="A54" s="106" t="s">
        <v>122</v>
      </c>
      <c r="B54" s="102">
        <v>12.674574453054385</v>
      </c>
      <c r="C54" s="102">
        <v>12.757307666661731</v>
      </c>
      <c r="D54" s="102">
        <v>12.834971368376642</v>
      </c>
      <c r="E54" s="102">
        <v>12.572152069767951</v>
      </c>
      <c r="F54" s="102">
        <v>12.645712977260475</v>
      </c>
      <c r="G54" s="102">
        <v>12.482996057397793</v>
      </c>
      <c r="H54" s="102">
        <v>12.948539131910298</v>
      </c>
      <c r="I54" s="102">
        <v>12.991128171302011</v>
      </c>
      <c r="J54" s="102">
        <v>12.795366346029333</v>
      </c>
      <c r="K54" s="102">
        <v>12.930132854655334</v>
      </c>
      <c r="L54" s="102">
        <v>13.189529873573026</v>
      </c>
      <c r="M54" s="102">
        <v>13.399915502085943</v>
      </c>
      <c r="N54" s="102">
        <v>13.493396027209515</v>
      </c>
      <c r="O54" s="102">
        <v>13.613148171932734</v>
      </c>
      <c r="P54" s="102">
        <v>13.192039941965511</v>
      </c>
      <c r="Q54" s="102">
        <v>13.011891106060474</v>
      </c>
      <c r="R54" s="102">
        <v>13.195797671829038</v>
      </c>
      <c r="S54" s="102">
        <v>13.602839270966015</v>
      </c>
      <c r="T54" s="102">
        <v>13.587445889903321</v>
      </c>
      <c r="U54" s="102">
        <v>13.36073946728674</v>
      </c>
      <c r="V54" s="102">
        <v>12.795798251917207</v>
      </c>
      <c r="W54" s="102">
        <v>12.540443438037105</v>
      </c>
      <c r="X54" s="102">
        <v>11.994154619042682</v>
      </c>
      <c r="Y54" s="102">
        <v>11.267564026266355</v>
      </c>
      <c r="DA54" s="131" t="s">
        <v>2965</v>
      </c>
    </row>
    <row r="55" spans="1:105" ht="12" customHeight="1" x14ac:dyDescent="0.25">
      <c r="A55" s="107" t="s">
        <v>121</v>
      </c>
      <c r="B55" s="105">
        <v>13.070484511062713</v>
      </c>
      <c r="C55" s="105">
        <v>13.211661088029155</v>
      </c>
      <c r="D55" s="105">
        <v>13.61562301539761</v>
      </c>
      <c r="E55" s="105">
        <v>13.739303567787912</v>
      </c>
      <c r="F55" s="105">
        <v>14.071113478157216</v>
      </c>
      <c r="G55" s="105">
        <v>14.068749498201305</v>
      </c>
      <c r="H55" s="105">
        <v>14.57664020319663</v>
      </c>
      <c r="I55" s="105">
        <v>15.023937073298734</v>
      </c>
      <c r="J55" s="105">
        <v>15.059552193933044</v>
      </c>
      <c r="K55" s="105">
        <v>15.507356016065211</v>
      </c>
      <c r="L55" s="105">
        <v>15.3183612346859</v>
      </c>
      <c r="M55" s="105">
        <v>15.886258828533263</v>
      </c>
      <c r="N55" s="105">
        <v>15.557154809316966</v>
      </c>
      <c r="O55" s="105">
        <v>15.791699635518995</v>
      </c>
      <c r="P55" s="105">
        <v>15.037975732898692</v>
      </c>
      <c r="Q55" s="105">
        <v>15.015155274410365</v>
      </c>
      <c r="R55" s="105">
        <v>15.069001285298846</v>
      </c>
      <c r="S55" s="105">
        <v>15.515254520650636</v>
      </c>
      <c r="T55" s="105">
        <v>15.40079635288453</v>
      </c>
      <c r="U55" s="105">
        <v>14.782194617699476</v>
      </c>
      <c r="V55" s="105">
        <v>14.433489355699642</v>
      </c>
      <c r="W55" s="105">
        <v>14.38586223416053</v>
      </c>
      <c r="X55" s="105">
        <v>14.364098854082515</v>
      </c>
      <c r="Y55" s="105">
        <v>13.395976641426632</v>
      </c>
      <c r="DA55" s="132" t="s">
        <v>2966</v>
      </c>
    </row>
    <row r="56" spans="1:105" ht="12" customHeight="1" x14ac:dyDescent="0.25">
      <c r="A56" s="108" t="s">
        <v>53</v>
      </c>
      <c r="B56" s="99">
        <v>3.1403567017196528</v>
      </c>
      <c r="C56" s="99">
        <v>3.266805373114126</v>
      </c>
      <c r="D56" s="99">
        <v>3.4233753377636393</v>
      </c>
      <c r="E56" s="99">
        <v>3.5438963644807346</v>
      </c>
      <c r="F56" s="99">
        <v>3.7297730848602049</v>
      </c>
      <c r="G56" s="99">
        <v>4.0198055558932362</v>
      </c>
      <c r="H56" s="99">
        <v>3.9752272603687246</v>
      </c>
      <c r="I56" s="99">
        <v>4.273851204011434</v>
      </c>
      <c r="J56" s="99">
        <v>4.0243230971625037</v>
      </c>
      <c r="K56" s="99">
        <v>4.2314420308886334</v>
      </c>
      <c r="L56" s="99">
        <v>4.1279041207358498</v>
      </c>
      <c r="M56" s="99">
        <v>4.6203691020385094</v>
      </c>
      <c r="N56" s="99">
        <v>4.451070421554614</v>
      </c>
      <c r="O56" s="99">
        <v>4.97361764906932</v>
      </c>
      <c r="P56" s="99">
        <v>4.3508927135061839</v>
      </c>
      <c r="Q56" s="99">
        <v>4.2237069801718752</v>
      </c>
      <c r="R56" s="99">
        <v>4.2703651097091377</v>
      </c>
      <c r="S56" s="99">
        <v>4.6569022839062537</v>
      </c>
      <c r="T56" s="99">
        <v>4.2188326683366517</v>
      </c>
      <c r="U56" s="99">
        <v>3.7815608160960972</v>
      </c>
      <c r="V56" s="99">
        <v>3.2860600610119355</v>
      </c>
      <c r="W56" s="99">
        <v>3.2788779661322036</v>
      </c>
      <c r="X56" s="99">
        <v>3.2053148931119977</v>
      </c>
      <c r="Y56" s="99">
        <v>2.5261946102452946</v>
      </c>
      <c r="DA56" s="63" t="s">
        <v>2967</v>
      </c>
    </row>
    <row r="57" spans="1:105" ht="12" customHeight="1" x14ac:dyDescent="0.25">
      <c r="A57" s="108" t="s">
        <v>52</v>
      </c>
      <c r="B57" s="99">
        <v>9.9301278093430554</v>
      </c>
      <c r="C57" s="99">
        <v>9.9448557149150307</v>
      </c>
      <c r="D57" s="99">
        <v>10.192247677633974</v>
      </c>
      <c r="E57" s="99">
        <v>10.195407203307179</v>
      </c>
      <c r="F57" s="99">
        <v>10.341340393297008</v>
      </c>
      <c r="G57" s="99">
        <v>10.048943942308071</v>
      </c>
      <c r="H57" s="99">
        <v>10.601412942827908</v>
      </c>
      <c r="I57" s="99">
        <v>10.750085869287302</v>
      </c>
      <c r="J57" s="99">
        <v>11.035229096770538</v>
      </c>
      <c r="K57" s="99">
        <v>11.275913985176578</v>
      </c>
      <c r="L57" s="99">
        <v>11.190457113950043</v>
      </c>
      <c r="M57" s="99">
        <v>11.265889726494756</v>
      </c>
      <c r="N57" s="99">
        <v>11.106084387762351</v>
      </c>
      <c r="O57" s="99">
        <v>10.818081986449672</v>
      </c>
      <c r="P57" s="99">
        <v>10.687083019392515</v>
      </c>
      <c r="Q57" s="99">
        <v>10.791448294238489</v>
      </c>
      <c r="R57" s="99">
        <v>10.798636175589706</v>
      </c>
      <c r="S57" s="99">
        <v>10.858352236744388</v>
      </c>
      <c r="T57" s="99">
        <v>11.181963684547879</v>
      </c>
      <c r="U57" s="99">
        <v>11.000633801603376</v>
      </c>
      <c r="V57" s="99">
        <v>11.147429294687708</v>
      </c>
      <c r="W57" s="99">
        <v>11.106984268028333</v>
      </c>
      <c r="X57" s="99">
        <v>11.158783960970512</v>
      </c>
      <c r="Y57" s="99">
        <v>10.869782031181336</v>
      </c>
      <c r="DA57" s="63" t="s">
        <v>2968</v>
      </c>
    </row>
    <row r="58" spans="1:105" ht="12" customHeight="1" x14ac:dyDescent="0.25">
      <c r="A58" s="121" t="s">
        <v>54</v>
      </c>
      <c r="B58" s="123">
        <v>6.0616109776736709</v>
      </c>
      <c r="C58" s="123">
        <v>6.235820793637453</v>
      </c>
      <c r="D58" s="123">
        <v>6.3527161137779018</v>
      </c>
      <c r="E58" s="123">
        <v>6.3053050036959561</v>
      </c>
      <c r="F58" s="123">
        <v>6.3816354586270059</v>
      </c>
      <c r="G58" s="123">
        <v>6.3435626728767494</v>
      </c>
      <c r="H58" s="123">
        <v>6.4107088493340569</v>
      </c>
      <c r="I58" s="123">
        <v>6.2010628635899083</v>
      </c>
      <c r="J58" s="123">
        <v>5.996607793347235</v>
      </c>
      <c r="K58" s="123">
        <v>5.8127663884796075</v>
      </c>
      <c r="L58" s="123">
        <v>6.0787335158004971</v>
      </c>
      <c r="M58" s="123">
        <v>5.7205384806212844</v>
      </c>
      <c r="N58" s="123">
        <v>5.7174865647169497</v>
      </c>
      <c r="O58" s="123">
        <v>5.6811254883753746</v>
      </c>
      <c r="P58" s="123">
        <v>5.4506473940137408</v>
      </c>
      <c r="Q58" s="123">
        <v>5.3372373795093635</v>
      </c>
      <c r="R58" s="123">
        <v>5.2393446691077941</v>
      </c>
      <c r="S58" s="123">
        <v>5.4824954143633757</v>
      </c>
      <c r="T58" s="123">
        <v>5.4341388838157032</v>
      </c>
      <c r="U58" s="123">
        <v>5.3897591028200802</v>
      </c>
      <c r="V58" s="123">
        <v>5.4674316846280897</v>
      </c>
      <c r="W58" s="123">
        <v>5.4828962853029148</v>
      </c>
      <c r="X58" s="123">
        <v>5.7940763285980692</v>
      </c>
      <c r="Y58" s="123">
        <v>5.2632231713545696</v>
      </c>
      <c r="DA58" s="130" t="s">
        <v>2969</v>
      </c>
    </row>
    <row r="59" spans="1:105" ht="12" customHeight="1" x14ac:dyDescent="0.25">
      <c r="A59" s="97" t="s">
        <v>50</v>
      </c>
      <c r="B59" s="99">
        <v>6.3347211096968001</v>
      </c>
      <c r="C59" s="99">
        <v>6.2489792440237455</v>
      </c>
      <c r="D59" s="99">
        <v>6.3474944139412584</v>
      </c>
      <c r="E59" s="99">
        <v>6.200908447497639</v>
      </c>
      <c r="F59" s="99">
        <v>6.1913433812949297</v>
      </c>
      <c r="G59" s="99">
        <v>6.1915230370170171</v>
      </c>
      <c r="H59" s="99">
        <v>5.9584979267789153</v>
      </c>
      <c r="I59" s="99">
        <v>6.1354425987789316</v>
      </c>
      <c r="J59" s="99">
        <v>5.7989431126195568</v>
      </c>
      <c r="K59" s="99">
        <v>5.87408230368532</v>
      </c>
      <c r="L59" s="99">
        <v>5.9591645037274432</v>
      </c>
      <c r="M59" s="99">
        <v>5.9948468324930753</v>
      </c>
      <c r="N59" s="99">
        <v>5.6205422043175117</v>
      </c>
      <c r="O59" s="99">
        <v>5.6820577884274002</v>
      </c>
      <c r="P59" s="99">
        <v>5.6307230091047114</v>
      </c>
      <c r="Q59" s="99">
        <v>5.5035030395057163</v>
      </c>
      <c r="R59" s="99">
        <v>5.3375661956809166</v>
      </c>
      <c r="S59" s="99">
        <v>5.6272198631636225</v>
      </c>
      <c r="T59" s="99">
        <v>5.7736186613523586</v>
      </c>
      <c r="U59" s="99">
        <v>5.7115583605326652</v>
      </c>
      <c r="V59" s="99">
        <v>5.9959714864777167</v>
      </c>
      <c r="W59" s="99">
        <v>5.8709189859721782</v>
      </c>
      <c r="X59" s="99">
        <v>5.8063310047638694</v>
      </c>
      <c r="Y59" s="99">
        <v>5.171921120848971</v>
      </c>
      <c r="DA59" s="63" t="s">
        <v>2970</v>
      </c>
    </row>
    <row r="60" spans="1:105" ht="12" customHeight="1" x14ac:dyDescent="0.25">
      <c r="A60" s="109" t="s">
        <v>120</v>
      </c>
      <c r="B60" s="110">
        <v>5.996555131026045</v>
      </c>
      <c r="C60" s="110">
        <v>6.2328051811309066</v>
      </c>
      <c r="D60" s="110">
        <v>6.3538778695682208</v>
      </c>
      <c r="E60" s="110">
        <v>6.327921037268478</v>
      </c>
      <c r="F60" s="110">
        <v>6.4226271561294102</v>
      </c>
      <c r="G60" s="110">
        <v>6.3750505541102465</v>
      </c>
      <c r="H60" s="110">
        <v>6.4983874274087174</v>
      </c>
      <c r="I60" s="110">
        <v>6.2133518798491192</v>
      </c>
      <c r="J60" s="110">
        <v>6.0319795407806307</v>
      </c>
      <c r="K60" s="110">
        <v>5.8022200290275201</v>
      </c>
      <c r="L60" s="110">
        <v>6.0983337651532707</v>
      </c>
      <c r="M60" s="110">
        <v>5.6765656133374094</v>
      </c>
      <c r="N60" s="110">
        <v>5.7325253113722949</v>
      </c>
      <c r="O60" s="110">
        <v>5.680983774787288</v>
      </c>
      <c r="P60" s="110">
        <v>5.4237538518582191</v>
      </c>
      <c r="Q60" s="110">
        <v>5.31269907331966</v>
      </c>
      <c r="R60" s="110">
        <v>5.2251487314653113</v>
      </c>
      <c r="S60" s="110">
        <v>5.4622008061669858</v>
      </c>
      <c r="T60" s="110">
        <v>5.3877767139599344</v>
      </c>
      <c r="U60" s="110">
        <v>5.3471520001361803</v>
      </c>
      <c r="V60" s="110">
        <v>5.3988294219762976</v>
      </c>
      <c r="W60" s="110">
        <v>5.433782182245448</v>
      </c>
      <c r="X60" s="110">
        <v>5.7925894156119835</v>
      </c>
      <c r="Y60" s="110">
        <v>5.2737570975506705</v>
      </c>
      <c r="DA60" s="60" t="s">
        <v>2971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100.09125316989396</v>
      </c>
      <c r="C62" s="118">
        <f t="shared" si="21"/>
        <v>103.84356956865574</v>
      </c>
      <c r="D62" s="118">
        <f t="shared" si="21"/>
        <v>101.75518442785386</v>
      </c>
      <c r="E62" s="118">
        <f t="shared" si="21"/>
        <v>105.14629115084961</v>
      </c>
      <c r="F62" s="118">
        <f t="shared" si="21"/>
        <v>104.21014652978712</v>
      </c>
      <c r="G62" s="118">
        <f t="shared" si="21"/>
        <v>104.39548950388817</v>
      </c>
      <c r="H62" s="118">
        <f t="shared" si="21"/>
        <v>102.82219128960294</v>
      </c>
      <c r="I62" s="118">
        <f t="shared" si="21"/>
        <v>95.23596899358968</v>
      </c>
      <c r="J62" s="118">
        <f t="shared" si="21"/>
        <v>99.151575158426823</v>
      </c>
      <c r="K62" s="118">
        <f t="shared" si="21"/>
        <v>100.20329233440563</v>
      </c>
      <c r="L62" s="118">
        <f t="shared" si="21"/>
        <v>108.79268668028293</v>
      </c>
      <c r="M62" s="118">
        <f t="shared" si="21"/>
        <v>96.713872959250395</v>
      </c>
      <c r="N62" s="118">
        <f t="shared" si="21"/>
        <v>103.51607068367584</v>
      </c>
      <c r="O62" s="118">
        <f t="shared" si="21"/>
        <v>106.90768708636817</v>
      </c>
      <c r="P62" s="118">
        <f t="shared" si="21"/>
        <v>87.89728370672762</v>
      </c>
      <c r="Q62" s="118">
        <f t="shared" si="21"/>
        <v>94.78873129825692</v>
      </c>
      <c r="R62" s="118">
        <f t="shared" ref="R62:V62" si="22">R63+R66+R68+R77</f>
        <v>99.583481377840883</v>
      </c>
      <c r="S62" s="118">
        <f t="shared" si="22"/>
        <v>99.839557533051249</v>
      </c>
      <c r="T62" s="118">
        <f t="shared" si="22"/>
        <v>98.732872579849385</v>
      </c>
      <c r="U62" s="118">
        <f t="shared" si="22"/>
        <v>98.538809651529945</v>
      </c>
      <c r="V62" s="118">
        <f t="shared" si="22"/>
        <v>98.432800378364561</v>
      </c>
      <c r="W62" s="118">
        <f t="shared" ref="W62:Y62" si="23">W63+W66+W68+W77</f>
        <v>111.53759584523189</v>
      </c>
      <c r="X62" s="118">
        <f t="shared" si="23"/>
        <v>98.083175080633538</v>
      </c>
      <c r="Y62" s="118">
        <f t="shared" si="23"/>
        <v>92.42219376061972</v>
      </c>
      <c r="DA62" s="129" t="s">
        <v>2972</v>
      </c>
    </row>
    <row r="63" spans="1:105" ht="12.95" customHeight="1" x14ac:dyDescent="0.25">
      <c r="A63" s="121" t="s">
        <v>57</v>
      </c>
      <c r="B63" s="123">
        <f t="shared" ref="B63:Q63" si="24">SUM(B64:B65)</f>
        <v>80.55580657130065</v>
      </c>
      <c r="C63" s="123">
        <f t="shared" si="24"/>
        <v>84.03751653666842</v>
      </c>
      <c r="D63" s="123">
        <f t="shared" si="24"/>
        <v>81.443355481818756</v>
      </c>
      <c r="E63" s="123">
        <f t="shared" si="24"/>
        <v>83.757917945544662</v>
      </c>
      <c r="F63" s="123">
        <f t="shared" si="24"/>
        <v>83.659384345949988</v>
      </c>
      <c r="G63" s="123">
        <f t="shared" si="24"/>
        <v>83.502524860136361</v>
      </c>
      <c r="H63" s="123">
        <f t="shared" si="24"/>
        <v>81.733273197602557</v>
      </c>
      <c r="I63" s="123">
        <f t="shared" si="24"/>
        <v>74.739335730181537</v>
      </c>
      <c r="J63" s="123">
        <f t="shared" si="24"/>
        <v>79.269750324658204</v>
      </c>
      <c r="K63" s="123">
        <f t="shared" si="24"/>
        <v>80.021950633291283</v>
      </c>
      <c r="L63" s="123">
        <f t="shared" si="24"/>
        <v>87.578949340463055</v>
      </c>
      <c r="M63" s="123">
        <f t="shared" si="24"/>
        <v>76.062160655119115</v>
      </c>
      <c r="N63" s="123">
        <f t="shared" si="24"/>
        <v>82.410145456473344</v>
      </c>
      <c r="O63" s="123">
        <f t="shared" si="24"/>
        <v>86.509153182058384</v>
      </c>
      <c r="P63" s="123">
        <f t="shared" si="24"/>
        <v>68.558688730674618</v>
      </c>
      <c r="Q63" s="123">
        <f t="shared" si="24"/>
        <v>74.503645116908089</v>
      </c>
      <c r="R63" s="123">
        <f t="shared" ref="R63:V63" si="25">SUM(R64:R65)</f>
        <v>79.000379552809576</v>
      </c>
      <c r="S63" s="123">
        <f t="shared" si="25"/>
        <v>78.279916766690491</v>
      </c>
      <c r="T63" s="123">
        <f t="shared" si="25"/>
        <v>77.003924611390573</v>
      </c>
      <c r="U63" s="123">
        <f t="shared" si="25"/>
        <v>76.811696578403087</v>
      </c>
      <c r="V63" s="123">
        <f t="shared" si="25"/>
        <v>76.820423422055896</v>
      </c>
      <c r="W63" s="123">
        <f t="shared" ref="W63:Y63" si="26">SUM(W64:W65)</f>
        <v>89.070011641385349</v>
      </c>
      <c r="X63" s="123">
        <f t="shared" si="26"/>
        <v>77.574542758684117</v>
      </c>
      <c r="Y63" s="123">
        <f t="shared" si="26"/>
        <v>73.458188677441271</v>
      </c>
      <c r="DA63" s="130" t="s">
        <v>2973</v>
      </c>
    </row>
    <row r="64" spans="1:105" ht="12" customHeight="1" x14ac:dyDescent="0.25">
      <c r="A64" s="97" t="s">
        <v>213</v>
      </c>
      <c r="B64" s="99">
        <v>78.682354727943562</v>
      </c>
      <c r="C64" s="99">
        <v>82.11012662553641</v>
      </c>
      <c r="D64" s="99">
        <v>79.611456993954121</v>
      </c>
      <c r="E64" s="99">
        <v>81.949119460284606</v>
      </c>
      <c r="F64" s="99">
        <v>81.844806595915301</v>
      </c>
      <c r="G64" s="99">
        <v>81.718688885025202</v>
      </c>
      <c r="H64" s="99">
        <v>80.034692822497391</v>
      </c>
      <c r="I64" s="99">
        <v>73.212618385416221</v>
      </c>
      <c r="J64" s="99">
        <v>77.67625313435336</v>
      </c>
      <c r="K64" s="99">
        <v>78.439161817544132</v>
      </c>
      <c r="L64" s="99">
        <v>85.848982376278599</v>
      </c>
      <c r="M64" s="99">
        <v>74.590671140425158</v>
      </c>
      <c r="N64" s="99">
        <v>80.849805406092344</v>
      </c>
      <c r="O64" s="99">
        <v>84.8525076687922</v>
      </c>
      <c r="P64" s="99">
        <v>67.258034462699328</v>
      </c>
      <c r="Q64" s="99">
        <v>73.120917065744294</v>
      </c>
      <c r="R64" s="99">
        <v>77.53924687683201</v>
      </c>
      <c r="S64" s="99">
        <v>76.847280364138868</v>
      </c>
      <c r="T64" s="99">
        <v>75.604263132437126</v>
      </c>
      <c r="U64" s="99">
        <v>75.424381183398822</v>
      </c>
      <c r="V64" s="99">
        <v>75.445159930462566</v>
      </c>
      <c r="W64" s="99">
        <v>87.394530728032336</v>
      </c>
      <c r="X64" s="99">
        <v>76.113768885353437</v>
      </c>
      <c r="Y64" s="99">
        <v>72.111135027632429</v>
      </c>
      <c r="DA64" s="63" t="s">
        <v>2974</v>
      </c>
    </row>
    <row r="65" spans="1:105" ht="12" customHeight="1" x14ac:dyDescent="0.25">
      <c r="A65" s="97" t="s">
        <v>53</v>
      </c>
      <c r="B65" s="99">
        <v>1.8734518433570815</v>
      </c>
      <c r="C65" s="99">
        <v>1.9273899111320112</v>
      </c>
      <c r="D65" s="99">
        <v>1.831898487864636</v>
      </c>
      <c r="E65" s="99">
        <v>1.8087984852600514</v>
      </c>
      <c r="F65" s="99">
        <v>1.8145777500346836</v>
      </c>
      <c r="G65" s="99">
        <v>1.7838359751111528</v>
      </c>
      <c r="H65" s="99">
        <v>1.6985803751051689</v>
      </c>
      <c r="I65" s="99">
        <v>1.5267173447653122</v>
      </c>
      <c r="J65" s="99">
        <v>1.5934971903048414</v>
      </c>
      <c r="K65" s="99">
        <v>1.5827888157471528</v>
      </c>
      <c r="L65" s="99">
        <v>1.7299669641844515</v>
      </c>
      <c r="M65" s="99">
        <v>1.4714895146939522</v>
      </c>
      <c r="N65" s="99">
        <v>1.560340050380995</v>
      </c>
      <c r="O65" s="99">
        <v>1.6566455132661873</v>
      </c>
      <c r="P65" s="99">
        <v>1.3006542679752968</v>
      </c>
      <c r="Q65" s="99">
        <v>1.3827280511637969</v>
      </c>
      <c r="R65" s="99">
        <v>1.4611326759775662</v>
      </c>
      <c r="S65" s="99">
        <v>1.4326364025516205</v>
      </c>
      <c r="T65" s="99">
        <v>1.3996614789534447</v>
      </c>
      <c r="U65" s="99">
        <v>1.3873153950042623</v>
      </c>
      <c r="V65" s="99">
        <v>1.3752634915933246</v>
      </c>
      <c r="W65" s="99">
        <v>1.6754809133530062</v>
      </c>
      <c r="X65" s="99">
        <v>1.4607738733306797</v>
      </c>
      <c r="Y65" s="99">
        <v>1.3470536498088361</v>
      </c>
      <c r="DA65" s="63" t="s">
        <v>2975</v>
      </c>
    </row>
    <row r="66" spans="1:105" ht="12.95" customHeight="1" x14ac:dyDescent="0.25">
      <c r="A66" s="121" t="s">
        <v>92</v>
      </c>
      <c r="B66" s="123">
        <f t="shared" ref="B66:Y66" si="27">B67</f>
        <v>0.35391998827463367</v>
      </c>
      <c r="C66" s="123">
        <f t="shared" si="27"/>
        <v>0.43165140720347628</v>
      </c>
      <c r="D66" s="123">
        <f t="shared" si="27"/>
        <v>0.4016546778793027</v>
      </c>
      <c r="E66" s="123">
        <f t="shared" si="27"/>
        <v>1.198410960464948</v>
      </c>
      <c r="F66" s="123">
        <f t="shared" si="27"/>
        <v>0.60235056744177473</v>
      </c>
      <c r="G66" s="123">
        <f t="shared" si="27"/>
        <v>0.75943160632876849</v>
      </c>
      <c r="H66" s="123">
        <f t="shared" si="27"/>
        <v>1.0873919752645516</v>
      </c>
      <c r="I66" s="123">
        <f t="shared" si="27"/>
        <v>0.90854891068913735</v>
      </c>
      <c r="J66" s="123">
        <f t="shared" si="27"/>
        <v>1.087556463959449</v>
      </c>
      <c r="K66" s="123">
        <f t="shared" si="27"/>
        <v>1.299624133609476</v>
      </c>
      <c r="L66" s="123">
        <f t="shared" si="27"/>
        <v>1.2860386413718676</v>
      </c>
      <c r="M66" s="123">
        <f t="shared" si="27"/>
        <v>1.396958810743941</v>
      </c>
      <c r="N66" s="123">
        <f t="shared" si="27"/>
        <v>1.8940552696570956</v>
      </c>
      <c r="O66" s="123">
        <f t="shared" si="27"/>
        <v>1.4731425543016603</v>
      </c>
      <c r="P66" s="123">
        <f t="shared" si="27"/>
        <v>1.2599172227193054</v>
      </c>
      <c r="Q66" s="123">
        <f t="shared" si="27"/>
        <v>1.9749230260691368</v>
      </c>
      <c r="R66" s="123">
        <f t="shared" si="27"/>
        <v>1.7389412642526694</v>
      </c>
      <c r="S66" s="123">
        <f t="shared" si="27"/>
        <v>2.21833210272391</v>
      </c>
      <c r="T66" s="123">
        <f t="shared" si="27"/>
        <v>2.0056208816970149</v>
      </c>
      <c r="U66" s="123">
        <f t="shared" si="27"/>
        <v>2.348554699158437</v>
      </c>
      <c r="V66" s="123">
        <f t="shared" si="27"/>
        <v>2.2145702962840255</v>
      </c>
      <c r="W66" s="123">
        <f t="shared" si="27"/>
        <v>2.3641820052012399</v>
      </c>
      <c r="X66" s="123">
        <f t="shared" si="27"/>
        <v>2.6467962965464151</v>
      </c>
      <c r="Y66" s="123">
        <f t="shared" si="27"/>
        <v>2.4899721669094683</v>
      </c>
      <c r="DA66" s="130" t="s">
        <v>2976</v>
      </c>
    </row>
    <row r="67" spans="1:105" ht="12" customHeight="1" x14ac:dyDescent="0.25">
      <c r="A67" s="97" t="s">
        <v>53</v>
      </c>
      <c r="B67" s="99">
        <f>RES_hhdet_tesh!B67/RES_summary!B$19</f>
        <v>0.35391998827463367</v>
      </c>
      <c r="C67" s="99">
        <f>RES_hhdet_tesh!C67/RES_summary!C$19</f>
        <v>0.43165140720347628</v>
      </c>
      <c r="D67" s="99">
        <f>RES_hhdet_tesh!D67/RES_summary!D$19</f>
        <v>0.4016546778793027</v>
      </c>
      <c r="E67" s="99">
        <f>RES_hhdet_tesh!E67/RES_summary!E$19</f>
        <v>1.198410960464948</v>
      </c>
      <c r="F67" s="99">
        <f>RES_hhdet_tesh!F67/RES_summary!F$19</f>
        <v>0.60235056744177473</v>
      </c>
      <c r="G67" s="99">
        <f>RES_hhdet_tesh!G67/RES_summary!G$19</f>
        <v>0.75943160632876849</v>
      </c>
      <c r="H67" s="99">
        <f>RES_hhdet_tesh!H67/RES_summary!H$19</f>
        <v>1.0873919752645516</v>
      </c>
      <c r="I67" s="99">
        <f>RES_hhdet_tesh!I67/RES_summary!I$19</f>
        <v>0.90854891068913735</v>
      </c>
      <c r="J67" s="99">
        <f>RES_hhdet_tesh!J67/RES_summary!J$19</f>
        <v>1.087556463959449</v>
      </c>
      <c r="K67" s="99">
        <f>RES_hhdet_tesh!K67/RES_summary!K$19</f>
        <v>1.299624133609476</v>
      </c>
      <c r="L67" s="99">
        <f>RES_hhdet_tesh!L67/RES_summary!L$19</f>
        <v>1.2860386413718676</v>
      </c>
      <c r="M67" s="99">
        <f>RES_hhdet_tesh!M67/RES_summary!M$19</f>
        <v>1.396958810743941</v>
      </c>
      <c r="N67" s="99">
        <f>RES_hhdet_tesh!N67/RES_summary!N$19</f>
        <v>1.8940552696570956</v>
      </c>
      <c r="O67" s="99">
        <f>RES_hhdet_tesh!O67/RES_summary!O$19</f>
        <v>1.4731425543016603</v>
      </c>
      <c r="P67" s="99">
        <f>RES_hhdet_tesh!P67/RES_summary!P$19</f>
        <v>1.2599172227193054</v>
      </c>
      <c r="Q67" s="99">
        <f>RES_hhdet_tesh!Q67/RES_summary!Q$19</f>
        <v>1.9749230260691368</v>
      </c>
      <c r="R67" s="99">
        <f>RES_hhdet_tesh!R67/RES_summary!R$19</f>
        <v>1.7389412642526694</v>
      </c>
      <c r="S67" s="99">
        <f>RES_hhdet_tesh!S67/RES_summary!S$19</f>
        <v>2.21833210272391</v>
      </c>
      <c r="T67" s="99">
        <f>RES_hhdet_tesh!T67/RES_summary!T$19</f>
        <v>2.0056208816970149</v>
      </c>
      <c r="U67" s="99">
        <f>RES_hhdet_tesh!U67/RES_summary!U$19</f>
        <v>2.348554699158437</v>
      </c>
      <c r="V67" s="99">
        <f>RES_hhdet_tesh!V67/RES_summary!V$19</f>
        <v>2.2145702962840255</v>
      </c>
      <c r="W67" s="99">
        <f>RES_hhdet_tesh!W67/RES_summary!W$19</f>
        <v>2.3641820052012399</v>
      </c>
      <c r="X67" s="99">
        <f>RES_hhdet_tesh!X67/RES_summary!X$19</f>
        <v>2.6467962965464151</v>
      </c>
      <c r="Y67" s="99">
        <f>RES_hhdet_tesh!Y67/RES_summary!Y$19</f>
        <v>2.4899721669094683</v>
      </c>
      <c r="DA67" s="63" t="s">
        <v>2977</v>
      </c>
    </row>
    <row r="68" spans="1:105" ht="12" customHeight="1" x14ac:dyDescent="0.25">
      <c r="A68" s="121" t="s">
        <v>55</v>
      </c>
      <c r="B68" s="123">
        <v>13.295960606025083</v>
      </c>
      <c r="C68" s="123">
        <v>13.427360344059684</v>
      </c>
      <c r="D68" s="123">
        <v>13.815967886674953</v>
      </c>
      <c r="E68" s="123">
        <v>14.015550981962898</v>
      </c>
      <c r="F68" s="123">
        <v>13.861136248108465</v>
      </c>
      <c r="G68" s="123">
        <v>13.909725891155484</v>
      </c>
      <c r="H68" s="123">
        <v>13.808276082722378</v>
      </c>
      <c r="I68" s="123">
        <v>13.74499378213623</v>
      </c>
      <c r="J68" s="123">
        <v>13.271185576072744</v>
      </c>
      <c r="K68" s="123">
        <v>13.477201944267689</v>
      </c>
      <c r="L68" s="123">
        <v>14.256007801935402</v>
      </c>
      <c r="M68" s="123">
        <v>13.794749030258386</v>
      </c>
      <c r="N68" s="123">
        <v>14.006768458289919</v>
      </c>
      <c r="O68" s="123">
        <v>13.781483890272339</v>
      </c>
      <c r="P68" s="123">
        <v>13.222556461543734</v>
      </c>
      <c r="Q68" s="123">
        <v>13.425572021242658</v>
      </c>
      <c r="R68" s="123">
        <v>13.939845387937766</v>
      </c>
      <c r="S68" s="123">
        <v>14.140536806070617</v>
      </c>
      <c r="T68" s="123">
        <v>14.600005637864891</v>
      </c>
      <c r="U68" s="123">
        <v>14.257024058732656</v>
      </c>
      <c r="V68" s="123">
        <v>14.137433898524192</v>
      </c>
      <c r="W68" s="123">
        <v>14.771932178682524</v>
      </c>
      <c r="X68" s="123">
        <v>12.713352120784856</v>
      </c>
      <c r="Y68" s="123">
        <v>11.74384655885672</v>
      </c>
      <c r="DA68" s="130" t="s">
        <v>2978</v>
      </c>
    </row>
    <row r="69" spans="1:105" ht="12" customHeight="1" x14ac:dyDescent="0.25">
      <c r="A69" s="97" t="s">
        <v>134</v>
      </c>
      <c r="B69" s="99">
        <v>13.257130408438107</v>
      </c>
      <c r="C69" s="99">
        <v>13.410723560465428</v>
      </c>
      <c r="D69" s="99">
        <v>13.810840558702369</v>
      </c>
      <c r="E69" s="99">
        <v>14.029472242525197</v>
      </c>
      <c r="F69" s="99">
        <v>13.850233616373776</v>
      </c>
      <c r="G69" s="99">
        <v>13.918135019673477</v>
      </c>
      <c r="H69" s="99">
        <v>13.790286346241668</v>
      </c>
      <c r="I69" s="99">
        <v>13.75855272177432</v>
      </c>
      <c r="J69" s="99">
        <v>13.242485784501042</v>
      </c>
      <c r="K69" s="99">
        <v>13.427110732124781</v>
      </c>
      <c r="L69" s="99">
        <v>14.207075435469957</v>
      </c>
      <c r="M69" s="99">
        <v>13.705234714670613</v>
      </c>
      <c r="N69" s="99">
        <v>13.9419648617948</v>
      </c>
      <c r="O69" s="99">
        <v>13.727509243124846</v>
      </c>
      <c r="P69" s="99">
        <v>13.184943567301305</v>
      </c>
      <c r="Q69" s="99">
        <v>13.39299531523781</v>
      </c>
      <c r="R69" s="99">
        <v>13.924526535652678</v>
      </c>
      <c r="S69" s="99">
        <v>14.119106458930423</v>
      </c>
      <c r="T69" s="99">
        <v>14.605232109762214</v>
      </c>
      <c r="U69" s="99">
        <v>14.235722343576501</v>
      </c>
      <c r="V69" s="99">
        <v>14.081316497714843</v>
      </c>
      <c r="W69" s="99">
        <v>14.750080072004376</v>
      </c>
      <c r="X69" s="99">
        <v>12.61599475360387</v>
      </c>
      <c r="Y69" s="99">
        <v>11.610869827439812</v>
      </c>
      <c r="DA69" s="63" t="s">
        <v>2979</v>
      </c>
    </row>
    <row r="70" spans="1:105" ht="12" customHeight="1" x14ac:dyDescent="0.25">
      <c r="A70" s="97" t="s">
        <v>133</v>
      </c>
      <c r="B70" s="99">
        <v>13.514572104288337</v>
      </c>
      <c r="C70" s="99">
        <v>13.950928997031173</v>
      </c>
      <c r="D70" s="99">
        <v>14.942479424453273</v>
      </c>
      <c r="E70" s="99">
        <v>15.685179749911475</v>
      </c>
      <c r="F70" s="99">
        <v>15.531034749248088</v>
      </c>
      <c r="G70" s="99">
        <v>15.866581134371845</v>
      </c>
      <c r="H70" s="99">
        <v>15.5925803047549</v>
      </c>
      <c r="I70" s="99">
        <v>16.020490403253909</v>
      </c>
      <c r="J70" s="99">
        <v>15.247484381399678</v>
      </c>
      <c r="K70" s="99">
        <v>15.461472270269052</v>
      </c>
      <c r="L70" s="99">
        <v>16.001312914349949</v>
      </c>
      <c r="M70" s="99">
        <v>14.765700391865888</v>
      </c>
      <c r="N70" s="99">
        <v>15.094276639661508</v>
      </c>
      <c r="O70" s="99">
        <v>14.891199822324289</v>
      </c>
      <c r="P70" s="99">
        <v>14.556240342152996</v>
      </c>
      <c r="Q70" s="99">
        <v>14.563558596899986</v>
      </c>
      <c r="R70" s="99">
        <v>15.115492044299735</v>
      </c>
      <c r="S70" s="99">
        <v>15.148251052429851</v>
      </c>
      <c r="T70" s="99">
        <v>16.215791736814406</v>
      </c>
      <c r="U70" s="99">
        <v>15.702996251261021</v>
      </c>
      <c r="V70" s="99">
        <v>15.202668390957415</v>
      </c>
      <c r="W70" s="99">
        <v>16.053499221605307</v>
      </c>
      <c r="X70" s="99">
        <v>13.037364358067284</v>
      </c>
      <c r="Y70" s="99">
        <v>11.849930223578896</v>
      </c>
      <c r="DA70" s="63" t="s">
        <v>2980</v>
      </c>
    </row>
    <row r="71" spans="1:105" ht="12" customHeight="1" x14ac:dyDescent="0.25">
      <c r="A71" s="100" t="s">
        <v>213</v>
      </c>
      <c r="B71" s="102">
        <v>5.8063540648487368</v>
      </c>
      <c r="C71" s="102">
        <v>5.7497573656980165</v>
      </c>
      <c r="D71" s="102">
        <v>6.2663673214068325</v>
      </c>
      <c r="E71" s="102">
        <v>6.4833099504448954</v>
      </c>
      <c r="F71" s="102">
        <v>6.7264994859778158</v>
      </c>
      <c r="G71" s="102">
        <v>6.7621701823414089</v>
      </c>
      <c r="H71" s="102">
        <v>6.4846836256765048</v>
      </c>
      <c r="I71" s="102">
        <v>7.1997477451449567</v>
      </c>
      <c r="J71" s="102">
        <v>6.21827137922849</v>
      </c>
      <c r="K71" s="102">
        <v>6.3056464109709855</v>
      </c>
      <c r="L71" s="102">
        <v>6.184889409941718</v>
      </c>
      <c r="M71" s="102">
        <v>5.7967437820514069</v>
      </c>
      <c r="N71" s="102">
        <v>5.8061767381507705</v>
      </c>
      <c r="O71" s="102">
        <v>5.9179037751862387</v>
      </c>
      <c r="P71" s="102">
        <v>5.5748992211443333</v>
      </c>
      <c r="Q71" s="102">
        <v>5.3122571047963136</v>
      </c>
      <c r="R71" s="102">
        <v>5.6267800192650395</v>
      </c>
      <c r="S71" s="102">
        <v>5.9014252974494106</v>
      </c>
      <c r="T71" s="102">
        <v>6.0807477003430401</v>
      </c>
      <c r="U71" s="102">
        <v>5.9828952498841161</v>
      </c>
      <c r="V71" s="102">
        <v>5.3520684477750953</v>
      </c>
      <c r="W71" s="102">
        <v>6.2689384870016021</v>
      </c>
      <c r="X71" s="102">
        <v>4.3907053466099226</v>
      </c>
      <c r="Y71" s="102">
        <v>3.7950253636909514</v>
      </c>
      <c r="DA71" s="131" t="s">
        <v>2981</v>
      </c>
    </row>
    <row r="72" spans="1:105" ht="12" customHeight="1" x14ac:dyDescent="0.25">
      <c r="A72" s="103" t="s">
        <v>52</v>
      </c>
      <c r="B72" s="105">
        <v>7.7082180394395969</v>
      </c>
      <c r="C72" s="105">
        <v>8.2011716313331569</v>
      </c>
      <c r="D72" s="105">
        <v>8.676112103046437</v>
      </c>
      <c r="E72" s="105">
        <v>9.2018697994665786</v>
      </c>
      <c r="F72" s="105">
        <v>8.8045352632702691</v>
      </c>
      <c r="G72" s="105">
        <v>9.1044109520304382</v>
      </c>
      <c r="H72" s="105">
        <v>9.1078966790783937</v>
      </c>
      <c r="I72" s="105">
        <v>8.8207426581089514</v>
      </c>
      <c r="J72" s="105">
        <v>9.0292130021711934</v>
      </c>
      <c r="K72" s="105">
        <v>9.1558258592980604</v>
      </c>
      <c r="L72" s="105">
        <v>9.8164235044082258</v>
      </c>
      <c r="M72" s="105">
        <v>8.9689566098144802</v>
      </c>
      <c r="N72" s="105">
        <v>9.2880999015107424</v>
      </c>
      <c r="O72" s="105">
        <v>8.9732960471380512</v>
      </c>
      <c r="P72" s="105">
        <v>8.9813411210086613</v>
      </c>
      <c r="Q72" s="105">
        <v>9.2513014921036731</v>
      </c>
      <c r="R72" s="105">
        <v>9.4887120250346957</v>
      </c>
      <c r="S72" s="105">
        <v>9.2468257549804438</v>
      </c>
      <c r="T72" s="105">
        <v>10.135044036471369</v>
      </c>
      <c r="U72" s="105">
        <v>9.7201010013769054</v>
      </c>
      <c r="V72" s="105">
        <v>9.8505999431823223</v>
      </c>
      <c r="W72" s="105">
        <v>9.7845607346037085</v>
      </c>
      <c r="X72" s="105">
        <v>8.6466590114573592</v>
      </c>
      <c r="Y72" s="105">
        <v>8.0549048598879445</v>
      </c>
      <c r="DA72" s="132" t="s">
        <v>2982</v>
      </c>
    </row>
    <row r="73" spans="1:105" ht="12" customHeight="1" x14ac:dyDescent="0.25">
      <c r="A73" s="106" t="s">
        <v>122</v>
      </c>
      <c r="B73" s="102">
        <v>13.567955894772108</v>
      </c>
      <c r="C73" s="102">
        <v>13.366434005264859</v>
      </c>
      <c r="D73" s="102">
        <v>13.608079328110668</v>
      </c>
      <c r="E73" s="102">
        <v>13.609034469214858</v>
      </c>
      <c r="F73" s="102">
        <v>13.72551952143924</v>
      </c>
      <c r="G73" s="102">
        <v>13.464573588670005</v>
      </c>
      <c r="H73" s="102">
        <v>13.634378419752144</v>
      </c>
      <c r="I73" s="102">
        <v>13.016237230468747</v>
      </c>
      <c r="J73" s="102">
        <v>13.071909792061643</v>
      </c>
      <c r="K73" s="102">
        <v>13.070141517100669</v>
      </c>
      <c r="L73" s="102">
        <v>13.854680460909156</v>
      </c>
      <c r="M73" s="102">
        <v>14.132440460974895</v>
      </c>
      <c r="N73" s="102">
        <v>13.985609665905347</v>
      </c>
      <c r="O73" s="102">
        <v>13.810079807645788</v>
      </c>
      <c r="P73" s="102">
        <v>13.209669729763148</v>
      </c>
      <c r="Q73" s="102">
        <v>13.408581452609161</v>
      </c>
      <c r="R73" s="102">
        <v>13.44000181377293</v>
      </c>
      <c r="S73" s="102">
        <v>13.814685521125197</v>
      </c>
      <c r="T73" s="102">
        <v>13.656642891236711</v>
      </c>
      <c r="U73" s="102">
        <v>13.771715816722208</v>
      </c>
      <c r="V73" s="102">
        <v>14.312373835564966</v>
      </c>
      <c r="W73" s="102">
        <v>14.261453517444718</v>
      </c>
      <c r="X73" s="102">
        <v>13.659171000473886</v>
      </c>
      <c r="Y73" s="102">
        <v>13.630296229877573</v>
      </c>
      <c r="DA73" s="131" t="s">
        <v>2983</v>
      </c>
    </row>
    <row r="74" spans="1:105" ht="12" customHeight="1" x14ac:dyDescent="0.25">
      <c r="A74" s="107" t="s">
        <v>121</v>
      </c>
      <c r="B74" s="105">
        <v>17.008465432289913</v>
      </c>
      <c r="C74" s="105">
        <v>16.889792191198538</v>
      </c>
      <c r="D74" s="105">
        <v>17.504231404809044</v>
      </c>
      <c r="E74" s="105">
        <v>16.908573401230374</v>
      </c>
      <c r="F74" s="105">
        <v>16.832308497351114</v>
      </c>
      <c r="G74" s="105">
        <v>16.976849026785249</v>
      </c>
      <c r="H74" s="105">
        <v>16.908422661801552</v>
      </c>
      <c r="I74" s="105">
        <v>15.974369290966955</v>
      </c>
      <c r="J74" s="105">
        <v>15.888362229710337</v>
      </c>
      <c r="K74" s="105">
        <v>17.189570176796796</v>
      </c>
      <c r="L74" s="105">
        <v>17.252553129532252</v>
      </c>
      <c r="M74" s="105">
        <v>17.557795982395859</v>
      </c>
      <c r="N74" s="105">
        <v>17.042781864784498</v>
      </c>
      <c r="O74" s="105">
        <v>16.616992112565594</v>
      </c>
      <c r="P74" s="105">
        <v>15.517383389055059</v>
      </c>
      <c r="Q74" s="105">
        <v>15.354325278016743</v>
      </c>
      <c r="R74" s="105">
        <v>15.506976193432855</v>
      </c>
      <c r="S74" s="105">
        <v>15.66121191911032</v>
      </c>
      <c r="T74" s="105">
        <v>15.454289111078698</v>
      </c>
      <c r="U74" s="105">
        <v>15.469016344144501</v>
      </c>
      <c r="V74" s="105">
        <v>15.665670779582754</v>
      </c>
      <c r="W74" s="105">
        <v>16.022066979996502</v>
      </c>
      <c r="X74" s="105">
        <v>15.605680153647395</v>
      </c>
      <c r="Y74" s="105">
        <v>14.554553466320163</v>
      </c>
      <c r="DA74" s="132" t="s">
        <v>2984</v>
      </c>
    </row>
    <row r="75" spans="1:105" ht="12" customHeight="1" x14ac:dyDescent="0.25">
      <c r="A75" s="108" t="s">
        <v>53</v>
      </c>
      <c r="B75" s="99">
        <v>6.4484318722882996</v>
      </c>
      <c r="C75" s="99">
        <v>6.2716983192020317</v>
      </c>
      <c r="D75" s="99">
        <v>6.5649718668116614</v>
      </c>
      <c r="E75" s="99">
        <v>5.9962500819174114</v>
      </c>
      <c r="F75" s="99">
        <v>5.9602887453628641</v>
      </c>
      <c r="G75" s="99">
        <v>6.0648815603189776</v>
      </c>
      <c r="H75" s="99">
        <v>5.5423422568668421</v>
      </c>
      <c r="I75" s="99">
        <v>4.9374550661400933</v>
      </c>
      <c r="J75" s="99">
        <v>5.2531093941040092</v>
      </c>
      <c r="K75" s="99">
        <v>6.1295283750851093</v>
      </c>
      <c r="L75" s="99">
        <v>6.1469318179492483</v>
      </c>
      <c r="M75" s="99">
        <v>6.4722176302967078</v>
      </c>
      <c r="N75" s="99">
        <v>6.1363684066413349</v>
      </c>
      <c r="O75" s="99">
        <v>5.695456938243586</v>
      </c>
      <c r="P75" s="99">
        <v>4.4843293256450325</v>
      </c>
      <c r="Q75" s="99">
        <v>3.9823739946592953</v>
      </c>
      <c r="R75" s="99">
        <v>4.16651546608571</v>
      </c>
      <c r="S75" s="99">
        <v>4.5563198242321787</v>
      </c>
      <c r="T75" s="99">
        <v>4.5052407481204284</v>
      </c>
      <c r="U75" s="99">
        <v>4.53493522195238</v>
      </c>
      <c r="V75" s="99">
        <v>4.5250413660170521</v>
      </c>
      <c r="W75" s="99">
        <v>4.8264750246900663</v>
      </c>
      <c r="X75" s="99">
        <v>4.5947287785440967</v>
      </c>
      <c r="Y75" s="99">
        <v>3.9603079654195654</v>
      </c>
      <c r="DA75" s="63" t="s">
        <v>2985</v>
      </c>
    </row>
    <row r="76" spans="1:105" ht="12" customHeight="1" x14ac:dyDescent="0.25">
      <c r="A76" s="108" t="s">
        <v>52</v>
      </c>
      <c r="B76" s="99">
        <v>10.560033560001612</v>
      </c>
      <c r="C76" s="99">
        <v>10.618093871996518</v>
      </c>
      <c r="D76" s="99">
        <v>10.939259537997382</v>
      </c>
      <c r="E76" s="99">
        <v>10.912323319312975</v>
      </c>
      <c r="F76" s="99">
        <v>10.872019751988249</v>
      </c>
      <c r="G76" s="99">
        <v>10.911967466466272</v>
      </c>
      <c r="H76" s="99">
        <v>11.366080404934713</v>
      </c>
      <c r="I76" s="99">
        <v>11.036914224826866</v>
      </c>
      <c r="J76" s="99">
        <v>10.635252835606323</v>
      </c>
      <c r="K76" s="99">
        <v>11.060041801711691</v>
      </c>
      <c r="L76" s="99">
        <v>11.105621311582993</v>
      </c>
      <c r="M76" s="99">
        <v>11.085578352099153</v>
      </c>
      <c r="N76" s="99">
        <v>10.906413458143163</v>
      </c>
      <c r="O76" s="99">
        <v>10.92153517432201</v>
      </c>
      <c r="P76" s="99">
        <v>11.033054063410022</v>
      </c>
      <c r="Q76" s="99">
        <v>11.371951283357447</v>
      </c>
      <c r="R76" s="99">
        <v>11.340460727347146</v>
      </c>
      <c r="S76" s="99">
        <v>11.104892094878135</v>
      </c>
      <c r="T76" s="99">
        <v>10.949048362958267</v>
      </c>
      <c r="U76" s="99">
        <v>10.934081122192124</v>
      </c>
      <c r="V76" s="99">
        <v>11.140629413565698</v>
      </c>
      <c r="W76" s="99">
        <v>11.195591955306432</v>
      </c>
      <c r="X76" s="99">
        <v>11.010951375103303</v>
      </c>
      <c r="Y76" s="99">
        <v>10.594245500900598</v>
      </c>
      <c r="DA76" s="63" t="s">
        <v>2986</v>
      </c>
    </row>
    <row r="77" spans="1:105" ht="12" customHeight="1" x14ac:dyDescent="0.25">
      <c r="A77" s="121" t="s">
        <v>54</v>
      </c>
      <c r="B77" s="123">
        <v>5.8855660042935796</v>
      </c>
      <c r="C77" s="123">
        <v>5.947041280724167</v>
      </c>
      <c r="D77" s="123">
        <v>6.0942063814808467</v>
      </c>
      <c r="E77" s="123">
        <v>6.1744112628770917</v>
      </c>
      <c r="F77" s="123">
        <v>6.0872753682868961</v>
      </c>
      <c r="G77" s="123">
        <v>6.2238071462675446</v>
      </c>
      <c r="H77" s="123">
        <v>6.193250034013464</v>
      </c>
      <c r="I77" s="123">
        <v>5.8430905705827705</v>
      </c>
      <c r="J77" s="123">
        <v>5.5230827937364282</v>
      </c>
      <c r="K77" s="123">
        <v>5.4045156232371809</v>
      </c>
      <c r="L77" s="123">
        <v>5.6716908965125992</v>
      </c>
      <c r="M77" s="123">
        <v>5.4600044631289508</v>
      </c>
      <c r="N77" s="123">
        <v>5.2051014992554654</v>
      </c>
      <c r="O77" s="123">
        <v>5.1439074597357877</v>
      </c>
      <c r="P77" s="123">
        <v>4.8561212917899654</v>
      </c>
      <c r="Q77" s="123">
        <v>4.8845911340370431</v>
      </c>
      <c r="R77" s="123">
        <v>4.9043151728408674</v>
      </c>
      <c r="S77" s="123">
        <v>5.2007718575662336</v>
      </c>
      <c r="T77" s="123">
        <v>5.1233214488969061</v>
      </c>
      <c r="U77" s="123">
        <v>5.121534315235758</v>
      </c>
      <c r="V77" s="123">
        <v>5.2603727615004559</v>
      </c>
      <c r="W77" s="123">
        <v>5.3314700199627794</v>
      </c>
      <c r="X77" s="123">
        <v>5.1484839046181436</v>
      </c>
      <c r="Y77" s="123">
        <v>4.730186357412264</v>
      </c>
      <c r="DA77" s="130" t="s">
        <v>2987</v>
      </c>
    </row>
    <row r="78" spans="1:105" ht="12" customHeight="1" x14ac:dyDescent="0.25">
      <c r="A78" s="97" t="s">
        <v>190</v>
      </c>
      <c r="B78" s="99">
        <v>5.7025818673444313</v>
      </c>
      <c r="C78" s="99">
        <v>5.6729411214868852</v>
      </c>
      <c r="D78" s="99">
        <v>5.8264687437632858</v>
      </c>
      <c r="E78" s="99">
        <v>5.8900987430191121</v>
      </c>
      <c r="F78" s="99">
        <v>5.6485185172292995</v>
      </c>
      <c r="G78" s="99">
        <v>5.8623313101578063</v>
      </c>
      <c r="H78" s="99">
        <v>5.8380488233797312</v>
      </c>
      <c r="I78" s="99">
        <v>5.5143814516414373</v>
      </c>
      <c r="J78" s="99">
        <v>5.1555764296222133</v>
      </c>
      <c r="K78" s="99">
        <v>5.0116239686024908</v>
      </c>
      <c r="L78" s="99">
        <v>5.3272166166133204</v>
      </c>
      <c r="M78" s="99">
        <v>5.2846884136249859</v>
      </c>
      <c r="N78" s="99">
        <v>4.8854570509443498</v>
      </c>
      <c r="O78" s="99">
        <v>4.8404255521140964</v>
      </c>
      <c r="P78" s="99">
        <v>4.529276282555994</v>
      </c>
      <c r="Q78" s="99">
        <v>4.6502601667723074</v>
      </c>
      <c r="R78" s="99">
        <v>4.7463742964620508</v>
      </c>
      <c r="S78" s="99">
        <v>5.0311323869961226</v>
      </c>
      <c r="T78" s="99">
        <v>5.0065296213267114</v>
      </c>
      <c r="U78" s="99">
        <v>5.0231218230627519</v>
      </c>
      <c r="V78" s="99">
        <v>5.2640717815438949</v>
      </c>
      <c r="W78" s="99">
        <v>5.2849188346206741</v>
      </c>
      <c r="X78" s="99">
        <v>4.6889374041516056</v>
      </c>
      <c r="Y78" s="99">
        <v>4.3763497979767001</v>
      </c>
      <c r="DA78" s="63" t="s">
        <v>2988</v>
      </c>
    </row>
    <row r="79" spans="1:105" ht="12" customHeight="1" x14ac:dyDescent="0.25">
      <c r="A79" s="109" t="s">
        <v>120</v>
      </c>
      <c r="B79" s="110">
        <v>6.2554633158983739</v>
      </c>
      <c r="C79" s="110">
        <v>6.4944938328536388</v>
      </c>
      <c r="D79" s="110">
        <v>6.628533359282784</v>
      </c>
      <c r="E79" s="110">
        <v>6.7361772801820656</v>
      </c>
      <c r="F79" s="110">
        <v>6.947293118512273</v>
      </c>
      <c r="G79" s="110">
        <v>6.961200423882703</v>
      </c>
      <c r="H79" s="110">
        <v>6.9208058339118672</v>
      </c>
      <c r="I79" s="110">
        <v>6.5206824497306854</v>
      </c>
      <c r="J79" s="110">
        <v>6.2427162235133062</v>
      </c>
      <c r="K79" s="110">
        <v>6.1782881427035097</v>
      </c>
      <c r="L79" s="110">
        <v>6.3481559508418837</v>
      </c>
      <c r="M79" s="110">
        <v>5.8167914644596541</v>
      </c>
      <c r="N79" s="110">
        <v>5.845626585844272</v>
      </c>
      <c r="O79" s="110">
        <v>5.751053375798147</v>
      </c>
      <c r="P79" s="110">
        <v>5.5119360504588855</v>
      </c>
      <c r="Q79" s="110">
        <v>5.3404149873720153</v>
      </c>
      <c r="R79" s="110">
        <v>5.200902916988845</v>
      </c>
      <c r="S79" s="110">
        <v>5.5068346054656265</v>
      </c>
      <c r="T79" s="110">
        <v>5.3268642268732043</v>
      </c>
      <c r="U79" s="110">
        <v>5.2915417554129238</v>
      </c>
      <c r="V79" s="110">
        <v>5.2540459459896383</v>
      </c>
      <c r="W79" s="110">
        <v>5.4114013549091649</v>
      </c>
      <c r="X79" s="110">
        <v>5.950587136953601</v>
      </c>
      <c r="Y79" s="110">
        <v>5.3537738019727534</v>
      </c>
      <c r="DA79" s="60" t="s">
        <v>2989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204</v>
      </c>
      <c r="B81" s="118">
        <f t="shared" ref="B81:Q81" si="28">B82+B85+B87+B100</f>
        <v>86.517155004147</v>
      </c>
      <c r="C81" s="118">
        <f t="shared" si="28"/>
        <v>88.825943575198906</v>
      </c>
      <c r="D81" s="118">
        <f t="shared" si="28"/>
        <v>88.163405207727024</v>
      </c>
      <c r="E81" s="118">
        <f t="shared" si="28"/>
        <v>95.622652447542009</v>
      </c>
      <c r="F81" s="118">
        <f t="shared" si="28"/>
        <v>91.467799851919082</v>
      </c>
      <c r="G81" s="118">
        <f t="shared" si="28"/>
        <v>93.775259336751063</v>
      </c>
      <c r="H81" s="118">
        <f t="shared" si="28"/>
        <v>92.972246786412342</v>
      </c>
      <c r="I81" s="118">
        <f t="shared" si="28"/>
        <v>93.341163697644831</v>
      </c>
      <c r="J81" s="118">
        <f t="shared" si="28"/>
        <v>97.762756977990747</v>
      </c>
      <c r="K81" s="118">
        <f t="shared" si="28"/>
        <v>96.080979359822209</v>
      </c>
      <c r="L81" s="118">
        <f t="shared" si="28"/>
        <v>101.42846808395011</v>
      </c>
      <c r="M81" s="118">
        <f t="shared" si="28"/>
        <v>91.431540288182489</v>
      </c>
      <c r="N81" s="118">
        <f t="shared" si="28"/>
        <v>100.37210596736323</v>
      </c>
      <c r="O81" s="118">
        <f t="shared" si="28"/>
        <v>100.12469357999981</v>
      </c>
      <c r="P81" s="118">
        <f t="shared" si="28"/>
        <v>87.610169028103172</v>
      </c>
      <c r="Q81" s="118">
        <f t="shared" si="28"/>
        <v>91.993951706274956</v>
      </c>
      <c r="R81" s="118">
        <f t="shared" ref="R81:V81" si="29">R82+R85+R87+R100</f>
        <v>92.493150964425013</v>
      </c>
      <c r="S81" s="118">
        <f t="shared" si="29"/>
        <v>94.912900859791563</v>
      </c>
      <c r="T81" s="118">
        <f t="shared" si="29"/>
        <v>98.486635295929787</v>
      </c>
      <c r="U81" s="118">
        <f t="shared" si="29"/>
        <v>98.386762239725741</v>
      </c>
      <c r="V81" s="118">
        <f t="shared" si="29"/>
        <v>95.636118150457918</v>
      </c>
      <c r="W81" s="118">
        <f t="shared" ref="W81:Y81" si="30">W82+W85+W87+W100</f>
        <v>104.03315491848198</v>
      </c>
      <c r="X81" s="118">
        <f t="shared" si="30"/>
        <v>98.669711118783738</v>
      </c>
      <c r="Y81" s="118">
        <f t="shared" si="30"/>
        <v>91.385455161862765</v>
      </c>
      <c r="DA81" s="129" t="s">
        <v>2990</v>
      </c>
    </row>
    <row r="82" spans="1:105" ht="12.95" customHeight="1" x14ac:dyDescent="0.25">
      <c r="A82" s="121" t="s">
        <v>57</v>
      </c>
      <c r="B82" s="123">
        <f t="shared" ref="B82:Q82" si="31">SUM(B83:B84)</f>
        <v>68.096468891529895</v>
      </c>
      <c r="C82" s="123">
        <f t="shared" si="31"/>
        <v>69.930864493147354</v>
      </c>
      <c r="D82" s="123">
        <f t="shared" si="31"/>
        <v>68.870548934982807</v>
      </c>
      <c r="E82" s="123">
        <f t="shared" si="31"/>
        <v>75.204821801908054</v>
      </c>
      <c r="F82" s="123">
        <f t="shared" si="31"/>
        <v>71.694847465054096</v>
      </c>
      <c r="G82" s="123">
        <f t="shared" si="31"/>
        <v>73.622751549242253</v>
      </c>
      <c r="H82" s="123">
        <f t="shared" si="31"/>
        <v>72.379020216807845</v>
      </c>
      <c r="I82" s="123">
        <f t="shared" si="31"/>
        <v>72.564614390343095</v>
      </c>
      <c r="J82" s="123">
        <f t="shared" si="31"/>
        <v>77.383278339571291</v>
      </c>
      <c r="K82" s="123">
        <f t="shared" si="31"/>
        <v>75.99453605193213</v>
      </c>
      <c r="L82" s="123">
        <f t="shared" si="31"/>
        <v>80.875208965005712</v>
      </c>
      <c r="M82" s="123">
        <f t="shared" si="31"/>
        <v>70.699402301307259</v>
      </c>
      <c r="N82" s="123">
        <f t="shared" si="31"/>
        <v>79.60183949241393</v>
      </c>
      <c r="O82" s="123">
        <f t="shared" si="31"/>
        <v>80.055770482492818</v>
      </c>
      <c r="P82" s="123">
        <f t="shared" si="31"/>
        <v>68.039234251317282</v>
      </c>
      <c r="Q82" s="123">
        <f t="shared" si="31"/>
        <v>71.721628844811249</v>
      </c>
      <c r="R82" s="123">
        <f t="shared" ref="R82:V82" si="32">SUM(R83:R84)</f>
        <v>72.598340981011575</v>
      </c>
      <c r="S82" s="123">
        <f t="shared" si="32"/>
        <v>73.863366917698258</v>
      </c>
      <c r="T82" s="123">
        <f t="shared" si="32"/>
        <v>76.895128536041852</v>
      </c>
      <c r="U82" s="123">
        <f t="shared" si="32"/>
        <v>76.864552622751432</v>
      </c>
      <c r="V82" s="123">
        <f t="shared" si="32"/>
        <v>74.280107718936563</v>
      </c>
      <c r="W82" s="123">
        <f t="shared" ref="W82:Y82" si="33">SUM(W83:W84)</f>
        <v>82.347157534381452</v>
      </c>
      <c r="X82" s="123">
        <f t="shared" si="33"/>
        <v>77.943295618717372</v>
      </c>
      <c r="Y82" s="123">
        <f t="shared" si="33"/>
        <v>72.122872814471052</v>
      </c>
      <c r="DA82" s="130" t="s">
        <v>2991</v>
      </c>
    </row>
    <row r="83" spans="1:105" ht="12" customHeight="1" x14ac:dyDescent="0.25">
      <c r="A83" s="97" t="s">
        <v>200</v>
      </c>
      <c r="B83" s="99">
        <v>67.491525178495152</v>
      </c>
      <c r="C83" s="99">
        <v>69.307606855002021</v>
      </c>
      <c r="D83" s="99">
        <v>68.267296364353228</v>
      </c>
      <c r="E83" s="99">
        <v>74.574669459477192</v>
      </c>
      <c r="F83" s="99">
        <v>71.102830304634537</v>
      </c>
      <c r="G83" s="99">
        <v>73.023554841146563</v>
      </c>
      <c r="H83" s="99">
        <v>71.798031205390984</v>
      </c>
      <c r="I83" s="99">
        <v>71.990912354212341</v>
      </c>
      <c r="J83" s="99">
        <v>76.785945477914723</v>
      </c>
      <c r="K83" s="99">
        <v>75.418675053156164</v>
      </c>
      <c r="L83" s="99">
        <v>80.261625828322579</v>
      </c>
      <c r="M83" s="99">
        <v>70.173571358489681</v>
      </c>
      <c r="N83" s="99">
        <v>79.017413975517925</v>
      </c>
      <c r="O83" s="99">
        <v>79.461317401543965</v>
      </c>
      <c r="P83" s="99">
        <v>67.541577624216728</v>
      </c>
      <c r="Q83" s="99">
        <v>71.206518215163101</v>
      </c>
      <c r="R83" s="99">
        <v>72.078947123406294</v>
      </c>
      <c r="S83" s="99">
        <v>73.33924118734879</v>
      </c>
      <c r="T83" s="99">
        <v>76.354868753122929</v>
      </c>
      <c r="U83" s="99">
        <v>76.327311309308158</v>
      </c>
      <c r="V83" s="99">
        <v>73.763361174716749</v>
      </c>
      <c r="W83" s="99">
        <v>81.747004790345017</v>
      </c>
      <c r="X83" s="99">
        <v>77.37763584959977</v>
      </c>
      <c r="Y83" s="99">
        <v>71.607678493287139</v>
      </c>
      <c r="DA83" s="63" t="s">
        <v>2992</v>
      </c>
    </row>
    <row r="84" spans="1:105" ht="12" customHeight="1" x14ac:dyDescent="0.25">
      <c r="A84" s="97" t="s">
        <v>53</v>
      </c>
      <c r="B84" s="99">
        <v>0.60494371303473871</v>
      </c>
      <c r="C84" s="99">
        <v>0.62325763814533652</v>
      </c>
      <c r="D84" s="99">
        <v>0.6032525706295826</v>
      </c>
      <c r="E84" s="99">
        <v>0.63015234243085938</v>
      </c>
      <c r="F84" s="99">
        <v>0.5920171604195581</v>
      </c>
      <c r="G84" s="99">
        <v>0.5991967080956927</v>
      </c>
      <c r="H84" s="99">
        <v>0.58098901141686565</v>
      </c>
      <c r="I84" s="99">
        <v>0.57370203613075754</v>
      </c>
      <c r="J84" s="99">
        <v>0.59733286165656152</v>
      </c>
      <c r="K84" s="99">
        <v>0.57586099877596753</v>
      </c>
      <c r="L84" s="99">
        <v>0.6135831366831318</v>
      </c>
      <c r="M84" s="99">
        <v>0.52583094281757969</v>
      </c>
      <c r="N84" s="99">
        <v>0.58442551689599997</v>
      </c>
      <c r="O84" s="99">
        <v>0.59445308094885674</v>
      </c>
      <c r="P84" s="99">
        <v>0.49765662710055647</v>
      </c>
      <c r="Q84" s="99">
        <v>0.5151106296481468</v>
      </c>
      <c r="R84" s="99">
        <v>0.51939385760528289</v>
      </c>
      <c r="S84" s="99">
        <v>0.52412573034946808</v>
      </c>
      <c r="T84" s="99">
        <v>0.54025978291892329</v>
      </c>
      <c r="U84" s="99">
        <v>0.53724131344327308</v>
      </c>
      <c r="V84" s="99">
        <v>0.51674654421981003</v>
      </c>
      <c r="W84" s="99">
        <v>0.60015274403643437</v>
      </c>
      <c r="X84" s="99">
        <v>0.56565976911760463</v>
      </c>
      <c r="Y84" s="99">
        <v>0.51519432118390929</v>
      </c>
      <c r="DA84" s="63" t="s">
        <v>2993</v>
      </c>
    </row>
    <row r="85" spans="1:105" ht="12.95" customHeight="1" x14ac:dyDescent="0.25">
      <c r="A85" s="121" t="s">
        <v>92</v>
      </c>
      <c r="B85" s="123">
        <f t="shared" ref="B85:Y85" si="34">B86</f>
        <v>0.44497547477137367</v>
      </c>
      <c r="C85" s="123">
        <f t="shared" si="34"/>
        <v>0.56365383657475454</v>
      </c>
      <c r="D85" s="123">
        <f t="shared" si="34"/>
        <v>0.51799884129829066</v>
      </c>
      <c r="E85" s="123">
        <f t="shared" si="34"/>
        <v>1.309756760649224</v>
      </c>
      <c r="F85" s="123">
        <f t="shared" si="34"/>
        <v>0.68958720581797661</v>
      </c>
      <c r="G85" s="123">
        <f t="shared" si="34"/>
        <v>0.84995880229102438</v>
      </c>
      <c r="H85" s="123">
        <f t="shared" si="34"/>
        <v>1.2698257305372587</v>
      </c>
      <c r="I85" s="123">
        <f t="shared" si="34"/>
        <v>1.300883312507146</v>
      </c>
      <c r="J85" s="123">
        <f t="shared" si="34"/>
        <v>1.5116575256835263</v>
      </c>
      <c r="K85" s="123">
        <f t="shared" si="34"/>
        <v>1.5999525805631973</v>
      </c>
      <c r="L85" s="123">
        <f t="shared" si="34"/>
        <v>1.7042832180184038</v>
      </c>
      <c r="M85" s="123">
        <f t="shared" si="34"/>
        <v>1.8029589380208229</v>
      </c>
      <c r="N85" s="123">
        <f t="shared" si="34"/>
        <v>2.4596405094564964</v>
      </c>
      <c r="O85" s="123">
        <f t="shared" si="34"/>
        <v>1.8742434569590878</v>
      </c>
      <c r="P85" s="123">
        <f t="shared" si="34"/>
        <v>1.5296839177759862</v>
      </c>
      <c r="Q85" s="123">
        <f t="shared" si="34"/>
        <v>2.2920792179266352</v>
      </c>
      <c r="R85" s="123">
        <f t="shared" si="34"/>
        <v>2.1773361734965109</v>
      </c>
      <c r="S85" s="123">
        <f t="shared" si="34"/>
        <v>2.5585020572087291</v>
      </c>
      <c r="T85" s="123">
        <f t="shared" si="34"/>
        <v>2.2029281773002722</v>
      </c>
      <c r="U85" s="123">
        <f t="shared" si="34"/>
        <v>2.5108053294291848</v>
      </c>
      <c r="V85" s="123">
        <f t="shared" si="34"/>
        <v>2.2986412210930118</v>
      </c>
      <c r="W85" s="123">
        <f t="shared" si="34"/>
        <v>2.3538453848500862</v>
      </c>
      <c r="X85" s="123">
        <f t="shared" si="34"/>
        <v>2.5279669601102968</v>
      </c>
      <c r="Y85" s="123">
        <f t="shared" si="34"/>
        <v>2.5400427777433312</v>
      </c>
      <c r="DA85" s="130" t="s">
        <v>2994</v>
      </c>
    </row>
    <row r="86" spans="1:105" ht="12" customHeight="1" x14ac:dyDescent="0.25">
      <c r="A86" s="97" t="s">
        <v>53</v>
      </c>
      <c r="B86" s="99">
        <f>RES_hhdet_tesh!B86/RES_summary!B$19</f>
        <v>0.44497547477137367</v>
      </c>
      <c r="C86" s="99">
        <f>RES_hhdet_tesh!C86/RES_summary!C$19</f>
        <v>0.56365383657475454</v>
      </c>
      <c r="D86" s="99">
        <f>RES_hhdet_tesh!D86/RES_summary!D$19</f>
        <v>0.51799884129829066</v>
      </c>
      <c r="E86" s="99">
        <f>RES_hhdet_tesh!E86/RES_summary!E$19</f>
        <v>1.309756760649224</v>
      </c>
      <c r="F86" s="99">
        <f>RES_hhdet_tesh!F86/RES_summary!F$19</f>
        <v>0.68958720581797661</v>
      </c>
      <c r="G86" s="99">
        <f>RES_hhdet_tesh!G86/RES_summary!G$19</f>
        <v>0.84995880229102438</v>
      </c>
      <c r="H86" s="99">
        <f>RES_hhdet_tesh!H86/RES_summary!H$19</f>
        <v>1.2698257305372587</v>
      </c>
      <c r="I86" s="99">
        <f>RES_hhdet_tesh!I86/RES_summary!I$19</f>
        <v>1.300883312507146</v>
      </c>
      <c r="J86" s="99">
        <f>RES_hhdet_tesh!J86/RES_summary!J$19</f>
        <v>1.5116575256835263</v>
      </c>
      <c r="K86" s="99">
        <f>RES_hhdet_tesh!K86/RES_summary!K$19</f>
        <v>1.5999525805631973</v>
      </c>
      <c r="L86" s="99">
        <f>RES_hhdet_tesh!L86/RES_summary!L$19</f>
        <v>1.7042832180184038</v>
      </c>
      <c r="M86" s="99">
        <f>RES_hhdet_tesh!M86/RES_summary!M$19</f>
        <v>1.8029589380208229</v>
      </c>
      <c r="N86" s="99">
        <f>RES_hhdet_tesh!N86/RES_summary!N$19</f>
        <v>2.4596405094564964</v>
      </c>
      <c r="O86" s="99">
        <f>RES_hhdet_tesh!O86/RES_summary!O$19</f>
        <v>1.8742434569590878</v>
      </c>
      <c r="P86" s="99">
        <f>RES_hhdet_tesh!P86/RES_summary!P$19</f>
        <v>1.5296839177759862</v>
      </c>
      <c r="Q86" s="99">
        <f>RES_hhdet_tesh!Q86/RES_summary!Q$19</f>
        <v>2.2920792179266352</v>
      </c>
      <c r="R86" s="99">
        <f>RES_hhdet_tesh!R86/RES_summary!R$19</f>
        <v>2.1773361734965109</v>
      </c>
      <c r="S86" s="99">
        <f>RES_hhdet_tesh!S86/RES_summary!S$19</f>
        <v>2.5585020572087291</v>
      </c>
      <c r="T86" s="99">
        <f>RES_hhdet_tesh!T86/RES_summary!T$19</f>
        <v>2.2029281773002722</v>
      </c>
      <c r="U86" s="99">
        <f>RES_hhdet_tesh!U86/RES_summary!U$19</f>
        <v>2.5108053294291848</v>
      </c>
      <c r="V86" s="99">
        <f>RES_hhdet_tesh!V86/RES_summary!V$19</f>
        <v>2.2986412210930118</v>
      </c>
      <c r="W86" s="99">
        <f>RES_hhdet_tesh!W86/RES_summary!W$19</f>
        <v>2.3538453848500862</v>
      </c>
      <c r="X86" s="99">
        <f>RES_hhdet_tesh!X86/RES_summary!X$19</f>
        <v>2.5279669601102968</v>
      </c>
      <c r="Y86" s="99">
        <f>RES_hhdet_tesh!Y86/RES_summary!Y$19</f>
        <v>2.5400427777433312</v>
      </c>
      <c r="DA86" s="63" t="s">
        <v>2995</v>
      </c>
    </row>
    <row r="87" spans="1:105" ht="12" customHeight="1" x14ac:dyDescent="0.25">
      <c r="A87" s="121" t="s">
        <v>55</v>
      </c>
      <c r="B87" s="123">
        <v>11.163695171638617</v>
      </c>
      <c r="C87" s="123">
        <v>11.320620521207747</v>
      </c>
      <c r="D87" s="123">
        <v>11.658363546156238</v>
      </c>
      <c r="E87" s="123">
        <v>11.958932664667923</v>
      </c>
      <c r="F87" s="123">
        <v>12.106304731338543</v>
      </c>
      <c r="G87" s="123">
        <v>12.181218272538242</v>
      </c>
      <c r="H87" s="123">
        <v>12.402196915440371</v>
      </c>
      <c r="I87" s="123">
        <v>12.696254949231013</v>
      </c>
      <c r="J87" s="123">
        <v>12.541812831289384</v>
      </c>
      <c r="K87" s="123">
        <v>12.36035371942438</v>
      </c>
      <c r="L87" s="123">
        <v>12.7822931881319</v>
      </c>
      <c r="M87" s="123">
        <v>13.197025819219123</v>
      </c>
      <c r="N87" s="123">
        <v>12.783148667730975</v>
      </c>
      <c r="O87" s="123">
        <v>12.743627624245983</v>
      </c>
      <c r="P87" s="123">
        <v>12.837664407661087</v>
      </c>
      <c r="Q87" s="123">
        <v>12.725272297891442</v>
      </c>
      <c r="R87" s="123">
        <v>12.478720332240096</v>
      </c>
      <c r="S87" s="123">
        <v>12.958217075493076</v>
      </c>
      <c r="T87" s="123">
        <v>13.722572419637521</v>
      </c>
      <c r="U87" s="123">
        <v>13.355496916509477</v>
      </c>
      <c r="V87" s="123">
        <v>13.257322027213162</v>
      </c>
      <c r="W87" s="123">
        <v>13.514443237912047</v>
      </c>
      <c r="X87" s="123">
        <v>12.567166471016723</v>
      </c>
      <c r="Y87" s="123">
        <v>11.40463927299484</v>
      </c>
      <c r="DA87" s="130" t="s">
        <v>2996</v>
      </c>
    </row>
    <row r="88" spans="1:105" ht="12" customHeight="1" x14ac:dyDescent="0.25">
      <c r="A88" s="97" t="s">
        <v>132</v>
      </c>
      <c r="B88" s="99">
        <v>10.921324801861987</v>
      </c>
      <c r="C88" s="99">
        <v>11.571352216749938</v>
      </c>
      <c r="D88" s="99">
        <v>11.854347080678366</v>
      </c>
      <c r="E88" s="99">
        <v>12.426171195707305</v>
      </c>
      <c r="F88" s="99">
        <v>12.180038512886281</v>
      </c>
      <c r="G88" s="99">
        <v>12.485065339083421</v>
      </c>
      <c r="H88" s="99">
        <v>12.793353940744009</v>
      </c>
      <c r="I88" s="99">
        <v>13.491837014081328</v>
      </c>
      <c r="J88" s="99">
        <v>13.326261754535301</v>
      </c>
      <c r="K88" s="99">
        <v>13.041804140292591</v>
      </c>
      <c r="L88" s="99">
        <v>13.536283312229815</v>
      </c>
      <c r="M88" s="99">
        <v>14.029072296627874</v>
      </c>
      <c r="N88" s="99">
        <v>13.551031950440244</v>
      </c>
      <c r="O88" s="99">
        <v>13.614489065000038</v>
      </c>
      <c r="P88" s="99">
        <v>14.854469394307136</v>
      </c>
      <c r="Q88" s="99">
        <v>14.36855928612955</v>
      </c>
      <c r="R88" s="99">
        <v>13.215932855467019</v>
      </c>
      <c r="S88" s="99">
        <v>13.67246564191694</v>
      </c>
      <c r="T88" s="99">
        <v>15.39320547213965</v>
      </c>
      <c r="U88" s="99">
        <v>14.414168240311238</v>
      </c>
      <c r="V88" s="99">
        <v>13.793695955455501</v>
      </c>
      <c r="W88" s="99">
        <v>14.694543436955765</v>
      </c>
      <c r="X88" s="99">
        <v>13.80464507598553</v>
      </c>
      <c r="Y88" s="99">
        <v>11.981423383420003</v>
      </c>
      <c r="DA88" s="63" t="s">
        <v>2997</v>
      </c>
    </row>
    <row r="89" spans="1:105" ht="12" customHeight="1" x14ac:dyDescent="0.25">
      <c r="A89" s="97" t="s">
        <v>131</v>
      </c>
      <c r="B89" s="99">
        <v>12.874243906078561</v>
      </c>
      <c r="C89" s="99">
        <v>13.461633762116151</v>
      </c>
      <c r="D89" s="99">
        <v>13.795109346122914</v>
      </c>
      <c r="E89" s="99">
        <v>14.589571284010235</v>
      </c>
      <c r="F89" s="99">
        <v>14.547540772121069</v>
      </c>
      <c r="G89" s="99">
        <v>14.613057062924421</v>
      </c>
      <c r="H89" s="99">
        <v>15.770877789493406</v>
      </c>
      <c r="I89" s="99">
        <v>16.992395734448536</v>
      </c>
      <c r="J89" s="99">
        <v>16.925500115872094</v>
      </c>
      <c r="K89" s="99">
        <v>16.080630564914582</v>
      </c>
      <c r="L89" s="99">
        <v>16.594390560907218</v>
      </c>
      <c r="M89" s="99">
        <v>16.477589598190594</v>
      </c>
      <c r="N89" s="99">
        <v>14.757223916376432</v>
      </c>
      <c r="O89" s="99">
        <v>14.638587448184966</v>
      </c>
      <c r="P89" s="99">
        <v>17.037751312780539</v>
      </c>
      <c r="Q89" s="99">
        <v>16.109428004632981</v>
      </c>
      <c r="R89" s="99">
        <v>13.894664176379617</v>
      </c>
      <c r="S89" s="99">
        <v>14.376235763164999</v>
      </c>
      <c r="T89" s="99">
        <v>16.9221671362933</v>
      </c>
      <c r="U89" s="99">
        <v>15.094056990239331</v>
      </c>
      <c r="V89" s="99">
        <v>14.415269601755124</v>
      </c>
      <c r="W89" s="99">
        <v>15.33570404002405</v>
      </c>
      <c r="X89" s="99">
        <v>13.652407424094594</v>
      </c>
      <c r="Y89" s="99">
        <v>11.012923446570417</v>
      </c>
      <c r="DA89" s="63" t="s">
        <v>2998</v>
      </c>
    </row>
    <row r="90" spans="1:105" ht="12" customHeight="1" x14ac:dyDescent="0.25">
      <c r="A90" s="100" t="s">
        <v>200</v>
      </c>
      <c r="B90" s="102">
        <v>3.8548070774677865</v>
      </c>
      <c r="C90" s="102">
        <v>4.1990301704692072</v>
      </c>
      <c r="D90" s="102">
        <v>4.5278588904398092</v>
      </c>
      <c r="E90" s="102">
        <v>4.9657894445951536</v>
      </c>
      <c r="F90" s="102">
        <v>5.2024902197616987</v>
      </c>
      <c r="G90" s="102">
        <v>5.3854877574661151</v>
      </c>
      <c r="H90" s="102">
        <v>5.7253966331103934</v>
      </c>
      <c r="I90" s="102">
        <v>6.9449638168612626</v>
      </c>
      <c r="J90" s="102">
        <v>6.5252894997433941</v>
      </c>
      <c r="K90" s="102">
        <v>6.2390022613013256</v>
      </c>
      <c r="L90" s="102">
        <v>6.2478047571461461</v>
      </c>
      <c r="M90" s="102">
        <v>6.3000415301820905</v>
      </c>
      <c r="N90" s="102">
        <v>5.2683721761548616</v>
      </c>
      <c r="O90" s="102">
        <v>5.3763170039679542</v>
      </c>
      <c r="P90" s="102">
        <v>6.416359330457496</v>
      </c>
      <c r="Q90" s="102">
        <v>5.8958686456202587</v>
      </c>
      <c r="R90" s="102">
        <v>5.0202172078652492</v>
      </c>
      <c r="S90" s="102">
        <v>5.3650590556436164</v>
      </c>
      <c r="T90" s="102">
        <v>6.8299636967361979</v>
      </c>
      <c r="U90" s="102">
        <v>5.8070473106697369</v>
      </c>
      <c r="V90" s="102">
        <v>5.2408063588956084</v>
      </c>
      <c r="W90" s="102">
        <v>6.1355968929398914</v>
      </c>
      <c r="X90" s="102">
        <v>4.6731799521336566</v>
      </c>
      <c r="Y90" s="102">
        <v>3.3481920744637432</v>
      </c>
      <c r="DA90" s="131" t="s">
        <v>2999</v>
      </c>
    </row>
    <row r="91" spans="1:105" ht="12" customHeight="1" x14ac:dyDescent="0.25">
      <c r="A91" s="103" t="s">
        <v>52</v>
      </c>
      <c r="B91" s="105">
        <v>9.0194368286107718</v>
      </c>
      <c r="C91" s="105">
        <v>9.2626035916469434</v>
      </c>
      <c r="D91" s="105">
        <v>9.2672504556831026</v>
      </c>
      <c r="E91" s="105">
        <v>9.6237818394150807</v>
      </c>
      <c r="F91" s="105">
        <v>9.3450505523593694</v>
      </c>
      <c r="G91" s="105">
        <v>9.227569305458303</v>
      </c>
      <c r="H91" s="105">
        <v>10.045481156383012</v>
      </c>
      <c r="I91" s="105">
        <v>10.047431917587271</v>
      </c>
      <c r="J91" s="105">
        <v>10.400210616128701</v>
      </c>
      <c r="K91" s="105">
        <v>9.8416283036132501</v>
      </c>
      <c r="L91" s="105">
        <v>10.346585803761078</v>
      </c>
      <c r="M91" s="105">
        <v>10.177548068008495</v>
      </c>
      <c r="N91" s="105">
        <v>9.4888517402215697</v>
      </c>
      <c r="O91" s="105">
        <v>9.2622704442170143</v>
      </c>
      <c r="P91" s="105">
        <v>10.621391982323045</v>
      </c>
      <c r="Q91" s="105">
        <v>10.213559359012724</v>
      </c>
      <c r="R91" s="105">
        <v>8.8744469685143699</v>
      </c>
      <c r="S91" s="105">
        <v>9.0111767075213827</v>
      </c>
      <c r="T91" s="105">
        <v>10.092203439557103</v>
      </c>
      <c r="U91" s="105">
        <v>9.2870096795695893</v>
      </c>
      <c r="V91" s="105">
        <v>9.1744632428595114</v>
      </c>
      <c r="W91" s="105">
        <v>9.200107147084152</v>
      </c>
      <c r="X91" s="105">
        <v>8.9792274719609377</v>
      </c>
      <c r="Y91" s="105">
        <v>7.6647313721066777</v>
      </c>
      <c r="DA91" s="132" t="s">
        <v>3000</v>
      </c>
    </row>
    <row r="92" spans="1:105" ht="12" customHeight="1" x14ac:dyDescent="0.25">
      <c r="A92" s="106" t="s">
        <v>124</v>
      </c>
      <c r="B92" s="102">
        <v>9.6380963873919185</v>
      </c>
      <c r="C92" s="102">
        <v>9.7620493578683973</v>
      </c>
      <c r="D92" s="102">
        <v>9.9146582168023567</v>
      </c>
      <c r="E92" s="102">
        <v>9.9219094258981979</v>
      </c>
      <c r="F92" s="102">
        <v>10.264493647743242</v>
      </c>
      <c r="G92" s="102">
        <v>10.665481109376039</v>
      </c>
      <c r="H92" s="102">
        <v>10.286020048739827</v>
      </c>
      <c r="I92" s="102">
        <v>10.428792976992709</v>
      </c>
      <c r="J92" s="102">
        <v>10.092324303337</v>
      </c>
      <c r="K92" s="102">
        <v>10.290485610808329</v>
      </c>
      <c r="L92" s="102">
        <v>10.738221528742747</v>
      </c>
      <c r="M92" s="102">
        <v>10.865969993695982</v>
      </c>
      <c r="N92" s="102">
        <v>10.348796619826027</v>
      </c>
      <c r="O92" s="102">
        <v>10.253460250938556</v>
      </c>
      <c r="P92" s="102">
        <v>9.9327749597830657</v>
      </c>
      <c r="Q92" s="102">
        <v>9.756009729007415</v>
      </c>
      <c r="R92" s="102">
        <v>10.178642244237622</v>
      </c>
      <c r="S92" s="102">
        <v>10.645215033447757</v>
      </c>
      <c r="T92" s="102">
        <v>11.095140846982288</v>
      </c>
      <c r="U92" s="102">
        <v>10.872674453902993</v>
      </c>
      <c r="V92" s="102">
        <v>10.869620340709362</v>
      </c>
      <c r="W92" s="102">
        <v>10.626716080592894</v>
      </c>
      <c r="X92" s="102">
        <v>10.466809157416662</v>
      </c>
      <c r="Y92" s="102">
        <v>9.0817010427562845</v>
      </c>
      <c r="DA92" s="131" t="s">
        <v>3001</v>
      </c>
    </row>
    <row r="93" spans="1:105" ht="12" customHeight="1" x14ac:dyDescent="0.25">
      <c r="A93" s="107" t="s">
        <v>123</v>
      </c>
      <c r="B93" s="105">
        <v>9.9569024083978714</v>
      </c>
      <c r="C93" s="105">
        <v>9.7683053394143329</v>
      </c>
      <c r="D93" s="105">
        <v>9.7168148476872318</v>
      </c>
      <c r="E93" s="105">
        <v>9.8315717005451777</v>
      </c>
      <c r="F93" s="105">
        <v>9.9937678605849172</v>
      </c>
      <c r="G93" s="105">
        <v>9.8663262781856442</v>
      </c>
      <c r="H93" s="105">
        <v>10.111871043887461</v>
      </c>
      <c r="I93" s="105">
        <v>10.058731948049665</v>
      </c>
      <c r="J93" s="105">
        <v>10.188133631697665</v>
      </c>
      <c r="K93" s="105">
        <v>10.082532763653607</v>
      </c>
      <c r="L93" s="105">
        <v>10.537994004292566</v>
      </c>
      <c r="M93" s="105">
        <v>9.9276418119178942</v>
      </c>
      <c r="N93" s="105">
        <v>9.4588087621247148</v>
      </c>
      <c r="O93" s="105">
        <v>9.4569165123922279</v>
      </c>
      <c r="P93" s="105">
        <v>9.0155608480321359</v>
      </c>
      <c r="Q93" s="105">
        <v>8.6364834734483598</v>
      </c>
      <c r="R93" s="105">
        <v>9.0386548489289424</v>
      </c>
      <c r="S93" s="105">
        <v>9.2359384037154229</v>
      </c>
      <c r="T93" s="105">
        <v>9.6946954415890279</v>
      </c>
      <c r="U93" s="105">
        <v>9.5138406702339218</v>
      </c>
      <c r="V93" s="105">
        <v>10.409794981946895</v>
      </c>
      <c r="W93" s="105">
        <v>9.7137593826144482</v>
      </c>
      <c r="X93" s="105">
        <v>9.592780724838347</v>
      </c>
      <c r="Y93" s="105">
        <v>8.6861547876007368</v>
      </c>
      <c r="DA93" s="132" t="s">
        <v>3002</v>
      </c>
    </row>
    <row r="94" spans="1:105" ht="12" customHeight="1" x14ac:dyDescent="0.25">
      <c r="A94" s="108" t="s">
        <v>50</v>
      </c>
      <c r="B94" s="99">
        <v>1.7939743380314295</v>
      </c>
      <c r="C94" s="99">
        <v>1.9555245090761797</v>
      </c>
      <c r="D94" s="99">
        <v>1.9035027242785465</v>
      </c>
      <c r="E94" s="99">
        <v>1.6856427092418973</v>
      </c>
      <c r="F94" s="99">
        <v>1.8420338512241781</v>
      </c>
      <c r="G94" s="99">
        <v>2.014843348926401</v>
      </c>
      <c r="H94" s="99">
        <v>2.0402427276787343</v>
      </c>
      <c r="I94" s="99">
        <v>1.9927742597932931</v>
      </c>
      <c r="J94" s="99">
        <v>1.9746837261234094</v>
      </c>
      <c r="K94" s="99">
        <v>1.93677810606418</v>
      </c>
      <c r="L94" s="99">
        <v>1.8324893061825858</v>
      </c>
      <c r="M94" s="99">
        <v>1.5463728089411171</v>
      </c>
      <c r="N94" s="99">
        <v>1.3187820499070548</v>
      </c>
      <c r="O94" s="99">
        <v>1.1158330968636005</v>
      </c>
      <c r="P94" s="99">
        <v>1.1650289987987144</v>
      </c>
      <c r="Q94" s="99">
        <v>0.91364289831139311</v>
      </c>
      <c r="R94" s="99">
        <v>1.088677691763613</v>
      </c>
      <c r="S94" s="99">
        <v>1.1438035140037777</v>
      </c>
      <c r="T94" s="99">
        <v>1.2414084706679496</v>
      </c>
      <c r="U94" s="99">
        <v>1.2917318115958365</v>
      </c>
      <c r="V94" s="99">
        <v>1.5748715329334129</v>
      </c>
      <c r="W94" s="99">
        <v>1.6516612985322914</v>
      </c>
      <c r="X94" s="99">
        <v>1.7077359221289345</v>
      </c>
      <c r="Y94" s="99">
        <v>1.479934215482736</v>
      </c>
      <c r="DA94" s="63" t="s">
        <v>3003</v>
      </c>
    </row>
    <row r="95" spans="1:105" ht="12" customHeight="1" x14ac:dyDescent="0.25">
      <c r="A95" s="108" t="s">
        <v>52</v>
      </c>
      <c r="B95" s="99">
        <v>8.1629280703664442</v>
      </c>
      <c r="C95" s="99">
        <v>7.8127808303381547</v>
      </c>
      <c r="D95" s="99">
        <v>7.8133121234086866</v>
      </c>
      <c r="E95" s="99">
        <v>8.1459289913032809</v>
      </c>
      <c r="F95" s="99">
        <v>8.1517340093607391</v>
      </c>
      <c r="G95" s="99">
        <v>7.8514829292592427</v>
      </c>
      <c r="H95" s="99">
        <v>8.0716283162087255</v>
      </c>
      <c r="I95" s="99">
        <v>8.0659576882563702</v>
      </c>
      <c r="J95" s="99">
        <v>8.213449905574258</v>
      </c>
      <c r="K95" s="99">
        <v>8.1457546575894266</v>
      </c>
      <c r="L95" s="99">
        <v>8.7055046981099817</v>
      </c>
      <c r="M95" s="99">
        <v>8.3812690029767758</v>
      </c>
      <c r="N95" s="99">
        <v>8.1400267122176579</v>
      </c>
      <c r="O95" s="99">
        <v>8.3410834155286278</v>
      </c>
      <c r="P95" s="99">
        <v>7.8505318492334206</v>
      </c>
      <c r="Q95" s="99">
        <v>7.7228405751369689</v>
      </c>
      <c r="R95" s="99">
        <v>7.9499771571653284</v>
      </c>
      <c r="S95" s="99">
        <v>8.0921348897116445</v>
      </c>
      <c r="T95" s="99">
        <v>8.4532869709210789</v>
      </c>
      <c r="U95" s="99">
        <v>8.2221088586380819</v>
      </c>
      <c r="V95" s="99">
        <v>8.834923449013484</v>
      </c>
      <c r="W95" s="99">
        <v>8.0620980840821588</v>
      </c>
      <c r="X95" s="99">
        <v>7.8850448027094142</v>
      </c>
      <c r="Y95" s="99">
        <v>7.206220572118001</v>
      </c>
      <c r="DA95" s="63" t="s">
        <v>3004</v>
      </c>
    </row>
    <row r="96" spans="1:105" ht="12" customHeight="1" x14ac:dyDescent="0.25">
      <c r="A96" s="106" t="s">
        <v>122</v>
      </c>
      <c r="B96" s="102">
        <v>12.206954736739311</v>
      </c>
      <c r="C96" s="102">
        <v>12.002425043625943</v>
      </c>
      <c r="D96" s="102">
        <v>12.324446827681021</v>
      </c>
      <c r="E96" s="102">
        <v>12.458565648382388</v>
      </c>
      <c r="F96" s="102">
        <v>12.633027827615132</v>
      </c>
      <c r="G96" s="102">
        <v>12.265068082400495</v>
      </c>
      <c r="H96" s="102">
        <v>12.565241701998964</v>
      </c>
      <c r="I96" s="102">
        <v>12.430110339890971</v>
      </c>
      <c r="J96" s="102">
        <v>12.347484956017345</v>
      </c>
      <c r="K96" s="102">
        <v>11.95028491525659</v>
      </c>
      <c r="L96" s="102">
        <v>12.37795806551342</v>
      </c>
      <c r="M96" s="102">
        <v>12.737582127254054</v>
      </c>
      <c r="N96" s="102">
        <v>12.421511713878374</v>
      </c>
      <c r="O96" s="102">
        <v>12.397654592801871</v>
      </c>
      <c r="P96" s="102">
        <v>11.927772174831029</v>
      </c>
      <c r="Q96" s="102">
        <v>12.126770934051418</v>
      </c>
      <c r="R96" s="102">
        <v>12.271764473624241</v>
      </c>
      <c r="S96" s="102">
        <v>12.743547837367885</v>
      </c>
      <c r="T96" s="102">
        <v>12.8441608309806</v>
      </c>
      <c r="U96" s="102">
        <v>12.817525078262232</v>
      </c>
      <c r="V96" s="102">
        <v>13.140586210251007</v>
      </c>
      <c r="W96" s="102">
        <v>12.811006941840766</v>
      </c>
      <c r="X96" s="102">
        <v>11.261941558903709</v>
      </c>
      <c r="Y96" s="102">
        <v>10.951493797515145</v>
      </c>
      <c r="DA96" s="131" t="s">
        <v>3005</v>
      </c>
    </row>
    <row r="97" spans="1:105" ht="12" customHeight="1" x14ac:dyDescent="0.25">
      <c r="A97" s="107" t="s">
        <v>121</v>
      </c>
      <c r="B97" s="105">
        <v>13.33204852973844</v>
      </c>
      <c r="C97" s="105">
        <v>13.379898821659369</v>
      </c>
      <c r="D97" s="105">
        <v>14.212034028701483</v>
      </c>
      <c r="E97" s="105">
        <v>14.861921707451277</v>
      </c>
      <c r="F97" s="105">
        <v>15.180050222024839</v>
      </c>
      <c r="G97" s="105">
        <v>15.070760037799788</v>
      </c>
      <c r="H97" s="105">
        <v>15.223035705098482</v>
      </c>
      <c r="I97" s="105">
        <v>15.540562931945244</v>
      </c>
      <c r="J97" s="105">
        <v>14.71924686325503</v>
      </c>
      <c r="K97" s="105">
        <v>14.654500035341213</v>
      </c>
      <c r="L97" s="105">
        <v>14.370279262814277</v>
      </c>
      <c r="M97" s="105">
        <v>14.862948332613751</v>
      </c>
      <c r="N97" s="105">
        <v>14.230734401311553</v>
      </c>
      <c r="O97" s="105">
        <v>13.826821226495946</v>
      </c>
      <c r="P97" s="105">
        <v>13.05107210446536</v>
      </c>
      <c r="Q97" s="105">
        <v>12.935395814965077</v>
      </c>
      <c r="R97" s="105">
        <v>13.105234651652147</v>
      </c>
      <c r="S97" s="105">
        <v>13.605593317944425</v>
      </c>
      <c r="T97" s="105">
        <v>13.782476759803918</v>
      </c>
      <c r="U97" s="105">
        <v>13.809971260662429</v>
      </c>
      <c r="V97" s="105">
        <v>13.802884805401256</v>
      </c>
      <c r="W97" s="105">
        <v>14.012296039009438</v>
      </c>
      <c r="X97" s="105">
        <v>13.305193239765861</v>
      </c>
      <c r="Y97" s="105">
        <v>12.138516450570128</v>
      </c>
      <c r="DA97" s="132" t="s">
        <v>3006</v>
      </c>
    </row>
    <row r="98" spans="1:105" ht="12" customHeight="1" x14ac:dyDescent="0.25">
      <c r="A98" s="108" t="s">
        <v>53</v>
      </c>
      <c r="B98" s="99">
        <v>4.1859941941373817</v>
      </c>
      <c r="C98" s="99">
        <v>4.1694847170318097</v>
      </c>
      <c r="D98" s="99">
        <v>4.686676808594517</v>
      </c>
      <c r="E98" s="99">
        <v>5.1266219077612059</v>
      </c>
      <c r="F98" s="99">
        <v>5.5231197791083293</v>
      </c>
      <c r="G98" s="99">
        <v>5.5007071383288002</v>
      </c>
      <c r="H98" s="99">
        <v>5.3487003905635433</v>
      </c>
      <c r="I98" s="99">
        <v>5.8166328189155525</v>
      </c>
      <c r="J98" s="99">
        <v>4.9492753814121597</v>
      </c>
      <c r="K98" s="99">
        <v>4.8306189520512479</v>
      </c>
      <c r="L98" s="99">
        <v>4.6978696337329424</v>
      </c>
      <c r="M98" s="99">
        <v>4.8361551048812483</v>
      </c>
      <c r="N98" s="99">
        <v>4.3766244629392554</v>
      </c>
      <c r="O98" s="99">
        <v>4.1100750097598135</v>
      </c>
      <c r="P98" s="99">
        <v>3.5309753168854252</v>
      </c>
      <c r="Q98" s="99">
        <v>3.1858870257074257</v>
      </c>
      <c r="R98" s="99">
        <v>3.2253673635121154</v>
      </c>
      <c r="S98" s="99">
        <v>3.663169062342015</v>
      </c>
      <c r="T98" s="99">
        <v>3.7079172825752269</v>
      </c>
      <c r="U98" s="99">
        <v>3.7661856417214832</v>
      </c>
      <c r="V98" s="99">
        <v>3.6075194552489442</v>
      </c>
      <c r="W98" s="99">
        <v>4.1910533896666493</v>
      </c>
      <c r="X98" s="99">
        <v>3.5366862984895784</v>
      </c>
      <c r="Y98" s="99">
        <v>2.9426739884178708</v>
      </c>
      <c r="DA98" s="63" t="s">
        <v>3007</v>
      </c>
    </row>
    <row r="99" spans="1:105" ht="12" customHeight="1" x14ac:dyDescent="0.25">
      <c r="A99" s="108" t="s">
        <v>52</v>
      </c>
      <c r="B99" s="99">
        <v>9.1460543356010628</v>
      </c>
      <c r="C99" s="99">
        <v>9.2104141046275618</v>
      </c>
      <c r="D99" s="99">
        <v>9.5253572201069652</v>
      </c>
      <c r="E99" s="99">
        <v>9.7352997996900736</v>
      </c>
      <c r="F99" s="99">
        <v>9.6569304429165079</v>
      </c>
      <c r="G99" s="99">
        <v>9.5700528994709906</v>
      </c>
      <c r="H99" s="99">
        <v>9.8743353145349406</v>
      </c>
      <c r="I99" s="99">
        <v>9.723930113029688</v>
      </c>
      <c r="J99" s="99">
        <v>9.7699714818428749</v>
      </c>
      <c r="K99" s="99">
        <v>9.8238810832899617</v>
      </c>
      <c r="L99" s="99">
        <v>9.6724096290813346</v>
      </c>
      <c r="M99" s="99">
        <v>10.026793227732504</v>
      </c>
      <c r="N99" s="99">
        <v>9.8541099383723019</v>
      </c>
      <c r="O99" s="99">
        <v>9.7167462167361318</v>
      </c>
      <c r="P99" s="99">
        <v>9.520096787579936</v>
      </c>
      <c r="Q99" s="99">
        <v>9.7495087892576517</v>
      </c>
      <c r="R99" s="99">
        <v>9.87986728814003</v>
      </c>
      <c r="S99" s="99">
        <v>9.9424242556024129</v>
      </c>
      <c r="T99" s="99">
        <v>10.074559477228686</v>
      </c>
      <c r="U99" s="99">
        <v>10.043785618940944</v>
      </c>
      <c r="V99" s="99">
        <v>10.195365350152306</v>
      </c>
      <c r="W99" s="99">
        <v>9.8212426493427873</v>
      </c>
      <c r="X99" s="99">
        <v>9.7685069412762822</v>
      </c>
      <c r="Y99" s="99">
        <v>9.1958424621522514</v>
      </c>
      <c r="DA99" s="63" t="s">
        <v>3008</v>
      </c>
    </row>
    <row r="100" spans="1:105" ht="12" customHeight="1" x14ac:dyDescent="0.25">
      <c r="A100" s="121" t="s">
        <v>54</v>
      </c>
      <c r="B100" s="123">
        <v>6.8120154662071162</v>
      </c>
      <c r="C100" s="123">
        <v>7.0108047242690477</v>
      </c>
      <c r="D100" s="123">
        <v>7.1164938852896791</v>
      </c>
      <c r="E100" s="123">
        <v>7.1491412203168094</v>
      </c>
      <c r="F100" s="123">
        <v>6.9770604497084809</v>
      </c>
      <c r="G100" s="123">
        <v>7.1213307126795327</v>
      </c>
      <c r="H100" s="123">
        <v>6.9212039236268605</v>
      </c>
      <c r="I100" s="123">
        <v>6.7794110455635774</v>
      </c>
      <c r="J100" s="123">
        <v>6.3260082814465308</v>
      </c>
      <c r="K100" s="123">
        <v>6.126137007902507</v>
      </c>
      <c r="L100" s="123">
        <v>6.0666827127940959</v>
      </c>
      <c r="M100" s="123">
        <v>5.7321532296352835</v>
      </c>
      <c r="N100" s="123">
        <v>5.5274772977618296</v>
      </c>
      <c r="O100" s="123">
        <v>5.4510520163019152</v>
      </c>
      <c r="P100" s="123">
        <v>5.2035864513488299</v>
      </c>
      <c r="Q100" s="123">
        <v>5.2549713456456306</v>
      </c>
      <c r="R100" s="123">
        <v>5.238753477676827</v>
      </c>
      <c r="S100" s="123">
        <v>5.5328148093914979</v>
      </c>
      <c r="T100" s="123">
        <v>5.6660061629501604</v>
      </c>
      <c r="U100" s="123">
        <v>5.6559073710356449</v>
      </c>
      <c r="V100" s="123">
        <v>5.8000471832151836</v>
      </c>
      <c r="W100" s="123">
        <v>5.8177087613383875</v>
      </c>
      <c r="X100" s="123">
        <v>5.6312820689393535</v>
      </c>
      <c r="Y100" s="123">
        <v>5.3179002966535389</v>
      </c>
      <c r="DA100" s="130" t="s">
        <v>3009</v>
      </c>
    </row>
    <row r="101" spans="1:105" ht="12" customHeight="1" x14ac:dyDescent="0.25">
      <c r="A101" s="97" t="s">
        <v>203</v>
      </c>
      <c r="B101" s="99">
        <v>8.7589822345797756</v>
      </c>
      <c r="C101" s="99">
        <v>8.9707170070905207</v>
      </c>
      <c r="D101" s="99">
        <v>9.0832692551061704</v>
      </c>
      <c r="E101" s="99">
        <v>9.1390405529799139</v>
      </c>
      <c r="F101" s="99">
        <v>8.5774839557363975</v>
      </c>
      <c r="G101" s="99">
        <v>8.8043230054440649</v>
      </c>
      <c r="H101" s="99">
        <v>8.2671786851628486</v>
      </c>
      <c r="I101" s="99">
        <v>8.1565927600659602</v>
      </c>
      <c r="J101" s="99">
        <v>8.1759825356416513</v>
      </c>
      <c r="K101" s="99">
        <v>8.2140739920338213</v>
      </c>
      <c r="L101" s="99">
        <v>6.8545392068928592</v>
      </c>
      <c r="M101" s="99">
        <v>6.5508564346187539</v>
      </c>
      <c r="N101" s="99">
        <v>6.3908278259596711</v>
      </c>
      <c r="O101" s="99">
        <v>6.2135748473720698</v>
      </c>
      <c r="P101" s="99">
        <v>6.1373089581345468</v>
      </c>
      <c r="Q101" s="99">
        <v>6.1335837658160441</v>
      </c>
      <c r="R101" s="99">
        <v>6.1079434886595187</v>
      </c>
      <c r="S101" s="99">
        <v>6.1973841485128389</v>
      </c>
      <c r="T101" s="99">
        <v>6.8222911351628346</v>
      </c>
      <c r="U101" s="99">
        <v>6.7202631509282025</v>
      </c>
      <c r="V101" s="99">
        <v>6.8041746874219413</v>
      </c>
      <c r="W101" s="99">
        <v>7.0283906927820059</v>
      </c>
      <c r="X101" s="99">
        <v>6.2550889035316732</v>
      </c>
      <c r="Y101" s="99">
        <v>6.1039929128857047</v>
      </c>
      <c r="DA101" s="63" t="s">
        <v>3010</v>
      </c>
    </row>
    <row r="102" spans="1:105" ht="12" customHeight="1" x14ac:dyDescent="0.25">
      <c r="A102" s="97" t="s">
        <v>50</v>
      </c>
      <c r="B102" s="99">
        <v>6.6470019328643497</v>
      </c>
      <c r="C102" s="99">
        <v>6.6689766054733486</v>
      </c>
      <c r="D102" s="99">
        <v>6.7625355955653976</v>
      </c>
      <c r="E102" s="99">
        <v>7.1678202761120788</v>
      </c>
      <c r="F102" s="99">
        <v>6.7428582261642198</v>
      </c>
      <c r="G102" s="99">
        <v>7.3133847276322417</v>
      </c>
      <c r="H102" s="99">
        <v>6.4249875260375511</v>
      </c>
      <c r="I102" s="99">
        <v>6.6714874309604886</v>
      </c>
      <c r="J102" s="99">
        <v>5.6207879452312133</v>
      </c>
      <c r="K102" s="99">
        <v>5.7822826161377368</v>
      </c>
      <c r="L102" s="99">
        <v>5.5026748278723669</v>
      </c>
      <c r="M102" s="99">
        <v>5.4270696336920388</v>
      </c>
      <c r="N102" s="99">
        <v>4.9993378550369156</v>
      </c>
      <c r="O102" s="99">
        <v>4.944258484241085</v>
      </c>
      <c r="P102" s="99">
        <v>4.8909654047499203</v>
      </c>
      <c r="Q102" s="99">
        <v>4.9386089879992427</v>
      </c>
      <c r="R102" s="99">
        <v>4.8772865555777498</v>
      </c>
      <c r="S102" s="99">
        <v>5.2799275972380917</v>
      </c>
      <c r="T102" s="99">
        <v>5.4058214159514817</v>
      </c>
      <c r="U102" s="99">
        <v>5.5108439289844453</v>
      </c>
      <c r="V102" s="99">
        <v>5.5659679498555681</v>
      </c>
      <c r="W102" s="99">
        <v>5.4009125083106975</v>
      </c>
      <c r="X102" s="99">
        <v>5.1014473444045043</v>
      </c>
      <c r="Y102" s="99">
        <v>4.5843923974031586</v>
      </c>
      <c r="DA102" s="63" t="s">
        <v>3011</v>
      </c>
    </row>
    <row r="103" spans="1:105" ht="12" customHeight="1" x14ac:dyDescent="0.25">
      <c r="A103" s="109" t="s">
        <v>120</v>
      </c>
      <c r="B103" s="110">
        <v>6.3651076266904072</v>
      </c>
      <c r="C103" s="110">
        <v>6.6631344345086205</v>
      </c>
      <c r="D103" s="110">
        <v>6.7953043307206693</v>
      </c>
      <c r="E103" s="110">
        <v>6.6405930846202157</v>
      </c>
      <c r="F103" s="110">
        <v>6.7116456592243576</v>
      </c>
      <c r="G103" s="110">
        <v>6.634673408737533</v>
      </c>
      <c r="H103" s="110">
        <v>6.8643301183496472</v>
      </c>
      <c r="I103" s="110">
        <v>6.5441727226571729</v>
      </c>
      <c r="J103" s="110">
        <v>6.2537299492483429</v>
      </c>
      <c r="K103" s="110">
        <v>5.8522511453320583</v>
      </c>
      <c r="L103" s="110">
        <v>6.1510907026469566</v>
      </c>
      <c r="M103" s="110">
        <v>5.6998630484134178</v>
      </c>
      <c r="N103" s="110">
        <v>5.5711548252117797</v>
      </c>
      <c r="O103" s="110">
        <v>5.5024501616604473</v>
      </c>
      <c r="P103" s="110">
        <v>5.1409048532603192</v>
      </c>
      <c r="Q103" s="110">
        <v>5.2043587916413783</v>
      </c>
      <c r="R103" s="110">
        <v>5.2062487739247105</v>
      </c>
      <c r="S103" s="110">
        <v>5.4978560629398325</v>
      </c>
      <c r="T103" s="110">
        <v>5.5340535671639417</v>
      </c>
      <c r="U103" s="110">
        <v>5.500453433928433</v>
      </c>
      <c r="V103" s="110">
        <v>5.6905202683591263</v>
      </c>
      <c r="W103" s="110">
        <v>5.7387158014008861</v>
      </c>
      <c r="X103" s="110">
        <v>5.704072818128445</v>
      </c>
      <c r="Y103" s="110">
        <v>5.441844752838116</v>
      </c>
      <c r="DA103" s="60" t="s">
        <v>3012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207</v>
      </c>
      <c r="B105" s="118">
        <f t="shared" ref="B105:Q105" si="35">B106+B109+B111+B120</f>
        <v>106.95599536065761</v>
      </c>
      <c r="C105" s="118">
        <f t="shared" si="35"/>
        <v>113.442505534058</v>
      </c>
      <c r="D105" s="118">
        <f t="shared" si="35"/>
        <v>95.763018833901199</v>
      </c>
      <c r="E105" s="118">
        <f t="shared" si="35"/>
        <v>111.92864103671184</v>
      </c>
      <c r="F105" s="118">
        <f t="shared" si="35"/>
        <v>135.6590137274961</v>
      </c>
      <c r="G105" s="118">
        <f t="shared" si="35"/>
        <v>95.506756508499066</v>
      </c>
      <c r="H105" s="118">
        <f t="shared" si="35"/>
        <v>96.313772627088511</v>
      </c>
      <c r="I105" s="118">
        <f t="shared" si="35"/>
        <v>85.022058927405183</v>
      </c>
      <c r="J105" s="118">
        <f t="shared" si="35"/>
        <v>87.926977575806319</v>
      </c>
      <c r="K105" s="118">
        <f t="shared" si="35"/>
        <v>94.053279860554809</v>
      </c>
      <c r="L105" s="118">
        <f t="shared" si="35"/>
        <v>104.08143818745467</v>
      </c>
      <c r="M105" s="118">
        <f t="shared" si="35"/>
        <v>95.38591181368318</v>
      </c>
      <c r="N105" s="118">
        <f t="shared" si="35"/>
        <v>107.50421701145301</v>
      </c>
      <c r="O105" s="118">
        <f t="shared" si="35"/>
        <v>108.84375451041893</v>
      </c>
      <c r="P105" s="118">
        <f t="shared" si="35"/>
        <v>95.098629967981836</v>
      </c>
      <c r="Q105" s="118">
        <f t="shared" si="35"/>
        <v>102.80702868604666</v>
      </c>
      <c r="R105" s="118">
        <f t="shared" ref="R105:V105" si="36">R106+R109+R111+R120</f>
        <v>117.45478941105908</v>
      </c>
      <c r="S105" s="118">
        <f t="shared" si="36"/>
        <v>115.04791393968351</v>
      </c>
      <c r="T105" s="118">
        <f t="shared" si="36"/>
        <v>107.01798808244637</v>
      </c>
      <c r="U105" s="118">
        <f t="shared" si="36"/>
        <v>113.82874664343692</v>
      </c>
      <c r="V105" s="118">
        <f t="shared" si="36"/>
        <v>102.64452894004893</v>
      </c>
      <c r="W105" s="118">
        <f t="shared" ref="W105:Y105" si="37">W106+W109+W111+W120</f>
        <v>131.63100675261029</v>
      </c>
      <c r="X105" s="118">
        <f t="shared" si="37"/>
        <v>119.37025985632131</v>
      </c>
      <c r="Y105" s="118">
        <f t="shared" si="37"/>
        <v>118.58335825841692</v>
      </c>
      <c r="DA105" s="129" t="s">
        <v>3013</v>
      </c>
    </row>
    <row r="106" spans="1:105" ht="12.95" customHeight="1" x14ac:dyDescent="0.25">
      <c r="A106" s="121" t="s">
        <v>57</v>
      </c>
      <c r="B106" s="123">
        <f t="shared" ref="B106:Q106" si="38">SUM(B107:B108)</f>
        <v>89.638309847509902</v>
      </c>
      <c r="C106" s="123">
        <f t="shared" si="38"/>
        <v>96.4328694013507</v>
      </c>
      <c r="D106" s="123">
        <f t="shared" si="38"/>
        <v>78.567158056702837</v>
      </c>
      <c r="E106" s="123">
        <f t="shared" si="38"/>
        <v>92.980329077176862</v>
      </c>
      <c r="F106" s="123">
        <f t="shared" si="38"/>
        <v>118.72245765268369</v>
      </c>
      <c r="G106" s="123">
        <f t="shared" si="38"/>
        <v>76.360627161838593</v>
      </c>
      <c r="H106" s="123">
        <f t="shared" si="38"/>
        <v>77.68331010742736</v>
      </c>
      <c r="I106" s="123">
        <f t="shared" si="38"/>
        <v>65.649646036006274</v>
      </c>
      <c r="J106" s="123">
        <f t="shared" si="38"/>
        <v>70.569256602407933</v>
      </c>
      <c r="K106" s="123">
        <f t="shared" si="38"/>
        <v>74.82759057742264</v>
      </c>
      <c r="L106" s="123">
        <f t="shared" si="38"/>
        <v>84.00456594264881</v>
      </c>
      <c r="M106" s="123">
        <f t="shared" si="38"/>
        <v>75.034174095549389</v>
      </c>
      <c r="N106" s="123">
        <f t="shared" si="38"/>
        <v>85.828540255637165</v>
      </c>
      <c r="O106" s="123">
        <f t="shared" si="38"/>
        <v>87.301840709460834</v>
      </c>
      <c r="P106" s="123">
        <f t="shared" si="38"/>
        <v>74.572426284483868</v>
      </c>
      <c r="Q106" s="123">
        <f t="shared" si="38"/>
        <v>81.211864655565364</v>
      </c>
      <c r="R106" s="123">
        <f t="shared" ref="R106:V106" si="39">SUM(R107:R108)</f>
        <v>94.425313365496748</v>
      </c>
      <c r="S106" s="123">
        <f t="shared" si="39"/>
        <v>91.59643879027206</v>
      </c>
      <c r="T106" s="123">
        <f t="shared" si="39"/>
        <v>84.222123104706526</v>
      </c>
      <c r="U106" s="123">
        <f t="shared" si="39"/>
        <v>90.592631276110808</v>
      </c>
      <c r="V106" s="123">
        <f t="shared" si="39"/>
        <v>80.867796004061432</v>
      </c>
      <c r="W106" s="123">
        <f t="shared" ref="W106:Y106" si="40">SUM(W107:W108)</f>
        <v>106.37614214723799</v>
      </c>
      <c r="X106" s="123">
        <f t="shared" si="40"/>
        <v>94.798506689370711</v>
      </c>
      <c r="Y106" s="123">
        <f t="shared" si="40"/>
        <v>96.449127308038442</v>
      </c>
      <c r="DA106" s="130" t="s">
        <v>3014</v>
      </c>
    </row>
    <row r="107" spans="1:105" ht="12" customHeight="1" x14ac:dyDescent="0.25">
      <c r="A107" s="97" t="s">
        <v>198</v>
      </c>
      <c r="B107" s="99">
        <v>89.19630181723744</v>
      </c>
      <c r="C107" s="99">
        <v>95.969560820494607</v>
      </c>
      <c r="D107" s="99">
        <v>78.21078821394903</v>
      </c>
      <c r="E107" s="99">
        <v>92.576914587546895</v>
      </c>
      <c r="F107" s="99">
        <v>118.20195398478349</v>
      </c>
      <c r="G107" s="99">
        <v>76.10209032137189</v>
      </c>
      <c r="H107" s="99">
        <v>77.426465969814259</v>
      </c>
      <c r="I107" s="99">
        <v>65.446044011811821</v>
      </c>
      <c r="J107" s="99">
        <v>70.353039253311152</v>
      </c>
      <c r="K107" s="99">
        <v>74.602831592170759</v>
      </c>
      <c r="L107" s="99">
        <v>83.759203039115775</v>
      </c>
      <c r="M107" s="99">
        <v>74.803710074172059</v>
      </c>
      <c r="N107" s="99">
        <v>85.556445997473844</v>
      </c>
      <c r="O107" s="99">
        <v>87.016941165074343</v>
      </c>
      <c r="P107" s="99">
        <v>74.31030562715371</v>
      </c>
      <c r="Q107" s="99">
        <v>80.925871146208024</v>
      </c>
      <c r="R107" s="99">
        <v>94.088140871609284</v>
      </c>
      <c r="S107" s="99">
        <v>91.273675237107739</v>
      </c>
      <c r="T107" s="99">
        <v>83.929176670383356</v>
      </c>
      <c r="U107" s="99">
        <v>90.281108691403787</v>
      </c>
      <c r="V107" s="99">
        <v>80.577501204737189</v>
      </c>
      <c r="W107" s="99">
        <v>106.00585398126275</v>
      </c>
      <c r="X107" s="99">
        <v>94.466633400027064</v>
      </c>
      <c r="Y107" s="99">
        <v>96.111595482345123</v>
      </c>
      <c r="DA107" s="63" t="s">
        <v>3015</v>
      </c>
    </row>
    <row r="108" spans="1:105" ht="12" customHeight="1" x14ac:dyDescent="0.25">
      <c r="A108" s="97" t="s">
        <v>53</v>
      </c>
      <c r="B108" s="99">
        <v>0.4420080302724575</v>
      </c>
      <c r="C108" s="99">
        <v>0.46330858085608762</v>
      </c>
      <c r="D108" s="99">
        <v>0.35636984275380529</v>
      </c>
      <c r="E108" s="99">
        <v>0.40341448962995946</v>
      </c>
      <c r="F108" s="99">
        <v>0.52050366790020652</v>
      </c>
      <c r="G108" s="99">
        <v>0.25853684046671038</v>
      </c>
      <c r="H108" s="99">
        <v>0.25684413761310287</v>
      </c>
      <c r="I108" s="99">
        <v>0.20360202419444651</v>
      </c>
      <c r="J108" s="99">
        <v>0.21621734909677387</v>
      </c>
      <c r="K108" s="99">
        <v>0.2247589852518776</v>
      </c>
      <c r="L108" s="99">
        <v>0.24536290353303297</v>
      </c>
      <c r="M108" s="99">
        <v>0.2304640213773276</v>
      </c>
      <c r="N108" s="99">
        <v>0.27209425816331884</v>
      </c>
      <c r="O108" s="99">
        <v>0.28489954438648885</v>
      </c>
      <c r="P108" s="99">
        <v>0.26212065733015516</v>
      </c>
      <c r="Q108" s="99">
        <v>0.28599350935734269</v>
      </c>
      <c r="R108" s="99">
        <v>0.33717249388746989</v>
      </c>
      <c r="S108" s="99">
        <v>0.32276355316432276</v>
      </c>
      <c r="T108" s="99">
        <v>0.29294643432316853</v>
      </c>
      <c r="U108" s="99">
        <v>0.31152258470702693</v>
      </c>
      <c r="V108" s="99">
        <v>0.2902947993242429</v>
      </c>
      <c r="W108" s="99">
        <v>0.37028816597523595</v>
      </c>
      <c r="X108" s="99">
        <v>0.33187328934365001</v>
      </c>
      <c r="Y108" s="99">
        <v>0.33753182569331885</v>
      </c>
      <c r="DA108" s="63" t="s">
        <v>3016</v>
      </c>
    </row>
    <row r="109" spans="1:105" ht="12.95" customHeight="1" x14ac:dyDescent="0.25">
      <c r="A109" s="121" t="s">
        <v>92</v>
      </c>
      <c r="B109" s="123">
        <f t="shared" ref="B109:Y109" si="41">B110</f>
        <v>0.42824294691077425</v>
      </c>
      <c r="C109" s="123">
        <f t="shared" si="41"/>
        <v>0.59891526822480623</v>
      </c>
      <c r="D109" s="123">
        <f t="shared" si="41"/>
        <v>0.54926329049955913</v>
      </c>
      <c r="E109" s="123">
        <f t="shared" si="41"/>
        <v>1.8544842854918835</v>
      </c>
      <c r="F109" s="123">
        <f t="shared" si="41"/>
        <v>0.65688432285021336</v>
      </c>
      <c r="G109" s="123">
        <f t="shared" si="41"/>
        <v>0.51341806658333067</v>
      </c>
      <c r="H109" s="123">
        <f t="shared" si="41"/>
        <v>0.78137218914694595</v>
      </c>
      <c r="I109" s="123">
        <f t="shared" si="41"/>
        <v>0.97700900814345015</v>
      </c>
      <c r="J109" s="123">
        <f t="shared" si="41"/>
        <v>0.84234446646574401</v>
      </c>
      <c r="K109" s="123">
        <f t="shared" si="41"/>
        <v>0.73720935611367377</v>
      </c>
      <c r="L109" s="123">
        <f t="shared" si="41"/>
        <v>0.93642520420734499</v>
      </c>
      <c r="M109" s="123">
        <f t="shared" si="41"/>
        <v>0.89553568929096694</v>
      </c>
      <c r="N109" s="123">
        <f t="shared" si="41"/>
        <v>1.3589578547861754</v>
      </c>
      <c r="O109" s="123">
        <f t="shared" si="41"/>
        <v>1.0109578826467107</v>
      </c>
      <c r="P109" s="123">
        <f t="shared" si="41"/>
        <v>0.92360045897006005</v>
      </c>
      <c r="Q109" s="123">
        <f t="shared" si="41"/>
        <v>1.0342300182825976</v>
      </c>
      <c r="R109" s="123">
        <f t="shared" si="41"/>
        <v>1.0234311064213686</v>
      </c>
      <c r="S109" s="123">
        <f t="shared" si="41"/>
        <v>1.0927019871643007</v>
      </c>
      <c r="T109" s="123">
        <f t="shared" si="41"/>
        <v>0.96630936389908251</v>
      </c>
      <c r="U109" s="123">
        <f t="shared" si="41"/>
        <v>0.93945743593883824</v>
      </c>
      <c r="V109" s="123">
        <f t="shared" si="41"/>
        <v>0.80532994854891982</v>
      </c>
      <c r="W109" s="123">
        <f t="shared" si="41"/>
        <v>0.80945852566377174</v>
      </c>
      <c r="X109" s="123">
        <f t="shared" si="41"/>
        <v>0.77460150519581894</v>
      </c>
      <c r="Y109" s="123">
        <f t="shared" si="41"/>
        <v>0.76182796253641838</v>
      </c>
      <c r="DA109" s="130" t="s">
        <v>3017</v>
      </c>
    </row>
    <row r="110" spans="1:105" ht="12" customHeight="1" x14ac:dyDescent="0.25">
      <c r="A110" s="97" t="s">
        <v>53</v>
      </c>
      <c r="B110" s="99">
        <f>RES_hhdet_tesh!B110/RES_summary!B$19</f>
        <v>0.42824294691077425</v>
      </c>
      <c r="C110" s="99">
        <f>RES_hhdet_tesh!C110/RES_summary!C$19</f>
        <v>0.59891526822480623</v>
      </c>
      <c r="D110" s="99">
        <f>RES_hhdet_tesh!D110/RES_summary!D$19</f>
        <v>0.54926329049955913</v>
      </c>
      <c r="E110" s="99">
        <f>RES_hhdet_tesh!E110/RES_summary!E$19</f>
        <v>1.8544842854918835</v>
      </c>
      <c r="F110" s="99">
        <f>RES_hhdet_tesh!F110/RES_summary!F$19</f>
        <v>0.65688432285021336</v>
      </c>
      <c r="G110" s="99">
        <f>RES_hhdet_tesh!G110/RES_summary!G$19</f>
        <v>0.51341806658333067</v>
      </c>
      <c r="H110" s="99">
        <f>RES_hhdet_tesh!H110/RES_summary!H$19</f>
        <v>0.78137218914694595</v>
      </c>
      <c r="I110" s="99">
        <f>RES_hhdet_tesh!I110/RES_summary!I$19</f>
        <v>0.97700900814345015</v>
      </c>
      <c r="J110" s="99">
        <f>RES_hhdet_tesh!J110/RES_summary!J$19</f>
        <v>0.84234446646574401</v>
      </c>
      <c r="K110" s="99">
        <f>RES_hhdet_tesh!K110/RES_summary!K$19</f>
        <v>0.73720935611367377</v>
      </c>
      <c r="L110" s="99">
        <f>RES_hhdet_tesh!L110/RES_summary!L$19</f>
        <v>0.93642520420734499</v>
      </c>
      <c r="M110" s="99">
        <f>RES_hhdet_tesh!M110/RES_summary!M$19</f>
        <v>0.89553568929096694</v>
      </c>
      <c r="N110" s="99">
        <f>RES_hhdet_tesh!N110/RES_summary!N$19</f>
        <v>1.3589578547861754</v>
      </c>
      <c r="O110" s="99">
        <f>RES_hhdet_tesh!O110/RES_summary!O$19</f>
        <v>1.0109578826467107</v>
      </c>
      <c r="P110" s="99">
        <f>RES_hhdet_tesh!P110/RES_summary!P$19</f>
        <v>0.92360045897006005</v>
      </c>
      <c r="Q110" s="99">
        <f>RES_hhdet_tesh!Q110/RES_summary!Q$19</f>
        <v>1.0342300182825976</v>
      </c>
      <c r="R110" s="99">
        <f>RES_hhdet_tesh!R110/RES_summary!R$19</f>
        <v>1.0234311064213686</v>
      </c>
      <c r="S110" s="99">
        <f>RES_hhdet_tesh!S110/RES_summary!S$19</f>
        <v>1.0927019871643007</v>
      </c>
      <c r="T110" s="99">
        <f>RES_hhdet_tesh!T110/RES_summary!T$19</f>
        <v>0.96630936389908251</v>
      </c>
      <c r="U110" s="99">
        <f>RES_hhdet_tesh!U110/RES_summary!U$19</f>
        <v>0.93945743593883824</v>
      </c>
      <c r="V110" s="99">
        <f>RES_hhdet_tesh!V110/RES_summary!V$19</f>
        <v>0.80532994854891982</v>
      </c>
      <c r="W110" s="99">
        <f>RES_hhdet_tesh!W110/RES_summary!W$19</f>
        <v>0.80945852566377174</v>
      </c>
      <c r="X110" s="99">
        <f>RES_hhdet_tesh!X110/RES_summary!X$19</f>
        <v>0.77460150519581894</v>
      </c>
      <c r="Y110" s="99">
        <f>RES_hhdet_tesh!Y110/RES_summary!Y$19</f>
        <v>0.76182796253641838</v>
      </c>
      <c r="DA110" s="63" t="s">
        <v>3018</v>
      </c>
    </row>
    <row r="111" spans="1:105" ht="12" customHeight="1" x14ac:dyDescent="0.25">
      <c r="A111" s="121" t="s">
        <v>55</v>
      </c>
      <c r="B111" s="123">
        <v>10.469453394337236</v>
      </c>
      <c r="C111" s="123">
        <v>9.9839579883106175</v>
      </c>
      <c r="D111" s="123">
        <v>10.265054854631511</v>
      </c>
      <c r="E111" s="123">
        <v>10.770993204937135</v>
      </c>
      <c r="F111" s="123">
        <v>10.592523231857793</v>
      </c>
      <c r="G111" s="123">
        <v>11.81249796912997</v>
      </c>
      <c r="H111" s="123">
        <v>11.970964446328578</v>
      </c>
      <c r="I111" s="123">
        <v>12.056863559191989</v>
      </c>
      <c r="J111" s="123">
        <v>11.383126599496382</v>
      </c>
      <c r="K111" s="123">
        <v>12.840253788393552</v>
      </c>
      <c r="L111" s="123">
        <v>13.68914620990531</v>
      </c>
      <c r="M111" s="123">
        <v>14.167180910496759</v>
      </c>
      <c r="N111" s="123">
        <v>14.993779672273545</v>
      </c>
      <c r="O111" s="123">
        <v>15.036813540293481</v>
      </c>
      <c r="P111" s="123">
        <v>14.06406328964585</v>
      </c>
      <c r="Q111" s="123">
        <v>14.993440072199762</v>
      </c>
      <c r="R111" s="123">
        <v>16.469055524980728</v>
      </c>
      <c r="S111" s="123">
        <v>16.495650582774612</v>
      </c>
      <c r="T111" s="123">
        <v>16.060994413571397</v>
      </c>
      <c r="U111" s="123">
        <v>16.429734623463805</v>
      </c>
      <c r="V111" s="123">
        <v>15.255240045973293</v>
      </c>
      <c r="W111" s="123">
        <v>18.564536323202841</v>
      </c>
      <c r="X111" s="123">
        <v>17.762582655941298</v>
      </c>
      <c r="Y111" s="123">
        <v>16.117956263103832</v>
      </c>
      <c r="DA111" s="130" t="s">
        <v>3019</v>
      </c>
    </row>
    <row r="112" spans="1:105" ht="12" customHeight="1" x14ac:dyDescent="0.25">
      <c r="A112" s="97" t="s">
        <v>130</v>
      </c>
      <c r="B112" s="99">
        <v>8.429472253024402</v>
      </c>
      <c r="C112" s="99">
        <v>7.2872275755033913</v>
      </c>
      <c r="D112" s="99">
        <v>10.922678664603142</v>
      </c>
      <c r="E112" s="99">
        <v>10.420852915646529</v>
      </c>
      <c r="F112" s="99">
        <v>9.0388162447628826</v>
      </c>
      <c r="G112" s="99">
        <v>10.805016738617352</v>
      </c>
      <c r="H112" s="99">
        <v>10.934304375691015</v>
      </c>
      <c r="I112" s="99">
        <v>10.75417815959308</v>
      </c>
      <c r="J112" s="99">
        <v>9.9705276743084905</v>
      </c>
      <c r="K112" s="99">
        <v>11.40076316710673</v>
      </c>
      <c r="L112" s="99">
        <v>12.055862324522113</v>
      </c>
      <c r="M112" s="99">
        <v>11.946075599125836</v>
      </c>
      <c r="N112" s="99">
        <v>13.252262195157094</v>
      </c>
      <c r="O112" s="99">
        <v>13.435806056450231</v>
      </c>
      <c r="P112" s="99">
        <v>12.600745717626886</v>
      </c>
      <c r="Q112" s="99">
        <v>13.645471637046221</v>
      </c>
      <c r="R112" s="99">
        <v>15.697398490826298</v>
      </c>
      <c r="S112" s="99">
        <v>15.085929595689025</v>
      </c>
      <c r="T112" s="99">
        <v>13.964587951191008</v>
      </c>
      <c r="U112" s="99">
        <v>14.943271474446844</v>
      </c>
      <c r="V112" s="99">
        <v>13.128325092324632</v>
      </c>
      <c r="W112" s="99">
        <v>17.889601298458121</v>
      </c>
      <c r="X112" s="99">
        <v>15.528024086075398</v>
      </c>
      <c r="Y112" s="99">
        <v>14.720281750038374</v>
      </c>
      <c r="DA112" s="63" t="s">
        <v>3020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16.736291018600685</v>
      </c>
      <c r="F113" s="99">
        <v>23.068702986935708</v>
      </c>
      <c r="G113" s="99">
        <v>20.338642830477397</v>
      </c>
      <c r="H113" s="99">
        <v>18.588880223234206</v>
      </c>
      <c r="I113" s="99">
        <v>17.790746309671487</v>
      </c>
      <c r="J113" s="99">
        <v>17.184375425701312</v>
      </c>
      <c r="K113" s="99">
        <v>16.468317384647545</v>
      </c>
      <c r="L113" s="99">
        <v>18.256501031402223</v>
      </c>
      <c r="M113" s="99">
        <v>18.434571315784712</v>
      </c>
      <c r="N113" s="99">
        <v>19.628202358582708</v>
      </c>
      <c r="O113" s="99">
        <v>16.485904164271101</v>
      </c>
      <c r="P113" s="99">
        <v>16.057709808252209</v>
      </c>
      <c r="Q113" s="99">
        <v>15.685047189692979</v>
      </c>
      <c r="R113" s="99">
        <v>18.855778755321069</v>
      </c>
      <c r="S113" s="99">
        <v>17.416976555521703</v>
      </c>
      <c r="T113" s="99">
        <v>14.705175173350193</v>
      </c>
      <c r="U113" s="99">
        <v>15.368965620442973</v>
      </c>
      <c r="V113" s="99">
        <v>14.398081651793666</v>
      </c>
      <c r="W113" s="99">
        <v>18.90374676482223</v>
      </c>
      <c r="X113" s="99">
        <v>15.129873737788897</v>
      </c>
      <c r="Y113" s="99">
        <v>13.07343360764591</v>
      </c>
      <c r="DA113" s="63" t="s">
        <v>3021</v>
      </c>
    </row>
    <row r="114" spans="1:105" ht="12" customHeight="1" x14ac:dyDescent="0.25">
      <c r="A114" s="100" t="s">
        <v>198</v>
      </c>
      <c r="B114" s="102">
        <v>0</v>
      </c>
      <c r="C114" s="102">
        <v>0</v>
      </c>
      <c r="D114" s="102">
        <v>0</v>
      </c>
      <c r="E114" s="102">
        <v>7.1162183973144399</v>
      </c>
      <c r="F114" s="102">
        <v>10.05915200214983</v>
      </c>
      <c r="G114" s="102">
        <v>8.6870967985967109</v>
      </c>
      <c r="H114" s="102">
        <v>7.8852935912377626</v>
      </c>
      <c r="I114" s="102">
        <v>8.0320350712703767</v>
      </c>
      <c r="J114" s="102">
        <v>7.1285326584857804</v>
      </c>
      <c r="K114" s="102">
        <v>7.2127751749899689</v>
      </c>
      <c r="L114" s="102">
        <v>8.1188837175497337</v>
      </c>
      <c r="M114" s="102">
        <v>8.4552763113974478</v>
      </c>
      <c r="N114" s="102">
        <v>9.0120865927276927</v>
      </c>
      <c r="O114" s="102">
        <v>7.8368577917850146</v>
      </c>
      <c r="P114" s="102">
        <v>7.0742374412090099</v>
      </c>
      <c r="Q114" s="102">
        <v>6.8927106599273342</v>
      </c>
      <c r="R114" s="102">
        <v>8.3997001916557963</v>
      </c>
      <c r="S114" s="102">
        <v>8.0668631483409197</v>
      </c>
      <c r="T114" s="102">
        <v>6.84106509331182</v>
      </c>
      <c r="U114" s="102">
        <v>6.9330751139475408</v>
      </c>
      <c r="V114" s="102">
        <v>6.1769717826558148</v>
      </c>
      <c r="W114" s="102">
        <v>8.7907891838697623</v>
      </c>
      <c r="X114" s="102">
        <v>6.0331268047086439</v>
      </c>
      <c r="Y114" s="102">
        <v>4.3599267777562334</v>
      </c>
      <c r="DA114" s="131" t="s">
        <v>3022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9.6200726212862477</v>
      </c>
      <c r="F115" s="105">
        <v>13.009550984785879</v>
      </c>
      <c r="G115" s="105">
        <v>11.651546031880688</v>
      </c>
      <c r="H115" s="105">
        <v>10.703586631996442</v>
      </c>
      <c r="I115" s="105">
        <v>9.7587112384011085</v>
      </c>
      <c r="J115" s="105">
        <v>10.05584276721553</v>
      </c>
      <c r="K115" s="105">
        <v>9.2555422096575732</v>
      </c>
      <c r="L115" s="105">
        <v>10.137617313852489</v>
      </c>
      <c r="M115" s="105">
        <v>9.9792950043872626</v>
      </c>
      <c r="N115" s="105">
        <v>10.616115765855016</v>
      </c>
      <c r="O115" s="105">
        <v>8.6490463724860831</v>
      </c>
      <c r="P115" s="105">
        <v>8.9834723670431949</v>
      </c>
      <c r="Q115" s="105">
        <v>8.7923365297656453</v>
      </c>
      <c r="R115" s="105">
        <v>10.456078563665271</v>
      </c>
      <c r="S115" s="105">
        <v>9.3501134071807837</v>
      </c>
      <c r="T115" s="105">
        <v>7.8641100800383708</v>
      </c>
      <c r="U115" s="105">
        <v>8.4358905064954346</v>
      </c>
      <c r="V115" s="105">
        <v>8.2211098691378517</v>
      </c>
      <c r="W115" s="105">
        <v>10.112957580952461</v>
      </c>
      <c r="X115" s="105">
        <v>9.0967469330802526</v>
      </c>
      <c r="Y115" s="105">
        <v>8.7135068298896758</v>
      </c>
      <c r="DA115" s="132" t="s">
        <v>3023</v>
      </c>
    </row>
    <row r="116" spans="1:105" ht="12" customHeight="1" x14ac:dyDescent="0.25">
      <c r="A116" s="106" t="s">
        <v>122</v>
      </c>
      <c r="B116" s="102">
        <v>10.576406382866084</v>
      </c>
      <c r="C116" s="102">
        <v>10.198180571536026</v>
      </c>
      <c r="D116" s="102">
        <v>10.173233756060235</v>
      </c>
      <c r="E116" s="102">
        <v>10.772944637004557</v>
      </c>
      <c r="F116" s="102">
        <v>10.942369545954261</v>
      </c>
      <c r="G116" s="102">
        <v>15.733109913419829</v>
      </c>
      <c r="H116" s="102">
        <v>16.094015848155738</v>
      </c>
      <c r="I116" s="102">
        <v>16.963065324993241</v>
      </c>
      <c r="J116" s="102">
        <v>16.368539332576109</v>
      </c>
      <c r="K116" s="102">
        <v>16.966770340373149</v>
      </c>
      <c r="L116" s="102">
        <v>17.864819144121103</v>
      </c>
      <c r="M116" s="102">
        <v>19.020559581257825</v>
      </c>
      <c r="N116" s="102">
        <v>18.331189770697907</v>
      </c>
      <c r="O116" s="102">
        <v>18.039158751948566</v>
      </c>
      <c r="P116" s="102">
        <v>16.669194091525828</v>
      </c>
      <c r="Q116" s="102">
        <v>17.185382402093559</v>
      </c>
      <c r="R116" s="102">
        <v>17.339262133781244</v>
      </c>
      <c r="S116" s="102">
        <v>18.44839080178977</v>
      </c>
      <c r="T116" s="102">
        <v>19.316071976567297</v>
      </c>
      <c r="U116" s="102">
        <v>18.614178615267516</v>
      </c>
      <c r="V116" s="102">
        <v>17.913306190235907</v>
      </c>
      <c r="W116" s="102">
        <v>19.21492222204327</v>
      </c>
      <c r="X116" s="102">
        <v>21.14373882104239</v>
      </c>
      <c r="Y116" s="102">
        <v>18.458457594731634</v>
      </c>
      <c r="DA116" s="131" t="s">
        <v>3024</v>
      </c>
    </row>
    <row r="117" spans="1:105" ht="12" customHeight="1" x14ac:dyDescent="0.25">
      <c r="A117" s="107" t="s">
        <v>121</v>
      </c>
      <c r="B117" s="105">
        <v>10.550968828383246</v>
      </c>
      <c r="C117" s="105">
        <v>10.182096237942975</v>
      </c>
      <c r="D117" s="105">
        <v>10.155347435164126</v>
      </c>
      <c r="E117" s="105">
        <v>12.415257518037308</v>
      </c>
      <c r="F117" s="105">
        <v>13.480525647283253</v>
      </c>
      <c r="G117" s="105">
        <v>18.832318216638807</v>
      </c>
      <c r="H117" s="105">
        <v>18.477220659489713</v>
      </c>
      <c r="I117" s="105">
        <v>20.024782500800534</v>
      </c>
      <c r="J117" s="105">
        <v>18.890940472423942</v>
      </c>
      <c r="K117" s="105">
        <v>19.213041136804179</v>
      </c>
      <c r="L117" s="105">
        <v>19.584643860343331</v>
      </c>
      <c r="M117" s="105">
        <v>20.995884958665766</v>
      </c>
      <c r="N117" s="105">
        <v>19.924448523686159</v>
      </c>
      <c r="O117" s="105">
        <v>19.296390629026309</v>
      </c>
      <c r="P117" s="105">
        <v>17.390347978866718</v>
      </c>
      <c r="Q117" s="105">
        <v>17.886853245191098</v>
      </c>
      <c r="R117" s="105">
        <v>18.032728596097218</v>
      </c>
      <c r="S117" s="105">
        <v>19.331321745026219</v>
      </c>
      <c r="T117" s="105">
        <v>20.037495930040606</v>
      </c>
      <c r="U117" s="105">
        <v>19.12105466471133</v>
      </c>
      <c r="V117" s="105">
        <v>18.67117543358281</v>
      </c>
      <c r="W117" s="105">
        <v>19.576362510547749</v>
      </c>
      <c r="X117" s="105">
        <v>20.92831159960798</v>
      </c>
      <c r="Y117" s="105">
        <v>18.215533694384835</v>
      </c>
      <c r="DA117" s="132" t="s">
        <v>3025</v>
      </c>
    </row>
    <row r="118" spans="1:105" ht="12" customHeight="1" x14ac:dyDescent="0.25">
      <c r="A118" s="108" t="s">
        <v>53</v>
      </c>
      <c r="B118" s="99">
        <v>2.6586777592835569</v>
      </c>
      <c r="C118" s="99">
        <v>2.4306916581104274</v>
      </c>
      <c r="D118" s="99">
        <v>2.2139504318525294</v>
      </c>
      <c r="E118" s="99">
        <v>3.6904793042036075</v>
      </c>
      <c r="F118" s="99">
        <v>4.4123628675391489</v>
      </c>
      <c r="G118" s="99">
        <v>8.0037424442827607</v>
      </c>
      <c r="H118" s="99">
        <v>7.7109594126226506</v>
      </c>
      <c r="I118" s="99">
        <v>9.3956043536262577</v>
      </c>
      <c r="J118" s="99">
        <v>8.0423887284227629</v>
      </c>
      <c r="K118" s="99">
        <v>8.4239595480711085</v>
      </c>
      <c r="L118" s="99">
        <v>8.5692480822657746</v>
      </c>
      <c r="M118" s="99">
        <v>9.6567419552107516</v>
      </c>
      <c r="N118" s="99">
        <v>9.1745077695952677</v>
      </c>
      <c r="O118" s="99">
        <v>9.2981107284187541</v>
      </c>
      <c r="P118" s="99">
        <v>7.4361930018773679</v>
      </c>
      <c r="Q118" s="99">
        <v>7.6969894461465707</v>
      </c>
      <c r="R118" s="99">
        <v>7.8730906200568498</v>
      </c>
      <c r="S118" s="99">
        <v>8.9791637202777466</v>
      </c>
      <c r="T118" s="99">
        <v>8.623064354009049</v>
      </c>
      <c r="U118" s="99">
        <v>8.2787483234782506</v>
      </c>
      <c r="V118" s="99">
        <v>7.4615168604354505</v>
      </c>
      <c r="W118" s="99">
        <v>8.7583983387238824</v>
      </c>
      <c r="X118" s="99">
        <v>8.7227552430343227</v>
      </c>
      <c r="Y118" s="99">
        <v>6.7261698956053975</v>
      </c>
      <c r="DA118" s="63" t="s">
        <v>3026</v>
      </c>
    </row>
    <row r="119" spans="1:105" ht="12" customHeight="1" x14ac:dyDescent="0.25">
      <c r="A119" s="108" t="s">
        <v>52</v>
      </c>
      <c r="B119" s="99">
        <v>7.8922910690996897</v>
      </c>
      <c r="C119" s="99">
        <v>7.7514045798325437</v>
      </c>
      <c r="D119" s="99">
        <v>7.9413970033115948</v>
      </c>
      <c r="E119" s="99">
        <v>8.7247782138336998</v>
      </c>
      <c r="F119" s="99">
        <v>9.0681627797441031</v>
      </c>
      <c r="G119" s="99">
        <v>10.828575772356043</v>
      </c>
      <c r="H119" s="99">
        <v>10.76626124686706</v>
      </c>
      <c r="I119" s="99">
        <v>10.629178147174276</v>
      </c>
      <c r="J119" s="99">
        <v>10.848551744001178</v>
      </c>
      <c r="K119" s="99">
        <v>10.789081588733062</v>
      </c>
      <c r="L119" s="99">
        <v>11.01539577807756</v>
      </c>
      <c r="M119" s="99">
        <v>11.339143003455014</v>
      </c>
      <c r="N119" s="99">
        <v>10.749940754090888</v>
      </c>
      <c r="O119" s="99">
        <v>9.9982799006075531</v>
      </c>
      <c r="P119" s="99">
        <v>9.9541549769893489</v>
      </c>
      <c r="Q119" s="99">
        <v>10.189863799044531</v>
      </c>
      <c r="R119" s="99">
        <v>10.159637976040365</v>
      </c>
      <c r="S119" s="99">
        <v>10.352158024748475</v>
      </c>
      <c r="T119" s="99">
        <v>11.414431576031561</v>
      </c>
      <c r="U119" s="99">
        <v>10.842306341233082</v>
      </c>
      <c r="V119" s="99">
        <v>11.209658573147356</v>
      </c>
      <c r="W119" s="99">
        <v>10.817964171823863</v>
      </c>
      <c r="X119" s="99">
        <v>12.205556356573661</v>
      </c>
      <c r="Y119" s="99">
        <v>11.489363798779435</v>
      </c>
      <c r="DA119" s="63" t="s">
        <v>3027</v>
      </c>
    </row>
    <row r="120" spans="1:105" ht="12" customHeight="1" x14ac:dyDescent="0.25">
      <c r="A120" s="121" t="s">
        <v>54</v>
      </c>
      <c r="B120" s="123">
        <v>6.4199891718997062</v>
      </c>
      <c r="C120" s="123">
        <v>6.4267628761718747</v>
      </c>
      <c r="D120" s="123">
        <v>6.3815426320673003</v>
      </c>
      <c r="E120" s="123">
        <v>6.3228344691059766</v>
      </c>
      <c r="F120" s="123">
        <v>5.6871485201044223</v>
      </c>
      <c r="G120" s="123">
        <v>6.8202133109471772</v>
      </c>
      <c r="H120" s="123">
        <v>5.8781258841856259</v>
      </c>
      <c r="I120" s="123">
        <v>6.338540324063457</v>
      </c>
      <c r="J120" s="123">
        <v>5.132249907436262</v>
      </c>
      <c r="K120" s="123">
        <v>5.6482261386249322</v>
      </c>
      <c r="L120" s="123">
        <v>5.4513008306932171</v>
      </c>
      <c r="M120" s="123">
        <v>5.2890211183460645</v>
      </c>
      <c r="N120" s="123">
        <v>5.3229392287561295</v>
      </c>
      <c r="O120" s="123">
        <v>5.4941423780179148</v>
      </c>
      <c r="P120" s="123">
        <v>5.5385399348820687</v>
      </c>
      <c r="Q120" s="123">
        <v>5.567493939998946</v>
      </c>
      <c r="R120" s="123">
        <v>5.5369894141602272</v>
      </c>
      <c r="S120" s="123">
        <v>5.8631225794725372</v>
      </c>
      <c r="T120" s="123">
        <v>5.7685612002693647</v>
      </c>
      <c r="U120" s="123">
        <v>5.8669233079234724</v>
      </c>
      <c r="V120" s="123">
        <v>5.716162941465285</v>
      </c>
      <c r="W120" s="123">
        <v>5.8808697565056933</v>
      </c>
      <c r="X120" s="123">
        <v>6.0345690058134869</v>
      </c>
      <c r="Y120" s="123">
        <v>5.2544467247382274</v>
      </c>
      <c r="DA120" s="130" t="s">
        <v>3028</v>
      </c>
    </row>
    <row r="121" spans="1:105" ht="12" customHeight="1" x14ac:dyDescent="0.25">
      <c r="A121" s="97" t="s">
        <v>50</v>
      </c>
      <c r="B121" s="99">
        <v>6.5145677213729494</v>
      </c>
      <c r="C121" s="99">
        <v>6.1759101715967164</v>
      </c>
      <c r="D121" s="99">
        <v>6.1786052010427692</v>
      </c>
      <c r="E121" s="99">
        <v>6.0150181338758992</v>
      </c>
      <c r="F121" s="99">
        <v>5.5417088269630597</v>
      </c>
      <c r="G121" s="99">
        <v>6.8971251578981185</v>
      </c>
      <c r="H121" s="99">
        <v>4.9436347291993679</v>
      </c>
      <c r="I121" s="99">
        <v>6.085220758011145</v>
      </c>
      <c r="J121" s="99">
        <v>4.157585260835039</v>
      </c>
      <c r="K121" s="99">
        <v>4.89002929672683</v>
      </c>
      <c r="L121" s="99">
        <v>4.1708427842618363</v>
      </c>
      <c r="M121" s="99">
        <v>4.1188158741414203</v>
      </c>
      <c r="N121" s="99">
        <v>3.9401935380297077</v>
      </c>
      <c r="O121" s="99">
        <v>4.1829712540959303</v>
      </c>
      <c r="P121" s="99">
        <v>4.523635928618158</v>
      </c>
      <c r="Q121" s="99">
        <v>4.8952050644452045</v>
      </c>
      <c r="R121" s="99">
        <v>5.0905810195467751</v>
      </c>
      <c r="S121" s="99">
        <v>5.3260775036729573</v>
      </c>
      <c r="T121" s="99">
        <v>5.5480849185774774</v>
      </c>
      <c r="U121" s="99">
        <v>5.878714822516045</v>
      </c>
      <c r="V121" s="99">
        <v>5.5336454129794213</v>
      </c>
      <c r="W121" s="99">
        <v>5.39280835592408</v>
      </c>
      <c r="X121" s="99">
        <v>4.7939846989382424</v>
      </c>
      <c r="Y121" s="99">
        <v>3.9534073154087226</v>
      </c>
      <c r="DA121" s="63" t="s">
        <v>3029</v>
      </c>
    </row>
    <row r="122" spans="1:105" ht="12" customHeight="1" x14ac:dyDescent="0.25">
      <c r="A122" s="109" t="s">
        <v>120</v>
      </c>
      <c r="B122" s="110">
        <v>6.3358528066157849</v>
      </c>
      <c r="C122" s="110">
        <v>6.6570748006420573</v>
      </c>
      <c r="D122" s="110">
        <v>6.5815941084939498</v>
      </c>
      <c r="E122" s="110">
        <v>6.625826304580265</v>
      </c>
      <c r="F122" s="110">
        <v>5.8319775397954272</v>
      </c>
      <c r="G122" s="110">
        <v>6.7042119871963424</v>
      </c>
      <c r="H122" s="110">
        <v>7.2488647378440501</v>
      </c>
      <c r="I122" s="110">
        <v>6.7233718407284639</v>
      </c>
      <c r="J122" s="110">
        <v>6.5800485547934366</v>
      </c>
      <c r="K122" s="110">
        <v>6.6935987439328102</v>
      </c>
      <c r="L122" s="110">
        <v>6.9591881651768874</v>
      </c>
      <c r="M122" s="110">
        <v>6.4303456971237392</v>
      </c>
      <c r="N122" s="110">
        <v>6.4578273506234458</v>
      </c>
      <c r="O122" s="110">
        <v>6.4295379141836246</v>
      </c>
      <c r="P122" s="110">
        <v>6.11875507440352</v>
      </c>
      <c r="Q122" s="110">
        <v>5.8995011260267383</v>
      </c>
      <c r="R122" s="110">
        <v>5.7351682846127918</v>
      </c>
      <c r="S122" s="110">
        <v>6.1000278872593778</v>
      </c>
      <c r="T122" s="110">
        <v>5.8637398193139294</v>
      </c>
      <c r="U122" s="110">
        <v>5.8619752994703482</v>
      </c>
      <c r="V122" s="110">
        <v>5.7899386892675233</v>
      </c>
      <c r="W122" s="110">
        <v>6.0868463272095426</v>
      </c>
      <c r="X122" s="110">
        <v>6.6001763851917401</v>
      </c>
      <c r="Y122" s="110">
        <v>5.8896872357289478</v>
      </c>
      <c r="DA122" s="60" t="s">
        <v>3030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209</v>
      </c>
      <c r="B124" s="118">
        <f t="shared" ref="B124:Q124" si="42">B125+B128+B130+B139</f>
        <v>103.29627572341491</v>
      </c>
      <c r="C124" s="118">
        <f t="shared" si="42"/>
        <v>112.29873355032259</v>
      </c>
      <c r="D124" s="118">
        <f t="shared" si="42"/>
        <v>111.56524168723266</v>
      </c>
      <c r="E124" s="118">
        <f t="shared" si="42"/>
        <v>110.4862393448376</v>
      </c>
      <c r="F124" s="118">
        <f t="shared" si="42"/>
        <v>112.21905272797379</v>
      </c>
      <c r="G124" s="118">
        <f t="shared" si="42"/>
        <v>114.47218894833209</v>
      </c>
      <c r="H124" s="118">
        <f t="shared" si="42"/>
        <v>113.82208491332102</v>
      </c>
      <c r="I124" s="118">
        <f t="shared" si="42"/>
        <v>108.09906014402513</v>
      </c>
      <c r="J124" s="118">
        <f t="shared" si="42"/>
        <v>110.40197156559158</v>
      </c>
      <c r="K124" s="118">
        <f t="shared" si="42"/>
        <v>112.32610700070974</v>
      </c>
      <c r="L124" s="118">
        <f t="shared" si="42"/>
        <v>126.8044561092297</v>
      </c>
      <c r="M124" s="118">
        <f t="shared" si="42"/>
        <v>115.16466128706791</v>
      </c>
      <c r="N124" s="118">
        <f t="shared" si="42"/>
        <v>116.66683031682136</v>
      </c>
      <c r="O124" s="118">
        <f t="shared" si="42"/>
        <v>122.31528514586299</v>
      </c>
      <c r="P124" s="118">
        <f t="shared" si="42"/>
        <v>108.11883900396079</v>
      </c>
      <c r="Q124" s="118">
        <f t="shared" si="42"/>
        <v>111.63660063480205</v>
      </c>
      <c r="R124" s="118">
        <f t="shared" ref="R124:V124" si="43">R125+R128+R130+R139</f>
        <v>117.08867436569535</v>
      </c>
      <c r="S124" s="118">
        <f t="shared" si="43"/>
        <v>119.30679740409524</v>
      </c>
      <c r="T124" s="118">
        <f t="shared" si="43"/>
        <v>116.97222058995905</v>
      </c>
      <c r="U124" s="118">
        <f t="shared" si="43"/>
        <v>117.51230155672785</v>
      </c>
      <c r="V124" s="118">
        <f t="shared" si="43"/>
        <v>117.22609181584536</v>
      </c>
      <c r="W124" s="118">
        <f t="shared" ref="W124:Y124" si="44">W125+W128+W130+W139</f>
        <v>127.26178053839818</v>
      </c>
      <c r="X124" s="118">
        <f t="shared" si="44"/>
        <v>116.74823565397618</v>
      </c>
      <c r="Y124" s="118">
        <f t="shared" si="44"/>
        <v>113.55558655228815</v>
      </c>
      <c r="DA124" s="129" t="s">
        <v>3031</v>
      </c>
    </row>
    <row r="125" spans="1:105" ht="12.95" customHeight="1" x14ac:dyDescent="0.25">
      <c r="A125" s="121" t="s">
        <v>57</v>
      </c>
      <c r="B125" s="123">
        <f t="shared" ref="B125:Q125" si="45">SUM(B126:B127)</f>
        <v>87.034223782225283</v>
      </c>
      <c r="C125" s="123">
        <f t="shared" si="45"/>
        <v>95.169585829491311</v>
      </c>
      <c r="D125" s="123">
        <f t="shared" si="45"/>
        <v>94.000955084196193</v>
      </c>
      <c r="E125" s="123">
        <f t="shared" si="45"/>
        <v>91.965486280737167</v>
      </c>
      <c r="F125" s="123">
        <f t="shared" si="45"/>
        <v>93.759914916870414</v>
      </c>
      <c r="G125" s="123">
        <f t="shared" si="45"/>
        <v>95.344684106753817</v>
      </c>
      <c r="H125" s="123">
        <f t="shared" si="45"/>
        <v>94.796667129955125</v>
      </c>
      <c r="I125" s="123">
        <f t="shared" si="45"/>
        <v>88.825274770566324</v>
      </c>
      <c r="J125" s="123">
        <f t="shared" si="45"/>
        <v>91.882798162648328</v>
      </c>
      <c r="K125" s="123">
        <f t="shared" si="45"/>
        <v>93.461638251734726</v>
      </c>
      <c r="L125" s="123">
        <f t="shared" si="45"/>
        <v>107.3435152364856</v>
      </c>
      <c r="M125" s="123">
        <f t="shared" si="45"/>
        <v>95.559688888200597</v>
      </c>
      <c r="N125" s="123">
        <f t="shared" si="45"/>
        <v>97.202520700651505</v>
      </c>
      <c r="O125" s="123">
        <f t="shared" si="45"/>
        <v>102.92048924005431</v>
      </c>
      <c r="P125" s="123">
        <f t="shared" si="45"/>
        <v>89.252617364996638</v>
      </c>
      <c r="Q125" s="123">
        <f t="shared" si="45"/>
        <v>92.155929204335933</v>
      </c>
      <c r="R125" s="123">
        <f t="shared" ref="R125:V125" si="46">SUM(R126:R127)</f>
        <v>97.415825013428432</v>
      </c>
      <c r="S125" s="123">
        <f t="shared" si="46"/>
        <v>98.802715206128511</v>
      </c>
      <c r="T125" s="123">
        <f t="shared" si="46"/>
        <v>96.502524647449548</v>
      </c>
      <c r="U125" s="123">
        <f t="shared" si="46"/>
        <v>97.067653263937274</v>
      </c>
      <c r="V125" s="123">
        <f t="shared" si="46"/>
        <v>96.948974532645423</v>
      </c>
      <c r="W125" s="123">
        <f t="shared" ref="W125:Y125" si="47">SUM(W126:W127)</f>
        <v>105.97114418259341</v>
      </c>
      <c r="X125" s="123">
        <f t="shared" si="47"/>
        <v>97.473194483683415</v>
      </c>
      <c r="Y125" s="123">
        <f t="shared" si="47"/>
        <v>95.638523296777919</v>
      </c>
      <c r="DA125" s="130" t="s">
        <v>3032</v>
      </c>
    </row>
    <row r="126" spans="1:105" ht="12" customHeight="1" x14ac:dyDescent="0.25">
      <c r="A126" s="97" t="s">
        <v>199</v>
      </c>
      <c r="B126" s="99">
        <v>86.665851818931699</v>
      </c>
      <c r="C126" s="99">
        <v>94.766426561314887</v>
      </c>
      <c r="D126" s="99">
        <v>93.605808346614239</v>
      </c>
      <c r="E126" s="99">
        <v>91.586377350187618</v>
      </c>
      <c r="F126" s="99">
        <v>93.374664507381709</v>
      </c>
      <c r="G126" s="99">
        <v>94.958086478884866</v>
      </c>
      <c r="H126" s="99">
        <v>94.419448201807285</v>
      </c>
      <c r="I126" s="99">
        <v>88.480590091460897</v>
      </c>
      <c r="J126" s="99">
        <v>91.53003906697505</v>
      </c>
      <c r="K126" s="99">
        <v>93.108223230573429</v>
      </c>
      <c r="L126" s="99">
        <v>106.93844357153746</v>
      </c>
      <c r="M126" s="99">
        <v>95.20709707242213</v>
      </c>
      <c r="N126" s="99">
        <v>96.846497661742802</v>
      </c>
      <c r="O126" s="99">
        <v>102.54270457914254</v>
      </c>
      <c r="P126" s="99">
        <v>88.929561362877649</v>
      </c>
      <c r="Q126" s="99">
        <v>91.824244103367093</v>
      </c>
      <c r="R126" s="99">
        <v>97.066488987764345</v>
      </c>
      <c r="S126" s="99">
        <v>98.451314300101743</v>
      </c>
      <c r="T126" s="99">
        <v>96.161105957003883</v>
      </c>
      <c r="U126" s="99">
        <v>96.725806400498499</v>
      </c>
      <c r="V126" s="99">
        <v>96.608675782253897</v>
      </c>
      <c r="W126" s="99">
        <v>105.5982619453911</v>
      </c>
      <c r="X126" s="99">
        <v>97.13423708428347</v>
      </c>
      <c r="Y126" s="99">
        <v>95.309096602869829</v>
      </c>
      <c r="DA126" s="63" t="s">
        <v>3033</v>
      </c>
    </row>
    <row r="127" spans="1:105" ht="12" customHeight="1" x14ac:dyDescent="0.25">
      <c r="A127" s="97" t="s">
        <v>53</v>
      </c>
      <c r="B127" s="99">
        <v>0.36837196329358229</v>
      </c>
      <c r="C127" s="99">
        <v>0.40315926817642728</v>
      </c>
      <c r="D127" s="99">
        <v>0.3951467375819519</v>
      </c>
      <c r="E127" s="99">
        <v>0.37910893054955341</v>
      </c>
      <c r="F127" s="99">
        <v>0.38525040948869821</v>
      </c>
      <c r="G127" s="99">
        <v>0.38659762786894625</v>
      </c>
      <c r="H127" s="99">
        <v>0.37721892814783659</v>
      </c>
      <c r="I127" s="99">
        <v>0.34468467910542694</v>
      </c>
      <c r="J127" s="99">
        <v>0.35275909567327624</v>
      </c>
      <c r="K127" s="99">
        <v>0.35341502116129897</v>
      </c>
      <c r="L127" s="99">
        <v>0.40507166494814312</v>
      </c>
      <c r="M127" s="99">
        <v>0.35259181577847043</v>
      </c>
      <c r="N127" s="99">
        <v>0.35602303890870474</v>
      </c>
      <c r="O127" s="99">
        <v>0.3777846609117787</v>
      </c>
      <c r="P127" s="99">
        <v>0.32305600211899543</v>
      </c>
      <c r="Q127" s="99">
        <v>0.33168510096883536</v>
      </c>
      <c r="R127" s="99">
        <v>0.34933602566408328</v>
      </c>
      <c r="S127" s="99">
        <v>0.35140090602677104</v>
      </c>
      <c r="T127" s="99">
        <v>0.34141869044566098</v>
      </c>
      <c r="U127" s="99">
        <v>0.34184686343878135</v>
      </c>
      <c r="V127" s="99">
        <v>0.3402987503915233</v>
      </c>
      <c r="W127" s="99">
        <v>0.37288223720231134</v>
      </c>
      <c r="X127" s="99">
        <v>0.33895739939995112</v>
      </c>
      <c r="Y127" s="99">
        <v>0.32942669390809648</v>
      </c>
      <c r="DA127" s="63" t="s">
        <v>3034</v>
      </c>
    </row>
    <row r="128" spans="1:105" ht="12.95" customHeight="1" x14ac:dyDescent="0.25">
      <c r="A128" s="121" t="s">
        <v>92</v>
      </c>
      <c r="B128" s="123">
        <f t="shared" ref="B128:Y128" si="48">B129</f>
        <v>0.1609419844381243</v>
      </c>
      <c r="C128" s="123">
        <f t="shared" si="48"/>
        <v>0.18605434561981282</v>
      </c>
      <c r="D128" s="123">
        <f t="shared" si="48"/>
        <v>0.18606791733037389</v>
      </c>
      <c r="E128" s="123">
        <f t="shared" si="48"/>
        <v>0.41140037319535783</v>
      </c>
      <c r="F128" s="123">
        <f t="shared" si="48"/>
        <v>0.21147569799701527</v>
      </c>
      <c r="G128" s="123">
        <f t="shared" si="48"/>
        <v>0.2797956166595813</v>
      </c>
      <c r="H128" s="123">
        <f t="shared" si="48"/>
        <v>0.42628864569501934</v>
      </c>
      <c r="I128" s="123">
        <f t="shared" si="48"/>
        <v>0.37929133460716014</v>
      </c>
      <c r="J128" s="123">
        <f t="shared" si="48"/>
        <v>0.39849091299857148</v>
      </c>
      <c r="K128" s="123">
        <f t="shared" si="48"/>
        <v>0.41102775190900098</v>
      </c>
      <c r="L128" s="123">
        <f t="shared" si="48"/>
        <v>0.51073515854521256</v>
      </c>
      <c r="M128" s="123">
        <f t="shared" si="48"/>
        <v>0.54688606528746952</v>
      </c>
      <c r="N128" s="123">
        <f t="shared" si="48"/>
        <v>0.80653996335970912</v>
      </c>
      <c r="O128" s="123">
        <f t="shared" si="48"/>
        <v>0.68053371518307992</v>
      </c>
      <c r="P128" s="123">
        <f t="shared" si="48"/>
        <v>0.64256480614591494</v>
      </c>
      <c r="Q128" s="123">
        <f t="shared" si="48"/>
        <v>0.93289352044921536</v>
      </c>
      <c r="R128" s="123">
        <f t="shared" si="48"/>
        <v>0.90851514544010525</v>
      </c>
      <c r="S128" s="123">
        <f t="shared" si="48"/>
        <v>1.0986283689691909</v>
      </c>
      <c r="T128" s="123">
        <f t="shared" si="48"/>
        <v>1.0527552445193413</v>
      </c>
      <c r="U128" s="123">
        <f t="shared" si="48"/>
        <v>1.1555323478669597</v>
      </c>
      <c r="V128" s="123">
        <f t="shared" si="48"/>
        <v>1.0667059621835662</v>
      </c>
      <c r="W128" s="123">
        <f t="shared" si="48"/>
        <v>1.1156519714093218</v>
      </c>
      <c r="X128" s="123">
        <f t="shared" si="48"/>
        <v>1.0815561377181231</v>
      </c>
      <c r="Y128" s="123">
        <f t="shared" si="48"/>
        <v>0.98120029679338217</v>
      </c>
      <c r="DA128" s="130" t="s">
        <v>3035</v>
      </c>
    </row>
    <row r="129" spans="1:105" ht="12" customHeight="1" x14ac:dyDescent="0.25">
      <c r="A129" s="97" t="s">
        <v>53</v>
      </c>
      <c r="B129" s="99">
        <f>RES_hhdet_tesh!B129/RES_summary!B$19</f>
        <v>0.1609419844381243</v>
      </c>
      <c r="C129" s="99">
        <f>RES_hhdet_tesh!C129/RES_summary!C$19</f>
        <v>0.18605434561981282</v>
      </c>
      <c r="D129" s="99">
        <f>RES_hhdet_tesh!D129/RES_summary!D$19</f>
        <v>0.18606791733037389</v>
      </c>
      <c r="E129" s="99">
        <f>RES_hhdet_tesh!E129/RES_summary!E$19</f>
        <v>0.41140037319535783</v>
      </c>
      <c r="F129" s="99">
        <f>RES_hhdet_tesh!F129/RES_summary!F$19</f>
        <v>0.21147569799701527</v>
      </c>
      <c r="G129" s="99">
        <f>RES_hhdet_tesh!G129/RES_summary!G$19</f>
        <v>0.2797956166595813</v>
      </c>
      <c r="H129" s="99">
        <f>RES_hhdet_tesh!H129/RES_summary!H$19</f>
        <v>0.42628864569501934</v>
      </c>
      <c r="I129" s="99">
        <f>RES_hhdet_tesh!I129/RES_summary!I$19</f>
        <v>0.37929133460716014</v>
      </c>
      <c r="J129" s="99">
        <f>RES_hhdet_tesh!J129/RES_summary!J$19</f>
        <v>0.39849091299857148</v>
      </c>
      <c r="K129" s="99">
        <f>RES_hhdet_tesh!K129/RES_summary!K$19</f>
        <v>0.41102775190900098</v>
      </c>
      <c r="L129" s="99">
        <f>RES_hhdet_tesh!L129/RES_summary!L$19</f>
        <v>0.51073515854521256</v>
      </c>
      <c r="M129" s="99">
        <f>RES_hhdet_tesh!M129/RES_summary!M$19</f>
        <v>0.54688606528746952</v>
      </c>
      <c r="N129" s="99">
        <f>RES_hhdet_tesh!N129/RES_summary!N$19</f>
        <v>0.80653996335970912</v>
      </c>
      <c r="O129" s="99">
        <f>RES_hhdet_tesh!O129/RES_summary!O$19</f>
        <v>0.68053371518307992</v>
      </c>
      <c r="P129" s="99">
        <f>RES_hhdet_tesh!P129/RES_summary!P$19</f>
        <v>0.64256480614591494</v>
      </c>
      <c r="Q129" s="99">
        <f>RES_hhdet_tesh!Q129/RES_summary!Q$19</f>
        <v>0.93289352044921536</v>
      </c>
      <c r="R129" s="99">
        <f>RES_hhdet_tesh!R129/RES_summary!R$19</f>
        <v>0.90851514544010525</v>
      </c>
      <c r="S129" s="99">
        <f>RES_hhdet_tesh!S129/RES_summary!S$19</f>
        <v>1.0986283689691909</v>
      </c>
      <c r="T129" s="99">
        <f>RES_hhdet_tesh!T129/RES_summary!T$19</f>
        <v>1.0527552445193413</v>
      </c>
      <c r="U129" s="99">
        <f>RES_hhdet_tesh!U129/RES_summary!U$19</f>
        <v>1.1555323478669597</v>
      </c>
      <c r="V129" s="99">
        <f>RES_hhdet_tesh!V129/RES_summary!V$19</f>
        <v>1.0667059621835662</v>
      </c>
      <c r="W129" s="99">
        <f>RES_hhdet_tesh!W129/RES_summary!W$19</f>
        <v>1.1156519714093218</v>
      </c>
      <c r="X129" s="99">
        <f>RES_hhdet_tesh!X129/RES_summary!X$19</f>
        <v>1.0815561377181231</v>
      </c>
      <c r="Y129" s="99">
        <f>RES_hhdet_tesh!Y129/RES_summary!Y$19</f>
        <v>0.98120029679338217</v>
      </c>
      <c r="DA129" s="63" t="s">
        <v>3036</v>
      </c>
    </row>
    <row r="130" spans="1:105" ht="12" customHeight="1" x14ac:dyDescent="0.25">
      <c r="A130" s="121" t="s">
        <v>55</v>
      </c>
      <c r="B130" s="123">
        <v>11.14578120763719</v>
      </c>
      <c r="C130" s="123">
        <v>11.891872064231482</v>
      </c>
      <c r="D130" s="123">
        <v>12.22798794892503</v>
      </c>
      <c r="E130" s="123">
        <v>12.409645393406887</v>
      </c>
      <c r="F130" s="123">
        <v>12.733979162054595</v>
      </c>
      <c r="G130" s="123">
        <v>13.044597550660377</v>
      </c>
      <c r="H130" s="123">
        <v>12.98343658337458</v>
      </c>
      <c r="I130" s="123">
        <v>13.327891236174837</v>
      </c>
      <c r="J130" s="123">
        <v>12.867682104113097</v>
      </c>
      <c r="K130" s="123">
        <v>13.17447886108674</v>
      </c>
      <c r="L130" s="123">
        <v>13.551115718600153</v>
      </c>
      <c r="M130" s="123">
        <v>13.942116035262794</v>
      </c>
      <c r="N130" s="123">
        <v>13.579872278220602</v>
      </c>
      <c r="O130" s="123">
        <v>13.662311117271766</v>
      </c>
      <c r="P130" s="123">
        <v>13.40524073132816</v>
      </c>
      <c r="Q130" s="123">
        <v>13.724503251311623</v>
      </c>
      <c r="R130" s="123">
        <v>13.973570524706211</v>
      </c>
      <c r="S130" s="123">
        <v>14.409794351600562</v>
      </c>
      <c r="T130" s="123">
        <v>14.484922224678504</v>
      </c>
      <c r="U130" s="123">
        <v>14.336017270954606</v>
      </c>
      <c r="V130" s="123">
        <v>14.206164957697139</v>
      </c>
      <c r="W130" s="123">
        <v>15.111050169376332</v>
      </c>
      <c r="X130" s="123">
        <v>13.383111862870923</v>
      </c>
      <c r="Y130" s="123">
        <v>12.464159498040479</v>
      </c>
      <c r="DA130" s="130" t="s">
        <v>3037</v>
      </c>
    </row>
    <row r="131" spans="1:105" ht="12" customHeight="1" x14ac:dyDescent="0.25">
      <c r="A131" s="97" t="s">
        <v>128</v>
      </c>
      <c r="B131" s="99">
        <v>10.292210553302654</v>
      </c>
      <c r="C131" s="99">
        <v>11.174068748704652</v>
      </c>
      <c r="D131" s="99">
        <v>11.430433728867561</v>
      </c>
      <c r="E131" s="99">
        <v>11.565570195388478</v>
      </c>
      <c r="F131" s="99">
        <v>11.875979128391357</v>
      </c>
      <c r="G131" s="99">
        <v>12.225146378292242</v>
      </c>
      <c r="H131" s="99">
        <v>12.166547359324715</v>
      </c>
      <c r="I131" s="99">
        <v>12.327337247832892</v>
      </c>
      <c r="J131" s="99">
        <v>11.99860950998519</v>
      </c>
      <c r="K131" s="99">
        <v>12.326865859757591</v>
      </c>
      <c r="L131" s="99">
        <v>12.715542293447703</v>
      </c>
      <c r="M131" s="99">
        <v>13.002947048046449</v>
      </c>
      <c r="N131" s="99">
        <v>12.646384142221583</v>
      </c>
      <c r="O131" s="99">
        <v>12.778212412608575</v>
      </c>
      <c r="P131" s="99">
        <v>12.722452957390946</v>
      </c>
      <c r="Q131" s="99">
        <v>12.966882392614698</v>
      </c>
      <c r="R131" s="99">
        <v>13.234174333200937</v>
      </c>
      <c r="S131" s="99">
        <v>13.526731738947282</v>
      </c>
      <c r="T131" s="99">
        <v>13.515117555442293</v>
      </c>
      <c r="U131" s="99">
        <v>13.532178605494094</v>
      </c>
      <c r="V131" s="99">
        <v>13.499932718423199</v>
      </c>
      <c r="W131" s="99">
        <v>14.505564789412217</v>
      </c>
      <c r="X131" s="99">
        <v>12.413884166516008</v>
      </c>
      <c r="Y131" s="99">
        <v>11.732706791561082</v>
      </c>
      <c r="DA131" s="63" t="s">
        <v>3038</v>
      </c>
    </row>
    <row r="132" spans="1:105" ht="12" customHeight="1" x14ac:dyDescent="0.25">
      <c r="A132" s="97" t="s">
        <v>127</v>
      </c>
      <c r="B132" s="99">
        <v>14.661199649328275</v>
      </c>
      <c r="C132" s="99">
        <v>14.726778981318368</v>
      </c>
      <c r="D132" s="99">
        <v>15.622644556881372</v>
      </c>
      <c r="E132" s="99">
        <v>15.116855039074117</v>
      </c>
      <c r="F132" s="99">
        <v>16.781650509836282</v>
      </c>
      <c r="G132" s="99">
        <v>16.810821245261504</v>
      </c>
      <c r="H132" s="99">
        <v>15.923767118343942</v>
      </c>
      <c r="I132" s="99">
        <v>16.486855022325255</v>
      </c>
      <c r="J132" s="99">
        <v>15.73730232203436</v>
      </c>
      <c r="K132" s="99">
        <v>15.680662351547586</v>
      </c>
      <c r="L132" s="99">
        <v>16.041026702687663</v>
      </c>
      <c r="M132" s="99">
        <v>16.407055538542483</v>
      </c>
      <c r="N132" s="99">
        <v>15.170666640736735</v>
      </c>
      <c r="O132" s="99">
        <v>14.749446884232702</v>
      </c>
      <c r="P132" s="99">
        <v>14.9302258356797</v>
      </c>
      <c r="Q132" s="99">
        <v>14.885637166217899</v>
      </c>
      <c r="R132" s="99">
        <v>15.160430562006587</v>
      </c>
      <c r="S132" s="99">
        <v>15.718799846063574</v>
      </c>
      <c r="T132" s="99">
        <v>14.85077688062907</v>
      </c>
      <c r="U132" s="99">
        <v>15.272895275102764</v>
      </c>
      <c r="V132" s="99">
        <v>15.088200410007245</v>
      </c>
      <c r="W132" s="99">
        <v>16.607151634517606</v>
      </c>
      <c r="X132" s="99">
        <v>12.872230135001622</v>
      </c>
      <c r="Y132" s="99">
        <v>11.233009214884582</v>
      </c>
      <c r="DA132" s="63" t="s">
        <v>3039</v>
      </c>
    </row>
    <row r="133" spans="1:105" ht="12" customHeight="1" x14ac:dyDescent="0.25">
      <c r="A133" s="100" t="s">
        <v>199</v>
      </c>
      <c r="B133" s="102">
        <v>6.8282292777834126</v>
      </c>
      <c r="C133" s="102">
        <v>6.653504757782347</v>
      </c>
      <c r="D133" s="102">
        <v>7.1233020848408728</v>
      </c>
      <c r="E133" s="102">
        <v>6.8368944037518631</v>
      </c>
      <c r="F133" s="102">
        <v>7.8068496203996158</v>
      </c>
      <c r="G133" s="102">
        <v>7.7126754032560072</v>
      </c>
      <c r="H133" s="102">
        <v>7.1653642698894284</v>
      </c>
      <c r="I133" s="102">
        <v>8.0197741258034316</v>
      </c>
      <c r="J133" s="102">
        <v>7.1519116249479424</v>
      </c>
      <c r="K133" s="102">
        <v>7.0800531749561824</v>
      </c>
      <c r="L133" s="102">
        <v>7.3333229273764093</v>
      </c>
      <c r="M133" s="102">
        <v>7.4583428363713509</v>
      </c>
      <c r="N133" s="102">
        <v>6.7649120156435094</v>
      </c>
      <c r="O133" s="102">
        <v>6.6614820267580459</v>
      </c>
      <c r="P133" s="102">
        <v>6.3882601651790853</v>
      </c>
      <c r="Q133" s="102">
        <v>6.3072185955755709</v>
      </c>
      <c r="R133" s="102">
        <v>6.4485259362021745</v>
      </c>
      <c r="S133" s="102">
        <v>6.9240948715663668</v>
      </c>
      <c r="T133" s="102">
        <v>6.5860476094839502</v>
      </c>
      <c r="U133" s="102">
        <v>6.6916749047093695</v>
      </c>
      <c r="V133" s="102">
        <v>6.3893137453671889</v>
      </c>
      <c r="W133" s="102">
        <v>7.5845493790406424</v>
      </c>
      <c r="X133" s="102">
        <v>4.8734575255285408</v>
      </c>
      <c r="Y133" s="102">
        <v>3.8036220162040006</v>
      </c>
      <c r="DA133" s="131" t="s">
        <v>3040</v>
      </c>
    </row>
    <row r="134" spans="1:105" ht="12" customHeight="1" x14ac:dyDescent="0.25">
      <c r="A134" s="103" t="s">
        <v>52</v>
      </c>
      <c r="B134" s="105">
        <v>7.8329703715448531</v>
      </c>
      <c r="C134" s="105">
        <v>8.0732742235360195</v>
      </c>
      <c r="D134" s="105">
        <v>8.4993424720404995</v>
      </c>
      <c r="E134" s="105">
        <v>8.2799606353222526</v>
      </c>
      <c r="F134" s="105">
        <v>8.9748008894366667</v>
      </c>
      <c r="G134" s="105">
        <v>9.0981458420054953</v>
      </c>
      <c r="H134" s="105">
        <v>8.758402848454514</v>
      </c>
      <c r="I134" s="105">
        <v>8.4670808965218196</v>
      </c>
      <c r="J134" s="105">
        <v>8.5853906970864209</v>
      </c>
      <c r="K134" s="105">
        <v>8.6006091765914015</v>
      </c>
      <c r="L134" s="105">
        <v>8.7077037753112521</v>
      </c>
      <c r="M134" s="105">
        <v>8.9487127021711341</v>
      </c>
      <c r="N134" s="105">
        <v>8.4057546250932305</v>
      </c>
      <c r="O134" s="105">
        <v>8.0879648574746508</v>
      </c>
      <c r="P134" s="105">
        <v>8.5419656705006144</v>
      </c>
      <c r="Q134" s="105">
        <v>8.5784185706423326</v>
      </c>
      <c r="R134" s="105">
        <v>8.7119046258044115</v>
      </c>
      <c r="S134" s="105">
        <v>8.7947049744972023</v>
      </c>
      <c r="T134" s="105">
        <v>8.2647292711451197</v>
      </c>
      <c r="U134" s="105">
        <v>8.5812203703933942</v>
      </c>
      <c r="V134" s="105">
        <v>8.6988866646400549</v>
      </c>
      <c r="W134" s="105">
        <v>9.0226022554769632</v>
      </c>
      <c r="X134" s="105">
        <v>7.9987726094730816</v>
      </c>
      <c r="Y134" s="105">
        <v>7.4293871986805851</v>
      </c>
      <c r="DA134" s="132" t="s">
        <v>3041</v>
      </c>
    </row>
    <row r="135" spans="1:105" ht="12" customHeight="1" x14ac:dyDescent="0.25">
      <c r="A135" s="106" t="s">
        <v>122</v>
      </c>
      <c r="B135" s="102">
        <v>16.423070396666027</v>
      </c>
      <c r="C135" s="102">
        <v>16.211422600974025</v>
      </c>
      <c r="D135" s="102">
        <v>17.064687998055614</v>
      </c>
      <c r="E135" s="102">
        <v>17.407796735619744</v>
      </c>
      <c r="F135" s="102">
        <v>17.522062147669697</v>
      </c>
      <c r="G135" s="102">
        <v>17.552945384993887</v>
      </c>
      <c r="H135" s="102">
        <v>17.354551573686855</v>
      </c>
      <c r="I135" s="102">
        <v>18.521656758020434</v>
      </c>
      <c r="J135" s="102">
        <v>17.286501984858127</v>
      </c>
      <c r="K135" s="102">
        <v>17.027448186269801</v>
      </c>
      <c r="L135" s="102">
        <v>17.517452622400491</v>
      </c>
      <c r="M135" s="102">
        <v>18.238650593266019</v>
      </c>
      <c r="N135" s="102">
        <v>17.544359362782288</v>
      </c>
      <c r="O135" s="102">
        <v>17.1529965788488</v>
      </c>
      <c r="P135" s="102">
        <v>15.706532808476632</v>
      </c>
      <c r="Q135" s="102">
        <v>16.068193124120608</v>
      </c>
      <c r="R135" s="102">
        <v>16.095692658606566</v>
      </c>
      <c r="S135" s="102">
        <v>16.929632357434922</v>
      </c>
      <c r="T135" s="102">
        <v>17.116241210758339</v>
      </c>
      <c r="U135" s="102">
        <v>16.405053534176506</v>
      </c>
      <c r="V135" s="102">
        <v>16.226016779530312</v>
      </c>
      <c r="W135" s="102">
        <v>16.60656449515292</v>
      </c>
      <c r="X135" s="102">
        <v>17.111728698573469</v>
      </c>
      <c r="Y135" s="102">
        <v>16.094955325731661</v>
      </c>
      <c r="DA135" s="131" t="s">
        <v>3042</v>
      </c>
    </row>
    <row r="136" spans="1:105" ht="12" customHeight="1" x14ac:dyDescent="0.25">
      <c r="A136" s="107" t="s">
        <v>121</v>
      </c>
      <c r="B136" s="105">
        <v>17.87511316642922</v>
      </c>
      <c r="C136" s="105">
        <v>17.900511289204285</v>
      </c>
      <c r="D136" s="105">
        <v>18.742305424288848</v>
      </c>
      <c r="E136" s="105">
        <v>19.140129160942884</v>
      </c>
      <c r="F136" s="105">
        <v>19.443341690333895</v>
      </c>
      <c r="G136" s="105">
        <v>19.433927023635697</v>
      </c>
      <c r="H136" s="105">
        <v>19.167256218855929</v>
      </c>
      <c r="I136" s="105">
        <v>20.762839193577737</v>
      </c>
      <c r="J136" s="105">
        <v>19.202002687594305</v>
      </c>
      <c r="K136" s="105">
        <v>19.395444057508886</v>
      </c>
      <c r="L136" s="105">
        <v>19.607421385378768</v>
      </c>
      <c r="M136" s="105">
        <v>20.841032702445069</v>
      </c>
      <c r="N136" s="105">
        <v>19.874521632338215</v>
      </c>
      <c r="O136" s="105">
        <v>19.433728811369274</v>
      </c>
      <c r="P136" s="105">
        <v>17.60862090053535</v>
      </c>
      <c r="Q136" s="105">
        <v>18.051410057890273</v>
      </c>
      <c r="R136" s="105">
        <v>18.149441033383326</v>
      </c>
      <c r="S136" s="105">
        <v>19.396501002407067</v>
      </c>
      <c r="T136" s="105">
        <v>20.138211402196596</v>
      </c>
      <c r="U136" s="105">
        <v>19.292298454935747</v>
      </c>
      <c r="V136" s="105">
        <v>18.793300823894338</v>
      </c>
      <c r="W136" s="105">
        <v>19.635661727765044</v>
      </c>
      <c r="X136" s="105">
        <v>20.862391618536517</v>
      </c>
      <c r="Y136" s="105">
        <v>17.725173704677562</v>
      </c>
      <c r="DA136" s="132" t="s">
        <v>3043</v>
      </c>
    </row>
    <row r="137" spans="1:105" ht="12" customHeight="1" x14ac:dyDescent="0.25">
      <c r="A137" s="108" t="s">
        <v>53</v>
      </c>
      <c r="B137" s="99">
        <v>7.6114373691699235</v>
      </c>
      <c r="C137" s="99">
        <v>7.2909572423053186</v>
      </c>
      <c r="D137" s="99">
        <v>7.8697668590072372</v>
      </c>
      <c r="E137" s="99">
        <v>8.0447264812254389</v>
      </c>
      <c r="F137" s="99">
        <v>8.6926262575798763</v>
      </c>
      <c r="G137" s="99">
        <v>8.5634990644028832</v>
      </c>
      <c r="H137" s="99">
        <v>8.3235759498120174</v>
      </c>
      <c r="I137" s="99">
        <v>10.036236416325407</v>
      </c>
      <c r="J137" s="99">
        <v>8.3654062240927072</v>
      </c>
      <c r="K137" s="99">
        <v>8.5328571544003662</v>
      </c>
      <c r="L137" s="99">
        <v>8.45113726268759</v>
      </c>
      <c r="M137" s="99">
        <v>9.4128617903046248</v>
      </c>
      <c r="N137" s="99">
        <v>8.970618712834213</v>
      </c>
      <c r="O137" s="99">
        <v>9.1163699786662793</v>
      </c>
      <c r="P137" s="99">
        <v>7.3628644875751847</v>
      </c>
      <c r="Q137" s="99">
        <v>7.5366208374013501</v>
      </c>
      <c r="R137" s="99">
        <v>7.6957136260837498</v>
      </c>
      <c r="S137" s="99">
        <v>8.7723354216097622</v>
      </c>
      <c r="T137" s="99">
        <v>8.3946121323047986</v>
      </c>
      <c r="U137" s="99">
        <v>8.0851522642220548</v>
      </c>
      <c r="V137" s="99">
        <v>7.2321445195687284</v>
      </c>
      <c r="W137" s="99">
        <v>8.5752337050611604</v>
      </c>
      <c r="X137" s="99">
        <v>8.6382556014454313</v>
      </c>
      <c r="Y137" s="99">
        <v>6.527491125393813</v>
      </c>
      <c r="DA137" s="63" t="s">
        <v>3044</v>
      </c>
    </row>
    <row r="138" spans="1:105" ht="12" customHeight="1" x14ac:dyDescent="0.25">
      <c r="A138" s="108" t="s">
        <v>52</v>
      </c>
      <c r="B138" s="99">
        <v>10.263675797259298</v>
      </c>
      <c r="C138" s="99">
        <v>10.609554046898966</v>
      </c>
      <c r="D138" s="99">
        <v>10.872538565281607</v>
      </c>
      <c r="E138" s="99">
        <v>11.09540267971745</v>
      </c>
      <c r="F138" s="99">
        <v>10.750715432754017</v>
      </c>
      <c r="G138" s="99">
        <v>10.870427959232812</v>
      </c>
      <c r="H138" s="99">
        <v>10.843680269043913</v>
      </c>
      <c r="I138" s="99">
        <v>10.726602777252321</v>
      </c>
      <c r="J138" s="99">
        <v>10.836596463501603</v>
      </c>
      <c r="K138" s="99">
        <v>10.862586903108525</v>
      </c>
      <c r="L138" s="99">
        <v>11.156284122691172</v>
      </c>
      <c r="M138" s="99">
        <v>11.428170912140441</v>
      </c>
      <c r="N138" s="99">
        <v>10.903902919503999</v>
      </c>
      <c r="O138" s="99">
        <v>10.317358832703</v>
      </c>
      <c r="P138" s="99">
        <v>10.245756412960155</v>
      </c>
      <c r="Q138" s="99">
        <v>10.514789220488922</v>
      </c>
      <c r="R138" s="99">
        <v>10.453727407299574</v>
      </c>
      <c r="S138" s="99">
        <v>10.624165580797305</v>
      </c>
      <c r="T138" s="99">
        <v>11.743599269891801</v>
      </c>
      <c r="U138" s="99">
        <v>11.207146190713688</v>
      </c>
      <c r="V138" s="99">
        <v>11.561156304325607</v>
      </c>
      <c r="W138" s="99">
        <v>11.060428022703885</v>
      </c>
      <c r="X138" s="99">
        <v>12.224136017091087</v>
      </c>
      <c r="Y138" s="99">
        <v>11.197682579283748</v>
      </c>
      <c r="DA138" s="63" t="s">
        <v>3045</v>
      </c>
    </row>
    <row r="139" spans="1:105" ht="12" customHeight="1" x14ac:dyDescent="0.25">
      <c r="A139" s="121" t="s">
        <v>54</v>
      </c>
      <c r="B139" s="123">
        <v>4.9553287491143081</v>
      </c>
      <c r="C139" s="123">
        <v>5.0512213109799946</v>
      </c>
      <c r="D139" s="123">
        <v>5.1502307367810598</v>
      </c>
      <c r="E139" s="123">
        <v>5.6997072974981773</v>
      </c>
      <c r="F139" s="123">
        <v>5.513682951051762</v>
      </c>
      <c r="G139" s="123">
        <v>5.8031116742583153</v>
      </c>
      <c r="H139" s="123">
        <v>5.6156925542962863</v>
      </c>
      <c r="I139" s="123">
        <v>5.566602802676818</v>
      </c>
      <c r="J139" s="123">
        <v>5.2530003858315881</v>
      </c>
      <c r="K139" s="123">
        <v>5.2789621359792642</v>
      </c>
      <c r="L139" s="123">
        <v>5.3990899955987306</v>
      </c>
      <c r="M139" s="123">
        <v>5.1159702983170519</v>
      </c>
      <c r="N139" s="123">
        <v>5.0778973745895364</v>
      </c>
      <c r="O139" s="123">
        <v>5.0519510733538375</v>
      </c>
      <c r="P139" s="123">
        <v>4.8184161014900662</v>
      </c>
      <c r="Q139" s="123">
        <v>4.8232746587052864</v>
      </c>
      <c r="R139" s="123">
        <v>4.7907636821206117</v>
      </c>
      <c r="S139" s="123">
        <v>4.9956594773969636</v>
      </c>
      <c r="T139" s="123">
        <v>4.9320184733116585</v>
      </c>
      <c r="U139" s="123">
        <v>4.9530986739690004</v>
      </c>
      <c r="V139" s="123">
        <v>5.0042463633192362</v>
      </c>
      <c r="W139" s="123">
        <v>5.0639342150191364</v>
      </c>
      <c r="X139" s="123">
        <v>4.810373169703718</v>
      </c>
      <c r="Y139" s="123">
        <v>4.4717034606763635</v>
      </c>
      <c r="DA139" s="130" t="s">
        <v>3046</v>
      </c>
    </row>
    <row r="140" spans="1:105" ht="12" customHeight="1" x14ac:dyDescent="0.25">
      <c r="A140" s="97" t="s">
        <v>50</v>
      </c>
      <c r="B140" s="99">
        <v>4.4824134789590557</v>
      </c>
      <c r="C140" s="99">
        <v>4.5944276894041707</v>
      </c>
      <c r="D140" s="99">
        <v>4.9032194047587385</v>
      </c>
      <c r="E140" s="99">
        <v>5.7144842802491969</v>
      </c>
      <c r="F140" s="99">
        <v>5.2514862348654541</v>
      </c>
      <c r="G140" s="99">
        <v>6.2619860765475339</v>
      </c>
      <c r="H140" s="99">
        <v>5.4305052864762571</v>
      </c>
      <c r="I140" s="99">
        <v>5.9577238389367277</v>
      </c>
      <c r="J140" s="99">
        <v>5.1721700026166673</v>
      </c>
      <c r="K140" s="99">
        <v>5.5711714321160732</v>
      </c>
      <c r="L140" s="99">
        <v>5.3812941127752465</v>
      </c>
      <c r="M140" s="99">
        <v>5.2783024684283673</v>
      </c>
      <c r="N140" s="99">
        <v>5.1096907826141242</v>
      </c>
      <c r="O140" s="99">
        <v>4.9729919813031591</v>
      </c>
      <c r="P140" s="99">
        <v>4.9713475288644418</v>
      </c>
      <c r="Q140" s="99">
        <v>4.9657628246080243</v>
      </c>
      <c r="R140" s="99">
        <v>4.9556752990772841</v>
      </c>
      <c r="S140" s="99">
        <v>5.2396069198274153</v>
      </c>
      <c r="T140" s="99">
        <v>5.3083790197140877</v>
      </c>
      <c r="U140" s="99">
        <v>5.5393522083399205</v>
      </c>
      <c r="V140" s="99">
        <v>5.3931543739090078</v>
      </c>
      <c r="W140" s="99">
        <v>5.2095644752317254</v>
      </c>
      <c r="X140" s="99">
        <v>4.7643895160464762</v>
      </c>
      <c r="Y140" s="99">
        <v>4.3080424623110316</v>
      </c>
      <c r="DA140" s="63" t="s">
        <v>3047</v>
      </c>
    </row>
    <row r="141" spans="1:105" ht="12" customHeight="1" x14ac:dyDescent="0.25">
      <c r="A141" s="109" t="s">
        <v>120</v>
      </c>
      <c r="B141" s="110">
        <v>5.290029608669732</v>
      </c>
      <c r="C141" s="110">
        <v>5.3683730958178515</v>
      </c>
      <c r="D141" s="110">
        <v>5.3090850080938443</v>
      </c>
      <c r="E141" s="110">
        <v>5.6910712325378121</v>
      </c>
      <c r="F141" s="110">
        <v>5.6527961965931892</v>
      </c>
      <c r="G141" s="110">
        <v>5.5748378573762798</v>
      </c>
      <c r="H141" s="110">
        <v>5.7014979290750585</v>
      </c>
      <c r="I141" s="110">
        <v>5.3935977232201751</v>
      </c>
      <c r="J141" s="110">
        <v>5.2870409919434529</v>
      </c>
      <c r="K141" s="110">
        <v>5.1601591821704789</v>
      </c>
      <c r="L141" s="110">
        <v>5.4061690097345005</v>
      </c>
      <c r="M141" s="110">
        <v>5.0529426100103221</v>
      </c>
      <c r="N141" s="110">
        <v>5.0660344919781481</v>
      </c>
      <c r="O141" s="110">
        <v>5.0808042782839076</v>
      </c>
      <c r="P141" s="110">
        <v>4.7638168173553259</v>
      </c>
      <c r="Q141" s="110">
        <v>4.7736361370563491</v>
      </c>
      <c r="R141" s="110">
        <v>4.7346175169898457</v>
      </c>
      <c r="S141" s="110">
        <v>4.9148262597839691</v>
      </c>
      <c r="T141" s="110">
        <v>4.8088869892667745</v>
      </c>
      <c r="U141" s="110">
        <v>4.7659299375811939</v>
      </c>
      <c r="V141" s="110">
        <v>4.8818175614223804</v>
      </c>
      <c r="W141" s="110">
        <v>5.0164576897901334</v>
      </c>
      <c r="X141" s="110">
        <v>4.8260735761472837</v>
      </c>
      <c r="Y141" s="110">
        <v>4.5307254263454588</v>
      </c>
      <c r="DA141" s="60" t="s">
        <v>3048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120.99479083413628</v>
      </c>
      <c r="C143" s="118">
        <f t="shared" si="49"/>
        <v>129.58988701920242</v>
      </c>
      <c r="D143" s="118">
        <f t="shared" si="49"/>
        <v>125.04691356142594</v>
      </c>
      <c r="E143" s="118">
        <f t="shared" si="49"/>
        <v>127.72689902571739</v>
      </c>
      <c r="F143" s="118">
        <f t="shared" si="49"/>
        <v>119.32448261719524</v>
      </c>
      <c r="G143" s="118">
        <f t="shared" si="49"/>
        <v>121.72214483667169</v>
      </c>
      <c r="H143" s="118">
        <f t="shared" si="49"/>
        <v>119.72481519316028</v>
      </c>
      <c r="I143" s="118">
        <f t="shared" si="49"/>
        <v>114.10488605174466</v>
      </c>
      <c r="J143" s="118">
        <f t="shared" si="49"/>
        <v>113.43904021974235</v>
      </c>
      <c r="K143" s="118">
        <f t="shared" si="49"/>
        <v>115.52483469755094</v>
      </c>
      <c r="L143" s="118">
        <f t="shared" si="49"/>
        <v>126.67262149665734</v>
      </c>
      <c r="M143" s="118">
        <f t="shared" si="49"/>
        <v>113.23237649274442</v>
      </c>
      <c r="N143" s="118">
        <f t="shared" si="49"/>
        <v>117.29133025249965</v>
      </c>
      <c r="O143" s="118">
        <f t="shared" si="49"/>
        <v>116.30546251051342</v>
      </c>
      <c r="P143" s="118">
        <f t="shared" si="49"/>
        <v>104.47199487144479</v>
      </c>
      <c r="Q143" s="118">
        <f t="shared" si="49"/>
        <v>105.97296183915164</v>
      </c>
      <c r="R143" s="118">
        <f t="shared" ref="R143:V143" si="50">R144+R146+R148+R157</f>
        <v>111.6264017896624</v>
      </c>
      <c r="S143" s="118">
        <f t="shared" si="50"/>
        <v>110.76087923273944</v>
      </c>
      <c r="T143" s="118">
        <f t="shared" si="50"/>
        <v>109.50935826291492</v>
      </c>
      <c r="U143" s="118">
        <f t="shared" si="50"/>
        <v>108.89903887787153</v>
      </c>
      <c r="V143" s="118">
        <f t="shared" si="50"/>
        <v>105.96981527666793</v>
      </c>
      <c r="W143" s="118">
        <f t="shared" ref="W143:Y143" si="51">W144+W146+W148+W157</f>
        <v>113.1778952007918</v>
      </c>
      <c r="X143" s="118">
        <f t="shared" si="51"/>
        <v>107.25677111474076</v>
      </c>
      <c r="Y143" s="118">
        <f t="shared" si="51"/>
        <v>106.23289626291816</v>
      </c>
      <c r="DA143" s="129" t="s">
        <v>3049</v>
      </c>
    </row>
    <row r="144" spans="1:105" ht="12.95" customHeight="1" x14ac:dyDescent="0.25">
      <c r="A144" s="121" t="s">
        <v>57</v>
      </c>
      <c r="B144" s="123">
        <f t="shared" ref="B144:Y144" si="52">B145</f>
        <v>102.18420241443964</v>
      </c>
      <c r="C144" s="123">
        <f t="shared" si="52"/>
        <v>110.79227498636523</v>
      </c>
      <c r="D144" s="123">
        <f t="shared" si="52"/>
        <v>106.06405026342929</v>
      </c>
      <c r="E144" s="123">
        <f t="shared" si="52"/>
        <v>106.6362697541045</v>
      </c>
      <c r="F144" s="123">
        <f t="shared" si="52"/>
        <v>99.341496280486012</v>
      </c>
      <c r="G144" s="123">
        <f t="shared" si="52"/>
        <v>101.33101300897259</v>
      </c>
      <c r="H144" s="123">
        <f t="shared" si="52"/>
        <v>98.452936147815308</v>
      </c>
      <c r="I144" s="123">
        <f t="shared" si="52"/>
        <v>93.293335172845616</v>
      </c>
      <c r="J144" s="123">
        <f t="shared" si="52"/>
        <v>93.059157085837697</v>
      </c>
      <c r="K144" s="123">
        <f t="shared" si="52"/>
        <v>94.727190951638434</v>
      </c>
      <c r="L144" s="123">
        <f t="shared" si="52"/>
        <v>103.93540919866167</v>
      </c>
      <c r="M144" s="123">
        <f t="shared" si="52"/>
        <v>90.486382622493551</v>
      </c>
      <c r="N144" s="123">
        <f t="shared" si="52"/>
        <v>94.196102856189341</v>
      </c>
      <c r="O144" s="123">
        <f t="shared" si="52"/>
        <v>93.414675305743572</v>
      </c>
      <c r="P144" s="123">
        <f t="shared" si="52"/>
        <v>83.034052737457174</v>
      </c>
      <c r="Q144" s="123">
        <f t="shared" si="52"/>
        <v>83.57191791803416</v>
      </c>
      <c r="R144" s="123">
        <f t="shared" si="52"/>
        <v>88.018581287675758</v>
      </c>
      <c r="S144" s="123">
        <f t="shared" si="52"/>
        <v>86.112290105168199</v>
      </c>
      <c r="T144" s="123">
        <f t="shared" si="52"/>
        <v>84.513567335441323</v>
      </c>
      <c r="U144" s="123">
        <f t="shared" si="52"/>
        <v>83.468759510325285</v>
      </c>
      <c r="V144" s="123">
        <f t="shared" si="52"/>
        <v>80.017689565665023</v>
      </c>
      <c r="W144" s="123">
        <f t="shared" si="52"/>
        <v>87.15246431344643</v>
      </c>
      <c r="X144" s="123">
        <f t="shared" si="52"/>
        <v>83.498327758649879</v>
      </c>
      <c r="Y144" s="123">
        <f t="shared" si="52"/>
        <v>83.617976665780901</v>
      </c>
      <c r="DA144" s="130" t="s">
        <v>3050</v>
      </c>
    </row>
    <row r="145" spans="1:105" ht="12" customHeight="1" x14ac:dyDescent="0.25">
      <c r="A145" s="97" t="s">
        <v>53</v>
      </c>
      <c r="B145" s="99">
        <v>102.18420241443964</v>
      </c>
      <c r="C145" s="99">
        <v>110.79227498636523</v>
      </c>
      <c r="D145" s="99">
        <v>106.06405026342929</v>
      </c>
      <c r="E145" s="99">
        <v>106.6362697541045</v>
      </c>
      <c r="F145" s="99">
        <v>99.341496280486012</v>
      </c>
      <c r="G145" s="99">
        <v>101.33101300897259</v>
      </c>
      <c r="H145" s="99">
        <v>98.452936147815308</v>
      </c>
      <c r="I145" s="99">
        <v>93.293335172845616</v>
      </c>
      <c r="J145" s="99">
        <v>93.059157085837697</v>
      </c>
      <c r="K145" s="99">
        <v>94.727190951638434</v>
      </c>
      <c r="L145" s="99">
        <v>103.93540919866167</v>
      </c>
      <c r="M145" s="99">
        <v>90.486382622493551</v>
      </c>
      <c r="N145" s="99">
        <v>94.196102856189341</v>
      </c>
      <c r="O145" s="99">
        <v>93.414675305743572</v>
      </c>
      <c r="P145" s="99">
        <v>83.034052737457174</v>
      </c>
      <c r="Q145" s="99">
        <v>83.57191791803416</v>
      </c>
      <c r="R145" s="99">
        <v>88.018581287675758</v>
      </c>
      <c r="S145" s="99">
        <v>86.112290105168199</v>
      </c>
      <c r="T145" s="99">
        <v>84.513567335441323</v>
      </c>
      <c r="U145" s="99">
        <v>83.468759510325285</v>
      </c>
      <c r="V145" s="99">
        <v>80.017689565665023</v>
      </c>
      <c r="W145" s="99">
        <v>87.15246431344643</v>
      </c>
      <c r="X145" s="99">
        <v>83.498327758649879</v>
      </c>
      <c r="Y145" s="99">
        <v>83.617976665780901</v>
      </c>
      <c r="DA145" s="63" t="s">
        <v>3051</v>
      </c>
    </row>
    <row r="146" spans="1:105" ht="12.95" customHeight="1" x14ac:dyDescent="0.25">
      <c r="A146" s="121" t="s">
        <v>92</v>
      </c>
      <c r="B146" s="123">
        <f t="shared" ref="B146:Y146" si="53">B147</f>
        <v>2.7259112394818996</v>
      </c>
      <c r="C146" s="123">
        <f t="shared" si="53"/>
        <v>2.7170544209565488</v>
      </c>
      <c r="D146" s="123">
        <f t="shared" si="53"/>
        <v>2.0967278593498087</v>
      </c>
      <c r="E146" s="123">
        <f t="shared" si="53"/>
        <v>3.770413293200531</v>
      </c>
      <c r="F146" s="123">
        <f t="shared" si="53"/>
        <v>2.2528721958947111</v>
      </c>
      <c r="G146" s="123">
        <f t="shared" si="53"/>
        <v>2.5682668203936796</v>
      </c>
      <c r="H146" s="123">
        <f t="shared" si="53"/>
        <v>3.3375810527245648</v>
      </c>
      <c r="I146" s="123">
        <f t="shared" si="53"/>
        <v>2.5233494048556149</v>
      </c>
      <c r="J146" s="123">
        <f t="shared" si="53"/>
        <v>2.6115207765935007</v>
      </c>
      <c r="K146" s="123">
        <f t="shared" si="53"/>
        <v>3.2469185941972594</v>
      </c>
      <c r="L146" s="123">
        <f t="shared" si="53"/>
        <v>3.8601312823337706</v>
      </c>
      <c r="M146" s="123">
        <f t="shared" si="53"/>
        <v>3.8674135504478158</v>
      </c>
      <c r="N146" s="123">
        <f t="shared" si="53"/>
        <v>4.3802676660461826</v>
      </c>
      <c r="O146" s="123">
        <f t="shared" si="53"/>
        <v>4.0208389761456074</v>
      </c>
      <c r="P146" s="123">
        <f t="shared" si="53"/>
        <v>3.7422536505294022</v>
      </c>
      <c r="Q146" s="123">
        <f t="shared" si="53"/>
        <v>4.4023972810199679</v>
      </c>
      <c r="R146" s="123">
        <f t="shared" si="53"/>
        <v>5.0862481995386446</v>
      </c>
      <c r="S146" s="123">
        <f t="shared" si="53"/>
        <v>5.5907098024245485</v>
      </c>
      <c r="T146" s="123">
        <f t="shared" si="53"/>
        <v>5.416839324617194</v>
      </c>
      <c r="U146" s="123">
        <f t="shared" si="53"/>
        <v>6.1462456959919169</v>
      </c>
      <c r="V146" s="123">
        <f t="shared" si="53"/>
        <v>6.3369749131167481</v>
      </c>
      <c r="W146" s="123">
        <f t="shared" si="53"/>
        <v>6.6429163493388446</v>
      </c>
      <c r="X146" s="123">
        <f t="shared" si="53"/>
        <v>5.8997856850521622</v>
      </c>
      <c r="Y146" s="123">
        <f t="shared" si="53"/>
        <v>5.939938738553888</v>
      </c>
      <c r="DA146" s="130" t="s">
        <v>3052</v>
      </c>
    </row>
    <row r="147" spans="1:105" ht="12" customHeight="1" x14ac:dyDescent="0.25">
      <c r="A147" s="97" t="s">
        <v>53</v>
      </c>
      <c r="B147" s="99">
        <f>RES_hhdet_tesh!B147/RES_summary!B$19</f>
        <v>2.7259112394818996</v>
      </c>
      <c r="C147" s="99">
        <f>RES_hhdet_tesh!C147/RES_summary!C$19</f>
        <v>2.7170544209565488</v>
      </c>
      <c r="D147" s="99">
        <f>RES_hhdet_tesh!D147/RES_summary!D$19</f>
        <v>2.0967278593498087</v>
      </c>
      <c r="E147" s="99">
        <f>RES_hhdet_tesh!E147/RES_summary!E$19</f>
        <v>3.770413293200531</v>
      </c>
      <c r="F147" s="99">
        <f>RES_hhdet_tesh!F147/RES_summary!F$19</f>
        <v>2.2528721958947111</v>
      </c>
      <c r="G147" s="99">
        <f>RES_hhdet_tesh!G147/RES_summary!G$19</f>
        <v>2.5682668203936796</v>
      </c>
      <c r="H147" s="99">
        <f>RES_hhdet_tesh!H147/RES_summary!H$19</f>
        <v>3.3375810527245648</v>
      </c>
      <c r="I147" s="99">
        <f>RES_hhdet_tesh!I147/RES_summary!I$19</f>
        <v>2.5233494048556149</v>
      </c>
      <c r="J147" s="99">
        <f>RES_hhdet_tesh!J147/RES_summary!J$19</f>
        <v>2.6115207765935007</v>
      </c>
      <c r="K147" s="99">
        <f>RES_hhdet_tesh!K147/RES_summary!K$19</f>
        <v>3.2469185941972594</v>
      </c>
      <c r="L147" s="99">
        <f>RES_hhdet_tesh!L147/RES_summary!L$19</f>
        <v>3.8601312823337706</v>
      </c>
      <c r="M147" s="99">
        <f>RES_hhdet_tesh!M147/RES_summary!M$19</f>
        <v>3.8674135504478158</v>
      </c>
      <c r="N147" s="99">
        <f>RES_hhdet_tesh!N147/RES_summary!N$19</f>
        <v>4.3802676660461826</v>
      </c>
      <c r="O147" s="99">
        <f>RES_hhdet_tesh!O147/RES_summary!O$19</f>
        <v>4.0208389761456074</v>
      </c>
      <c r="P147" s="99">
        <f>RES_hhdet_tesh!P147/RES_summary!P$19</f>
        <v>3.7422536505294022</v>
      </c>
      <c r="Q147" s="99">
        <f>RES_hhdet_tesh!Q147/RES_summary!Q$19</f>
        <v>4.4023972810199679</v>
      </c>
      <c r="R147" s="99">
        <f>RES_hhdet_tesh!R147/RES_summary!R$19</f>
        <v>5.0862481995386446</v>
      </c>
      <c r="S147" s="99">
        <f>RES_hhdet_tesh!S147/RES_summary!S$19</f>
        <v>5.5907098024245485</v>
      </c>
      <c r="T147" s="99">
        <f>RES_hhdet_tesh!T147/RES_summary!T$19</f>
        <v>5.416839324617194</v>
      </c>
      <c r="U147" s="99">
        <f>RES_hhdet_tesh!U147/RES_summary!U$19</f>
        <v>6.1462456959919169</v>
      </c>
      <c r="V147" s="99">
        <f>RES_hhdet_tesh!V147/RES_summary!V$19</f>
        <v>6.3369749131167481</v>
      </c>
      <c r="W147" s="99">
        <f>RES_hhdet_tesh!W147/RES_summary!W$19</f>
        <v>6.6429163493388446</v>
      </c>
      <c r="X147" s="99">
        <f>RES_hhdet_tesh!X147/RES_summary!X$19</f>
        <v>5.8997856850521622</v>
      </c>
      <c r="Y147" s="99">
        <f>RES_hhdet_tesh!Y147/RES_summary!Y$19</f>
        <v>5.939938738553888</v>
      </c>
      <c r="DA147" s="63" t="s">
        <v>3053</v>
      </c>
    </row>
    <row r="148" spans="1:105" ht="12" customHeight="1" x14ac:dyDescent="0.25">
      <c r="A148" s="121" t="s">
        <v>55</v>
      </c>
      <c r="B148" s="123">
        <v>12.050585316746075</v>
      </c>
      <c r="C148" s="123">
        <v>11.692209954201632</v>
      </c>
      <c r="D148" s="123">
        <v>11.838706240152037</v>
      </c>
      <c r="E148" s="123">
        <v>11.808666740737349</v>
      </c>
      <c r="F148" s="123">
        <v>11.963627607060083</v>
      </c>
      <c r="G148" s="123">
        <v>11.906666448027229</v>
      </c>
      <c r="H148" s="123">
        <v>11.965838641911583</v>
      </c>
      <c r="I148" s="123">
        <v>12.097551685605263</v>
      </c>
      <c r="J148" s="123">
        <v>11.766690188788775</v>
      </c>
      <c r="K148" s="123">
        <v>11.703830780216954</v>
      </c>
      <c r="L148" s="123">
        <v>12.180767040860406</v>
      </c>
      <c r="M148" s="123">
        <v>12.677180740268035</v>
      </c>
      <c r="N148" s="123">
        <v>12.696715830380098</v>
      </c>
      <c r="O148" s="123">
        <v>12.971982965867603</v>
      </c>
      <c r="P148" s="123">
        <v>12.235997251205175</v>
      </c>
      <c r="Q148" s="123">
        <v>12.496561805435435</v>
      </c>
      <c r="R148" s="123">
        <v>12.837353201664317</v>
      </c>
      <c r="S148" s="123">
        <v>13.2284841542176</v>
      </c>
      <c r="T148" s="123">
        <v>13.626161456226912</v>
      </c>
      <c r="U148" s="123">
        <v>13.385187723402918</v>
      </c>
      <c r="V148" s="123">
        <v>13.516769559260357</v>
      </c>
      <c r="W148" s="123">
        <v>13.404749539292222</v>
      </c>
      <c r="X148" s="123">
        <v>11.913093865772273</v>
      </c>
      <c r="Y148" s="123">
        <v>11.00496170126177</v>
      </c>
      <c r="DA148" s="130" t="s">
        <v>3054</v>
      </c>
    </row>
    <row r="149" spans="1:105" ht="12" customHeight="1" x14ac:dyDescent="0.25">
      <c r="A149" s="97" t="s">
        <v>124</v>
      </c>
      <c r="B149" s="99">
        <v>11.275553621289108</v>
      </c>
      <c r="C149" s="99">
        <v>10.791934829004408</v>
      </c>
      <c r="D149" s="99">
        <v>10.371193896095475</v>
      </c>
      <c r="E149" s="99">
        <v>10.053083522439358</v>
      </c>
      <c r="F149" s="99">
        <v>10.479532880138153</v>
      </c>
      <c r="G149" s="99">
        <v>10.208617426347288</v>
      </c>
      <c r="H149" s="99">
        <v>10.27332808044145</v>
      </c>
      <c r="I149" s="99">
        <v>10.225674969568182</v>
      </c>
      <c r="J149" s="99">
        <v>10.374852972563202</v>
      </c>
      <c r="K149" s="99">
        <v>10.431785007051644</v>
      </c>
      <c r="L149" s="99">
        <v>10.96981469414321</v>
      </c>
      <c r="M149" s="99">
        <v>10.519955987860515</v>
      </c>
      <c r="N149" s="99">
        <v>10.15263798500483</v>
      </c>
      <c r="O149" s="99">
        <v>10.059621803543687</v>
      </c>
      <c r="P149" s="99">
        <v>9.8369133478360791</v>
      </c>
      <c r="Q149" s="99">
        <v>9.3092603934941138</v>
      </c>
      <c r="R149" s="99">
        <v>10.069624375179226</v>
      </c>
      <c r="S149" s="99">
        <v>10.10215983283787</v>
      </c>
      <c r="T149" s="99">
        <v>11.026948564139262</v>
      </c>
      <c r="U149" s="99">
        <v>10.752589487854063</v>
      </c>
      <c r="V149" s="99">
        <v>11.632901045360425</v>
      </c>
      <c r="W149" s="99">
        <v>10.925951237199619</v>
      </c>
      <c r="X149" s="99">
        <v>10.437038949196634</v>
      </c>
      <c r="Y149" s="99">
        <v>9.2318314592594959</v>
      </c>
      <c r="DA149" s="63" t="s">
        <v>3055</v>
      </c>
    </row>
    <row r="150" spans="1:105" ht="12" customHeight="1" x14ac:dyDescent="0.25">
      <c r="A150" s="97" t="s">
        <v>123</v>
      </c>
      <c r="B150" s="99">
        <v>10.331625673315198</v>
      </c>
      <c r="C150" s="99">
        <v>10.188017127713096</v>
      </c>
      <c r="D150" s="99">
        <v>9.9837688067571388</v>
      </c>
      <c r="E150" s="99">
        <v>9.9682856738146128</v>
      </c>
      <c r="F150" s="99">
        <v>10.05444262051244</v>
      </c>
      <c r="G150" s="99">
        <v>9.8226715487222602</v>
      </c>
      <c r="H150" s="99">
        <v>10.002688811652083</v>
      </c>
      <c r="I150" s="99">
        <v>10.021332085010323</v>
      </c>
      <c r="J150" s="99">
        <v>10.16673027279132</v>
      </c>
      <c r="K150" s="99">
        <v>10.233017041962112</v>
      </c>
      <c r="L150" s="99">
        <v>10.580898415129969</v>
      </c>
      <c r="M150" s="99">
        <v>9.44867116256329</v>
      </c>
      <c r="N150" s="99">
        <v>9.0910927578134011</v>
      </c>
      <c r="O150" s="99">
        <v>9.1153697658399171</v>
      </c>
      <c r="P150" s="99">
        <v>8.738703509917336</v>
      </c>
      <c r="Q150" s="99">
        <v>8.233600113714342</v>
      </c>
      <c r="R150" s="99">
        <v>8.7801688948406138</v>
      </c>
      <c r="S150" s="99">
        <v>8.8424699071127488</v>
      </c>
      <c r="T150" s="99">
        <v>9.353658128778509</v>
      </c>
      <c r="U150" s="99">
        <v>9.1978046726664413</v>
      </c>
      <c r="V150" s="99">
        <v>10.491243773244948</v>
      </c>
      <c r="W150" s="99">
        <v>9.524425748070076</v>
      </c>
      <c r="X150" s="99">
        <v>9.3618068147181432</v>
      </c>
      <c r="Y150" s="99">
        <v>8.8034114236843131</v>
      </c>
      <c r="DA150" s="63" t="s">
        <v>3056</v>
      </c>
    </row>
    <row r="151" spans="1:105" ht="12" customHeight="1" x14ac:dyDescent="0.25">
      <c r="A151" s="100" t="s">
        <v>50</v>
      </c>
      <c r="B151" s="102">
        <v>2.1482102585350349</v>
      </c>
      <c r="C151" s="102">
        <v>2.2670352724250136</v>
      </c>
      <c r="D151" s="102">
        <v>2.1621260413440977</v>
      </c>
      <c r="E151" s="102">
        <v>1.809373749598171</v>
      </c>
      <c r="F151" s="102">
        <v>1.9108374834845985</v>
      </c>
      <c r="G151" s="102">
        <v>2.0752001349161735</v>
      </c>
      <c r="H151" s="102">
        <v>2.0227955734275862</v>
      </c>
      <c r="I151" s="102">
        <v>2.0263748891204143</v>
      </c>
      <c r="J151" s="102">
        <v>2.0202328796989892</v>
      </c>
      <c r="K151" s="102">
        <v>2.1195554795186586</v>
      </c>
      <c r="L151" s="102">
        <v>1.8545739124502818</v>
      </c>
      <c r="M151" s="102">
        <v>1.2610987352239391</v>
      </c>
      <c r="N151" s="102">
        <v>1.2033411848250639</v>
      </c>
      <c r="O151" s="102">
        <v>1.0955703495654747</v>
      </c>
      <c r="P151" s="102">
        <v>1.2056855222264433</v>
      </c>
      <c r="Q151" s="102">
        <v>1.0771667637302238</v>
      </c>
      <c r="R151" s="102">
        <v>1.3567918050380923</v>
      </c>
      <c r="S151" s="102">
        <v>1.2985638548466216</v>
      </c>
      <c r="T151" s="102">
        <v>1.324448610422331</v>
      </c>
      <c r="U151" s="102">
        <v>1.3097098417900763</v>
      </c>
      <c r="V151" s="102">
        <v>1.6956697101676204</v>
      </c>
      <c r="W151" s="102">
        <v>1.7127573673706991</v>
      </c>
      <c r="X151" s="102">
        <v>1.9719971627619919</v>
      </c>
      <c r="Y151" s="102">
        <v>1.7900817118168639</v>
      </c>
      <c r="DA151" s="131" t="s">
        <v>3057</v>
      </c>
    </row>
    <row r="152" spans="1:105" ht="12" customHeight="1" x14ac:dyDescent="0.25">
      <c r="A152" s="103" t="s">
        <v>52</v>
      </c>
      <c r="B152" s="105">
        <v>8.1834154147801623</v>
      </c>
      <c r="C152" s="105">
        <v>7.9209818552880833</v>
      </c>
      <c r="D152" s="105">
        <v>7.8216427654130438</v>
      </c>
      <c r="E152" s="105">
        <v>8.1589119242164454</v>
      </c>
      <c r="F152" s="105">
        <v>8.1436051370278424</v>
      </c>
      <c r="G152" s="105">
        <v>7.7474714138060863</v>
      </c>
      <c r="H152" s="105">
        <v>7.9798932382244967</v>
      </c>
      <c r="I152" s="105">
        <v>7.9949571958899091</v>
      </c>
      <c r="J152" s="105">
        <v>8.1464973930923303</v>
      </c>
      <c r="K152" s="105">
        <v>8.1134615624434545</v>
      </c>
      <c r="L152" s="105">
        <v>8.7263245026796863</v>
      </c>
      <c r="M152" s="105">
        <v>8.1875724273393509</v>
      </c>
      <c r="N152" s="105">
        <v>7.8877515729883392</v>
      </c>
      <c r="O152" s="105">
        <v>8.0197994162744397</v>
      </c>
      <c r="P152" s="105">
        <v>7.5330179876908927</v>
      </c>
      <c r="Q152" s="105">
        <v>7.1564333499841171</v>
      </c>
      <c r="R152" s="105">
        <v>7.4233770898025213</v>
      </c>
      <c r="S152" s="105">
        <v>7.5439060522661272</v>
      </c>
      <c r="T152" s="105">
        <v>8.0292095183561791</v>
      </c>
      <c r="U152" s="105">
        <v>7.8880948308763648</v>
      </c>
      <c r="V152" s="105">
        <v>8.7955740630773303</v>
      </c>
      <c r="W152" s="105">
        <v>7.811668380699377</v>
      </c>
      <c r="X152" s="105">
        <v>7.3898096519561536</v>
      </c>
      <c r="Y152" s="105">
        <v>7.01332971186745</v>
      </c>
      <c r="DA152" s="132" t="s">
        <v>3058</v>
      </c>
    </row>
    <row r="153" spans="1:105" ht="12" customHeight="1" x14ac:dyDescent="0.25">
      <c r="A153" s="106" t="s">
        <v>122</v>
      </c>
      <c r="B153" s="102">
        <v>12.185324464358249</v>
      </c>
      <c r="C153" s="102">
        <v>11.77831219789595</v>
      </c>
      <c r="D153" s="102">
        <v>11.993769230181128</v>
      </c>
      <c r="E153" s="102">
        <v>11.935251979304798</v>
      </c>
      <c r="F153" s="102">
        <v>12.031474357283058</v>
      </c>
      <c r="G153" s="102">
        <v>11.992108524440056</v>
      </c>
      <c r="H153" s="102">
        <v>11.993168946122385</v>
      </c>
      <c r="I153" s="102">
        <v>12.005043971955262</v>
      </c>
      <c r="J153" s="102">
        <v>11.585060255349564</v>
      </c>
      <c r="K153" s="102">
        <v>11.256700443376166</v>
      </c>
      <c r="L153" s="102">
        <v>11.777623296926789</v>
      </c>
      <c r="M153" s="102">
        <v>12.362266705562478</v>
      </c>
      <c r="N153" s="102">
        <v>12.608496021540878</v>
      </c>
      <c r="O153" s="102">
        <v>13.027554840198668</v>
      </c>
      <c r="P153" s="102">
        <v>12.183740617302108</v>
      </c>
      <c r="Q153" s="102">
        <v>12.578630402315381</v>
      </c>
      <c r="R153" s="102">
        <v>12.809927838577533</v>
      </c>
      <c r="S153" s="102">
        <v>13.132917200582519</v>
      </c>
      <c r="T153" s="102">
        <v>13.335040690129775</v>
      </c>
      <c r="U153" s="102">
        <v>13.130939765038042</v>
      </c>
      <c r="V153" s="102">
        <v>13.260134721445114</v>
      </c>
      <c r="W153" s="102">
        <v>13.107984230499095</v>
      </c>
      <c r="X153" s="102">
        <v>11.170597047243648</v>
      </c>
      <c r="Y153" s="102">
        <v>10.643462858357385</v>
      </c>
      <c r="DA153" s="131" t="s">
        <v>3059</v>
      </c>
    </row>
    <row r="154" spans="1:105" ht="12" customHeight="1" x14ac:dyDescent="0.25">
      <c r="A154" s="107" t="s">
        <v>121</v>
      </c>
      <c r="B154" s="105">
        <v>12.185107164766523</v>
      </c>
      <c r="C154" s="105">
        <v>12.445115588546063</v>
      </c>
      <c r="D154" s="105">
        <v>13.201460499125055</v>
      </c>
      <c r="E154" s="105">
        <v>13.981266204421029</v>
      </c>
      <c r="F154" s="105">
        <v>14.193173131334571</v>
      </c>
      <c r="G154" s="105">
        <v>14.291802025294039</v>
      </c>
      <c r="H154" s="105">
        <v>14.415701322624923</v>
      </c>
      <c r="I154" s="105">
        <v>14.710558769151532</v>
      </c>
      <c r="J154" s="105">
        <v>13.954261937365427</v>
      </c>
      <c r="K154" s="105">
        <v>14.409067014136404</v>
      </c>
      <c r="L154" s="105">
        <v>14.483259945190841</v>
      </c>
      <c r="M154" s="105">
        <v>15.28091378428765</v>
      </c>
      <c r="N154" s="105">
        <v>14.885302197078667</v>
      </c>
      <c r="O154" s="105">
        <v>14.983859780475509</v>
      </c>
      <c r="P154" s="105">
        <v>13.993681590227901</v>
      </c>
      <c r="Q154" s="105">
        <v>14.333100678757862</v>
      </c>
      <c r="R154" s="105">
        <v>14.529787274663509</v>
      </c>
      <c r="S154" s="105">
        <v>15.199582203124065</v>
      </c>
      <c r="T154" s="105">
        <v>15.575564502918933</v>
      </c>
      <c r="U154" s="105">
        <v>15.217691483244021</v>
      </c>
      <c r="V154" s="105">
        <v>14.950507832056108</v>
      </c>
      <c r="W154" s="105">
        <v>15.029792191264779</v>
      </c>
      <c r="X154" s="105">
        <v>13.683143019409762</v>
      </c>
      <c r="Y154" s="105">
        <v>12.206148794144339</v>
      </c>
      <c r="DA154" s="132" t="s">
        <v>3060</v>
      </c>
    </row>
    <row r="155" spans="1:105" ht="12" customHeight="1" x14ac:dyDescent="0.25">
      <c r="A155" s="108" t="s">
        <v>53</v>
      </c>
      <c r="B155" s="99">
        <v>6.105191050056118</v>
      </c>
      <c r="C155" s="99">
        <v>6.1353526153263518</v>
      </c>
      <c r="D155" s="99">
        <v>6.2646866912991541</v>
      </c>
      <c r="E155" s="99">
        <v>6.293874762128004</v>
      </c>
      <c r="F155" s="99">
        <v>6.4817643907150169</v>
      </c>
      <c r="G155" s="99">
        <v>6.2765014804863526</v>
      </c>
      <c r="H155" s="99">
        <v>6.0999101880859898</v>
      </c>
      <c r="I155" s="99">
        <v>6.6329115197885606</v>
      </c>
      <c r="J155" s="99">
        <v>5.7387816602114672</v>
      </c>
      <c r="K155" s="99">
        <v>5.8833846412079804</v>
      </c>
      <c r="L155" s="99">
        <v>5.9532428361418477</v>
      </c>
      <c r="M155" s="99">
        <v>6.0291101564880725</v>
      </c>
      <c r="N155" s="99">
        <v>5.8177611033818453</v>
      </c>
      <c r="O155" s="99">
        <v>6.035859968859481</v>
      </c>
      <c r="P155" s="99">
        <v>5.111236709531207</v>
      </c>
      <c r="Q155" s="99">
        <v>5.2333126283669156</v>
      </c>
      <c r="R155" s="99">
        <v>5.3415916980566012</v>
      </c>
      <c r="S155" s="99">
        <v>5.8234067013504776</v>
      </c>
      <c r="T155" s="99">
        <v>5.6766873419429773</v>
      </c>
      <c r="U155" s="99">
        <v>5.4467416022872479</v>
      </c>
      <c r="V155" s="99">
        <v>5.0219395440071182</v>
      </c>
      <c r="W155" s="99">
        <v>5.4451369862871646</v>
      </c>
      <c r="X155" s="99">
        <v>4.3537318625970789</v>
      </c>
      <c r="Y155" s="99">
        <v>3.5833239567006046</v>
      </c>
      <c r="DA155" s="63" t="s">
        <v>3061</v>
      </c>
    </row>
    <row r="156" spans="1:105" ht="12" customHeight="1" x14ac:dyDescent="0.25">
      <c r="A156" s="108" t="s">
        <v>52</v>
      </c>
      <c r="B156" s="99">
        <v>6.0799161147104037</v>
      </c>
      <c r="C156" s="99">
        <v>6.3097629732197085</v>
      </c>
      <c r="D156" s="99">
        <v>6.9367738078259045</v>
      </c>
      <c r="E156" s="99">
        <v>7.687391442293019</v>
      </c>
      <c r="F156" s="99">
        <v>7.7114087406195537</v>
      </c>
      <c r="G156" s="99">
        <v>8.0153005448076868</v>
      </c>
      <c r="H156" s="99">
        <v>8.3157911345389373</v>
      </c>
      <c r="I156" s="99">
        <v>8.0776472493629736</v>
      </c>
      <c r="J156" s="99">
        <v>8.2154802771539579</v>
      </c>
      <c r="K156" s="99">
        <v>8.5256823729284239</v>
      </c>
      <c r="L156" s="99">
        <v>8.5300171090489894</v>
      </c>
      <c r="M156" s="99">
        <v>9.2518036277995783</v>
      </c>
      <c r="N156" s="99">
        <v>9.0675410936968213</v>
      </c>
      <c r="O156" s="99">
        <v>8.9479998116160271</v>
      </c>
      <c r="P156" s="99">
        <v>8.8824448806966902</v>
      </c>
      <c r="Q156" s="99">
        <v>9.0997880503909485</v>
      </c>
      <c r="R156" s="99">
        <v>9.1881955766069048</v>
      </c>
      <c r="S156" s="99">
        <v>9.3761755017735897</v>
      </c>
      <c r="T156" s="99">
        <v>9.8988771609759603</v>
      </c>
      <c r="U156" s="99">
        <v>9.7709498809567794</v>
      </c>
      <c r="V156" s="99">
        <v>9.9285682880489858</v>
      </c>
      <c r="W156" s="99">
        <v>9.5846552049776133</v>
      </c>
      <c r="X156" s="99">
        <v>9.3294111568126858</v>
      </c>
      <c r="Y156" s="99">
        <v>8.6228248374437388</v>
      </c>
      <c r="DA156" s="63" t="s">
        <v>3062</v>
      </c>
    </row>
    <row r="157" spans="1:105" ht="12" customHeight="1" x14ac:dyDescent="0.25">
      <c r="A157" s="121" t="s">
        <v>54</v>
      </c>
      <c r="B157" s="123">
        <v>4.034091863468662</v>
      </c>
      <c r="C157" s="123">
        <v>4.388347657679029</v>
      </c>
      <c r="D157" s="123">
        <v>5.047429198494803</v>
      </c>
      <c r="E157" s="123">
        <v>5.5115492376750028</v>
      </c>
      <c r="F157" s="123">
        <v>5.76648653375445</v>
      </c>
      <c r="G157" s="123">
        <v>5.9161985592781976</v>
      </c>
      <c r="H157" s="123">
        <v>5.9684593507088284</v>
      </c>
      <c r="I157" s="123">
        <v>6.1906497884381713</v>
      </c>
      <c r="J157" s="123">
        <v>6.0016721685223891</v>
      </c>
      <c r="K157" s="123">
        <v>5.8468943714983093</v>
      </c>
      <c r="L157" s="123">
        <v>6.6963139748014999</v>
      </c>
      <c r="M157" s="123">
        <v>6.2013995795350176</v>
      </c>
      <c r="N157" s="123">
        <v>6.0182438998840286</v>
      </c>
      <c r="O157" s="123">
        <v>5.8979652627566255</v>
      </c>
      <c r="P157" s="123">
        <v>5.4596912322530411</v>
      </c>
      <c r="Q157" s="123">
        <v>5.5020848346620745</v>
      </c>
      <c r="R157" s="123">
        <v>5.6842191007836735</v>
      </c>
      <c r="S157" s="123">
        <v>5.8293951709290912</v>
      </c>
      <c r="T157" s="123">
        <v>5.9527901466294804</v>
      </c>
      <c r="U157" s="123">
        <v>5.8988459481514033</v>
      </c>
      <c r="V157" s="123">
        <v>6.0983812386257981</v>
      </c>
      <c r="W157" s="123">
        <v>5.977764998714294</v>
      </c>
      <c r="X157" s="123">
        <v>5.9455638052664517</v>
      </c>
      <c r="Y157" s="123">
        <v>5.6700191573216063</v>
      </c>
      <c r="DA157" s="130" t="s">
        <v>3063</v>
      </c>
    </row>
    <row r="158" spans="1:105" ht="12" customHeight="1" x14ac:dyDescent="0.25">
      <c r="A158" s="97" t="s">
        <v>50</v>
      </c>
      <c r="B158" s="99">
        <v>8.6364021483064004</v>
      </c>
      <c r="C158" s="99">
        <v>9.0220980360815322</v>
      </c>
      <c r="D158" s="99">
        <v>10.085389548346127</v>
      </c>
      <c r="E158" s="99">
        <v>11.788892715523351</v>
      </c>
      <c r="F158" s="99">
        <v>11.545438515169696</v>
      </c>
      <c r="G158" s="99">
        <v>10.13952606413563</v>
      </c>
      <c r="H158" s="99">
        <v>9.275030568741558</v>
      </c>
      <c r="I158" s="99">
        <v>8.979946243243349</v>
      </c>
      <c r="J158" s="99">
        <v>8.1776547380297586</v>
      </c>
      <c r="K158" s="99">
        <v>8.2437195479957133</v>
      </c>
      <c r="L158" s="99">
        <v>8.4434727836177874</v>
      </c>
      <c r="M158" s="99">
        <v>8.2766946108912851</v>
      </c>
      <c r="N158" s="99">
        <v>7.8276024002394697</v>
      </c>
      <c r="O158" s="99">
        <v>7.6492822938368858</v>
      </c>
      <c r="P158" s="99">
        <v>7.2407316585876496</v>
      </c>
      <c r="Q158" s="99">
        <v>7.0204392315439499</v>
      </c>
      <c r="R158" s="99">
        <v>6.8571852168402367</v>
      </c>
      <c r="S158" s="99">
        <v>7.2119732848240332</v>
      </c>
      <c r="T158" s="99">
        <v>7.1531005385602198</v>
      </c>
      <c r="U158" s="99">
        <v>7.0827434136976652</v>
      </c>
      <c r="V158" s="99">
        <v>7.4588771608850477</v>
      </c>
      <c r="W158" s="99">
        <v>6.8028391911075179</v>
      </c>
      <c r="X158" s="99">
        <v>6.2006236189325588</v>
      </c>
      <c r="Y158" s="99">
        <v>5.6307220307004684</v>
      </c>
      <c r="DA158" s="63" t="s">
        <v>3064</v>
      </c>
    </row>
    <row r="159" spans="1:105" ht="12" customHeight="1" x14ac:dyDescent="0.25">
      <c r="A159" s="109" t="s">
        <v>120</v>
      </c>
      <c r="B159" s="110">
        <v>3.4668485330126066</v>
      </c>
      <c r="C159" s="110">
        <v>3.7883665065170078</v>
      </c>
      <c r="D159" s="110">
        <v>4.3090997949541396</v>
      </c>
      <c r="E159" s="110">
        <v>4.4630014337250827</v>
      </c>
      <c r="F159" s="110">
        <v>4.704520526275747</v>
      </c>
      <c r="G159" s="110">
        <v>5.0720512375461961</v>
      </c>
      <c r="H159" s="110">
        <v>5.265528207654353</v>
      </c>
      <c r="I159" s="110">
        <v>5.5588066034340944</v>
      </c>
      <c r="J159" s="110">
        <v>5.4889441072132126</v>
      </c>
      <c r="K159" s="110">
        <v>5.2521031429694167</v>
      </c>
      <c r="L159" s="110">
        <v>6.2386861868750687</v>
      </c>
      <c r="M159" s="110">
        <v>5.6388177074329482</v>
      </c>
      <c r="N159" s="110">
        <v>5.5035267563115946</v>
      </c>
      <c r="O159" s="110">
        <v>5.3848501829424311</v>
      </c>
      <c r="P159" s="110">
        <v>4.944443926130214</v>
      </c>
      <c r="Q159" s="110">
        <v>5.0822665189306617</v>
      </c>
      <c r="R159" s="110">
        <v>5.3840870236479716</v>
      </c>
      <c r="S159" s="110">
        <v>5.4915766860059261</v>
      </c>
      <c r="T159" s="110">
        <v>5.6735102332022649</v>
      </c>
      <c r="U159" s="110">
        <v>5.6274797080696048</v>
      </c>
      <c r="V159" s="110">
        <v>5.7939277298275389</v>
      </c>
      <c r="W159" s="110">
        <v>5.7968710407665922</v>
      </c>
      <c r="X159" s="110">
        <v>5.8916845739650121</v>
      </c>
      <c r="Y159" s="110">
        <v>5.6780425910627716</v>
      </c>
      <c r="DA159" s="60" t="s">
        <v>3065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104.29745371713905</v>
      </c>
      <c r="C161" s="118">
        <f t="shared" si="54"/>
        <v>108.83389955845718</v>
      </c>
      <c r="D161" s="118">
        <f t="shared" si="54"/>
        <v>105.5677043443461</v>
      </c>
      <c r="E161" s="118">
        <f t="shared" si="54"/>
        <v>112.43849242390584</v>
      </c>
      <c r="F161" s="118">
        <f t="shared" si="54"/>
        <v>106.55683572365348</v>
      </c>
      <c r="G161" s="118">
        <f t="shared" si="54"/>
        <v>102.50947031845979</v>
      </c>
      <c r="H161" s="118">
        <f t="shared" si="54"/>
        <v>102.81450969710572</v>
      </c>
      <c r="I161" s="118">
        <f t="shared" si="54"/>
        <v>94.85452719932384</v>
      </c>
      <c r="J161" s="118">
        <f t="shared" si="54"/>
        <v>98.023515201088415</v>
      </c>
      <c r="K161" s="118">
        <f t="shared" si="54"/>
        <v>95.418114474530682</v>
      </c>
      <c r="L161" s="118">
        <f t="shared" si="54"/>
        <v>106.78438798780017</v>
      </c>
      <c r="M161" s="118">
        <f t="shared" si="54"/>
        <v>94.538620473822348</v>
      </c>
      <c r="N161" s="118">
        <f t="shared" si="54"/>
        <v>103.14929014448529</v>
      </c>
      <c r="O161" s="118">
        <f t="shared" si="54"/>
        <v>103.41031253233969</v>
      </c>
      <c r="P161" s="118">
        <f t="shared" si="54"/>
        <v>90.385303274631013</v>
      </c>
      <c r="Q161" s="118">
        <f t="shared" si="54"/>
        <v>94.155800776464147</v>
      </c>
      <c r="R161" s="118">
        <f t="shared" ref="R161:V161" si="55">R162+R164+R166+R175</f>
        <v>101.98100792715287</v>
      </c>
      <c r="S161" s="118">
        <f t="shared" si="55"/>
        <v>103.8978892412626</v>
      </c>
      <c r="T161" s="118">
        <f t="shared" si="55"/>
        <v>102.77189142540058</v>
      </c>
      <c r="U161" s="118">
        <f t="shared" si="55"/>
        <v>102.27402094795498</v>
      </c>
      <c r="V161" s="118">
        <f t="shared" si="55"/>
        <v>97.287076468189184</v>
      </c>
      <c r="W161" s="118">
        <f t="shared" ref="W161:Y161" si="56">W162+W164+W166+W175</f>
        <v>105.67567196735061</v>
      </c>
      <c r="X161" s="118">
        <f t="shared" si="56"/>
        <v>94.962988162212156</v>
      </c>
      <c r="Y161" s="118">
        <f t="shared" si="56"/>
        <v>90.723307713055519</v>
      </c>
      <c r="DA161" s="129" t="s">
        <v>3066</v>
      </c>
    </row>
    <row r="162" spans="1:105" ht="12.95" customHeight="1" x14ac:dyDescent="0.25">
      <c r="A162" s="121" t="s">
        <v>57</v>
      </c>
      <c r="B162" s="123">
        <f t="shared" ref="B162:Y162" si="57">B163</f>
        <v>85.892442864009439</v>
      </c>
      <c r="C162" s="123">
        <f t="shared" si="57"/>
        <v>90.178067248340909</v>
      </c>
      <c r="D162" s="123">
        <f t="shared" si="57"/>
        <v>87.12033463247522</v>
      </c>
      <c r="E162" s="123">
        <f t="shared" si="57"/>
        <v>90.861212960852129</v>
      </c>
      <c r="F162" s="123">
        <f t="shared" si="57"/>
        <v>87.787923637409932</v>
      </c>
      <c r="G162" s="123">
        <f t="shared" si="57"/>
        <v>83.505859668046696</v>
      </c>
      <c r="H162" s="123">
        <f t="shared" si="57"/>
        <v>82.741340854276046</v>
      </c>
      <c r="I162" s="123">
        <f t="shared" si="57"/>
        <v>75.761408728627288</v>
      </c>
      <c r="J162" s="123">
        <f t="shared" si="57"/>
        <v>78.918184204791302</v>
      </c>
      <c r="K162" s="123">
        <f t="shared" si="57"/>
        <v>76.52681741759244</v>
      </c>
      <c r="L162" s="123">
        <f t="shared" si="57"/>
        <v>86.776067439383382</v>
      </c>
      <c r="M162" s="123">
        <f t="shared" si="57"/>
        <v>74.269807426302222</v>
      </c>
      <c r="N162" s="123">
        <f t="shared" si="57"/>
        <v>82.003244451423669</v>
      </c>
      <c r="O162" s="123">
        <f t="shared" si="57"/>
        <v>82.589406985851937</v>
      </c>
      <c r="P162" s="123">
        <f t="shared" si="57"/>
        <v>70.44622241584409</v>
      </c>
      <c r="Q162" s="123">
        <f t="shared" si="57"/>
        <v>72.671160531163608</v>
      </c>
      <c r="R162" s="123">
        <f t="shared" si="57"/>
        <v>79.801166613649798</v>
      </c>
      <c r="S162" s="123">
        <f t="shared" si="57"/>
        <v>80.668597740119111</v>
      </c>
      <c r="T162" s="123">
        <f t="shared" si="57"/>
        <v>80.047704460280073</v>
      </c>
      <c r="U162" s="123">
        <f t="shared" si="57"/>
        <v>79.267618154334158</v>
      </c>
      <c r="V162" s="123">
        <f t="shared" si="57"/>
        <v>74.037135778386371</v>
      </c>
      <c r="W162" s="123">
        <f t="shared" si="57"/>
        <v>82.40767887751808</v>
      </c>
      <c r="X162" s="123">
        <f t="shared" si="57"/>
        <v>73.350795138880642</v>
      </c>
      <c r="Y162" s="123">
        <f t="shared" si="57"/>
        <v>70.256086360721682</v>
      </c>
      <c r="DA162" s="130" t="s">
        <v>3067</v>
      </c>
    </row>
    <row r="163" spans="1:105" ht="12" customHeight="1" x14ac:dyDescent="0.25">
      <c r="A163" s="97" t="s">
        <v>53</v>
      </c>
      <c r="B163" s="110">
        <v>85.892442864009439</v>
      </c>
      <c r="C163" s="110">
        <v>90.178067248340909</v>
      </c>
      <c r="D163" s="110">
        <v>87.12033463247522</v>
      </c>
      <c r="E163" s="110">
        <v>90.861212960852129</v>
      </c>
      <c r="F163" s="110">
        <v>87.787923637409932</v>
      </c>
      <c r="G163" s="110">
        <v>83.505859668046696</v>
      </c>
      <c r="H163" s="110">
        <v>82.741340854276046</v>
      </c>
      <c r="I163" s="110">
        <v>75.761408728627288</v>
      </c>
      <c r="J163" s="110">
        <v>78.918184204791302</v>
      </c>
      <c r="K163" s="110">
        <v>76.52681741759244</v>
      </c>
      <c r="L163" s="110">
        <v>86.776067439383382</v>
      </c>
      <c r="M163" s="110">
        <v>74.269807426302222</v>
      </c>
      <c r="N163" s="110">
        <v>82.003244451423669</v>
      </c>
      <c r="O163" s="110">
        <v>82.589406985851937</v>
      </c>
      <c r="P163" s="110">
        <v>70.44622241584409</v>
      </c>
      <c r="Q163" s="110">
        <v>72.671160531163608</v>
      </c>
      <c r="R163" s="110">
        <v>79.801166613649798</v>
      </c>
      <c r="S163" s="110">
        <v>80.668597740119111</v>
      </c>
      <c r="T163" s="110">
        <v>80.047704460280073</v>
      </c>
      <c r="U163" s="110">
        <v>79.267618154334158</v>
      </c>
      <c r="V163" s="110">
        <v>74.037135778386371</v>
      </c>
      <c r="W163" s="110">
        <v>82.40767887751808</v>
      </c>
      <c r="X163" s="110">
        <v>73.350795138880642</v>
      </c>
      <c r="Y163" s="110">
        <v>70.256086360721682</v>
      </c>
      <c r="DA163" s="60" t="s">
        <v>3068</v>
      </c>
    </row>
    <row r="164" spans="1:105" ht="12.95" customHeight="1" x14ac:dyDescent="0.25">
      <c r="A164" s="121" t="s">
        <v>92</v>
      </c>
      <c r="B164" s="123">
        <f t="shared" ref="B164:Y164" si="58">B165</f>
        <v>2.0680432383179279</v>
      </c>
      <c r="C164" s="123">
        <f t="shared" si="58"/>
        <v>2.5051373221716671</v>
      </c>
      <c r="D164" s="123">
        <f t="shared" si="58"/>
        <v>2.0676576182303301</v>
      </c>
      <c r="E164" s="123">
        <f t="shared" si="58"/>
        <v>5.1466353346300719</v>
      </c>
      <c r="F164" s="123">
        <f t="shared" si="58"/>
        <v>2.3655355006021539</v>
      </c>
      <c r="G164" s="123">
        <f t="shared" si="58"/>
        <v>2.9269671486234068</v>
      </c>
      <c r="H164" s="123">
        <f t="shared" si="58"/>
        <v>3.6588611200942913</v>
      </c>
      <c r="I164" s="123">
        <f t="shared" si="58"/>
        <v>2.6614146230852422</v>
      </c>
      <c r="J164" s="123">
        <f t="shared" si="58"/>
        <v>2.8024357975896685</v>
      </c>
      <c r="K164" s="123">
        <f t="shared" si="58"/>
        <v>3.2262661184154933</v>
      </c>
      <c r="L164" s="123">
        <f t="shared" si="58"/>
        <v>3.3805359638948818</v>
      </c>
      <c r="M164" s="123">
        <f t="shared" si="58"/>
        <v>3.4492258637689233</v>
      </c>
      <c r="N164" s="123">
        <f t="shared" si="58"/>
        <v>4.2722702482703587</v>
      </c>
      <c r="O164" s="123">
        <f t="shared" si="58"/>
        <v>3.7202525507457671</v>
      </c>
      <c r="P164" s="123">
        <f t="shared" si="58"/>
        <v>3.3908956763204405</v>
      </c>
      <c r="Q164" s="123">
        <f t="shared" si="58"/>
        <v>4.6099977797417511</v>
      </c>
      <c r="R164" s="123">
        <f t="shared" si="58"/>
        <v>5.0571681127891583</v>
      </c>
      <c r="S164" s="123">
        <f t="shared" si="58"/>
        <v>5.5421807333117554</v>
      </c>
      <c r="T164" s="123">
        <f t="shared" si="58"/>
        <v>4.8681019159318835</v>
      </c>
      <c r="U164" s="123">
        <f t="shared" si="58"/>
        <v>5.4628526546739824</v>
      </c>
      <c r="V164" s="123">
        <f t="shared" si="58"/>
        <v>5.5155909780898389</v>
      </c>
      <c r="W164" s="123">
        <f t="shared" si="58"/>
        <v>5.4842094591562445</v>
      </c>
      <c r="X164" s="123">
        <f t="shared" si="58"/>
        <v>4.777967963783067</v>
      </c>
      <c r="Y164" s="123">
        <f t="shared" si="58"/>
        <v>4.5291218207741926</v>
      </c>
      <c r="DA164" s="130" t="s">
        <v>3069</v>
      </c>
    </row>
    <row r="165" spans="1:105" ht="12" customHeight="1" x14ac:dyDescent="0.25">
      <c r="A165" s="97" t="s">
        <v>53</v>
      </c>
      <c r="B165" s="99">
        <f>RES_hhdet_tesh!B165/RES_summary!B$19</f>
        <v>2.0680432383179279</v>
      </c>
      <c r="C165" s="99">
        <f>RES_hhdet_tesh!C165/RES_summary!C$19</f>
        <v>2.5051373221716671</v>
      </c>
      <c r="D165" s="99">
        <f>RES_hhdet_tesh!D165/RES_summary!D$19</f>
        <v>2.0676576182303301</v>
      </c>
      <c r="E165" s="99">
        <f>RES_hhdet_tesh!E165/RES_summary!E$19</f>
        <v>5.1466353346300719</v>
      </c>
      <c r="F165" s="99">
        <f>RES_hhdet_tesh!F165/RES_summary!F$19</f>
        <v>2.3655355006021539</v>
      </c>
      <c r="G165" s="99">
        <f>RES_hhdet_tesh!G165/RES_summary!G$19</f>
        <v>2.9269671486234068</v>
      </c>
      <c r="H165" s="99">
        <f>RES_hhdet_tesh!H165/RES_summary!H$19</f>
        <v>3.6588611200942913</v>
      </c>
      <c r="I165" s="99">
        <f>RES_hhdet_tesh!I165/RES_summary!I$19</f>
        <v>2.6614146230852422</v>
      </c>
      <c r="J165" s="99">
        <f>RES_hhdet_tesh!J165/RES_summary!J$19</f>
        <v>2.8024357975896685</v>
      </c>
      <c r="K165" s="99">
        <f>RES_hhdet_tesh!K165/RES_summary!K$19</f>
        <v>3.2262661184154933</v>
      </c>
      <c r="L165" s="99">
        <f>RES_hhdet_tesh!L165/RES_summary!L$19</f>
        <v>3.3805359638948818</v>
      </c>
      <c r="M165" s="99">
        <f>RES_hhdet_tesh!M165/RES_summary!M$19</f>
        <v>3.4492258637689233</v>
      </c>
      <c r="N165" s="99">
        <f>RES_hhdet_tesh!N165/RES_summary!N$19</f>
        <v>4.2722702482703587</v>
      </c>
      <c r="O165" s="99">
        <f>RES_hhdet_tesh!O165/RES_summary!O$19</f>
        <v>3.7202525507457671</v>
      </c>
      <c r="P165" s="99">
        <f>RES_hhdet_tesh!P165/RES_summary!P$19</f>
        <v>3.3908956763204405</v>
      </c>
      <c r="Q165" s="99">
        <f>RES_hhdet_tesh!Q165/RES_summary!Q$19</f>
        <v>4.6099977797417511</v>
      </c>
      <c r="R165" s="99">
        <f>RES_hhdet_tesh!R165/RES_summary!R$19</f>
        <v>5.0571681127891583</v>
      </c>
      <c r="S165" s="99">
        <f>RES_hhdet_tesh!S165/RES_summary!S$19</f>
        <v>5.5421807333117554</v>
      </c>
      <c r="T165" s="99">
        <f>RES_hhdet_tesh!T165/RES_summary!T$19</f>
        <v>4.8681019159318835</v>
      </c>
      <c r="U165" s="99">
        <f>RES_hhdet_tesh!U165/RES_summary!U$19</f>
        <v>5.4628526546739824</v>
      </c>
      <c r="V165" s="99">
        <f>RES_hhdet_tesh!V165/RES_summary!V$19</f>
        <v>5.5155909780898389</v>
      </c>
      <c r="W165" s="99">
        <f>RES_hhdet_tesh!W165/RES_summary!W$19</f>
        <v>5.4842094591562445</v>
      </c>
      <c r="X165" s="99">
        <f>RES_hhdet_tesh!X165/RES_summary!X$19</f>
        <v>4.777967963783067</v>
      </c>
      <c r="Y165" s="99">
        <f>RES_hhdet_tesh!Y165/RES_summary!Y$19</f>
        <v>4.5291218207741926</v>
      </c>
      <c r="DA165" s="63" t="s">
        <v>3070</v>
      </c>
    </row>
    <row r="166" spans="1:105" ht="12" customHeight="1" x14ac:dyDescent="0.25">
      <c r="A166" s="121" t="s">
        <v>55</v>
      </c>
      <c r="B166" s="123">
        <v>11.285078090827675</v>
      </c>
      <c r="C166" s="123">
        <v>10.950841192235842</v>
      </c>
      <c r="D166" s="123">
        <v>11.072612768635405</v>
      </c>
      <c r="E166" s="123">
        <v>11.14249425071451</v>
      </c>
      <c r="F166" s="123">
        <v>11.205377607816247</v>
      </c>
      <c r="G166" s="123">
        <v>10.817429642143031</v>
      </c>
      <c r="H166" s="123">
        <v>10.904407320894752</v>
      </c>
      <c r="I166" s="123">
        <v>10.874785292175476</v>
      </c>
      <c r="J166" s="123">
        <v>10.81543584710449</v>
      </c>
      <c r="K166" s="123">
        <v>10.605377123760901</v>
      </c>
      <c r="L166" s="123">
        <v>11.058067504076405</v>
      </c>
      <c r="M166" s="123">
        <v>11.504461085728737</v>
      </c>
      <c r="N166" s="123">
        <v>11.597978083380584</v>
      </c>
      <c r="O166" s="123">
        <v>11.952883076318548</v>
      </c>
      <c r="P166" s="123">
        <v>11.600122214651529</v>
      </c>
      <c r="Q166" s="123">
        <v>11.830102181393213</v>
      </c>
      <c r="R166" s="123">
        <v>12.147327896694877</v>
      </c>
      <c r="S166" s="123">
        <v>12.517345937882318</v>
      </c>
      <c r="T166" s="123">
        <v>12.625004211647219</v>
      </c>
      <c r="U166" s="123">
        <v>12.465791978651991</v>
      </c>
      <c r="V166" s="123">
        <v>12.52775187311433</v>
      </c>
      <c r="W166" s="123">
        <v>12.696034853980118</v>
      </c>
      <c r="X166" s="123">
        <v>11.561992843645855</v>
      </c>
      <c r="Y166" s="123">
        <v>10.956133219861981</v>
      </c>
      <c r="DA166" s="130" t="s">
        <v>3071</v>
      </c>
    </row>
    <row r="167" spans="1:105" ht="12" customHeight="1" x14ac:dyDescent="0.25">
      <c r="A167" s="97" t="s">
        <v>124</v>
      </c>
      <c r="B167" s="99">
        <v>10.045180395935395</v>
      </c>
      <c r="C167" s="99">
        <v>9.7717723680767197</v>
      </c>
      <c r="D167" s="99">
        <v>9.7210189697166882</v>
      </c>
      <c r="E167" s="99">
        <v>9.2834250899560224</v>
      </c>
      <c r="F167" s="99">
        <v>9.4632756949418191</v>
      </c>
      <c r="G167" s="99">
        <v>9.3694782704899477</v>
      </c>
      <c r="H167" s="99">
        <v>9.0113127882222717</v>
      </c>
      <c r="I167" s="99">
        <v>9.0327118681403213</v>
      </c>
      <c r="J167" s="99">
        <v>8.9604935554429161</v>
      </c>
      <c r="K167" s="99">
        <v>8.8764846440056786</v>
      </c>
      <c r="L167" s="99">
        <v>9.24150410455381</v>
      </c>
      <c r="M167" s="99">
        <v>9.449445436682085</v>
      </c>
      <c r="N167" s="99">
        <v>9.282052612064593</v>
      </c>
      <c r="O167" s="99">
        <v>9.5530018938332795</v>
      </c>
      <c r="P167" s="99">
        <v>9.6122803727807788</v>
      </c>
      <c r="Q167" s="99">
        <v>9.4347426114646673</v>
      </c>
      <c r="R167" s="99">
        <v>9.849323988350644</v>
      </c>
      <c r="S167" s="99">
        <v>10.31321656680992</v>
      </c>
      <c r="T167" s="99">
        <v>10.511704940302421</v>
      </c>
      <c r="U167" s="99">
        <v>10.13777067497151</v>
      </c>
      <c r="V167" s="99">
        <v>9.953328007002737</v>
      </c>
      <c r="W167" s="99">
        <v>10.462645079186567</v>
      </c>
      <c r="X167" s="99">
        <v>10.916396150728847</v>
      </c>
      <c r="Y167" s="99">
        <v>9.2052192682403273</v>
      </c>
      <c r="DA167" s="63" t="s">
        <v>3072</v>
      </c>
    </row>
    <row r="168" spans="1:105" ht="12" customHeight="1" x14ac:dyDescent="0.25">
      <c r="A168" s="97" t="s">
        <v>123</v>
      </c>
      <c r="B168" s="99">
        <v>9.6557963701658185</v>
      </c>
      <c r="C168" s="99">
        <v>9.5867289087094356</v>
      </c>
      <c r="D168" s="99">
        <v>9.566693412036555</v>
      </c>
      <c r="E168" s="99">
        <v>9.3239853584725356</v>
      </c>
      <c r="F168" s="99">
        <v>9.3493394712825193</v>
      </c>
      <c r="G168" s="99">
        <v>9.3076248253055365</v>
      </c>
      <c r="H168" s="99">
        <v>9.31034389004164</v>
      </c>
      <c r="I168" s="99">
        <v>9.1828982486972279</v>
      </c>
      <c r="J168" s="99">
        <v>9.1513875467591586</v>
      </c>
      <c r="K168" s="99">
        <v>8.9036637039486468</v>
      </c>
      <c r="L168" s="99">
        <v>9.3546479212445188</v>
      </c>
      <c r="M168" s="99">
        <v>9.2507373004774216</v>
      </c>
      <c r="N168" s="99">
        <v>9.0712216380758104</v>
      </c>
      <c r="O168" s="99">
        <v>9.5442719639039346</v>
      </c>
      <c r="P168" s="99">
        <v>9.8759590205103969</v>
      </c>
      <c r="Q168" s="99">
        <v>9.5980511836107105</v>
      </c>
      <c r="R168" s="99">
        <v>10.069990468567468</v>
      </c>
      <c r="S168" s="99">
        <v>10.371075843505423</v>
      </c>
      <c r="T168" s="99">
        <v>10.631839291468635</v>
      </c>
      <c r="U168" s="99">
        <v>10.153389533291522</v>
      </c>
      <c r="V168" s="99">
        <v>9.9897983233143908</v>
      </c>
      <c r="W168" s="99">
        <v>10.415700604120396</v>
      </c>
      <c r="X168" s="99">
        <v>11.142985893538366</v>
      </c>
      <c r="Y168" s="99">
        <v>9.4418068017821266</v>
      </c>
      <c r="DA168" s="63" t="s">
        <v>3073</v>
      </c>
    </row>
    <row r="169" spans="1:105" ht="12" customHeight="1" x14ac:dyDescent="0.25">
      <c r="A169" s="100" t="s">
        <v>50</v>
      </c>
      <c r="B169" s="102">
        <v>1.6495996392427794</v>
      </c>
      <c r="C169" s="102">
        <v>2.0228178069997313</v>
      </c>
      <c r="D169" s="102">
        <v>1.694268691920116</v>
      </c>
      <c r="E169" s="102">
        <v>1.3706242924762537</v>
      </c>
      <c r="F169" s="102">
        <v>1.4530313306155278</v>
      </c>
      <c r="G169" s="102">
        <v>1.4709042151140308</v>
      </c>
      <c r="H169" s="102">
        <v>1.5217932091006443</v>
      </c>
      <c r="I169" s="102">
        <v>1.3426350593265044</v>
      </c>
      <c r="J169" s="102">
        <v>1.2382700715605377</v>
      </c>
      <c r="K169" s="102">
        <v>1.1339347857895989</v>
      </c>
      <c r="L169" s="102">
        <v>1.196679355474296</v>
      </c>
      <c r="M169" s="102">
        <v>1.2434945169770544</v>
      </c>
      <c r="N169" s="102">
        <v>1.0053893138318273</v>
      </c>
      <c r="O169" s="102">
        <v>0.85665999253343983</v>
      </c>
      <c r="P169" s="102">
        <v>1.2060714260374679</v>
      </c>
      <c r="Q169" s="102">
        <v>0.76852058290105008</v>
      </c>
      <c r="R169" s="102">
        <v>0.97913038027819643</v>
      </c>
      <c r="S169" s="102">
        <v>1.193779436069367</v>
      </c>
      <c r="T169" s="102">
        <v>1.2713591334032444</v>
      </c>
      <c r="U169" s="102">
        <v>1.2802584355962323</v>
      </c>
      <c r="V169" s="102">
        <v>1.168628696979009</v>
      </c>
      <c r="W169" s="102">
        <v>1.1929298569557567</v>
      </c>
      <c r="X169" s="102">
        <v>1.2314180708721687</v>
      </c>
      <c r="Y169" s="102">
        <v>0.87319105639591699</v>
      </c>
      <c r="DA169" s="131" t="s">
        <v>3074</v>
      </c>
    </row>
    <row r="170" spans="1:105" ht="12" customHeight="1" x14ac:dyDescent="0.25">
      <c r="A170" s="103" t="s">
        <v>52</v>
      </c>
      <c r="B170" s="105">
        <v>8.0061967309230422</v>
      </c>
      <c r="C170" s="105">
        <v>7.5639111017097047</v>
      </c>
      <c r="D170" s="105">
        <v>7.8724247201164372</v>
      </c>
      <c r="E170" s="105">
        <v>7.9533610659962832</v>
      </c>
      <c r="F170" s="105">
        <v>7.8963081406669913</v>
      </c>
      <c r="G170" s="105">
        <v>7.836720610191505</v>
      </c>
      <c r="H170" s="105">
        <v>7.7885506809409932</v>
      </c>
      <c r="I170" s="105">
        <v>7.8402631893707264</v>
      </c>
      <c r="J170" s="105">
        <v>7.913117475198618</v>
      </c>
      <c r="K170" s="105">
        <v>7.769728918159049</v>
      </c>
      <c r="L170" s="105">
        <v>8.1579685657702239</v>
      </c>
      <c r="M170" s="105">
        <v>8.0072427835003701</v>
      </c>
      <c r="N170" s="105">
        <v>8.0658323242439849</v>
      </c>
      <c r="O170" s="105">
        <v>8.6876119713704938</v>
      </c>
      <c r="P170" s="105">
        <v>8.6698875944729306</v>
      </c>
      <c r="Q170" s="105">
        <v>8.8295306007096599</v>
      </c>
      <c r="R170" s="105">
        <v>9.0908600882892721</v>
      </c>
      <c r="S170" s="105">
        <v>9.1772964074360583</v>
      </c>
      <c r="T170" s="105">
        <v>9.3604801580653909</v>
      </c>
      <c r="U170" s="105">
        <v>8.8731310976952908</v>
      </c>
      <c r="V170" s="105">
        <v>8.8211696263353812</v>
      </c>
      <c r="W170" s="105">
        <v>9.2227707471646401</v>
      </c>
      <c r="X170" s="105">
        <v>9.9115678226661963</v>
      </c>
      <c r="Y170" s="105">
        <v>8.5686157453862091</v>
      </c>
      <c r="DA170" s="132" t="s">
        <v>3075</v>
      </c>
    </row>
    <row r="171" spans="1:105" ht="12" customHeight="1" x14ac:dyDescent="0.25">
      <c r="A171" s="106" t="s">
        <v>122</v>
      </c>
      <c r="B171" s="102">
        <v>11.538457371898305</v>
      </c>
      <c r="C171" s="102">
        <v>11.172843686288427</v>
      </c>
      <c r="D171" s="102">
        <v>11.304257759729296</v>
      </c>
      <c r="E171" s="102">
        <v>11.505503286616992</v>
      </c>
      <c r="F171" s="102">
        <v>11.540251318205565</v>
      </c>
      <c r="G171" s="102">
        <v>11.04060342713969</v>
      </c>
      <c r="H171" s="102">
        <v>11.237998373076753</v>
      </c>
      <c r="I171" s="102">
        <v>11.151157014517919</v>
      </c>
      <c r="J171" s="102">
        <v>11.076938039336826</v>
      </c>
      <c r="K171" s="102">
        <v>10.667525650372001</v>
      </c>
      <c r="L171" s="102">
        <v>11.177893107707918</v>
      </c>
      <c r="M171" s="102">
        <v>11.676348011329637</v>
      </c>
      <c r="N171" s="102">
        <v>11.873891719694921</v>
      </c>
      <c r="O171" s="102">
        <v>12.239987291330829</v>
      </c>
      <c r="P171" s="102">
        <v>11.660822559890494</v>
      </c>
      <c r="Q171" s="102">
        <v>11.975128796876223</v>
      </c>
      <c r="R171" s="102">
        <v>12.274595396791593</v>
      </c>
      <c r="S171" s="102">
        <v>12.648831181276348</v>
      </c>
      <c r="T171" s="102">
        <v>12.781412970596664</v>
      </c>
      <c r="U171" s="102">
        <v>12.658053902472812</v>
      </c>
      <c r="V171" s="102">
        <v>12.804666045125568</v>
      </c>
      <c r="W171" s="102">
        <v>12.893670988311172</v>
      </c>
      <c r="X171" s="102">
        <v>11.267010906621497</v>
      </c>
      <c r="Y171" s="102">
        <v>11.022825009596426</v>
      </c>
      <c r="DA171" s="131" t="s">
        <v>3076</v>
      </c>
    </row>
    <row r="172" spans="1:105" ht="12" customHeight="1" x14ac:dyDescent="0.25">
      <c r="A172" s="107" t="s">
        <v>121</v>
      </c>
      <c r="B172" s="105">
        <v>12.323073961520274</v>
      </c>
      <c r="C172" s="105">
        <v>12.230322767742667</v>
      </c>
      <c r="D172" s="105">
        <v>12.723064523347681</v>
      </c>
      <c r="E172" s="105">
        <v>13.098415239793917</v>
      </c>
      <c r="F172" s="105">
        <v>13.286519625702981</v>
      </c>
      <c r="G172" s="105">
        <v>12.934128976104445</v>
      </c>
      <c r="H172" s="105">
        <v>13.072521079279429</v>
      </c>
      <c r="I172" s="105">
        <v>12.820168023518518</v>
      </c>
      <c r="J172" s="105">
        <v>12.438186619360238</v>
      </c>
      <c r="K172" s="105">
        <v>12.626549748985305</v>
      </c>
      <c r="L172" s="105">
        <v>12.686084171480244</v>
      </c>
      <c r="M172" s="105">
        <v>13.068400661846132</v>
      </c>
      <c r="N172" s="105">
        <v>12.909802001026065</v>
      </c>
      <c r="O172" s="105">
        <v>13.117886623765111</v>
      </c>
      <c r="P172" s="105">
        <v>12.968631281895769</v>
      </c>
      <c r="Q172" s="105">
        <v>13.180229440157825</v>
      </c>
      <c r="R172" s="105">
        <v>13.473634294077282</v>
      </c>
      <c r="S172" s="105">
        <v>13.730146409616303</v>
      </c>
      <c r="T172" s="105">
        <v>13.687394557028453</v>
      </c>
      <c r="U172" s="105">
        <v>13.533456563111256</v>
      </c>
      <c r="V172" s="105">
        <v>13.526783999507435</v>
      </c>
      <c r="W172" s="105">
        <v>13.688617851767287</v>
      </c>
      <c r="X172" s="105">
        <v>12.781293963243309</v>
      </c>
      <c r="Y172" s="105">
        <v>11.98942625800494</v>
      </c>
      <c r="DA172" s="132" t="s">
        <v>3077</v>
      </c>
    </row>
    <row r="173" spans="1:105" ht="12" customHeight="1" x14ac:dyDescent="0.25">
      <c r="A173" s="108" t="s">
        <v>53</v>
      </c>
      <c r="B173" s="99">
        <v>4.4255704824179265</v>
      </c>
      <c r="C173" s="99">
        <v>4.354703491266517</v>
      </c>
      <c r="D173" s="99">
        <v>4.399780812349749</v>
      </c>
      <c r="E173" s="99">
        <v>4.4526297865386839</v>
      </c>
      <c r="F173" s="99">
        <v>4.4847848194596649</v>
      </c>
      <c r="G173" s="99">
        <v>4.3048287764559428</v>
      </c>
      <c r="H173" s="99">
        <v>3.9991628726414463</v>
      </c>
      <c r="I173" s="99">
        <v>4.0494042029414095</v>
      </c>
      <c r="J173" s="99">
        <v>3.6609863284837201</v>
      </c>
      <c r="K173" s="99">
        <v>3.7241008233413915</v>
      </c>
      <c r="L173" s="99">
        <v>4.0075764366053415</v>
      </c>
      <c r="M173" s="99">
        <v>3.884788409673706</v>
      </c>
      <c r="N173" s="99">
        <v>3.7496982016101317</v>
      </c>
      <c r="O173" s="99">
        <v>3.8255256136664983</v>
      </c>
      <c r="P173" s="99">
        <v>3.6983684630368225</v>
      </c>
      <c r="Q173" s="99">
        <v>3.6029026630616934</v>
      </c>
      <c r="R173" s="99">
        <v>3.6947469682328684</v>
      </c>
      <c r="S173" s="99">
        <v>3.9460702280807962</v>
      </c>
      <c r="T173" s="99">
        <v>3.9575969772310717</v>
      </c>
      <c r="U173" s="99">
        <v>3.8372783397378374</v>
      </c>
      <c r="V173" s="99">
        <v>3.7661202086768775</v>
      </c>
      <c r="W173" s="99">
        <v>3.9090538749243358</v>
      </c>
      <c r="X173" s="99">
        <v>3.4016428566909722</v>
      </c>
      <c r="Y173" s="99">
        <v>3.0062356444068881</v>
      </c>
      <c r="DA173" s="63" t="s">
        <v>3078</v>
      </c>
    </row>
    <row r="174" spans="1:105" ht="12" customHeight="1" x14ac:dyDescent="0.25">
      <c r="A174" s="115" t="s">
        <v>52</v>
      </c>
      <c r="B174" s="110">
        <v>7.897503479102352</v>
      </c>
      <c r="C174" s="110">
        <v>7.8756192764761481</v>
      </c>
      <c r="D174" s="110">
        <v>8.3232837109979343</v>
      </c>
      <c r="E174" s="110">
        <v>8.6457854532552325</v>
      </c>
      <c r="F174" s="110">
        <v>8.8017348062433189</v>
      </c>
      <c r="G174" s="110">
        <v>8.6293001996484993</v>
      </c>
      <c r="H174" s="110">
        <v>9.0733582066379821</v>
      </c>
      <c r="I174" s="110">
        <v>8.7707638205771108</v>
      </c>
      <c r="J174" s="110">
        <v>8.7772002908765163</v>
      </c>
      <c r="K174" s="110">
        <v>8.902448925643915</v>
      </c>
      <c r="L174" s="110">
        <v>8.6785077348749038</v>
      </c>
      <c r="M174" s="110">
        <v>9.183612252172427</v>
      </c>
      <c r="N174" s="110">
        <v>9.160103799415932</v>
      </c>
      <c r="O174" s="110">
        <v>9.2923610100986096</v>
      </c>
      <c r="P174" s="110">
        <v>9.270262818858944</v>
      </c>
      <c r="Q174" s="110">
        <v>9.577326777096129</v>
      </c>
      <c r="R174" s="110">
        <v>9.7788873258444156</v>
      </c>
      <c r="S174" s="110">
        <v>9.7840761815355037</v>
      </c>
      <c r="T174" s="110">
        <v>9.729797579797383</v>
      </c>
      <c r="U174" s="110">
        <v>9.6961782233734173</v>
      </c>
      <c r="V174" s="110">
        <v>9.7606637908305558</v>
      </c>
      <c r="W174" s="110">
        <v>9.7795639768429474</v>
      </c>
      <c r="X174" s="110">
        <v>9.379651106552334</v>
      </c>
      <c r="Y174" s="110">
        <v>8.9831906135980528</v>
      </c>
      <c r="DA174" s="60" t="s">
        <v>3079</v>
      </c>
    </row>
    <row r="175" spans="1:105" ht="12" customHeight="1" x14ac:dyDescent="0.25">
      <c r="A175" s="121" t="s">
        <v>54</v>
      </c>
      <c r="B175" s="123">
        <v>5.0518895239840065</v>
      </c>
      <c r="C175" s="123">
        <v>5.1998537957087612</v>
      </c>
      <c r="D175" s="123">
        <v>5.3070993250051428</v>
      </c>
      <c r="E175" s="123">
        <v>5.2881498777091291</v>
      </c>
      <c r="F175" s="123">
        <v>5.1979989778251499</v>
      </c>
      <c r="G175" s="123">
        <v>5.2592138596466596</v>
      </c>
      <c r="H175" s="123">
        <v>5.5099004018406417</v>
      </c>
      <c r="I175" s="123">
        <v>5.5569185554358436</v>
      </c>
      <c r="J175" s="123">
        <v>5.4874593516029568</v>
      </c>
      <c r="K175" s="123">
        <v>5.0596538147618428</v>
      </c>
      <c r="L175" s="123">
        <v>5.5697170804455016</v>
      </c>
      <c r="M175" s="123">
        <v>5.3151260980224793</v>
      </c>
      <c r="N175" s="123">
        <v>5.2757973614106826</v>
      </c>
      <c r="O175" s="123">
        <v>5.1477699194234381</v>
      </c>
      <c r="P175" s="123">
        <v>4.9480629678149421</v>
      </c>
      <c r="Q175" s="123">
        <v>5.0445402841655822</v>
      </c>
      <c r="R175" s="123">
        <v>4.9753453040190436</v>
      </c>
      <c r="S175" s="123">
        <v>5.1697648299494201</v>
      </c>
      <c r="T175" s="123">
        <v>5.2310808375413949</v>
      </c>
      <c r="U175" s="123">
        <v>5.0777581602948532</v>
      </c>
      <c r="V175" s="123">
        <v>5.2065978385986496</v>
      </c>
      <c r="W175" s="123">
        <v>5.0877487766961575</v>
      </c>
      <c r="X175" s="123">
        <v>5.2722322159025854</v>
      </c>
      <c r="Y175" s="123">
        <v>4.9819663116976631</v>
      </c>
      <c r="DA175" s="130" t="s">
        <v>3080</v>
      </c>
    </row>
    <row r="176" spans="1:105" ht="12" customHeight="1" x14ac:dyDescent="0.25">
      <c r="A176" s="97" t="s">
        <v>50</v>
      </c>
      <c r="B176" s="99">
        <v>6.6241593107199703</v>
      </c>
      <c r="C176" s="99">
        <v>6.416638453606315</v>
      </c>
      <c r="D176" s="99">
        <v>6.498442681731416</v>
      </c>
      <c r="E176" s="99">
        <v>6.3446562205103136</v>
      </c>
      <c r="F176" s="99">
        <v>6.3145191630101127</v>
      </c>
      <c r="G176" s="99">
        <v>6.1451150226038944</v>
      </c>
      <c r="H176" s="99">
        <v>6.0827273694051875</v>
      </c>
      <c r="I176" s="99">
        <v>6.2927673895094687</v>
      </c>
      <c r="J176" s="99">
        <v>5.9898600200210703</v>
      </c>
      <c r="K176" s="99">
        <v>5.9890878909170739</v>
      </c>
      <c r="L176" s="99">
        <v>6.0160806359476302</v>
      </c>
      <c r="M176" s="99">
        <v>6.0560220924821166</v>
      </c>
      <c r="N176" s="99">
        <v>5.8201042665432521</v>
      </c>
      <c r="O176" s="99">
        <v>5.7793781194850506</v>
      </c>
      <c r="P176" s="99">
        <v>5.7533244050181276</v>
      </c>
      <c r="Q176" s="99">
        <v>5.7417828784981415</v>
      </c>
      <c r="R176" s="99">
        <v>5.4438677073879047</v>
      </c>
      <c r="S176" s="99">
        <v>5.7838097954325214</v>
      </c>
      <c r="T176" s="99">
        <v>5.8082371895855101</v>
      </c>
      <c r="U176" s="99">
        <v>5.6304085574598082</v>
      </c>
      <c r="V176" s="99">
        <v>5.8061644486710025</v>
      </c>
      <c r="W176" s="99">
        <v>5.7234936762136996</v>
      </c>
      <c r="X176" s="99">
        <v>5.8595206574391359</v>
      </c>
      <c r="Y176" s="99">
        <v>5.2180316714583421</v>
      </c>
      <c r="DA176" s="63" t="s">
        <v>3081</v>
      </c>
    </row>
    <row r="177" spans="1:105" ht="12" customHeight="1" x14ac:dyDescent="0.25">
      <c r="A177" s="109" t="s">
        <v>120</v>
      </c>
      <c r="B177" s="110">
        <v>4.4934124420078509</v>
      </c>
      <c r="C177" s="110">
        <v>4.7743529835873337</v>
      </c>
      <c r="D177" s="110">
        <v>4.8815622840122828</v>
      </c>
      <c r="E177" s="110">
        <v>4.900269443671494</v>
      </c>
      <c r="F177" s="110">
        <v>4.7701955635283717</v>
      </c>
      <c r="G177" s="110">
        <v>4.9243437029481347</v>
      </c>
      <c r="H177" s="110">
        <v>5.3052817081121759</v>
      </c>
      <c r="I177" s="110">
        <v>5.3021418638028566</v>
      </c>
      <c r="J177" s="110">
        <v>5.318750224273801</v>
      </c>
      <c r="K177" s="110">
        <v>4.7576958462261292</v>
      </c>
      <c r="L177" s="110">
        <v>5.4287922541168196</v>
      </c>
      <c r="M177" s="110">
        <v>5.0879065471787372</v>
      </c>
      <c r="N177" s="110">
        <v>5.1151434422569899</v>
      </c>
      <c r="O177" s="110">
        <v>4.9654632968477923</v>
      </c>
      <c r="P177" s="110">
        <v>4.7193322624698508</v>
      </c>
      <c r="Q177" s="110">
        <v>4.8515697283833026</v>
      </c>
      <c r="R177" s="110">
        <v>4.8525552293676641</v>
      </c>
      <c r="S177" s="110">
        <v>5.0164534969579195</v>
      </c>
      <c r="T177" s="110">
        <v>5.0938972054970746</v>
      </c>
      <c r="U177" s="110">
        <v>4.9528578855073588</v>
      </c>
      <c r="V177" s="110">
        <v>5.0780114042137905</v>
      </c>
      <c r="W177" s="110">
        <v>4.9616438262402074</v>
      </c>
      <c r="X177" s="110">
        <v>5.1684204228393131</v>
      </c>
      <c r="Y177" s="110">
        <v>4.943204226005272</v>
      </c>
      <c r="DA177" s="60" t="s">
        <v>3082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52.116638827891158</v>
      </c>
      <c r="C3" s="118">
        <f t="shared" si="0"/>
        <v>53.930419040551662</v>
      </c>
      <c r="D3" s="118">
        <f t="shared" si="0"/>
        <v>54.66588972728384</v>
      </c>
      <c r="E3" s="118">
        <f t="shared" si="0"/>
        <v>52.971362354275072</v>
      </c>
      <c r="F3" s="118">
        <f t="shared" si="0"/>
        <v>51.981549140321327</v>
      </c>
      <c r="G3" s="118">
        <f t="shared" si="0"/>
        <v>52.297639644577679</v>
      </c>
      <c r="H3" s="118">
        <f t="shared" si="0"/>
        <v>56.398840116277569</v>
      </c>
      <c r="I3" s="118">
        <f t="shared" si="0"/>
        <v>50.660595245320827</v>
      </c>
      <c r="J3" s="118">
        <f t="shared" si="0"/>
        <v>52.706097608644932</v>
      </c>
      <c r="K3" s="118">
        <f t="shared" si="0"/>
        <v>53.210133844572312</v>
      </c>
      <c r="L3" s="118">
        <f t="shared" si="0"/>
        <v>60.551632393182992</v>
      </c>
      <c r="M3" s="118">
        <f t="shared" si="0"/>
        <v>53.320345535413821</v>
      </c>
      <c r="N3" s="118">
        <f t="shared" si="0"/>
        <v>54.474521133153452</v>
      </c>
      <c r="O3" s="118">
        <f t="shared" si="0"/>
        <v>53.85923783003264</v>
      </c>
      <c r="P3" s="118">
        <f t="shared" si="0"/>
        <v>48.943207083351247</v>
      </c>
      <c r="Q3" s="118">
        <f t="shared" si="0"/>
        <v>48.717849127316228</v>
      </c>
      <c r="R3" s="118">
        <f t="shared" ref="R3:V3" si="1">R4+R7+R9+R19</f>
        <v>51.983814630199113</v>
      </c>
      <c r="S3" s="118">
        <f t="shared" si="1"/>
        <v>54.250079848297908</v>
      </c>
      <c r="T3" s="118">
        <f t="shared" si="1"/>
        <v>56.041755767269578</v>
      </c>
      <c r="U3" s="118">
        <f t="shared" si="1"/>
        <v>48.397004947105223</v>
      </c>
      <c r="V3" s="118">
        <f t="shared" si="1"/>
        <v>52.238794747990873</v>
      </c>
      <c r="W3" s="118">
        <f t="shared" ref="W3:Y3" si="2">W4+W7+W9+W19</f>
        <v>57.555416977081713</v>
      </c>
      <c r="X3" s="118">
        <f t="shared" si="2"/>
        <v>53.917986645863955</v>
      </c>
      <c r="Y3" s="118">
        <f t="shared" si="2"/>
        <v>49.256251269521883</v>
      </c>
      <c r="DA3" s="129" t="s">
        <v>3084</v>
      </c>
    </row>
    <row r="4" spans="1:105" ht="12.95" customHeight="1" x14ac:dyDescent="0.25">
      <c r="A4" s="121" t="s">
        <v>57</v>
      </c>
      <c r="B4" s="123">
        <f t="shared" ref="B4:Q4" si="3">SUM(B5:B6)</f>
        <v>47.59040176860757</v>
      </c>
      <c r="C4" s="123">
        <f t="shared" si="3"/>
        <v>49.492702847053756</v>
      </c>
      <c r="D4" s="123">
        <f t="shared" si="3"/>
        <v>49.831925917475282</v>
      </c>
      <c r="E4" s="123">
        <f t="shared" si="3"/>
        <v>47.991460372184839</v>
      </c>
      <c r="F4" s="123">
        <f t="shared" si="3"/>
        <v>46.887032471276292</v>
      </c>
      <c r="G4" s="123">
        <f t="shared" si="3"/>
        <v>47.189002578248292</v>
      </c>
      <c r="H4" s="123">
        <f t="shared" si="3"/>
        <v>51.072904212363788</v>
      </c>
      <c r="I4" s="123">
        <f t="shared" si="3"/>
        <v>45.51660844798721</v>
      </c>
      <c r="J4" s="123">
        <f t="shared" si="3"/>
        <v>47.333751319715724</v>
      </c>
      <c r="K4" s="123">
        <f t="shared" si="3"/>
        <v>47.807906029415186</v>
      </c>
      <c r="L4" s="123">
        <f t="shared" si="3"/>
        <v>55.150138449402903</v>
      </c>
      <c r="M4" s="123">
        <f t="shared" si="3"/>
        <v>48.102810815676833</v>
      </c>
      <c r="N4" s="123">
        <f t="shared" si="3"/>
        <v>49.218855416988653</v>
      </c>
      <c r="O4" s="123">
        <f t="shared" si="3"/>
        <v>48.645245340836382</v>
      </c>
      <c r="P4" s="123">
        <f t="shared" si="3"/>
        <v>43.630635057929659</v>
      </c>
      <c r="Q4" s="123">
        <f t="shared" si="3"/>
        <v>43.467760532849304</v>
      </c>
      <c r="R4" s="123">
        <f t="shared" ref="R4:V4" si="4">SUM(R5:R6)</f>
        <v>46.624867260169822</v>
      </c>
      <c r="S4" s="123">
        <f t="shared" si="4"/>
        <v>48.715009120860373</v>
      </c>
      <c r="T4" s="123">
        <f t="shared" si="4"/>
        <v>50.323216757340461</v>
      </c>
      <c r="U4" s="123">
        <f t="shared" si="4"/>
        <v>43.211606641695518</v>
      </c>
      <c r="V4" s="123">
        <f t="shared" si="4"/>
        <v>46.71428751871364</v>
      </c>
      <c r="W4" s="123">
        <f t="shared" ref="W4:Y4" si="5">SUM(W5:W6)</f>
        <v>51.822467183913972</v>
      </c>
      <c r="X4" s="123">
        <f t="shared" si="5"/>
        <v>48.58372920737574</v>
      </c>
      <c r="Y4" s="123">
        <f t="shared" si="5"/>
        <v>44.675545521684583</v>
      </c>
      <c r="DA4" s="130" t="s">
        <v>3085</v>
      </c>
    </row>
    <row r="5" spans="1:105" ht="12" customHeight="1" x14ac:dyDescent="0.25">
      <c r="A5" s="97" t="s">
        <v>51</v>
      </c>
      <c r="B5" s="99">
        <v>47.59040176860757</v>
      </c>
      <c r="C5" s="99">
        <v>49.492702847053756</v>
      </c>
      <c r="D5" s="99">
        <v>49.831925917475282</v>
      </c>
      <c r="E5" s="99">
        <v>47.991460372184839</v>
      </c>
      <c r="F5" s="99">
        <v>46.887032471276292</v>
      </c>
      <c r="G5" s="99">
        <v>47.189002578248292</v>
      </c>
      <c r="H5" s="99">
        <v>51.072904212363788</v>
      </c>
      <c r="I5" s="99">
        <v>45.51660844798721</v>
      </c>
      <c r="J5" s="99">
        <v>47.333751319715724</v>
      </c>
      <c r="K5" s="99">
        <v>47.807906029415186</v>
      </c>
      <c r="L5" s="99">
        <v>55.150138449402903</v>
      </c>
      <c r="M5" s="99">
        <v>48.102810815676833</v>
      </c>
      <c r="N5" s="99">
        <v>49.218855416988653</v>
      </c>
      <c r="O5" s="99">
        <v>48.645245340836382</v>
      </c>
      <c r="P5" s="99">
        <v>43.630635057929659</v>
      </c>
      <c r="Q5" s="99">
        <v>43.467760532849304</v>
      </c>
      <c r="R5" s="99">
        <v>46.624867260169822</v>
      </c>
      <c r="S5" s="99">
        <v>48.715009120860373</v>
      </c>
      <c r="T5" s="99">
        <v>50.323216757340461</v>
      </c>
      <c r="U5" s="99">
        <v>43.211606641695518</v>
      </c>
      <c r="V5" s="99">
        <v>46.71428751871364</v>
      </c>
      <c r="W5" s="99">
        <v>51.822467183913972</v>
      </c>
      <c r="X5" s="99">
        <v>48.58372920737574</v>
      </c>
      <c r="Y5" s="99">
        <v>44.675545521684583</v>
      </c>
      <c r="DA5" s="63" t="s">
        <v>3086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3087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3088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3089</v>
      </c>
    </row>
    <row r="9" spans="1:105" ht="12" customHeight="1" x14ac:dyDescent="0.25">
      <c r="A9" s="121" t="s">
        <v>55</v>
      </c>
      <c r="B9" s="123">
        <v>3.4038610132414382</v>
      </c>
      <c r="C9" s="123">
        <v>3.3262531778347442</v>
      </c>
      <c r="D9" s="123">
        <v>3.5910785884189611</v>
      </c>
      <c r="E9" s="123">
        <v>3.5162245044750793</v>
      </c>
      <c r="F9" s="123">
        <v>3.6565716266317838</v>
      </c>
      <c r="G9" s="123">
        <v>3.6854928078142759</v>
      </c>
      <c r="H9" s="123">
        <v>3.8597145326379403</v>
      </c>
      <c r="I9" s="123">
        <v>3.6720548503762491</v>
      </c>
      <c r="J9" s="123">
        <v>3.8655902268226043</v>
      </c>
      <c r="K9" s="123">
        <v>3.9084496935740121</v>
      </c>
      <c r="L9" s="123">
        <v>3.9260844124476821</v>
      </c>
      <c r="M9" s="123">
        <v>3.8130763952616018</v>
      </c>
      <c r="N9" s="123">
        <v>3.8604882591876337</v>
      </c>
      <c r="O9" s="123">
        <v>3.8807767695529241</v>
      </c>
      <c r="P9" s="123">
        <v>3.9672315292991049</v>
      </c>
      <c r="Q9" s="123">
        <v>3.917912378277749</v>
      </c>
      <c r="R9" s="123">
        <v>4.0147631402845203</v>
      </c>
      <c r="S9" s="123">
        <v>4.146712602432773</v>
      </c>
      <c r="T9" s="123">
        <v>4.2892477288505182</v>
      </c>
      <c r="U9" s="123">
        <v>3.7505925874228687</v>
      </c>
      <c r="V9" s="123">
        <v>4.0813401449539581</v>
      </c>
      <c r="W9" s="123">
        <v>4.3620571017431722</v>
      </c>
      <c r="X9" s="123">
        <v>4.1391028817200439</v>
      </c>
      <c r="Y9" s="123">
        <v>3.4602736506519225</v>
      </c>
      <c r="DA9" s="130" t="s">
        <v>3090</v>
      </c>
    </row>
    <row r="10" spans="1:105" ht="12" customHeight="1" x14ac:dyDescent="0.25">
      <c r="A10" s="97" t="s">
        <v>143</v>
      </c>
      <c r="B10" s="99">
        <v>5.4687714173439739</v>
      </c>
      <c r="C10" s="99">
        <v>5.2568681286125729</v>
      </c>
      <c r="D10" s="99">
        <v>5.572879924835723</v>
      </c>
      <c r="E10" s="99">
        <v>5.5316239849111648</v>
      </c>
      <c r="F10" s="99">
        <v>5.7016799950104096</v>
      </c>
      <c r="G10" s="99">
        <v>5.6874733398000767</v>
      </c>
      <c r="H10" s="99">
        <v>5.8814984415711171</v>
      </c>
      <c r="I10" s="99">
        <v>5.5610709779756959</v>
      </c>
      <c r="J10" s="99">
        <v>5.8621619605567332</v>
      </c>
      <c r="K10" s="99">
        <v>6.0045951463846716</v>
      </c>
      <c r="L10" s="99">
        <v>6.092600245784844</v>
      </c>
      <c r="M10" s="99">
        <v>5.9598004503082969</v>
      </c>
      <c r="N10" s="99">
        <v>6.037837288362824</v>
      </c>
      <c r="O10" s="99">
        <v>6.0563525290043545</v>
      </c>
      <c r="P10" s="99">
        <v>6.1333658946190344</v>
      </c>
      <c r="Q10" s="99">
        <v>6.0682175035563004</v>
      </c>
      <c r="R10" s="99">
        <v>6.2288248829425026</v>
      </c>
      <c r="S10" s="99">
        <v>6.477991549865969</v>
      </c>
      <c r="T10" s="99">
        <v>6.7056304092470818</v>
      </c>
      <c r="U10" s="99">
        <v>5.7254856911640166</v>
      </c>
      <c r="V10" s="99">
        <v>6.0357731565151811</v>
      </c>
      <c r="W10" s="99">
        <v>6.2058672396364907</v>
      </c>
      <c r="X10" s="99">
        <v>5.5603466654048814</v>
      </c>
      <c r="Y10" s="99">
        <v>4.55538717396702</v>
      </c>
      <c r="DA10" s="63" t="s">
        <v>3091</v>
      </c>
    </row>
    <row r="11" spans="1:105" ht="12" customHeight="1" x14ac:dyDescent="0.25">
      <c r="A11" s="97" t="s">
        <v>124</v>
      </c>
      <c r="B11" s="99">
        <v>4.6100008753567066</v>
      </c>
      <c r="C11" s="99">
        <v>4.4501144612807186</v>
      </c>
      <c r="D11" s="99">
        <v>4.4360419438041507</v>
      </c>
      <c r="E11" s="99">
        <v>4.1708644315341612</v>
      </c>
      <c r="F11" s="99">
        <v>4.4253560182381424</v>
      </c>
      <c r="G11" s="99">
        <v>4.3429591979383035</v>
      </c>
      <c r="H11" s="99">
        <v>4.3177111774234804</v>
      </c>
      <c r="I11" s="99">
        <v>4.1405251652276087</v>
      </c>
      <c r="J11" s="99">
        <v>4.3093394329870476</v>
      </c>
      <c r="K11" s="99">
        <v>4.3389721482081489</v>
      </c>
      <c r="L11" s="99">
        <v>4.5451273308827549</v>
      </c>
      <c r="M11" s="99">
        <v>4.6814614333944231</v>
      </c>
      <c r="N11" s="99">
        <v>4.5485926086822337</v>
      </c>
      <c r="O11" s="99">
        <v>4.4300513712410678</v>
      </c>
      <c r="P11" s="99">
        <v>4.4362197091682374</v>
      </c>
      <c r="Q11" s="99">
        <v>3.9865003623403767</v>
      </c>
      <c r="R11" s="99">
        <v>4.2588554342026317</v>
      </c>
      <c r="S11" s="99">
        <v>3.9684418430851016</v>
      </c>
      <c r="T11" s="99">
        <v>4.2655258758322159</v>
      </c>
      <c r="U11" s="99">
        <v>4.0429022010092117</v>
      </c>
      <c r="V11" s="99">
        <v>4.1012421679813862</v>
      </c>
      <c r="W11" s="99">
        <v>4.013274191721262</v>
      </c>
      <c r="X11" s="99">
        <v>4.1690088001485766</v>
      </c>
      <c r="Y11" s="99">
        <v>3.315648215134869</v>
      </c>
      <c r="DA11" s="63" t="s">
        <v>3092</v>
      </c>
    </row>
    <row r="12" spans="1:105" ht="12" customHeight="1" x14ac:dyDescent="0.25">
      <c r="A12" s="97" t="s">
        <v>123</v>
      </c>
      <c r="B12" s="99">
        <v>1.3506282208558376</v>
      </c>
      <c r="C12" s="99">
        <v>1.5418640227230449</v>
      </c>
      <c r="D12" s="99">
        <v>1.3496068294242867</v>
      </c>
      <c r="E12" s="99">
        <v>1.0694526198182921</v>
      </c>
      <c r="F12" s="99">
        <v>1.6327660301863036</v>
      </c>
      <c r="G12" s="99">
        <v>1.4528257111717338</v>
      </c>
      <c r="H12" s="99">
        <v>1.7471608410130963</v>
      </c>
      <c r="I12" s="99">
        <v>1.5108549510086986</v>
      </c>
      <c r="J12" s="99">
        <v>1.5473241712404247</v>
      </c>
      <c r="K12" s="99">
        <v>1.5676731113133466</v>
      </c>
      <c r="L12" s="99">
        <v>1.6848942878572004</v>
      </c>
      <c r="M12" s="99">
        <v>2.0724425056330262</v>
      </c>
      <c r="N12" s="99">
        <v>1.8596209695307422</v>
      </c>
      <c r="O12" s="99">
        <v>1.7766127508129548</v>
      </c>
      <c r="P12" s="99">
        <v>1.797736677488603</v>
      </c>
      <c r="Q12" s="99">
        <v>1.3361017698569555</v>
      </c>
      <c r="R12" s="99">
        <v>1.5253562462953412</v>
      </c>
      <c r="S12" s="99">
        <v>1.296741407336526</v>
      </c>
      <c r="T12" s="99">
        <v>1.601470888510816</v>
      </c>
      <c r="U12" s="99">
        <v>1.5205974496830528</v>
      </c>
      <c r="V12" s="99">
        <v>1.5729288031318787</v>
      </c>
      <c r="W12" s="99">
        <v>1.5272181046157329</v>
      </c>
      <c r="X12" s="99">
        <v>1.3948451579983194</v>
      </c>
      <c r="Y12" s="99">
        <v>1.0937681071712002</v>
      </c>
      <c r="DA12" s="63" t="s">
        <v>3093</v>
      </c>
    </row>
    <row r="13" spans="1:105" ht="12" customHeight="1" x14ac:dyDescent="0.25">
      <c r="A13" s="100" t="s">
        <v>50</v>
      </c>
      <c r="B13" s="102">
        <v>1.3506282208558376</v>
      </c>
      <c r="C13" s="102">
        <v>1.5418640227230449</v>
      </c>
      <c r="D13" s="102">
        <v>1.3496068294242867</v>
      </c>
      <c r="E13" s="102">
        <v>1.0694526198182921</v>
      </c>
      <c r="F13" s="102">
        <v>1.6327660301863036</v>
      </c>
      <c r="G13" s="102">
        <v>1.4528257111717338</v>
      </c>
      <c r="H13" s="102">
        <v>1.7471608410130963</v>
      </c>
      <c r="I13" s="102">
        <v>1.5108549510086986</v>
      </c>
      <c r="J13" s="102">
        <v>1.5473241712404247</v>
      </c>
      <c r="K13" s="102">
        <v>1.5676731113133466</v>
      </c>
      <c r="L13" s="102">
        <v>1.6848942878572004</v>
      </c>
      <c r="M13" s="102">
        <v>2.0724425056330262</v>
      </c>
      <c r="N13" s="102">
        <v>1.8596209695307422</v>
      </c>
      <c r="O13" s="102">
        <v>1.7766127508129548</v>
      </c>
      <c r="P13" s="102">
        <v>1.797736677488603</v>
      </c>
      <c r="Q13" s="102">
        <v>1.3361017698569555</v>
      </c>
      <c r="R13" s="102">
        <v>1.5253562462953412</v>
      </c>
      <c r="S13" s="102">
        <v>1.296741407336526</v>
      </c>
      <c r="T13" s="102">
        <v>1.601470888510816</v>
      </c>
      <c r="U13" s="102">
        <v>1.5205974496830528</v>
      </c>
      <c r="V13" s="102">
        <v>1.5729288031318787</v>
      </c>
      <c r="W13" s="102">
        <v>1.5272181046157329</v>
      </c>
      <c r="X13" s="102">
        <v>1.3948451579983194</v>
      </c>
      <c r="Y13" s="102">
        <v>1.0937681071712002</v>
      </c>
      <c r="DA13" s="131" t="s">
        <v>3094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3095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3096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3097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3098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3099</v>
      </c>
    </row>
    <row r="19" spans="1:105" ht="12" customHeight="1" x14ac:dyDescent="0.25">
      <c r="A19" s="121" t="s">
        <v>54</v>
      </c>
      <c r="B19" s="123">
        <v>1.1223760460421504</v>
      </c>
      <c r="C19" s="123">
        <v>1.1114630156631611</v>
      </c>
      <c r="D19" s="123">
        <v>1.2428852213895987</v>
      </c>
      <c r="E19" s="123">
        <v>1.4636774776151547</v>
      </c>
      <c r="F19" s="123">
        <v>1.4379450424132545</v>
      </c>
      <c r="G19" s="123">
        <v>1.4231442585151117</v>
      </c>
      <c r="H19" s="123">
        <v>1.4662213712758441</v>
      </c>
      <c r="I19" s="123">
        <v>1.4719319469573671</v>
      </c>
      <c r="J19" s="123">
        <v>1.5067560621066054</v>
      </c>
      <c r="K19" s="123">
        <v>1.4937781215831119</v>
      </c>
      <c r="L19" s="123">
        <v>1.4754095313324125</v>
      </c>
      <c r="M19" s="123">
        <v>1.4044583244753852</v>
      </c>
      <c r="N19" s="123">
        <v>1.3951774569771684</v>
      </c>
      <c r="O19" s="123">
        <v>1.3332157196433316</v>
      </c>
      <c r="P19" s="123">
        <v>1.3453404961224817</v>
      </c>
      <c r="Q19" s="123">
        <v>1.3321762161891733</v>
      </c>
      <c r="R19" s="123">
        <v>1.344184229744767</v>
      </c>
      <c r="S19" s="123">
        <v>1.3883581250047616</v>
      </c>
      <c r="T19" s="123">
        <v>1.4292912810785998</v>
      </c>
      <c r="U19" s="123">
        <v>1.434805717986839</v>
      </c>
      <c r="V19" s="123">
        <v>1.4431670843232811</v>
      </c>
      <c r="W19" s="123">
        <v>1.3708926914245678</v>
      </c>
      <c r="X19" s="123">
        <v>1.1951545567681747</v>
      </c>
      <c r="Y19" s="123">
        <v>1.1204320971853792</v>
      </c>
      <c r="DA19" s="130" t="s">
        <v>3100</v>
      </c>
    </row>
    <row r="20" spans="1:105" ht="12" customHeight="1" x14ac:dyDescent="0.25">
      <c r="A20" s="97" t="s">
        <v>51</v>
      </c>
      <c r="B20" s="99">
        <v>2.6899110829545623</v>
      </c>
      <c r="C20" s="99">
        <v>2.4704889333435625</v>
      </c>
      <c r="D20" s="99">
        <v>2.9629655678038413</v>
      </c>
      <c r="E20" s="99">
        <v>3.4768509391438229</v>
      </c>
      <c r="F20" s="99">
        <v>3.4813862597309266</v>
      </c>
      <c r="G20" s="99">
        <v>3.4196140397551509</v>
      </c>
      <c r="H20" s="99">
        <v>3.6054244480108233</v>
      </c>
      <c r="I20" s="99">
        <v>3.4287962394728582</v>
      </c>
      <c r="J20" s="99">
        <v>3.6393886357166871</v>
      </c>
      <c r="K20" s="99">
        <v>3.614113704817731</v>
      </c>
      <c r="L20" s="99">
        <v>3.6837057416397929</v>
      </c>
      <c r="M20" s="99">
        <v>3.5784510693345499</v>
      </c>
      <c r="N20" s="99">
        <v>3.5165927754478421</v>
      </c>
      <c r="O20" s="99">
        <v>3.3339725151371811</v>
      </c>
      <c r="P20" s="99">
        <v>3.3441745923524673</v>
      </c>
      <c r="Q20" s="99">
        <v>3.2710079985055849</v>
      </c>
      <c r="R20" s="99">
        <v>3.3083984062524454</v>
      </c>
      <c r="S20" s="99">
        <v>3.4965492524936845</v>
      </c>
      <c r="T20" s="99">
        <v>3.5084785642146961</v>
      </c>
      <c r="U20" s="99">
        <v>3.2489492984856914</v>
      </c>
      <c r="V20" s="99">
        <v>3.5288490146333209</v>
      </c>
      <c r="W20" s="99">
        <v>3.3671044468602505</v>
      </c>
      <c r="X20" s="99">
        <v>2.5606464952993591</v>
      </c>
      <c r="Y20" s="99">
        <v>2.3707811812433857</v>
      </c>
      <c r="DA20" s="63" t="s">
        <v>3101</v>
      </c>
    </row>
    <row r="21" spans="1:105" ht="12" customHeight="1" x14ac:dyDescent="0.25">
      <c r="A21" s="97" t="s">
        <v>50</v>
      </c>
      <c r="B21" s="99">
        <v>1.7403879583366206</v>
      </c>
      <c r="C21" s="99">
        <v>1.7593415567656021</v>
      </c>
      <c r="D21" s="99">
        <v>1.8644753128841709</v>
      </c>
      <c r="E21" s="99">
        <v>2.3481782870286514</v>
      </c>
      <c r="F21" s="99">
        <v>2.3394066295799973</v>
      </c>
      <c r="G21" s="99">
        <v>2.2812914320129165</v>
      </c>
      <c r="H21" s="99">
        <v>2.3075685133204065</v>
      </c>
      <c r="I21" s="99">
        <v>2.3802894914396098</v>
      </c>
      <c r="J21" s="99">
        <v>2.4257039541451144</v>
      </c>
      <c r="K21" s="99">
        <v>2.484370559037322</v>
      </c>
      <c r="L21" s="99">
        <v>2.5123332701799717</v>
      </c>
      <c r="M21" s="99">
        <v>2.4040200879940365</v>
      </c>
      <c r="N21" s="99">
        <v>2.3921374284468122</v>
      </c>
      <c r="O21" s="99">
        <v>2.2773343353491158</v>
      </c>
      <c r="P21" s="99">
        <v>2.2507251841349771</v>
      </c>
      <c r="Q21" s="99">
        <v>2.2277554710405454</v>
      </c>
      <c r="R21" s="99">
        <v>2.2346360536317098</v>
      </c>
      <c r="S21" s="99">
        <v>2.2601374144174118</v>
      </c>
      <c r="T21" s="99">
        <v>2.327856429751447</v>
      </c>
      <c r="U21" s="99">
        <v>2.4139031818225041</v>
      </c>
      <c r="V21" s="99">
        <v>2.2580820008867724</v>
      </c>
      <c r="W21" s="99">
        <v>2.1323984535657186</v>
      </c>
      <c r="X21" s="99">
        <v>1.8416094731661665</v>
      </c>
      <c r="Y21" s="99">
        <v>1.4964791452626907</v>
      </c>
      <c r="DA21" s="63" t="s">
        <v>3102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3103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28.685863958621876</v>
      </c>
      <c r="C24" s="118">
        <f t="shared" si="7"/>
        <v>28.839265947200843</v>
      </c>
      <c r="D24" s="118">
        <f t="shared" si="7"/>
        <v>28.819707107963424</v>
      </c>
      <c r="E24" s="118">
        <f t="shared" si="7"/>
        <v>29.245393257937394</v>
      </c>
      <c r="F24" s="118">
        <f t="shared" si="7"/>
        <v>30.840194482325913</v>
      </c>
      <c r="G24" s="118">
        <f t="shared" si="7"/>
        <v>31.221337925648033</v>
      </c>
      <c r="H24" s="118">
        <f t="shared" si="7"/>
        <v>30.074367397938691</v>
      </c>
      <c r="I24" s="118">
        <f t="shared" si="7"/>
        <v>27.215230630667783</v>
      </c>
      <c r="J24" s="118">
        <f t="shared" si="7"/>
        <v>29.715192796252381</v>
      </c>
      <c r="K24" s="118">
        <f t="shared" si="7"/>
        <v>28.521034024385372</v>
      </c>
      <c r="L24" s="118">
        <f t="shared" si="7"/>
        <v>30.824021230789747</v>
      </c>
      <c r="M24" s="118">
        <f t="shared" si="7"/>
        <v>26.348527741101794</v>
      </c>
      <c r="N24" s="118">
        <f t="shared" si="7"/>
        <v>26.544968901711382</v>
      </c>
      <c r="O24" s="118">
        <f t="shared" si="7"/>
        <v>27.943007624532914</v>
      </c>
      <c r="P24" s="118">
        <f t="shared" si="7"/>
        <v>23.596867366682478</v>
      </c>
      <c r="Q24" s="118">
        <f t="shared" si="7"/>
        <v>23.174587442970523</v>
      </c>
      <c r="R24" s="118">
        <f t="shared" ref="R24:V24" si="8">R25+R28+R30+R39</f>
        <v>25.853237810418232</v>
      </c>
      <c r="S24" s="118">
        <f t="shared" si="8"/>
        <v>23.362256645362574</v>
      </c>
      <c r="T24" s="118">
        <f t="shared" si="8"/>
        <v>25.664652706382384</v>
      </c>
      <c r="U24" s="118">
        <f t="shared" si="8"/>
        <v>23.817577635426741</v>
      </c>
      <c r="V24" s="118">
        <f t="shared" si="8"/>
        <v>23.507907933975638</v>
      </c>
      <c r="W24" s="118">
        <f t="shared" ref="W24:Y24" si="9">W25+W28+W30+W39</f>
        <v>25.190188713679074</v>
      </c>
      <c r="X24" s="118">
        <f t="shared" si="9"/>
        <v>23.859837938640009</v>
      </c>
      <c r="Y24" s="118">
        <f t="shared" si="9"/>
        <v>20.35149832162551</v>
      </c>
      <c r="DA24" s="129" t="s">
        <v>3104</v>
      </c>
    </row>
    <row r="25" spans="1:105" ht="12.95" customHeight="1" x14ac:dyDescent="0.25">
      <c r="A25" s="121" t="s">
        <v>57</v>
      </c>
      <c r="B25" s="123">
        <f t="shared" ref="B25:Q25" si="10">SUM(B26:B27)</f>
        <v>25.578955549008693</v>
      </c>
      <c r="C25" s="123">
        <f t="shared" si="10"/>
        <v>25.849647222994943</v>
      </c>
      <c r="D25" s="123">
        <f t="shared" si="10"/>
        <v>25.907314822190923</v>
      </c>
      <c r="E25" s="123">
        <f t="shared" si="10"/>
        <v>26.431262378721833</v>
      </c>
      <c r="F25" s="123">
        <f t="shared" si="10"/>
        <v>28.002203744208817</v>
      </c>
      <c r="G25" s="123">
        <f t="shared" si="10"/>
        <v>28.687095944611169</v>
      </c>
      <c r="H25" s="123">
        <f t="shared" si="10"/>
        <v>27.894817143430235</v>
      </c>
      <c r="I25" s="123">
        <f t="shared" si="10"/>
        <v>25.298004093416626</v>
      </c>
      <c r="J25" s="123">
        <f t="shared" si="10"/>
        <v>27.918716012379356</v>
      </c>
      <c r="K25" s="123">
        <f t="shared" si="10"/>
        <v>26.817832865451965</v>
      </c>
      <c r="L25" s="123">
        <f t="shared" si="10"/>
        <v>29.150707816203685</v>
      </c>
      <c r="M25" s="123">
        <f t="shared" si="10"/>
        <v>24.703797534247364</v>
      </c>
      <c r="N25" s="123">
        <f t="shared" si="10"/>
        <v>25.050663106769836</v>
      </c>
      <c r="O25" s="123">
        <f t="shared" si="10"/>
        <v>26.509238720049257</v>
      </c>
      <c r="P25" s="123">
        <f t="shared" si="10"/>
        <v>22.206644510259384</v>
      </c>
      <c r="Q25" s="123">
        <f t="shared" si="10"/>
        <v>21.853192047162896</v>
      </c>
      <c r="R25" s="123">
        <f t="shared" ref="R25:V25" si="11">SUM(R26:R27)</f>
        <v>24.506016579308771</v>
      </c>
      <c r="S25" s="123">
        <f t="shared" si="11"/>
        <v>22.020870280179285</v>
      </c>
      <c r="T25" s="123">
        <f t="shared" si="11"/>
        <v>24.317015311882759</v>
      </c>
      <c r="U25" s="123">
        <f t="shared" si="11"/>
        <v>22.592696233289818</v>
      </c>
      <c r="V25" s="123">
        <f t="shared" si="11"/>
        <v>22.325042571964484</v>
      </c>
      <c r="W25" s="123">
        <f t="shared" ref="W25:Y25" si="12">SUM(W26:W27)</f>
        <v>24.060684475271195</v>
      </c>
      <c r="X25" s="123">
        <f t="shared" si="12"/>
        <v>22.730723908858462</v>
      </c>
      <c r="Y25" s="123">
        <f t="shared" si="12"/>
        <v>19.370773961984398</v>
      </c>
      <c r="DA25" s="130" t="s">
        <v>3105</v>
      </c>
    </row>
    <row r="26" spans="1:105" ht="12" customHeight="1" x14ac:dyDescent="0.25">
      <c r="A26" s="97" t="s">
        <v>74</v>
      </c>
      <c r="B26" s="99">
        <v>25.578955549008693</v>
      </c>
      <c r="C26" s="99">
        <v>25.849647222994943</v>
      </c>
      <c r="D26" s="99">
        <v>25.907314822190923</v>
      </c>
      <c r="E26" s="99">
        <v>26.431262378721833</v>
      </c>
      <c r="F26" s="99">
        <v>28.002203744208817</v>
      </c>
      <c r="G26" s="99">
        <v>28.687095944611169</v>
      </c>
      <c r="H26" s="99">
        <v>27.894817143430235</v>
      </c>
      <c r="I26" s="99">
        <v>25.298004093416626</v>
      </c>
      <c r="J26" s="99">
        <v>27.918716012379356</v>
      </c>
      <c r="K26" s="99">
        <v>26.817832865451965</v>
      </c>
      <c r="L26" s="99">
        <v>29.150707816203685</v>
      </c>
      <c r="M26" s="99">
        <v>24.703797534247364</v>
      </c>
      <c r="N26" s="99">
        <v>25.050663106769836</v>
      </c>
      <c r="O26" s="99">
        <v>26.509238720049257</v>
      </c>
      <c r="P26" s="99">
        <v>22.206644510259384</v>
      </c>
      <c r="Q26" s="99">
        <v>21.853192047162896</v>
      </c>
      <c r="R26" s="99">
        <v>24.506016579308771</v>
      </c>
      <c r="S26" s="99">
        <v>22.020870280179285</v>
      </c>
      <c r="T26" s="99">
        <v>24.317015311882759</v>
      </c>
      <c r="U26" s="99">
        <v>22.592696233289818</v>
      </c>
      <c r="V26" s="99">
        <v>22.325042571964484</v>
      </c>
      <c r="W26" s="99">
        <v>24.060684475271195</v>
      </c>
      <c r="X26" s="99">
        <v>22.730723908858462</v>
      </c>
      <c r="Y26" s="99">
        <v>19.370773961984398</v>
      </c>
      <c r="DA26" s="63" t="s">
        <v>3106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3107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3108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3109</v>
      </c>
    </row>
    <row r="30" spans="1:105" ht="12" customHeight="1" x14ac:dyDescent="0.25">
      <c r="A30" s="121" t="s">
        <v>55</v>
      </c>
      <c r="B30" s="123">
        <v>2.1816669829684461</v>
      </c>
      <c r="C30" s="123">
        <v>2.0881424505165955</v>
      </c>
      <c r="D30" s="123">
        <v>2.0033283600443901</v>
      </c>
      <c r="E30" s="123">
        <v>1.8837618286436157</v>
      </c>
      <c r="F30" s="123">
        <v>1.9066888835302156</v>
      </c>
      <c r="G30" s="123">
        <v>1.6968835805785281</v>
      </c>
      <c r="H30" s="123">
        <v>1.4441933583057278</v>
      </c>
      <c r="I30" s="123">
        <v>1.2515781102784511</v>
      </c>
      <c r="J30" s="123">
        <v>1.1726690929444716</v>
      </c>
      <c r="K30" s="123">
        <v>1.1030238088495938</v>
      </c>
      <c r="L30" s="123">
        <v>1.0885294839259321</v>
      </c>
      <c r="M30" s="123">
        <v>1.07138411860661</v>
      </c>
      <c r="N30" s="123">
        <v>0.96148709311048264</v>
      </c>
      <c r="O30" s="123">
        <v>0.91614998001224091</v>
      </c>
      <c r="P30" s="123">
        <v>0.88490894057827096</v>
      </c>
      <c r="Q30" s="123">
        <v>0.84024473137282785</v>
      </c>
      <c r="R30" s="123">
        <v>0.88097292710587982</v>
      </c>
      <c r="S30" s="123">
        <v>0.87192988777866609</v>
      </c>
      <c r="T30" s="123">
        <v>0.89319580753910666</v>
      </c>
      <c r="U30" s="123">
        <v>0.80641714500214867</v>
      </c>
      <c r="V30" s="123">
        <v>0.77753923297967475</v>
      </c>
      <c r="W30" s="123">
        <v>0.74261434573344998</v>
      </c>
      <c r="X30" s="123">
        <v>0.75329140733229127</v>
      </c>
      <c r="Y30" s="123">
        <v>0.63013391699223953</v>
      </c>
      <c r="DA30" s="130" t="s">
        <v>3110</v>
      </c>
    </row>
    <row r="31" spans="1:105" ht="12" customHeight="1" x14ac:dyDescent="0.25">
      <c r="A31" s="97" t="s">
        <v>141</v>
      </c>
      <c r="B31" s="99">
        <v>4.0972970164981568</v>
      </c>
      <c r="C31" s="99">
        <v>4.0662839016507064</v>
      </c>
      <c r="D31" s="99">
        <v>4.0285989834372309</v>
      </c>
      <c r="E31" s="99">
        <v>3.8532400134508231</v>
      </c>
      <c r="F31" s="99">
        <v>4.0208479217736111</v>
      </c>
      <c r="G31" s="99">
        <v>3.9436155491478684</v>
      </c>
      <c r="H31" s="99">
        <v>3.8210560448952888</v>
      </c>
      <c r="I31" s="99">
        <v>3.7038502316415176</v>
      </c>
      <c r="J31" s="99">
        <v>3.716075845610836</v>
      </c>
      <c r="K31" s="99">
        <v>3.6998055302460995</v>
      </c>
      <c r="L31" s="99">
        <v>3.9104517531302347</v>
      </c>
      <c r="M31" s="99">
        <v>4.0795605153386267</v>
      </c>
      <c r="N31" s="99">
        <v>3.9044878252473452</v>
      </c>
      <c r="O31" s="99">
        <v>3.8362713026244677</v>
      </c>
      <c r="P31" s="99">
        <v>3.7432143557703332</v>
      </c>
      <c r="Q31" s="99">
        <v>3.538952862542422</v>
      </c>
      <c r="R31" s="99">
        <v>3.6919108480499476</v>
      </c>
      <c r="S31" s="99">
        <v>3.6390425002090843</v>
      </c>
      <c r="T31" s="99">
        <v>3.7681108775665182</v>
      </c>
      <c r="U31" s="99">
        <v>3.5304604504927806</v>
      </c>
      <c r="V31" s="99">
        <v>3.4341549363913848</v>
      </c>
      <c r="W31" s="99">
        <v>3.2504433007648217</v>
      </c>
      <c r="X31" s="99">
        <v>3.2228794624952362</v>
      </c>
      <c r="Y31" s="99">
        <v>2.6830099810126766</v>
      </c>
      <c r="DA31" s="63" t="s">
        <v>3111</v>
      </c>
    </row>
    <row r="32" spans="1:105" ht="12" customHeight="1" x14ac:dyDescent="0.25">
      <c r="A32" s="97" t="s">
        <v>140</v>
      </c>
      <c r="B32" s="99">
        <v>0.66925814256683624</v>
      </c>
      <c r="C32" s="99">
        <v>0.82923545860275216</v>
      </c>
      <c r="D32" s="99">
        <v>0.7278722242162099</v>
      </c>
      <c r="E32" s="99">
        <v>0.62816862948716756</v>
      </c>
      <c r="F32" s="99">
        <v>0.67023499191197444</v>
      </c>
      <c r="G32" s="99">
        <v>0.70910477332722877</v>
      </c>
      <c r="H32" s="99">
        <v>0.72588092660386994</v>
      </c>
      <c r="I32" s="99">
        <v>0.65366019674484011</v>
      </c>
      <c r="J32" s="99">
        <v>0.65052514344702927</v>
      </c>
      <c r="K32" s="99">
        <v>0.64387756549413544</v>
      </c>
      <c r="L32" s="99">
        <v>0.64868094460319004</v>
      </c>
      <c r="M32" s="99">
        <v>0.65854441249079376</v>
      </c>
      <c r="N32" s="99">
        <v>0.54030155774390098</v>
      </c>
      <c r="O32" s="99">
        <v>0.46125008305397108</v>
      </c>
      <c r="P32" s="99">
        <v>0.58521513161847172</v>
      </c>
      <c r="Q32" s="99">
        <v>0.49606485500555614</v>
      </c>
      <c r="R32" s="99">
        <v>0.63755124615325609</v>
      </c>
      <c r="S32" s="99">
        <v>0.62732771450438374</v>
      </c>
      <c r="T32" s="99">
        <v>0.68604014393591173</v>
      </c>
      <c r="U32" s="99">
        <v>0.622657464586577</v>
      </c>
      <c r="V32" s="99">
        <v>0.65378231738672177</v>
      </c>
      <c r="W32" s="99">
        <v>0.65017565493747553</v>
      </c>
      <c r="X32" s="99">
        <v>0.54566655884005177</v>
      </c>
      <c r="Y32" s="99">
        <v>0.46874882425545655</v>
      </c>
      <c r="DA32" s="63" t="s">
        <v>3112</v>
      </c>
    </row>
    <row r="33" spans="1:105" ht="12" customHeight="1" x14ac:dyDescent="0.25">
      <c r="A33" s="100" t="s">
        <v>50</v>
      </c>
      <c r="B33" s="102">
        <v>0.66925814256683624</v>
      </c>
      <c r="C33" s="102">
        <v>0.82923545860275216</v>
      </c>
      <c r="D33" s="102">
        <v>0.7278722242162099</v>
      </c>
      <c r="E33" s="102">
        <v>0.62816862948716756</v>
      </c>
      <c r="F33" s="102">
        <v>0.67023499191197444</v>
      </c>
      <c r="G33" s="102">
        <v>0.70910477332722877</v>
      </c>
      <c r="H33" s="102">
        <v>0.72588092660386994</v>
      </c>
      <c r="I33" s="102">
        <v>0.65366019674484011</v>
      </c>
      <c r="J33" s="102">
        <v>0.65052514344702927</v>
      </c>
      <c r="K33" s="102">
        <v>0.64387756549413544</v>
      </c>
      <c r="L33" s="102">
        <v>0.64868094460319004</v>
      </c>
      <c r="M33" s="102">
        <v>0.65854441249079376</v>
      </c>
      <c r="N33" s="102">
        <v>0.54030155774390098</v>
      </c>
      <c r="O33" s="102">
        <v>0.46125008305397108</v>
      </c>
      <c r="P33" s="102">
        <v>0.58521513161847172</v>
      </c>
      <c r="Q33" s="102">
        <v>0.49606485500555614</v>
      </c>
      <c r="R33" s="102">
        <v>0.63755124615325609</v>
      </c>
      <c r="S33" s="102">
        <v>0.62732771450438374</v>
      </c>
      <c r="T33" s="102">
        <v>0.68604014393591173</v>
      </c>
      <c r="U33" s="102">
        <v>0.622657464586577</v>
      </c>
      <c r="V33" s="102">
        <v>0.65378231738672177</v>
      </c>
      <c r="W33" s="102">
        <v>0.65017565493747553</v>
      </c>
      <c r="X33" s="102">
        <v>0.54566655884005177</v>
      </c>
      <c r="Y33" s="102">
        <v>0.46874882425545655</v>
      </c>
      <c r="DA33" s="131" t="s">
        <v>3113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3114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3115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3116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3117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3118</v>
      </c>
    </row>
    <row r="39" spans="1:105" ht="12" customHeight="1" x14ac:dyDescent="0.25">
      <c r="A39" s="121" t="s">
        <v>54</v>
      </c>
      <c r="B39" s="123">
        <v>0.92524142664473497</v>
      </c>
      <c r="C39" s="123">
        <v>0.90147627368930316</v>
      </c>
      <c r="D39" s="123">
        <v>0.90906392572811279</v>
      </c>
      <c r="E39" s="123">
        <v>0.93036905057194752</v>
      </c>
      <c r="F39" s="123">
        <v>0.93130185458688208</v>
      </c>
      <c r="G39" s="123">
        <v>0.83735840045833576</v>
      </c>
      <c r="H39" s="123">
        <v>0.73535689620272826</v>
      </c>
      <c r="I39" s="123">
        <v>0.66564842697270532</v>
      </c>
      <c r="J39" s="123">
        <v>0.62380769092855526</v>
      </c>
      <c r="K39" s="123">
        <v>0.60017735008380946</v>
      </c>
      <c r="L39" s="123">
        <v>0.58478393066013001</v>
      </c>
      <c r="M39" s="123">
        <v>0.57334608824782096</v>
      </c>
      <c r="N39" s="123">
        <v>0.53281870183106617</v>
      </c>
      <c r="O39" s="123">
        <v>0.517618924471417</v>
      </c>
      <c r="P39" s="123">
        <v>0.50531391584482377</v>
      </c>
      <c r="Q39" s="123">
        <v>0.48115066443480131</v>
      </c>
      <c r="R39" s="123">
        <v>0.46624830400358186</v>
      </c>
      <c r="S39" s="123">
        <v>0.46945647740462376</v>
      </c>
      <c r="T39" s="123">
        <v>0.4544415869605179</v>
      </c>
      <c r="U39" s="123">
        <v>0.41846425713477459</v>
      </c>
      <c r="V39" s="123">
        <v>0.40532612903148046</v>
      </c>
      <c r="W39" s="123">
        <v>0.38688989267442997</v>
      </c>
      <c r="X39" s="123">
        <v>0.3758226224492574</v>
      </c>
      <c r="Y39" s="123">
        <v>0.35059044264887362</v>
      </c>
      <c r="DA39" s="130" t="s">
        <v>3119</v>
      </c>
    </row>
    <row r="40" spans="1:105" ht="12" customHeight="1" x14ac:dyDescent="0.25">
      <c r="A40" s="97" t="s">
        <v>50</v>
      </c>
      <c r="B40" s="99">
        <v>2.6578504247529855</v>
      </c>
      <c r="C40" s="99">
        <v>2.6479528658461389</v>
      </c>
      <c r="D40" s="99">
        <v>2.7116273188287177</v>
      </c>
      <c r="E40" s="99">
        <v>2.8195224350558852</v>
      </c>
      <c r="F40" s="99">
        <v>2.8973948018445523</v>
      </c>
      <c r="G40" s="99">
        <v>2.7571502799234966</v>
      </c>
      <c r="H40" s="99">
        <v>2.6345695972290746</v>
      </c>
      <c r="I40" s="99">
        <v>2.5125636727876448</v>
      </c>
      <c r="J40" s="99">
        <v>2.3659918193919829</v>
      </c>
      <c r="K40" s="99">
        <v>2.310301693810938</v>
      </c>
      <c r="L40" s="99">
        <v>2.3050315728881388</v>
      </c>
      <c r="M40" s="99">
        <v>2.295615549351476</v>
      </c>
      <c r="N40" s="99">
        <v>2.1334285875841603</v>
      </c>
      <c r="O40" s="99">
        <v>2.096051269124525</v>
      </c>
      <c r="P40" s="99">
        <v>2.0578663274062512</v>
      </c>
      <c r="Q40" s="99">
        <v>2.0195165135447315</v>
      </c>
      <c r="R40" s="99">
        <v>2.0330917225362013</v>
      </c>
      <c r="S40" s="99">
        <v>2.1433134198066077</v>
      </c>
      <c r="T40" s="99">
        <v>2.1891206689295584</v>
      </c>
      <c r="U40" s="99">
        <v>2.1213966630892482</v>
      </c>
      <c r="V40" s="99">
        <v>2.1289293061635317</v>
      </c>
      <c r="W40" s="99">
        <v>2.0441108249323716</v>
      </c>
      <c r="X40" s="99">
        <v>1.9558350010235936</v>
      </c>
      <c r="Y40" s="99">
        <v>1.7580218597199824</v>
      </c>
      <c r="DA40" s="63" t="s">
        <v>3120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3121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48.900428541716607</v>
      </c>
      <c r="C43" s="118">
        <f t="shared" si="14"/>
        <v>54.372821364988937</v>
      </c>
      <c r="D43" s="118">
        <f t="shared" si="14"/>
        <v>50.336085364991725</v>
      </c>
      <c r="E43" s="118">
        <f t="shared" si="14"/>
        <v>51.863658475175733</v>
      </c>
      <c r="F43" s="118">
        <f t="shared" si="14"/>
        <v>50.503530733352385</v>
      </c>
      <c r="G43" s="118">
        <f t="shared" si="14"/>
        <v>51.532840617402613</v>
      </c>
      <c r="H43" s="118">
        <f t="shared" si="14"/>
        <v>51.620915304750618</v>
      </c>
      <c r="I43" s="118">
        <f t="shared" si="14"/>
        <v>41.207407264611625</v>
      </c>
      <c r="J43" s="118">
        <f t="shared" si="14"/>
        <v>49.983957233496547</v>
      </c>
      <c r="K43" s="118">
        <f t="shared" si="14"/>
        <v>46.792405212347809</v>
      </c>
      <c r="L43" s="118">
        <f t="shared" si="14"/>
        <v>47.465406462517926</v>
      </c>
      <c r="M43" s="118">
        <f t="shared" si="14"/>
        <v>42.898458441476194</v>
      </c>
      <c r="N43" s="118">
        <f t="shared" si="14"/>
        <v>43.330987633589025</v>
      </c>
      <c r="O43" s="118">
        <f t="shared" si="14"/>
        <v>43.013036300491237</v>
      </c>
      <c r="P43" s="118">
        <f t="shared" si="14"/>
        <v>36.074691523074698</v>
      </c>
      <c r="Q43" s="118">
        <f t="shared" si="14"/>
        <v>38.001973689906144</v>
      </c>
      <c r="R43" s="118">
        <f t="shared" ref="R43:V43" si="15">R44+R47+R49+R58</f>
        <v>37.691995726396144</v>
      </c>
      <c r="S43" s="118">
        <f t="shared" si="15"/>
        <v>37.803341369279501</v>
      </c>
      <c r="T43" s="118">
        <f t="shared" si="15"/>
        <v>35.736390942451742</v>
      </c>
      <c r="U43" s="118">
        <f t="shared" si="15"/>
        <v>37.209481224735626</v>
      </c>
      <c r="V43" s="118">
        <f t="shared" si="15"/>
        <v>40.062968955255499</v>
      </c>
      <c r="W43" s="118">
        <f t="shared" ref="W43:Y43" si="16">W44+W47+W49+W58</f>
        <v>33.068255595139426</v>
      </c>
      <c r="X43" s="118">
        <f t="shared" si="16"/>
        <v>35.666251658607592</v>
      </c>
      <c r="Y43" s="118">
        <f t="shared" si="16"/>
        <v>32.665290986249445</v>
      </c>
      <c r="DA43" s="129" t="s">
        <v>3122</v>
      </c>
    </row>
    <row r="44" spans="1:105" ht="12.95" customHeight="1" x14ac:dyDescent="0.25">
      <c r="A44" s="121" t="s">
        <v>57</v>
      </c>
      <c r="B44" s="123">
        <f t="shared" ref="B44:Q44" si="17">SUM(B45:B46)</f>
        <v>43.851382196601577</v>
      </c>
      <c r="C44" s="123">
        <f t="shared" si="17"/>
        <v>49.001866241314254</v>
      </c>
      <c r="D44" s="123">
        <f t="shared" si="17"/>
        <v>45.095820497432506</v>
      </c>
      <c r="E44" s="123">
        <f t="shared" si="17"/>
        <v>46.541747182812578</v>
      </c>
      <c r="F44" s="123">
        <f t="shared" si="17"/>
        <v>45.246821302279997</v>
      </c>
      <c r="G44" s="123">
        <f t="shared" si="17"/>
        <v>46.174592204272251</v>
      </c>
      <c r="H44" s="123">
        <f t="shared" si="17"/>
        <v>46.056618923906463</v>
      </c>
      <c r="I44" s="123">
        <f t="shared" si="17"/>
        <v>36.535288671338762</v>
      </c>
      <c r="J44" s="123">
        <f t="shared" si="17"/>
        <v>44.4805253124836</v>
      </c>
      <c r="K44" s="123">
        <f t="shared" si="17"/>
        <v>41.465167029081336</v>
      </c>
      <c r="L44" s="123">
        <f t="shared" si="17"/>
        <v>42.245672315895533</v>
      </c>
      <c r="M44" s="123">
        <f t="shared" si="17"/>
        <v>37.562500115968128</v>
      </c>
      <c r="N44" s="123">
        <f t="shared" si="17"/>
        <v>38.135955493513052</v>
      </c>
      <c r="O44" s="123">
        <f t="shared" si="17"/>
        <v>38.693628589021991</v>
      </c>
      <c r="P44" s="123">
        <f t="shared" si="17"/>
        <v>31.650324228439651</v>
      </c>
      <c r="Q44" s="123">
        <f t="shared" si="17"/>
        <v>33.807556460776738</v>
      </c>
      <c r="R44" s="123">
        <f t="shared" ref="R44:V44" si="18">SUM(R45:R46)</f>
        <v>33.386064557928535</v>
      </c>
      <c r="S44" s="123">
        <f t="shared" si="18"/>
        <v>33.237903865847692</v>
      </c>
      <c r="T44" s="123">
        <f t="shared" si="18"/>
        <v>31.254470301180167</v>
      </c>
      <c r="U44" s="123">
        <f t="shared" si="18"/>
        <v>32.282074048341663</v>
      </c>
      <c r="V44" s="123">
        <f t="shared" si="18"/>
        <v>34.76338571871117</v>
      </c>
      <c r="W44" s="123">
        <f t="shared" ref="W44:Y44" si="19">SUM(W45:W46)</f>
        <v>28.965225235998815</v>
      </c>
      <c r="X44" s="123">
        <f t="shared" si="19"/>
        <v>31.187215042453364</v>
      </c>
      <c r="Y44" s="123">
        <f t="shared" si="19"/>
        <v>28.460725313726986</v>
      </c>
      <c r="DA44" s="130" t="s">
        <v>3123</v>
      </c>
    </row>
    <row r="45" spans="1:105" ht="12" customHeight="1" x14ac:dyDescent="0.25">
      <c r="A45" s="97" t="s">
        <v>212</v>
      </c>
      <c r="B45" s="99">
        <v>43.851382196601577</v>
      </c>
      <c r="C45" s="99">
        <v>49.001866241314254</v>
      </c>
      <c r="D45" s="99">
        <v>45.095820497432506</v>
      </c>
      <c r="E45" s="99">
        <v>46.541747182812578</v>
      </c>
      <c r="F45" s="99">
        <v>45.246821302279997</v>
      </c>
      <c r="G45" s="99">
        <v>46.174592204272251</v>
      </c>
      <c r="H45" s="99">
        <v>46.056618923906463</v>
      </c>
      <c r="I45" s="99">
        <v>36.535288671338762</v>
      </c>
      <c r="J45" s="99">
        <v>44.4805253124836</v>
      </c>
      <c r="K45" s="99">
        <v>41.465167029081336</v>
      </c>
      <c r="L45" s="99">
        <v>42.245672315895533</v>
      </c>
      <c r="M45" s="99">
        <v>37.562500115968128</v>
      </c>
      <c r="N45" s="99">
        <v>38.135955493513052</v>
      </c>
      <c r="O45" s="99">
        <v>38.693628589021991</v>
      </c>
      <c r="P45" s="99">
        <v>31.650324228439651</v>
      </c>
      <c r="Q45" s="99">
        <v>33.807556460776738</v>
      </c>
      <c r="R45" s="99">
        <v>33.386064557928535</v>
      </c>
      <c r="S45" s="99">
        <v>33.237903865847692</v>
      </c>
      <c r="T45" s="99">
        <v>31.254470301180167</v>
      </c>
      <c r="U45" s="99">
        <v>32.282074048341663</v>
      </c>
      <c r="V45" s="99">
        <v>34.76338571871117</v>
      </c>
      <c r="W45" s="99">
        <v>28.965225235998815</v>
      </c>
      <c r="X45" s="99">
        <v>31.187215042453364</v>
      </c>
      <c r="Y45" s="99">
        <v>28.460725313726986</v>
      </c>
      <c r="DA45" s="63" t="s">
        <v>3124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3125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3126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3127</v>
      </c>
    </row>
    <row r="49" spans="1:105" ht="12" customHeight="1" x14ac:dyDescent="0.25">
      <c r="A49" s="121" t="s">
        <v>55</v>
      </c>
      <c r="B49" s="123">
        <v>4.5884759937260773</v>
      </c>
      <c r="C49" s="123">
        <v>4.9309231083373071</v>
      </c>
      <c r="D49" s="123">
        <v>4.8041561194534559</v>
      </c>
      <c r="E49" s="123">
        <v>4.9045479865746087</v>
      </c>
      <c r="F49" s="123">
        <v>4.8425979667433605</v>
      </c>
      <c r="G49" s="123">
        <v>4.9570607824271926</v>
      </c>
      <c r="H49" s="123">
        <v>5.1999105373663772</v>
      </c>
      <c r="I49" s="123">
        <v>4.3074845141819358</v>
      </c>
      <c r="J49" s="123">
        <v>5.172063870412738</v>
      </c>
      <c r="K49" s="123">
        <v>5.0027402964187164</v>
      </c>
      <c r="L49" s="123">
        <v>4.9036934172006443</v>
      </c>
      <c r="M49" s="123">
        <v>5.02434117407378</v>
      </c>
      <c r="N49" s="123">
        <v>4.9111073951741746</v>
      </c>
      <c r="O49" s="123">
        <v>4.0370644635475168</v>
      </c>
      <c r="P49" s="123">
        <v>4.1486291681230716</v>
      </c>
      <c r="Q49" s="123">
        <v>3.9273178556877819</v>
      </c>
      <c r="R49" s="123">
        <v>4.0511398585866285</v>
      </c>
      <c r="S49" s="123">
        <v>4.3042225101857534</v>
      </c>
      <c r="T49" s="123">
        <v>4.220512187044914</v>
      </c>
      <c r="U49" s="123">
        <v>4.6768135060819054</v>
      </c>
      <c r="V49" s="123">
        <v>5.042340265238046</v>
      </c>
      <c r="W49" s="123">
        <v>3.8573687329574802</v>
      </c>
      <c r="X49" s="123">
        <v>4.2454909507472456</v>
      </c>
      <c r="Y49" s="123">
        <v>4.0062726461609079</v>
      </c>
      <c r="DA49" s="130" t="s">
        <v>3128</v>
      </c>
    </row>
    <row r="50" spans="1:105" ht="12" customHeight="1" x14ac:dyDescent="0.25">
      <c r="A50" s="97" t="s">
        <v>138</v>
      </c>
      <c r="B50" s="99">
        <v>6.9000864966573729</v>
      </c>
      <c r="C50" s="99">
        <v>7.4396894896123724</v>
      </c>
      <c r="D50" s="99">
        <v>7.2562848939387283</v>
      </c>
      <c r="E50" s="99">
        <v>7.3990623661861594</v>
      </c>
      <c r="F50" s="99">
        <v>7.3353908683634792</v>
      </c>
      <c r="G50" s="99">
        <v>7.4712586171479201</v>
      </c>
      <c r="H50" s="99">
        <v>7.7565966345328965</v>
      </c>
      <c r="I50" s="99">
        <v>6.354034103646657</v>
      </c>
      <c r="J50" s="99">
        <v>7.578274194195612</v>
      </c>
      <c r="K50" s="99">
        <v>7.3149589094322165</v>
      </c>
      <c r="L50" s="99">
        <v>7.1869563349217165</v>
      </c>
      <c r="M50" s="99">
        <v>7.5070423180714556</v>
      </c>
      <c r="N50" s="99">
        <v>7.5495742933413377</v>
      </c>
      <c r="O50" s="99">
        <v>6.6141649163923821</v>
      </c>
      <c r="P50" s="99">
        <v>6.9746768311005329</v>
      </c>
      <c r="Q50" s="99">
        <v>6.6752770950287958</v>
      </c>
      <c r="R50" s="99">
        <v>6.6633364925728706</v>
      </c>
      <c r="S50" s="99">
        <v>6.8267219112953432</v>
      </c>
      <c r="T50" s="99">
        <v>6.4561537082317377</v>
      </c>
      <c r="U50" s="99">
        <v>6.9133204711897385</v>
      </c>
      <c r="V50" s="99">
        <v>7.486220711423865</v>
      </c>
      <c r="W50" s="99">
        <v>5.5912011741121264</v>
      </c>
      <c r="X50" s="99">
        <v>6.1532447274819742</v>
      </c>
      <c r="Y50" s="99">
        <v>5.713386454354267</v>
      </c>
      <c r="DA50" s="63" t="s">
        <v>3129</v>
      </c>
    </row>
    <row r="51" spans="1:105" ht="12" customHeight="1" x14ac:dyDescent="0.25">
      <c r="A51" s="97" t="s">
        <v>137</v>
      </c>
      <c r="B51" s="99">
        <v>2.4761008346433004</v>
      </c>
      <c r="C51" s="99">
        <v>2.7593735395627426</v>
      </c>
      <c r="D51" s="99">
        <v>2.8174859000034749</v>
      </c>
      <c r="E51" s="99">
        <v>3.0138649196535128</v>
      </c>
      <c r="F51" s="99">
        <v>3.1221461322995623</v>
      </c>
      <c r="G51" s="99">
        <v>3.3145917602841428</v>
      </c>
      <c r="H51" s="99">
        <v>3.5522171032456789</v>
      </c>
      <c r="I51" s="99">
        <v>2.9257601002797009</v>
      </c>
      <c r="J51" s="99">
        <v>3.4203751560093427</v>
      </c>
      <c r="K51" s="99">
        <v>3.3346316090406325</v>
      </c>
      <c r="L51" s="99">
        <v>3.2380468489488612</v>
      </c>
      <c r="M51" s="99">
        <v>3.3900414942483863</v>
      </c>
      <c r="N51" s="99">
        <v>3.4806946627395021</v>
      </c>
      <c r="O51" s="99">
        <v>2.9445986123241155</v>
      </c>
      <c r="P51" s="99">
        <v>2.9446750161025368</v>
      </c>
      <c r="Q51" s="99">
        <v>2.7158010278021409</v>
      </c>
      <c r="R51" s="99">
        <v>2.7282689834696514</v>
      </c>
      <c r="S51" s="99">
        <v>3.1460483571643758</v>
      </c>
      <c r="T51" s="99">
        <v>2.6688832053154856</v>
      </c>
      <c r="U51" s="99">
        <v>3.0432218690170387</v>
      </c>
      <c r="V51" s="99">
        <v>3.2621968454641981</v>
      </c>
      <c r="W51" s="99">
        <v>2.2704442662167033</v>
      </c>
      <c r="X51" s="99">
        <v>2.6686952217715922</v>
      </c>
      <c r="Y51" s="99">
        <v>2.1901727010554652</v>
      </c>
      <c r="DA51" s="63" t="s">
        <v>3130</v>
      </c>
    </row>
    <row r="52" spans="1:105" ht="12" customHeight="1" x14ac:dyDescent="0.25">
      <c r="A52" s="100" t="s">
        <v>212</v>
      </c>
      <c r="B52" s="102">
        <v>2.4761008346433004</v>
      </c>
      <c r="C52" s="102">
        <v>2.7593735395627426</v>
      </c>
      <c r="D52" s="102">
        <v>2.8174859000034749</v>
      </c>
      <c r="E52" s="102">
        <v>3.0138649196535128</v>
      </c>
      <c r="F52" s="102">
        <v>3.1221461322995623</v>
      </c>
      <c r="G52" s="102">
        <v>3.3145917602841428</v>
      </c>
      <c r="H52" s="102">
        <v>3.5522171032456789</v>
      </c>
      <c r="I52" s="102">
        <v>2.9257601002797009</v>
      </c>
      <c r="J52" s="102">
        <v>3.4203751560093427</v>
      </c>
      <c r="K52" s="102">
        <v>3.3346316090406325</v>
      </c>
      <c r="L52" s="102">
        <v>3.2380468489488612</v>
      </c>
      <c r="M52" s="102">
        <v>3.3900414942483863</v>
      </c>
      <c r="N52" s="102">
        <v>3.4806946627395021</v>
      </c>
      <c r="O52" s="102">
        <v>2.9445986123241155</v>
      </c>
      <c r="P52" s="102">
        <v>2.9446750161025368</v>
      </c>
      <c r="Q52" s="102">
        <v>2.7158010278021409</v>
      </c>
      <c r="R52" s="102">
        <v>2.7282689834696514</v>
      </c>
      <c r="S52" s="102">
        <v>3.1460483571643758</v>
      </c>
      <c r="T52" s="102">
        <v>2.6688832053154856</v>
      </c>
      <c r="U52" s="102">
        <v>3.0432218690170387</v>
      </c>
      <c r="V52" s="102">
        <v>3.2621968454641981</v>
      </c>
      <c r="W52" s="102">
        <v>2.2704442662167033</v>
      </c>
      <c r="X52" s="102">
        <v>2.6686952217715922</v>
      </c>
      <c r="Y52" s="102">
        <v>2.1901727010554652</v>
      </c>
      <c r="DA52" s="131" t="s">
        <v>3131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3132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3133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3134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3135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3136</v>
      </c>
    </row>
    <row r="58" spans="1:105" ht="12" customHeight="1" x14ac:dyDescent="0.25">
      <c r="A58" s="121" t="s">
        <v>54</v>
      </c>
      <c r="B58" s="123">
        <v>0.46057035138895308</v>
      </c>
      <c r="C58" s="123">
        <v>0.44003201533737707</v>
      </c>
      <c r="D58" s="123">
        <v>0.43610874810576072</v>
      </c>
      <c r="E58" s="123">
        <v>0.41736330578854608</v>
      </c>
      <c r="F58" s="123">
        <v>0.41411146432902241</v>
      </c>
      <c r="G58" s="123">
        <v>0.40118763070317115</v>
      </c>
      <c r="H58" s="123">
        <v>0.36438584347777797</v>
      </c>
      <c r="I58" s="123">
        <v>0.36463407909092638</v>
      </c>
      <c r="J58" s="123">
        <v>0.33136805060021085</v>
      </c>
      <c r="K58" s="123">
        <v>0.3244978868477556</v>
      </c>
      <c r="L58" s="123">
        <v>0.31604072942174916</v>
      </c>
      <c r="M58" s="123">
        <v>0.31161715143428076</v>
      </c>
      <c r="N58" s="123">
        <v>0.28392474490179309</v>
      </c>
      <c r="O58" s="123">
        <v>0.28234324792172727</v>
      </c>
      <c r="P58" s="123">
        <v>0.27573812651197599</v>
      </c>
      <c r="Q58" s="123">
        <v>0.26709937344162421</v>
      </c>
      <c r="R58" s="123">
        <v>0.25479130988098053</v>
      </c>
      <c r="S58" s="123">
        <v>0.26121499324605807</v>
      </c>
      <c r="T58" s="123">
        <v>0.26140845422665959</v>
      </c>
      <c r="U58" s="123">
        <v>0.25059367031205487</v>
      </c>
      <c r="V58" s="123">
        <v>0.25724297130628515</v>
      </c>
      <c r="W58" s="123">
        <v>0.2456616261831305</v>
      </c>
      <c r="X58" s="123">
        <v>0.23354566540698812</v>
      </c>
      <c r="Y58" s="123">
        <v>0.19829302636155635</v>
      </c>
      <c r="DA58" s="130" t="s">
        <v>3137</v>
      </c>
    </row>
    <row r="59" spans="1:105" ht="12" customHeight="1" x14ac:dyDescent="0.25">
      <c r="A59" s="97" t="s">
        <v>50</v>
      </c>
      <c r="B59" s="99">
        <v>2.3940849539287963</v>
      </c>
      <c r="C59" s="99">
        <v>2.3600862098419184</v>
      </c>
      <c r="D59" s="99">
        <v>2.3962702534086864</v>
      </c>
      <c r="E59" s="99">
        <v>2.343929768831253</v>
      </c>
      <c r="F59" s="99">
        <v>2.3365039387947455</v>
      </c>
      <c r="G59" s="99">
        <v>2.3383272188267146</v>
      </c>
      <c r="H59" s="99">
        <v>2.2437418054871596</v>
      </c>
      <c r="I59" s="99">
        <v>2.3116886133485366</v>
      </c>
      <c r="J59" s="99">
        <v>2.1831216301647385</v>
      </c>
      <c r="K59" s="99">
        <v>2.2111095659567925</v>
      </c>
      <c r="L59" s="99">
        <v>2.2440099665304531</v>
      </c>
      <c r="M59" s="99">
        <v>2.2555246677007768</v>
      </c>
      <c r="N59" s="99">
        <v>2.1141904862490368</v>
      </c>
      <c r="O59" s="99">
        <v>2.139812445354917</v>
      </c>
      <c r="P59" s="99">
        <v>2.1220442935662969</v>
      </c>
      <c r="Q59" s="99">
        <v>2.076900476523512</v>
      </c>
      <c r="R59" s="99">
        <v>2.0176894039937046</v>
      </c>
      <c r="S59" s="99">
        <v>2.1239854172950698</v>
      </c>
      <c r="T59" s="99">
        <v>2.1755312004903224</v>
      </c>
      <c r="U59" s="99">
        <v>2.1432559734063985</v>
      </c>
      <c r="V59" s="99">
        <v>2.2391477048504975</v>
      </c>
      <c r="W59" s="99">
        <v>2.1864949450945499</v>
      </c>
      <c r="X59" s="99">
        <v>2.1583566841245552</v>
      </c>
      <c r="Y59" s="99">
        <v>1.9169836238399711</v>
      </c>
      <c r="DA59" s="63" t="s">
        <v>3138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3139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36.276352795875589</v>
      </c>
      <c r="C62" s="118">
        <f t="shared" si="21"/>
        <v>37.304976926035522</v>
      </c>
      <c r="D62" s="118">
        <f t="shared" si="21"/>
        <v>36.186961240374835</v>
      </c>
      <c r="E62" s="118">
        <f t="shared" si="21"/>
        <v>36.910623587508795</v>
      </c>
      <c r="F62" s="118">
        <f t="shared" si="21"/>
        <v>36.384937180425077</v>
      </c>
      <c r="G62" s="118">
        <f t="shared" si="21"/>
        <v>36.19802776385373</v>
      </c>
      <c r="H62" s="118">
        <f t="shared" si="21"/>
        <v>35.207521674008056</v>
      </c>
      <c r="I62" s="118">
        <f t="shared" si="21"/>
        <v>32.32795647923988</v>
      </c>
      <c r="J62" s="118">
        <f t="shared" si="21"/>
        <v>33.193232996175077</v>
      </c>
      <c r="K62" s="118">
        <f t="shared" si="21"/>
        <v>33.084701164523288</v>
      </c>
      <c r="L62" s="118">
        <f t="shared" si="21"/>
        <v>35.52137674785947</v>
      </c>
      <c r="M62" s="118">
        <f t="shared" si="21"/>
        <v>31.044936387218421</v>
      </c>
      <c r="N62" s="118">
        <f t="shared" si="21"/>
        <v>32.4225985232016</v>
      </c>
      <c r="O62" s="118">
        <f t="shared" si="21"/>
        <v>32.930640869186298</v>
      </c>
      <c r="P62" s="118">
        <f t="shared" si="21"/>
        <v>26.710629070759531</v>
      </c>
      <c r="Q62" s="118">
        <f t="shared" si="21"/>
        <v>28.23058280627443</v>
      </c>
      <c r="R62" s="118">
        <f t="shared" ref="R62:V62" si="22">R63+R66+R68+R77</f>
        <v>29.101017407854485</v>
      </c>
      <c r="S62" s="118">
        <f t="shared" si="22"/>
        <v>28.298085777855622</v>
      </c>
      <c r="T62" s="118">
        <f t="shared" si="22"/>
        <v>27.309446811613839</v>
      </c>
      <c r="U62" s="118">
        <f t="shared" si="22"/>
        <v>26.506740689558367</v>
      </c>
      <c r="V62" s="118">
        <f t="shared" si="22"/>
        <v>25.947405133897728</v>
      </c>
      <c r="W62" s="118">
        <f t="shared" ref="W62:Y62" si="23">W63+W66+W68+W77</f>
        <v>28.858164611082945</v>
      </c>
      <c r="X62" s="118">
        <f t="shared" si="23"/>
        <v>24.573208608506132</v>
      </c>
      <c r="Y62" s="118">
        <f t="shared" si="23"/>
        <v>22.701742895354005</v>
      </c>
      <c r="DA62" s="129" t="s">
        <v>3140</v>
      </c>
    </row>
    <row r="63" spans="1:105" ht="12.95" customHeight="1" x14ac:dyDescent="0.25">
      <c r="A63" s="121" t="s">
        <v>57</v>
      </c>
      <c r="B63" s="123">
        <f t="shared" ref="B63:Q63" si="24">SUM(B64:B65)</f>
        <v>30.643902150430634</v>
      </c>
      <c r="C63" s="123">
        <f t="shared" si="24"/>
        <v>31.678742004793442</v>
      </c>
      <c r="D63" s="123">
        <f t="shared" si="24"/>
        <v>30.438326218610367</v>
      </c>
      <c r="E63" s="123">
        <f t="shared" si="24"/>
        <v>31.14246590732769</v>
      </c>
      <c r="F63" s="123">
        <f t="shared" si="24"/>
        <v>30.818333215929769</v>
      </c>
      <c r="G63" s="123">
        <f t="shared" si="24"/>
        <v>30.53104630830078</v>
      </c>
      <c r="H63" s="123">
        <f t="shared" si="24"/>
        <v>29.586508617083759</v>
      </c>
      <c r="I63" s="123">
        <f t="shared" si="24"/>
        <v>26.778769906563866</v>
      </c>
      <c r="J63" s="123">
        <f t="shared" si="24"/>
        <v>27.993784842345512</v>
      </c>
      <c r="K63" s="123">
        <f t="shared" si="24"/>
        <v>27.90635212205553</v>
      </c>
      <c r="L63" s="123">
        <f t="shared" si="24"/>
        <v>30.095431625500737</v>
      </c>
      <c r="M63" s="123">
        <f t="shared" si="24"/>
        <v>25.821347108466316</v>
      </c>
      <c r="N63" s="123">
        <f t="shared" si="24"/>
        <v>27.301821707064303</v>
      </c>
      <c r="O63" s="123">
        <f t="shared" si="24"/>
        <v>27.942025465957748</v>
      </c>
      <c r="P63" s="123">
        <f t="shared" si="24"/>
        <v>21.956546391450622</v>
      </c>
      <c r="Q63" s="123">
        <f t="shared" si="24"/>
        <v>23.468809130992824</v>
      </c>
      <c r="R63" s="123">
        <f t="shared" ref="R63:V63" si="25">SUM(R64:R65)</f>
        <v>24.275047657770454</v>
      </c>
      <c r="S63" s="123">
        <f t="shared" si="25"/>
        <v>23.477255985134647</v>
      </c>
      <c r="T63" s="123">
        <f t="shared" si="25"/>
        <v>22.498446854364857</v>
      </c>
      <c r="U63" s="123">
        <f t="shared" si="25"/>
        <v>21.87202092554945</v>
      </c>
      <c r="V63" s="123">
        <f t="shared" si="25"/>
        <v>21.388691309295233</v>
      </c>
      <c r="W63" s="123">
        <f t="shared" ref="W63:Y63" si="26">SUM(W64:W65)</f>
        <v>24.192851075172175</v>
      </c>
      <c r="X63" s="123">
        <f t="shared" si="26"/>
        <v>20.612243253262193</v>
      </c>
      <c r="Y63" s="123">
        <f t="shared" si="26"/>
        <v>19.099582007160866</v>
      </c>
      <c r="DA63" s="130" t="s">
        <v>3141</v>
      </c>
    </row>
    <row r="64" spans="1:105" ht="12" customHeight="1" x14ac:dyDescent="0.25">
      <c r="A64" s="97" t="s">
        <v>213</v>
      </c>
      <c r="B64" s="99">
        <v>30.643902150430634</v>
      </c>
      <c r="C64" s="99">
        <v>31.678742004793442</v>
      </c>
      <c r="D64" s="99">
        <v>30.438326218610367</v>
      </c>
      <c r="E64" s="99">
        <v>31.14246590732769</v>
      </c>
      <c r="F64" s="99">
        <v>30.818333215929769</v>
      </c>
      <c r="G64" s="99">
        <v>30.53104630830078</v>
      </c>
      <c r="H64" s="99">
        <v>29.586508617083759</v>
      </c>
      <c r="I64" s="99">
        <v>26.778769906563866</v>
      </c>
      <c r="J64" s="99">
        <v>27.993784842345512</v>
      </c>
      <c r="K64" s="99">
        <v>27.90635212205553</v>
      </c>
      <c r="L64" s="99">
        <v>30.095431625500737</v>
      </c>
      <c r="M64" s="99">
        <v>25.821347108466316</v>
      </c>
      <c r="N64" s="99">
        <v>27.301821707064303</v>
      </c>
      <c r="O64" s="99">
        <v>27.942025465957748</v>
      </c>
      <c r="P64" s="99">
        <v>21.956546391450622</v>
      </c>
      <c r="Q64" s="99">
        <v>23.468809130992824</v>
      </c>
      <c r="R64" s="99">
        <v>24.275047657770454</v>
      </c>
      <c r="S64" s="99">
        <v>23.477255985134647</v>
      </c>
      <c r="T64" s="99">
        <v>22.498446854364857</v>
      </c>
      <c r="U64" s="99">
        <v>21.87202092554945</v>
      </c>
      <c r="V64" s="99">
        <v>21.388691309295233</v>
      </c>
      <c r="W64" s="99">
        <v>24.192851075172175</v>
      </c>
      <c r="X64" s="99">
        <v>20.612243253262193</v>
      </c>
      <c r="Y64" s="99">
        <v>19.099582007160866</v>
      </c>
      <c r="DA64" s="63" t="s">
        <v>3142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3143</v>
      </c>
    </row>
    <row r="66" spans="1:105" ht="12.95" customHeight="1" x14ac:dyDescent="0.25">
      <c r="A66" s="121" t="s">
        <v>92</v>
      </c>
      <c r="B66" s="123">
        <f t="shared" ref="B66:Y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3144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3145</v>
      </c>
    </row>
    <row r="68" spans="1:105" ht="12" customHeight="1" x14ac:dyDescent="0.25">
      <c r="A68" s="121" t="s">
        <v>55</v>
      </c>
      <c r="B68" s="123">
        <v>4.3550255544688614</v>
      </c>
      <c r="C68" s="123">
        <v>4.3602485701833924</v>
      </c>
      <c r="D68" s="123">
        <v>4.449488579801514</v>
      </c>
      <c r="E68" s="123">
        <v>4.4580171374282083</v>
      </c>
      <c r="F68" s="123">
        <v>4.3169935631618941</v>
      </c>
      <c r="G68" s="123">
        <v>4.3534036157983103</v>
      </c>
      <c r="H68" s="123">
        <v>4.3130513910613297</v>
      </c>
      <c r="I68" s="123">
        <v>4.3104167100644979</v>
      </c>
      <c r="J68" s="123">
        <v>4.0612337647029717</v>
      </c>
      <c r="K68" s="123">
        <v>4.0699802226567474</v>
      </c>
      <c r="L68" s="123">
        <v>4.2504851684711777</v>
      </c>
      <c r="M68" s="123">
        <v>4.0479376424601021</v>
      </c>
      <c r="N68" s="123">
        <v>4.0384266161440134</v>
      </c>
      <c r="O68" s="123">
        <v>3.9190225776588457</v>
      </c>
      <c r="P68" s="123">
        <v>3.7519271424796989</v>
      </c>
      <c r="Q68" s="123">
        <v>3.7429817726270667</v>
      </c>
      <c r="R68" s="123">
        <v>3.7989630645017347</v>
      </c>
      <c r="S68" s="123">
        <v>3.750366694192838</v>
      </c>
      <c r="T68" s="123">
        <v>3.7615284458000824</v>
      </c>
      <c r="U68" s="123">
        <v>3.5901373414419298</v>
      </c>
      <c r="V68" s="123">
        <v>3.4732287404870976</v>
      </c>
      <c r="W68" s="123">
        <v>3.5781762544245055</v>
      </c>
      <c r="X68" s="123">
        <v>2.9968308298887605</v>
      </c>
      <c r="Y68" s="123">
        <v>2.704049396270797</v>
      </c>
      <c r="DA68" s="130" t="s">
        <v>3146</v>
      </c>
    </row>
    <row r="69" spans="1:105" ht="12" customHeight="1" x14ac:dyDescent="0.25">
      <c r="A69" s="97" t="s">
        <v>134</v>
      </c>
      <c r="B69" s="99">
        <v>4.7338536187401026</v>
      </c>
      <c r="C69" s="99">
        <v>4.7561127071065838</v>
      </c>
      <c r="D69" s="99">
        <v>4.843939840501136</v>
      </c>
      <c r="E69" s="99">
        <v>4.8700613924654821</v>
      </c>
      <c r="F69" s="99">
        <v>4.7458864903934819</v>
      </c>
      <c r="G69" s="99">
        <v>4.730922461593484</v>
      </c>
      <c r="H69" s="99">
        <v>4.6448877826817601</v>
      </c>
      <c r="I69" s="99">
        <v>4.5553235538994334</v>
      </c>
      <c r="J69" s="99">
        <v>4.3250013431409409</v>
      </c>
      <c r="K69" s="99">
        <v>4.3229189701246042</v>
      </c>
      <c r="L69" s="99">
        <v>4.5058740581213295</v>
      </c>
      <c r="M69" s="99">
        <v>4.2843901331714775</v>
      </c>
      <c r="N69" s="99">
        <v>4.2695861703801592</v>
      </c>
      <c r="O69" s="99">
        <v>4.1234658351377744</v>
      </c>
      <c r="P69" s="99">
        <v>3.9225705338417893</v>
      </c>
      <c r="Q69" s="99">
        <v>3.9222660837189411</v>
      </c>
      <c r="R69" s="99">
        <v>3.9994076042622964</v>
      </c>
      <c r="S69" s="99">
        <v>3.9630224985317786</v>
      </c>
      <c r="T69" s="99">
        <v>4.0036769716798775</v>
      </c>
      <c r="U69" s="99">
        <v>3.8292264358427408</v>
      </c>
      <c r="V69" s="99">
        <v>3.7182843895501096</v>
      </c>
      <c r="W69" s="99">
        <v>3.7899804654442746</v>
      </c>
      <c r="X69" s="99">
        <v>3.1715558360459659</v>
      </c>
      <c r="Y69" s="99">
        <v>2.8772358261196787</v>
      </c>
      <c r="DA69" s="63" t="s">
        <v>3147</v>
      </c>
    </row>
    <row r="70" spans="1:105" ht="12" customHeight="1" x14ac:dyDescent="0.25">
      <c r="A70" s="97" t="s">
        <v>133</v>
      </c>
      <c r="B70" s="99">
        <v>1.9505205046266312</v>
      </c>
      <c r="C70" s="99">
        <v>1.8868879375858054</v>
      </c>
      <c r="D70" s="99">
        <v>2.018316412317485</v>
      </c>
      <c r="E70" s="99">
        <v>2.0336157121163398</v>
      </c>
      <c r="F70" s="99">
        <v>2.0890152944580302</v>
      </c>
      <c r="G70" s="99">
        <v>2.0712857542172189</v>
      </c>
      <c r="H70" s="99">
        <v>1.9621057382123182</v>
      </c>
      <c r="I70" s="99">
        <v>2.1443519992350217</v>
      </c>
      <c r="J70" s="99">
        <v>1.8392297142624774</v>
      </c>
      <c r="K70" s="99">
        <v>1.8397780787326894</v>
      </c>
      <c r="L70" s="99">
        <v>1.800070847928106</v>
      </c>
      <c r="M70" s="99">
        <v>1.6783539932991152</v>
      </c>
      <c r="N70" s="99">
        <v>1.6508085009307856</v>
      </c>
      <c r="O70" s="99">
        <v>1.6574270604846466</v>
      </c>
      <c r="P70" s="99">
        <v>1.5250043132121518</v>
      </c>
      <c r="Q70" s="99">
        <v>1.4191593468700978</v>
      </c>
      <c r="R70" s="99">
        <v>1.4692404388237186</v>
      </c>
      <c r="S70" s="99">
        <v>1.5249822741181134</v>
      </c>
      <c r="T70" s="99">
        <v>1.5335251075426388</v>
      </c>
      <c r="U70" s="99">
        <v>1.4898208259013965</v>
      </c>
      <c r="V70" s="99">
        <v>1.3175227636160791</v>
      </c>
      <c r="W70" s="99">
        <v>1.5011795397920145</v>
      </c>
      <c r="X70" s="99">
        <v>1.0381993629657087</v>
      </c>
      <c r="Y70" s="99">
        <v>0.89366949542177831</v>
      </c>
      <c r="DA70" s="63" t="s">
        <v>3148</v>
      </c>
    </row>
    <row r="71" spans="1:105" ht="12" customHeight="1" x14ac:dyDescent="0.25">
      <c r="A71" s="100" t="s">
        <v>213</v>
      </c>
      <c r="B71" s="102">
        <v>1.9505205046266312</v>
      </c>
      <c r="C71" s="102">
        <v>1.8868879375858054</v>
      </c>
      <c r="D71" s="102">
        <v>2.018316412317485</v>
      </c>
      <c r="E71" s="102">
        <v>2.0336157121163398</v>
      </c>
      <c r="F71" s="102">
        <v>2.0890152944580302</v>
      </c>
      <c r="G71" s="102">
        <v>2.0712857542172189</v>
      </c>
      <c r="H71" s="102">
        <v>1.9621057382123182</v>
      </c>
      <c r="I71" s="102">
        <v>2.1443519992350217</v>
      </c>
      <c r="J71" s="102">
        <v>1.8392297142624774</v>
      </c>
      <c r="K71" s="102">
        <v>1.8397780787326894</v>
      </c>
      <c r="L71" s="102">
        <v>1.800070847928106</v>
      </c>
      <c r="M71" s="102">
        <v>1.6783539932991152</v>
      </c>
      <c r="N71" s="102">
        <v>1.6508085009307856</v>
      </c>
      <c r="O71" s="102">
        <v>1.6574270604846466</v>
      </c>
      <c r="P71" s="102">
        <v>1.5250043132121518</v>
      </c>
      <c r="Q71" s="102">
        <v>1.4191593468700978</v>
      </c>
      <c r="R71" s="102">
        <v>1.4692404388237186</v>
      </c>
      <c r="S71" s="102">
        <v>1.5249822741181134</v>
      </c>
      <c r="T71" s="102">
        <v>1.5335251075426388</v>
      </c>
      <c r="U71" s="102">
        <v>1.4898208259013965</v>
      </c>
      <c r="V71" s="102">
        <v>1.3175227636160791</v>
      </c>
      <c r="W71" s="102">
        <v>1.5011795397920145</v>
      </c>
      <c r="X71" s="102">
        <v>1.0381993629657087</v>
      </c>
      <c r="Y71" s="102">
        <v>0.89366949542177831</v>
      </c>
      <c r="DA71" s="131" t="s">
        <v>3149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3150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3151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3152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3153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3154</v>
      </c>
    </row>
    <row r="77" spans="1:105" ht="12" customHeight="1" x14ac:dyDescent="0.25">
      <c r="A77" s="121" t="s">
        <v>54</v>
      </c>
      <c r="B77" s="123">
        <v>1.2774250909760962</v>
      </c>
      <c r="C77" s="123">
        <v>1.2659863510586846</v>
      </c>
      <c r="D77" s="123">
        <v>1.2991464419629508</v>
      </c>
      <c r="E77" s="123">
        <v>1.3101405427528952</v>
      </c>
      <c r="F77" s="123">
        <v>1.2496104013334104</v>
      </c>
      <c r="G77" s="123">
        <v>1.3135778397546434</v>
      </c>
      <c r="H77" s="123">
        <v>1.3079616658629714</v>
      </c>
      <c r="I77" s="123">
        <v>1.2387698626115178</v>
      </c>
      <c r="J77" s="123">
        <v>1.1382143891265979</v>
      </c>
      <c r="K77" s="123">
        <v>1.1083688198110093</v>
      </c>
      <c r="L77" s="123">
        <v>1.1754599538875528</v>
      </c>
      <c r="M77" s="123">
        <v>1.1756516362920024</v>
      </c>
      <c r="N77" s="123">
        <v>1.082350199993283</v>
      </c>
      <c r="O77" s="123">
        <v>1.0695928255697023</v>
      </c>
      <c r="P77" s="123">
        <v>1.0021555368292092</v>
      </c>
      <c r="Q77" s="123">
        <v>1.0187919026545371</v>
      </c>
      <c r="R77" s="123">
        <v>1.0270066855822975</v>
      </c>
      <c r="S77" s="123">
        <v>1.0704630985281367</v>
      </c>
      <c r="T77" s="123">
        <v>1.0494715114488988</v>
      </c>
      <c r="U77" s="123">
        <v>1.0445824225669851</v>
      </c>
      <c r="V77" s="123">
        <v>1.0854850841153962</v>
      </c>
      <c r="W77" s="123">
        <v>1.087137281486265</v>
      </c>
      <c r="X77" s="123">
        <v>0.96413452535517774</v>
      </c>
      <c r="Y77" s="123">
        <v>0.8981114919223423</v>
      </c>
      <c r="DA77" s="130" t="s">
        <v>3155</v>
      </c>
    </row>
    <row r="78" spans="1:105" ht="12" customHeight="1" x14ac:dyDescent="0.25">
      <c r="A78" s="97" t="s">
        <v>190</v>
      </c>
      <c r="B78" s="99">
        <v>1.9093532517278877</v>
      </c>
      <c r="C78" s="99">
        <v>1.8998441330118876</v>
      </c>
      <c r="D78" s="99">
        <v>1.9501156309999741</v>
      </c>
      <c r="E78" s="99">
        <v>1.9732090581201427</v>
      </c>
      <c r="F78" s="99">
        <v>1.8871264579429248</v>
      </c>
      <c r="G78" s="99">
        <v>1.9575037641354542</v>
      </c>
      <c r="H78" s="99">
        <v>1.9465237764830943</v>
      </c>
      <c r="I78" s="99">
        <v>1.8397141221887749</v>
      </c>
      <c r="J78" s="99">
        <v>1.719483983370004</v>
      </c>
      <c r="K78" s="99">
        <v>1.6711554898020586</v>
      </c>
      <c r="L78" s="99">
        <v>1.7740359166434241</v>
      </c>
      <c r="M78" s="99">
        <v>1.7533369210665559</v>
      </c>
      <c r="N78" s="99">
        <v>1.6224808518601253</v>
      </c>
      <c r="O78" s="99">
        <v>1.6042288372678026</v>
      </c>
      <c r="P78" s="99">
        <v>1.5016098893869871</v>
      </c>
      <c r="Q78" s="99">
        <v>1.5425347700886363</v>
      </c>
      <c r="R78" s="99">
        <v>1.5739151103850564</v>
      </c>
      <c r="S78" s="99">
        <v>1.6637819344383693</v>
      </c>
      <c r="T78" s="99">
        <v>1.6516530136549989</v>
      </c>
      <c r="U78" s="99">
        <v>1.6492616023593696</v>
      </c>
      <c r="V78" s="99">
        <v>1.7201220631980849</v>
      </c>
      <c r="W78" s="99">
        <v>1.7202748253133806</v>
      </c>
      <c r="X78" s="99">
        <v>1.5165131086154382</v>
      </c>
      <c r="Y78" s="99">
        <v>1.4077187379683542</v>
      </c>
      <c r="DA78" s="63" t="s">
        <v>3156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3157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204</v>
      </c>
      <c r="B81" s="118">
        <f t="shared" ref="B81:Q81" si="28">B82+B85+B87+B100</f>
        <v>1.9815410956920647</v>
      </c>
      <c r="C81" s="118">
        <f t="shared" si="28"/>
        <v>1.9244674993847877</v>
      </c>
      <c r="D81" s="118">
        <f t="shared" si="28"/>
        <v>1.8638533769965613</v>
      </c>
      <c r="E81" s="118">
        <f t="shared" si="28"/>
        <v>1.8473376082713355</v>
      </c>
      <c r="F81" s="118">
        <f t="shared" si="28"/>
        <v>1.7398970404731462</v>
      </c>
      <c r="G81" s="118">
        <f t="shared" si="28"/>
        <v>1.7449973671708734</v>
      </c>
      <c r="H81" s="118">
        <f t="shared" si="28"/>
        <v>1.4575511104788137</v>
      </c>
      <c r="I81" s="118">
        <f t="shared" si="28"/>
        <v>1.3856035582502062</v>
      </c>
      <c r="J81" s="118">
        <f t="shared" si="28"/>
        <v>1.180973910989124</v>
      </c>
      <c r="K81" s="118">
        <f t="shared" si="28"/>
        <v>1.1727425021966711</v>
      </c>
      <c r="L81" s="118">
        <f t="shared" si="28"/>
        <v>1.1056838769574764</v>
      </c>
      <c r="M81" s="118">
        <f t="shared" si="28"/>
        <v>1.0686590793968795</v>
      </c>
      <c r="N81" s="118">
        <f t="shared" si="28"/>
        <v>0.95959240724185668</v>
      </c>
      <c r="O81" s="118">
        <f t="shared" si="28"/>
        <v>0.92601093819523717</v>
      </c>
      <c r="P81" s="118">
        <f t="shared" si="28"/>
        <v>0.89200713858635483</v>
      </c>
      <c r="Q81" s="118">
        <f t="shared" si="28"/>
        <v>0.87237987077234558</v>
      </c>
      <c r="R81" s="118">
        <f t="shared" ref="R81:V81" si="29">R82+R85+R87+R100</f>
        <v>0.85976458213663942</v>
      </c>
      <c r="S81" s="118">
        <f t="shared" si="29"/>
        <v>0.89127377982682121</v>
      </c>
      <c r="T81" s="118">
        <f t="shared" si="29"/>
        <v>0.88916433448749976</v>
      </c>
      <c r="U81" s="118">
        <f t="shared" si="29"/>
        <v>0.85550606645486171</v>
      </c>
      <c r="V81" s="118">
        <f t="shared" si="29"/>
        <v>0.82978670025263268</v>
      </c>
      <c r="W81" s="118">
        <f t="shared" ref="W81:Y81" si="30">W82+W85+W87+W100</f>
        <v>0.78650298953485975</v>
      </c>
      <c r="X81" s="118">
        <f t="shared" si="30"/>
        <v>0.74719507969867449</v>
      </c>
      <c r="Y81" s="118">
        <f t="shared" si="30"/>
        <v>0.65980189499327702</v>
      </c>
      <c r="DA81" s="129" t="s">
        <v>3158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3159</v>
      </c>
    </row>
    <row r="83" spans="1:105" ht="12" customHeight="1" x14ac:dyDescent="0.25">
      <c r="A83" s="97" t="s">
        <v>200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3160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3161</v>
      </c>
    </row>
    <row r="85" spans="1:105" ht="12.95" customHeight="1" x14ac:dyDescent="0.25">
      <c r="A85" s="121" t="s">
        <v>92</v>
      </c>
      <c r="B85" s="123">
        <f t="shared" ref="B85:Y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3162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3163</v>
      </c>
    </row>
    <row r="87" spans="1:105" ht="12" customHeight="1" x14ac:dyDescent="0.25">
      <c r="A87" s="121" t="s">
        <v>55</v>
      </c>
      <c r="B87" s="123">
        <v>1.1752999717672232</v>
      </c>
      <c r="C87" s="123">
        <v>1.1337100788899426</v>
      </c>
      <c r="D87" s="123">
        <v>1.067588297964976</v>
      </c>
      <c r="E87" s="123">
        <v>1.0002822992725198</v>
      </c>
      <c r="F87" s="123">
        <v>0.94836903479850787</v>
      </c>
      <c r="G87" s="123">
        <v>0.90581113931383261</v>
      </c>
      <c r="H87" s="123">
        <v>0.76639180106742466</v>
      </c>
      <c r="I87" s="123">
        <v>0.68837279479682556</v>
      </c>
      <c r="J87" s="123">
        <v>0.60298777410131854</v>
      </c>
      <c r="K87" s="123">
        <v>0.57850308383847304</v>
      </c>
      <c r="L87" s="123">
        <v>0.55451334666012619</v>
      </c>
      <c r="M87" s="123">
        <v>0.53515180913707594</v>
      </c>
      <c r="N87" s="123">
        <v>0.47887566633783035</v>
      </c>
      <c r="O87" s="123">
        <v>0.45381993648076135</v>
      </c>
      <c r="P87" s="123">
        <v>0.42203211751326281</v>
      </c>
      <c r="Q87" s="123">
        <v>0.40167175882824629</v>
      </c>
      <c r="R87" s="123">
        <v>0.40045810973454293</v>
      </c>
      <c r="S87" s="123">
        <v>0.40238271302912454</v>
      </c>
      <c r="T87" s="123">
        <v>0.39134131474777428</v>
      </c>
      <c r="U87" s="123">
        <v>0.36149596286281238</v>
      </c>
      <c r="V87" s="123">
        <v>0.34458823796783816</v>
      </c>
      <c r="W87" s="123">
        <v>0.32714179223960155</v>
      </c>
      <c r="X87" s="123">
        <v>0.31346737502996769</v>
      </c>
      <c r="Y87" s="123">
        <v>0.26438060544846764</v>
      </c>
      <c r="DA87" s="130" t="s">
        <v>3164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3165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3166</v>
      </c>
    </row>
    <row r="90" spans="1:105" ht="12" customHeight="1" x14ac:dyDescent="0.25">
      <c r="A90" s="100" t="s">
        <v>200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3167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3168</v>
      </c>
    </row>
    <row r="92" spans="1:105" ht="12" customHeight="1" x14ac:dyDescent="0.25">
      <c r="A92" s="106" t="s">
        <v>124</v>
      </c>
      <c r="B92" s="102">
        <v>3.9015170922730347</v>
      </c>
      <c r="C92" s="102">
        <v>3.9389989023114098</v>
      </c>
      <c r="D92" s="102">
        <v>3.9808458928136514</v>
      </c>
      <c r="E92" s="102">
        <v>3.9652338024737781</v>
      </c>
      <c r="F92" s="102">
        <v>4.0338666159790959</v>
      </c>
      <c r="G92" s="102">
        <v>4.1903709387549215</v>
      </c>
      <c r="H92" s="102">
        <v>3.9656485544518518</v>
      </c>
      <c r="I92" s="102">
        <v>4.0203895115202579</v>
      </c>
      <c r="J92" s="102">
        <v>3.8506178447152317</v>
      </c>
      <c r="K92" s="102">
        <v>3.9239825311997611</v>
      </c>
      <c r="L92" s="102">
        <v>4.0646040629934346</v>
      </c>
      <c r="M92" s="102">
        <v>4.0752268204701485</v>
      </c>
      <c r="N92" s="102">
        <v>3.8446205812130372</v>
      </c>
      <c r="O92" s="102">
        <v>3.7606454725897436</v>
      </c>
      <c r="P92" s="102">
        <v>3.584535983865845</v>
      </c>
      <c r="Q92" s="102">
        <v>3.4536396080859095</v>
      </c>
      <c r="R92" s="102">
        <v>3.513901892466686</v>
      </c>
      <c r="S92" s="102">
        <v>3.5637173763457675</v>
      </c>
      <c r="T92" s="102">
        <v>3.5800923088563104</v>
      </c>
      <c r="U92" s="102">
        <v>3.3926059927678631</v>
      </c>
      <c r="V92" s="102">
        <v>3.29832906552247</v>
      </c>
      <c r="W92" s="102">
        <v>3.1532392798114182</v>
      </c>
      <c r="X92" s="102">
        <v>3.0558834891845117</v>
      </c>
      <c r="Y92" s="102">
        <v>2.6297078232227915</v>
      </c>
      <c r="DA92" s="131" t="s">
        <v>3169</v>
      </c>
    </row>
    <row r="93" spans="1:105" ht="12" customHeight="1" x14ac:dyDescent="0.25">
      <c r="A93" s="107" t="s">
        <v>123</v>
      </c>
      <c r="B93" s="105">
        <v>0.71466197236322648</v>
      </c>
      <c r="C93" s="105">
        <v>0.77813834263351112</v>
      </c>
      <c r="D93" s="105">
        <v>0.74978104807593493</v>
      </c>
      <c r="E93" s="105">
        <v>0.65647692982122607</v>
      </c>
      <c r="F93" s="105">
        <v>0.70238685362416553</v>
      </c>
      <c r="G93" s="105">
        <v>0.7643775377385531</v>
      </c>
      <c r="H93" s="105">
        <v>0.75852578985685448</v>
      </c>
      <c r="I93" s="105">
        <v>0.73943732070411772</v>
      </c>
      <c r="J93" s="105">
        <v>0.72661900769218313</v>
      </c>
      <c r="K93" s="105">
        <v>0.70895696691584853</v>
      </c>
      <c r="L93" s="105">
        <v>0.66551958594365068</v>
      </c>
      <c r="M93" s="105">
        <v>0.55134102202736346</v>
      </c>
      <c r="N93" s="105">
        <v>0.46780974335598191</v>
      </c>
      <c r="O93" s="105">
        <v>0.39416059136316733</v>
      </c>
      <c r="P93" s="105">
        <v>0.41073056888110293</v>
      </c>
      <c r="Q93" s="105">
        <v>0.31978817028092027</v>
      </c>
      <c r="R93" s="105">
        <v>0.37101138819055457</v>
      </c>
      <c r="S93" s="105">
        <v>0.38246450660877912</v>
      </c>
      <c r="T93" s="105">
        <v>0.38706132447683322</v>
      </c>
      <c r="U93" s="105">
        <v>0.39204023045697484</v>
      </c>
      <c r="V93" s="105">
        <v>0.46826188732141605</v>
      </c>
      <c r="W93" s="105">
        <v>0.4853842082386326</v>
      </c>
      <c r="X93" s="105">
        <v>0.49835343667066606</v>
      </c>
      <c r="Y93" s="105">
        <v>0.43144368295857727</v>
      </c>
      <c r="DA93" s="132" t="s">
        <v>3170</v>
      </c>
    </row>
    <row r="94" spans="1:105" ht="12" customHeight="1" x14ac:dyDescent="0.25">
      <c r="A94" s="108" t="s">
        <v>50</v>
      </c>
      <c r="B94" s="99">
        <v>0.71466197236322648</v>
      </c>
      <c r="C94" s="99">
        <v>0.77813834263351112</v>
      </c>
      <c r="D94" s="99">
        <v>0.74978104807593493</v>
      </c>
      <c r="E94" s="99">
        <v>0.65647692982122607</v>
      </c>
      <c r="F94" s="99">
        <v>0.70238685362416553</v>
      </c>
      <c r="G94" s="99">
        <v>0.7643775377385531</v>
      </c>
      <c r="H94" s="99">
        <v>0.75852578985685448</v>
      </c>
      <c r="I94" s="99">
        <v>0.73943732070411772</v>
      </c>
      <c r="J94" s="99">
        <v>0.72661900769218313</v>
      </c>
      <c r="K94" s="99">
        <v>0.70895696691584853</v>
      </c>
      <c r="L94" s="99">
        <v>0.66551958594365068</v>
      </c>
      <c r="M94" s="99">
        <v>0.55134102202736346</v>
      </c>
      <c r="N94" s="99">
        <v>0.46780974335598191</v>
      </c>
      <c r="O94" s="99">
        <v>0.39416059136316733</v>
      </c>
      <c r="P94" s="99">
        <v>0.41073056888110293</v>
      </c>
      <c r="Q94" s="99">
        <v>0.31978817028092027</v>
      </c>
      <c r="R94" s="99">
        <v>0.37101138819055457</v>
      </c>
      <c r="S94" s="99">
        <v>0.38246450660877912</v>
      </c>
      <c r="T94" s="99">
        <v>0.38706132447683322</v>
      </c>
      <c r="U94" s="99">
        <v>0.39204023045697484</v>
      </c>
      <c r="V94" s="99">
        <v>0.46826188732141605</v>
      </c>
      <c r="W94" s="99">
        <v>0.4853842082386326</v>
      </c>
      <c r="X94" s="99">
        <v>0.49835343667066606</v>
      </c>
      <c r="Y94" s="99">
        <v>0.43144368295857727</v>
      </c>
      <c r="DA94" s="63" t="s">
        <v>3171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3172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3173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3174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3175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3176</v>
      </c>
    </row>
    <row r="100" spans="1:105" ht="12" customHeight="1" x14ac:dyDescent="0.25">
      <c r="A100" s="121" t="s">
        <v>54</v>
      </c>
      <c r="B100" s="123">
        <v>0.80624112392484149</v>
      </c>
      <c r="C100" s="123">
        <v>0.79075742049484521</v>
      </c>
      <c r="D100" s="123">
        <v>0.79626507903158517</v>
      </c>
      <c r="E100" s="123">
        <v>0.84705530899881587</v>
      </c>
      <c r="F100" s="123">
        <v>0.79152800567463832</v>
      </c>
      <c r="G100" s="123">
        <v>0.83918622785704067</v>
      </c>
      <c r="H100" s="123">
        <v>0.69115930941138914</v>
      </c>
      <c r="I100" s="123">
        <v>0.69723076345338064</v>
      </c>
      <c r="J100" s="123">
        <v>0.57798613688780553</v>
      </c>
      <c r="K100" s="123">
        <v>0.59423941835819805</v>
      </c>
      <c r="L100" s="123">
        <v>0.55117053029735019</v>
      </c>
      <c r="M100" s="123">
        <v>0.53350727025980371</v>
      </c>
      <c r="N100" s="123">
        <v>0.48071674090402633</v>
      </c>
      <c r="O100" s="123">
        <v>0.47219100171447581</v>
      </c>
      <c r="P100" s="123">
        <v>0.46997502107309203</v>
      </c>
      <c r="Q100" s="123">
        <v>0.47070811194409934</v>
      </c>
      <c r="R100" s="123">
        <v>0.45930647240209649</v>
      </c>
      <c r="S100" s="123">
        <v>0.48889106679769667</v>
      </c>
      <c r="T100" s="123">
        <v>0.49782301973972548</v>
      </c>
      <c r="U100" s="123">
        <v>0.49401010359204933</v>
      </c>
      <c r="V100" s="123">
        <v>0.48519846228479446</v>
      </c>
      <c r="W100" s="123">
        <v>0.45936119729525821</v>
      </c>
      <c r="X100" s="123">
        <v>0.4337277046687068</v>
      </c>
      <c r="Y100" s="123">
        <v>0.39542128954480937</v>
      </c>
      <c r="DA100" s="130" t="s">
        <v>3177</v>
      </c>
    </row>
    <row r="101" spans="1:105" ht="12" customHeight="1" x14ac:dyDescent="0.25">
      <c r="A101" s="97" t="s">
        <v>203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3178</v>
      </c>
    </row>
    <row r="102" spans="1:105" ht="12" customHeight="1" x14ac:dyDescent="0.25">
      <c r="A102" s="97" t="s">
        <v>50</v>
      </c>
      <c r="B102" s="99">
        <v>2.6041260611832842</v>
      </c>
      <c r="C102" s="99">
        <v>2.6085934899998873</v>
      </c>
      <c r="D102" s="99">
        <v>2.6337704731537817</v>
      </c>
      <c r="E102" s="99">
        <v>2.7911486860678396</v>
      </c>
      <c r="F102" s="99">
        <v>2.6139113407879759</v>
      </c>
      <c r="G102" s="99">
        <v>2.8340403394741984</v>
      </c>
      <c r="H102" s="99">
        <v>2.4725811868888647</v>
      </c>
      <c r="I102" s="99">
        <v>2.5655612591199288</v>
      </c>
      <c r="J102" s="99">
        <v>2.1489796023441472</v>
      </c>
      <c r="K102" s="99">
        <v>2.2131978727411261</v>
      </c>
      <c r="L102" s="99">
        <v>2.1005877857797182</v>
      </c>
      <c r="M102" s="99">
        <v>2.0687955549865991</v>
      </c>
      <c r="N102" s="99">
        <v>1.9034376575519116</v>
      </c>
      <c r="O102" s="99">
        <v>1.8810395189470586</v>
      </c>
      <c r="P102" s="99">
        <v>1.8578112710808683</v>
      </c>
      <c r="Q102" s="99">
        <v>1.8775672134326424</v>
      </c>
      <c r="R102" s="99">
        <v>1.8536244020615054</v>
      </c>
      <c r="S102" s="99">
        <v>2.0035239312612294</v>
      </c>
      <c r="T102" s="99">
        <v>2.0460372910412152</v>
      </c>
      <c r="U102" s="99">
        <v>2.0786518456531016</v>
      </c>
      <c r="V102" s="99">
        <v>2.0900677576332707</v>
      </c>
      <c r="W102" s="99">
        <v>2.0219660199676035</v>
      </c>
      <c r="X102" s="99">
        <v>1.9046043630257605</v>
      </c>
      <c r="Y102" s="99">
        <v>1.7061793225846693</v>
      </c>
      <c r="DA102" s="63" t="s">
        <v>3179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3180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207</v>
      </c>
      <c r="B105" s="118">
        <f t="shared" ref="B105:Q105" si="35">B106+B109+B111+B120</f>
        <v>1.1417269325917607</v>
      </c>
      <c r="C105" s="118">
        <f t="shared" si="35"/>
        <v>1.1022359580666077</v>
      </c>
      <c r="D105" s="118">
        <f t="shared" si="35"/>
        <v>1.148007090727404</v>
      </c>
      <c r="E105" s="118">
        <f t="shared" si="35"/>
        <v>1.1219708205106251</v>
      </c>
      <c r="F105" s="118">
        <f t="shared" si="35"/>
        <v>1.0400224141438621</v>
      </c>
      <c r="G105" s="118">
        <f t="shared" si="35"/>
        <v>1.6261131579639594</v>
      </c>
      <c r="H105" s="118">
        <f t="shared" si="35"/>
        <v>1.145582860766917</v>
      </c>
      <c r="I105" s="118">
        <f t="shared" si="35"/>
        <v>1.4360955440861414</v>
      </c>
      <c r="J105" s="118">
        <f t="shared" si="35"/>
        <v>0.96737777572022166</v>
      </c>
      <c r="K105" s="118">
        <f t="shared" si="35"/>
        <v>1.1077279478476501</v>
      </c>
      <c r="L105" s="118">
        <f t="shared" si="35"/>
        <v>0.88084415771020541</v>
      </c>
      <c r="M105" s="118">
        <f t="shared" si="35"/>
        <v>0.79401715769990533</v>
      </c>
      <c r="N105" s="118">
        <f t="shared" si="35"/>
        <v>0.69189097379401787</v>
      </c>
      <c r="O105" s="118">
        <f t="shared" si="35"/>
        <v>0.67720486324496998</v>
      </c>
      <c r="P105" s="118">
        <f t="shared" si="35"/>
        <v>0.63780675662220465</v>
      </c>
      <c r="Q105" s="118">
        <f t="shared" si="35"/>
        <v>0.62621859490522092</v>
      </c>
      <c r="R105" s="118">
        <f t="shared" ref="R105:V105" si="36">R106+R109+R111+R120</f>
        <v>0.60419308111448544</v>
      </c>
      <c r="S105" s="118">
        <f t="shared" si="36"/>
        <v>0.62769072649984636</v>
      </c>
      <c r="T105" s="118">
        <f t="shared" si="36"/>
        <v>0.64110076283206385</v>
      </c>
      <c r="U105" s="118">
        <f t="shared" si="36"/>
        <v>0.66292011346633684</v>
      </c>
      <c r="V105" s="118">
        <f t="shared" si="36"/>
        <v>0.60388288781850152</v>
      </c>
      <c r="W105" s="118">
        <f t="shared" ref="W105:Y105" si="37">W106+W109+W111+W120</f>
        <v>0.60277074547472542</v>
      </c>
      <c r="X105" s="118">
        <f t="shared" si="37"/>
        <v>0.56249130818193482</v>
      </c>
      <c r="Y105" s="118">
        <f t="shared" si="37"/>
        <v>0.48403833563264143</v>
      </c>
      <c r="DA105" s="129" t="s">
        <v>3181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3182</v>
      </c>
    </row>
    <row r="107" spans="1:105" ht="12" customHeight="1" x14ac:dyDescent="0.25">
      <c r="A107" s="97" t="s">
        <v>198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3183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3184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3185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3186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3187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3188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3189</v>
      </c>
    </row>
    <row r="114" spans="1:105" ht="12" customHeight="1" x14ac:dyDescent="0.25">
      <c r="A114" s="100" t="s">
        <v>198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3190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3191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3192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3193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3194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3195</v>
      </c>
    </row>
    <row r="120" spans="1:105" ht="12" customHeight="1" x14ac:dyDescent="0.25">
      <c r="A120" s="121" t="s">
        <v>54</v>
      </c>
      <c r="B120" s="123">
        <v>1.1417269325917607</v>
      </c>
      <c r="C120" s="123">
        <v>1.1022359580666077</v>
      </c>
      <c r="D120" s="123">
        <v>1.148007090727404</v>
      </c>
      <c r="E120" s="123">
        <v>1.1219708205106251</v>
      </c>
      <c r="F120" s="123">
        <v>1.0400224141438621</v>
      </c>
      <c r="G120" s="123">
        <v>1.6261131579639594</v>
      </c>
      <c r="H120" s="123">
        <v>1.145582860766917</v>
      </c>
      <c r="I120" s="123">
        <v>1.4360955440861414</v>
      </c>
      <c r="J120" s="123">
        <v>0.96737777572022166</v>
      </c>
      <c r="K120" s="123">
        <v>1.1077279478476501</v>
      </c>
      <c r="L120" s="123">
        <v>0.88084415771020541</v>
      </c>
      <c r="M120" s="123">
        <v>0.79401715769990533</v>
      </c>
      <c r="N120" s="123">
        <v>0.69189097379401787</v>
      </c>
      <c r="O120" s="123">
        <v>0.67720486324496998</v>
      </c>
      <c r="P120" s="123">
        <v>0.63780675662220465</v>
      </c>
      <c r="Q120" s="123">
        <v>0.62621859490522092</v>
      </c>
      <c r="R120" s="123">
        <v>0.60419308111448544</v>
      </c>
      <c r="S120" s="123">
        <v>0.62769072649984636</v>
      </c>
      <c r="T120" s="123">
        <v>0.64110076283206385</v>
      </c>
      <c r="U120" s="123">
        <v>0.66292011346633684</v>
      </c>
      <c r="V120" s="123">
        <v>0.60388288781850152</v>
      </c>
      <c r="W120" s="123">
        <v>0.60277074547472542</v>
      </c>
      <c r="X120" s="123">
        <v>0.56249130818193482</v>
      </c>
      <c r="Y120" s="123">
        <v>0.48403833563264143</v>
      </c>
      <c r="DA120" s="130" t="s">
        <v>3196</v>
      </c>
    </row>
    <row r="121" spans="1:105" ht="12" customHeight="1" x14ac:dyDescent="0.25">
      <c r="A121" s="97" t="s">
        <v>50</v>
      </c>
      <c r="B121" s="99">
        <v>2.4251538647474189</v>
      </c>
      <c r="C121" s="99">
        <v>2.3027767976131179</v>
      </c>
      <c r="D121" s="99">
        <v>2.3125754006023236</v>
      </c>
      <c r="E121" s="99">
        <v>2.261806637089812</v>
      </c>
      <c r="F121" s="99">
        <v>2.0844300963606979</v>
      </c>
      <c r="G121" s="99">
        <v>2.7042678055684108</v>
      </c>
      <c r="H121" s="99">
        <v>1.9265755697963105</v>
      </c>
      <c r="I121" s="99">
        <v>2.3814211847462738</v>
      </c>
      <c r="J121" s="99">
        <v>1.6186209023962619</v>
      </c>
      <c r="K121" s="99">
        <v>1.9111504093469105</v>
      </c>
      <c r="L121" s="99">
        <v>1.628833721385607</v>
      </c>
      <c r="M121" s="99">
        <v>1.608126534827315</v>
      </c>
      <c r="N121" s="99">
        <v>1.5348897188086725</v>
      </c>
      <c r="O121" s="99">
        <v>1.6264626128661319</v>
      </c>
      <c r="P121" s="99">
        <v>1.7534491941014354</v>
      </c>
      <c r="Q121" s="99">
        <v>1.8942628202625331</v>
      </c>
      <c r="R121" s="99">
        <v>1.9651699741653963</v>
      </c>
      <c r="S121" s="99">
        <v>2.0506145813554526</v>
      </c>
      <c r="T121" s="99">
        <v>2.1261770730153473</v>
      </c>
      <c r="U121" s="99">
        <v>2.242713734617173</v>
      </c>
      <c r="V121" s="99">
        <v>2.0978590990117851</v>
      </c>
      <c r="W121" s="99">
        <v>2.0310357819336753</v>
      </c>
      <c r="X121" s="99">
        <v>1.7962409287249272</v>
      </c>
      <c r="Y121" s="99">
        <v>1.4753997796661247</v>
      </c>
      <c r="DA121" s="63" t="s">
        <v>3197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3198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209</v>
      </c>
      <c r="B124" s="118">
        <f t="shared" ref="B124:Q124" si="42">B125+B128+B130+B139</f>
        <v>0.72822431595816339</v>
      </c>
      <c r="C124" s="118">
        <f t="shared" si="42"/>
        <v>0.73757168050107824</v>
      </c>
      <c r="D124" s="118">
        <f t="shared" si="42"/>
        <v>0.75042460596205618</v>
      </c>
      <c r="E124" s="118">
        <f t="shared" si="42"/>
        <v>0.82364611694087597</v>
      </c>
      <c r="F124" s="118">
        <f t="shared" si="42"/>
        <v>0.70746063670882886</v>
      </c>
      <c r="G124" s="118">
        <f t="shared" si="42"/>
        <v>0.81036111348769124</v>
      </c>
      <c r="H124" s="118">
        <f t="shared" si="42"/>
        <v>0.66549028076187688</v>
      </c>
      <c r="I124" s="118">
        <f t="shared" si="42"/>
        <v>0.70787382569132029</v>
      </c>
      <c r="J124" s="118">
        <f t="shared" si="42"/>
        <v>0.59171689766095803</v>
      </c>
      <c r="K124" s="118">
        <f t="shared" si="42"/>
        <v>0.62237714475311645</v>
      </c>
      <c r="L124" s="118">
        <f t="shared" si="42"/>
        <v>0.59083660713190922</v>
      </c>
      <c r="M124" s="118">
        <f t="shared" si="42"/>
        <v>0.56877952051267178</v>
      </c>
      <c r="N124" s="118">
        <f t="shared" si="42"/>
        <v>0.53407293417774448</v>
      </c>
      <c r="O124" s="118">
        <f t="shared" si="42"/>
        <v>0.5112751119429475</v>
      </c>
      <c r="P124" s="118">
        <f t="shared" si="42"/>
        <v>0.50196966031228607</v>
      </c>
      <c r="Q124" s="118">
        <f t="shared" si="42"/>
        <v>0.49243469990198302</v>
      </c>
      <c r="R124" s="118">
        <f t="shared" ref="R124:V124" si="43">R125+R128+R130+R139</f>
        <v>0.4827226743633305</v>
      </c>
      <c r="S124" s="118">
        <f t="shared" si="43"/>
        <v>0.49914176222881934</v>
      </c>
      <c r="T124" s="118">
        <f t="shared" si="43"/>
        <v>0.4994112284413616</v>
      </c>
      <c r="U124" s="118">
        <f t="shared" si="43"/>
        <v>0.50959695976159347</v>
      </c>
      <c r="V124" s="118">
        <f t="shared" si="43"/>
        <v>0.48812133209996539</v>
      </c>
      <c r="W124" s="118">
        <f t="shared" ref="W124:Y124" si="44">W125+W128+W130+W139</f>
        <v>0.48185641955930159</v>
      </c>
      <c r="X124" s="118">
        <f t="shared" si="44"/>
        <v>0.45480115566346035</v>
      </c>
      <c r="Y124" s="118">
        <f t="shared" si="44"/>
        <v>0.4268227478116669</v>
      </c>
      <c r="DA124" s="129" t="s">
        <v>3199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3200</v>
      </c>
    </row>
    <row r="126" spans="1:105" ht="12" customHeight="1" x14ac:dyDescent="0.25">
      <c r="A126" s="97" t="s">
        <v>199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3201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3202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3203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3204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3205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3206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3207</v>
      </c>
    </row>
    <row r="133" spans="1:105" ht="12" customHeight="1" x14ac:dyDescent="0.25">
      <c r="A133" s="100" t="s">
        <v>199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3208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3209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3210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3211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3212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3213</v>
      </c>
    </row>
    <row r="139" spans="1:105" ht="12" customHeight="1" x14ac:dyDescent="0.25">
      <c r="A139" s="121" t="s">
        <v>54</v>
      </c>
      <c r="B139" s="123">
        <v>0.72822431595816339</v>
      </c>
      <c r="C139" s="123">
        <v>0.73757168050107824</v>
      </c>
      <c r="D139" s="123">
        <v>0.75042460596205618</v>
      </c>
      <c r="E139" s="123">
        <v>0.82364611694087597</v>
      </c>
      <c r="F139" s="123">
        <v>0.70746063670882886</v>
      </c>
      <c r="G139" s="123">
        <v>0.81036111348769124</v>
      </c>
      <c r="H139" s="123">
        <v>0.66549028076187688</v>
      </c>
      <c r="I139" s="123">
        <v>0.70787382569132029</v>
      </c>
      <c r="J139" s="123">
        <v>0.59171689766095803</v>
      </c>
      <c r="K139" s="123">
        <v>0.62237714475311645</v>
      </c>
      <c r="L139" s="123">
        <v>0.59083660713190922</v>
      </c>
      <c r="M139" s="123">
        <v>0.56877952051267178</v>
      </c>
      <c r="N139" s="123">
        <v>0.53407293417774448</v>
      </c>
      <c r="O139" s="123">
        <v>0.5112751119429475</v>
      </c>
      <c r="P139" s="123">
        <v>0.50196966031228607</v>
      </c>
      <c r="Q139" s="123">
        <v>0.49243469990198302</v>
      </c>
      <c r="R139" s="123">
        <v>0.4827226743633305</v>
      </c>
      <c r="S139" s="123">
        <v>0.49914176222881934</v>
      </c>
      <c r="T139" s="123">
        <v>0.4994112284413616</v>
      </c>
      <c r="U139" s="123">
        <v>0.50959695976159347</v>
      </c>
      <c r="V139" s="123">
        <v>0.48812133209996539</v>
      </c>
      <c r="W139" s="123">
        <v>0.48185641955930159</v>
      </c>
      <c r="X139" s="123">
        <v>0.45480115566346035</v>
      </c>
      <c r="Y139" s="123">
        <v>0.4268227478116669</v>
      </c>
      <c r="DA139" s="130" t="s">
        <v>3214</v>
      </c>
    </row>
    <row r="140" spans="1:105" ht="12" customHeight="1" x14ac:dyDescent="0.25">
      <c r="A140" s="97" t="s">
        <v>50</v>
      </c>
      <c r="B140" s="99">
        <v>1.757168190116186</v>
      </c>
      <c r="C140" s="99">
        <v>1.7998959530259875</v>
      </c>
      <c r="D140" s="99">
        <v>1.9173015175436801</v>
      </c>
      <c r="E140" s="99">
        <v>2.2329690572892966</v>
      </c>
      <c r="F140" s="99">
        <v>2.0408624637899773</v>
      </c>
      <c r="G140" s="99">
        <v>2.4393432572534475</v>
      </c>
      <c r="H140" s="99">
        <v>2.1017677537385753</v>
      </c>
      <c r="I140" s="99">
        <v>2.3081987705727309</v>
      </c>
      <c r="J140" s="99">
        <v>1.9967654280985203</v>
      </c>
      <c r="K140" s="99">
        <v>2.1531840949966368</v>
      </c>
      <c r="L140" s="99">
        <v>2.0761365128373872</v>
      </c>
      <c r="M140" s="99">
        <v>2.0337105113235632</v>
      </c>
      <c r="N140" s="99">
        <v>1.9654281340431545</v>
      </c>
      <c r="O140" s="99">
        <v>1.9104201540610457</v>
      </c>
      <c r="P140" s="99">
        <v>1.907975945316803</v>
      </c>
      <c r="Q140" s="99">
        <v>1.90597633823158</v>
      </c>
      <c r="R140" s="99">
        <v>1.9005679819725096</v>
      </c>
      <c r="S140" s="99">
        <v>2.0055070895243521</v>
      </c>
      <c r="T140" s="99">
        <v>2.0258988223631915</v>
      </c>
      <c r="U140" s="99">
        <v>2.105766408412999</v>
      </c>
      <c r="V140" s="99">
        <v>2.038690260752563</v>
      </c>
      <c r="W140" s="99">
        <v>1.9599105826862231</v>
      </c>
      <c r="X140" s="99">
        <v>1.7868315652018163</v>
      </c>
      <c r="Y140" s="99">
        <v>1.6103522395864678</v>
      </c>
      <c r="DA140" s="63" t="s">
        <v>3215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3216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1.0099218245697827</v>
      </c>
      <c r="C143" s="118">
        <f t="shared" si="49"/>
        <v>1.0584837062272827</v>
      </c>
      <c r="D143" s="118">
        <f t="shared" si="49"/>
        <v>1.2298361660063084</v>
      </c>
      <c r="E143" s="118">
        <f t="shared" si="49"/>
        <v>1.4495696033624801</v>
      </c>
      <c r="F143" s="118">
        <f t="shared" si="49"/>
        <v>1.5477528743108468</v>
      </c>
      <c r="G143" s="118">
        <f t="shared" si="49"/>
        <v>1.4677089394593303</v>
      </c>
      <c r="H143" s="118">
        <f t="shared" si="49"/>
        <v>1.403544674058425</v>
      </c>
      <c r="I143" s="118">
        <f t="shared" si="49"/>
        <v>1.3722640704918097</v>
      </c>
      <c r="J143" s="118">
        <f t="shared" si="49"/>
        <v>1.3075224846480964</v>
      </c>
      <c r="K143" s="118">
        <f t="shared" si="49"/>
        <v>1.3336730678969793</v>
      </c>
      <c r="L143" s="118">
        <f t="shared" si="49"/>
        <v>1.3847326802582549</v>
      </c>
      <c r="M143" s="118">
        <f t="shared" si="49"/>
        <v>1.3327060954857011</v>
      </c>
      <c r="N143" s="118">
        <f t="shared" si="49"/>
        <v>1.2811453157370918</v>
      </c>
      <c r="O143" s="118">
        <f t="shared" si="49"/>
        <v>1.265234437191169</v>
      </c>
      <c r="P143" s="118">
        <f t="shared" si="49"/>
        <v>1.1882791199188598</v>
      </c>
      <c r="Q143" s="118">
        <f t="shared" si="49"/>
        <v>1.0940492429238162</v>
      </c>
      <c r="R143" s="118">
        <f t="shared" ref="R143:V143" si="50">R144+R146+R148+R157</f>
        <v>1.0590150426819469</v>
      </c>
      <c r="S143" s="118">
        <f t="shared" si="50"/>
        <v>1.0426470563881567</v>
      </c>
      <c r="T143" s="118">
        <f t="shared" si="50"/>
        <v>1.0198262666012343</v>
      </c>
      <c r="U143" s="118">
        <f t="shared" si="50"/>
        <v>0.96827121809002814</v>
      </c>
      <c r="V143" s="118">
        <f t="shared" si="50"/>
        <v>0.98770215288599372</v>
      </c>
      <c r="W143" s="118">
        <f t="shared" ref="W143:Y143" si="51">W144+W146+W148+W157</f>
        <v>0.8872204716969726</v>
      </c>
      <c r="X143" s="118">
        <f t="shared" si="51"/>
        <v>0.79682492989304166</v>
      </c>
      <c r="Y143" s="118">
        <f t="shared" si="51"/>
        <v>0.685517272545626</v>
      </c>
      <c r="DA143" s="129" t="s">
        <v>3217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3218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3219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3220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3221</v>
      </c>
    </row>
    <row r="148" spans="1:105" ht="12" customHeight="1" x14ac:dyDescent="0.25">
      <c r="A148" s="121" t="s">
        <v>55</v>
      </c>
      <c r="B148" s="123">
        <v>0.63324364766490415</v>
      </c>
      <c r="C148" s="123">
        <v>0.64720160305159824</v>
      </c>
      <c r="D148" s="123">
        <v>0.71574309940454328</v>
      </c>
      <c r="E148" s="123">
        <v>0.77515683038542049</v>
      </c>
      <c r="F148" s="123">
        <v>0.834156551615995</v>
      </c>
      <c r="G148" s="123">
        <v>0.80037143036815772</v>
      </c>
      <c r="H148" s="123">
        <v>0.76555950347807822</v>
      </c>
      <c r="I148" s="123">
        <v>0.72641432424405794</v>
      </c>
      <c r="J148" s="123">
        <v>0.70354805039560486</v>
      </c>
      <c r="K148" s="123">
        <v>0.70012683818395394</v>
      </c>
      <c r="L148" s="123">
        <v>0.70764347621759893</v>
      </c>
      <c r="M148" s="123">
        <v>0.65226439189627872</v>
      </c>
      <c r="N148" s="123">
        <v>0.61326485600069092</v>
      </c>
      <c r="O148" s="123">
        <v>0.5973739576945557</v>
      </c>
      <c r="P148" s="123">
        <v>0.5639966846264296</v>
      </c>
      <c r="Q148" s="123">
        <v>0.51095429777824497</v>
      </c>
      <c r="R148" s="123">
        <v>0.52291122144964686</v>
      </c>
      <c r="S148" s="123">
        <v>0.50115736099902775</v>
      </c>
      <c r="T148" s="123">
        <v>0.50571861661256512</v>
      </c>
      <c r="U148" s="123">
        <v>0.4684532356064694</v>
      </c>
      <c r="V148" s="123">
        <v>0.47498987182274771</v>
      </c>
      <c r="W148" s="123">
        <v>0.43048480516327253</v>
      </c>
      <c r="X148" s="123">
        <v>0.39474596732842432</v>
      </c>
      <c r="Y148" s="123">
        <v>0.33123327391831997</v>
      </c>
      <c r="DA148" s="130" t="s">
        <v>3222</v>
      </c>
    </row>
    <row r="149" spans="1:105" ht="12" customHeight="1" x14ac:dyDescent="0.25">
      <c r="A149" s="97" t="s">
        <v>124</v>
      </c>
      <c r="B149" s="99">
        <v>4.3344038163188108</v>
      </c>
      <c r="C149" s="99">
        <v>4.1302022812600621</v>
      </c>
      <c r="D149" s="99">
        <v>3.9644324263807125</v>
      </c>
      <c r="E149" s="99">
        <v>3.8400364668661413</v>
      </c>
      <c r="F149" s="99">
        <v>3.96506592370147</v>
      </c>
      <c r="G149" s="99">
        <v>3.8529911923515816</v>
      </c>
      <c r="H149" s="99">
        <v>3.8520269880693121</v>
      </c>
      <c r="I149" s="99">
        <v>3.8282387381151146</v>
      </c>
      <c r="J149" s="99">
        <v>3.8624439774736645</v>
      </c>
      <c r="K149" s="99">
        <v>3.859480026345969</v>
      </c>
      <c r="L149" s="99">
        <v>4.0344415964033269</v>
      </c>
      <c r="M149" s="99">
        <v>3.8239487068729758</v>
      </c>
      <c r="N149" s="99">
        <v>3.6632553577039491</v>
      </c>
      <c r="O149" s="99">
        <v>3.5856755297006919</v>
      </c>
      <c r="P149" s="99">
        <v>3.4167341376288989</v>
      </c>
      <c r="Q149" s="99">
        <v>3.1674977433881883</v>
      </c>
      <c r="R149" s="99">
        <v>3.327075569846365</v>
      </c>
      <c r="S149" s="99">
        <v>3.2647873304460555</v>
      </c>
      <c r="T149" s="99">
        <v>3.4460273139647084</v>
      </c>
      <c r="U149" s="99">
        <v>3.2836404905086551</v>
      </c>
      <c r="V149" s="99">
        <v>3.4792794255655108</v>
      </c>
      <c r="W149" s="99">
        <v>3.2091855415595667</v>
      </c>
      <c r="X149" s="99">
        <v>3.0217416823489933</v>
      </c>
      <c r="Y149" s="99">
        <v>2.6578412350685596</v>
      </c>
      <c r="DA149" s="63" t="s">
        <v>3223</v>
      </c>
    </row>
    <row r="150" spans="1:105" ht="12" customHeight="1" x14ac:dyDescent="0.25">
      <c r="A150" s="97" t="s">
        <v>123</v>
      </c>
      <c r="B150" s="99">
        <v>0.83322615810545075</v>
      </c>
      <c r="C150" s="99">
        <v>0.86979494215475539</v>
      </c>
      <c r="D150" s="99">
        <v>0.82356312286478395</v>
      </c>
      <c r="E150" s="99">
        <v>0.6887020118109628</v>
      </c>
      <c r="F150" s="99">
        <v>0.71790332970099191</v>
      </c>
      <c r="G150" s="99">
        <v>0.78086152710711498</v>
      </c>
      <c r="H150" s="99">
        <v>0.75361340888650519</v>
      </c>
      <c r="I150" s="99">
        <v>0.75607411769702904</v>
      </c>
      <c r="J150" s="99">
        <v>0.7471342830806269</v>
      </c>
      <c r="K150" s="99">
        <v>0.77881451948737024</v>
      </c>
      <c r="L150" s="99">
        <v>0.67948399953451544</v>
      </c>
      <c r="M150" s="99">
        <v>0.45214140115304091</v>
      </c>
      <c r="N150" s="99">
        <v>0.4307113848590014</v>
      </c>
      <c r="O150" s="99">
        <v>0.38936516980447355</v>
      </c>
      <c r="P150" s="99">
        <v>0.41229516455159704</v>
      </c>
      <c r="Q150" s="99">
        <v>0.36753934097902724</v>
      </c>
      <c r="R150" s="99">
        <v>0.44570805629426685</v>
      </c>
      <c r="S150" s="99">
        <v>0.42060335242145408</v>
      </c>
      <c r="T150" s="99">
        <v>0.40492032711028386</v>
      </c>
      <c r="U150" s="99">
        <v>0.39370329763046824</v>
      </c>
      <c r="V150" s="99">
        <v>0.50350922894484129</v>
      </c>
      <c r="W150" s="99">
        <v>0.50232579094799068</v>
      </c>
      <c r="X150" s="99">
        <v>0.57445456742006884</v>
      </c>
      <c r="Y150" s="99">
        <v>0.51904571529755428</v>
      </c>
      <c r="DA150" s="63" t="s">
        <v>3224</v>
      </c>
    </row>
    <row r="151" spans="1:105" ht="12" customHeight="1" x14ac:dyDescent="0.25">
      <c r="A151" s="100" t="s">
        <v>50</v>
      </c>
      <c r="B151" s="102">
        <v>0.83322615810545075</v>
      </c>
      <c r="C151" s="102">
        <v>0.86979494215475539</v>
      </c>
      <c r="D151" s="102">
        <v>0.82356312286478395</v>
      </c>
      <c r="E151" s="102">
        <v>0.6887020118109628</v>
      </c>
      <c r="F151" s="102">
        <v>0.71790332970099191</v>
      </c>
      <c r="G151" s="102">
        <v>0.78086152710711498</v>
      </c>
      <c r="H151" s="102">
        <v>0.75361340888650519</v>
      </c>
      <c r="I151" s="102">
        <v>0.75607411769702904</v>
      </c>
      <c r="J151" s="102">
        <v>0.7471342830806269</v>
      </c>
      <c r="K151" s="102">
        <v>0.77881451948737024</v>
      </c>
      <c r="L151" s="102">
        <v>0.67948399953451544</v>
      </c>
      <c r="M151" s="102">
        <v>0.45214140115304091</v>
      </c>
      <c r="N151" s="102">
        <v>0.4307113848590014</v>
      </c>
      <c r="O151" s="102">
        <v>0.38936516980447355</v>
      </c>
      <c r="P151" s="102">
        <v>0.41229516455159704</v>
      </c>
      <c r="Q151" s="102">
        <v>0.36753934097902724</v>
      </c>
      <c r="R151" s="102">
        <v>0.44570805629426685</v>
      </c>
      <c r="S151" s="102">
        <v>0.42060335242145408</v>
      </c>
      <c r="T151" s="102">
        <v>0.40492032711028386</v>
      </c>
      <c r="U151" s="102">
        <v>0.39370329763046824</v>
      </c>
      <c r="V151" s="102">
        <v>0.50350922894484129</v>
      </c>
      <c r="W151" s="102">
        <v>0.50232579094799068</v>
      </c>
      <c r="X151" s="102">
        <v>0.57445456742006884</v>
      </c>
      <c r="Y151" s="102">
        <v>0.51904571529755428</v>
      </c>
      <c r="DA151" s="131" t="s">
        <v>3225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3226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3227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3228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3229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3230</v>
      </c>
    </row>
    <row r="157" spans="1:105" ht="12" customHeight="1" x14ac:dyDescent="0.25">
      <c r="A157" s="121" t="s">
        <v>54</v>
      </c>
      <c r="B157" s="123">
        <v>0.37667817690487859</v>
      </c>
      <c r="C157" s="123">
        <v>0.41128210317568453</v>
      </c>
      <c r="D157" s="123">
        <v>0.51409306660176501</v>
      </c>
      <c r="E157" s="123">
        <v>0.67441277297705959</v>
      </c>
      <c r="F157" s="123">
        <v>0.71359632269485185</v>
      </c>
      <c r="G157" s="123">
        <v>0.66733750909117273</v>
      </c>
      <c r="H157" s="123">
        <v>0.63798517058034676</v>
      </c>
      <c r="I157" s="123">
        <v>0.64584974624775171</v>
      </c>
      <c r="J157" s="123">
        <v>0.60397443425249164</v>
      </c>
      <c r="K157" s="123">
        <v>0.63354622971302532</v>
      </c>
      <c r="L157" s="123">
        <v>0.67708920404065598</v>
      </c>
      <c r="M157" s="123">
        <v>0.68044170358942246</v>
      </c>
      <c r="N157" s="123">
        <v>0.66788045973640087</v>
      </c>
      <c r="O157" s="123">
        <v>0.6678604794966132</v>
      </c>
      <c r="P157" s="123">
        <v>0.6242824352924301</v>
      </c>
      <c r="Q157" s="123">
        <v>0.58309494514557136</v>
      </c>
      <c r="R157" s="123">
        <v>0.53610382123230005</v>
      </c>
      <c r="S157" s="123">
        <v>0.54148969538912894</v>
      </c>
      <c r="T157" s="123">
        <v>0.5141076499886692</v>
      </c>
      <c r="U157" s="123">
        <v>0.49981798248355874</v>
      </c>
      <c r="V157" s="123">
        <v>0.51271228106324607</v>
      </c>
      <c r="W157" s="123">
        <v>0.45673566653370007</v>
      </c>
      <c r="X157" s="123">
        <v>0.40207896256461728</v>
      </c>
      <c r="Y157" s="123">
        <v>0.35428399862730603</v>
      </c>
      <c r="DA157" s="130" t="s">
        <v>3231</v>
      </c>
    </row>
    <row r="158" spans="1:105" ht="12" customHeight="1" x14ac:dyDescent="0.25">
      <c r="A158" s="97" t="s">
        <v>50</v>
      </c>
      <c r="B158" s="99">
        <v>3.4328442956840539</v>
      </c>
      <c r="C158" s="99">
        <v>3.5876795575448082</v>
      </c>
      <c r="D158" s="99">
        <v>4.0219859843873813</v>
      </c>
      <c r="E158" s="99">
        <v>4.7119212259797054</v>
      </c>
      <c r="F158" s="99">
        <v>4.5968080770510689</v>
      </c>
      <c r="G158" s="99">
        <v>4.0060732778490538</v>
      </c>
      <c r="H158" s="99">
        <v>3.6390520935879072</v>
      </c>
      <c r="I158" s="99">
        <v>3.4969787135310662</v>
      </c>
      <c r="J158" s="99">
        <v>3.1672003244169313</v>
      </c>
      <c r="K158" s="99">
        <v>3.1865421062778436</v>
      </c>
      <c r="L158" s="99">
        <v>3.2621209665441544</v>
      </c>
      <c r="M158" s="99">
        <v>3.1905070942682747</v>
      </c>
      <c r="N158" s="99">
        <v>3.0156460279436752</v>
      </c>
      <c r="O158" s="99">
        <v>2.9473402261284729</v>
      </c>
      <c r="P158" s="99">
        <v>2.7822214317582925</v>
      </c>
      <c r="Q158" s="99">
        <v>2.6919709531370652</v>
      </c>
      <c r="R158" s="99">
        <v>2.6312867919936012</v>
      </c>
      <c r="S158" s="99">
        <v>2.7576259790946334</v>
      </c>
      <c r="T158" s="99">
        <v>2.7236784969565728</v>
      </c>
      <c r="U158" s="99">
        <v>2.6803885741620226</v>
      </c>
      <c r="V158" s="99">
        <v>2.8038435951089511</v>
      </c>
      <c r="W158" s="99">
        <v>2.5399495863232286</v>
      </c>
      <c r="X158" s="99">
        <v>2.3054874335770439</v>
      </c>
      <c r="Y158" s="99">
        <v>2.0894940848612076</v>
      </c>
      <c r="DA158" s="63" t="s">
        <v>3232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3233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1.4707708056703408</v>
      </c>
      <c r="C161" s="118">
        <f t="shared" si="54"/>
        <v>1.4385159031185948</v>
      </c>
      <c r="D161" s="118">
        <f t="shared" si="54"/>
        <v>1.4457195242337813</v>
      </c>
      <c r="E161" s="118">
        <f t="shared" si="54"/>
        <v>1.433060909053244</v>
      </c>
      <c r="F161" s="118">
        <f t="shared" si="54"/>
        <v>1.4951125006509751</v>
      </c>
      <c r="G161" s="118">
        <f t="shared" si="54"/>
        <v>1.4649658732986177</v>
      </c>
      <c r="H161" s="118">
        <f t="shared" si="54"/>
        <v>1.3896933982089061</v>
      </c>
      <c r="I161" s="118">
        <f t="shared" si="54"/>
        <v>1.3670615158012773</v>
      </c>
      <c r="J161" s="118">
        <f t="shared" si="54"/>
        <v>1.2812991023197591</v>
      </c>
      <c r="K161" s="118">
        <f t="shared" si="54"/>
        <v>1.2369024244546964</v>
      </c>
      <c r="L161" s="118">
        <f t="shared" si="54"/>
        <v>1.2387387800304865</v>
      </c>
      <c r="M161" s="118">
        <f t="shared" si="54"/>
        <v>1.2235615810170275</v>
      </c>
      <c r="N161" s="118">
        <f t="shared" si="54"/>
        <v>1.1377321528701525</v>
      </c>
      <c r="O161" s="118">
        <f t="shared" si="54"/>
        <v>1.0953432197915514</v>
      </c>
      <c r="P161" s="118">
        <f t="shared" si="54"/>
        <v>1.0369207186594307</v>
      </c>
      <c r="Q161" s="118">
        <f t="shared" si="54"/>
        <v>0.98715059534205429</v>
      </c>
      <c r="R161" s="118">
        <f t="shared" ref="R161:V161" si="55">R162+R164+R166+R175</f>
        <v>0.95454207236368016</v>
      </c>
      <c r="S161" s="118">
        <f t="shared" si="55"/>
        <v>0.96260064356254083</v>
      </c>
      <c r="T161" s="118">
        <f t="shared" si="55"/>
        <v>0.93946009228113114</v>
      </c>
      <c r="U161" s="118">
        <f t="shared" si="55"/>
        <v>0.866318120577666</v>
      </c>
      <c r="V161" s="118">
        <f t="shared" si="55"/>
        <v>0.84069005720752676</v>
      </c>
      <c r="W161" s="118">
        <f t="shared" ref="W161:Y161" si="56">W162+W164+W166+W175</f>
        <v>0.8313791401923627</v>
      </c>
      <c r="X161" s="118">
        <f t="shared" si="56"/>
        <v>0.82703560966845446</v>
      </c>
      <c r="Y161" s="118">
        <f t="shared" si="56"/>
        <v>0.70417837360487123</v>
      </c>
      <c r="DA161" s="129" t="s">
        <v>3234</v>
      </c>
    </row>
    <row r="162" spans="1:105" ht="12.95" customHeight="1" x14ac:dyDescent="0.25">
      <c r="A162" s="121" t="s">
        <v>57</v>
      </c>
      <c r="B162" s="123">
        <f t="shared" ref="B162:Y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3235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3236</v>
      </c>
    </row>
    <row r="164" spans="1:105" ht="12.95" customHeight="1" x14ac:dyDescent="0.25">
      <c r="A164" s="121" t="s">
        <v>92</v>
      </c>
      <c r="B164" s="123">
        <f t="shared" ref="B164:Y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3237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3238</v>
      </c>
    </row>
    <row r="166" spans="1:105" ht="12" customHeight="1" x14ac:dyDescent="0.25">
      <c r="A166" s="121" t="s">
        <v>55</v>
      </c>
      <c r="B166" s="123">
        <v>0.8140283827609005</v>
      </c>
      <c r="C166" s="123">
        <v>0.80975674036783751</v>
      </c>
      <c r="D166" s="123">
        <v>0.80002279576305546</v>
      </c>
      <c r="E166" s="123">
        <v>0.7891690166730615</v>
      </c>
      <c r="F166" s="123">
        <v>0.8347152753710223</v>
      </c>
      <c r="G166" s="123">
        <v>0.82861846187191479</v>
      </c>
      <c r="H166" s="123">
        <v>0.78551042175147712</v>
      </c>
      <c r="I166" s="123">
        <v>0.75665184840193167</v>
      </c>
      <c r="J166" s="123">
        <v>0.71315682228961907</v>
      </c>
      <c r="K166" s="123">
        <v>0.68247698737351292</v>
      </c>
      <c r="L166" s="123">
        <v>0.69362903721966918</v>
      </c>
      <c r="M166" s="123">
        <v>0.68713640928960684</v>
      </c>
      <c r="N166" s="123">
        <v>0.63762321850659032</v>
      </c>
      <c r="O166" s="123">
        <v>0.60799541183832251</v>
      </c>
      <c r="P166" s="123">
        <v>0.55890844238895687</v>
      </c>
      <c r="Q166" s="123">
        <v>0.5199066226769512</v>
      </c>
      <c r="R166" s="123">
        <v>0.52971705372130085</v>
      </c>
      <c r="S166" s="123">
        <v>0.52909603260466342</v>
      </c>
      <c r="T166" s="123">
        <v>0.52143564923693375</v>
      </c>
      <c r="U166" s="123">
        <v>0.47865735606766591</v>
      </c>
      <c r="V166" s="123">
        <v>0.45921551314301223</v>
      </c>
      <c r="W166" s="123">
        <v>0.47926157483535609</v>
      </c>
      <c r="X166" s="123">
        <v>0.50031948696843964</v>
      </c>
      <c r="Y166" s="123">
        <v>0.43177485865911808</v>
      </c>
      <c r="DA166" s="130" t="s">
        <v>3239</v>
      </c>
    </row>
    <row r="167" spans="1:105" ht="12" customHeight="1" x14ac:dyDescent="0.25">
      <c r="A167" s="97" t="s">
        <v>124</v>
      </c>
      <c r="B167" s="99">
        <v>4.0424280959769279</v>
      </c>
      <c r="C167" s="99">
        <v>3.9170771271173872</v>
      </c>
      <c r="D167" s="99">
        <v>3.8772749115142613</v>
      </c>
      <c r="E167" s="99">
        <v>3.6844977219688526</v>
      </c>
      <c r="F167" s="99">
        <v>3.729377630533548</v>
      </c>
      <c r="G167" s="99">
        <v>3.6801626438523698</v>
      </c>
      <c r="H167" s="99">
        <v>3.5161417768459211</v>
      </c>
      <c r="I167" s="99">
        <v>3.5147044841917046</v>
      </c>
      <c r="J167" s="99">
        <v>3.4808883452743449</v>
      </c>
      <c r="K167" s="99">
        <v>3.4333198461449945</v>
      </c>
      <c r="L167" s="99">
        <v>3.5564637590488841</v>
      </c>
      <c r="M167" s="99">
        <v>3.6080347597789353</v>
      </c>
      <c r="N167" s="99">
        <v>3.5116012701767172</v>
      </c>
      <c r="O167" s="99">
        <v>3.5730982710308257</v>
      </c>
      <c r="P167" s="99">
        <v>3.5405775905670049</v>
      </c>
      <c r="Q167" s="99">
        <v>3.4128648738953316</v>
      </c>
      <c r="R167" s="99">
        <v>3.4438289931506869</v>
      </c>
      <c r="S167" s="99">
        <v>3.4674502738834714</v>
      </c>
      <c r="T167" s="99">
        <v>3.3836177035778867</v>
      </c>
      <c r="U167" s="99">
        <v>3.1549959860061509</v>
      </c>
      <c r="V167" s="99">
        <v>3.021404841452485</v>
      </c>
      <c r="W167" s="99">
        <v>3.1276376126242216</v>
      </c>
      <c r="X167" s="99">
        <v>3.2373546318614057</v>
      </c>
      <c r="Y167" s="99">
        <v>2.7047237459067155</v>
      </c>
      <c r="DA167" s="63" t="s">
        <v>3240</v>
      </c>
    </row>
    <row r="168" spans="1:105" ht="12" customHeight="1" x14ac:dyDescent="0.25">
      <c r="A168" s="97" t="s">
        <v>123</v>
      </c>
      <c r="B168" s="99">
        <v>0.66242099541232446</v>
      </c>
      <c r="C168" s="99">
        <v>0.81630676580167505</v>
      </c>
      <c r="D168" s="99">
        <v>0.67461350984626955</v>
      </c>
      <c r="E168" s="99">
        <v>0.5390031045616035</v>
      </c>
      <c r="F168" s="99">
        <v>0.56022708193693949</v>
      </c>
      <c r="G168" s="99">
        <v>0.56535784140932133</v>
      </c>
      <c r="H168" s="99">
        <v>0.58183284904581978</v>
      </c>
      <c r="I168" s="99">
        <v>0.51133513488777715</v>
      </c>
      <c r="J168" s="99">
        <v>0.47021653197679847</v>
      </c>
      <c r="K168" s="99">
        <v>0.42863605062494781</v>
      </c>
      <c r="L168" s="99">
        <v>0.44755059828013227</v>
      </c>
      <c r="M168" s="99">
        <v>0.46409080099063849</v>
      </c>
      <c r="N168" s="99">
        <v>0.37018780821692548</v>
      </c>
      <c r="O168" s="99">
        <v>0.31264067455195704</v>
      </c>
      <c r="P168" s="99">
        <v>0.43786132175328929</v>
      </c>
      <c r="Q168" s="99">
        <v>0.28160178448447409</v>
      </c>
      <c r="R168" s="99">
        <v>0.34196330218446547</v>
      </c>
      <c r="S168" s="99">
        <v>0.40860015612340395</v>
      </c>
      <c r="T168" s="99">
        <v>0.41062606788877976</v>
      </c>
      <c r="U168" s="99">
        <v>0.39886345320769007</v>
      </c>
      <c r="V168" s="99">
        <v>0.35191531020750033</v>
      </c>
      <c r="W168" s="99">
        <v>0.35606348311544284</v>
      </c>
      <c r="X168" s="99">
        <v>0.36343750832918914</v>
      </c>
      <c r="Y168" s="99">
        <v>0.2542099017826116</v>
      </c>
      <c r="DA168" s="63" t="s">
        <v>3241</v>
      </c>
    </row>
    <row r="169" spans="1:105" ht="12" customHeight="1" x14ac:dyDescent="0.25">
      <c r="A169" s="100" t="s">
        <v>50</v>
      </c>
      <c r="B169" s="102">
        <v>0.66242099541232446</v>
      </c>
      <c r="C169" s="102">
        <v>0.81630676580167505</v>
      </c>
      <c r="D169" s="102">
        <v>0.67461350984626955</v>
      </c>
      <c r="E169" s="102">
        <v>0.5390031045616035</v>
      </c>
      <c r="F169" s="102">
        <v>0.56022708193693949</v>
      </c>
      <c r="G169" s="102">
        <v>0.56535784140932133</v>
      </c>
      <c r="H169" s="102">
        <v>0.58183284904581978</v>
      </c>
      <c r="I169" s="102">
        <v>0.51133513488777715</v>
      </c>
      <c r="J169" s="102">
        <v>0.47021653197679847</v>
      </c>
      <c r="K169" s="102">
        <v>0.42863605062494781</v>
      </c>
      <c r="L169" s="102">
        <v>0.44755059828013227</v>
      </c>
      <c r="M169" s="102">
        <v>0.46409080099063849</v>
      </c>
      <c r="N169" s="102">
        <v>0.37018780821692548</v>
      </c>
      <c r="O169" s="102">
        <v>0.31264067455195704</v>
      </c>
      <c r="P169" s="102">
        <v>0.43786132175328929</v>
      </c>
      <c r="Q169" s="102">
        <v>0.28160178448447409</v>
      </c>
      <c r="R169" s="102">
        <v>0.34196330218446547</v>
      </c>
      <c r="S169" s="102">
        <v>0.40860015612340395</v>
      </c>
      <c r="T169" s="102">
        <v>0.41062606788877976</v>
      </c>
      <c r="U169" s="102">
        <v>0.39886345320769007</v>
      </c>
      <c r="V169" s="102">
        <v>0.35191531020750033</v>
      </c>
      <c r="W169" s="102">
        <v>0.35606348311544284</v>
      </c>
      <c r="X169" s="102">
        <v>0.36343750832918914</v>
      </c>
      <c r="Y169" s="102">
        <v>0.2542099017826116</v>
      </c>
      <c r="DA169" s="131" t="s">
        <v>3242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3243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3244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3245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3246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3247</v>
      </c>
    </row>
    <row r="175" spans="1:105" ht="12" customHeight="1" x14ac:dyDescent="0.25">
      <c r="A175" s="121" t="s">
        <v>54</v>
      </c>
      <c r="B175" s="123">
        <v>0.65674242290944029</v>
      </c>
      <c r="C175" s="123">
        <v>0.62875916275075727</v>
      </c>
      <c r="D175" s="123">
        <v>0.6456967284707259</v>
      </c>
      <c r="E175" s="123">
        <v>0.64389189238018263</v>
      </c>
      <c r="F175" s="123">
        <v>0.6603972252799527</v>
      </c>
      <c r="G175" s="123">
        <v>0.63634741142670292</v>
      </c>
      <c r="H175" s="123">
        <v>0.60418297645742913</v>
      </c>
      <c r="I175" s="123">
        <v>0.61040966739934566</v>
      </c>
      <c r="J175" s="123">
        <v>0.56814228003014</v>
      </c>
      <c r="K175" s="123">
        <v>0.55442543708118364</v>
      </c>
      <c r="L175" s="123">
        <v>0.54510974281081737</v>
      </c>
      <c r="M175" s="123">
        <v>0.53642517172742066</v>
      </c>
      <c r="N175" s="123">
        <v>0.50010893436356219</v>
      </c>
      <c r="O175" s="123">
        <v>0.48734780795322896</v>
      </c>
      <c r="P175" s="123">
        <v>0.47801227627047388</v>
      </c>
      <c r="Q175" s="123">
        <v>0.46724397266510304</v>
      </c>
      <c r="R175" s="123">
        <v>0.42482501864237932</v>
      </c>
      <c r="S175" s="123">
        <v>0.4335046109578774</v>
      </c>
      <c r="T175" s="123">
        <v>0.41802444304419739</v>
      </c>
      <c r="U175" s="123">
        <v>0.38766076451000003</v>
      </c>
      <c r="V175" s="123">
        <v>0.38147454406451453</v>
      </c>
      <c r="W175" s="123">
        <v>0.35211756535700667</v>
      </c>
      <c r="X175" s="123">
        <v>0.32671612270001482</v>
      </c>
      <c r="Y175" s="123">
        <v>0.27240351494575316</v>
      </c>
      <c r="DA175" s="130" t="s">
        <v>3248</v>
      </c>
    </row>
    <row r="176" spans="1:105" ht="12" customHeight="1" x14ac:dyDescent="0.25">
      <c r="A176" s="97" t="s">
        <v>50</v>
      </c>
      <c r="B176" s="99">
        <v>2.5056567338683502</v>
      </c>
      <c r="C176" s="99">
        <v>2.4267921651632114</v>
      </c>
      <c r="D176" s="99">
        <v>2.4534042458438026</v>
      </c>
      <c r="E176" s="99">
        <v>2.3977206722869044</v>
      </c>
      <c r="F176" s="99">
        <v>2.3839618524516593</v>
      </c>
      <c r="G176" s="99">
        <v>2.3198085994455067</v>
      </c>
      <c r="H176" s="99">
        <v>2.2955841673843178</v>
      </c>
      <c r="I176" s="99">
        <v>2.3734015611402146</v>
      </c>
      <c r="J176" s="99">
        <v>2.2600190964328601</v>
      </c>
      <c r="K176" s="99">
        <v>2.2609606095403256</v>
      </c>
      <c r="L176" s="99">
        <v>2.2716836139922671</v>
      </c>
      <c r="M176" s="99">
        <v>2.2855495740262723</v>
      </c>
      <c r="N176" s="99">
        <v>2.1945135758847054</v>
      </c>
      <c r="O176" s="99">
        <v>2.1757827503403822</v>
      </c>
      <c r="P176" s="99">
        <v>2.1608858196785548</v>
      </c>
      <c r="Q176" s="99">
        <v>2.1554932414024237</v>
      </c>
      <c r="R176" s="99">
        <v>2.0458032557731665</v>
      </c>
      <c r="S176" s="99">
        <v>2.1697841062718459</v>
      </c>
      <c r="T176" s="99">
        <v>2.1767288818851229</v>
      </c>
      <c r="U176" s="99">
        <v>2.1029562339253549</v>
      </c>
      <c r="V176" s="99">
        <v>2.1601956067319952</v>
      </c>
      <c r="W176" s="99">
        <v>2.12728139038424</v>
      </c>
      <c r="X176" s="99">
        <v>2.175028312129287</v>
      </c>
      <c r="Y176" s="99">
        <v>1.9313708436404953</v>
      </c>
      <c r="DA176" s="63" t="s">
        <v>3249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3250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262.71922618341404</v>
      </c>
      <c r="D3" s="117">
        <f t="shared" si="0"/>
        <v>329.97716097542832</v>
      </c>
      <c r="E3" s="117">
        <f t="shared" si="0"/>
        <v>303.88778849432526</v>
      </c>
      <c r="F3" s="117">
        <f t="shared" si="0"/>
        <v>334.70260922208342</v>
      </c>
      <c r="G3" s="117">
        <f t="shared" si="0"/>
        <v>337.14239720962536</v>
      </c>
      <c r="H3" s="117">
        <f t="shared" si="0"/>
        <v>316.24419378602943</v>
      </c>
      <c r="I3" s="117">
        <f t="shared" si="0"/>
        <v>232.82873846470341</v>
      </c>
      <c r="J3" s="117">
        <f t="shared" si="0"/>
        <v>302.51900199140385</v>
      </c>
      <c r="K3" s="117">
        <f t="shared" si="0"/>
        <v>268.5753196835168</v>
      </c>
      <c r="L3" s="117">
        <f t="shared" si="0"/>
        <v>298.97615254079352</v>
      </c>
      <c r="M3" s="117">
        <f t="shared" si="0"/>
        <v>224.20280762112469</v>
      </c>
      <c r="N3" s="117">
        <f t="shared" si="0"/>
        <v>274.46654911219878</v>
      </c>
      <c r="O3" s="117">
        <f t="shared" si="0"/>
        <v>168.18752589650853</v>
      </c>
      <c r="P3" s="117">
        <f t="shared" si="0"/>
        <v>168.15603813407387</v>
      </c>
      <c r="Q3" s="117">
        <f t="shared" si="0"/>
        <v>151.7856622371512</v>
      </c>
      <c r="R3" s="117">
        <f t="shared" ref="R3:V3" si="1">R4+R7+R9+R19</f>
        <v>112.77725026135073</v>
      </c>
      <c r="S3" s="117">
        <f t="shared" si="1"/>
        <v>104.82523552357439</v>
      </c>
      <c r="T3" s="117">
        <f t="shared" si="1"/>
        <v>13.123872951086719</v>
      </c>
      <c r="U3" s="117">
        <f t="shared" si="1"/>
        <v>76.439739826155872</v>
      </c>
      <c r="V3" s="117">
        <f t="shared" si="1"/>
        <v>90.368914447515635</v>
      </c>
      <c r="W3" s="117">
        <f t="shared" ref="W3:Y3" si="2">W4+W7+W9+W19</f>
        <v>18.822402754852604</v>
      </c>
      <c r="X3" s="117">
        <f t="shared" si="2"/>
        <v>22.476382540334995</v>
      </c>
      <c r="Y3" s="117">
        <f t="shared" si="2"/>
        <v>163.68685983501857</v>
      </c>
      <c r="DA3" s="129" t="s">
        <v>3252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226.39140294121466</v>
      </c>
      <c r="D4" s="122">
        <f t="shared" si="3"/>
        <v>285.88831100445242</v>
      </c>
      <c r="E4" s="122">
        <f t="shared" si="3"/>
        <v>251.77257518712474</v>
      </c>
      <c r="F4" s="122">
        <f t="shared" si="3"/>
        <v>276.56411125777572</v>
      </c>
      <c r="G4" s="122">
        <f t="shared" si="3"/>
        <v>281.52010865978804</v>
      </c>
      <c r="H4" s="122">
        <f t="shared" si="3"/>
        <v>264.01653689271734</v>
      </c>
      <c r="I4" s="122">
        <f t="shared" si="3"/>
        <v>191.11409421883045</v>
      </c>
      <c r="J4" s="122">
        <f t="shared" si="3"/>
        <v>248.02165770497191</v>
      </c>
      <c r="K4" s="122">
        <f t="shared" si="3"/>
        <v>220.29870584476382</v>
      </c>
      <c r="L4" s="122">
        <f t="shared" si="3"/>
        <v>249.16187960866725</v>
      </c>
      <c r="M4" s="122">
        <f t="shared" si="3"/>
        <v>182.90490513798119</v>
      </c>
      <c r="N4" s="122">
        <f t="shared" si="3"/>
        <v>224.42108310275609</v>
      </c>
      <c r="O4" s="122">
        <f t="shared" si="3"/>
        <v>137.93880760235558</v>
      </c>
      <c r="P4" s="122">
        <f t="shared" si="3"/>
        <v>135.20601634147729</v>
      </c>
      <c r="Q4" s="122">
        <f t="shared" si="3"/>
        <v>120.29471425478025</v>
      </c>
      <c r="R4" s="122">
        <f t="shared" ref="R4:V4" si="4">SUM(R5:R6)</f>
        <v>88.885807988966022</v>
      </c>
      <c r="S4" s="122">
        <f t="shared" si="4"/>
        <v>82.167920057482121</v>
      </c>
      <c r="T4" s="122">
        <f t="shared" si="4"/>
        <v>10.151409401660624</v>
      </c>
      <c r="U4" s="122">
        <f t="shared" si="4"/>
        <v>57.791182584907475</v>
      </c>
      <c r="V4" s="122">
        <f t="shared" si="4"/>
        <v>68.153837873737487</v>
      </c>
      <c r="W4" s="122">
        <f t="shared" ref="W4:Y4" si="5">SUM(W5:W6)</f>
        <v>13.218726148761476</v>
      </c>
      <c r="X4" s="122">
        <f t="shared" si="5"/>
        <v>14.724128024745598</v>
      </c>
      <c r="Y4" s="122">
        <f t="shared" si="5"/>
        <v>114.19022947805757</v>
      </c>
      <c r="DA4" s="130" t="s">
        <v>3253</v>
      </c>
    </row>
    <row r="5" spans="1:105" ht="12" customHeight="1" x14ac:dyDescent="0.25">
      <c r="A5" s="97" t="s">
        <v>51</v>
      </c>
      <c r="B5" s="98"/>
      <c r="C5" s="98">
        <v>225.2080020635465</v>
      </c>
      <c r="D5" s="98">
        <v>284.43467354423086</v>
      </c>
      <c r="E5" s="98">
        <v>250.4713164048971</v>
      </c>
      <c r="F5" s="98">
        <v>275.15787685491637</v>
      </c>
      <c r="G5" s="98">
        <v>280.09015346514917</v>
      </c>
      <c r="H5" s="98">
        <v>262.65240124149909</v>
      </c>
      <c r="I5" s="98">
        <v>190.10757417415871</v>
      </c>
      <c r="J5" s="98">
        <v>246.76219718255993</v>
      </c>
      <c r="K5" s="98">
        <v>219.16062856619965</v>
      </c>
      <c r="L5" s="98">
        <v>247.87500440124484</v>
      </c>
      <c r="M5" s="98">
        <v>181.98344446289093</v>
      </c>
      <c r="N5" s="98">
        <v>223.32394612653758</v>
      </c>
      <c r="O5" s="98">
        <v>137.2767723998526</v>
      </c>
      <c r="P5" s="98">
        <v>134.60562848597183</v>
      </c>
      <c r="Q5" s="98">
        <v>119.73988589110181</v>
      </c>
      <c r="R5" s="98">
        <v>88.458886799144423</v>
      </c>
      <c r="S5" s="98">
        <v>81.76634092151393</v>
      </c>
      <c r="T5" s="98">
        <v>10.100215554210649</v>
      </c>
      <c r="U5" s="98">
        <v>57.495634787376083</v>
      </c>
      <c r="V5" s="98">
        <v>67.79983254587799</v>
      </c>
      <c r="W5" s="98">
        <v>13.143511593819706</v>
      </c>
      <c r="X5" s="98">
        <v>14.639398467748837</v>
      </c>
      <c r="Y5" s="98">
        <v>113.62725467491639</v>
      </c>
      <c r="DA5" s="63" t="s">
        <v>3254</v>
      </c>
    </row>
    <row r="6" spans="1:105" ht="12" customHeight="1" x14ac:dyDescent="0.25">
      <c r="A6" s="97" t="s">
        <v>53</v>
      </c>
      <c r="B6" s="98"/>
      <c r="C6" s="98">
        <v>1.1834008776681706</v>
      </c>
      <c r="D6" s="98">
        <v>1.4536374602215774</v>
      </c>
      <c r="E6" s="98">
        <v>1.3012587822276347</v>
      </c>
      <c r="F6" s="98">
        <v>1.4062344028593614</v>
      </c>
      <c r="G6" s="98">
        <v>1.42995519463887</v>
      </c>
      <c r="H6" s="98">
        <v>1.3641356512182736</v>
      </c>
      <c r="I6" s="98">
        <v>1.0065200446717346</v>
      </c>
      <c r="J6" s="98">
        <v>1.2594605224119952</v>
      </c>
      <c r="K6" s="98">
        <v>1.138077278564156</v>
      </c>
      <c r="L6" s="98">
        <v>1.2868752074224008</v>
      </c>
      <c r="M6" s="98">
        <v>0.92146067509025664</v>
      </c>
      <c r="N6" s="98">
        <v>1.0971369762185001</v>
      </c>
      <c r="O6" s="98">
        <v>0.6620352025029842</v>
      </c>
      <c r="P6" s="98">
        <v>0.60038785550545604</v>
      </c>
      <c r="Q6" s="98">
        <v>0.5548283636784398</v>
      </c>
      <c r="R6" s="98">
        <v>0.4269211898215991</v>
      </c>
      <c r="S6" s="98">
        <v>0.40157913596819328</v>
      </c>
      <c r="T6" s="98">
        <v>5.1193847449975398E-2</v>
      </c>
      <c r="U6" s="98">
        <v>0.29554779753139282</v>
      </c>
      <c r="V6" s="98">
        <v>0.35400532785949995</v>
      </c>
      <c r="W6" s="98">
        <v>7.5214554941769679E-2</v>
      </c>
      <c r="X6" s="98">
        <v>8.472955699676038E-2</v>
      </c>
      <c r="Y6" s="98">
        <v>0.56297480314118553</v>
      </c>
      <c r="DA6" s="63" t="s">
        <v>3255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0.13364194484538106</v>
      </c>
      <c r="D7" s="122">
        <f t="shared" si="6"/>
        <v>9.711435672083292E-2</v>
      </c>
      <c r="E7" s="122">
        <f t="shared" si="6"/>
        <v>0.20818644162526936</v>
      </c>
      <c r="F7" s="122">
        <f t="shared" si="6"/>
        <v>0.30435006503542028</v>
      </c>
      <c r="G7" s="122">
        <f t="shared" si="6"/>
        <v>0.28558891894298133</v>
      </c>
      <c r="H7" s="122">
        <f t="shared" si="6"/>
        <v>0.2388496499447586</v>
      </c>
      <c r="I7" s="122">
        <f t="shared" si="6"/>
        <v>0.16212377045762738</v>
      </c>
      <c r="J7" s="122">
        <f t="shared" si="6"/>
        <v>0.19969036710465199</v>
      </c>
      <c r="K7" s="122">
        <f t="shared" si="6"/>
        <v>0.22265279976860469</v>
      </c>
      <c r="L7" s="122">
        <f t="shared" si="6"/>
        <v>0.20388731022165307</v>
      </c>
      <c r="M7" s="122">
        <f t="shared" si="6"/>
        <v>0.18242869034089831</v>
      </c>
      <c r="N7" s="122">
        <f t="shared" si="6"/>
        <v>0.36761974441187145</v>
      </c>
      <c r="O7" s="122">
        <f t="shared" si="6"/>
        <v>0.10133906668854381</v>
      </c>
      <c r="P7" s="122">
        <f t="shared" si="6"/>
        <v>0.13237389758216933</v>
      </c>
      <c r="Q7" s="122">
        <f t="shared" si="6"/>
        <v>0.23698443688324891</v>
      </c>
      <c r="R7" s="122">
        <f t="shared" si="6"/>
        <v>0.18276594226480927</v>
      </c>
      <c r="S7" s="122">
        <f t="shared" si="6"/>
        <v>0.19468009640358463</v>
      </c>
      <c r="T7" s="122">
        <f t="shared" si="6"/>
        <v>4.7592459564981683E-2</v>
      </c>
      <c r="U7" s="122">
        <f t="shared" si="6"/>
        <v>9.1042694246986841E-2</v>
      </c>
      <c r="V7" s="122">
        <f t="shared" si="6"/>
        <v>7.6098820064981962E-2</v>
      </c>
      <c r="W7" s="122">
        <f t="shared" si="6"/>
        <v>2.1735948192485737E-2</v>
      </c>
      <c r="X7" s="122">
        <f t="shared" si="6"/>
        <v>3.8678916034074327E-2</v>
      </c>
      <c r="Y7" s="122">
        <f t="shared" si="6"/>
        <v>0.10664403914801744</v>
      </c>
      <c r="DA7" s="130" t="s">
        <v>3256</v>
      </c>
    </row>
    <row r="8" spans="1:105" ht="12" customHeight="1" x14ac:dyDescent="0.25">
      <c r="A8" s="97" t="s">
        <v>53</v>
      </c>
      <c r="B8" s="98"/>
      <c r="C8" s="98">
        <v>0.13364194484538106</v>
      </c>
      <c r="D8" s="98">
        <v>9.711435672083292E-2</v>
      </c>
      <c r="E8" s="98">
        <v>0.20818644162526936</v>
      </c>
      <c r="F8" s="98">
        <v>0.30435006503542028</v>
      </c>
      <c r="G8" s="98">
        <v>0.28558891894298133</v>
      </c>
      <c r="H8" s="98">
        <v>0.2388496499447586</v>
      </c>
      <c r="I8" s="98">
        <v>0.16212377045762738</v>
      </c>
      <c r="J8" s="98">
        <v>0.19969036710465199</v>
      </c>
      <c r="K8" s="98">
        <v>0.22265279976860469</v>
      </c>
      <c r="L8" s="98">
        <v>0.20388731022165307</v>
      </c>
      <c r="M8" s="98">
        <v>0.18242869034089831</v>
      </c>
      <c r="N8" s="98">
        <v>0.36761974441187145</v>
      </c>
      <c r="O8" s="98">
        <v>0.10133906668854381</v>
      </c>
      <c r="P8" s="98">
        <v>0.13237389758216933</v>
      </c>
      <c r="Q8" s="98">
        <v>0.23698443688324891</v>
      </c>
      <c r="R8" s="98">
        <v>0.18276594226480927</v>
      </c>
      <c r="S8" s="98">
        <v>0.19468009640358463</v>
      </c>
      <c r="T8" s="98">
        <v>4.7592459564981683E-2</v>
      </c>
      <c r="U8" s="98">
        <v>9.1042694246986841E-2</v>
      </c>
      <c r="V8" s="98">
        <v>7.6098820064981962E-2</v>
      </c>
      <c r="W8" s="98">
        <v>2.1735948192485737E-2</v>
      </c>
      <c r="X8" s="98">
        <v>3.8678916034074327E-2</v>
      </c>
      <c r="Y8" s="98">
        <v>0.10664403914801744</v>
      </c>
      <c r="DA8" s="63" t="s">
        <v>3257</v>
      </c>
    </row>
    <row r="9" spans="1:105" ht="12" customHeight="1" x14ac:dyDescent="0.25">
      <c r="A9" s="121" t="s">
        <v>55</v>
      </c>
      <c r="B9" s="122"/>
      <c r="C9" s="122">
        <v>24.530256642830025</v>
      </c>
      <c r="D9" s="122">
        <v>29.976568677510876</v>
      </c>
      <c r="E9" s="122">
        <v>32.628973498430483</v>
      </c>
      <c r="F9" s="122">
        <v>36.612949315558218</v>
      </c>
      <c r="G9" s="122">
        <v>35.238856736248721</v>
      </c>
      <c r="H9" s="122">
        <v>33.686628421734227</v>
      </c>
      <c r="I9" s="122">
        <v>27.630516976904438</v>
      </c>
      <c r="J9" s="122">
        <v>36.150560649775436</v>
      </c>
      <c r="K9" s="122">
        <v>32.327230286758976</v>
      </c>
      <c r="L9" s="122">
        <v>33.065442663727282</v>
      </c>
      <c r="M9" s="122">
        <v>27.971428513420026</v>
      </c>
      <c r="N9" s="122">
        <v>32.677836547097982</v>
      </c>
      <c r="O9" s="122">
        <v>20.017504803999824</v>
      </c>
      <c r="P9" s="122">
        <v>21.0991602096672</v>
      </c>
      <c r="Q9" s="122">
        <v>19.586473683229766</v>
      </c>
      <c r="R9" s="122">
        <v>14.926190168192502</v>
      </c>
      <c r="S9" s="122">
        <v>14.254092151424839</v>
      </c>
      <c r="T9" s="122">
        <v>1.8814624391293953</v>
      </c>
      <c r="U9" s="122">
        <v>11.159762825193484</v>
      </c>
      <c r="V9" s="122">
        <v>13.884150722468844</v>
      </c>
      <c r="W9" s="122">
        <v>4.0740128775720121</v>
      </c>
      <c r="X9" s="122">
        <v>5.574691782873253</v>
      </c>
      <c r="Y9" s="122">
        <v>31.38363789566376</v>
      </c>
      <c r="DA9" s="130" t="s">
        <v>3258</v>
      </c>
    </row>
    <row r="10" spans="1:105" ht="12" customHeight="1" x14ac:dyDescent="0.25">
      <c r="A10" s="97" t="s">
        <v>143</v>
      </c>
      <c r="B10" s="98"/>
      <c r="C10" s="98">
        <v>13.334198038611049</v>
      </c>
      <c r="D10" s="98">
        <v>18.760276994443842</v>
      </c>
      <c r="E10" s="98">
        <v>11.910419551818499</v>
      </c>
      <c r="F10" s="98">
        <v>17.799717062884724</v>
      </c>
      <c r="G10" s="98">
        <v>19.746255146836507</v>
      </c>
      <c r="H10" s="98">
        <v>17.627592366985105</v>
      </c>
      <c r="I10" s="98">
        <v>12.409968858734612</v>
      </c>
      <c r="J10" s="98">
        <v>16.86774552027304</v>
      </c>
      <c r="K10" s="98">
        <v>10.804782453449294</v>
      </c>
      <c r="L10" s="98">
        <v>11.012103829911663</v>
      </c>
      <c r="M10" s="98">
        <v>8.6659557091860968</v>
      </c>
      <c r="N10" s="98">
        <v>15.896008001244025</v>
      </c>
      <c r="O10" s="98">
        <v>9.3322349277771597</v>
      </c>
      <c r="P10" s="98">
        <v>11.145431021845637</v>
      </c>
      <c r="Q10" s="98">
        <v>10.337728098764279</v>
      </c>
      <c r="R10" s="98">
        <v>6.7580463585835879</v>
      </c>
      <c r="S10" s="98">
        <v>7.0567326327485995</v>
      </c>
      <c r="T10" s="98">
        <v>0.34444298027082199</v>
      </c>
      <c r="U10" s="98">
        <v>7.3916079696726689</v>
      </c>
      <c r="V10" s="98">
        <v>11.472448162687146</v>
      </c>
      <c r="W10" s="98">
        <v>0.64567453797077989</v>
      </c>
      <c r="X10" s="98">
        <v>0.80404737435550078</v>
      </c>
      <c r="Y10" s="98">
        <v>23.530709296649743</v>
      </c>
      <c r="DA10" s="63" t="s">
        <v>3259</v>
      </c>
    </row>
    <row r="11" spans="1:105" ht="12" customHeight="1" x14ac:dyDescent="0.25">
      <c r="A11" s="97" t="s">
        <v>124</v>
      </c>
      <c r="B11" s="98"/>
      <c r="C11" s="98">
        <v>2.494043462801967</v>
      </c>
      <c r="D11" s="98">
        <v>2.0585953410985462</v>
      </c>
      <c r="E11" s="98">
        <v>2.2004276472587212</v>
      </c>
      <c r="F11" s="98">
        <v>3.3242165658931269</v>
      </c>
      <c r="G11" s="98">
        <v>2.6707865430233166</v>
      </c>
      <c r="H11" s="98">
        <v>2.5609068002798479</v>
      </c>
      <c r="I11" s="98">
        <v>1.6925453250060558</v>
      </c>
      <c r="J11" s="98">
        <v>1.8655557484122489</v>
      </c>
      <c r="K11" s="98">
        <v>2.2650355839112395</v>
      </c>
      <c r="L11" s="98">
        <v>1.5353588438533929</v>
      </c>
      <c r="M11" s="98">
        <v>1.4553328941912631</v>
      </c>
      <c r="N11" s="98">
        <v>1.1357124126038933</v>
      </c>
      <c r="O11" s="98">
        <v>0.8965012847214554</v>
      </c>
      <c r="P11" s="98">
        <v>1.3166430776770046</v>
      </c>
      <c r="Q11" s="98">
        <v>1.3679818343980716</v>
      </c>
      <c r="R11" s="98">
        <v>1.3666133937460023</v>
      </c>
      <c r="S11" s="98">
        <v>1.4937203187543009</v>
      </c>
      <c r="T11" s="98">
        <v>0.4011507316062462</v>
      </c>
      <c r="U11" s="98">
        <v>0.44119969633249739</v>
      </c>
      <c r="V11" s="98">
        <v>0.14144829278426757</v>
      </c>
      <c r="W11" s="98">
        <v>0.19845682408907386</v>
      </c>
      <c r="X11" s="98">
        <v>0.32178578388875195</v>
      </c>
      <c r="Y11" s="98">
        <v>0.79870093467501135</v>
      </c>
      <c r="DA11" s="63" t="s">
        <v>3260</v>
      </c>
    </row>
    <row r="12" spans="1:105" ht="12" customHeight="1" x14ac:dyDescent="0.25">
      <c r="A12" s="97" t="s">
        <v>123</v>
      </c>
      <c r="B12" s="98"/>
      <c r="C12" s="98">
        <v>9.1998540530793154E-4</v>
      </c>
      <c r="D12" s="98">
        <v>9.7366326535266263E-4</v>
      </c>
      <c r="E12" s="98">
        <v>2.8201319656727284E-3</v>
      </c>
      <c r="F12" s="98">
        <v>6.32621387685787E-3</v>
      </c>
      <c r="G12" s="98">
        <v>2.055362387568854E-3</v>
      </c>
      <c r="H12" s="98">
        <v>5.2812820887655045E-3</v>
      </c>
      <c r="I12" s="98">
        <v>2.0191252090070635E-3</v>
      </c>
      <c r="J12" s="98">
        <v>1.3764832090051403E-2</v>
      </c>
      <c r="K12" s="98">
        <v>1.6646988286837694E-2</v>
      </c>
      <c r="L12" s="98">
        <v>6.0374441577399308E-3</v>
      </c>
      <c r="M12" s="98">
        <v>6.8157074162922982E-3</v>
      </c>
      <c r="N12" s="98">
        <v>2.8943888773472282E-3</v>
      </c>
      <c r="O12" s="98">
        <v>6.1168072948713254E-3</v>
      </c>
      <c r="P12" s="98">
        <v>1.00944752008163E-2</v>
      </c>
      <c r="Q12" s="98">
        <v>1.323534545281627E-2</v>
      </c>
      <c r="R12" s="98">
        <v>1.2281792359748253E-2</v>
      </c>
      <c r="S12" s="98">
        <v>9.5689252921626472E-3</v>
      </c>
      <c r="T12" s="98">
        <v>1.5532984601752441E-3</v>
      </c>
      <c r="U12" s="98">
        <v>5.8507858353165076E-3</v>
      </c>
      <c r="V12" s="98">
        <v>1.7013040433429814E-3</v>
      </c>
      <c r="W12" s="98">
        <v>1.8734497559478778E-4</v>
      </c>
      <c r="X12" s="98">
        <v>2.8973509067118626E-3</v>
      </c>
      <c r="Y12" s="98">
        <v>1.248561200335566E-2</v>
      </c>
      <c r="DA12" s="63" t="s">
        <v>3261</v>
      </c>
    </row>
    <row r="13" spans="1:105" ht="12" customHeight="1" x14ac:dyDescent="0.25">
      <c r="A13" s="100" t="s">
        <v>50</v>
      </c>
      <c r="B13" s="101"/>
      <c r="C13" s="101">
        <v>4.5068721408966035E-4</v>
      </c>
      <c r="D13" s="101">
        <v>2.668411272968673E-4</v>
      </c>
      <c r="E13" s="101">
        <v>6.1683441943390105E-4</v>
      </c>
      <c r="F13" s="101">
        <v>2.3756030757587513E-3</v>
      </c>
      <c r="G13" s="101">
        <v>7.6871574272468959E-4</v>
      </c>
      <c r="H13" s="101">
        <v>2.5920277114058602E-3</v>
      </c>
      <c r="I13" s="101">
        <v>7.5059320141887477E-4</v>
      </c>
      <c r="J13" s="101">
        <v>6.102636434058748E-3</v>
      </c>
      <c r="K13" s="101">
        <v>8.5018796444548683E-3</v>
      </c>
      <c r="L13" s="101">
        <v>3.4377422337486694E-3</v>
      </c>
      <c r="M13" s="101">
        <v>4.0863941629580517E-3</v>
      </c>
      <c r="N13" s="101">
        <v>1.6185260911789176E-3</v>
      </c>
      <c r="O13" s="101">
        <v>3.7389952905376601E-3</v>
      </c>
      <c r="P13" s="101">
        <v>5.8895515832825263E-3</v>
      </c>
      <c r="Q13" s="101">
        <v>4.3845669831448246E-3</v>
      </c>
      <c r="R13" s="101">
        <v>3.4556915995821915E-3</v>
      </c>
      <c r="S13" s="101">
        <v>1.7529193746250739E-3</v>
      </c>
      <c r="T13" s="101">
        <v>1.626829026510574E-4</v>
      </c>
      <c r="U13" s="101">
        <v>3.2350176221296071E-3</v>
      </c>
      <c r="V13" s="101">
        <v>1.1528592991933702E-3</v>
      </c>
      <c r="W13" s="101">
        <v>1.5048761123871043E-4</v>
      </c>
      <c r="X13" s="101">
        <v>1.5082627379158441E-3</v>
      </c>
      <c r="Y13" s="101">
        <v>5.1710044526116807E-3</v>
      </c>
      <c r="DA13" s="131" t="s">
        <v>3262</v>
      </c>
    </row>
    <row r="14" spans="1:105" ht="12" customHeight="1" x14ac:dyDescent="0.25">
      <c r="A14" s="103" t="s">
        <v>52</v>
      </c>
      <c r="B14" s="104"/>
      <c r="C14" s="104">
        <v>4.6929819121827119E-4</v>
      </c>
      <c r="D14" s="104">
        <v>7.0682213805579538E-4</v>
      </c>
      <c r="E14" s="104">
        <v>2.2032975462388275E-3</v>
      </c>
      <c r="F14" s="104">
        <v>3.9506108010991196E-3</v>
      </c>
      <c r="G14" s="104">
        <v>1.2866466448441646E-3</v>
      </c>
      <c r="H14" s="104">
        <v>2.6892543773596443E-3</v>
      </c>
      <c r="I14" s="104">
        <v>1.2685320075881889E-3</v>
      </c>
      <c r="J14" s="104">
        <v>7.6621956559926553E-3</v>
      </c>
      <c r="K14" s="104">
        <v>8.1451086423828256E-3</v>
      </c>
      <c r="L14" s="104">
        <v>2.5997019239912609E-3</v>
      </c>
      <c r="M14" s="104">
        <v>2.7293132533342456E-3</v>
      </c>
      <c r="N14" s="104">
        <v>1.2758627861683108E-3</v>
      </c>
      <c r="O14" s="104">
        <v>2.3778120043336658E-3</v>
      </c>
      <c r="P14" s="104">
        <v>4.2049236175337725E-3</v>
      </c>
      <c r="Q14" s="104">
        <v>8.8507784696714442E-3</v>
      </c>
      <c r="R14" s="104">
        <v>8.826100760166062E-3</v>
      </c>
      <c r="S14" s="104">
        <v>7.8160059175375728E-3</v>
      </c>
      <c r="T14" s="104">
        <v>1.3906155575241867E-3</v>
      </c>
      <c r="U14" s="104">
        <v>2.6157682131869005E-3</v>
      </c>
      <c r="V14" s="104">
        <v>5.4844474414961122E-4</v>
      </c>
      <c r="W14" s="104">
        <v>3.6857364356077342E-5</v>
      </c>
      <c r="X14" s="104">
        <v>1.3890881687960187E-3</v>
      </c>
      <c r="Y14" s="104">
        <v>7.3146075507439789E-3</v>
      </c>
      <c r="DA14" s="132" t="s">
        <v>3263</v>
      </c>
    </row>
    <row r="15" spans="1:105" ht="12" customHeight="1" x14ac:dyDescent="0.25">
      <c r="A15" s="106" t="s">
        <v>122</v>
      </c>
      <c r="B15" s="101"/>
      <c r="C15" s="101">
        <v>8.1309252417559925</v>
      </c>
      <c r="D15" s="101">
        <v>8.7626349912234609</v>
      </c>
      <c r="E15" s="101">
        <v>17.069402525744017</v>
      </c>
      <c r="F15" s="101">
        <v>14.701249446075277</v>
      </c>
      <c r="G15" s="101">
        <v>11.469567537260941</v>
      </c>
      <c r="H15" s="101">
        <v>11.083904394250728</v>
      </c>
      <c r="I15" s="101">
        <v>9.1306182795006094</v>
      </c>
      <c r="J15" s="101">
        <v>12.065122625978198</v>
      </c>
      <c r="K15" s="101">
        <v>9.7348635618688633</v>
      </c>
      <c r="L15" s="101">
        <v>15.064972139990253</v>
      </c>
      <c r="M15" s="101">
        <v>12.926020669225842</v>
      </c>
      <c r="N15" s="101">
        <v>12.465967279348861</v>
      </c>
      <c r="O15" s="101">
        <v>5.3198588907473905</v>
      </c>
      <c r="P15" s="101">
        <v>1.7219892714426612</v>
      </c>
      <c r="Q15" s="101">
        <v>2.2043736614214864</v>
      </c>
      <c r="R15" s="101">
        <v>3.6742844334955835</v>
      </c>
      <c r="S15" s="101">
        <v>4.0953909091842027</v>
      </c>
      <c r="T15" s="101">
        <v>0.83302881996258438</v>
      </c>
      <c r="U15" s="101">
        <v>0.99788445904926593</v>
      </c>
      <c r="V15" s="101">
        <v>1.3368120111248365</v>
      </c>
      <c r="W15" s="101">
        <v>1.3712601571984622</v>
      </c>
      <c r="X15" s="101">
        <v>2.1633891229639519</v>
      </c>
      <c r="Y15" s="101">
        <v>3.6538757525028056</v>
      </c>
      <c r="DA15" s="131" t="s">
        <v>3264</v>
      </c>
    </row>
    <row r="16" spans="1:105" ht="12" customHeight="1" x14ac:dyDescent="0.25">
      <c r="A16" s="107" t="s">
        <v>121</v>
      </c>
      <c r="B16" s="104"/>
      <c r="C16" s="104">
        <v>0.5701699142557064</v>
      </c>
      <c r="D16" s="104">
        <v>0.39408768747967216</v>
      </c>
      <c r="E16" s="104">
        <v>1.4459036416435636</v>
      </c>
      <c r="F16" s="104">
        <v>0.78144002682822944</v>
      </c>
      <c r="G16" s="104">
        <v>1.3501921467403826</v>
      </c>
      <c r="H16" s="104">
        <v>2.4089435781297834</v>
      </c>
      <c r="I16" s="104">
        <v>4.3953653884541604</v>
      </c>
      <c r="J16" s="104">
        <v>5.3383719230219064</v>
      </c>
      <c r="K16" s="104">
        <v>9.5059016992427381</v>
      </c>
      <c r="L16" s="104">
        <v>5.4469704058142288</v>
      </c>
      <c r="M16" s="104">
        <v>4.9173035334005322</v>
      </c>
      <c r="N16" s="104">
        <v>3.1772544650238572</v>
      </c>
      <c r="O16" s="104">
        <v>4.4627928934589427</v>
      </c>
      <c r="P16" s="104">
        <v>6.9050023635010849</v>
      </c>
      <c r="Q16" s="104">
        <v>5.6631547431931129</v>
      </c>
      <c r="R16" s="104">
        <v>3.1149641900075768</v>
      </c>
      <c r="S16" s="104">
        <v>1.5986793654455731</v>
      </c>
      <c r="T16" s="104">
        <v>0.30128660882956787</v>
      </c>
      <c r="U16" s="104">
        <v>2.3232199143037362</v>
      </c>
      <c r="V16" s="104">
        <v>0.93174095182925232</v>
      </c>
      <c r="W16" s="104">
        <v>1.8584340133381014</v>
      </c>
      <c r="X16" s="104">
        <v>2.2825721507583356</v>
      </c>
      <c r="Y16" s="104">
        <v>3.3878662998328504</v>
      </c>
      <c r="DA16" s="132" t="s">
        <v>3265</v>
      </c>
    </row>
    <row r="17" spans="1:105" ht="12" customHeight="1" x14ac:dyDescent="0.25">
      <c r="A17" s="108" t="s">
        <v>53</v>
      </c>
      <c r="B17" s="98"/>
      <c r="C17" s="98">
        <v>0.26377858981634011</v>
      </c>
      <c r="D17" s="98">
        <v>0.19898149687932756</v>
      </c>
      <c r="E17" s="98">
        <v>0.72928085669810283</v>
      </c>
      <c r="F17" s="98">
        <v>0.39099674538696105</v>
      </c>
      <c r="G17" s="98">
        <v>0.72113098361787165</v>
      </c>
      <c r="H17" s="98">
        <v>1.2352374064547389</v>
      </c>
      <c r="I17" s="98">
        <v>2.6337192190305569</v>
      </c>
      <c r="J17" s="98">
        <v>3.1366198425917724</v>
      </c>
      <c r="K17" s="98">
        <v>5.7689323835039135</v>
      </c>
      <c r="L17" s="98">
        <v>3.3119980835552427</v>
      </c>
      <c r="M17" s="98">
        <v>2.8587456563512794</v>
      </c>
      <c r="N17" s="98">
        <v>1.9108960402872559</v>
      </c>
      <c r="O17" s="98">
        <v>2.8426557781215696</v>
      </c>
      <c r="P17" s="98">
        <v>4.1992044830773922</v>
      </c>
      <c r="Q17" s="98">
        <v>3.1332997219135237</v>
      </c>
      <c r="R17" s="98">
        <v>1.5097338117168644</v>
      </c>
      <c r="S17" s="98">
        <v>0.59250800310796936</v>
      </c>
      <c r="T17" s="98">
        <v>6.8314804405256807E-2</v>
      </c>
      <c r="U17" s="98">
        <v>1.3127530873020277</v>
      </c>
      <c r="V17" s="98">
        <v>0.64379656120072737</v>
      </c>
      <c r="W17" s="98">
        <v>1.0614113556298326</v>
      </c>
      <c r="X17" s="98">
        <v>1.1337677365753946</v>
      </c>
      <c r="Y17" s="98">
        <v>1.4662132869342495</v>
      </c>
      <c r="DA17" s="63" t="s">
        <v>3266</v>
      </c>
    </row>
    <row r="18" spans="1:105" ht="12" customHeight="1" x14ac:dyDescent="0.25">
      <c r="A18" s="108" t="s">
        <v>52</v>
      </c>
      <c r="B18" s="98"/>
      <c r="C18" s="98">
        <v>0.30639132443936634</v>
      </c>
      <c r="D18" s="98">
        <v>0.19510619060034459</v>
      </c>
      <c r="E18" s="98">
        <v>0.71662278494546083</v>
      </c>
      <c r="F18" s="98">
        <v>0.39044328144126844</v>
      </c>
      <c r="G18" s="98">
        <v>0.62906116312251148</v>
      </c>
      <c r="H18" s="98">
        <v>1.1737061716750445</v>
      </c>
      <c r="I18" s="98">
        <v>1.7616461694236027</v>
      </c>
      <c r="J18" s="98">
        <v>2.2017520804301327</v>
      </c>
      <c r="K18" s="98">
        <v>3.7369693157388228</v>
      </c>
      <c r="L18" s="98">
        <v>2.134972322258986</v>
      </c>
      <c r="M18" s="98">
        <v>2.0585578770492532</v>
      </c>
      <c r="N18" s="98">
        <v>1.2663584247366015</v>
      </c>
      <c r="O18" s="98">
        <v>1.6201371153373736</v>
      </c>
      <c r="P18" s="98">
        <v>2.7057978804236922</v>
      </c>
      <c r="Q18" s="98">
        <v>2.5298550212795901</v>
      </c>
      <c r="R18" s="98">
        <v>1.6052303782907131</v>
      </c>
      <c r="S18" s="98">
        <v>1.0061713623376036</v>
      </c>
      <c r="T18" s="98">
        <v>0.23297180442431104</v>
      </c>
      <c r="U18" s="98">
        <v>1.0104668270017081</v>
      </c>
      <c r="V18" s="98">
        <v>0.287944390628525</v>
      </c>
      <c r="W18" s="98">
        <v>0.79702265770826852</v>
      </c>
      <c r="X18" s="98">
        <v>1.1488044141829405</v>
      </c>
      <c r="Y18" s="98">
        <v>1.9216530128986005</v>
      </c>
      <c r="DA18" s="63" t="s">
        <v>3267</v>
      </c>
    </row>
    <row r="19" spans="1:105" ht="12" customHeight="1" x14ac:dyDescent="0.25">
      <c r="A19" s="121" t="s">
        <v>54</v>
      </c>
      <c r="B19" s="122"/>
      <c r="C19" s="122">
        <v>11.663924654523955</v>
      </c>
      <c r="D19" s="122">
        <v>14.015166936744128</v>
      </c>
      <c r="E19" s="122">
        <v>19.278053367144789</v>
      </c>
      <c r="F19" s="122">
        <v>21.221198583714081</v>
      </c>
      <c r="G19" s="122">
        <v>20.097842894645559</v>
      </c>
      <c r="H19" s="122">
        <v>18.302178821633106</v>
      </c>
      <c r="I19" s="122">
        <v>13.922003498510898</v>
      </c>
      <c r="J19" s="122">
        <v>18.147093269551821</v>
      </c>
      <c r="K19" s="122">
        <v>15.72673075222537</v>
      </c>
      <c r="L19" s="122">
        <v>16.544942958177316</v>
      </c>
      <c r="M19" s="122">
        <v>13.144045279382592</v>
      </c>
      <c r="N19" s="122">
        <v>17.000009717932826</v>
      </c>
      <c r="O19" s="122">
        <v>10.129874423464567</v>
      </c>
      <c r="P19" s="122">
        <v>11.718487685347208</v>
      </c>
      <c r="Q19" s="122">
        <v>11.667489862257955</v>
      </c>
      <c r="R19" s="122">
        <v>8.7824861619273893</v>
      </c>
      <c r="S19" s="122">
        <v>8.2085432182638467</v>
      </c>
      <c r="T19" s="122">
        <v>1.0434086507317191</v>
      </c>
      <c r="U19" s="122">
        <v>7.3977517218079232</v>
      </c>
      <c r="V19" s="122">
        <v>8.2548270312443197</v>
      </c>
      <c r="W19" s="122">
        <v>1.5079277803266302</v>
      </c>
      <c r="X19" s="122">
        <v>2.1388838166820716</v>
      </c>
      <c r="Y19" s="122">
        <v>18.00634842214922</v>
      </c>
      <c r="DA19" s="130" t="s">
        <v>3268</v>
      </c>
    </row>
    <row r="20" spans="1:105" ht="12" customHeight="1" x14ac:dyDescent="0.25">
      <c r="A20" s="97" t="s">
        <v>51</v>
      </c>
      <c r="B20" s="98"/>
      <c r="C20" s="98">
        <v>0.42784782520296383</v>
      </c>
      <c r="D20" s="98">
        <v>1.0813911270462409</v>
      </c>
      <c r="E20" s="98">
        <v>1.2109915963706861</v>
      </c>
      <c r="F20" s="98">
        <v>1.7859392754463181</v>
      </c>
      <c r="G20" s="98">
        <v>1.7360330891654829</v>
      </c>
      <c r="H20" s="98">
        <v>1.3696243637067589</v>
      </c>
      <c r="I20" s="98">
        <v>0.66180574817343119</v>
      </c>
      <c r="J20" s="98">
        <v>1.8994300996611773</v>
      </c>
      <c r="K20" s="98">
        <v>1.3826372346562446</v>
      </c>
      <c r="L20" s="98">
        <v>1.3813480502833158</v>
      </c>
      <c r="M20" s="98">
        <v>1.4363576641757574</v>
      </c>
      <c r="N20" s="98">
        <v>2.0669133235379791</v>
      </c>
      <c r="O20" s="98">
        <v>1.3062325751997499</v>
      </c>
      <c r="P20" s="98">
        <v>1.8711869018409564</v>
      </c>
      <c r="Q20" s="98">
        <v>1.3086645544708244</v>
      </c>
      <c r="R20" s="98">
        <v>1.0048570884359849</v>
      </c>
      <c r="S20" s="98">
        <v>0.98899788709226466</v>
      </c>
      <c r="T20" s="98">
        <v>0.25675652211813615</v>
      </c>
      <c r="U20" s="98">
        <v>0.60051076954976523</v>
      </c>
      <c r="V20" s="98">
        <v>1.1710482896310987</v>
      </c>
      <c r="W20" s="98">
        <v>7.2893355917896752E-2</v>
      </c>
      <c r="X20" s="98">
        <v>9.5936312373883254E-2</v>
      </c>
      <c r="Y20" s="98">
        <v>1.5162209176087518</v>
      </c>
      <c r="DA20" s="63" t="s">
        <v>3269</v>
      </c>
    </row>
    <row r="21" spans="1:105" ht="12" customHeight="1" x14ac:dyDescent="0.25">
      <c r="A21" s="97" t="s">
        <v>50</v>
      </c>
      <c r="B21" s="98"/>
      <c r="C21" s="98">
        <v>7.223392556204665</v>
      </c>
      <c r="D21" s="98">
        <v>8.3489272072881207</v>
      </c>
      <c r="E21" s="98">
        <v>6.2358268892472983</v>
      </c>
      <c r="F21" s="98">
        <v>9.497849626270634</v>
      </c>
      <c r="G21" s="98">
        <v>12.025606362366052</v>
      </c>
      <c r="H21" s="98">
        <v>9.4982885996074753</v>
      </c>
      <c r="I21" s="98">
        <v>7.2375247912918006</v>
      </c>
      <c r="J21" s="98">
        <v>6.5999846948481196</v>
      </c>
      <c r="K21" s="98">
        <v>5.2981039514601118</v>
      </c>
      <c r="L21" s="98">
        <v>4.72583991910356</v>
      </c>
      <c r="M21" s="98">
        <v>3.9343211716886537</v>
      </c>
      <c r="N21" s="98">
        <v>7.4880639947379164</v>
      </c>
      <c r="O21" s="98">
        <v>4.5388764125504233</v>
      </c>
      <c r="P21" s="98">
        <v>7.2230212951416393</v>
      </c>
      <c r="Q21" s="98">
        <v>7.0288654322462882</v>
      </c>
      <c r="R21" s="98">
        <v>4.3697965189379397</v>
      </c>
      <c r="S21" s="98">
        <v>3.97552959436914</v>
      </c>
      <c r="T21" s="98">
        <v>0.18979833840395435</v>
      </c>
      <c r="U21" s="98">
        <v>4.9895567529871032</v>
      </c>
      <c r="V21" s="98">
        <v>5.1810209931591871</v>
      </c>
      <c r="W21" s="98">
        <v>3.2026443406926515E-2</v>
      </c>
      <c r="X21" s="98">
        <v>6.8115090494880029E-2</v>
      </c>
      <c r="Y21" s="98">
        <v>13.348249221143757</v>
      </c>
      <c r="DA21" s="63" t="s">
        <v>3270</v>
      </c>
    </row>
    <row r="22" spans="1:105" ht="12" customHeight="1" x14ac:dyDescent="0.25">
      <c r="A22" s="109" t="s">
        <v>120</v>
      </c>
      <c r="B22" s="33"/>
      <c r="C22" s="33">
        <v>4.012684273116327</v>
      </c>
      <c r="D22" s="33">
        <v>4.5848486024097683</v>
      </c>
      <c r="E22" s="33">
        <v>11.831234881526807</v>
      </c>
      <c r="F22" s="33">
        <v>9.9374096819971296</v>
      </c>
      <c r="G22" s="33">
        <v>6.3362034431140239</v>
      </c>
      <c r="H22" s="33">
        <v>7.4342658583188701</v>
      </c>
      <c r="I22" s="33">
        <v>6.0226729590456678</v>
      </c>
      <c r="J22" s="33">
        <v>9.6476784750425217</v>
      </c>
      <c r="K22" s="33">
        <v>9.0459895661090091</v>
      </c>
      <c r="L22" s="33">
        <v>10.437754988790442</v>
      </c>
      <c r="M22" s="33">
        <v>7.7733664435181797</v>
      </c>
      <c r="N22" s="33">
        <v>7.4450323996569301</v>
      </c>
      <c r="O22" s="33">
        <v>4.2847654357143936</v>
      </c>
      <c r="P22" s="33">
        <v>2.6242794883646132</v>
      </c>
      <c r="Q22" s="33">
        <v>3.3299598755408435</v>
      </c>
      <c r="R22" s="33">
        <v>3.4078325545534645</v>
      </c>
      <c r="S22" s="33">
        <v>3.2440157368024409</v>
      </c>
      <c r="T22" s="33">
        <v>0.5968537902096287</v>
      </c>
      <c r="U22" s="33">
        <v>1.8076841992710539</v>
      </c>
      <c r="V22" s="33">
        <v>1.9027577484540334</v>
      </c>
      <c r="W22" s="33">
        <v>1.4030079810018072</v>
      </c>
      <c r="X22" s="33">
        <v>1.9748324138133078</v>
      </c>
      <c r="Y22" s="33">
        <v>3.1418782833967107</v>
      </c>
      <c r="DA22" s="60" t="s">
        <v>3271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76.25306854164775</v>
      </c>
      <c r="D24" s="117">
        <f t="shared" si="7"/>
        <v>78.704860161807872</v>
      </c>
      <c r="E24" s="117">
        <f t="shared" si="7"/>
        <v>81.688720093094886</v>
      </c>
      <c r="F24" s="117">
        <f t="shared" si="7"/>
        <v>109.62781689121209</v>
      </c>
      <c r="G24" s="117">
        <f t="shared" si="7"/>
        <v>114.6747985408247</v>
      </c>
      <c r="H24" s="117">
        <f t="shared" si="7"/>
        <v>120.3051180632299</v>
      </c>
      <c r="I24" s="117">
        <f t="shared" si="7"/>
        <v>115.87433410570198</v>
      </c>
      <c r="J24" s="117">
        <f t="shared" si="7"/>
        <v>127.41893245346449</v>
      </c>
      <c r="K24" s="117">
        <f t="shared" si="7"/>
        <v>91.32255205291716</v>
      </c>
      <c r="L24" s="117">
        <f t="shared" si="7"/>
        <v>99.361916577854515</v>
      </c>
      <c r="M24" s="117">
        <f t="shared" si="7"/>
        <v>86.634864364414526</v>
      </c>
      <c r="N24" s="117">
        <f t="shared" si="7"/>
        <v>102.18998742037017</v>
      </c>
      <c r="O24" s="117">
        <f t="shared" si="7"/>
        <v>91.533594770959596</v>
      </c>
      <c r="P24" s="117">
        <f t="shared" si="7"/>
        <v>34.355515685256165</v>
      </c>
      <c r="Q24" s="117">
        <f t="shared" si="7"/>
        <v>40.904648803542521</v>
      </c>
      <c r="R24" s="117">
        <f t="shared" ref="R24:V24" si="8">R25+R28+R30+R39</f>
        <v>55.885215569992141</v>
      </c>
      <c r="S24" s="117">
        <f t="shared" si="8"/>
        <v>50.505497763997958</v>
      </c>
      <c r="T24" s="117">
        <f t="shared" si="8"/>
        <v>57.712922114981147</v>
      </c>
      <c r="U24" s="117">
        <f t="shared" si="8"/>
        <v>49.454092100659416</v>
      </c>
      <c r="V24" s="117">
        <f t="shared" si="8"/>
        <v>55.060156844028626</v>
      </c>
      <c r="W24" s="117">
        <f t="shared" ref="W24:Y24" si="9">W25+W28+W30+W39</f>
        <v>53.113115826577221</v>
      </c>
      <c r="X24" s="117">
        <f t="shared" si="9"/>
        <v>63.866750939853027</v>
      </c>
      <c r="Y24" s="117">
        <f t="shared" si="9"/>
        <v>46.127376670280015</v>
      </c>
      <c r="DA24" s="129" t="s">
        <v>3272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62.124236708550683</v>
      </c>
      <c r="D25" s="122">
        <f t="shared" si="10"/>
        <v>61.761589392368514</v>
      </c>
      <c r="E25" s="122">
        <f t="shared" si="10"/>
        <v>63.268269935293858</v>
      </c>
      <c r="F25" s="122">
        <f t="shared" si="10"/>
        <v>87.777862639186736</v>
      </c>
      <c r="G25" s="122">
        <f t="shared" si="10"/>
        <v>94.165304067500387</v>
      </c>
      <c r="H25" s="122">
        <f t="shared" si="10"/>
        <v>97.835399215959072</v>
      </c>
      <c r="I25" s="122">
        <f t="shared" si="10"/>
        <v>92.745738456390967</v>
      </c>
      <c r="J25" s="122">
        <f t="shared" si="10"/>
        <v>102.40819196414786</v>
      </c>
      <c r="K25" s="122">
        <f t="shared" si="10"/>
        <v>73.682197464928223</v>
      </c>
      <c r="L25" s="122">
        <f t="shared" si="10"/>
        <v>80.352288158644967</v>
      </c>
      <c r="M25" s="122">
        <f t="shared" si="10"/>
        <v>66.733052513413426</v>
      </c>
      <c r="N25" s="122">
        <f t="shared" si="10"/>
        <v>79.054300977395201</v>
      </c>
      <c r="O25" s="122">
        <f t="shared" si="10"/>
        <v>72.67649974860619</v>
      </c>
      <c r="P25" s="122">
        <f t="shared" si="10"/>
        <v>27.19103268262965</v>
      </c>
      <c r="Q25" s="122">
        <f t="shared" si="10"/>
        <v>31.451149161107541</v>
      </c>
      <c r="R25" s="122">
        <f t="shared" ref="R25:V25" si="11">SUM(R26:R27)</f>
        <v>43.562377847783011</v>
      </c>
      <c r="S25" s="122">
        <f t="shared" si="11"/>
        <v>36.970368214474348</v>
      </c>
      <c r="T25" s="122">
        <f t="shared" si="11"/>
        <v>43.102026776884536</v>
      </c>
      <c r="U25" s="122">
        <f t="shared" si="11"/>
        <v>36.728027237325541</v>
      </c>
      <c r="V25" s="122">
        <f t="shared" si="11"/>
        <v>40.499386244959169</v>
      </c>
      <c r="W25" s="122">
        <f t="shared" ref="W25:Y25" si="12">SUM(W26:W27)</f>
        <v>38.972173244593328</v>
      </c>
      <c r="X25" s="122">
        <f t="shared" si="12"/>
        <v>45.649932195156829</v>
      </c>
      <c r="Y25" s="122">
        <f t="shared" si="12"/>
        <v>32.349758700492075</v>
      </c>
      <c r="DA25" s="130" t="s">
        <v>3273</v>
      </c>
    </row>
    <row r="26" spans="1:105" ht="12" customHeight="1" x14ac:dyDescent="0.25">
      <c r="A26" s="97" t="s">
        <v>74</v>
      </c>
      <c r="B26" s="98"/>
      <c r="C26" s="98">
        <v>61.312827241527444</v>
      </c>
      <c r="D26" s="98">
        <v>60.996812614829153</v>
      </c>
      <c r="E26" s="98">
        <v>62.539375270888165</v>
      </c>
      <c r="F26" s="98">
        <v>86.732087836736312</v>
      </c>
      <c r="G26" s="98">
        <v>93.029129123160757</v>
      </c>
      <c r="H26" s="98">
        <v>96.669448997688221</v>
      </c>
      <c r="I26" s="98">
        <v>91.681584259423985</v>
      </c>
      <c r="J26" s="98">
        <v>101.25009563223547</v>
      </c>
      <c r="K26" s="98">
        <v>72.832034766760657</v>
      </c>
      <c r="L26" s="98">
        <v>79.404468983986632</v>
      </c>
      <c r="M26" s="98">
        <v>65.958083048709923</v>
      </c>
      <c r="N26" s="98">
        <v>78.149708586058978</v>
      </c>
      <c r="O26" s="98">
        <v>71.760094995917441</v>
      </c>
      <c r="P26" s="98">
        <v>26.814625940482106</v>
      </c>
      <c r="Q26" s="98">
        <v>31.021356048857029</v>
      </c>
      <c r="R26" s="98">
        <v>42.955745632310297</v>
      </c>
      <c r="S26" s="98">
        <v>36.469043524633868</v>
      </c>
      <c r="T26" s="98">
        <v>42.510324652127068</v>
      </c>
      <c r="U26" s="98">
        <v>36.222104727620348</v>
      </c>
      <c r="V26" s="98">
        <v>39.955381459368105</v>
      </c>
      <c r="W26" s="98">
        <v>38.431177345500579</v>
      </c>
      <c r="X26" s="98">
        <v>45.010399137401272</v>
      </c>
      <c r="Y26" s="98">
        <v>31.893589646203363</v>
      </c>
      <c r="DA26" s="63" t="s">
        <v>3274</v>
      </c>
    </row>
    <row r="27" spans="1:105" ht="12" customHeight="1" x14ac:dyDescent="0.25">
      <c r="A27" s="97" t="s">
        <v>53</v>
      </c>
      <c r="B27" s="98"/>
      <c r="C27" s="98">
        <v>0.81140946702323702</v>
      </c>
      <c r="D27" s="98">
        <v>0.76477677753935835</v>
      </c>
      <c r="E27" s="98">
        <v>0.72889466440569251</v>
      </c>
      <c r="F27" s="98">
        <v>1.0457748024504265</v>
      </c>
      <c r="G27" s="98">
        <v>1.1361749443396336</v>
      </c>
      <c r="H27" s="98">
        <v>1.1659502182708557</v>
      </c>
      <c r="I27" s="98">
        <v>1.0641541969669817</v>
      </c>
      <c r="J27" s="98">
        <v>1.1580963319123905</v>
      </c>
      <c r="K27" s="98">
        <v>0.85016269816756429</v>
      </c>
      <c r="L27" s="98">
        <v>0.94781917465833021</v>
      </c>
      <c r="M27" s="98">
        <v>0.77496946470350037</v>
      </c>
      <c r="N27" s="98">
        <v>0.90459239133622849</v>
      </c>
      <c r="O27" s="98">
        <v>0.91640475268874744</v>
      </c>
      <c r="P27" s="98">
        <v>0.37640674214754438</v>
      </c>
      <c r="Q27" s="98">
        <v>0.4297931122505097</v>
      </c>
      <c r="R27" s="98">
        <v>0.6066322154727124</v>
      </c>
      <c r="S27" s="98">
        <v>0.50132468984048162</v>
      </c>
      <c r="T27" s="98">
        <v>0.59170212475746931</v>
      </c>
      <c r="U27" s="98">
        <v>0.50592250970519481</v>
      </c>
      <c r="V27" s="98">
        <v>0.54400478559106635</v>
      </c>
      <c r="W27" s="98">
        <v>0.54099589909275203</v>
      </c>
      <c r="X27" s="98">
        <v>0.63953305775555414</v>
      </c>
      <c r="Y27" s="98">
        <v>0.45616905428871024</v>
      </c>
      <c r="DA27" s="63" t="s">
        <v>3275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0.18846367081726073</v>
      </c>
      <c r="D28" s="122">
        <f t="shared" si="13"/>
        <v>0.34933443495176558</v>
      </c>
      <c r="E28" s="122">
        <f t="shared" si="13"/>
        <v>0.97034031948764721</v>
      </c>
      <c r="F28" s="122">
        <f t="shared" si="13"/>
        <v>0.82943394136972304</v>
      </c>
      <c r="G28" s="122">
        <f t="shared" si="13"/>
        <v>0.90597270871974145</v>
      </c>
      <c r="H28" s="122">
        <f t="shared" si="13"/>
        <v>0.62659146767447704</v>
      </c>
      <c r="I28" s="122">
        <f t="shared" si="13"/>
        <v>0.68856602762875385</v>
      </c>
      <c r="J28" s="122">
        <f t="shared" si="13"/>
        <v>0.98856491915361855</v>
      </c>
      <c r="K28" s="122">
        <f t="shared" si="13"/>
        <v>0.70577824286012747</v>
      </c>
      <c r="L28" s="122">
        <f t="shared" si="13"/>
        <v>0.70952157072237709</v>
      </c>
      <c r="M28" s="122">
        <f t="shared" si="13"/>
        <v>0.60600641033641778</v>
      </c>
      <c r="N28" s="122">
        <f t="shared" si="13"/>
        <v>1.0670349698903352</v>
      </c>
      <c r="O28" s="122">
        <f t="shared" si="13"/>
        <v>0.48532680689697788</v>
      </c>
      <c r="P28" s="122">
        <f t="shared" si="13"/>
        <v>0.10893869401400302</v>
      </c>
      <c r="Q28" s="122">
        <f t="shared" si="13"/>
        <v>9.076792167165143E-2</v>
      </c>
      <c r="R28" s="122">
        <f t="shared" si="13"/>
        <v>0.17215160417470227</v>
      </c>
      <c r="S28" s="122">
        <f t="shared" si="13"/>
        <v>0.23966786266851653</v>
      </c>
      <c r="T28" s="122">
        <f t="shared" si="13"/>
        <v>0.3181539728587876</v>
      </c>
      <c r="U28" s="122">
        <f t="shared" si="13"/>
        <v>0.2791424183635563</v>
      </c>
      <c r="V28" s="122">
        <f t="shared" si="13"/>
        <v>0.26052141318681632</v>
      </c>
      <c r="W28" s="122">
        <f t="shared" si="13"/>
        <v>0.32171461442101679</v>
      </c>
      <c r="X28" s="122">
        <f t="shared" si="13"/>
        <v>0.518632669854034</v>
      </c>
      <c r="Y28" s="122">
        <f t="shared" si="13"/>
        <v>0.59634612932914854</v>
      </c>
      <c r="DA28" s="130" t="s">
        <v>3276</v>
      </c>
    </row>
    <row r="29" spans="1:105" ht="12" customHeight="1" x14ac:dyDescent="0.25">
      <c r="A29" s="97" t="s">
        <v>53</v>
      </c>
      <c r="B29" s="98"/>
      <c r="C29" s="98">
        <v>0.18846367081726073</v>
      </c>
      <c r="D29" s="98">
        <v>0.34933443495176558</v>
      </c>
      <c r="E29" s="98">
        <v>0.97034031948764721</v>
      </c>
      <c r="F29" s="98">
        <v>0.82943394136972304</v>
      </c>
      <c r="G29" s="98">
        <v>0.90597270871974145</v>
      </c>
      <c r="H29" s="98">
        <v>0.62659146767447704</v>
      </c>
      <c r="I29" s="98">
        <v>0.68856602762875385</v>
      </c>
      <c r="J29" s="98">
        <v>0.98856491915361855</v>
      </c>
      <c r="K29" s="98">
        <v>0.70577824286012747</v>
      </c>
      <c r="L29" s="98">
        <v>0.70952157072237709</v>
      </c>
      <c r="M29" s="98">
        <v>0.60600641033641778</v>
      </c>
      <c r="N29" s="98">
        <v>1.0670349698903352</v>
      </c>
      <c r="O29" s="98">
        <v>0.48532680689697788</v>
      </c>
      <c r="P29" s="98">
        <v>0.10893869401400302</v>
      </c>
      <c r="Q29" s="98">
        <v>9.076792167165143E-2</v>
      </c>
      <c r="R29" s="98">
        <v>0.17215160417470227</v>
      </c>
      <c r="S29" s="98">
        <v>0.23966786266851653</v>
      </c>
      <c r="T29" s="98">
        <v>0.3181539728587876</v>
      </c>
      <c r="U29" s="98">
        <v>0.2791424183635563</v>
      </c>
      <c r="V29" s="98">
        <v>0.26052141318681632</v>
      </c>
      <c r="W29" s="98">
        <v>0.32171461442101679</v>
      </c>
      <c r="X29" s="98">
        <v>0.518632669854034</v>
      </c>
      <c r="Y29" s="98">
        <v>0.59634612932914854</v>
      </c>
      <c r="DA29" s="63" t="s">
        <v>3277</v>
      </c>
    </row>
    <row r="30" spans="1:105" ht="12" customHeight="1" x14ac:dyDescent="0.25">
      <c r="A30" s="121" t="s">
        <v>55</v>
      </c>
      <c r="B30" s="122"/>
      <c r="C30" s="122">
        <v>8.5507665133836905</v>
      </c>
      <c r="D30" s="122">
        <v>10.21508164443309</v>
      </c>
      <c r="E30" s="122">
        <v>10.584830411235764</v>
      </c>
      <c r="F30" s="122">
        <v>13.573248942093528</v>
      </c>
      <c r="G30" s="122">
        <v>13.438773805573806</v>
      </c>
      <c r="H30" s="122">
        <v>14.590227041627413</v>
      </c>
      <c r="I30" s="122">
        <v>14.701681091859568</v>
      </c>
      <c r="J30" s="122">
        <v>15.709081832108927</v>
      </c>
      <c r="K30" s="122">
        <v>11.451122262363155</v>
      </c>
      <c r="L30" s="122">
        <v>12.490253629184297</v>
      </c>
      <c r="M30" s="122">
        <v>13.200210044690589</v>
      </c>
      <c r="N30" s="122">
        <v>14.832019196255544</v>
      </c>
      <c r="O30" s="122">
        <v>12.585338103155339</v>
      </c>
      <c r="P30" s="122">
        <v>5.1094848315874408</v>
      </c>
      <c r="Q30" s="122">
        <v>6.5361058843413238</v>
      </c>
      <c r="R30" s="122">
        <v>8.5940598210051871</v>
      </c>
      <c r="S30" s="122">
        <v>9.1727072687435118</v>
      </c>
      <c r="T30" s="122">
        <v>10.074563321405895</v>
      </c>
      <c r="U30" s="122">
        <v>8.737094020240324</v>
      </c>
      <c r="V30" s="122">
        <v>9.8964859529074296</v>
      </c>
      <c r="W30" s="122">
        <v>9.3234508116553734</v>
      </c>
      <c r="X30" s="122">
        <v>11.522601687604849</v>
      </c>
      <c r="Y30" s="122">
        <v>8.4375656852488365</v>
      </c>
      <c r="DA30" s="130" t="s">
        <v>3278</v>
      </c>
    </row>
    <row r="31" spans="1:105" ht="12" customHeight="1" x14ac:dyDescent="0.25">
      <c r="A31" s="97" t="s">
        <v>141</v>
      </c>
      <c r="B31" s="98"/>
      <c r="C31" s="98">
        <v>2.6891696890202104</v>
      </c>
      <c r="D31" s="98">
        <v>3.867375527934767</v>
      </c>
      <c r="E31" s="98">
        <v>4.9775166281845324</v>
      </c>
      <c r="F31" s="98">
        <v>6.0317287001819579</v>
      </c>
      <c r="G31" s="98">
        <v>3.5611189503816338</v>
      </c>
      <c r="H31" s="98">
        <v>3.6881819091048365</v>
      </c>
      <c r="I31" s="98">
        <v>3.0572324938132223</v>
      </c>
      <c r="J31" s="98">
        <v>3.8422631255018351</v>
      </c>
      <c r="K31" s="98">
        <v>2.875697160907047</v>
      </c>
      <c r="L31" s="98">
        <v>2.8116253421353541</v>
      </c>
      <c r="M31" s="98">
        <v>3.576750140702385</v>
      </c>
      <c r="N31" s="98">
        <v>3.5794646018565679</v>
      </c>
      <c r="O31" s="98">
        <v>2.6485587227652347</v>
      </c>
      <c r="P31" s="98">
        <v>0.52142229326114975</v>
      </c>
      <c r="Q31" s="98">
        <v>1.2233325233909949</v>
      </c>
      <c r="R31" s="98">
        <v>1.5827644012299489</v>
      </c>
      <c r="S31" s="98">
        <v>1.9997944155339449</v>
      </c>
      <c r="T31" s="98">
        <v>2.1521587353569185</v>
      </c>
      <c r="U31" s="98">
        <v>1.484138738884808</v>
      </c>
      <c r="V31" s="98">
        <v>1.9657473135544092</v>
      </c>
      <c r="W31" s="98">
        <v>2.0178428902002139</v>
      </c>
      <c r="X31" s="98">
        <v>3.0996742925017786</v>
      </c>
      <c r="Y31" s="98">
        <v>2.0725985883298419</v>
      </c>
      <c r="DA31" s="63" t="s">
        <v>3279</v>
      </c>
    </row>
    <row r="32" spans="1:105" ht="12" customHeight="1" x14ac:dyDescent="0.25">
      <c r="A32" s="97" t="s">
        <v>140</v>
      </c>
      <c r="B32" s="98"/>
      <c r="C32" s="98">
        <v>1.1675441727955241E-2</v>
      </c>
      <c r="D32" s="98">
        <v>1.0209151816768035E-2</v>
      </c>
      <c r="E32" s="98">
        <v>3.3232359788612373E-2</v>
      </c>
      <c r="F32" s="98">
        <v>1.5255174617216262E-2</v>
      </c>
      <c r="G32" s="98">
        <v>4.162701091354153E-3</v>
      </c>
      <c r="H32" s="98">
        <v>5.0352157604369677E-3</v>
      </c>
      <c r="I32" s="98">
        <v>1.0951977331920229E-2</v>
      </c>
      <c r="J32" s="98">
        <v>2.2415556483553926E-2</v>
      </c>
      <c r="K32" s="98">
        <v>1.3325967714351706E-2</v>
      </c>
      <c r="L32" s="98">
        <v>1.6445248229886217E-2</v>
      </c>
      <c r="M32" s="98">
        <v>1.9623097181213883E-2</v>
      </c>
      <c r="N32" s="98">
        <v>3.2510173671869334E-2</v>
      </c>
      <c r="O32" s="98">
        <v>3.3355636931718974E-2</v>
      </c>
      <c r="P32" s="98">
        <v>1.376471256443121E-2</v>
      </c>
      <c r="Q32" s="98">
        <v>7.8687235523958923E-3</v>
      </c>
      <c r="R32" s="98">
        <v>1.7362789842413795E-2</v>
      </c>
      <c r="S32" s="98">
        <v>1.5086421790623805E-2</v>
      </c>
      <c r="T32" s="98">
        <v>2.4819681159974048E-2</v>
      </c>
      <c r="U32" s="98">
        <v>1.1537311766953698E-2</v>
      </c>
      <c r="V32" s="98">
        <v>2.0046585678502333E-2</v>
      </c>
      <c r="W32" s="98">
        <v>3.1802545557419834E-2</v>
      </c>
      <c r="X32" s="98">
        <v>7.4302210131419619E-2</v>
      </c>
      <c r="Y32" s="98">
        <v>1.4332734522452208E-2</v>
      </c>
      <c r="DA32" s="63" t="s">
        <v>3280</v>
      </c>
    </row>
    <row r="33" spans="1:105" ht="12" customHeight="1" x14ac:dyDescent="0.25">
      <c r="A33" s="100" t="s">
        <v>50</v>
      </c>
      <c r="B33" s="101"/>
      <c r="C33" s="101">
        <v>3.5423626774251041E-3</v>
      </c>
      <c r="D33" s="101">
        <v>2.9528314606320147E-3</v>
      </c>
      <c r="E33" s="101">
        <v>7.9405922100192917E-3</v>
      </c>
      <c r="F33" s="101">
        <v>4.1507787040819151E-3</v>
      </c>
      <c r="G33" s="101">
        <v>1.0114507747634404E-3</v>
      </c>
      <c r="H33" s="101">
        <v>1.7354006343848602E-3</v>
      </c>
      <c r="I33" s="101">
        <v>1.446734085486962E-3</v>
      </c>
      <c r="J33" s="101">
        <v>4.9936067193340206E-3</v>
      </c>
      <c r="K33" s="101">
        <v>3.5424989458434967E-3</v>
      </c>
      <c r="L33" s="101">
        <v>4.3009574750973558E-3</v>
      </c>
      <c r="M33" s="101">
        <v>4.8073791689404542E-3</v>
      </c>
      <c r="N33" s="101">
        <v>5.6338355244357503E-3</v>
      </c>
      <c r="O33" s="101">
        <v>4.5166075157232139E-3</v>
      </c>
      <c r="P33" s="101">
        <v>4.1729799541202449E-3</v>
      </c>
      <c r="Q33" s="101">
        <v>4.9155387731635676E-4</v>
      </c>
      <c r="R33" s="101">
        <v>5.9744825197292507E-3</v>
      </c>
      <c r="S33" s="101">
        <v>2.0892414964843531E-3</v>
      </c>
      <c r="T33" s="101">
        <v>8.5327744679485392E-3</v>
      </c>
      <c r="U33" s="101">
        <v>2.898109541035419E-3</v>
      </c>
      <c r="V33" s="101">
        <v>4.8607258203989187E-3</v>
      </c>
      <c r="W33" s="101">
        <v>4.7223029067290506E-3</v>
      </c>
      <c r="X33" s="101">
        <v>1.0468016894239006E-2</v>
      </c>
      <c r="Y33" s="101">
        <v>2.6941567374156026E-3</v>
      </c>
      <c r="DA33" s="131" t="s">
        <v>3281</v>
      </c>
    </row>
    <row r="34" spans="1:105" ht="12" customHeight="1" x14ac:dyDescent="0.25">
      <c r="A34" s="103" t="s">
        <v>52</v>
      </c>
      <c r="B34" s="104"/>
      <c r="C34" s="104">
        <v>8.133079050530137E-3</v>
      </c>
      <c r="D34" s="104">
        <v>7.2563203561360218E-3</v>
      </c>
      <c r="E34" s="104">
        <v>2.5291767578593079E-2</v>
      </c>
      <c r="F34" s="104">
        <v>1.1104395913134345E-2</v>
      </c>
      <c r="G34" s="104">
        <v>3.1512503165907133E-3</v>
      </c>
      <c r="H34" s="104">
        <v>3.2998151260521078E-3</v>
      </c>
      <c r="I34" s="104">
        <v>9.5052432464332662E-3</v>
      </c>
      <c r="J34" s="104">
        <v>1.7421949764219909E-2</v>
      </c>
      <c r="K34" s="104">
        <v>9.7834687685082085E-3</v>
      </c>
      <c r="L34" s="104">
        <v>1.2144290754788862E-2</v>
      </c>
      <c r="M34" s="104">
        <v>1.4815718012273431E-2</v>
      </c>
      <c r="N34" s="104">
        <v>2.6876338147433586E-2</v>
      </c>
      <c r="O34" s="104">
        <v>2.8839029415995757E-2</v>
      </c>
      <c r="P34" s="104">
        <v>9.5917326103109653E-3</v>
      </c>
      <c r="Q34" s="104">
        <v>7.3771696750795359E-3</v>
      </c>
      <c r="R34" s="104">
        <v>1.1388307322684543E-2</v>
      </c>
      <c r="S34" s="104">
        <v>1.2997180294139451E-2</v>
      </c>
      <c r="T34" s="104">
        <v>1.628690669202551E-2</v>
      </c>
      <c r="U34" s="104">
        <v>8.6392022259182792E-3</v>
      </c>
      <c r="V34" s="104">
        <v>1.5185859858103414E-2</v>
      </c>
      <c r="W34" s="104">
        <v>2.708024265069079E-2</v>
      </c>
      <c r="X34" s="104">
        <v>6.3834193237180606E-2</v>
      </c>
      <c r="Y34" s="104">
        <v>1.1638577785036606E-2</v>
      </c>
      <c r="DA34" s="132" t="s">
        <v>3282</v>
      </c>
    </row>
    <row r="35" spans="1:105" ht="12" customHeight="1" x14ac:dyDescent="0.25">
      <c r="A35" s="106" t="s">
        <v>122</v>
      </c>
      <c r="B35" s="101"/>
      <c r="C35" s="101">
        <v>4.6825903253012573</v>
      </c>
      <c r="D35" s="101">
        <v>4.7958400336663507</v>
      </c>
      <c r="E35" s="101">
        <v>3.5799358059987489</v>
      </c>
      <c r="F35" s="101">
        <v>6.0287704953418215</v>
      </c>
      <c r="G35" s="101">
        <v>7.87896046968189</v>
      </c>
      <c r="H35" s="101">
        <v>8.9281887904377726</v>
      </c>
      <c r="I35" s="101">
        <v>8.563300294351631</v>
      </c>
      <c r="J35" s="101">
        <v>7.5177014318547428</v>
      </c>
      <c r="K35" s="101">
        <v>4.5667012181235851</v>
      </c>
      <c r="L35" s="101">
        <v>5.6148839674160671</v>
      </c>
      <c r="M35" s="101">
        <v>5.6574304329612026</v>
      </c>
      <c r="N35" s="101">
        <v>7.413635649152531</v>
      </c>
      <c r="O35" s="101">
        <v>6.1405994779454582</v>
      </c>
      <c r="P35" s="101">
        <v>2.1443622934910085</v>
      </c>
      <c r="Q35" s="101">
        <v>2.5398248311996205</v>
      </c>
      <c r="R35" s="101">
        <v>3.4712626375194868</v>
      </c>
      <c r="S35" s="101">
        <v>3.7944880793438713</v>
      </c>
      <c r="T35" s="101">
        <v>4.1982427084861937</v>
      </c>
      <c r="U35" s="101">
        <v>3.5498860682548932</v>
      </c>
      <c r="V35" s="101">
        <v>4.4165324063248592</v>
      </c>
      <c r="W35" s="101">
        <v>3.1587519859697961</v>
      </c>
      <c r="X35" s="101">
        <v>2.9046879436873096</v>
      </c>
      <c r="Y35" s="101">
        <v>2.3864559176615678</v>
      </c>
      <c r="DA35" s="131" t="s">
        <v>3283</v>
      </c>
    </row>
    <row r="36" spans="1:105" ht="12" customHeight="1" x14ac:dyDescent="0.25">
      <c r="A36" s="107" t="s">
        <v>121</v>
      </c>
      <c r="B36" s="104"/>
      <c r="C36" s="104">
        <v>1.1673310573342663</v>
      </c>
      <c r="D36" s="104">
        <v>1.5416569310152055</v>
      </c>
      <c r="E36" s="104">
        <v>1.9941456172638714</v>
      </c>
      <c r="F36" s="104">
        <v>1.4974945719525263</v>
      </c>
      <c r="G36" s="104">
        <v>1.9945316844189278</v>
      </c>
      <c r="H36" s="104">
        <v>1.9688211263243653</v>
      </c>
      <c r="I36" s="104">
        <v>3.0701963263627952</v>
      </c>
      <c r="J36" s="104">
        <v>4.3267017182687946</v>
      </c>
      <c r="K36" s="104">
        <v>3.9953979156181703</v>
      </c>
      <c r="L36" s="104">
        <v>4.0472990714029837</v>
      </c>
      <c r="M36" s="104">
        <v>3.9464063738457855</v>
      </c>
      <c r="N36" s="104">
        <v>3.8064087715745751</v>
      </c>
      <c r="O36" s="104">
        <v>3.7628242655129269</v>
      </c>
      <c r="P36" s="104">
        <v>2.42993553227085</v>
      </c>
      <c r="Q36" s="104">
        <v>2.7650798061983139</v>
      </c>
      <c r="R36" s="104">
        <v>3.5226699924133347</v>
      </c>
      <c r="S36" s="104">
        <v>3.363338352075071</v>
      </c>
      <c r="T36" s="104">
        <v>3.699342196402811</v>
      </c>
      <c r="U36" s="104">
        <v>3.691531901333672</v>
      </c>
      <c r="V36" s="104">
        <v>3.4941596473496581</v>
      </c>
      <c r="W36" s="104">
        <v>4.1150533899279456</v>
      </c>
      <c r="X36" s="104">
        <v>5.4439372412843436</v>
      </c>
      <c r="Y36" s="104">
        <v>3.9641784447349742</v>
      </c>
      <c r="DA36" s="132" t="s">
        <v>3284</v>
      </c>
    </row>
    <row r="37" spans="1:105" ht="12" customHeight="1" x14ac:dyDescent="0.25">
      <c r="A37" s="108" t="s">
        <v>53</v>
      </c>
      <c r="B37" s="98"/>
      <c r="C37" s="98">
        <v>0.45325309001906955</v>
      </c>
      <c r="D37" s="98">
        <v>0.62107866067778683</v>
      </c>
      <c r="E37" s="98">
        <v>0.88161071535680047</v>
      </c>
      <c r="F37" s="98">
        <v>0.61463561659905408</v>
      </c>
      <c r="G37" s="98">
        <v>0.85963609891725046</v>
      </c>
      <c r="H37" s="98">
        <v>0.80722614908205659</v>
      </c>
      <c r="I37" s="98">
        <v>1.1379027120322074</v>
      </c>
      <c r="J37" s="98">
        <v>1.4287694467431213</v>
      </c>
      <c r="K37" s="98">
        <v>1.6000502182134719</v>
      </c>
      <c r="L37" s="98">
        <v>1.5470625187809823</v>
      </c>
      <c r="M37" s="98">
        <v>1.6639914062707519</v>
      </c>
      <c r="N37" s="98">
        <v>1.2792379885077427</v>
      </c>
      <c r="O37" s="98">
        <v>1.3598594700999918</v>
      </c>
      <c r="P37" s="98">
        <v>0.96484741709375799</v>
      </c>
      <c r="Q37" s="98">
        <v>1.1443909678103448</v>
      </c>
      <c r="R37" s="98">
        <v>1.4961528698926636</v>
      </c>
      <c r="S37" s="98">
        <v>1.3795174657968334</v>
      </c>
      <c r="T37" s="98">
        <v>1.4995727521479745</v>
      </c>
      <c r="U37" s="98">
        <v>1.4860882618771469</v>
      </c>
      <c r="V37" s="98">
        <v>1.0851360399008358</v>
      </c>
      <c r="W37" s="98">
        <v>1.2052841461119448</v>
      </c>
      <c r="X37" s="98">
        <v>1.2280028676406491</v>
      </c>
      <c r="Y37" s="98">
        <v>0.83882383961552986</v>
      </c>
      <c r="DA37" s="63" t="s">
        <v>3285</v>
      </c>
    </row>
    <row r="38" spans="1:105" ht="12" customHeight="1" x14ac:dyDescent="0.25">
      <c r="A38" s="108" t="s">
        <v>52</v>
      </c>
      <c r="B38" s="98"/>
      <c r="C38" s="98">
        <v>0.71407796731519679</v>
      </c>
      <c r="D38" s="98">
        <v>0.92057827033741879</v>
      </c>
      <c r="E38" s="98">
        <v>1.1125349019070705</v>
      </c>
      <c r="F38" s="98">
        <v>0.88285895535347203</v>
      </c>
      <c r="G38" s="98">
        <v>1.1348955855016774</v>
      </c>
      <c r="H38" s="98">
        <v>1.1615949772423086</v>
      </c>
      <c r="I38" s="98">
        <v>1.9322936143305893</v>
      </c>
      <c r="J38" s="98">
        <v>2.8979322715256726</v>
      </c>
      <c r="K38" s="98">
        <v>2.3953476974046972</v>
      </c>
      <c r="L38" s="98">
        <v>2.5002365526220021</v>
      </c>
      <c r="M38" s="98">
        <v>2.2824149675750331</v>
      </c>
      <c r="N38" s="98">
        <v>2.5271707830668326</v>
      </c>
      <c r="O38" s="98">
        <v>2.4029647954129354</v>
      </c>
      <c r="P38" s="98">
        <v>1.4650881151770929</v>
      </c>
      <c r="Q38" s="98">
        <v>1.620688838387969</v>
      </c>
      <c r="R38" s="98">
        <v>2.0265171225206702</v>
      </c>
      <c r="S38" s="98">
        <v>1.983820886278238</v>
      </c>
      <c r="T38" s="98">
        <v>2.1997694442548359</v>
      </c>
      <c r="U38" s="98">
        <v>2.205443639456524</v>
      </c>
      <c r="V38" s="98">
        <v>2.4090236074488232</v>
      </c>
      <c r="W38" s="98">
        <v>2.9097692438160001</v>
      </c>
      <c r="X38" s="98">
        <v>4.2159343736436918</v>
      </c>
      <c r="Y38" s="98">
        <v>3.1253546051194445</v>
      </c>
      <c r="DA38" s="63" t="s">
        <v>3286</v>
      </c>
    </row>
    <row r="39" spans="1:105" ht="12" customHeight="1" x14ac:dyDescent="0.25">
      <c r="A39" s="121" t="s">
        <v>54</v>
      </c>
      <c r="B39" s="122"/>
      <c r="C39" s="122">
        <v>5.3896016488961127</v>
      </c>
      <c r="D39" s="122">
        <v>6.3788546900545162</v>
      </c>
      <c r="E39" s="122">
        <v>6.8652794270776258</v>
      </c>
      <c r="F39" s="122">
        <v>7.4472713685620935</v>
      </c>
      <c r="G39" s="122">
        <v>6.1647479590307697</v>
      </c>
      <c r="H39" s="122">
        <v>7.2529003379689323</v>
      </c>
      <c r="I39" s="122">
        <v>7.7383485298226873</v>
      </c>
      <c r="J39" s="122">
        <v>8.3130937380540963</v>
      </c>
      <c r="K39" s="122">
        <v>5.4834540827656451</v>
      </c>
      <c r="L39" s="122">
        <v>5.8098532193028785</v>
      </c>
      <c r="M39" s="122">
        <v>6.0955953959740885</v>
      </c>
      <c r="N39" s="122">
        <v>7.236632276829094</v>
      </c>
      <c r="O39" s="122">
        <v>5.7864301123010859</v>
      </c>
      <c r="P39" s="122">
        <v>1.946059477025071</v>
      </c>
      <c r="Q39" s="122">
        <v>2.8266258364220023</v>
      </c>
      <c r="R39" s="122">
        <v>3.5566262970292364</v>
      </c>
      <c r="S39" s="122">
        <v>4.1227544181115743</v>
      </c>
      <c r="T39" s="122">
        <v>4.2181780438319247</v>
      </c>
      <c r="U39" s="122">
        <v>3.7098284247299969</v>
      </c>
      <c r="V39" s="122">
        <v>4.4037632329752094</v>
      </c>
      <c r="W39" s="122">
        <v>4.495777155907497</v>
      </c>
      <c r="X39" s="122">
        <v>6.1755843872373122</v>
      </c>
      <c r="Y39" s="122">
        <v>4.7437061552099582</v>
      </c>
      <c r="DA39" s="130" t="s">
        <v>3287</v>
      </c>
    </row>
    <row r="40" spans="1:105" ht="12" customHeight="1" x14ac:dyDescent="0.25">
      <c r="A40" s="97" t="s">
        <v>50</v>
      </c>
      <c r="B40" s="98"/>
      <c r="C40" s="98">
        <v>2.1204789960385106</v>
      </c>
      <c r="D40" s="98">
        <v>2.4964924193249658</v>
      </c>
      <c r="E40" s="98">
        <v>2.9098756457252519</v>
      </c>
      <c r="F40" s="98">
        <v>2.6656996790099519</v>
      </c>
      <c r="G40" s="98">
        <v>1.6738617628346812</v>
      </c>
      <c r="H40" s="98">
        <v>1.6919274573348813</v>
      </c>
      <c r="I40" s="98">
        <v>2.013897405108779</v>
      </c>
      <c r="J40" s="98">
        <v>2.833073615143304</v>
      </c>
      <c r="K40" s="98">
        <v>1.7282848553583723</v>
      </c>
      <c r="L40" s="98">
        <v>1.6379181579166071</v>
      </c>
      <c r="M40" s="98">
        <v>2.1239240753337629</v>
      </c>
      <c r="N40" s="98">
        <v>2.6781872466583287</v>
      </c>
      <c r="O40" s="98">
        <v>1.8407631048165567</v>
      </c>
      <c r="P40" s="98">
        <v>0.50673608941535475</v>
      </c>
      <c r="Q40" s="98">
        <v>0.57991260735098726</v>
      </c>
      <c r="R40" s="98">
        <v>0.74313257559166046</v>
      </c>
      <c r="S40" s="98">
        <v>0.89166961922240706</v>
      </c>
      <c r="T40" s="98">
        <v>0.86703884801309505</v>
      </c>
      <c r="U40" s="98">
        <v>0.80403263171300965</v>
      </c>
      <c r="V40" s="98">
        <v>1.0323581844411975</v>
      </c>
      <c r="W40" s="98">
        <v>1.2212577274901923</v>
      </c>
      <c r="X40" s="98">
        <v>1.8524398908300859</v>
      </c>
      <c r="Y40" s="98">
        <v>1.5747671497771325</v>
      </c>
      <c r="DA40" s="63" t="s">
        <v>3288</v>
      </c>
    </row>
    <row r="41" spans="1:105" ht="12" customHeight="1" x14ac:dyDescent="0.25">
      <c r="A41" s="109" t="s">
        <v>120</v>
      </c>
      <c r="B41" s="33"/>
      <c r="C41" s="33">
        <v>3.2691226528576021</v>
      </c>
      <c r="D41" s="33">
        <v>3.8823622707295522</v>
      </c>
      <c r="E41" s="33">
        <v>3.9554037813523735</v>
      </c>
      <c r="F41" s="33">
        <v>4.7815716895521403</v>
      </c>
      <c r="G41" s="33">
        <v>4.4908861961960884</v>
      </c>
      <c r="H41" s="33">
        <v>5.5609728806340524</v>
      </c>
      <c r="I41" s="33">
        <v>5.7244511247139069</v>
      </c>
      <c r="J41" s="33">
        <v>5.4800201229107941</v>
      </c>
      <c r="K41" s="33">
        <v>3.7551692274072739</v>
      </c>
      <c r="L41" s="33">
        <v>4.1719350613862698</v>
      </c>
      <c r="M41" s="33">
        <v>3.9716713206403242</v>
      </c>
      <c r="N41" s="33">
        <v>4.5584450301707662</v>
      </c>
      <c r="O41" s="33">
        <v>3.9456670074845297</v>
      </c>
      <c r="P41" s="33">
        <v>1.4393233876097167</v>
      </c>
      <c r="Q41" s="33">
        <v>2.2467132290710152</v>
      </c>
      <c r="R41" s="33">
        <v>2.8134937214375757</v>
      </c>
      <c r="S41" s="33">
        <v>3.2310847988891673</v>
      </c>
      <c r="T41" s="33">
        <v>3.3511391958188299</v>
      </c>
      <c r="U41" s="33">
        <v>2.9057957930169884</v>
      </c>
      <c r="V41" s="33">
        <v>3.3714050485340121</v>
      </c>
      <c r="W41" s="33">
        <v>3.2745194284173045</v>
      </c>
      <c r="X41" s="33">
        <v>4.3231444964072256</v>
      </c>
      <c r="Y41" s="33">
        <v>3.1689390054328253</v>
      </c>
      <c r="DA41" s="60" t="s">
        <v>3289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1297.8518662031897</v>
      </c>
      <c r="D43" s="117">
        <f t="shared" si="14"/>
        <v>1014.8048718870787</v>
      </c>
      <c r="E43" s="117">
        <f t="shared" si="14"/>
        <v>1161.8680355347446</v>
      </c>
      <c r="F43" s="117">
        <f t="shared" si="14"/>
        <v>998.21190031378023</v>
      </c>
      <c r="G43" s="117">
        <f t="shared" si="14"/>
        <v>854.08234927767489</v>
      </c>
      <c r="H43" s="117">
        <f t="shared" si="14"/>
        <v>800.51221201214003</v>
      </c>
      <c r="I43" s="117">
        <f t="shared" si="14"/>
        <v>572.99034664498959</v>
      </c>
      <c r="J43" s="117">
        <f t="shared" si="14"/>
        <v>983.05277325350744</v>
      </c>
      <c r="K43" s="117">
        <f t="shared" si="14"/>
        <v>835.55492382644843</v>
      </c>
      <c r="L43" s="117">
        <f t="shared" si="14"/>
        <v>881.76947807278123</v>
      </c>
      <c r="M43" s="117">
        <f t="shared" si="14"/>
        <v>835.37054988820341</v>
      </c>
      <c r="N43" s="117">
        <f t="shared" si="14"/>
        <v>969.98219854202341</v>
      </c>
      <c r="O43" s="117">
        <f t="shared" si="14"/>
        <v>1012.0620481592136</v>
      </c>
      <c r="P43" s="117">
        <f t="shared" si="14"/>
        <v>534.8066797365168</v>
      </c>
      <c r="Q43" s="117">
        <f t="shared" si="14"/>
        <v>392.80449835122005</v>
      </c>
      <c r="R43" s="117">
        <f t="shared" ref="R43:V43" si="15">R44+R47+R49+R58</f>
        <v>270.39546448808329</v>
      </c>
      <c r="S43" s="117">
        <f t="shared" si="15"/>
        <v>366.27297907486593</v>
      </c>
      <c r="T43" s="117">
        <f t="shared" si="15"/>
        <v>338.76595274603562</v>
      </c>
      <c r="U43" s="117">
        <f t="shared" si="15"/>
        <v>388.39835981291361</v>
      </c>
      <c r="V43" s="117">
        <f t="shared" si="15"/>
        <v>311.71263354662659</v>
      </c>
      <c r="W43" s="117">
        <f t="shared" ref="W43:Y43" si="16">W44+W47+W49+W58</f>
        <v>190.4731950729344</v>
      </c>
      <c r="X43" s="117">
        <f t="shared" si="16"/>
        <v>218.93105664590718</v>
      </c>
      <c r="Y43" s="117">
        <f t="shared" si="16"/>
        <v>268.47509497917821</v>
      </c>
      <c r="DA43" s="129" t="s">
        <v>3290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1109.6621532467684</v>
      </c>
      <c r="D44" s="122">
        <f t="shared" si="17"/>
        <v>854.69559129590516</v>
      </c>
      <c r="E44" s="122">
        <f t="shared" si="17"/>
        <v>984.22165163921136</v>
      </c>
      <c r="F44" s="122">
        <f t="shared" si="17"/>
        <v>842.96014374551169</v>
      </c>
      <c r="G44" s="122">
        <f t="shared" si="17"/>
        <v>717.79368958033751</v>
      </c>
      <c r="H44" s="122">
        <f t="shared" si="17"/>
        <v>660.54789987245124</v>
      </c>
      <c r="I44" s="122">
        <f t="shared" si="17"/>
        <v>462.53257990561951</v>
      </c>
      <c r="J44" s="122">
        <f t="shared" si="17"/>
        <v>796.50575932009519</v>
      </c>
      <c r="K44" s="122">
        <f t="shared" si="17"/>
        <v>681.69487204235077</v>
      </c>
      <c r="L44" s="122">
        <f t="shared" si="17"/>
        <v>720.66447679008388</v>
      </c>
      <c r="M44" s="122">
        <f t="shared" si="17"/>
        <v>671.06492136839972</v>
      </c>
      <c r="N44" s="122">
        <f t="shared" si="17"/>
        <v>779.66592980896883</v>
      </c>
      <c r="O44" s="122">
        <f t="shared" si="17"/>
        <v>827.56006690784932</v>
      </c>
      <c r="P44" s="122">
        <f t="shared" si="17"/>
        <v>419.67876224006721</v>
      </c>
      <c r="Q44" s="122">
        <f t="shared" si="17"/>
        <v>307.88825642062329</v>
      </c>
      <c r="R44" s="122">
        <f t="shared" ref="R44:V44" si="18">SUM(R45:R46)</f>
        <v>205.9631078716634</v>
      </c>
      <c r="S44" s="122">
        <f t="shared" si="18"/>
        <v>271.80913367352059</v>
      </c>
      <c r="T44" s="122">
        <f t="shared" si="18"/>
        <v>250.35830509271489</v>
      </c>
      <c r="U44" s="122">
        <f t="shared" si="18"/>
        <v>284.21051475908718</v>
      </c>
      <c r="V44" s="122">
        <f t="shared" si="18"/>
        <v>234.08584510077083</v>
      </c>
      <c r="W44" s="122">
        <f t="shared" ref="W44:Y44" si="19">SUM(W45:W46)</f>
        <v>134.9036342936802</v>
      </c>
      <c r="X44" s="122">
        <f t="shared" si="19"/>
        <v>141.00314203368555</v>
      </c>
      <c r="Y44" s="122">
        <f t="shared" si="19"/>
        <v>157.18763245235118</v>
      </c>
      <c r="DA44" s="130" t="s">
        <v>3291</v>
      </c>
    </row>
    <row r="45" spans="1:105" ht="12" customHeight="1" x14ac:dyDescent="0.25">
      <c r="A45" s="97" t="s">
        <v>212</v>
      </c>
      <c r="B45" s="98"/>
      <c r="C45" s="98">
        <v>1095.625373902948</v>
      </c>
      <c r="D45" s="98">
        <v>844.1311738271886</v>
      </c>
      <c r="E45" s="98">
        <v>972.49742906485176</v>
      </c>
      <c r="F45" s="98">
        <v>833.30509625106788</v>
      </c>
      <c r="G45" s="98">
        <v>709.24775215624106</v>
      </c>
      <c r="H45" s="98">
        <v>652.52357142597646</v>
      </c>
      <c r="I45" s="98">
        <v>457.14566430736369</v>
      </c>
      <c r="J45" s="98">
        <v>787.11144873265459</v>
      </c>
      <c r="K45" s="98">
        <v>673.77397768547473</v>
      </c>
      <c r="L45" s="98">
        <v>712.14731158526058</v>
      </c>
      <c r="M45" s="98">
        <v>663.10461902895054</v>
      </c>
      <c r="N45" s="98">
        <v>770.19843339557269</v>
      </c>
      <c r="O45" s="98">
        <v>817.06191404084279</v>
      </c>
      <c r="P45" s="98">
        <v>414.13754475850845</v>
      </c>
      <c r="Q45" s="98">
        <v>303.87372935976958</v>
      </c>
      <c r="R45" s="98">
        <v>203.20284333553283</v>
      </c>
      <c r="S45" s="98">
        <v>268.08732452829486</v>
      </c>
      <c r="T45" s="98">
        <v>246.92004327387355</v>
      </c>
      <c r="U45" s="98">
        <v>280.36209785361734</v>
      </c>
      <c r="V45" s="98">
        <v>231.0082694828572</v>
      </c>
      <c r="W45" s="98">
        <v>133.14013072296609</v>
      </c>
      <c r="X45" s="98">
        <v>139.15430045087308</v>
      </c>
      <c r="Y45" s="98">
        <v>155.10256036608922</v>
      </c>
      <c r="DA45" s="63" t="s">
        <v>3292</v>
      </c>
    </row>
    <row r="46" spans="1:105" ht="12" customHeight="1" x14ac:dyDescent="0.25">
      <c r="A46" s="97" t="s">
        <v>53</v>
      </c>
      <c r="B46" s="98"/>
      <c r="C46" s="98">
        <v>14.036779343820456</v>
      </c>
      <c r="D46" s="98">
        <v>10.564417468716556</v>
      </c>
      <c r="E46" s="98">
        <v>11.724222574359606</v>
      </c>
      <c r="F46" s="98">
        <v>9.6550474944438349</v>
      </c>
      <c r="G46" s="98">
        <v>8.5459374240964845</v>
      </c>
      <c r="H46" s="98">
        <v>8.0243284464747298</v>
      </c>
      <c r="I46" s="98">
        <v>5.386915598255853</v>
      </c>
      <c r="J46" s="98">
        <v>9.3943105874406037</v>
      </c>
      <c r="K46" s="98">
        <v>7.9208943568760795</v>
      </c>
      <c r="L46" s="98">
        <v>8.5171652048232787</v>
      </c>
      <c r="M46" s="98">
        <v>7.9603023394491625</v>
      </c>
      <c r="N46" s="98">
        <v>9.467496413396141</v>
      </c>
      <c r="O46" s="98">
        <v>10.498152867006528</v>
      </c>
      <c r="P46" s="98">
        <v>5.5412174815587809</v>
      </c>
      <c r="Q46" s="98">
        <v>4.0145270608537098</v>
      </c>
      <c r="R46" s="98">
        <v>2.7602645361305558</v>
      </c>
      <c r="S46" s="98">
        <v>3.7218091452257411</v>
      </c>
      <c r="T46" s="98">
        <v>3.4382618188413261</v>
      </c>
      <c r="U46" s="98">
        <v>3.8484169054698079</v>
      </c>
      <c r="V46" s="98">
        <v>3.0775756179136318</v>
      </c>
      <c r="W46" s="98">
        <v>1.7635035707141167</v>
      </c>
      <c r="X46" s="98">
        <v>1.8488415828124642</v>
      </c>
      <c r="Y46" s="98">
        <v>2.0850720862619565</v>
      </c>
      <c r="DA46" s="63" t="s">
        <v>3293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2.3744467108632152</v>
      </c>
      <c r="D47" s="122">
        <f t="shared" si="20"/>
        <v>1.5156820541620759</v>
      </c>
      <c r="E47" s="122">
        <f t="shared" si="20"/>
        <v>4.3606764678021834</v>
      </c>
      <c r="F47" s="122">
        <f t="shared" si="20"/>
        <v>3.5506084836806782</v>
      </c>
      <c r="G47" s="122">
        <f t="shared" si="20"/>
        <v>3.278139766753148</v>
      </c>
      <c r="H47" s="122">
        <f t="shared" si="20"/>
        <v>3.1735066590126704</v>
      </c>
      <c r="I47" s="122">
        <f t="shared" si="20"/>
        <v>2.7082102804441321</v>
      </c>
      <c r="J47" s="122">
        <f t="shared" si="20"/>
        <v>2.788304680643916</v>
      </c>
      <c r="K47" s="122">
        <f t="shared" si="20"/>
        <v>3.3130958833042237</v>
      </c>
      <c r="L47" s="122">
        <f t="shared" si="20"/>
        <v>3.4052994375571668</v>
      </c>
      <c r="M47" s="122">
        <f t="shared" si="20"/>
        <v>2.9758616170962084</v>
      </c>
      <c r="N47" s="122">
        <f t="shared" si="20"/>
        <v>5.2888748276846229</v>
      </c>
      <c r="O47" s="122">
        <f t="shared" si="20"/>
        <v>2.9917098028532845</v>
      </c>
      <c r="P47" s="122">
        <f t="shared" si="20"/>
        <v>1.0175188944865019</v>
      </c>
      <c r="Q47" s="122">
        <f t="shared" si="20"/>
        <v>0.38835916242029395</v>
      </c>
      <c r="R47" s="122">
        <f t="shared" si="20"/>
        <v>1.0751139081631129</v>
      </c>
      <c r="S47" s="122">
        <f t="shared" si="20"/>
        <v>1.9145761502239504</v>
      </c>
      <c r="T47" s="122">
        <f t="shared" si="20"/>
        <v>1.1262317390535612</v>
      </c>
      <c r="U47" s="122">
        <f t="shared" si="20"/>
        <v>1.8092204908885567</v>
      </c>
      <c r="V47" s="122">
        <f t="shared" si="20"/>
        <v>1.7588100427403732</v>
      </c>
      <c r="W47" s="122">
        <f t="shared" si="20"/>
        <v>1.4107393723806279</v>
      </c>
      <c r="X47" s="122">
        <f t="shared" si="20"/>
        <v>1.1368511645433002</v>
      </c>
      <c r="Y47" s="122">
        <f t="shared" si="20"/>
        <v>2.8414297406081999</v>
      </c>
      <c r="DA47" s="130" t="s">
        <v>3294</v>
      </c>
    </row>
    <row r="48" spans="1:105" ht="12" customHeight="1" x14ac:dyDescent="0.25">
      <c r="A48" s="97" t="s">
        <v>53</v>
      </c>
      <c r="B48" s="98"/>
      <c r="C48" s="98">
        <v>2.3744467108632152</v>
      </c>
      <c r="D48" s="98">
        <v>1.5156820541620759</v>
      </c>
      <c r="E48" s="98">
        <v>4.3606764678021834</v>
      </c>
      <c r="F48" s="98">
        <v>3.5506084836806782</v>
      </c>
      <c r="G48" s="98">
        <v>3.278139766753148</v>
      </c>
      <c r="H48" s="98">
        <v>3.1735066590126704</v>
      </c>
      <c r="I48" s="98">
        <v>2.7082102804441321</v>
      </c>
      <c r="J48" s="98">
        <v>2.788304680643916</v>
      </c>
      <c r="K48" s="98">
        <v>3.3130958833042237</v>
      </c>
      <c r="L48" s="98">
        <v>3.4052994375571668</v>
      </c>
      <c r="M48" s="98">
        <v>2.9758616170962084</v>
      </c>
      <c r="N48" s="98">
        <v>5.2888748276846229</v>
      </c>
      <c r="O48" s="98">
        <v>2.9917098028532845</v>
      </c>
      <c r="P48" s="98">
        <v>1.0175188944865019</v>
      </c>
      <c r="Q48" s="98">
        <v>0.38835916242029395</v>
      </c>
      <c r="R48" s="98">
        <v>1.0751139081631129</v>
      </c>
      <c r="S48" s="98">
        <v>1.9145761502239504</v>
      </c>
      <c r="T48" s="98">
        <v>1.1262317390535612</v>
      </c>
      <c r="U48" s="98">
        <v>1.8092204908885567</v>
      </c>
      <c r="V48" s="98">
        <v>1.7588100427403732</v>
      </c>
      <c r="W48" s="98">
        <v>1.4107393723806279</v>
      </c>
      <c r="X48" s="98">
        <v>1.1368511645433002</v>
      </c>
      <c r="Y48" s="98">
        <v>2.8414297406081999</v>
      </c>
      <c r="DA48" s="63" t="s">
        <v>3295</v>
      </c>
    </row>
    <row r="49" spans="1:105" ht="12" customHeight="1" x14ac:dyDescent="0.25">
      <c r="A49" s="121" t="s">
        <v>55</v>
      </c>
      <c r="B49" s="122"/>
      <c r="C49" s="122">
        <v>135.93698369400039</v>
      </c>
      <c r="D49" s="122">
        <v>115.79586064513298</v>
      </c>
      <c r="E49" s="122">
        <v>125.63606384691896</v>
      </c>
      <c r="F49" s="122">
        <v>108.14693244901713</v>
      </c>
      <c r="G49" s="122">
        <v>97.150628445827991</v>
      </c>
      <c r="H49" s="122">
        <v>100.74075774878108</v>
      </c>
      <c r="I49" s="122">
        <v>77.175376178617128</v>
      </c>
      <c r="J49" s="122">
        <v>137.08980656404469</v>
      </c>
      <c r="K49" s="122">
        <v>111.52164979825679</v>
      </c>
      <c r="L49" s="122">
        <v>116.26192107722402</v>
      </c>
      <c r="M49" s="122">
        <v>120.88301648536491</v>
      </c>
      <c r="N49" s="122">
        <v>137.24696603659876</v>
      </c>
      <c r="O49" s="122">
        <v>131.00392376120698</v>
      </c>
      <c r="P49" s="122">
        <v>81.370909618399452</v>
      </c>
      <c r="Q49" s="122">
        <v>60.05203014467557</v>
      </c>
      <c r="R49" s="122">
        <v>46.998495835611735</v>
      </c>
      <c r="S49" s="122">
        <v>69.440643833486675</v>
      </c>
      <c r="T49" s="122">
        <v>65.434513546293829</v>
      </c>
      <c r="U49" s="122">
        <v>77.259944696997863</v>
      </c>
      <c r="V49" s="122">
        <v>55.484992608360649</v>
      </c>
      <c r="W49" s="122">
        <v>38.464957818924653</v>
      </c>
      <c r="X49" s="122">
        <v>56.064760903689702</v>
      </c>
      <c r="Y49" s="122">
        <v>80.986365639181827</v>
      </c>
      <c r="DA49" s="130" t="s">
        <v>3296</v>
      </c>
    </row>
    <row r="50" spans="1:105" ht="12" customHeight="1" x14ac:dyDescent="0.25">
      <c r="A50" s="97" t="s">
        <v>138</v>
      </c>
      <c r="B50" s="98"/>
      <c r="C50" s="98">
        <v>72.206039689977231</v>
      </c>
      <c r="D50" s="98">
        <v>58.868890261596242</v>
      </c>
      <c r="E50" s="98">
        <v>63.238112108971144</v>
      </c>
      <c r="F50" s="98">
        <v>47.974048099400747</v>
      </c>
      <c r="G50" s="98">
        <v>53.62468179708759</v>
      </c>
      <c r="H50" s="98">
        <v>59.980402468921937</v>
      </c>
      <c r="I50" s="98">
        <v>50.813954035624441</v>
      </c>
      <c r="J50" s="98">
        <v>99.353152126089881</v>
      </c>
      <c r="K50" s="98">
        <v>71.885163978863034</v>
      </c>
      <c r="L50" s="98">
        <v>77.358957055077667</v>
      </c>
      <c r="M50" s="98">
        <v>65.972643541014918</v>
      </c>
      <c r="N50" s="98">
        <v>76.625333889892786</v>
      </c>
      <c r="O50" s="98">
        <v>50.63501054096286</v>
      </c>
      <c r="P50" s="98">
        <v>15.332835156378417</v>
      </c>
      <c r="Q50" s="98">
        <v>21.143156005741314</v>
      </c>
      <c r="R50" s="98">
        <v>27.478413898598276</v>
      </c>
      <c r="S50" s="98">
        <v>50.707329756995627</v>
      </c>
      <c r="T50" s="98">
        <v>48.395939669357624</v>
      </c>
      <c r="U50" s="98">
        <v>58.454449803251507</v>
      </c>
      <c r="V50" s="98">
        <v>24.463895720948479</v>
      </c>
      <c r="W50" s="98">
        <v>21.657389026889547</v>
      </c>
      <c r="X50" s="98">
        <v>37.385902948188523</v>
      </c>
      <c r="Y50" s="98">
        <v>66.180555181233331</v>
      </c>
      <c r="DA50" s="63" t="s">
        <v>3297</v>
      </c>
    </row>
    <row r="51" spans="1:105" ht="12" customHeight="1" x14ac:dyDescent="0.25">
      <c r="A51" s="97" t="s">
        <v>137</v>
      </c>
      <c r="B51" s="98"/>
      <c r="C51" s="98">
        <v>0.44247758810486876</v>
      </c>
      <c r="D51" s="98">
        <v>0.16370847073348391</v>
      </c>
      <c r="E51" s="98">
        <v>0.55701736771810584</v>
      </c>
      <c r="F51" s="98">
        <v>1.3934570674065411E-2</v>
      </c>
      <c r="G51" s="98">
        <v>0.43676416330640033</v>
      </c>
      <c r="H51" s="98">
        <v>0.76483961106775022</v>
      </c>
      <c r="I51" s="98">
        <v>8.4153164972178951E-2</v>
      </c>
      <c r="J51" s="98">
        <v>0.83872278432967851</v>
      </c>
      <c r="K51" s="98">
        <v>0.52843875992414879</v>
      </c>
      <c r="L51" s="98">
        <v>0.23639295401634883</v>
      </c>
      <c r="M51" s="98">
        <v>0.37184439144549303</v>
      </c>
      <c r="N51" s="98">
        <v>0.56382845028473294</v>
      </c>
      <c r="O51" s="98">
        <v>0.12090996211331949</v>
      </c>
      <c r="P51" s="98">
        <v>1.1217039639888335</v>
      </c>
      <c r="Q51" s="98">
        <v>0.14728218343255939</v>
      </c>
      <c r="R51" s="98">
        <v>0.21905302149399142</v>
      </c>
      <c r="S51" s="98">
        <v>0.41909736830932343</v>
      </c>
      <c r="T51" s="98">
        <v>0.27425101814476194</v>
      </c>
      <c r="U51" s="98">
        <v>1.3377580483730904</v>
      </c>
      <c r="V51" s="98">
        <v>0.6187395416090703</v>
      </c>
      <c r="W51" s="98">
        <v>4.4206576863099901E-2</v>
      </c>
      <c r="X51" s="98">
        <v>0.11009697681724287</v>
      </c>
      <c r="Y51" s="98">
        <v>0.21409379584281643</v>
      </c>
      <c r="DA51" s="63" t="s">
        <v>3298</v>
      </c>
    </row>
    <row r="52" spans="1:105" ht="12" customHeight="1" x14ac:dyDescent="0.25">
      <c r="A52" s="100" t="s">
        <v>212</v>
      </c>
      <c r="B52" s="101"/>
      <c r="C52" s="101">
        <v>0.23394347863458681</v>
      </c>
      <c r="D52" s="101">
        <v>8.9750220075589346E-2</v>
      </c>
      <c r="E52" s="101">
        <v>0.30034130666267506</v>
      </c>
      <c r="F52" s="101">
        <v>7.5801953373311956E-3</v>
      </c>
      <c r="G52" s="101">
        <v>0.24707585815888217</v>
      </c>
      <c r="H52" s="101">
        <v>0.42424092394584273</v>
      </c>
      <c r="I52" s="101">
        <v>5.4943305027510193E-2</v>
      </c>
      <c r="J52" s="101">
        <v>0.47358214046935393</v>
      </c>
      <c r="K52" s="101">
        <v>0.32279408841053447</v>
      </c>
      <c r="L52" s="101">
        <v>0.13024050010097751</v>
      </c>
      <c r="M52" s="101">
        <v>0.17971018142420006</v>
      </c>
      <c r="N52" s="101">
        <v>0.31202517737784979</v>
      </c>
      <c r="O52" s="101">
        <v>3.2905156330780554E-2</v>
      </c>
      <c r="P52" s="101">
        <v>0.57398289376022815</v>
      </c>
      <c r="Q52" s="101">
        <v>8.0426684823850042E-2</v>
      </c>
      <c r="R52" s="101">
        <v>0.12603662424159137</v>
      </c>
      <c r="S52" s="101">
        <v>0.23396144337912797</v>
      </c>
      <c r="T52" s="101">
        <v>0.13861529322740504</v>
      </c>
      <c r="U52" s="101">
        <v>0.65068117748758647</v>
      </c>
      <c r="V52" s="101">
        <v>0.30360536497207669</v>
      </c>
      <c r="W52" s="101">
        <v>1.6421784171996506E-2</v>
      </c>
      <c r="X52" s="101">
        <v>3.4011057616955317E-2</v>
      </c>
      <c r="Y52" s="101">
        <v>9.703272541461759E-2</v>
      </c>
      <c r="DA52" s="131" t="s">
        <v>3299</v>
      </c>
    </row>
    <row r="53" spans="1:105" ht="12" customHeight="1" x14ac:dyDescent="0.25">
      <c r="A53" s="103" t="s">
        <v>52</v>
      </c>
      <c r="B53" s="104"/>
      <c r="C53" s="104">
        <v>0.20853410947028184</v>
      </c>
      <c r="D53" s="104">
        <v>7.3958250657894561E-2</v>
      </c>
      <c r="E53" s="104">
        <v>0.25667606105543084</v>
      </c>
      <c r="F53" s="104">
        <v>6.3543753367342149E-3</v>
      </c>
      <c r="G53" s="104">
        <v>0.18968830514751811</v>
      </c>
      <c r="H53" s="104">
        <v>0.34059868712190744</v>
      </c>
      <c r="I53" s="104">
        <v>2.9209859944668761E-2</v>
      </c>
      <c r="J53" s="104">
        <v>0.36514064386032469</v>
      </c>
      <c r="K53" s="104">
        <v>0.2056446715136144</v>
      </c>
      <c r="L53" s="104">
        <v>0.10615245391537131</v>
      </c>
      <c r="M53" s="104">
        <v>0.19213421002129297</v>
      </c>
      <c r="N53" s="104">
        <v>0.25180327290688309</v>
      </c>
      <c r="O53" s="104">
        <v>8.8004805782538942E-2</v>
      </c>
      <c r="P53" s="104">
        <v>0.54772107022860528</v>
      </c>
      <c r="Q53" s="104">
        <v>6.685549860870936E-2</v>
      </c>
      <c r="R53" s="104">
        <v>9.3016397252400032E-2</v>
      </c>
      <c r="S53" s="104">
        <v>0.18513592493019554</v>
      </c>
      <c r="T53" s="104">
        <v>0.13563572491735693</v>
      </c>
      <c r="U53" s="104">
        <v>0.68707687088550351</v>
      </c>
      <c r="V53" s="104">
        <v>0.31513417663699372</v>
      </c>
      <c r="W53" s="104">
        <v>2.7784792691103392E-2</v>
      </c>
      <c r="X53" s="104">
        <v>7.6085919200287538E-2</v>
      </c>
      <c r="Y53" s="104">
        <v>0.11706107042819884</v>
      </c>
      <c r="DA53" s="132" t="s">
        <v>3300</v>
      </c>
    </row>
    <row r="54" spans="1:105" ht="12" customHeight="1" x14ac:dyDescent="0.25">
      <c r="A54" s="106" t="s">
        <v>122</v>
      </c>
      <c r="B54" s="101"/>
      <c r="C54" s="101">
        <v>48.870361055296428</v>
      </c>
      <c r="D54" s="101">
        <v>44.227090275938096</v>
      </c>
      <c r="E54" s="101">
        <v>44.067781076502037</v>
      </c>
      <c r="F54" s="101">
        <v>46.683099812005189</v>
      </c>
      <c r="G54" s="101">
        <v>31.487800886889946</v>
      </c>
      <c r="H54" s="101">
        <v>28.105590847647711</v>
      </c>
      <c r="I54" s="101">
        <v>14.400706985327924</v>
      </c>
      <c r="J54" s="101">
        <v>17.994946372600324</v>
      </c>
      <c r="K54" s="101">
        <v>19.421298048069602</v>
      </c>
      <c r="L54" s="101">
        <v>24.554119374042752</v>
      </c>
      <c r="M54" s="101">
        <v>33.861150698655699</v>
      </c>
      <c r="N54" s="101">
        <v>37.599259131618169</v>
      </c>
      <c r="O54" s="101">
        <v>39.624215741589715</v>
      </c>
      <c r="P54" s="101">
        <v>21.701115813740941</v>
      </c>
      <c r="Q54" s="101">
        <v>18.080406414539883</v>
      </c>
      <c r="R54" s="101">
        <v>10.736888524046751</v>
      </c>
      <c r="S54" s="101">
        <v>9.5717089298314892</v>
      </c>
      <c r="T54" s="101">
        <v>9.9999371059852642</v>
      </c>
      <c r="U54" s="101">
        <v>9.8648497929006282</v>
      </c>
      <c r="V54" s="101">
        <v>15.416033052102133</v>
      </c>
      <c r="W54" s="101">
        <v>8.6619621409008758</v>
      </c>
      <c r="X54" s="101">
        <v>7.1027465860719374</v>
      </c>
      <c r="Y54" s="101">
        <v>6.9934878396185818</v>
      </c>
      <c r="DA54" s="131" t="s">
        <v>3301</v>
      </c>
    </row>
    <row r="55" spans="1:105" ht="12" customHeight="1" x14ac:dyDescent="0.25">
      <c r="A55" s="107" t="s">
        <v>121</v>
      </c>
      <c r="B55" s="104"/>
      <c r="C55" s="104">
        <v>14.418105360621821</v>
      </c>
      <c r="D55" s="104">
        <v>12.536171636865166</v>
      </c>
      <c r="E55" s="104">
        <v>17.773153293727688</v>
      </c>
      <c r="F55" s="104">
        <v>13.475849966937146</v>
      </c>
      <c r="G55" s="104">
        <v>11.601381598544044</v>
      </c>
      <c r="H55" s="104">
        <v>11.889924821143691</v>
      </c>
      <c r="I55" s="104">
        <v>11.876561992692588</v>
      </c>
      <c r="J55" s="104">
        <v>18.902985281024776</v>
      </c>
      <c r="K55" s="104">
        <v>19.686749011399993</v>
      </c>
      <c r="L55" s="104">
        <v>14.112451694087225</v>
      </c>
      <c r="M55" s="104">
        <v>20.677377854248824</v>
      </c>
      <c r="N55" s="104">
        <v>22.458544564803059</v>
      </c>
      <c r="O55" s="104">
        <v>40.623787516541093</v>
      </c>
      <c r="P55" s="104">
        <v>43.215254684291232</v>
      </c>
      <c r="Q55" s="104">
        <v>20.681185540961813</v>
      </c>
      <c r="R55" s="104">
        <v>8.5641403914727086</v>
      </c>
      <c r="S55" s="104">
        <v>8.7425077783502232</v>
      </c>
      <c r="T55" s="104">
        <v>6.7643857528061755</v>
      </c>
      <c r="U55" s="104">
        <v>7.6028870524726404</v>
      </c>
      <c r="V55" s="104">
        <v>14.986324293700971</v>
      </c>
      <c r="W55" s="104">
        <v>8.101400074271135</v>
      </c>
      <c r="X55" s="104">
        <v>11.466014392611989</v>
      </c>
      <c r="Y55" s="104">
        <v>7.5982288224870871</v>
      </c>
      <c r="DA55" s="132" t="s">
        <v>3302</v>
      </c>
    </row>
    <row r="56" spans="1:105" ht="12" customHeight="1" x14ac:dyDescent="0.25">
      <c r="A56" s="108" t="s">
        <v>53</v>
      </c>
      <c r="B56" s="98"/>
      <c r="C56" s="98">
        <v>5.2075775542482692</v>
      </c>
      <c r="D56" s="98">
        <v>4.5416637714865269</v>
      </c>
      <c r="E56" s="98">
        <v>6.5518183888743931</v>
      </c>
      <c r="F56" s="98">
        <v>4.5653993331317571</v>
      </c>
      <c r="G56" s="98">
        <v>4.9633786230267241</v>
      </c>
      <c r="H56" s="98">
        <v>5.1600763005167547</v>
      </c>
      <c r="I56" s="98">
        <v>4.7138974880123961</v>
      </c>
      <c r="J56" s="98">
        <v>7.2130489382072795</v>
      </c>
      <c r="K56" s="98">
        <v>7.7903773633394566</v>
      </c>
      <c r="L56" s="98">
        <v>5.0548451223343998</v>
      </c>
      <c r="M56" s="98">
        <v>9.0939366424555796</v>
      </c>
      <c r="N56" s="98">
        <v>9.1470091299677048</v>
      </c>
      <c r="O56" s="98">
        <v>17.818885951883221</v>
      </c>
      <c r="P56" s="98">
        <v>16.437934699122778</v>
      </c>
      <c r="Q56" s="98">
        <v>6.1763796336541645</v>
      </c>
      <c r="R56" s="98">
        <v>1.79096894412339</v>
      </c>
      <c r="S56" s="98">
        <v>2.413379078685185</v>
      </c>
      <c r="T56" s="98">
        <v>1.9249677638320384</v>
      </c>
      <c r="U56" s="98">
        <v>1.7184010480915752</v>
      </c>
      <c r="V56" s="98">
        <v>4.4648085737003891</v>
      </c>
      <c r="W56" s="98">
        <v>1.8686781897646987</v>
      </c>
      <c r="X56" s="98">
        <v>3.2715390555907766</v>
      </c>
      <c r="Y56" s="98">
        <v>1.5652552493175631</v>
      </c>
      <c r="DA56" s="63" t="s">
        <v>3303</v>
      </c>
    </row>
    <row r="57" spans="1:105" ht="12" customHeight="1" x14ac:dyDescent="0.25">
      <c r="A57" s="108" t="s">
        <v>52</v>
      </c>
      <c r="B57" s="98"/>
      <c r="C57" s="98">
        <v>9.2105278063735554</v>
      </c>
      <c r="D57" s="98">
        <v>7.9945078653786377</v>
      </c>
      <c r="E57" s="98">
        <v>11.221334904853293</v>
      </c>
      <c r="F57" s="98">
        <v>8.9104506338053877</v>
      </c>
      <c r="G57" s="98">
        <v>6.6380029755173178</v>
      </c>
      <c r="H57" s="98">
        <v>6.7298485206269341</v>
      </c>
      <c r="I57" s="98">
        <v>7.1626645046801922</v>
      </c>
      <c r="J57" s="98">
        <v>11.689936342817502</v>
      </c>
      <c r="K57" s="98">
        <v>11.896371648060542</v>
      </c>
      <c r="L57" s="98">
        <v>9.0576065717528209</v>
      </c>
      <c r="M57" s="98">
        <v>11.583441211793239</v>
      </c>
      <c r="N57" s="98">
        <v>13.311535434835358</v>
      </c>
      <c r="O57" s="98">
        <v>22.804901564657875</v>
      </c>
      <c r="P57" s="98">
        <v>26.77731998516845</v>
      </c>
      <c r="Q57" s="98">
        <v>14.504805907307651</v>
      </c>
      <c r="R57" s="98">
        <v>6.7731714473493163</v>
      </c>
      <c r="S57" s="98">
        <v>6.3291286996650404</v>
      </c>
      <c r="T57" s="98">
        <v>4.8394179889741373</v>
      </c>
      <c r="U57" s="98">
        <v>5.8844860043810661</v>
      </c>
      <c r="V57" s="98">
        <v>10.521515720000579</v>
      </c>
      <c r="W57" s="98">
        <v>6.2327218845064349</v>
      </c>
      <c r="X57" s="98">
        <v>8.1944753370212133</v>
      </c>
      <c r="Y57" s="98">
        <v>6.0329735731695253</v>
      </c>
      <c r="DA57" s="63" t="s">
        <v>3304</v>
      </c>
    </row>
    <row r="58" spans="1:105" ht="12" customHeight="1" x14ac:dyDescent="0.25">
      <c r="A58" s="121" t="s">
        <v>54</v>
      </c>
      <c r="B58" s="122"/>
      <c r="C58" s="122">
        <v>49.878282551557618</v>
      </c>
      <c r="D58" s="122">
        <v>42.797737891878462</v>
      </c>
      <c r="E58" s="122">
        <v>47.649643580812054</v>
      </c>
      <c r="F58" s="122">
        <v>43.554215635570685</v>
      </c>
      <c r="G58" s="122">
        <v>35.85989148475624</v>
      </c>
      <c r="H58" s="122">
        <v>36.050047731894992</v>
      </c>
      <c r="I58" s="122">
        <v>30.574180280308841</v>
      </c>
      <c r="J58" s="122">
        <v>46.668902688723648</v>
      </c>
      <c r="K58" s="122">
        <v>39.025306102536682</v>
      </c>
      <c r="L58" s="122">
        <v>41.437780767916209</v>
      </c>
      <c r="M58" s="122">
        <v>40.446750417342528</v>
      </c>
      <c r="N58" s="122">
        <v>47.780427868771206</v>
      </c>
      <c r="O58" s="122">
        <v>50.506347687303986</v>
      </c>
      <c r="P58" s="122">
        <v>32.739488983563611</v>
      </c>
      <c r="Q58" s="122">
        <v>24.475852623500909</v>
      </c>
      <c r="R58" s="122">
        <v>16.358746872645018</v>
      </c>
      <c r="S58" s="122">
        <v>23.108625417634727</v>
      </c>
      <c r="T58" s="122">
        <v>21.846902367973357</v>
      </c>
      <c r="U58" s="122">
        <v>25.118679865940017</v>
      </c>
      <c r="V58" s="122">
        <v>20.382985794754735</v>
      </c>
      <c r="W58" s="122">
        <v>15.693863587948936</v>
      </c>
      <c r="X58" s="122">
        <v>20.726302543988666</v>
      </c>
      <c r="Y58" s="122">
        <v>27.459667147037031</v>
      </c>
      <c r="DA58" s="130" t="s">
        <v>3305</v>
      </c>
    </row>
    <row r="59" spans="1:105" ht="12" customHeight="1" x14ac:dyDescent="0.25">
      <c r="A59" s="97" t="s">
        <v>50</v>
      </c>
      <c r="B59" s="98"/>
      <c r="C59" s="98">
        <v>8.9776939453067701</v>
      </c>
      <c r="D59" s="98">
        <v>7.9439610423139024</v>
      </c>
      <c r="E59" s="98">
        <v>9.5477678073630887</v>
      </c>
      <c r="F59" s="98">
        <v>9.0219148632102844</v>
      </c>
      <c r="G59" s="98">
        <v>6.7957886825753269</v>
      </c>
      <c r="H59" s="98">
        <v>5.0087177017916655</v>
      </c>
      <c r="I59" s="98">
        <v>5.549120049996092</v>
      </c>
      <c r="J59" s="98">
        <v>7.3437345912420344</v>
      </c>
      <c r="K59" s="98">
        <v>8.131209696430588</v>
      </c>
      <c r="L59" s="98">
        <v>7.7653997570988036</v>
      </c>
      <c r="M59" s="98">
        <v>8.1300431967450724</v>
      </c>
      <c r="N59" s="98">
        <v>7.9594936891704897</v>
      </c>
      <c r="O59" s="98">
        <v>8.7511806650134147</v>
      </c>
      <c r="P59" s="98">
        <v>4.0222766056616077</v>
      </c>
      <c r="Q59" s="98">
        <v>4.200005048078828</v>
      </c>
      <c r="R59" s="98">
        <v>2.819339278500113</v>
      </c>
      <c r="S59" s="98">
        <v>3.3320080751114665</v>
      </c>
      <c r="T59" s="98">
        <v>3.2615278373420189</v>
      </c>
      <c r="U59" s="98">
        <v>4.2446750144818406</v>
      </c>
      <c r="V59" s="98">
        <v>4.0683543211963382</v>
      </c>
      <c r="W59" s="98">
        <v>2.7400483205094135</v>
      </c>
      <c r="X59" s="98">
        <v>2.3916230849876916</v>
      </c>
      <c r="Y59" s="98">
        <v>2.6219926956942885</v>
      </c>
      <c r="DA59" s="63" t="s">
        <v>3306</v>
      </c>
    </row>
    <row r="60" spans="1:105" ht="12" customHeight="1" x14ac:dyDescent="0.25">
      <c r="A60" s="109" t="s">
        <v>120</v>
      </c>
      <c r="B60" s="33"/>
      <c r="C60" s="33">
        <v>40.900588606250849</v>
      </c>
      <c r="D60" s="33">
        <v>34.853776849564568</v>
      </c>
      <c r="E60" s="33">
        <v>38.101875773448967</v>
      </c>
      <c r="F60" s="33">
        <v>34.532300772360401</v>
      </c>
      <c r="G60" s="33">
        <v>29.064102802180916</v>
      </c>
      <c r="H60" s="33">
        <v>31.041330030103328</v>
      </c>
      <c r="I60" s="33">
        <v>25.025060230312747</v>
      </c>
      <c r="J60" s="33">
        <v>39.325168097481601</v>
      </c>
      <c r="K60" s="33">
        <v>30.894096406106094</v>
      </c>
      <c r="L60" s="33">
        <v>33.672381010817411</v>
      </c>
      <c r="M60" s="33">
        <v>32.316707220597451</v>
      </c>
      <c r="N60" s="33">
        <v>39.820934179600712</v>
      </c>
      <c r="O60" s="33">
        <v>41.755167022290557</v>
      </c>
      <c r="P60" s="33">
        <v>28.717212377902001</v>
      </c>
      <c r="Q60" s="33">
        <v>20.27584757542208</v>
      </c>
      <c r="R60" s="33">
        <v>13.539407594144903</v>
      </c>
      <c r="S60" s="33">
        <v>19.776617342523259</v>
      </c>
      <c r="T60" s="33">
        <v>18.585374530631341</v>
      </c>
      <c r="U60" s="33">
        <v>20.874004851458178</v>
      </c>
      <c r="V60" s="33">
        <v>16.314631473558389</v>
      </c>
      <c r="W60" s="33">
        <v>12.953815267439522</v>
      </c>
      <c r="X60" s="33">
        <v>18.334679459000974</v>
      </c>
      <c r="Y60" s="33">
        <v>24.837674451342753</v>
      </c>
      <c r="DA60" s="60" t="s">
        <v>3307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2818.2337887124286</v>
      </c>
      <c r="D62" s="117">
        <f t="shared" si="21"/>
        <v>2733.9464705419541</v>
      </c>
      <c r="E62" s="117">
        <f t="shared" si="21"/>
        <v>2834.2258562717543</v>
      </c>
      <c r="F62" s="117">
        <f t="shared" si="21"/>
        <v>2774.1316618575374</v>
      </c>
      <c r="G62" s="117">
        <f t="shared" si="21"/>
        <v>2283.9221870715974</v>
      </c>
      <c r="H62" s="117">
        <f t="shared" si="21"/>
        <v>2362.1913796898748</v>
      </c>
      <c r="I62" s="117">
        <f t="shared" si="21"/>
        <v>1911.849787639632</v>
      </c>
      <c r="J62" s="117">
        <f t="shared" si="21"/>
        <v>2605.666113354986</v>
      </c>
      <c r="K62" s="117">
        <f t="shared" si="21"/>
        <v>2283.2331310419167</v>
      </c>
      <c r="L62" s="117">
        <f t="shared" si="21"/>
        <v>2531.8497374239787</v>
      </c>
      <c r="M62" s="117">
        <f t="shared" si="21"/>
        <v>1972.4578207498653</v>
      </c>
      <c r="N62" s="117">
        <f t="shared" si="21"/>
        <v>2182.0649203914763</v>
      </c>
      <c r="O62" s="117">
        <f t="shared" si="21"/>
        <v>1875.2552058399026</v>
      </c>
      <c r="P62" s="117">
        <f t="shared" si="21"/>
        <v>1625.8551379047433</v>
      </c>
      <c r="Q62" s="117">
        <f t="shared" si="21"/>
        <v>2184.3865474784493</v>
      </c>
      <c r="R62" s="117">
        <f t="shared" ref="R62:V62" si="22">R63+R66+R68+R77</f>
        <v>2056.5130662275751</v>
      </c>
      <c r="S62" s="117">
        <f t="shared" si="22"/>
        <v>1745.3073844001115</v>
      </c>
      <c r="T62" s="117">
        <f t="shared" si="22"/>
        <v>1646.7913626507768</v>
      </c>
      <c r="U62" s="117">
        <f t="shared" si="22"/>
        <v>1491.086536647575</v>
      </c>
      <c r="V62" s="117">
        <f t="shared" si="22"/>
        <v>1326.5334030654021</v>
      </c>
      <c r="W62" s="117">
        <f t="shared" ref="W62:Y62" si="23">W63+W66+W68+W77</f>
        <v>1072.7788195337953</v>
      </c>
      <c r="X62" s="117">
        <f t="shared" si="23"/>
        <v>870.13445897967972</v>
      </c>
      <c r="Y62" s="117">
        <f t="shared" si="23"/>
        <v>644.09450331877485</v>
      </c>
      <c r="DA62" s="129" t="s">
        <v>3308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2371.2432545443075</v>
      </c>
      <c r="D63" s="122">
        <f t="shared" si="24"/>
        <v>2261.1927862053599</v>
      </c>
      <c r="E63" s="122">
        <f t="shared" si="24"/>
        <v>2325.7753295018697</v>
      </c>
      <c r="F63" s="122">
        <f t="shared" si="24"/>
        <v>2298.3392077819399</v>
      </c>
      <c r="G63" s="122">
        <f t="shared" si="24"/>
        <v>1880.0024097532109</v>
      </c>
      <c r="H63" s="122">
        <f t="shared" si="24"/>
        <v>1929.9302310875312</v>
      </c>
      <c r="I63" s="122">
        <f t="shared" si="24"/>
        <v>1530.4980671154337</v>
      </c>
      <c r="J63" s="122">
        <f t="shared" si="24"/>
        <v>2096.4795445422828</v>
      </c>
      <c r="K63" s="122">
        <f t="shared" si="24"/>
        <v>1858.8510062212099</v>
      </c>
      <c r="L63" s="122">
        <f t="shared" si="24"/>
        <v>2079.0600092849804</v>
      </c>
      <c r="M63" s="122">
        <f t="shared" si="24"/>
        <v>1593.9054151458888</v>
      </c>
      <c r="N63" s="122">
        <f t="shared" si="24"/>
        <v>1771.0786522703759</v>
      </c>
      <c r="O63" s="122">
        <f t="shared" si="24"/>
        <v>1537.7746809085315</v>
      </c>
      <c r="P63" s="122">
        <f t="shared" si="24"/>
        <v>1268.088423480812</v>
      </c>
      <c r="Q63" s="122">
        <f t="shared" si="24"/>
        <v>1706.8327167569284</v>
      </c>
      <c r="R63" s="122">
        <f t="shared" ref="R63:V63" si="25">SUM(R64:R65)</f>
        <v>1570.2931935524969</v>
      </c>
      <c r="S63" s="122">
        <f t="shared" si="25"/>
        <v>1301.4760864778546</v>
      </c>
      <c r="T63" s="122">
        <f t="shared" si="25"/>
        <v>1209.7318095260389</v>
      </c>
      <c r="U63" s="122">
        <f t="shared" si="25"/>
        <v>1095.0921204766232</v>
      </c>
      <c r="V63" s="122">
        <f t="shared" si="25"/>
        <v>977.12637767056651</v>
      </c>
      <c r="W63" s="122">
        <f t="shared" ref="W63:Y63" si="26">SUM(W64:W65)</f>
        <v>774.52698326004042</v>
      </c>
      <c r="X63" s="122">
        <f t="shared" si="26"/>
        <v>607.10381096882747</v>
      </c>
      <c r="Y63" s="122">
        <f t="shared" si="26"/>
        <v>434.45486397058988</v>
      </c>
      <c r="DA63" s="130" t="s">
        <v>3309</v>
      </c>
    </row>
    <row r="64" spans="1:105" ht="12" customHeight="1" x14ac:dyDescent="0.25">
      <c r="A64" s="97" t="s">
        <v>213</v>
      </c>
      <c r="B64" s="98"/>
      <c r="C64" s="98">
        <v>2339.862904010834</v>
      </c>
      <c r="D64" s="98">
        <v>2232.0134759658818</v>
      </c>
      <c r="E64" s="98">
        <v>2296.7009945912969</v>
      </c>
      <c r="F64" s="98">
        <v>2269.1765615564582</v>
      </c>
      <c r="G64" s="98">
        <v>1856.2781214861861</v>
      </c>
      <c r="H64" s="98">
        <v>1906.2000213409615</v>
      </c>
      <c r="I64" s="98">
        <v>1511.5308028886072</v>
      </c>
      <c r="J64" s="98">
        <v>2070.7525524405246</v>
      </c>
      <c r="K64" s="98">
        <v>1836.3098193223457</v>
      </c>
      <c r="L64" s="98">
        <v>2053.5694020066167</v>
      </c>
      <c r="M64" s="98">
        <v>1574.8434145765591</v>
      </c>
      <c r="N64" s="98">
        <v>1749.2163303607306</v>
      </c>
      <c r="O64" s="98">
        <v>1517.6674630547354</v>
      </c>
      <c r="P64" s="98">
        <v>1250.5114578378011</v>
      </c>
      <c r="Q64" s="98">
        <v>1682.3183071582903</v>
      </c>
      <c r="R64" s="98">
        <v>1547.7633706156</v>
      </c>
      <c r="S64" s="98">
        <v>1282.8955624344987</v>
      </c>
      <c r="T64" s="98">
        <v>1192.3456763941615</v>
      </c>
      <c r="U64" s="98">
        <v>1079.2680807545787</v>
      </c>
      <c r="V64" s="98">
        <v>963.11663819025364</v>
      </c>
      <c r="W64" s="98">
        <v>763.228092781795</v>
      </c>
      <c r="X64" s="98">
        <v>597.64274007398569</v>
      </c>
      <c r="Y64" s="98">
        <v>428.09569576777642</v>
      </c>
      <c r="DA64" s="63" t="s">
        <v>3310</v>
      </c>
    </row>
    <row r="65" spans="1:105" ht="12" customHeight="1" x14ac:dyDescent="0.25">
      <c r="A65" s="97" t="s">
        <v>53</v>
      </c>
      <c r="B65" s="98"/>
      <c r="C65" s="98">
        <v>31.380350533473759</v>
      </c>
      <c r="D65" s="98">
        <v>29.179310239478355</v>
      </c>
      <c r="E65" s="98">
        <v>29.074334910572816</v>
      </c>
      <c r="F65" s="98">
        <v>29.162646225481645</v>
      </c>
      <c r="G65" s="98">
        <v>23.724288267024885</v>
      </c>
      <c r="H65" s="98">
        <v>23.73020974656961</v>
      </c>
      <c r="I65" s="98">
        <v>18.967264226826572</v>
      </c>
      <c r="J65" s="98">
        <v>25.726992101758231</v>
      </c>
      <c r="K65" s="98">
        <v>22.541186898864339</v>
      </c>
      <c r="L65" s="98">
        <v>25.490607278363818</v>
      </c>
      <c r="M65" s="98">
        <v>19.062000569329779</v>
      </c>
      <c r="N65" s="98">
        <v>21.862321909645388</v>
      </c>
      <c r="O65" s="98">
        <v>20.107217853796001</v>
      </c>
      <c r="P65" s="98">
        <v>17.576965643010954</v>
      </c>
      <c r="Q65" s="98">
        <v>24.514409598638224</v>
      </c>
      <c r="R65" s="98">
        <v>22.529822936896846</v>
      </c>
      <c r="S65" s="98">
        <v>18.580524043355826</v>
      </c>
      <c r="T65" s="98">
        <v>17.386133131877308</v>
      </c>
      <c r="U65" s="98">
        <v>15.824039722044473</v>
      </c>
      <c r="V65" s="98">
        <v>14.009739480312822</v>
      </c>
      <c r="W65" s="98">
        <v>11.298890478245392</v>
      </c>
      <c r="X65" s="98">
        <v>9.4610708948418019</v>
      </c>
      <c r="Y65" s="98">
        <v>6.3591682028134588</v>
      </c>
      <c r="DA65" s="63" t="s">
        <v>3311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4.4116674938838774</v>
      </c>
      <c r="D66" s="122">
        <f t="shared" si="27"/>
        <v>6.5363911762826481</v>
      </c>
      <c r="E66" s="122">
        <f t="shared" si="27"/>
        <v>22.756347221491161</v>
      </c>
      <c r="F66" s="122">
        <f t="shared" si="27"/>
        <v>7.8290607061381978</v>
      </c>
      <c r="G66" s="122">
        <f t="shared" si="27"/>
        <v>7.2288402645582757</v>
      </c>
      <c r="H66" s="122">
        <f t="shared" si="27"/>
        <v>8.0685495890764134</v>
      </c>
      <c r="I66" s="122">
        <f t="shared" si="27"/>
        <v>6.8583995469236996</v>
      </c>
      <c r="J66" s="122">
        <f t="shared" si="27"/>
        <v>12.894236548450928</v>
      </c>
      <c r="K66" s="122">
        <f t="shared" si="27"/>
        <v>10.244910255819276</v>
      </c>
      <c r="L66" s="122">
        <f t="shared" si="27"/>
        <v>6.9970338657866362</v>
      </c>
      <c r="M66" s="122">
        <f t="shared" si="27"/>
        <v>6.0594901396487693</v>
      </c>
      <c r="N66" s="122">
        <f t="shared" si="27"/>
        <v>11.301473946641369</v>
      </c>
      <c r="O66" s="122">
        <f t="shared" si="27"/>
        <v>6.3095336814617662</v>
      </c>
      <c r="P66" s="122">
        <f t="shared" si="27"/>
        <v>2.6658951091496972</v>
      </c>
      <c r="Q66" s="122">
        <f t="shared" si="27"/>
        <v>4.5084982526243031</v>
      </c>
      <c r="R66" s="122">
        <f t="shared" si="27"/>
        <v>6.4294820390507486</v>
      </c>
      <c r="S66" s="122">
        <f t="shared" si="27"/>
        <v>7.2239943898419714</v>
      </c>
      <c r="T66" s="122">
        <f t="shared" si="27"/>
        <v>9.0737158585000337</v>
      </c>
      <c r="U66" s="122">
        <f t="shared" si="27"/>
        <v>8.1011773130280513</v>
      </c>
      <c r="V66" s="122">
        <f t="shared" si="27"/>
        <v>4.9662832015792837</v>
      </c>
      <c r="W66" s="122">
        <f t="shared" si="27"/>
        <v>3.4907488632631432</v>
      </c>
      <c r="X66" s="122">
        <f t="shared" si="27"/>
        <v>4.3251852603118657</v>
      </c>
      <c r="Y66" s="122">
        <f t="shared" si="27"/>
        <v>3.0914601911144288</v>
      </c>
      <c r="DA66" s="130" t="s">
        <v>3312</v>
      </c>
    </row>
    <row r="67" spans="1:105" ht="12" customHeight="1" x14ac:dyDescent="0.25">
      <c r="A67" s="97" t="s">
        <v>53</v>
      </c>
      <c r="B67" s="98"/>
      <c r="C67" s="98">
        <v>4.4116674938838774</v>
      </c>
      <c r="D67" s="98">
        <v>6.5363911762826481</v>
      </c>
      <c r="E67" s="98">
        <v>22.756347221491161</v>
      </c>
      <c r="F67" s="98">
        <v>7.8290607061381978</v>
      </c>
      <c r="G67" s="98">
        <v>7.2288402645582757</v>
      </c>
      <c r="H67" s="98">
        <v>8.0685495890764134</v>
      </c>
      <c r="I67" s="98">
        <v>6.8583995469236996</v>
      </c>
      <c r="J67" s="98">
        <v>12.894236548450928</v>
      </c>
      <c r="K67" s="98">
        <v>10.244910255819276</v>
      </c>
      <c r="L67" s="98">
        <v>6.9970338657866362</v>
      </c>
      <c r="M67" s="98">
        <v>6.0594901396487693</v>
      </c>
      <c r="N67" s="98">
        <v>11.301473946641369</v>
      </c>
      <c r="O67" s="98">
        <v>6.3095336814617662</v>
      </c>
      <c r="P67" s="98">
        <v>2.6658951091496972</v>
      </c>
      <c r="Q67" s="98">
        <v>4.5084982526243031</v>
      </c>
      <c r="R67" s="98">
        <v>6.4294820390507486</v>
      </c>
      <c r="S67" s="98">
        <v>7.2239943898419714</v>
      </c>
      <c r="T67" s="98">
        <v>9.0737158585000337</v>
      </c>
      <c r="U67" s="98">
        <v>8.1011773130280513</v>
      </c>
      <c r="V67" s="98">
        <v>4.9662832015792837</v>
      </c>
      <c r="W67" s="98">
        <v>3.4907488632631432</v>
      </c>
      <c r="X67" s="98">
        <v>4.3251852603118657</v>
      </c>
      <c r="Y67" s="98">
        <v>3.0914601911144288</v>
      </c>
      <c r="DA67" s="63" t="s">
        <v>3313</v>
      </c>
    </row>
    <row r="68" spans="1:105" ht="12" customHeight="1" x14ac:dyDescent="0.25">
      <c r="A68" s="121" t="s">
        <v>55</v>
      </c>
      <c r="B68" s="122"/>
      <c r="C68" s="122">
        <v>310.63502952887211</v>
      </c>
      <c r="D68" s="122">
        <v>326.91855010519515</v>
      </c>
      <c r="E68" s="122">
        <v>339.67383626017693</v>
      </c>
      <c r="F68" s="122">
        <v>324.60844654120916</v>
      </c>
      <c r="G68" s="122">
        <v>276.56683542180673</v>
      </c>
      <c r="H68" s="122">
        <v>290.42661834253516</v>
      </c>
      <c r="I68" s="122">
        <v>262.08362662139484</v>
      </c>
      <c r="J68" s="122">
        <v>343.48077288657282</v>
      </c>
      <c r="K68" s="122">
        <v>290.16002175738572</v>
      </c>
      <c r="L68" s="122">
        <v>313.5684549411518</v>
      </c>
      <c r="M68" s="122">
        <v>259.70364134508998</v>
      </c>
      <c r="N68" s="122">
        <v>284.28393100004138</v>
      </c>
      <c r="O68" s="122">
        <v>233.17034467662916</v>
      </c>
      <c r="P68" s="122">
        <v>246.95978811087645</v>
      </c>
      <c r="Q68" s="122">
        <v>331.07532065552317</v>
      </c>
      <c r="R68" s="122">
        <v>335.05686228313095</v>
      </c>
      <c r="S68" s="122">
        <v>300.77875000942953</v>
      </c>
      <c r="T68" s="122">
        <v>296.83570125419931</v>
      </c>
      <c r="U68" s="122">
        <v>264.44549193570975</v>
      </c>
      <c r="V68" s="122">
        <v>232.14958220379461</v>
      </c>
      <c r="W68" s="122">
        <v>202.55977170329842</v>
      </c>
      <c r="X68" s="122">
        <v>167.47351572449389</v>
      </c>
      <c r="Y68" s="122">
        <v>130.84380904400425</v>
      </c>
      <c r="DA68" s="130" t="s">
        <v>3314</v>
      </c>
    </row>
    <row r="69" spans="1:105" ht="12" customHeight="1" x14ac:dyDescent="0.25">
      <c r="A69" s="97" t="s">
        <v>134</v>
      </c>
      <c r="B69" s="98"/>
      <c r="C69" s="98">
        <v>258.30297225739821</v>
      </c>
      <c r="D69" s="98">
        <v>282.6462413280583</v>
      </c>
      <c r="E69" s="98">
        <v>286.85995653068886</v>
      </c>
      <c r="F69" s="98">
        <v>256.68404797088107</v>
      </c>
      <c r="G69" s="98">
        <v>251.64244207608942</v>
      </c>
      <c r="H69" s="98">
        <v>260.32355299099834</v>
      </c>
      <c r="I69" s="98">
        <v>251.90950392941008</v>
      </c>
      <c r="J69" s="98">
        <v>293.43111889316611</v>
      </c>
      <c r="K69" s="98">
        <v>267.86510823532166</v>
      </c>
      <c r="L69" s="98">
        <v>284.3460408773758</v>
      </c>
      <c r="M69" s="98">
        <v>240.90134621342565</v>
      </c>
      <c r="N69" s="98">
        <v>257.51437629985151</v>
      </c>
      <c r="O69" s="98">
        <v>215.83414793585183</v>
      </c>
      <c r="P69" s="98">
        <v>221.48339394955431</v>
      </c>
      <c r="Q69" s="98">
        <v>291.75227925658646</v>
      </c>
      <c r="R69" s="98">
        <v>297.47768577126857</v>
      </c>
      <c r="S69" s="98">
        <v>271.45319825609135</v>
      </c>
      <c r="T69" s="98">
        <v>250.02251965040568</v>
      </c>
      <c r="U69" s="98">
        <v>233.28946907772914</v>
      </c>
      <c r="V69" s="98">
        <v>196.58441288439039</v>
      </c>
      <c r="W69" s="98">
        <v>184.07097689178443</v>
      </c>
      <c r="X69" s="98">
        <v>146.47223759052443</v>
      </c>
      <c r="Y69" s="98">
        <v>99.278770896903936</v>
      </c>
      <c r="DA69" s="63" t="s">
        <v>3315</v>
      </c>
    </row>
    <row r="70" spans="1:105" ht="12" customHeight="1" x14ac:dyDescent="0.25">
      <c r="A70" s="97" t="s">
        <v>133</v>
      </c>
      <c r="B70" s="98"/>
      <c r="C70" s="98">
        <v>0.89436153718823475</v>
      </c>
      <c r="D70" s="98">
        <v>0.6026816633467299</v>
      </c>
      <c r="E70" s="98">
        <v>1.3691849421427107</v>
      </c>
      <c r="F70" s="98">
        <v>0.52368016391794103</v>
      </c>
      <c r="G70" s="98">
        <v>1.012235191980472</v>
      </c>
      <c r="H70" s="98">
        <v>1.1424726652344357</v>
      </c>
      <c r="I70" s="98">
        <v>1.0403757736876074</v>
      </c>
      <c r="J70" s="98">
        <v>1.6606294244041251</v>
      </c>
      <c r="K70" s="98">
        <v>1.9815509560260414</v>
      </c>
      <c r="L70" s="98">
        <v>1.6154043005446421</v>
      </c>
      <c r="M70" s="98">
        <v>0.2861691580974457</v>
      </c>
      <c r="N70" s="98">
        <v>1.4785850111140117</v>
      </c>
      <c r="O70" s="98">
        <v>1.2412665060507895</v>
      </c>
      <c r="P70" s="98">
        <v>3.7650223687723057</v>
      </c>
      <c r="Q70" s="98">
        <v>3.2301775146296676</v>
      </c>
      <c r="R70" s="98">
        <v>3.4099627467054163</v>
      </c>
      <c r="S70" s="98">
        <v>0.84316551117971184</v>
      </c>
      <c r="T70" s="98">
        <v>3.3431085940504941</v>
      </c>
      <c r="U70" s="98">
        <v>1.954160197742266</v>
      </c>
      <c r="V70" s="98">
        <v>1.5545707335694909</v>
      </c>
      <c r="W70" s="98">
        <v>3.7658479231314876</v>
      </c>
      <c r="X70" s="98">
        <v>4.3882227549721486</v>
      </c>
      <c r="Y70" s="98">
        <v>1.4929789927961461</v>
      </c>
      <c r="DA70" s="63" t="s">
        <v>3316</v>
      </c>
    </row>
    <row r="71" spans="1:105" ht="12" customHeight="1" x14ac:dyDescent="0.25">
      <c r="A71" s="100" t="s">
        <v>213</v>
      </c>
      <c r="B71" s="101"/>
      <c r="C71" s="101">
        <v>0.47435593010709531</v>
      </c>
      <c r="D71" s="101">
        <v>0.29954726723772768</v>
      </c>
      <c r="E71" s="101">
        <v>0.68387813413509002</v>
      </c>
      <c r="F71" s="101">
        <v>0.27600564919197995</v>
      </c>
      <c r="G71" s="101">
        <v>0.51206801052504958</v>
      </c>
      <c r="H71" s="101">
        <v>0.56205187133060397</v>
      </c>
      <c r="I71" s="101">
        <v>0.51215934084186998</v>
      </c>
      <c r="J71" s="101">
        <v>0.77474230434028013</v>
      </c>
      <c r="K71" s="101">
        <v>0.92641617202481996</v>
      </c>
      <c r="L71" s="101">
        <v>0.63549774724245633</v>
      </c>
      <c r="M71" s="101">
        <v>0.1037496869685956</v>
      </c>
      <c r="N71" s="101">
        <v>0.67719918983092675</v>
      </c>
      <c r="O71" s="101">
        <v>0.54970936964665562</v>
      </c>
      <c r="P71" s="101">
        <v>1.685855714031365</v>
      </c>
      <c r="Q71" s="101">
        <v>1.3547137670229161</v>
      </c>
      <c r="R71" s="101">
        <v>1.4518047920518486</v>
      </c>
      <c r="S71" s="101">
        <v>0.331629699136548</v>
      </c>
      <c r="T71" s="101">
        <v>1.4416687629613896</v>
      </c>
      <c r="U71" s="101">
        <v>0.80974657980259535</v>
      </c>
      <c r="V71" s="101">
        <v>0.57072796936747328</v>
      </c>
      <c r="W71" s="101">
        <v>1.4809817882936287</v>
      </c>
      <c r="X71" s="101">
        <v>0.91067181486376192</v>
      </c>
      <c r="Y71" s="101">
        <v>0.50049117334463944</v>
      </c>
      <c r="DA71" s="131" t="s">
        <v>3317</v>
      </c>
    </row>
    <row r="72" spans="1:105" ht="12" customHeight="1" x14ac:dyDescent="0.25">
      <c r="A72" s="103" t="s">
        <v>52</v>
      </c>
      <c r="B72" s="104"/>
      <c r="C72" s="104">
        <v>0.42000560708113932</v>
      </c>
      <c r="D72" s="104">
        <v>0.30313439610900211</v>
      </c>
      <c r="E72" s="104">
        <v>0.68530680800762056</v>
      </c>
      <c r="F72" s="104">
        <v>0.24767451472596114</v>
      </c>
      <c r="G72" s="104">
        <v>0.50016718145542238</v>
      </c>
      <c r="H72" s="104">
        <v>0.58042079390383172</v>
      </c>
      <c r="I72" s="104">
        <v>0.52821643284573716</v>
      </c>
      <c r="J72" s="104">
        <v>0.88588712006384474</v>
      </c>
      <c r="K72" s="104">
        <v>1.0551347840012215</v>
      </c>
      <c r="L72" s="104">
        <v>0.97990655330218546</v>
      </c>
      <c r="M72" s="104">
        <v>0.18241947112885015</v>
      </c>
      <c r="N72" s="104">
        <v>0.80138582128308467</v>
      </c>
      <c r="O72" s="104">
        <v>0.69155713640413385</v>
      </c>
      <c r="P72" s="104">
        <v>2.07916665474094</v>
      </c>
      <c r="Q72" s="104">
        <v>1.8754637476067499</v>
      </c>
      <c r="R72" s="104">
        <v>1.9581579546535675</v>
      </c>
      <c r="S72" s="104">
        <v>0.51153581204316378</v>
      </c>
      <c r="T72" s="104">
        <v>1.9014398310891043</v>
      </c>
      <c r="U72" s="104">
        <v>1.1444136179396709</v>
      </c>
      <c r="V72" s="104">
        <v>0.98384276420201788</v>
      </c>
      <c r="W72" s="104">
        <v>2.2848661348378587</v>
      </c>
      <c r="X72" s="104">
        <v>3.4775509401083857</v>
      </c>
      <c r="Y72" s="104">
        <v>0.99248781945150666</v>
      </c>
      <c r="DA72" s="132" t="s">
        <v>3318</v>
      </c>
    </row>
    <row r="73" spans="1:105" ht="12" customHeight="1" x14ac:dyDescent="0.25">
      <c r="A73" s="106" t="s">
        <v>122</v>
      </c>
      <c r="B73" s="101"/>
      <c r="C73" s="101">
        <v>45.048317573538313</v>
      </c>
      <c r="D73" s="101">
        <v>41.853105707693388</v>
      </c>
      <c r="E73" s="101">
        <v>48.250896453010327</v>
      </c>
      <c r="F73" s="101">
        <v>63.669699522546466</v>
      </c>
      <c r="G73" s="101">
        <v>18.366190824717485</v>
      </c>
      <c r="H73" s="101">
        <v>22.965922611589669</v>
      </c>
      <c r="I73" s="101">
        <v>6.2055457064889126</v>
      </c>
      <c r="J73" s="101">
        <v>30.529727476466178</v>
      </c>
      <c r="K73" s="101">
        <v>6.956034776318095</v>
      </c>
      <c r="L73" s="101">
        <v>17.776127667875762</v>
      </c>
      <c r="M73" s="101">
        <v>15.221275061482324</v>
      </c>
      <c r="N73" s="101">
        <v>19.391803683471302</v>
      </c>
      <c r="O73" s="101">
        <v>12.52046240151453</v>
      </c>
      <c r="P73" s="101">
        <v>15.908767977075343</v>
      </c>
      <c r="Q73" s="101">
        <v>27.419688579499521</v>
      </c>
      <c r="R73" s="101">
        <v>23.502721354838421</v>
      </c>
      <c r="S73" s="101">
        <v>17.623884146543791</v>
      </c>
      <c r="T73" s="101">
        <v>24.130074458498314</v>
      </c>
      <c r="U73" s="101">
        <v>18.166781187730013</v>
      </c>
      <c r="V73" s="101">
        <v>18.617063209417378</v>
      </c>
      <c r="W73" s="101">
        <v>9.4640573460122592</v>
      </c>
      <c r="X73" s="101">
        <v>5.9994063687167971</v>
      </c>
      <c r="Y73" s="101">
        <v>15.020086857988719</v>
      </c>
      <c r="DA73" s="131" t="s">
        <v>3319</v>
      </c>
    </row>
    <row r="74" spans="1:105" ht="12" customHeight="1" x14ac:dyDescent="0.25">
      <c r="A74" s="107" t="s">
        <v>121</v>
      </c>
      <c r="B74" s="104"/>
      <c r="C74" s="104">
        <v>6.3893781607472135</v>
      </c>
      <c r="D74" s="104">
        <v>1.8165214060967461</v>
      </c>
      <c r="E74" s="104">
        <v>3.1937983343350012</v>
      </c>
      <c r="F74" s="104">
        <v>3.7310188838637228</v>
      </c>
      <c r="G74" s="104">
        <v>5.5459673290193514</v>
      </c>
      <c r="H74" s="104">
        <v>5.9946700747128077</v>
      </c>
      <c r="I74" s="104">
        <v>2.9282012118082701</v>
      </c>
      <c r="J74" s="104">
        <v>17.859297092536359</v>
      </c>
      <c r="K74" s="104">
        <v>13.35732778971998</v>
      </c>
      <c r="L74" s="104">
        <v>9.830882095355518</v>
      </c>
      <c r="M74" s="104">
        <v>3.294850912084613</v>
      </c>
      <c r="N74" s="104">
        <v>5.8991660056045605</v>
      </c>
      <c r="O74" s="104">
        <v>3.5744678332119695</v>
      </c>
      <c r="P74" s="104">
        <v>5.8026038154744466</v>
      </c>
      <c r="Q74" s="104">
        <v>8.6731753048075397</v>
      </c>
      <c r="R74" s="104">
        <v>10.666492410318646</v>
      </c>
      <c r="S74" s="104">
        <v>10.858502095614627</v>
      </c>
      <c r="T74" s="104">
        <v>19.339998551244779</v>
      </c>
      <c r="U74" s="104">
        <v>11.035081472508306</v>
      </c>
      <c r="V74" s="104">
        <v>15.393535376417436</v>
      </c>
      <c r="W74" s="104">
        <v>5.2588895423702544</v>
      </c>
      <c r="X74" s="104">
        <v>10.613649010280479</v>
      </c>
      <c r="Y74" s="104">
        <v>15.051972296315443</v>
      </c>
      <c r="DA74" s="132" t="s">
        <v>3320</v>
      </c>
    </row>
    <row r="75" spans="1:105" ht="12" customHeight="1" x14ac:dyDescent="0.25">
      <c r="A75" s="108" t="s">
        <v>53</v>
      </c>
      <c r="B75" s="98"/>
      <c r="C75" s="98">
        <v>2.8904379693668547</v>
      </c>
      <c r="D75" s="98">
        <v>0.74484215906546014</v>
      </c>
      <c r="E75" s="98">
        <v>1.1039301874661442</v>
      </c>
      <c r="F75" s="98">
        <v>1.3554253628023092</v>
      </c>
      <c r="G75" s="98">
        <v>2.5243644261965779</v>
      </c>
      <c r="H75" s="98">
        <v>2.3922700931540009</v>
      </c>
      <c r="I75" s="98">
        <v>1.1043656850456587</v>
      </c>
      <c r="J75" s="98">
        <v>7.3654706047694134</v>
      </c>
      <c r="K75" s="98">
        <v>6.2797704832229275</v>
      </c>
      <c r="L75" s="98">
        <v>4.5378289974902364</v>
      </c>
      <c r="M75" s="98">
        <v>1.1056429834790396</v>
      </c>
      <c r="N75" s="98">
        <v>2.3479280012142465</v>
      </c>
      <c r="O75" s="98">
        <v>1.2114496442945717</v>
      </c>
      <c r="P75" s="98">
        <v>1.9046717040717742</v>
      </c>
      <c r="Q75" s="98">
        <v>2.6727910113917792</v>
      </c>
      <c r="R75" s="98">
        <v>3.6858185413879756</v>
      </c>
      <c r="S75" s="98">
        <v>4.0817201703013568</v>
      </c>
      <c r="T75" s="98">
        <v>7.0735221508949966</v>
      </c>
      <c r="U75" s="98">
        <v>4.0032128850880202</v>
      </c>
      <c r="V75" s="98">
        <v>5.559808111728187</v>
      </c>
      <c r="W75" s="98">
        <v>1.7443949564750623</v>
      </c>
      <c r="X75" s="98">
        <v>3.4836243967794074</v>
      </c>
      <c r="Y75" s="98">
        <v>4.5835964589033065</v>
      </c>
      <c r="DA75" s="63" t="s">
        <v>3321</v>
      </c>
    </row>
    <row r="76" spans="1:105" ht="12" customHeight="1" x14ac:dyDescent="0.25">
      <c r="A76" s="108" t="s">
        <v>52</v>
      </c>
      <c r="B76" s="98"/>
      <c r="C76" s="98">
        <v>3.4989401913803597</v>
      </c>
      <c r="D76" s="98">
        <v>1.0716792470312861</v>
      </c>
      <c r="E76" s="98">
        <v>2.0898681468688571</v>
      </c>
      <c r="F76" s="98">
        <v>2.375593521061413</v>
      </c>
      <c r="G76" s="98">
        <v>3.0216029028227718</v>
      </c>
      <c r="H76" s="98">
        <v>3.6023999815588068</v>
      </c>
      <c r="I76" s="98">
        <v>1.8238355267626114</v>
      </c>
      <c r="J76" s="98">
        <v>10.493826487766942</v>
      </c>
      <c r="K76" s="98">
        <v>7.0775573064970523</v>
      </c>
      <c r="L76" s="98">
        <v>5.2930530978652861</v>
      </c>
      <c r="M76" s="98">
        <v>2.1892079286055734</v>
      </c>
      <c r="N76" s="98">
        <v>3.5512380043903127</v>
      </c>
      <c r="O76" s="98">
        <v>2.3630181889173976</v>
      </c>
      <c r="P76" s="98">
        <v>3.8979321114026724</v>
      </c>
      <c r="Q76" s="98">
        <v>6.0003842934157596</v>
      </c>
      <c r="R76" s="98">
        <v>6.9806738689306735</v>
      </c>
      <c r="S76" s="98">
        <v>6.7767819253132711</v>
      </c>
      <c r="T76" s="98">
        <v>12.266476400349775</v>
      </c>
      <c r="U76" s="98">
        <v>7.0318685874202878</v>
      </c>
      <c r="V76" s="98">
        <v>9.8337272646892497</v>
      </c>
      <c r="W76" s="98">
        <v>3.514494585895191</v>
      </c>
      <c r="X76" s="98">
        <v>7.1300246135010727</v>
      </c>
      <c r="Y76" s="98">
        <v>10.468375837412138</v>
      </c>
      <c r="DA76" s="63" t="s">
        <v>3322</v>
      </c>
    </row>
    <row r="77" spans="1:105" ht="12" customHeight="1" x14ac:dyDescent="0.25">
      <c r="A77" s="121" t="s">
        <v>54</v>
      </c>
      <c r="B77" s="122"/>
      <c r="C77" s="122">
        <v>131.94383714536536</v>
      </c>
      <c r="D77" s="122">
        <v>139.29874305511669</v>
      </c>
      <c r="E77" s="122">
        <v>146.02034328821671</v>
      </c>
      <c r="F77" s="122">
        <v>143.35494682825035</v>
      </c>
      <c r="G77" s="122">
        <v>120.12410163202131</v>
      </c>
      <c r="H77" s="122">
        <v>133.76598067073195</v>
      </c>
      <c r="I77" s="122">
        <v>112.40969435587972</v>
      </c>
      <c r="J77" s="122">
        <v>152.8115593776792</v>
      </c>
      <c r="K77" s="122">
        <v>123.97719280750171</v>
      </c>
      <c r="L77" s="122">
        <v>132.22423933205977</v>
      </c>
      <c r="M77" s="122">
        <v>112.78927411923772</v>
      </c>
      <c r="N77" s="122">
        <v>115.40086317441785</v>
      </c>
      <c r="O77" s="122">
        <v>98.000646573280164</v>
      </c>
      <c r="P77" s="122">
        <v>108.14103120390529</v>
      </c>
      <c r="Q77" s="122">
        <v>141.97001181337342</v>
      </c>
      <c r="R77" s="122">
        <v>144.73352835289646</v>
      </c>
      <c r="S77" s="122">
        <v>135.82855352298552</v>
      </c>
      <c r="T77" s="122">
        <v>131.15013601203853</v>
      </c>
      <c r="U77" s="122">
        <v>123.44774692221392</v>
      </c>
      <c r="V77" s="122">
        <v>112.29115998946156</v>
      </c>
      <c r="W77" s="122">
        <v>92.201315707193302</v>
      </c>
      <c r="X77" s="122">
        <v>91.231947026046598</v>
      </c>
      <c r="Y77" s="122">
        <v>75.704370113066275</v>
      </c>
      <c r="DA77" s="130" t="s">
        <v>3323</v>
      </c>
    </row>
    <row r="78" spans="1:105" ht="12" customHeight="1" x14ac:dyDescent="0.25">
      <c r="A78" s="97" t="s">
        <v>190</v>
      </c>
      <c r="B78" s="98"/>
      <c r="C78" s="98">
        <v>79.894897073531055</v>
      </c>
      <c r="D78" s="98">
        <v>87.447159093733731</v>
      </c>
      <c r="E78" s="98">
        <v>86.113891397860129</v>
      </c>
      <c r="F78" s="98">
        <v>85.617300637014239</v>
      </c>
      <c r="G78" s="98">
        <v>76.286480618325285</v>
      </c>
      <c r="H78" s="98">
        <v>80.515399449327433</v>
      </c>
      <c r="I78" s="98">
        <v>66.264428248695125</v>
      </c>
      <c r="J78" s="98">
        <v>89.52288991672178</v>
      </c>
      <c r="K78" s="98">
        <v>84.328045255073448</v>
      </c>
      <c r="L78" s="98">
        <v>79.633173610379657</v>
      </c>
      <c r="M78" s="98">
        <v>83.833468744227901</v>
      </c>
      <c r="N78" s="98">
        <v>76.578623051522001</v>
      </c>
      <c r="O78" s="98">
        <v>67.389177974357239</v>
      </c>
      <c r="P78" s="98">
        <v>67.153979880377037</v>
      </c>
      <c r="Q78" s="98">
        <v>73.161340063556054</v>
      </c>
      <c r="R78" s="98">
        <v>86.38990368712858</v>
      </c>
      <c r="S78" s="98">
        <v>78.915118985555495</v>
      </c>
      <c r="T78" s="98">
        <v>79.075900702640183</v>
      </c>
      <c r="U78" s="98">
        <v>84.148743328201405</v>
      </c>
      <c r="V78" s="98">
        <v>76.126773319179179</v>
      </c>
      <c r="W78" s="98">
        <v>59.694386114121038</v>
      </c>
      <c r="X78" s="98">
        <v>60.49086949755489</v>
      </c>
      <c r="Y78" s="98">
        <v>53.949963017786573</v>
      </c>
      <c r="DA78" s="63" t="s">
        <v>3324</v>
      </c>
    </row>
    <row r="79" spans="1:105" ht="12" customHeight="1" x14ac:dyDescent="0.25">
      <c r="A79" s="109" t="s">
        <v>120</v>
      </c>
      <c r="B79" s="33"/>
      <c r="C79" s="33">
        <v>52.048940071834316</v>
      </c>
      <c r="D79" s="33">
        <v>51.851583961383</v>
      </c>
      <c r="E79" s="33">
        <v>59.906451890356571</v>
      </c>
      <c r="F79" s="33">
        <v>57.737646191236109</v>
      </c>
      <c r="G79" s="33">
        <v>43.837621013696022</v>
      </c>
      <c r="H79" s="33">
        <v>53.250581221404495</v>
      </c>
      <c r="I79" s="33">
        <v>46.145266107184604</v>
      </c>
      <c r="J79" s="33">
        <v>63.288669460957408</v>
      </c>
      <c r="K79" s="33">
        <v>39.649147552428254</v>
      </c>
      <c r="L79" s="33">
        <v>52.59106572168011</v>
      </c>
      <c r="M79" s="33">
        <v>28.955805375009795</v>
      </c>
      <c r="N79" s="33">
        <v>38.822240122895856</v>
      </c>
      <c r="O79" s="33">
        <v>30.611468598922894</v>
      </c>
      <c r="P79" s="33">
        <v>40.987051323528249</v>
      </c>
      <c r="Q79" s="33">
        <v>68.808671749817393</v>
      </c>
      <c r="R79" s="33">
        <v>58.343624665767855</v>
      </c>
      <c r="S79" s="33">
        <v>56.91343453743</v>
      </c>
      <c r="T79" s="33">
        <v>52.074235309398311</v>
      </c>
      <c r="U79" s="33">
        <v>39.299003594012511</v>
      </c>
      <c r="V79" s="33">
        <v>36.164386670282397</v>
      </c>
      <c r="W79" s="33">
        <v>32.506929593072257</v>
      </c>
      <c r="X79" s="33">
        <v>30.741077528491708</v>
      </c>
      <c r="Y79" s="33">
        <v>21.754407095279678</v>
      </c>
      <c r="DA79" s="60" t="s">
        <v>3325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204</v>
      </c>
      <c r="B81" s="117"/>
      <c r="C81" s="117">
        <f t="shared" ref="C81:Q81" si="28">C82+C85+C87+C100</f>
        <v>824.63400132027834</v>
      </c>
      <c r="D81" s="117">
        <f t="shared" si="28"/>
        <v>1195.0664884177822</v>
      </c>
      <c r="E81" s="117">
        <f t="shared" si="28"/>
        <v>1344.8071796706299</v>
      </c>
      <c r="F81" s="117">
        <f t="shared" si="28"/>
        <v>1256.401081521348</v>
      </c>
      <c r="G81" s="117">
        <f t="shared" si="28"/>
        <v>1707.1578452011793</v>
      </c>
      <c r="H81" s="117">
        <f t="shared" si="28"/>
        <v>1852.8062813728445</v>
      </c>
      <c r="I81" s="117">
        <f t="shared" si="28"/>
        <v>1996.0088376874407</v>
      </c>
      <c r="J81" s="117">
        <f t="shared" si="28"/>
        <v>1540.4308063198546</v>
      </c>
      <c r="K81" s="117">
        <f t="shared" si="28"/>
        <v>1321.2828656147883</v>
      </c>
      <c r="L81" s="117">
        <f t="shared" si="28"/>
        <v>1449.0214949379604</v>
      </c>
      <c r="M81" s="117">
        <f t="shared" si="28"/>
        <v>1232.857932839858</v>
      </c>
      <c r="N81" s="117">
        <f t="shared" si="28"/>
        <v>1308.0407133402869</v>
      </c>
      <c r="O81" s="117">
        <f t="shared" si="28"/>
        <v>1151.8742262708627</v>
      </c>
      <c r="P81" s="117">
        <f t="shared" si="28"/>
        <v>1186.2849840296794</v>
      </c>
      <c r="Q81" s="117">
        <f t="shared" si="28"/>
        <v>824.38115924635656</v>
      </c>
      <c r="R81" s="117">
        <f t="shared" ref="R81:V81" si="29">R82+R85+R87+R100</f>
        <v>792.41082185461471</v>
      </c>
      <c r="S81" s="117">
        <f t="shared" si="29"/>
        <v>884.28669579530413</v>
      </c>
      <c r="T81" s="117">
        <f t="shared" si="29"/>
        <v>1177.5682695476391</v>
      </c>
      <c r="U81" s="117">
        <f t="shared" si="29"/>
        <v>976.70838276697827</v>
      </c>
      <c r="V81" s="117">
        <f t="shared" si="29"/>
        <v>871.41146014762194</v>
      </c>
      <c r="W81" s="117">
        <f t="shared" ref="W81:Y81" si="30">W82+W85+W87+W100</f>
        <v>954.58934424723361</v>
      </c>
      <c r="X81" s="117">
        <f t="shared" si="30"/>
        <v>893.74117909330073</v>
      </c>
      <c r="Y81" s="117">
        <f t="shared" si="30"/>
        <v>860.72495922980795</v>
      </c>
      <c r="DA81" s="129" t="s">
        <v>3326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671.69556315090335</v>
      </c>
      <c r="D82" s="122">
        <f t="shared" si="31"/>
        <v>973.4844908666455</v>
      </c>
      <c r="E82" s="122">
        <f t="shared" si="31"/>
        <v>1107.8391738394855</v>
      </c>
      <c r="F82" s="122">
        <f t="shared" si="31"/>
        <v>1026.0949388961064</v>
      </c>
      <c r="G82" s="122">
        <f t="shared" si="31"/>
        <v>1374.4762353567191</v>
      </c>
      <c r="H82" s="122">
        <f t="shared" si="31"/>
        <v>1467.5659088706288</v>
      </c>
      <c r="I82" s="122">
        <f t="shared" si="31"/>
        <v>1591.4829418327192</v>
      </c>
      <c r="J82" s="122">
        <f t="shared" si="31"/>
        <v>1243.2237668219987</v>
      </c>
      <c r="K82" s="122">
        <f t="shared" si="31"/>
        <v>1074.390198080411</v>
      </c>
      <c r="L82" s="122">
        <f t="shared" si="31"/>
        <v>1194.4466584960901</v>
      </c>
      <c r="M82" s="122">
        <f t="shared" si="31"/>
        <v>977.31473049510748</v>
      </c>
      <c r="N82" s="122">
        <f t="shared" si="31"/>
        <v>1044.2439580970367</v>
      </c>
      <c r="O82" s="122">
        <f t="shared" si="31"/>
        <v>931.06433047607413</v>
      </c>
      <c r="P82" s="122">
        <f t="shared" si="31"/>
        <v>941.59990050450642</v>
      </c>
      <c r="Q82" s="122">
        <f t="shared" si="31"/>
        <v>647.47618936705692</v>
      </c>
      <c r="R82" s="122">
        <f t="shared" ref="R82:V82" si="32">SUM(R83:R84)</f>
        <v>622.91772232950871</v>
      </c>
      <c r="S82" s="122">
        <f t="shared" si="32"/>
        <v>674.08204044584045</v>
      </c>
      <c r="T82" s="122">
        <f t="shared" si="32"/>
        <v>903.8189822081556</v>
      </c>
      <c r="U82" s="122">
        <f t="shared" si="32"/>
        <v>737.22275009211205</v>
      </c>
      <c r="V82" s="122">
        <f t="shared" si="32"/>
        <v>645.63933202699468</v>
      </c>
      <c r="W82" s="122">
        <f t="shared" ref="W82:Y82" si="33">SUM(W83:W84)</f>
        <v>696.34757025275746</v>
      </c>
      <c r="X82" s="122">
        <f t="shared" si="33"/>
        <v>628.97971055999994</v>
      </c>
      <c r="Y82" s="122">
        <f t="shared" si="33"/>
        <v>589.34565403367151</v>
      </c>
      <c r="DA82" s="130" t="s">
        <v>3327</v>
      </c>
    </row>
    <row r="83" spans="1:105" ht="12" customHeight="1" x14ac:dyDescent="0.25">
      <c r="A83" s="97" t="s">
        <v>200</v>
      </c>
      <c r="B83" s="98"/>
      <c r="C83" s="98">
        <v>668.08757994232633</v>
      </c>
      <c r="D83" s="98">
        <v>968.41948391550295</v>
      </c>
      <c r="E83" s="98">
        <v>1102.3601038463978</v>
      </c>
      <c r="F83" s="98">
        <v>1021.1931194934822</v>
      </c>
      <c r="G83" s="98">
        <v>1367.7247754970501</v>
      </c>
      <c r="H83" s="98">
        <v>1459.9894884121886</v>
      </c>
      <c r="I83" s="98">
        <v>1583.3340027255933</v>
      </c>
      <c r="J83" s="98">
        <v>1237.034080673677</v>
      </c>
      <c r="K83" s="98">
        <v>1069.1117334939163</v>
      </c>
      <c r="L83" s="98">
        <v>1188.1847453274295</v>
      </c>
      <c r="M83" s="98">
        <v>972.33980309755384</v>
      </c>
      <c r="N83" s="98">
        <v>1038.9160637320547</v>
      </c>
      <c r="O83" s="98">
        <v>926.28690836462636</v>
      </c>
      <c r="P83" s="98">
        <v>936.8923607792774</v>
      </c>
      <c r="Q83" s="98">
        <v>644.28322810717282</v>
      </c>
      <c r="R83" s="98">
        <v>619.79775417394865</v>
      </c>
      <c r="S83" s="98">
        <v>670.5933405927899</v>
      </c>
      <c r="T83" s="98">
        <v>899.18404821205525</v>
      </c>
      <c r="U83" s="98">
        <v>733.32070970576808</v>
      </c>
      <c r="V83" s="98">
        <v>642.26400780355573</v>
      </c>
      <c r="W83" s="98">
        <v>692.49939398404717</v>
      </c>
      <c r="X83" s="98">
        <v>625.39853211031959</v>
      </c>
      <c r="Y83" s="98">
        <v>586.13727327126708</v>
      </c>
      <c r="DA83" s="63" t="s">
        <v>3328</v>
      </c>
    </row>
    <row r="84" spans="1:105" ht="12" customHeight="1" x14ac:dyDescent="0.25">
      <c r="A84" s="97" t="s">
        <v>53</v>
      </c>
      <c r="B84" s="98"/>
      <c r="C84" s="98">
        <v>3.6079832085770218</v>
      </c>
      <c r="D84" s="98">
        <v>5.0650069511425109</v>
      </c>
      <c r="E84" s="98">
        <v>5.4790699930876361</v>
      </c>
      <c r="F84" s="98">
        <v>4.9018194026242563</v>
      </c>
      <c r="G84" s="98">
        <v>6.7514598596691178</v>
      </c>
      <c r="H84" s="98">
        <v>7.5764204584402783</v>
      </c>
      <c r="I84" s="98">
        <v>8.1489391071258694</v>
      </c>
      <c r="J84" s="98">
        <v>6.1896861483217505</v>
      </c>
      <c r="K84" s="98">
        <v>5.2784645864947084</v>
      </c>
      <c r="L84" s="98">
        <v>6.2619131686606107</v>
      </c>
      <c r="M84" s="98">
        <v>4.9749273975536008</v>
      </c>
      <c r="N84" s="98">
        <v>5.3278943649819883</v>
      </c>
      <c r="O84" s="98">
        <v>4.7774221114477475</v>
      </c>
      <c r="P84" s="98">
        <v>4.7075397252290685</v>
      </c>
      <c r="Q84" s="98">
        <v>3.1929612598840924</v>
      </c>
      <c r="R84" s="98">
        <v>3.1199681555600614</v>
      </c>
      <c r="S84" s="98">
        <v>3.4886998530505133</v>
      </c>
      <c r="T84" s="98">
        <v>4.6349339961003926</v>
      </c>
      <c r="U84" s="98">
        <v>3.9020403863440043</v>
      </c>
      <c r="V84" s="98">
        <v>3.3753242234389527</v>
      </c>
      <c r="W84" s="98">
        <v>3.8481762687103402</v>
      </c>
      <c r="X84" s="98">
        <v>3.581178449680301</v>
      </c>
      <c r="Y84" s="98">
        <v>3.2083807624044414</v>
      </c>
      <c r="DA84" s="63" t="s">
        <v>3329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2.1750332108327992</v>
      </c>
      <c r="D85" s="122">
        <f t="shared" si="34"/>
        <v>4.5890221636275417</v>
      </c>
      <c r="E85" s="122">
        <f t="shared" si="34"/>
        <v>11.249664782316229</v>
      </c>
      <c r="F85" s="122">
        <f t="shared" si="34"/>
        <v>3.7634617235128092</v>
      </c>
      <c r="G85" s="122">
        <f t="shared" si="34"/>
        <v>7.2788808373114398</v>
      </c>
      <c r="H85" s="122">
        <f t="shared" si="34"/>
        <v>10.479466481019781</v>
      </c>
      <c r="I85" s="122">
        <f t="shared" si="34"/>
        <v>12.200804934151169</v>
      </c>
      <c r="J85" s="122">
        <f t="shared" si="34"/>
        <v>6.0709257159520975</v>
      </c>
      <c r="K85" s="122">
        <f t="shared" si="34"/>
        <v>5.3868278196298274</v>
      </c>
      <c r="L85" s="122">
        <f t="shared" si="34"/>
        <v>5.0213864571501334</v>
      </c>
      <c r="M85" s="122">
        <f t="shared" si="34"/>
        <v>4.7594565618579852</v>
      </c>
      <c r="N85" s="122">
        <f t="shared" si="34"/>
        <v>8.5911938223813635</v>
      </c>
      <c r="O85" s="122">
        <f t="shared" si="34"/>
        <v>3.1401915364302622</v>
      </c>
      <c r="P85" s="122">
        <f t="shared" si="34"/>
        <v>2.3562379539636469</v>
      </c>
      <c r="Q85" s="122">
        <f t="shared" si="34"/>
        <v>2.7871364094820499</v>
      </c>
      <c r="R85" s="122">
        <f t="shared" si="34"/>
        <v>3.429808350571566</v>
      </c>
      <c r="S85" s="122">
        <f t="shared" si="34"/>
        <v>4.4853996952089794</v>
      </c>
      <c r="T85" s="122">
        <f t="shared" si="34"/>
        <v>5.3303633447263659</v>
      </c>
      <c r="U85" s="122">
        <f t="shared" si="34"/>
        <v>4.4720515710105069</v>
      </c>
      <c r="V85" s="122">
        <f t="shared" si="34"/>
        <v>3.3068762190973353</v>
      </c>
      <c r="W85" s="122">
        <f t="shared" si="34"/>
        <v>4.3287073160761897</v>
      </c>
      <c r="X85" s="122">
        <f t="shared" si="34"/>
        <v>5.3650494577863128</v>
      </c>
      <c r="Y85" s="122">
        <f t="shared" si="34"/>
        <v>7.054136423917404</v>
      </c>
      <c r="DA85" s="130" t="s">
        <v>3330</v>
      </c>
    </row>
    <row r="86" spans="1:105" ht="12" customHeight="1" x14ac:dyDescent="0.25">
      <c r="A86" s="97" t="s">
        <v>53</v>
      </c>
      <c r="B86" s="98"/>
      <c r="C86" s="98">
        <v>2.1750332108327992</v>
      </c>
      <c r="D86" s="98">
        <v>4.5890221636275417</v>
      </c>
      <c r="E86" s="98">
        <v>11.249664782316229</v>
      </c>
      <c r="F86" s="98">
        <v>3.7634617235128092</v>
      </c>
      <c r="G86" s="98">
        <v>7.2788808373114398</v>
      </c>
      <c r="H86" s="98">
        <v>10.479466481019781</v>
      </c>
      <c r="I86" s="98">
        <v>12.200804934151169</v>
      </c>
      <c r="J86" s="98">
        <v>6.0709257159520975</v>
      </c>
      <c r="K86" s="98">
        <v>5.3868278196298274</v>
      </c>
      <c r="L86" s="98">
        <v>5.0213864571501334</v>
      </c>
      <c r="M86" s="98">
        <v>4.7594565618579852</v>
      </c>
      <c r="N86" s="98">
        <v>8.5911938223813635</v>
      </c>
      <c r="O86" s="98">
        <v>3.1401915364302622</v>
      </c>
      <c r="P86" s="98">
        <v>2.3562379539636469</v>
      </c>
      <c r="Q86" s="98">
        <v>2.7871364094820499</v>
      </c>
      <c r="R86" s="98">
        <v>3.429808350571566</v>
      </c>
      <c r="S86" s="98">
        <v>4.4853996952089794</v>
      </c>
      <c r="T86" s="98">
        <v>5.3303633447263659</v>
      </c>
      <c r="U86" s="98">
        <v>4.4720515710105069</v>
      </c>
      <c r="V86" s="98">
        <v>3.3068762190973353</v>
      </c>
      <c r="W86" s="98">
        <v>4.3287073160761897</v>
      </c>
      <c r="X86" s="98">
        <v>5.3650494577863128</v>
      </c>
      <c r="Y86" s="98">
        <v>7.054136423917404</v>
      </c>
      <c r="DA86" s="63" t="s">
        <v>3331</v>
      </c>
    </row>
    <row r="87" spans="1:105" ht="12" customHeight="1" x14ac:dyDescent="0.25">
      <c r="A87" s="121" t="s">
        <v>55</v>
      </c>
      <c r="B87" s="122"/>
      <c r="C87" s="122">
        <v>95.434161780918387</v>
      </c>
      <c r="D87" s="122">
        <v>143.85363313465962</v>
      </c>
      <c r="E87" s="122">
        <v>148.70485277590532</v>
      </c>
      <c r="F87" s="122">
        <v>150.27959618141483</v>
      </c>
      <c r="G87" s="122">
        <v>214.63066312185455</v>
      </c>
      <c r="H87" s="122">
        <v>247.85242715697333</v>
      </c>
      <c r="I87" s="122">
        <v>261.75343780831423</v>
      </c>
      <c r="J87" s="122">
        <v>193.83028209956117</v>
      </c>
      <c r="K87" s="122">
        <v>161.75587659403547</v>
      </c>
      <c r="L87" s="122">
        <v>167.55260944643675</v>
      </c>
      <c r="M87" s="122">
        <v>165.65785238306216</v>
      </c>
      <c r="N87" s="122">
        <v>168.70414694008923</v>
      </c>
      <c r="O87" s="122">
        <v>145.85577618811308</v>
      </c>
      <c r="P87" s="122">
        <v>164.0642398642706</v>
      </c>
      <c r="Q87" s="122">
        <v>115.96309681432294</v>
      </c>
      <c r="R87" s="122">
        <v>111.21641293787906</v>
      </c>
      <c r="S87" s="122">
        <v>136.55599281672193</v>
      </c>
      <c r="T87" s="122">
        <v>181.00452682433595</v>
      </c>
      <c r="U87" s="122">
        <v>157.60251668986632</v>
      </c>
      <c r="V87" s="122">
        <v>150.00091727411444</v>
      </c>
      <c r="W87" s="122">
        <v>172.15231061748506</v>
      </c>
      <c r="X87" s="122">
        <v>170.20768533836781</v>
      </c>
      <c r="Y87" s="122">
        <v>168.88954645318063</v>
      </c>
      <c r="DA87" s="130" t="s">
        <v>3332</v>
      </c>
    </row>
    <row r="88" spans="1:105" ht="12" customHeight="1" x14ac:dyDescent="0.25">
      <c r="A88" s="97" t="s">
        <v>132</v>
      </c>
      <c r="B88" s="98"/>
      <c r="C88" s="98">
        <v>11.544102149699087</v>
      </c>
      <c r="D88" s="98">
        <v>23.212201066378029</v>
      </c>
      <c r="E88" s="98">
        <v>28.512998976494085</v>
      </c>
      <c r="F88" s="98">
        <v>33.188515727882816</v>
      </c>
      <c r="G88" s="98">
        <v>35.431503482101597</v>
      </c>
      <c r="H88" s="98">
        <v>41.283942617756693</v>
      </c>
      <c r="I88" s="98">
        <v>59.823101452325837</v>
      </c>
      <c r="J88" s="98">
        <v>55.438305095231158</v>
      </c>
      <c r="K88" s="98">
        <v>36.304635366279463</v>
      </c>
      <c r="L88" s="98">
        <v>32.618263447338869</v>
      </c>
      <c r="M88" s="98">
        <v>34.002398092857526</v>
      </c>
      <c r="N88" s="98">
        <v>35.557654450120175</v>
      </c>
      <c r="O88" s="98">
        <v>35.790775192858476</v>
      </c>
      <c r="P88" s="98">
        <v>20.773204256462339</v>
      </c>
      <c r="Q88" s="98">
        <v>15.812339181013149</v>
      </c>
      <c r="R88" s="98">
        <v>30.12239491356123</v>
      </c>
      <c r="S88" s="98">
        <v>38.34072016845311</v>
      </c>
      <c r="T88" s="98">
        <v>73.471942586498926</v>
      </c>
      <c r="U88" s="98">
        <v>49.288175469882539</v>
      </c>
      <c r="V88" s="98">
        <v>53.820823678087784</v>
      </c>
      <c r="W88" s="98">
        <v>52.313402123601563</v>
      </c>
      <c r="X88" s="98">
        <v>60.912903370456327</v>
      </c>
      <c r="Y88" s="98">
        <v>57.371928795405829</v>
      </c>
      <c r="DA88" s="63" t="s">
        <v>3333</v>
      </c>
    </row>
    <row r="89" spans="1:105" ht="12" customHeight="1" x14ac:dyDescent="0.25">
      <c r="A89" s="97" t="s">
        <v>131</v>
      </c>
      <c r="B89" s="98"/>
      <c r="C89" s="98">
        <v>1.0482731188685692E-2</v>
      </c>
      <c r="D89" s="98">
        <v>1.4948582845796988E-2</v>
      </c>
      <c r="E89" s="98">
        <v>4.5301001607294E-2</v>
      </c>
      <c r="F89" s="98">
        <v>2.4196613014663502E-2</v>
      </c>
      <c r="G89" s="98">
        <v>6.1588398340091895E-2</v>
      </c>
      <c r="H89" s="98">
        <v>0.12442537893982815</v>
      </c>
      <c r="I89" s="98">
        <v>0.20294841675597813</v>
      </c>
      <c r="J89" s="98">
        <v>0.23634214968454872</v>
      </c>
      <c r="K89" s="98">
        <v>0.17997803025357725</v>
      </c>
      <c r="L89" s="98">
        <v>0.14115577950278027</v>
      </c>
      <c r="M89" s="98">
        <v>0.19871660588213561</v>
      </c>
      <c r="N89" s="98">
        <v>0.15661037921055371</v>
      </c>
      <c r="O89" s="98">
        <v>0.26094362959352752</v>
      </c>
      <c r="P89" s="98">
        <v>0.17398813444085975</v>
      </c>
      <c r="Q89" s="98">
        <v>0.12833385344969356</v>
      </c>
      <c r="R89" s="98">
        <v>7.8620738652235886E-2</v>
      </c>
      <c r="S89" s="98">
        <v>8.564599741312473E-2</v>
      </c>
      <c r="T89" s="98">
        <v>1.5038410070223429</v>
      </c>
      <c r="U89" s="98">
        <v>0.1472608170075351</v>
      </c>
      <c r="V89" s="98">
        <v>0.35480933533853276</v>
      </c>
      <c r="W89" s="98">
        <v>0.56542726948618005</v>
      </c>
      <c r="X89" s="98">
        <v>1.322445689937745</v>
      </c>
      <c r="Y89" s="98">
        <v>0.91839952473111008</v>
      </c>
      <c r="DA89" s="63" t="s">
        <v>3334</v>
      </c>
    </row>
    <row r="90" spans="1:105" ht="12" customHeight="1" x14ac:dyDescent="0.25">
      <c r="A90" s="100" t="s">
        <v>200</v>
      </c>
      <c r="B90" s="101"/>
      <c r="C90" s="101">
        <v>5.0145666105424203E-3</v>
      </c>
      <c r="D90" s="101">
        <v>7.7399933734118654E-3</v>
      </c>
      <c r="E90" s="101">
        <v>2.2787177783258051E-2</v>
      </c>
      <c r="F90" s="101">
        <v>1.2482875220013036E-2</v>
      </c>
      <c r="G90" s="101">
        <v>3.08789253116417E-2</v>
      </c>
      <c r="H90" s="101">
        <v>5.9538572136763779E-2</v>
      </c>
      <c r="I90" s="101">
        <v>0.10826205433837152</v>
      </c>
      <c r="J90" s="101">
        <v>0.1095410532953713</v>
      </c>
      <c r="K90" s="101">
        <v>8.4892117056032695E-2</v>
      </c>
      <c r="L90" s="101">
        <v>6.1125202374599168E-2</v>
      </c>
      <c r="M90" s="101">
        <v>7.9608624613569795E-2</v>
      </c>
      <c r="N90" s="101">
        <v>5.2919225750120993E-2</v>
      </c>
      <c r="O90" s="101">
        <v>0.12197158110790311</v>
      </c>
      <c r="P90" s="101">
        <v>7.2956006014412086E-2</v>
      </c>
      <c r="Q90" s="101">
        <v>5.8132587658191903E-2</v>
      </c>
      <c r="R90" s="101">
        <v>3.9345115393514998E-2</v>
      </c>
      <c r="S90" s="101">
        <v>2.3748087713901588E-2</v>
      </c>
      <c r="T90" s="101">
        <v>0.81592977579913739</v>
      </c>
      <c r="U90" s="101">
        <v>5.8922852912259502E-2</v>
      </c>
      <c r="V90" s="101">
        <v>0.14343721209603921</v>
      </c>
      <c r="W90" s="101">
        <v>0.23833877375368184</v>
      </c>
      <c r="X90" s="101">
        <v>0.45146446259747486</v>
      </c>
      <c r="Y90" s="101">
        <v>0.30671504154008072</v>
      </c>
      <c r="DA90" s="131" t="s">
        <v>3335</v>
      </c>
    </row>
    <row r="91" spans="1:105" ht="12" customHeight="1" x14ac:dyDescent="0.25">
      <c r="A91" s="103" t="s">
        <v>52</v>
      </c>
      <c r="B91" s="104"/>
      <c r="C91" s="104">
        <v>5.4681645781432722E-3</v>
      </c>
      <c r="D91" s="104">
        <v>7.2085894723851202E-3</v>
      </c>
      <c r="E91" s="104">
        <v>2.2513823824035946E-2</v>
      </c>
      <c r="F91" s="104">
        <v>1.1713737794650462E-2</v>
      </c>
      <c r="G91" s="104">
        <v>3.0709473028450195E-2</v>
      </c>
      <c r="H91" s="104">
        <v>6.4886806803064384E-2</v>
      </c>
      <c r="I91" s="104">
        <v>9.4686362417606681E-2</v>
      </c>
      <c r="J91" s="104">
        <v>0.12680109638917744</v>
      </c>
      <c r="K91" s="104">
        <v>9.5085913197544517E-2</v>
      </c>
      <c r="L91" s="104">
        <v>8.0030577128181138E-2</v>
      </c>
      <c r="M91" s="104">
        <v>0.1191079812685658</v>
      </c>
      <c r="N91" s="104">
        <v>0.10369115346043269</v>
      </c>
      <c r="O91" s="104">
        <v>0.13897204848562436</v>
      </c>
      <c r="P91" s="104">
        <v>0.10103212842644763</v>
      </c>
      <c r="Q91" s="104">
        <v>7.0201265791501641E-2</v>
      </c>
      <c r="R91" s="104">
        <v>3.9275623258720881E-2</v>
      </c>
      <c r="S91" s="104">
        <v>6.1897909699223153E-2</v>
      </c>
      <c r="T91" s="104">
        <v>0.68791123122320552</v>
      </c>
      <c r="U91" s="104">
        <v>8.8337964095275612E-2</v>
      </c>
      <c r="V91" s="104">
        <v>0.21137212324249355</v>
      </c>
      <c r="W91" s="104">
        <v>0.32708849573249832</v>
      </c>
      <c r="X91" s="104">
        <v>0.87098122734027017</v>
      </c>
      <c r="Y91" s="104">
        <v>0.61168448319102942</v>
      </c>
      <c r="DA91" s="132" t="s">
        <v>3336</v>
      </c>
    </row>
    <row r="92" spans="1:105" ht="12" customHeight="1" x14ac:dyDescent="0.25">
      <c r="A92" s="106" t="s">
        <v>124</v>
      </c>
      <c r="B92" s="101"/>
      <c r="C92" s="101">
        <v>25.743645000438491</v>
      </c>
      <c r="D92" s="101">
        <v>27.945565307129435</v>
      </c>
      <c r="E92" s="101">
        <v>31.630372679147158</v>
      </c>
      <c r="F92" s="101">
        <v>31.979911205403102</v>
      </c>
      <c r="G92" s="101">
        <v>49.81342547071872</v>
      </c>
      <c r="H92" s="101">
        <v>41.527918616304831</v>
      </c>
      <c r="I92" s="101">
        <v>29.096170993078825</v>
      </c>
      <c r="J92" s="101">
        <v>24.192390133774271</v>
      </c>
      <c r="K92" s="101">
        <v>24.013337042164174</v>
      </c>
      <c r="L92" s="101">
        <v>22.693208461365998</v>
      </c>
      <c r="M92" s="101">
        <v>29.719177007215656</v>
      </c>
      <c r="N92" s="101">
        <v>23.845904519211977</v>
      </c>
      <c r="O92" s="101">
        <v>20.263845803032908</v>
      </c>
      <c r="P92" s="101">
        <v>16.707090896856307</v>
      </c>
      <c r="Q92" s="101">
        <v>11.488615666721895</v>
      </c>
      <c r="R92" s="101">
        <v>12.849713663413445</v>
      </c>
      <c r="S92" s="101">
        <v>15.697013790924164</v>
      </c>
      <c r="T92" s="101">
        <v>16.51302068202865</v>
      </c>
      <c r="U92" s="101">
        <v>15.9920783013849</v>
      </c>
      <c r="V92" s="101">
        <v>14.614597051263489</v>
      </c>
      <c r="W92" s="101">
        <v>16.91061023723962</v>
      </c>
      <c r="X92" s="101">
        <v>19.575846905444781</v>
      </c>
      <c r="Y92" s="101">
        <v>17.193199228421499</v>
      </c>
      <c r="DA92" s="131" t="s">
        <v>3337</v>
      </c>
    </row>
    <row r="93" spans="1:105" ht="12" customHeight="1" x14ac:dyDescent="0.25">
      <c r="A93" s="107" t="s">
        <v>123</v>
      </c>
      <c r="B93" s="104"/>
      <c r="C93" s="104">
        <v>7.1760563956215051E-2</v>
      </c>
      <c r="D93" s="104">
        <v>5.2083034450688466E-2</v>
      </c>
      <c r="E93" s="104">
        <v>0.12864300504041684</v>
      </c>
      <c r="F93" s="104">
        <v>9.3939389498445935E-2</v>
      </c>
      <c r="G93" s="104">
        <v>5.2119762540968916E-2</v>
      </c>
      <c r="H93" s="104">
        <v>0.1425741705355773</v>
      </c>
      <c r="I93" s="104">
        <v>8.7827002734254797E-2</v>
      </c>
      <c r="J93" s="104">
        <v>0.1815500356546482</v>
      </c>
      <c r="K93" s="104">
        <v>0.12680829669634597</v>
      </c>
      <c r="L93" s="104">
        <v>0.14829181742502423</v>
      </c>
      <c r="M93" s="104">
        <v>0.22871122924778242</v>
      </c>
      <c r="N93" s="104">
        <v>0.21194699397145311</v>
      </c>
      <c r="O93" s="104">
        <v>0.15269877895085401</v>
      </c>
      <c r="P93" s="104">
        <v>0.13961519030058031</v>
      </c>
      <c r="Q93" s="104">
        <v>8.7416973988382607E-2</v>
      </c>
      <c r="R93" s="104">
        <v>0.10917334120435314</v>
      </c>
      <c r="S93" s="104">
        <v>0.21101767486413395</v>
      </c>
      <c r="T93" s="104">
        <v>0.23412942515002375</v>
      </c>
      <c r="U93" s="104">
        <v>0.17243781163695282</v>
      </c>
      <c r="V93" s="104">
        <v>0.22874398789471539</v>
      </c>
      <c r="W93" s="104">
        <v>0.14407463929019856</v>
      </c>
      <c r="X93" s="104">
        <v>0.36507845615499285</v>
      </c>
      <c r="Y93" s="104">
        <v>4.2427435058597078E-2</v>
      </c>
      <c r="DA93" s="132" t="s">
        <v>3338</v>
      </c>
    </row>
    <row r="94" spans="1:105" ht="12" customHeight="1" x14ac:dyDescent="0.25">
      <c r="A94" s="108" t="s">
        <v>50</v>
      </c>
      <c r="B94" s="98"/>
      <c r="C94" s="98">
        <v>2.2064892613235156E-2</v>
      </c>
      <c r="D94" s="98">
        <v>1.670598084759168E-2</v>
      </c>
      <c r="E94" s="98">
        <v>3.4182049627515865E-2</v>
      </c>
      <c r="F94" s="98">
        <v>3.1042360700398005E-2</v>
      </c>
      <c r="G94" s="98">
        <v>1.6621730953744491E-2</v>
      </c>
      <c r="H94" s="98">
        <v>4.6491961707899959E-2</v>
      </c>
      <c r="I94" s="98">
        <v>1.7914165277863225E-2</v>
      </c>
      <c r="J94" s="98">
        <v>4.5651258389575358E-2</v>
      </c>
      <c r="K94" s="98">
        <v>2.7101792534286146E-2</v>
      </c>
      <c r="L94" s="98">
        <v>3.5957429160175865E-2</v>
      </c>
      <c r="M94" s="98">
        <v>4.5319851865667532E-2</v>
      </c>
      <c r="N94" s="98">
        <v>3.5220104038462957E-2</v>
      </c>
      <c r="O94" s="98">
        <v>1.8195928775793173E-2</v>
      </c>
      <c r="P94" s="98">
        <v>2.3703056444892075E-2</v>
      </c>
      <c r="Q94" s="98">
        <v>1.609418844899152E-2</v>
      </c>
      <c r="R94" s="98">
        <v>2.5443336239134608E-2</v>
      </c>
      <c r="S94" s="98">
        <v>3.4737320304113847E-2</v>
      </c>
      <c r="T94" s="98">
        <v>6.7847455701449413E-2</v>
      </c>
      <c r="U94" s="98">
        <v>3.2258227759270106E-2</v>
      </c>
      <c r="V94" s="98">
        <v>4.4746239613385003E-2</v>
      </c>
      <c r="W94" s="98">
        <v>2.6964427151580213E-2</v>
      </c>
      <c r="X94" s="98">
        <v>5.3273069410423132E-2</v>
      </c>
      <c r="Y94" s="98">
        <v>6.799025765088334E-3</v>
      </c>
      <c r="DA94" s="63" t="s">
        <v>3339</v>
      </c>
    </row>
    <row r="95" spans="1:105" ht="12" customHeight="1" x14ac:dyDescent="0.25">
      <c r="A95" s="108" t="s">
        <v>52</v>
      </c>
      <c r="B95" s="98"/>
      <c r="C95" s="98">
        <v>4.9695671342979891E-2</v>
      </c>
      <c r="D95" s="98">
        <v>3.5377053603096793E-2</v>
      </c>
      <c r="E95" s="98">
        <v>9.4460955412900977E-2</v>
      </c>
      <c r="F95" s="98">
        <v>6.2897028798047941E-2</v>
      </c>
      <c r="G95" s="98">
        <v>3.5498031587224428E-2</v>
      </c>
      <c r="H95" s="98">
        <v>9.6082208827677332E-2</v>
      </c>
      <c r="I95" s="98">
        <v>6.9912837456391555E-2</v>
      </c>
      <c r="J95" s="98">
        <v>0.13589877726507282</v>
      </c>
      <c r="K95" s="98">
        <v>9.9706504162059811E-2</v>
      </c>
      <c r="L95" s="98">
        <v>0.11233438826484837</v>
      </c>
      <c r="M95" s="98">
        <v>0.18339137738211489</v>
      </c>
      <c r="N95" s="98">
        <v>0.17672688993299018</v>
      </c>
      <c r="O95" s="98">
        <v>0.13450285017506083</v>
      </c>
      <c r="P95" s="98">
        <v>0.11591213385568824</v>
      </c>
      <c r="Q95" s="98">
        <v>7.1322785539391101E-2</v>
      </c>
      <c r="R95" s="98">
        <v>8.3730004965218541E-2</v>
      </c>
      <c r="S95" s="98">
        <v>0.17628035456002009</v>
      </c>
      <c r="T95" s="98">
        <v>0.16628196944857429</v>
      </c>
      <c r="U95" s="98">
        <v>0.14017958387768276</v>
      </c>
      <c r="V95" s="98">
        <v>0.18399774828133036</v>
      </c>
      <c r="W95" s="98">
        <v>0.11711021213861837</v>
      </c>
      <c r="X95" s="98">
        <v>0.31180538674456976</v>
      </c>
      <c r="Y95" s="98">
        <v>3.5628409293508745E-2</v>
      </c>
      <c r="DA95" s="63" t="s">
        <v>3340</v>
      </c>
    </row>
    <row r="96" spans="1:105" ht="12" customHeight="1" x14ac:dyDescent="0.25">
      <c r="A96" s="106" t="s">
        <v>122</v>
      </c>
      <c r="B96" s="101"/>
      <c r="C96" s="101">
        <v>50.371173892415264</v>
      </c>
      <c r="D96" s="101">
        <v>81.210559036349323</v>
      </c>
      <c r="E96" s="101">
        <v>71.262169606982653</v>
      </c>
      <c r="F96" s="101">
        <v>74.189511864340091</v>
      </c>
      <c r="G96" s="101">
        <v>109.01020166379084</v>
      </c>
      <c r="H96" s="101">
        <v>137.14359583193297</v>
      </c>
      <c r="I96" s="101">
        <v>132.36470277368025</v>
      </c>
      <c r="J96" s="101">
        <v>85.122235355703069</v>
      </c>
      <c r="K96" s="101">
        <v>72.509604931957313</v>
      </c>
      <c r="L96" s="101">
        <v>82.656882012861473</v>
      </c>
      <c r="M96" s="101">
        <v>74.630509721590499</v>
      </c>
      <c r="N96" s="101">
        <v>85.400264076224161</v>
      </c>
      <c r="O96" s="101">
        <v>70.849240087252767</v>
      </c>
      <c r="P96" s="101">
        <v>97.347803990388485</v>
      </c>
      <c r="Q96" s="101">
        <v>71.00345377689996</v>
      </c>
      <c r="R96" s="101">
        <v>46.99497245764708</v>
      </c>
      <c r="S96" s="101">
        <v>50.994753134747462</v>
      </c>
      <c r="T96" s="101">
        <v>54.172535233010535</v>
      </c>
      <c r="U96" s="101">
        <v>58.255749244693583</v>
      </c>
      <c r="V96" s="101">
        <v>55.956704451656748</v>
      </c>
      <c r="W96" s="101">
        <v>52.483242206682434</v>
      </c>
      <c r="X96" s="101">
        <v>47.461695736859149</v>
      </c>
      <c r="Y96" s="101">
        <v>57.889663393915846</v>
      </c>
      <c r="DA96" s="131" t="s">
        <v>3341</v>
      </c>
    </row>
    <row r="97" spans="1:105" ht="12" customHeight="1" x14ac:dyDescent="0.25">
      <c r="A97" s="107" t="s">
        <v>121</v>
      </c>
      <c r="B97" s="104"/>
      <c r="C97" s="104">
        <v>7.6929974432206061</v>
      </c>
      <c r="D97" s="104">
        <v>11.418276107506328</v>
      </c>
      <c r="E97" s="104">
        <v>17.125367506633719</v>
      </c>
      <c r="F97" s="104">
        <v>10.803521381275754</v>
      </c>
      <c r="G97" s="104">
        <v>20.261824344362253</v>
      </c>
      <c r="H97" s="104">
        <v>27.629970541503443</v>
      </c>
      <c r="I97" s="104">
        <v>40.178687169739085</v>
      </c>
      <c r="J97" s="104">
        <v>28.659459329513457</v>
      </c>
      <c r="K97" s="104">
        <v>28.621512926684606</v>
      </c>
      <c r="L97" s="104">
        <v>29.294807927942628</v>
      </c>
      <c r="M97" s="104">
        <v>26.878339726268567</v>
      </c>
      <c r="N97" s="104">
        <v>23.531766521350935</v>
      </c>
      <c r="O97" s="104">
        <v>18.538272696424524</v>
      </c>
      <c r="P97" s="104">
        <v>28.922537395821994</v>
      </c>
      <c r="Q97" s="104">
        <v>17.442937362249882</v>
      </c>
      <c r="R97" s="104">
        <v>21.061537823400698</v>
      </c>
      <c r="S97" s="104">
        <v>31.226842050319952</v>
      </c>
      <c r="T97" s="104">
        <v>35.109057890625458</v>
      </c>
      <c r="U97" s="104">
        <v>33.74681504526081</v>
      </c>
      <c r="V97" s="104">
        <v>25.025238769873145</v>
      </c>
      <c r="W97" s="104">
        <v>49.735554141185055</v>
      </c>
      <c r="X97" s="104">
        <v>40.569715179514844</v>
      </c>
      <c r="Y97" s="104">
        <v>35.473928075647805</v>
      </c>
      <c r="DA97" s="132" t="s">
        <v>3342</v>
      </c>
    </row>
    <row r="98" spans="1:105" ht="12" customHeight="1" x14ac:dyDescent="0.25">
      <c r="A98" s="108" t="s">
        <v>53</v>
      </c>
      <c r="B98" s="98"/>
      <c r="C98" s="98">
        <v>3.3356723171044074</v>
      </c>
      <c r="D98" s="98">
        <v>5.3381872431217063</v>
      </c>
      <c r="E98" s="98">
        <v>8.1156075276616431</v>
      </c>
      <c r="F98" s="98">
        <v>4.9098679962471969</v>
      </c>
      <c r="G98" s="98">
        <v>8.7858387081941345</v>
      </c>
      <c r="H98" s="98">
        <v>11.847094104044199</v>
      </c>
      <c r="I98" s="98">
        <v>16.588621823076167</v>
      </c>
      <c r="J98" s="98">
        <v>10.268367755048999</v>
      </c>
      <c r="K98" s="98">
        <v>10.716660931769709</v>
      </c>
      <c r="L98" s="98">
        <v>11.720644016254333</v>
      </c>
      <c r="M98" s="98">
        <v>10.769961778016595</v>
      </c>
      <c r="N98" s="98">
        <v>8.1544559784974311</v>
      </c>
      <c r="O98" s="98">
        <v>5.7524224923693277</v>
      </c>
      <c r="P98" s="98">
        <v>9.3696403330132441</v>
      </c>
      <c r="Q98" s="98">
        <v>5.5734269800864986</v>
      </c>
      <c r="R98" s="98">
        <v>7.0001989502837496</v>
      </c>
      <c r="S98" s="98">
        <v>12.515068304026475</v>
      </c>
      <c r="T98" s="98">
        <v>14.064051525209381</v>
      </c>
      <c r="U98" s="98">
        <v>12.652872189340421</v>
      </c>
      <c r="V98" s="98">
        <v>7.6972416983082219</v>
      </c>
      <c r="W98" s="98">
        <v>18.348790596133053</v>
      </c>
      <c r="X98" s="98">
        <v>11.226767044367508</v>
      </c>
      <c r="Y98" s="98">
        <v>8.1137733848227818</v>
      </c>
      <c r="DA98" s="63" t="s">
        <v>3343</v>
      </c>
    </row>
    <row r="99" spans="1:105" ht="12" customHeight="1" x14ac:dyDescent="0.25">
      <c r="A99" s="108" t="s">
        <v>52</v>
      </c>
      <c r="B99" s="98"/>
      <c r="C99" s="98">
        <v>4.3573251261161978</v>
      </c>
      <c r="D99" s="98">
        <v>6.0800888643846198</v>
      </c>
      <c r="E99" s="98">
        <v>9.0097599789720704</v>
      </c>
      <c r="F99" s="98">
        <v>5.893653385028558</v>
      </c>
      <c r="G99" s="98">
        <v>11.475985636168122</v>
      </c>
      <c r="H99" s="98">
        <v>15.782876437459242</v>
      </c>
      <c r="I99" s="98">
        <v>23.590065346662914</v>
      </c>
      <c r="J99" s="98">
        <v>18.391091574464461</v>
      </c>
      <c r="K99" s="98">
        <v>17.904851994914907</v>
      </c>
      <c r="L99" s="98">
        <v>17.574163911688284</v>
      </c>
      <c r="M99" s="98">
        <v>16.108377948251974</v>
      </c>
      <c r="N99" s="98">
        <v>15.377310542853497</v>
      </c>
      <c r="O99" s="98">
        <v>12.785850204055199</v>
      </c>
      <c r="P99" s="98">
        <v>19.552897062808746</v>
      </c>
      <c r="Q99" s="98">
        <v>11.869510382163385</v>
      </c>
      <c r="R99" s="98">
        <v>14.061338873116945</v>
      </c>
      <c r="S99" s="98">
        <v>18.711773746293478</v>
      </c>
      <c r="T99" s="98">
        <v>21.045006365416082</v>
      </c>
      <c r="U99" s="98">
        <v>21.093942855920382</v>
      </c>
      <c r="V99" s="98">
        <v>17.327997071564923</v>
      </c>
      <c r="W99" s="98">
        <v>31.386763545052002</v>
      </c>
      <c r="X99" s="98">
        <v>29.342948135147346</v>
      </c>
      <c r="Y99" s="98">
        <v>27.360154690825027</v>
      </c>
      <c r="DA99" s="63" t="s">
        <v>3344</v>
      </c>
    </row>
    <row r="100" spans="1:105" ht="12" customHeight="1" x14ac:dyDescent="0.25">
      <c r="A100" s="121" t="s">
        <v>54</v>
      </c>
      <c r="B100" s="122"/>
      <c r="C100" s="122">
        <v>55.329243177623766</v>
      </c>
      <c r="D100" s="122">
        <v>73.139342252849488</v>
      </c>
      <c r="E100" s="122">
        <v>77.013488272923013</v>
      </c>
      <c r="F100" s="122">
        <v>76.263084720313728</v>
      </c>
      <c r="G100" s="122">
        <v>110.77206588529428</v>
      </c>
      <c r="H100" s="122">
        <v>126.90847886422259</v>
      </c>
      <c r="I100" s="122">
        <v>130.57165311225612</v>
      </c>
      <c r="J100" s="122">
        <v>97.305831682342557</v>
      </c>
      <c r="K100" s="122">
        <v>79.749963120712025</v>
      </c>
      <c r="L100" s="122">
        <v>82.000840538283427</v>
      </c>
      <c r="M100" s="122">
        <v>85.125893399830375</v>
      </c>
      <c r="N100" s="122">
        <v>86.501414480779331</v>
      </c>
      <c r="O100" s="122">
        <v>71.813928070245055</v>
      </c>
      <c r="P100" s="122">
        <v>78.264605706938767</v>
      </c>
      <c r="Q100" s="122">
        <v>58.154736655494588</v>
      </c>
      <c r="R100" s="122">
        <v>54.846878236655492</v>
      </c>
      <c r="S100" s="122">
        <v>69.163262837532685</v>
      </c>
      <c r="T100" s="122">
        <v>87.414397170421083</v>
      </c>
      <c r="U100" s="122">
        <v>77.411064413989408</v>
      </c>
      <c r="V100" s="122">
        <v>72.464334627415397</v>
      </c>
      <c r="W100" s="122">
        <v>81.760756060914915</v>
      </c>
      <c r="X100" s="122">
        <v>89.188733737146663</v>
      </c>
      <c r="Y100" s="122">
        <v>95.435622319038444</v>
      </c>
      <c r="DA100" s="130" t="s">
        <v>3345</v>
      </c>
    </row>
    <row r="101" spans="1:105" ht="12" customHeight="1" x14ac:dyDescent="0.25">
      <c r="A101" s="97" t="s">
        <v>203</v>
      </c>
      <c r="B101" s="98"/>
      <c r="C101" s="98">
        <v>2.7217443224478548</v>
      </c>
      <c r="D101" s="98">
        <v>3.9974829490322965</v>
      </c>
      <c r="E101" s="98">
        <v>4.8229892589159888</v>
      </c>
      <c r="F101" s="98">
        <v>5.4859182488016067</v>
      </c>
      <c r="G101" s="98">
        <v>7.6072953683517088</v>
      </c>
      <c r="H101" s="98">
        <v>9.552015931993731</v>
      </c>
      <c r="I101" s="98">
        <v>11.071415122135463</v>
      </c>
      <c r="J101" s="98">
        <v>13.715946053226768</v>
      </c>
      <c r="K101" s="98">
        <v>8.4430885799915689</v>
      </c>
      <c r="L101" s="98">
        <v>6.4889172186374724</v>
      </c>
      <c r="M101" s="98">
        <v>10.897284047899761</v>
      </c>
      <c r="N101" s="98">
        <v>13.756158243913497</v>
      </c>
      <c r="O101" s="98">
        <v>9.9769824812394656</v>
      </c>
      <c r="P101" s="98">
        <v>8.9058719124867753</v>
      </c>
      <c r="Q101" s="98">
        <v>7.9229243438067734</v>
      </c>
      <c r="R101" s="98">
        <v>7.378099326638119</v>
      </c>
      <c r="S101" s="98">
        <v>8.8718096024248982</v>
      </c>
      <c r="T101" s="98">
        <v>14.132344339539202</v>
      </c>
      <c r="U101" s="98">
        <v>9.8235419359489331</v>
      </c>
      <c r="V101" s="98">
        <v>9.5255385855923809</v>
      </c>
      <c r="W101" s="98">
        <v>8.6362604276627923</v>
      </c>
      <c r="X101" s="98">
        <v>8.2607166747981022</v>
      </c>
      <c r="Y101" s="98">
        <v>7.5553050308088059</v>
      </c>
      <c r="DA101" s="63" t="s">
        <v>3346</v>
      </c>
    </row>
    <row r="102" spans="1:105" ht="12" customHeight="1" x14ac:dyDescent="0.25">
      <c r="A102" s="97" t="s">
        <v>50</v>
      </c>
      <c r="B102" s="98"/>
      <c r="C102" s="98">
        <v>21.097894788952317</v>
      </c>
      <c r="D102" s="98">
        <v>27.219805395861982</v>
      </c>
      <c r="E102" s="98">
        <v>31.284548202214523</v>
      </c>
      <c r="F102" s="98">
        <v>28.783135422027364</v>
      </c>
      <c r="G102" s="98">
        <v>42.879805711507615</v>
      </c>
      <c r="H102" s="98">
        <v>34.975381999755285</v>
      </c>
      <c r="I102" s="98">
        <v>39.481494409832678</v>
      </c>
      <c r="J102" s="98">
        <v>26.403735409293034</v>
      </c>
      <c r="K102" s="98">
        <v>26.918769603196832</v>
      </c>
      <c r="L102" s="98">
        <v>24.655521190838019</v>
      </c>
      <c r="M102" s="98">
        <v>26.782523865734614</v>
      </c>
      <c r="N102" s="98">
        <v>22.539897328977958</v>
      </c>
      <c r="O102" s="98">
        <v>19.791901033678933</v>
      </c>
      <c r="P102" s="98">
        <v>28.319198528859044</v>
      </c>
      <c r="Q102" s="98">
        <v>17.790295493884454</v>
      </c>
      <c r="R102" s="98">
        <v>17.064870634727516</v>
      </c>
      <c r="S102" s="98">
        <v>20.023131014083933</v>
      </c>
      <c r="T102" s="98">
        <v>27.951291694566748</v>
      </c>
      <c r="U102" s="98">
        <v>21.801507039388369</v>
      </c>
      <c r="V102" s="98">
        <v>19.965567040039538</v>
      </c>
      <c r="W102" s="98">
        <v>20.671100277617221</v>
      </c>
      <c r="X102" s="98">
        <v>26.045025398903569</v>
      </c>
      <c r="Y102" s="98">
        <v>29.900282309361021</v>
      </c>
      <c r="DA102" s="63" t="s">
        <v>3347</v>
      </c>
    </row>
    <row r="103" spans="1:105" ht="12" customHeight="1" x14ac:dyDescent="0.25">
      <c r="A103" s="109" t="s">
        <v>120</v>
      </c>
      <c r="B103" s="33"/>
      <c r="C103" s="33">
        <v>31.509604066223588</v>
      </c>
      <c r="D103" s="33">
        <v>41.922053907955224</v>
      </c>
      <c r="E103" s="33">
        <v>40.905950811792486</v>
      </c>
      <c r="F103" s="33">
        <v>41.994031049484761</v>
      </c>
      <c r="G103" s="33">
        <v>60.284964805434967</v>
      </c>
      <c r="H103" s="33">
        <v>82.381080932473594</v>
      </c>
      <c r="I103" s="33">
        <v>80.018743580287961</v>
      </c>
      <c r="J103" s="33">
        <v>57.186150219822771</v>
      </c>
      <c r="K103" s="33">
        <v>44.3881049375236</v>
      </c>
      <c r="L103" s="33">
        <v>50.856402128807929</v>
      </c>
      <c r="M103" s="33">
        <v>47.446085486195997</v>
      </c>
      <c r="N103" s="33">
        <v>50.205358907887863</v>
      </c>
      <c r="O103" s="33">
        <v>42.045044555326648</v>
      </c>
      <c r="P103" s="33">
        <v>41.039535265592967</v>
      </c>
      <c r="Q103" s="33">
        <v>32.441516817803354</v>
      </c>
      <c r="R103" s="33">
        <v>30.403908275289858</v>
      </c>
      <c r="S103" s="33">
        <v>40.26832222102383</v>
      </c>
      <c r="T103" s="33">
        <v>45.330761136315147</v>
      </c>
      <c r="U103" s="33">
        <v>45.786015438652093</v>
      </c>
      <c r="V103" s="33">
        <v>42.97322900178348</v>
      </c>
      <c r="W103" s="33">
        <v>52.453395355634918</v>
      </c>
      <c r="X103" s="33">
        <v>54.88299166344499</v>
      </c>
      <c r="Y103" s="33">
        <v>57.980034978868581</v>
      </c>
      <c r="DA103" s="60" t="s">
        <v>3348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207</v>
      </c>
      <c r="B105" s="117"/>
      <c r="C105" s="117">
        <f t="shared" ref="C105:Q105" si="35">C106+C109+C111+C120</f>
        <v>0.65491956906694615</v>
      </c>
      <c r="D105" s="117">
        <f t="shared" si="35"/>
        <v>1.624616544548668</v>
      </c>
      <c r="E105" s="117">
        <f t="shared" si="35"/>
        <v>1.5474823087543383</v>
      </c>
      <c r="F105" s="117">
        <f t="shared" si="35"/>
        <v>1.3575040517436066</v>
      </c>
      <c r="G105" s="117">
        <f t="shared" si="35"/>
        <v>1.1355806013953447</v>
      </c>
      <c r="H105" s="117">
        <f t="shared" si="35"/>
        <v>0.96619629356280845</v>
      </c>
      <c r="I105" s="117">
        <f t="shared" si="35"/>
        <v>0.93329183090360002</v>
      </c>
      <c r="J105" s="117">
        <f t="shared" si="35"/>
        <v>1.2715442869919853</v>
      </c>
      <c r="K105" s="117">
        <f t="shared" si="35"/>
        <v>1.7902959384378352</v>
      </c>
      <c r="L105" s="117">
        <f t="shared" si="35"/>
        <v>2.3609002648425599</v>
      </c>
      <c r="M105" s="117">
        <f t="shared" si="35"/>
        <v>1.5050980511367746</v>
      </c>
      <c r="N105" s="117">
        <f t="shared" si="35"/>
        <v>1.4854046630751736</v>
      </c>
      <c r="O105" s="117">
        <f t="shared" si="35"/>
        <v>1.0182495482803935</v>
      </c>
      <c r="P105" s="117">
        <f t="shared" si="35"/>
        <v>2.600873126996655</v>
      </c>
      <c r="Q105" s="117">
        <f t="shared" si="35"/>
        <v>2.2643331908081401</v>
      </c>
      <c r="R105" s="117">
        <f t="shared" ref="R105:V105" si="36">R106+R109+R111+R120</f>
        <v>1.194367028635541</v>
      </c>
      <c r="S105" s="117">
        <f t="shared" si="36"/>
        <v>0.66063679465231695</v>
      </c>
      <c r="T105" s="117">
        <f t="shared" si="36"/>
        <v>0.79662879659983221</v>
      </c>
      <c r="U105" s="117">
        <f t="shared" si="36"/>
        <v>0.89011458971811241</v>
      </c>
      <c r="V105" s="117">
        <f t="shared" si="36"/>
        <v>1.1921212584378269</v>
      </c>
      <c r="W105" s="117">
        <f t="shared" ref="W105:Y105" si="37">W106+W109+W111+W120</f>
        <v>1.558272983117029</v>
      </c>
      <c r="X105" s="117">
        <f t="shared" si="37"/>
        <v>1.7048315661574236</v>
      </c>
      <c r="Y105" s="117">
        <f t="shared" si="37"/>
        <v>1.3082764029879288</v>
      </c>
      <c r="DA105" s="129" t="s">
        <v>3349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0.53146252540080352</v>
      </c>
      <c r="D106" s="122">
        <f t="shared" si="38"/>
        <v>1.3832101741159488</v>
      </c>
      <c r="E106" s="122">
        <f t="shared" si="38"/>
        <v>1.2382736077704086</v>
      </c>
      <c r="F106" s="122">
        <f t="shared" si="38"/>
        <v>1.1054939167723365</v>
      </c>
      <c r="G106" s="122">
        <f t="shared" si="38"/>
        <v>0.92425745619525712</v>
      </c>
      <c r="H106" s="122">
        <f t="shared" si="38"/>
        <v>0.77460004904921664</v>
      </c>
      <c r="I106" s="122">
        <f t="shared" si="38"/>
        <v>0.70614405551524928</v>
      </c>
      <c r="J106" s="122">
        <f t="shared" si="38"/>
        <v>0.99664515715840185</v>
      </c>
      <c r="K106" s="122">
        <f t="shared" si="38"/>
        <v>1.4133859161154545</v>
      </c>
      <c r="L106" s="122">
        <f t="shared" si="38"/>
        <v>1.9044713232497841</v>
      </c>
      <c r="M106" s="122">
        <f t="shared" si="38"/>
        <v>1.166943837731645</v>
      </c>
      <c r="N106" s="122">
        <f t="shared" si="38"/>
        <v>1.176001425326626</v>
      </c>
      <c r="O106" s="122">
        <f t="shared" si="38"/>
        <v>0.81500182185025183</v>
      </c>
      <c r="P106" s="122">
        <f t="shared" si="38"/>
        <v>2.0335325768650843</v>
      </c>
      <c r="Q106" s="122">
        <f t="shared" si="38"/>
        <v>1.7564157961089815</v>
      </c>
      <c r="R106" s="122">
        <f t="shared" ref="R106:V106" si="39">SUM(R107:R108)</f>
        <v>0.91167362045990219</v>
      </c>
      <c r="S106" s="122">
        <f t="shared" si="39"/>
        <v>0.49508756096498702</v>
      </c>
      <c r="T106" s="122">
        <f t="shared" si="39"/>
        <v>0.57475773479812431</v>
      </c>
      <c r="U106" s="122">
        <f t="shared" si="39"/>
        <v>0.65034475206766673</v>
      </c>
      <c r="V106" s="122">
        <f t="shared" si="39"/>
        <v>0.85943873011917671</v>
      </c>
      <c r="W106" s="122">
        <f t="shared" ref="W106:Y106" si="40">SUM(W107:W108)</f>
        <v>1.0565658565736273</v>
      </c>
      <c r="X106" s="122">
        <f t="shared" si="40"/>
        <v>1.0748997268264715</v>
      </c>
      <c r="Y106" s="122">
        <f t="shared" si="40"/>
        <v>0.81710944101493932</v>
      </c>
      <c r="DA106" s="130" t="s">
        <v>3350</v>
      </c>
    </row>
    <row r="107" spans="1:105" ht="12" customHeight="1" x14ac:dyDescent="0.25">
      <c r="A107" s="97" t="s">
        <v>198</v>
      </c>
      <c r="B107" s="98"/>
      <c r="C107" s="98">
        <v>0.53052724571509224</v>
      </c>
      <c r="D107" s="98">
        <v>1.3808474487000042</v>
      </c>
      <c r="E107" s="98">
        <v>1.2347924479582542</v>
      </c>
      <c r="F107" s="98">
        <v>1.1019337790528969</v>
      </c>
      <c r="G107" s="98">
        <v>0.92141510668070237</v>
      </c>
      <c r="H107" s="98">
        <v>0.77270548147174067</v>
      </c>
      <c r="I107" s="98">
        <v>0.70477780747030871</v>
      </c>
      <c r="J107" s="98">
        <v>0.99455925514604848</v>
      </c>
      <c r="K107" s="98">
        <v>1.4103220017498992</v>
      </c>
      <c r="L107" s="98">
        <v>1.8997546625376094</v>
      </c>
      <c r="M107" s="98">
        <v>1.1630683011917182</v>
      </c>
      <c r="N107" s="98">
        <v>1.1720609987501911</v>
      </c>
      <c r="O107" s="98">
        <v>0.81238697043874253</v>
      </c>
      <c r="P107" s="98">
        <v>2.026940079833766</v>
      </c>
      <c r="Q107" s="98">
        <v>1.7506061328926346</v>
      </c>
      <c r="R107" s="98">
        <v>0.90868693434262326</v>
      </c>
      <c r="S107" s="98">
        <v>0.49365860987482046</v>
      </c>
      <c r="T107" s="98">
        <v>0.57296174904426722</v>
      </c>
      <c r="U107" s="98">
        <v>0.64829196004560119</v>
      </c>
      <c r="V107" s="98">
        <v>0.85667726917244202</v>
      </c>
      <c r="W107" s="98">
        <v>1.0531934481716676</v>
      </c>
      <c r="X107" s="98">
        <v>1.0716166197583028</v>
      </c>
      <c r="Y107" s="98">
        <v>0.81470379189278042</v>
      </c>
      <c r="DA107" s="63" t="s">
        <v>3351</v>
      </c>
    </row>
    <row r="108" spans="1:105" ht="12" customHeight="1" x14ac:dyDescent="0.25">
      <c r="A108" s="97" t="s">
        <v>53</v>
      </c>
      <c r="B108" s="98"/>
      <c r="C108" s="98">
        <v>9.3527968571126946E-4</v>
      </c>
      <c r="D108" s="98">
        <v>2.3627254159447027E-3</v>
      </c>
      <c r="E108" s="98">
        <v>3.4811598121543899E-3</v>
      </c>
      <c r="F108" s="98">
        <v>3.5601377194395293E-3</v>
      </c>
      <c r="G108" s="98">
        <v>2.8423495145547067E-3</v>
      </c>
      <c r="H108" s="98">
        <v>1.8945675774760036E-3</v>
      </c>
      <c r="I108" s="98">
        <v>1.3662480449406133E-3</v>
      </c>
      <c r="J108" s="98">
        <v>2.0859020123533542E-3</v>
      </c>
      <c r="K108" s="98">
        <v>3.0639143655553148E-3</v>
      </c>
      <c r="L108" s="98">
        <v>4.7166607121746119E-3</v>
      </c>
      <c r="M108" s="98">
        <v>3.8755365399268274E-3</v>
      </c>
      <c r="N108" s="98">
        <v>3.9404265764348932E-3</v>
      </c>
      <c r="O108" s="98">
        <v>2.6148514115092465E-3</v>
      </c>
      <c r="P108" s="98">
        <v>6.5924970313184766E-3</v>
      </c>
      <c r="Q108" s="98">
        <v>5.8096632163468151E-3</v>
      </c>
      <c r="R108" s="98">
        <v>2.986686117278944E-3</v>
      </c>
      <c r="S108" s="98">
        <v>1.4289510901665406E-3</v>
      </c>
      <c r="T108" s="98">
        <v>1.7959857538571242E-3</v>
      </c>
      <c r="U108" s="98">
        <v>2.0527920220655086E-3</v>
      </c>
      <c r="V108" s="98">
        <v>2.7614609467346528E-3</v>
      </c>
      <c r="W108" s="98">
        <v>3.3724084019596343E-3</v>
      </c>
      <c r="X108" s="98">
        <v>3.283107068168666E-3</v>
      </c>
      <c r="Y108" s="98">
        <v>2.4056491221588574E-3</v>
      </c>
      <c r="DA108" s="63" t="s">
        <v>3352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2.9975619964902351E-3</v>
      </c>
      <c r="D109" s="122">
        <f t="shared" si="41"/>
        <v>4.671488417109528E-3</v>
      </c>
      <c r="E109" s="122">
        <f t="shared" si="41"/>
        <v>4.3493853689083421E-3</v>
      </c>
      <c r="F109" s="122">
        <f t="shared" si="41"/>
        <v>2.538226830941224E-3</v>
      </c>
      <c r="G109" s="122">
        <f t="shared" si="41"/>
        <v>1.8985957048062289E-3</v>
      </c>
      <c r="H109" s="122">
        <f t="shared" si="41"/>
        <v>3.8240265368096188E-3</v>
      </c>
      <c r="I109" s="122">
        <f t="shared" si="41"/>
        <v>6.5300889983771065E-3</v>
      </c>
      <c r="J109" s="122">
        <f t="shared" si="41"/>
        <v>3.9951311029586762E-3</v>
      </c>
      <c r="K109" s="122">
        <f t="shared" si="41"/>
        <v>4.2734737294605803E-3</v>
      </c>
      <c r="L109" s="122">
        <f t="shared" si="41"/>
        <v>8.4665979123380222E-3</v>
      </c>
      <c r="M109" s="122">
        <f t="shared" si="41"/>
        <v>3.2645899013450165E-3</v>
      </c>
      <c r="N109" s="122">
        <f t="shared" si="41"/>
        <v>2.6313914667609661E-3</v>
      </c>
      <c r="O109" s="122">
        <f t="shared" si="41"/>
        <v>1.2637141686633838E-3</v>
      </c>
      <c r="P109" s="122">
        <f t="shared" si="41"/>
        <v>1.8261592671039465E-3</v>
      </c>
      <c r="Q109" s="122">
        <f t="shared" si="41"/>
        <v>2.1910667402059961E-3</v>
      </c>
      <c r="R109" s="122">
        <f t="shared" si="41"/>
        <v>8.7020467106040784E-4</v>
      </c>
      <c r="S109" s="122">
        <f t="shared" si="41"/>
        <v>1.226728362195881E-3</v>
      </c>
      <c r="T109" s="122">
        <f t="shared" si="41"/>
        <v>1.2060960644243136E-3</v>
      </c>
      <c r="U109" s="122">
        <f t="shared" si="41"/>
        <v>1.2539167498607005E-3</v>
      </c>
      <c r="V109" s="122">
        <f t="shared" si="41"/>
        <v>1.7351725176450782E-3</v>
      </c>
      <c r="W109" s="122">
        <f t="shared" si="41"/>
        <v>9.0897292172039984E-4</v>
      </c>
      <c r="X109" s="122">
        <f t="shared" si="41"/>
        <v>2.6779086601931156E-3</v>
      </c>
      <c r="Y109" s="122">
        <f t="shared" si="41"/>
        <v>4.2784362801089985E-3</v>
      </c>
      <c r="DA109" s="130" t="s">
        <v>3353</v>
      </c>
    </row>
    <row r="110" spans="1:105" ht="12" customHeight="1" x14ac:dyDescent="0.25">
      <c r="A110" s="97" t="s">
        <v>53</v>
      </c>
      <c r="B110" s="98"/>
      <c r="C110" s="98">
        <v>2.9975619964902351E-3</v>
      </c>
      <c r="D110" s="98">
        <v>4.671488417109528E-3</v>
      </c>
      <c r="E110" s="98">
        <v>4.3493853689083421E-3</v>
      </c>
      <c r="F110" s="98">
        <v>2.538226830941224E-3</v>
      </c>
      <c r="G110" s="98">
        <v>1.8985957048062289E-3</v>
      </c>
      <c r="H110" s="98">
        <v>3.8240265368096188E-3</v>
      </c>
      <c r="I110" s="98">
        <v>6.5300889983771065E-3</v>
      </c>
      <c r="J110" s="98">
        <v>3.9951311029586762E-3</v>
      </c>
      <c r="K110" s="98">
        <v>4.2734737294605803E-3</v>
      </c>
      <c r="L110" s="98">
        <v>8.4665979123380222E-3</v>
      </c>
      <c r="M110" s="98">
        <v>3.2645899013450165E-3</v>
      </c>
      <c r="N110" s="98">
        <v>2.6313914667609661E-3</v>
      </c>
      <c r="O110" s="98">
        <v>1.2637141686633838E-3</v>
      </c>
      <c r="P110" s="98">
        <v>1.8261592671039465E-3</v>
      </c>
      <c r="Q110" s="98">
        <v>2.1910667402059961E-3</v>
      </c>
      <c r="R110" s="98">
        <v>8.7020467106040784E-4</v>
      </c>
      <c r="S110" s="98">
        <v>1.226728362195881E-3</v>
      </c>
      <c r="T110" s="98">
        <v>1.2060960644243136E-3</v>
      </c>
      <c r="U110" s="98">
        <v>1.2539167498607005E-3</v>
      </c>
      <c r="V110" s="98">
        <v>1.7351725176450782E-3</v>
      </c>
      <c r="W110" s="98">
        <v>9.0897292172039984E-4</v>
      </c>
      <c r="X110" s="98">
        <v>2.6779086601931156E-3</v>
      </c>
      <c r="Y110" s="98">
        <v>4.2784362801089985E-3</v>
      </c>
      <c r="DA110" s="63" t="s">
        <v>3354</v>
      </c>
    </row>
    <row r="111" spans="1:105" ht="12" customHeight="1" x14ac:dyDescent="0.25">
      <c r="A111" s="121" t="s">
        <v>55</v>
      </c>
      <c r="B111" s="122"/>
      <c r="C111" s="122">
        <v>6.2973693046127821E-2</v>
      </c>
      <c r="D111" s="122">
        <v>0.15135283103909081</v>
      </c>
      <c r="E111" s="122">
        <v>0.18878587058689161</v>
      </c>
      <c r="F111" s="122">
        <v>0.15837157087365458</v>
      </c>
      <c r="G111" s="122">
        <v>0.12876905010014189</v>
      </c>
      <c r="H111" s="122">
        <v>0.11760507198514324</v>
      </c>
      <c r="I111" s="122">
        <v>0.13358975425527012</v>
      </c>
      <c r="J111" s="122">
        <v>0.18184596129302855</v>
      </c>
      <c r="K111" s="122">
        <v>0.24583032752916856</v>
      </c>
      <c r="L111" s="122">
        <v>0.31509775935855716</v>
      </c>
      <c r="M111" s="122">
        <v>0.23893948309046276</v>
      </c>
      <c r="N111" s="122">
        <v>0.21128744728233564</v>
      </c>
      <c r="O111" s="122">
        <v>0.1304037291535517</v>
      </c>
      <c r="P111" s="122">
        <v>0.37205285127392818</v>
      </c>
      <c r="Q111" s="122">
        <v>0.34397691386167062</v>
      </c>
      <c r="R111" s="122">
        <v>0.1945248809450735</v>
      </c>
      <c r="S111" s="122">
        <v>0.10988303742509557</v>
      </c>
      <c r="T111" s="122">
        <v>0.15109732073683799</v>
      </c>
      <c r="U111" s="122">
        <v>0.1621482550156858</v>
      </c>
      <c r="V111" s="122">
        <v>0.22800227888180274</v>
      </c>
      <c r="W111" s="122">
        <v>0.35055381749356429</v>
      </c>
      <c r="X111" s="122">
        <v>0.43064970660386265</v>
      </c>
      <c r="Y111" s="122">
        <v>0.33147234598196079</v>
      </c>
      <c r="DA111" s="130" t="s">
        <v>3355</v>
      </c>
    </row>
    <row r="112" spans="1:105" ht="12" customHeight="1" x14ac:dyDescent="0.25">
      <c r="A112" s="97" t="s">
        <v>130</v>
      </c>
      <c r="B112" s="98"/>
      <c r="C112" s="98">
        <v>4.9398025153739575E-2</v>
      </c>
      <c r="D112" s="98">
        <v>0.14494828900393983</v>
      </c>
      <c r="E112" s="98">
        <v>0.11311256104271142</v>
      </c>
      <c r="F112" s="98">
        <v>8.5343806957514493E-2</v>
      </c>
      <c r="G112" s="98">
        <v>8.4929261390061003E-2</v>
      </c>
      <c r="H112" s="98">
        <v>7.1093839476438062E-2</v>
      </c>
      <c r="I112" s="98">
        <v>8.3872482116614161E-2</v>
      </c>
      <c r="J112" s="98">
        <v>9.021662980869577E-2</v>
      </c>
      <c r="K112" s="98">
        <v>0.12346413962970805</v>
      </c>
      <c r="L112" s="98">
        <v>0.13924399407405608</v>
      </c>
      <c r="M112" s="98">
        <v>8.2890433066629979E-2</v>
      </c>
      <c r="N112" s="98">
        <v>0.10101816625167817</v>
      </c>
      <c r="O112" s="98">
        <v>7.6661160493945196E-2</v>
      </c>
      <c r="P112" s="98">
        <v>0.18593757564070662</v>
      </c>
      <c r="Q112" s="98">
        <v>0.1388817915404906</v>
      </c>
      <c r="R112" s="98">
        <v>6.6989144662754366E-2</v>
      </c>
      <c r="S112" s="98">
        <v>4.7448254828767383E-2</v>
      </c>
      <c r="T112" s="98">
        <v>4.9643084105318112E-2</v>
      </c>
      <c r="U112" s="98">
        <v>5.5618026320399132E-2</v>
      </c>
      <c r="V112" s="98">
        <v>7.2840845149999944E-2</v>
      </c>
      <c r="W112" s="98">
        <v>0.13416128915260203</v>
      </c>
      <c r="X112" s="98">
        <v>0.19842871018178787</v>
      </c>
      <c r="Y112" s="98">
        <v>0.17295078707993938</v>
      </c>
      <c r="DA112" s="63" t="s">
        <v>3356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1.3530310725627415E-4</v>
      </c>
      <c r="F113" s="98">
        <v>2.0040864170789137E-4</v>
      </c>
      <c r="G113" s="98">
        <v>0</v>
      </c>
      <c r="H113" s="98">
        <v>1.5477477736314542E-4</v>
      </c>
      <c r="I113" s="98">
        <v>0</v>
      </c>
      <c r="J113" s="98">
        <v>2.7431401694060257E-4</v>
      </c>
      <c r="K113" s="98">
        <v>5.724512524661467E-4</v>
      </c>
      <c r="L113" s="98">
        <v>6.5801858848973103E-4</v>
      </c>
      <c r="M113" s="98">
        <v>5.7645433583673972E-4</v>
      </c>
      <c r="N113" s="98">
        <v>9.5251910786775475E-4</v>
      </c>
      <c r="O113" s="98">
        <v>6.0209533918732924E-4</v>
      </c>
      <c r="P113" s="98">
        <v>3.3812594173798973E-3</v>
      </c>
      <c r="Q113" s="98">
        <v>1.8501384537892662E-3</v>
      </c>
      <c r="R113" s="98">
        <v>1.6814840785792649E-3</v>
      </c>
      <c r="S113" s="98">
        <v>9.6748850929560243E-5</v>
      </c>
      <c r="T113" s="98">
        <v>9.8768441919980243E-4</v>
      </c>
      <c r="U113" s="98">
        <v>8.1089255311306264E-4</v>
      </c>
      <c r="V113" s="98">
        <v>5.8681858269816556E-4</v>
      </c>
      <c r="W113" s="98">
        <v>3.9069663232638172E-3</v>
      </c>
      <c r="X113" s="98">
        <v>7.2959153058385654E-3</v>
      </c>
      <c r="Y113" s="98">
        <v>1.0698664931705874E-2</v>
      </c>
      <c r="DA113" s="63" t="s">
        <v>3357</v>
      </c>
    </row>
    <row r="114" spans="1:105" ht="12" customHeight="1" x14ac:dyDescent="0.25">
      <c r="A114" s="100" t="s">
        <v>198</v>
      </c>
      <c r="B114" s="101"/>
      <c r="C114" s="101">
        <v>0</v>
      </c>
      <c r="D114" s="101">
        <v>0</v>
      </c>
      <c r="E114" s="101">
        <v>6.3714295332905504E-5</v>
      </c>
      <c r="F114" s="101">
        <v>1.0066694828601747E-4</v>
      </c>
      <c r="G114" s="101">
        <v>0</v>
      </c>
      <c r="H114" s="101">
        <v>7.5178337645430635E-5</v>
      </c>
      <c r="I114" s="101">
        <v>0</v>
      </c>
      <c r="J114" s="101">
        <v>1.3231961013625976E-4</v>
      </c>
      <c r="K114" s="101">
        <v>2.8683059746821571E-4</v>
      </c>
      <c r="L114" s="101">
        <v>3.182045125334607E-4</v>
      </c>
      <c r="M114" s="101">
        <v>2.8929761677305157E-4</v>
      </c>
      <c r="N114" s="101">
        <v>4.7775689527778422E-4</v>
      </c>
      <c r="O114" s="101">
        <v>3.0769633394592245E-4</v>
      </c>
      <c r="P114" s="101">
        <v>1.6268651924874794E-3</v>
      </c>
      <c r="Q114" s="101">
        <v>9.0685232532617332E-4</v>
      </c>
      <c r="R114" s="101">
        <v>8.1160920818337064E-4</v>
      </c>
      <c r="S114" s="101">
        <v>4.7095220334788069E-5</v>
      </c>
      <c r="T114" s="101">
        <v>5.6264210240464132E-4</v>
      </c>
      <c r="U114" s="101">
        <v>4.1915619242439164E-4</v>
      </c>
      <c r="V114" s="101">
        <v>2.9468589680137713E-4</v>
      </c>
      <c r="W114" s="101">
        <v>1.8914221808735143E-3</v>
      </c>
      <c r="X114" s="101">
        <v>2.8814419896574434E-3</v>
      </c>
      <c r="Y114" s="101">
        <v>3.4965404909801821E-3</v>
      </c>
      <c r="DA114" s="131" t="s">
        <v>3358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7.1588811923368632E-5</v>
      </c>
      <c r="F115" s="104">
        <v>9.9741693421873909E-5</v>
      </c>
      <c r="G115" s="104">
        <v>0</v>
      </c>
      <c r="H115" s="104">
        <v>7.9596439717714797E-5</v>
      </c>
      <c r="I115" s="104">
        <v>0</v>
      </c>
      <c r="J115" s="104">
        <v>1.4199440680434278E-4</v>
      </c>
      <c r="K115" s="104">
        <v>2.8562065499793099E-4</v>
      </c>
      <c r="L115" s="104">
        <v>3.3981407595627032E-4</v>
      </c>
      <c r="M115" s="104">
        <v>2.8715671906368815E-4</v>
      </c>
      <c r="N115" s="104">
        <v>4.7476221258997052E-4</v>
      </c>
      <c r="O115" s="104">
        <v>2.9439900524140685E-4</v>
      </c>
      <c r="P115" s="104">
        <v>1.7543942248924175E-3</v>
      </c>
      <c r="Q115" s="104">
        <v>9.4328612846309291E-4</v>
      </c>
      <c r="R115" s="104">
        <v>8.6987487039589433E-4</v>
      </c>
      <c r="S115" s="104">
        <v>4.9653630594772174E-5</v>
      </c>
      <c r="T115" s="104">
        <v>4.2504231679516116E-4</v>
      </c>
      <c r="U115" s="104">
        <v>3.9173636068867099E-4</v>
      </c>
      <c r="V115" s="104">
        <v>2.9213268589678838E-4</v>
      </c>
      <c r="W115" s="104">
        <v>2.0155441423903029E-3</v>
      </c>
      <c r="X115" s="104">
        <v>4.4144733161811224E-3</v>
      </c>
      <c r="Y115" s="104">
        <v>7.2021244407256919E-3</v>
      </c>
      <c r="DA115" s="132" t="s">
        <v>3359</v>
      </c>
    </row>
    <row r="116" spans="1:105" ht="12" customHeight="1" x14ac:dyDescent="0.25">
      <c r="A116" s="106" t="s">
        <v>122</v>
      </c>
      <c r="B116" s="101"/>
      <c r="C116" s="101">
        <v>1.3358171518255753E-2</v>
      </c>
      <c r="D116" s="101">
        <v>6.2890781917920727E-3</v>
      </c>
      <c r="E116" s="101">
        <v>3.8886273166395209E-2</v>
      </c>
      <c r="F116" s="101">
        <v>5.6282481545784274E-2</v>
      </c>
      <c r="G116" s="101">
        <v>2.9380286649136927E-2</v>
      </c>
      <c r="H116" s="101">
        <v>3.2282651632179971E-2</v>
      </c>
      <c r="I116" s="101">
        <v>2.3492220068266616E-2</v>
      </c>
      <c r="J116" s="101">
        <v>4.6588975681985008E-2</v>
      </c>
      <c r="K116" s="101">
        <v>3.5788658019075319E-2</v>
      </c>
      <c r="L116" s="101">
        <v>0.10500377479793037</v>
      </c>
      <c r="M116" s="101">
        <v>4.6345754920180608E-2</v>
      </c>
      <c r="N116" s="101">
        <v>5.3234565073614223E-2</v>
      </c>
      <c r="O116" s="101">
        <v>1.4248431125136135E-2</v>
      </c>
      <c r="P116" s="101">
        <v>2.0245342281009125E-2</v>
      </c>
      <c r="Q116" s="101">
        <v>2.3907710064732621E-2</v>
      </c>
      <c r="R116" s="101">
        <v>2.1266134152210299E-2</v>
      </c>
      <c r="S116" s="101">
        <v>2.3465454728590521E-2</v>
      </c>
      <c r="T116" s="101">
        <v>2.6546257787009482E-2</v>
      </c>
      <c r="U116" s="101">
        <v>2.1842292521058394E-2</v>
      </c>
      <c r="V116" s="101">
        <v>5.3834359555045605E-2</v>
      </c>
      <c r="W116" s="101">
        <v>1.9697800019296215E-4</v>
      </c>
      <c r="X116" s="101">
        <v>8.3187300123803293E-2</v>
      </c>
      <c r="Y116" s="101">
        <v>6.0212164060980969E-2</v>
      </c>
      <c r="DA116" s="131" t="s">
        <v>3360</v>
      </c>
    </row>
    <row r="117" spans="1:105" ht="12" customHeight="1" x14ac:dyDescent="0.25">
      <c r="A117" s="107" t="s">
        <v>121</v>
      </c>
      <c r="B117" s="104"/>
      <c r="C117" s="104">
        <v>2.1749637413248293E-4</v>
      </c>
      <c r="D117" s="104">
        <v>1.154638433589264E-4</v>
      </c>
      <c r="E117" s="104">
        <v>3.6651733270528716E-2</v>
      </c>
      <c r="F117" s="104">
        <v>1.6544873728647925E-2</v>
      </c>
      <c r="G117" s="104">
        <v>1.4459502060943978E-2</v>
      </c>
      <c r="H117" s="104">
        <v>1.4073806099162046E-2</v>
      </c>
      <c r="I117" s="104">
        <v>2.6225052070389346E-2</v>
      </c>
      <c r="J117" s="104">
        <v>4.4766041785407169E-2</v>
      </c>
      <c r="K117" s="104">
        <v>8.6005078627919021E-2</v>
      </c>
      <c r="L117" s="104">
        <v>7.0191971898081004E-2</v>
      </c>
      <c r="M117" s="104">
        <v>0.10912684076781544</v>
      </c>
      <c r="N117" s="104">
        <v>5.6082196849175522E-2</v>
      </c>
      <c r="O117" s="104">
        <v>3.8892042195283028E-2</v>
      </c>
      <c r="P117" s="104">
        <v>0.16248867393483252</v>
      </c>
      <c r="Q117" s="104">
        <v>0.17933727380265807</v>
      </c>
      <c r="R117" s="104">
        <v>0.10458811805152955</v>
      </c>
      <c r="S117" s="104">
        <v>3.8872579016808108E-2</v>
      </c>
      <c r="T117" s="104">
        <v>7.392029442531059E-2</v>
      </c>
      <c r="U117" s="104">
        <v>8.3877043621115227E-2</v>
      </c>
      <c r="V117" s="104">
        <v>0.10074025559405904</v>
      </c>
      <c r="W117" s="104">
        <v>0.21228858401750544</v>
      </c>
      <c r="X117" s="104">
        <v>0.14173778099243295</v>
      </c>
      <c r="Y117" s="104">
        <v>8.7610729909334564E-2</v>
      </c>
      <c r="DA117" s="132" t="s">
        <v>3361</v>
      </c>
    </row>
    <row r="118" spans="1:105" ht="12" customHeight="1" x14ac:dyDescent="0.25">
      <c r="A118" s="108" t="s">
        <v>53</v>
      </c>
      <c r="B118" s="98"/>
      <c r="C118" s="98">
        <v>4.8802729997620564E-5</v>
      </c>
      <c r="D118" s="98">
        <v>2.9879508902231333E-5</v>
      </c>
      <c r="E118" s="98">
        <v>1.785578744095874E-2</v>
      </c>
      <c r="F118" s="98">
        <v>7.3063943473092524E-3</v>
      </c>
      <c r="G118" s="98">
        <v>6.9698622352958152E-3</v>
      </c>
      <c r="H118" s="98">
        <v>6.6877372964907963E-3</v>
      </c>
      <c r="I118" s="98">
        <v>1.4218375420143599E-2</v>
      </c>
      <c r="J118" s="98">
        <v>2.2366687500228882E-2</v>
      </c>
      <c r="K118" s="98">
        <v>4.3883046942158326E-2</v>
      </c>
      <c r="L118" s="98">
        <v>3.5481853265963446E-2</v>
      </c>
      <c r="M118" s="98">
        <v>5.7193177139231687E-2</v>
      </c>
      <c r="N118" s="98">
        <v>2.922066260846895E-2</v>
      </c>
      <c r="O118" s="98">
        <v>2.1099827785144319E-2</v>
      </c>
      <c r="P118" s="98">
        <v>7.8675381398081626E-2</v>
      </c>
      <c r="Q118" s="98">
        <v>8.5753540415407656E-2</v>
      </c>
      <c r="R118" s="98">
        <v>5.0164025574096473E-2</v>
      </c>
      <c r="S118" s="98">
        <v>1.9599432166467187E-2</v>
      </c>
      <c r="T118" s="98">
        <v>3.6184380452381988E-2</v>
      </c>
      <c r="U118" s="98">
        <v>4.0385895963843781E-2</v>
      </c>
      <c r="V118" s="98">
        <v>4.5121966873534938E-2</v>
      </c>
      <c r="W118" s="98">
        <v>0.101881698035374</v>
      </c>
      <c r="X118" s="98">
        <v>6.3367638397905476E-2</v>
      </c>
      <c r="Y118" s="98">
        <v>3.4633984791858155E-2</v>
      </c>
      <c r="DA118" s="63" t="s">
        <v>3362</v>
      </c>
    </row>
    <row r="119" spans="1:105" ht="12" customHeight="1" x14ac:dyDescent="0.25">
      <c r="A119" s="108" t="s">
        <v>52</v>
      </c>
      <c r="B119" s="98"/>
      <c r="C119" s="98">
        <v>1.6869364413486237E-4</v>
      </c>
      <c r="D119" s="98">
        <v>8.5584334456695072E-5</v>
      </c>
      <c r="E119" s="98">
        <v>1.8795945829569977E-2</v>
      </c>
      <c r="F119" s="98">
        <v>9.2384793813386715E-3</v>
      </c>
      <c r="G119" s="98">
        <v>7.4896398256481637E-3</v>
      </c>
      <c r="H119" s="98">
        <v>7.3860688026712506E-3</v>
      </c>
      <c r="I119" s="98">
        <v>1.2006676650245749E-2</v>
      </c>
      <c r="J119" s="98">
        <v>2.2399354285178287E-2</v>
      </c>
      <c r="K119" s="98">
        <v>4.2122031685760709E-2</v>
      </c>
      <c r="L119" s="98">
        <v>3.4710118632117558E-2</v>
      </c>
      <c r="M119" s="98">
        <v>5.1933663628583752E-2</v>
      </c>
      <c r="N119" s="98">
        <v>2.6861534240706576E-2</v>
      </c>
      <c r="O119" s="98">
        <v>1.7792214410138719E-2</v>
      </c>
      <c r="P119" s="98">
        <v>8.3813292536750919E-2</v>
      </c>
      <c r="Q119" s="98">
        <v>9.3583733387250442E-2</v>
      </c>
      <c r="R119" s="98">
        <v>5.4424092477433086E-2</v>
      </c>
      <c r="S119" s="98">
        <v>1.9273146850340924E-2</v>
      </c>
      <c r="T119" s="98">
        <v>3.7735913972928595E-2</v>
      </c>
      <c r="U119" s="98">
        <v>4.3491147657271426E-2</v>
      </c>
      <c r="V119" s="98">
        <v>5.5618288720524101E-2</v>
      </c>
      <c r="W119" s="98">
        <v>0.11040688598213147</v>
      </c>
      <c r="X119" s="98">
        <v>7.8370142594527473E-2</v>
      </c>
      <c r="Y119" s="98">
        <v>5.2976745117476409E-2</v>
      </c>
      <c r="DA119" s="63" t="s">
        <v>3363</v>
      </c>
    </row>
    <row r="120" spans="1:105" ht="12" customHeight="1" x14ac:dyDescent="0.25">
      <c r="A120" s="121" t="s">
        <v>54</v>
      </c>
      <c r="B120" s="122"/>
      <c r="C120" s="122">
        <v>5.7485788623524645E-2</v>
      </c>
      <c r="D120" s="122">
        <v>8.538205097651877E-2</v>
      </c>
      <c r="E120" s="122">
        <v>0.11607344502812983</v>
      </c>
      <c r="F120" s="122">
        <v>9.1100337266674075E-2</v>
      </c>
      <c r="G120" s="122">
        <v>8.0655499395139441E-2</v>
      </c>
      <c r="H120" s="122">
        <v>7.0167145991639021E-2</v>
      </c>
      <c r="I120" s="122">
        <v>8.7027932134703445E-2</v>
      </c>
      <c r="J120" s="122">
        <v>8.9058037437596257E-2</v>
      </c>
      <c r="K120" s="122">
        <v>0.12680622106375167</v>
      </c>
      <c r="L120" s="122">
        <v>0.13286458432188075</v>
      </c>
      <c r="M120" s="122">
        <v>9.5950140413321769E-2</v>
      </c>
      <c r="N120" s="122">
        <v>9.5484398999450895E-2</v>
      </c>
      <c r="O120" s="122">
        <v>7.1580283107926565E-2</v>
      </c>
      <c r="P120" s="122">
        <v>0.19346153959053849</v>
      </c>
      <c r="Q120" s="122">
        <v>0.16174941409728186</v>
      </c>
      <c r="R120" s="122">
        <v>8.7298322559504982E-2</v>
      </c>
      <c r="S120" s="122">
        <v>5.4439467900038473E-2</v>
      </c>
      <c r="T120" s="122">
        <v>6.956764500044553E-2</v>
      </c>
      <c r="U120" s="122">
        <v>7.6367665884899072E-2</v>
      </c>
      <c r="V120" s="122">
        <v>0.10294507691920243</v>
      </c>
      <c r="W120" s="122">
        <v>0.15024433612811697</v>
      </c>
      <c r="X120" s="122">
        <v>0.19660422406689632</v>
      </c>
      <c r="Y120" s="122">
        <v>0.15541617971091962</v>
      </c>
      <c r="DA120" s="130" t="s">
        <v>3364</v>
      </c>
    </row>
    <row r="121" spans="1:105" ht="12" customHeight="1" x14ac:dyDescent="0.25">
      <c r="A121" s="97" t="s">
        <v>50</v>
      </c>
      <c r="B121" s="98"/>
      <c r="C121" s="98">
        <v>4.9404723187337622E-2</v>
      </c>
      <c r="D121" s="98">
        <v>7.5333070205819044E-2</v>
      </c>
      <c r="E121" s="98">
        <v>4.1840922918856424E-2</v>
      </c>
      <c r="F121" s="98">
        <v>3.2861027416628288E-2</v>
      </c>
      <c r="G121" s="98">
        <v>4.6560967800309098E-2</v>
      </c>
      <c r="H121" s="98">
        <v>3.9174712232533507E-2</v>
      </c>
      <c r="I121" s="98">
        <v>5.7900892266405636E-2</v>
      </c>
      <c r="J121" s="98">
        <v>3.6881407736053057E-2</v>
      </c>
      <c r="K121" s="98">
        <v>5.9170725229691315E-2</v>
      </c>
      <c r="L121" s="98">
        <v>3.6804019158703433E-2</v>
      </c>
      <c r="M121" s="98">
        <v>1.47917804770947E-2</v>
      </c>
      <c r="N121" s="98">
        <v>2.7061577604994801E-2</v>
      </c>
      <c r="O121" s="98">
        <v>3.1930051909824377E-2</v>
      </c>
      <c r="P121" s="98">
        <v>7.4676248436699511E-2</v>
      </c>
      <c r="Q121" s="98">
        <v>4.9080025814046489E-2</v>
      </c>
      <c r="R121" s="98">
        <v>2.4871037576815205E-2</v>
      </c>
      <c r="S121" s="98">
        <v>2.402021990770651E-2</v>
      </c>
      <c r="T121" s="98">
        <v>2.6958869842543216E-2</v>
      </c>
      <c r="U121" s="98">
        <v>3.0145976723472342E-2</v>
      </c>
      <c r="V121" s="98">
        <v>3.8756752133852448E-2</v>
      </c>
      <c r="W121" s="98">
        <v>6.291429289664574E-2</v>
      </c>
      <c r="X121" s="98">
        <v>8.4754223886947769E-2</v>
      </c>
      <c r="Y121" s="98">
        <v>7.5980505839539345E-2</v>
      </c>
      <c r="DA121" s="63" t="s">
        <v>3365</v>
      </c>
    </row>
    <row r="122" spans="1:105" ht="12" customHeight="1" x14ac:dyDescent="0.25">
      <c r="A122" s="109" t="s">
        <v>120</v>
      </c>
      <c r="B122" s="33"/>
      <c r="C122" s="33">
        <v>8.0810654361870207E-3</v>
      </c>
      <c r="D122" s="33">
        <v>1.0048980770699722E-2</v>
      </c>
      <c r="E122" s="33">
        <v>7.4232522109273405E-2</v>
      </c>
      <c r="F122" s="33">
        <v>5.823930985004578E-2</v>
      </c>
      <c r="G122" s="33">
        <v>3.4094531594830349E-2</v>
      </c>
      <c r="H122" s="33">
        <v>3.0992433759105518E-2</v>
      </c>
      <c r="I122" s="33">
        <v>2.9127039868297809E-2</v>
      </c>
      <c r="J122" s="33">
        <v>5.2176629701543208E-2</v>
      </c>
      <c r="K122" s="33">
        <v>6.7635495834060366E-2</v>
      </c>
      <c r="L122" s="33">
        <v>9.6060565163177333E-2</v>
      </c>
      <c r="M122" s="33">
        <v>8.1158359936227054E-2</v>
      </c>
      <c r="N122" s="33">
        <v>6.8422821394456101E-2</v>
      </c>
      <c r="O122" s="33">
        <v>3.9650231198102188E-2</v>
      </c>
      <c r="P122" s="33">
        <v>0.118785291153839</v>
      </c>
      <c r="Q122" s="33">
        <v>0.11266938828323536</v>
      </c>
      <c r="R122" s="33">
        <v>6.2427284982689783E-2</v>
      </c>
      <c r="S122" s="33">
        <v>3.041924799233197E-2</v>
      </c>
      <c r="T122" s="33">
        <v>4.2608775157902304E-2</v>
      </c>
      <c r="U122" s="33">
        <v>4.6221689161426736E-2</v>
      </c>
      <c r="V122" s="33">
        <v>6.4188324785349998E-2</v>
      </c>
      <c r="W122" s="33">
        <v>8.7330043231471241E-2</v>
      </c>
      <c r="X122" s="33">
        <v>0.11185000017994855</v>
      </c>
      <c r="Y122" s="33">
        <v>7.9435673871380286E-2</v>
      </c>
      <c r="DA122" s="60" t="s">
        <v>3366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209</v>
      </c>
      <c r="B124" s="117"/>
      <c r="C124" s="117">
        <f t="shared" ref="C124:Q124" si="42">C125+C128+C130+C139</f>
        <v>822.74028128535792</v>
      </c>
      <c r="D124" s="117">
        <f t="shared" si="42"/>
        <v>571.31261266910178</v>
      </c>
      <c r="E124" s="117">
        <f t="shared" si="42"/>
        <v>575.1617272089552</v>
      </c>
      <c r="F124" s="117">
        <f t="shared" si="42"/>
        <v>704.57229554682135</v>
      </c>
      <c r="G124" s="117">
        <f t="shared" si="42"/>
        <v>492.2245431648924</v>
      </c>
      <c r="H124" s="117">
        <f t="shared" si="42"/>
        <v>399.07945486219177</v>
      </c>
      <c r="I124" s="117">
        <f t="shared" si="42"/>
        <v>519.6895404690182</v>
      </c>
      <c r="J124" s="117">
        <f t="shared" si="42"/>
        <v>570.63221942607174</v>
      </c>
      <c r="K124" s="117">
        <f t="shared" si="42"/>
        <v>593.13804906492953</v>
      </c>
      <c r="L124" s="117">
        <f t="shared" si="42"/>
        <v>577.05841351633558</v>
      </c>
      <c r="M124" s="117">
        <f t="shared" si="42"/>
        <v>670.02106837786459</v>
      </c>
      <c r="N124" s="117">
        <f t="shared" si="42"/>
        <v>722.55313499369356</v>
      </c>
      <c r="O124" s="117">
        <f t="shared" si="42"/>
        <v>732.4933367968174</v>
      </c>
      <c r="P124" s="117">
        <f t="shared" si="42"/>
        <v>533.00180329889247</v>
      </c>
      <c r="Q124" s="117">
        <f t="shared" si="42"/>
        <v>595.62183996318618</v>
      </c>
      <c r="R124" s="117">
        <f t="shared" ref="R124:V124" si="43">R125+R128+R130+R139</f>
        <v>415.571370570748</v>
      </c>
      <c r="S124" s="117">
        <f t="shared" si="43"/>
        <v>393.08711212672591</v>
      </c>
      <c r="T124" s="117">
        <f t="shared" si="43"/>
        <v>272.0229649764791</v>
      </c>
      <c r="U124" s="117">
        <f t="shared" si="43"/>
        <v>351.85680896364181</v>
      </c>
      <c r="V124" s="117">
        <f t="shared" si="43"/>
        <v>289.86347934407456</v>
      </c>
      <c r="W124" s="117">
        <f t="shared" ref="W124:Y124" si="44">W125+W128+W130+W139</f>
        <v>357.99086190483405</v>
      </c>
      <c r="X124" s="117">
        <f t="shared" si="44"/>
        <v>301.72003811045454</v>
      </c>
      <c r="Y124" s="117">
        <f t="shared" si="44"/>
        <v>322.21477332831154</v>
      </c>
      <c r="DA124" s="129" t="s">
        <v>3367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705.326592660345</v>
      </c>
      <c r="D125" s="122">
        <f t="shared" si="45"/>
        <v>488.83125793792544</v>
      </c>
      <c r="E125" s="122">
        <f t="shared" si="45"/>
        <v>487.7181090334476</v>
      </c>
      <c r="F125" s="122">
        <f t="shared" si="45"/>
        <v>584.47478028821843</v>
      </c>
      <c r="G125" s="122">
        <f t="shared" si="45"/>
        <v>408.05595847797809</v>
      </c>
      <c r="H125" s="122">
        <f t="shared" si="45"/>
        <v>327.8168623287778</v>
      </c>
      <c r="I125" s="122">
        <f t="shared" si="45"/>
        <v>423.62371270932772</v>
      </c>
      <c r="J125" s="122">
        <f t="shared" si="45"/>
        <v>482.21149772436604</v>
      </c>
      <c r="K125" s="122">
        <f t="shared" si="45"/>
        <v>491.87484840504811</v>
      </c>
      <c r="L125" s="122">
        <f t="shared" si="45"/>
        <v>479.80288277286104</v>
      </c>
      <c r="M125" s="122">
        <f t="shared" si="45"/>
        <v>546.54520458992181</v>
      </c>
      <c r="N125" s="122">
        <f t="shared" si="45"/>
        <v>590.45958792789156</v>
      </c>
      <c r="O125" s="122">
        <f t="shared" si="45"/>
        <v>609.11475510373373</v>
      </c>
      <c r="P125" s="122">
        <f t="shared" si="45"/>
        <v>427.55593377382917</v>
      </c>
      <c r="Q125" s="122">
        <f t="shared" si="45"/>
        <v>475.63569064460046</v>
      </c>
      <c r="R125" s="122">
        <f t="shared" ref="R125:V125" si="46">SUM(R126:R127)</f>
        <v>332.39489892813145</v>
      </c>
      <c r="S125" s="122">
        <f t="shared" si="46"/>
        <v>313.50774081785295</v>
      </c>
      <c r="T125" s="122">
        <f t="shared" si="46"/>
        <v>221.37845860508216</v>
      </c>
      <c r="U125" s="122">
        <f t="shared" si="46"/>
        <v>278.25286858116704</v>
      </c>
      <c r="V125" s="122">
        <f t="shared" si="46"/>
        <v>226.25355717425879</v>
      </c>
      <c r="W125" s="122">
        <f t="shared" ref="W125:Y125" si="47">SUM(W126:W127)</f>
        <v>275.04295378085345</v>
      </c>
      <c r="X125" s="122">
        <f t="shared" si="47"/>
        <v>224.94008807002106</v>
      </c>
      <c r="Y125" s="122">
        <f t="shared" si="47"/>
        <v>224.54692537123481</v>
      </c>
      <c r="DA125" s="130" t="s">
        <v>3368</v>
      </c>
    </row>
    <row r="126" spans="1:105" ht="12" customHeight="1" x14ac:dyDescent="0.25">
      <c r="A126" s="97" t="s">
        <v>199</v>
      </c>
      <c r="B126" s="98"/>
      <c r="C126" s="98">
        <v>702.93391836588785</v>
      </c>
      <c r="D126" s="98">
        <v>487.03693823955143</v>
      </c>
      <c r="E126" s="98">
        <v>485.98370891637393</v>
      </c>
      <c r="F126" s="98">
        <v>582.37437322500671</v>
      </c>
      <c r="G126" s="98">
        <v>406.64242184980651</v>
      </c>
      <c r="H126" s="98">
        <v>326.71800260345293</v>
      </c>
      <c r="I126" s="98">
        <v>422.30576163833115</v>
      </c>
      <c r="J126" s="98">
        <v>480.75012058549771</v>
      </c>
      <c r="K126" s="98">
        <v>490.42056685122407</v>
      </c>
      <c r="L126" s="98">
        <v>478.35680246488278</v>
      </c>
      <c r="M126" s="98">
        <v>544.92754030477681</v>
      </c>
      <c r="N126" s="98">
        <v>588.6883805738745</v>
      </c>
      <c r="O126" s="98">
        <v>607.27568960090559</v>
      </c>
      <c r="P126" s="98">
        <v>426.14954427082495</v>
      </c>
      <c r="Q126" s="98">
        <v>474.07033708303402</v>
      </c>
      <c r="R126" s="98">
        <v>331.34574271907888</v>
      </c>
      <c r="S126" s="98">
        <v>312.53393568699329</v>
      </c>
      <c r="T126" s="98">
        <v>220.69222204111441</v>
      </c>
      <c r="U126" s="98">
        <v>277.3971337584228</v>
      </c>
      <c r="V126" s="98">
        <v>225.56054599123618</v>
      </c>
      <c r="W126" s="98">
        <v>274.2164146645253</v>
      </c>
      <c r="X126" s="98">
        <v>224.30027323351925</v>
      </c>
      <c r="Y126" s="98">
        <v>223.91241380548746</v>
      </c>
      <c r="DA126" s="63" t="s">
        <v>3369</v>
      </c>
    </row>
    <row r="127" spans="1:105" ht="12" customHeight="1" x14ac:dyDescent="0.25">
      <c r="A127" s="97" t="s">
        <v>53</v>
      </c>
      <c r="B127" s="98"/>
      <c r="C127" s="98">
        <v>2.3926742944571306</v>
      </c>
      <c r="D127" s="98">
        <v>1.7943196983739917</v>
      </c>
      <c r="E127" s="98">
        <v>1.7344001170737025</v>
      </c>
      <c r="F127" s="98">
        <v>2.100407063211752</v>
      </c>
      <c r="G127" s="98">
        <v>1.4135366281716015</v>
      </c>
      <c r="H127" s="98">
        <v>1.0988597253248968</v>
      </c>
      <c r="I127" s="98">
        <v>1.3179510709965707</v>
      </c>
      <c r="J127" s="98">
        <v>1.4613771388683015</v>
      </c>
      <c r="K127" s="98">
        <v>1.4542815538240543</v>
      </c>
      <c r="L127" s="98">
        <v>1.4460803079782514</v>
      </c>
      <c r="M127" s="98">
        <v>1.6176642851449947</v>
      </c>
      <c r="N127" s="98">
        <v>1.7712073540170123</v>
      </c>
      <c r="O127" s="98">
        <v>1.8390655028281131</v>
      </c>
      <c r="P127" s="98">
        <v>1.4063895030042337</v>
      </c>
      <c r="Q127" s="98">
        <v>1.5653535615664262</v>
      </c>
      <c r="R127" s="98">
        <v>1.0491562090525444</v>
      </c>
      <c r="S127" s="98">
        <v>0.97380513085967568</v>
      </c>
      <c r="T127" s="98">
        <v>0.6862365639677569</v>
      </c>
      <c r="U127" s="98">
        <v>0.85573482274425339</v>
      </c>
      <c r="V127" s="98">
        <v>0.69301118302261533</v>
      </c>
      <c r="W127" s="98">
        <v>0.82653911632817467</v>
      </c>
      <c r="X127" s="98">
        <v>0.63981483650182547</v>
      </c>
      <c r="Y127" s="98">
        <v>0.63451156574735368</v>
      </c>
      <c r="DA127" s="63" t="s">
        <v>3370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0.54719238486483224</v>
      </c>
      <c r="D128" s="122">
        <f t="shared" si="48"/>
        <v>0.16225339905008831</v>
      </c>
      <c r="E128" s="122">
        <f t="shared" si="48"/>
        <v>0.57032077041081874</v>
      </c>
      <c r="F128" s="122">
        <f t="shared" si="48"/>
        <v>1.1135635945366489</v>
      </c>
      <c r="G128" s="122">
        <f t="shared" si="48"/>
        <v>0.63344101957900767</v>
      </c>
      <c r="H128" s="122">
        <f t="shared" si="48"/>
        <v>0.90657945877852553</v>
      </c>
      <c r="I128" s="122">
        <f t="shared" si="48"/>
        <v>1.1362811618271726</v>
      </c>
      <c r="J128" s="122">
        <f t="shared" si="48"/>
        <v>0.64036209628100416</v>
      </c>
      <c r="K128" s="122">
        <f t="shared" si="48"/>
        <v>0.96703726992662276</v>
      </c>
      <c r="L128" s="122">
        <f t="shared" si="48"/>
        <v>1.0833308688383558</v>
      </c>
      <c r="M128" s="122">
        <f t="shared" si="48"/>
        <v>1.3575049487694117</v>
      </c>
      <c r="N128" s="122">
        <f t="shared" si="48"/>
        <v>2.3436434473583581</v>
      </c>
      <c r="O128" s="122">
        <f t="shared" si="48"/>
        <v>1.2337282809066452</v>
      </c>
      <c r="P128" s="122">
        <f t="shared" si="48"/>
        <v>0.53441104363141867</v>
      </c>
      <c r="Q128" s="122">
        <f t="shared" si="48"/>
        <v>0.68470683383449904</v>
      </c>
      <c r="R128" s="122">
        <f t="shared" si="48"/>
        <v>0.64275220985478165</v>
      </c>
      <c r="S128" s="122">
        <f t="shared" si="48"/>
        <v>0.6655602414866385</v>
      </c>
      <c r="T128" s="122">
        <f t="shared" si="48"/>
        <v>0.60370211015383346</v>
      </c>
      <c r="U128" s="122">
        <f t="shared" si="48"/>
        <v>0.69618470921626807</v>
      </c>
      <c r="V128" s="122">
        <f t="shared" si="48"/>
        <v>0.4860248161701784</v>
      </c>
      <c r="W128" s="122">
        <f t="shared" si="48"/>
        <v>0.62040362425635065</v>
      </c>
      <c r="X128" s="122">
        <f t="shared" si="48"/>
        <v>0.55093942709189436</v>
      </c>
      <c r="Y128" s="122">
        <f t="shared" si="48"/>
        <v>0.74821845189957215</v>
      </c>
      <c r="DA128" s="130" t="s">
        <v>3371</v>
      </c>
    </row>
    <row r="129" spans="1:105" ht="12" customHeight="1" x14ac:dyDescent="0.25">
      <c r="A129" s="97" t="s">
        <v>53</v>
      </c>
      <c r="B129" s="98"/>
      <c r="C129" s="98">
        <v>0.54719238486483224</v>
      </c>
      <c r="D129" s="98">
        <v>0.16225339905008831</v>
      </c>
      <c r="E129" s="98">
        <v>0.57032077041081874</v>
      </c>
      <c r="F129" s="98">
        <v>1.1135635945366489</v>
      </c>
      <c r="G129" s="98">
        <v>0.63344101957900767</v>
      </c>
      <c r="H129" s="98">
        <v>0.90657945877852553</v>
      </c>
      <c r="I129" s="98">
        <v>1.1362811618271726</v>
      </c>
      <c r="J129" s="98">
        <v>0.64036209628100416</v>
      </c>
      <c r="K129" s="98">
        <v>0.96703726992662276</v>
      </c>
      <c r="L129" s="98">
        <v>1.0833308688383558</v>
      </c>
      <c r="M129" s="98">
        <v>1.3575049487694117</v>
      </c>
      <c r="N129" s="98">
        <v>2.3436434473583581</v>
      </c>
      <c r="O129" s="98">
        <v>1.2337282809066452</v>
      </c>
      <c r="P129" s="98">
        <v>0.53441104363141867</v>
      </c>
      <c r="Q129" s="98">
        <v>0.68470683383449904</v>
      </c>
      <c r="R129" s="98">
        <v>0.64275220985478165</v>
      </c>
      <c r="S129" s="98">
        <v>0.6655602414866385</v>
      </c>
      <c r="T129" s="98">
        <v>0.60370211015383346</v>
      </c>
      <c r="U129" s="98">
        <v>0.69618470921626807</v>
      </c>
      <c r="V129" s="98">
        <v>0.4860248161701784</v>
      </c>
      <c r="W129" s="98">
        <v>0.62040362425635065</v>
      </c>
      <c r="X129" s="98">
        <v>0.55093942709189436</v>
      </c>
      <c r="Y129" s="98">
        <v>0.74821845189957215</v>
      </c>
      <c r="DA129" s="63" t="s">
        <v>3372</v>
      </c>
    </row>
    <row r="130" spans="1:105" ht="12" customHeight="1" x14ac:dyDescent="0.25">
      <c r="A130" s="121" t="s">
        <v>55</v>
      </c>
      <c r="B130" s="122"/>
      <c r="C130" s="122">
        <v>79.271408455923606</v>
      </c>
      <c r="D130" s="122">
        <v>57.860642389435704</v>
      </c>
      <c r="E130" s="122">
        <v>58.817972809448527</v>
      </c>
      <c r="F130" s="122">
        <v>81.871192992783548</v>
      </c>
      <c r="G130" s="122">
        <v>56.099336850542421</v>
      </c>
      <c r="H130" s="122">
        <v>48.108711565258702</v>
      </c>
      <c r="I130" s="122">
        <v>64.630057191661066</v>
      </c>
      <c r="J130" s="122">
        <v>60.767223574555395</v>
      </c>
      <c r="K130" s="122">
        <v>68.732552867844319</v>
      </c>
      <c r="L130" s="122">
        <v>64.389386488932956</v>
      </c>
      <c r="M130" s="122">
        <v>84.427973827503905</v>
      </c>
      <c r="N130" s="122">
        <v>88.657457646130851</v>
      </c>
      <c r="O130" s="122">
        <v>83.986894745040544</v>
      </c>
      <c r="P130" s="122">
        <v>73.999828121284267</v>
      </c>
      <c r="Q130" s="122">
        <v>84.546527569995121</v>
      </c>
      <c r="R130" s="122">
        <v>58.978439194838209</v>
      </c>
      <c r="S130" s="122">
        <v>56.344751964008893</v>
      </c>
      <c r="T130" s="122">
        <v>36.440647939996559</v>
      </c>
      <c r="U130" s="122">
        <v>51.701223702781348</v>
      </c>
      <c r="V130" s="122">
        <v>43.678694593535212</v>
      </c>
      <c r="W130" s="122">
        <v>57.396417295139834</v>
      </c>
      <c r="X130" s="122">
        <v>52.151149171299558</v>
      </c>
      <c r="Y130" s="122">
        <v>65.060263652934523</v>
      </c>
      <c r="DA130" s="130" t="s">
        <v>3373</v>
      </c>
    </row>
    <row r="131" spans="1:105" ht="12" customHeight="1" x14ac:dyDescent="0.25">
      <c r="A131" s="97" t="s">
        <v>128</v>
      </c>
      <c r="B131" s="98"/>
      <c r="C131" s="98">
        <v>50.274535892172146</v>
      </c>
      <c r="D131" s="98">
        <v>35.828345318223612</v>
      </c>
      <c r="E131" s="98">
        <v>36.89691792375686</v>
      </c>
      <c r="F131" s="98">
        <v>45.255845728857075</v>
      </c>
      <c r="G131" s="98">
        <v>30.359713632090141</v>
      </c>
      <c r="H131" s="98">
        <v>24.862941641937461</v>
      </c>
      <c r="I131" s="98">
        <v>44.707195287133253</v>
      </c>
      <c r="J131" s="98">
        <v>46.887211685581519</v>
      </c>
      <c r="K131" s="98">
        <v>48.102289476879662</v>
      </c>
      <c r="L131" s="98">
        <v>46.902629795192325</v>
      </c>
      <c r="M131" s="98">
        <v>65.727626725550948</v>
      </c>
      <c r="N131" s="98">
        <v>63.705166482372697</v>
      </c>
      <c r="O131" s="98">
        <v>62.737693494736916</v>
      </c>
      <c r="P131" s="98">
        <v>39.363663898170351</v>
      </c>
      <c r="Q131" s="98">
        <v>42.81901127128738</v>
      </c>
      <c r="R131" s="98">
        <v>36.318933614614586</v>
      </c>
      <c r="S131" s="98">
        <v>36.909715304237828</v>
      </c>
      <c r="T131" s="98">
        <v>26.938422996063256</v>
      </c>
      <c r="U131" s="98">
        <v>37.874861854062367</v>
      </c>
      <c r="V131" s="98">
        <v>33.680776630820255</v>
      </c>
      <c r="W131" s="98">
        <v>47.836674898150989</v>
      </c>
      <c r="X131" s="98">
        <v>41.68770713031001</v>
      </c>
      <c r="Y131" s="98">
        <v>47.609759263892798</v>
      </c>
      <c r="DA131" s="63" t="s">
        <v>3374</v>
      </c>
    </row>
    <row r="132" spans="1:105" ht="12" customHeight="1" x14ac:dyDescent="0.25">
      <c r="A132" s="97" t="s">
        <v>127</v>
      </c>
      <c r="B132" s="98"/>
      <c r="C132" s="98">
        <v>6.9681705740934588E-2</v>
      </c>
      <c r="D132" s="98">
        <v>4.2491781828871068E-2</v>
      </c>
      <c r="E132" s="98">
        <v>7.2609677235919462E-2</v>
      </c>
      <c r="F132" s="98">
        <v>7.2959994391487787E-2</v>
      </c>
      <c r="G132" s="98">
        <v>4.919490237484949E-2</v>
      </c>
      <c r="H132" s="98">
        <v>4.3916235870804489E-2</v>
      </c>
      <c r="I132" s="98">
        <v>0.15151759113874086</v>
      </c>
      <c r="J132" s="98">
        <v>0.13346499190235164</v>
      </c>
      <c r="K132" s="98">
        <v>0.324325844118518</v>
      </c>
      <c r="L132" s="98">
        <v>0.12538065848445856</v>
      </c>
      <c r="M132" s="98">
        <v>0.17603163811392164</v>
      </c>
      <c r="N132" s="98">
        <v>0.10676374318823904</v>
      </c>
      <c r="O132" s="98">
        <v>0.26436220498089819</v>
      </c>
      <c r="P132" s="98">
        <v>0.5773217480647187</v>
      </c>
      <c r="Q132" s="98">
        <v>0.412628574913249</v>
      </c>
      <c r="R132" s="98">
        <v>0.27493888287710183</v>
      </c>
      <c r="S132" s="98">
        <v>0.12371056606174112</v>
      </c>
      <c r="T132" s="98">
        <v>0.15878047231109182</v>
      </c>
      <c r="U132" s="98">
        <v>0.26442594336778702</v>
      </c>
      <c r="V132" s="98">
        <v>0.22615467109984733</v>
      </c>
      <c r="W132" s="98">
        <v>0.48389971224677136</v>
      </c>
      <c r="X132" s="98">
        <v>1.0029980633816349</v>
      </c>
      <c r="Y132" s="98">
        <v>1.2640967329703972</v>
      </c>
      <c r="DA132" s="63" t="s">
        <v>3375</v>
      </c>
    </row>
    <row r="133" spans="1:105" ht="12" customHeight="1" x14ac:dyDescent="0.25">
      <c r="A133" s="100" t="s">
        <v>199</v>
      </c>
      <c r="B133" s="101"/>
      <c r="C133" s="101">
        <v>3.6644742907932161E-2</v>
      </c>
      <c r="D133" s="101">
        <v>2.2410810461788763E-2</v>
      </c>
      <c r="E133" s="101">
        <v>3.7259258891977738E-2</v>
      </c>
      <c r="F133" s="101">
        <v>3.548134483090358E-2</v>
      </c>
      <c r="G133" s="101">
        <v>2.4548348842140768E-2</v>
      </c>
      <c r="H133" s="101">
        <v>2.2769205933603827E-2</v>
      </c>
      <c r="I133" s="101">
        <v>8.0433571416177685E-2</v>
      </c>
      <c r="J133" s="101">
        <v>6.8253611257772448E-2</v>
      </c>
      <c r="K133" s="101">
        <v>0.1597189433038656</v>
      </c>
      <c r="L133" s="101">
        <v>5.8637285907576435E-2</v>
      </c>
      <c r="M133" s="101">
        <v>7.2459468145545464E-2</v>
      </c>
      <c r="N133" s="101">
        <v>4.5949478643064721E-2</v>
      </c>
      <c r="O133" s="101">
        <v>0.11942807867771232</v>
      </c>
      <c r="P133" s="101">
        <v>0.26320599952682855</v>
      </c>
      <c r="Q133" s="101">
        <v>0.19385908210066433</v>
      </c>
      <c r="R133" s="101">
        <v>0.12578663339787666</v>
      </c>
      <c r="S133" s="101">
        <v>6.383362704847656E-2</v>
      </c>
      <c r="T133" s="101">
        <v>8.0727664787852094E-2</v>
      </c>
      <c r="U133" s="101">
        <v>0.13312564983899094</v>
      </c>
      <c r="V133" s="101">
        <v>0.11009336906022346</v>
      </c>
      <c r="W133" s="101">
        <v>0.24544978030198936</v>
      </c>
      <c r="X133" s="101">
        <v>0.41561062082373895</v>
      </c>
      <c r="Y133" s="101">
        <v>0.41731977313912028</v>
      </c>
      <c r="DA133" s="131" t="s">
        <v>3376</v>
      </c>
    </row>
    <row r="134" spans="1:105" ht="12" customHeight="1" x14ac:dyDescent="0.25">
      <c r="A134" s="103" t="s">
        <v>52</v>
      </c>
      <c r="B134" s="104"/>
      <c r="C134" s="104">
        <v>3.3036962833002427E-2</v>
      </c>
      <c r="D134" s="104">
        <v>2.0080971367082309E-2</v>
      </c>
      <c r="E134" s="104">
        <v>3.5350418343941724E-2</v>
      </c>
      <c r="F134" s="104">
        <v>3.7478649560584221E-2</v>
      </c>
      <c r="G134" s="104">
        <v>2.4646553532708722E-2</v>
      </c>
      <c r="H134" s="104">
        <v>2.1147029937200659E-2</v>
      </c>
      <c r="I134" s="104">
        <v>7.1084019722563146E-2</v>
      </c>
      <c r="J134" s="104">
        <v>6.5211380644579195E-2</v>
      </c>
      <c r="K134" s="104">
        <v>0.16460690081465235</v>
      </c>
      <c r="L134" s="104">
        <v>6.6743372576882121E-2</v>
      </c>
      <c r="M134" s="104">
        <v>0.10357216996837616</v>
      </c>
      <c r="N134" s="104">
        <v>6.0814264545174315E-2</v>
      </c>
      <c r="O134" s="104">
        <v>0.14493412630318583</v>
      </c>
      <c r="P134" s="104">
        <v>0.3141157485378902</v>
      </c>
      <c r="Q134" s="104">
        <v>0.21876949281258462</v>
      </c>
      <c r="R134" s="104">
        <v>0.1491522494792252</v>
      </c>
      <c r="S134" s="104">
        <v>5.9876939013264553E-2</v>
      </c>
      <c r="T134" s="104">
        <v>7.8052807523239787E-2</v>
      </c>
      <c r="U134" s="104">
        <v>0.13130029352879605</v>
      </c>
      <c r="V134" s="104">
        <v>0.11606130203962388</v>
      </c>
      <c r="W134" s="104">
        <v>0.23844993194478195</v>
      </c>
      <c r="X134" s="104">
        <v>0.58738744255789588</v>
      </c>
      <c r="Y134" s="104">
        <v>0.84677695983127677</v>
      </c>
      <c r="DA134" s="132" t="s">
        <v>3377</v>
      </c>
    </row>
    <row r="135" spans="1:105" ht="12" customHeight="1" x14ac:dyDescent="0.25">
      <c r="A135" s="106" t="s">
        <v>122</v>
      </c>
      <c r="B135" s="101"/>
      <c r="C135" s="101">
        <v>21.7165226585041</v>
      </c>
      <c r="D135" s="101">
        <v>15.470588364831485</v>
      </c>
      <c r="E135" s="101">
        <v>12.527571880737986</v>
      </c>
      <c r="F135" s="101">
        <v>29.589689804345305</v>
      </c>
      <c r="G135" s="101">
        <v>16.642430313702935</v>
      </c>
      <c r="H135" s="101">
        <v>14.87915240779123</v>
      </c>
      <c r="I135" s="101">
        <v>9.5263637175174498</v>
      </c>
      <c r="J135" s="101">
        <v>8.7563793939486931</v>
      </c>
      <c r="K135" s="101">
        <v>9.1785678255777601</v>
      </c>
      <c r="L135" s="101">
        <v>11.032093372146434</v>
      </c>
      <c r="M135" s="101">
        <v>7.0996245130173801</v>
      </c>
      <c r="N135" s="101">
        <v>13.035132518531322</v>
      </c>
      <c r="O135" s="101">
        <v>8.3785084585816048</v>
      </c>
      <c r="P135" s="101">
        <v>7.6308408962047167</v>
      </c>
      <c r="Q135" s="101">
        <v>8.6458702172699216</v>
      </c>
      <c r="R135" s="101">
        <v>6.6101340892459168</v>
      </c>
      <c r="S135" s="101">
        <v>8.068563955789644</v>
      </c>
      <c r="T135" s="101">
        <v>5.5264187481734721</v>
      </c>
      <c r="U135" s="101">
        <v>6.3039676250824073</v>
      </c>
      <c r="V135" s="101">
        <v>5.0343455323462845</v>
      </c>
      <c r="W135" s="101">
        <v>1.8193624052171229</v>
      </c>
      <c r="X135" s="101">
        <v>4.5232556659805407</v>
      </c>
      <c r="Y135" s="101">
        <v>7.1600785984607285</v>
      </c>
      <c r="DA135" s="131" t="s">
        <v>3378</v>
      </c>
    </row>
    <row r="136" spans="1:105" ht="12" customHeight="1" x14ac:dyDescent="0.25">
      <c r="A136" s="107" t="s">
        <v>121</v>
      </c>
      <c r="B136" s="104"/>
      <c r="C136" s="104">
        <v>7.2106681995064372</v>
      </c>
      <c r="D136" s="104">
        <v>6.5192169245517357</v>
      </c>
      <c r="E136" s="104">
        <v>9.3208733277177576</v>
      </c>
      <c r="F136" s="104">
        <v>6.9526974651896927</v>
      </c>
      <c r="G136" s="104">
        <v>9.0479980023744755</v>
      </c>
      <c r="H136" s="104">
        <v>8.3227012796592152</v>
      </c>
      <c r="I136" s="104">
        <v>10.244980595871617</v>
      </c>
      <c r="J136" s="104">
        <v>4.9901675031228363</v>
      </c>
      <c r="K136" s="104">
        <v>11.1273697212684</v>
      </c>
      <c r="L136" s="104">
        <v>6.3292826631097281</v>
      </c>
      <c r="M136" s="104">
        <v>11.424690950821674</v>
      </c>
      <c r="N136" s="104">
        <v>11.810394902038633</v>
      </c>
      <c r="O136" s="104">
        <v>12.606330586741134</v>
      </c>
      <c r="P136" s="104">
        <v>26.428001578844469</v>
      </c>
      <c r="Q136" s="104">
        <v>32.66901750652459</v>
      </c>
      <c r="R136" s="104">
        <v>15.774432608100591</v>
      </c>
      <c r="S136" s="104">
        <v>11.24276213791968</v>
      </c>
      <c r="T136" s="104">
        <v>3.817025723448737</v>
      </c>
      <c r="U136" s="104">
        <v>7.2579682802687726</v>
      </c>
      <c r="V136" s="104">
        <v>4.7374177592688165</v>
      </c>
      <c r="W136" s="104">
        <v>7.2564802795249577</v>
      </c>
      <c r="X136" s="104">
        <v>4.9371883116273585</v>
      </c>
      <c r="Y136" s="104">
        <v>9.0263290576106048</v>
      </c>
      <c r="DA136" s="132" t="s">
        <v>3379</v>
      </c>
    </row>
    <row r="137" spans="1:105" ht="12" customHeight="1" x14ac:dyDescent="0.25">
      <c r="A137" s="108" t="s">
        <v>53</v>
      </c>
      <c r="B137" s="98"/>
      <c r="C137" s="98">
        <v>3.4311235180769004</v>
      </c>
      <c r="D137" s="98">
        <v>3.1625577007339514</v>
      </c>
      <c r="E137" s="98">
        <v>4.5006218015641331</v>
      </c>
      <c r="F137" s="98">
        <v>3.5339805098956587</v>
      </c>
      <c r="G137" s="98">
        <v>4.5761721290070376</v>
      </c>
      <c r="H137" s="98">
        <v>4.1373604199074503</v>
      </c>
      <c r="I137" s="98">
        <v>5.5885889282280399</v>
      </c>
      <c r="J137" s="98">
        <v>2.5606450597935346</v>
      </c>
      <c r="K137" s="98">
        <v>5.4934748528536463</v>
      </c>
      <c r="L137" s="98">
        <v>2.8910893409787435</v>
      </c>
      <c r="M137" s="98">
        <v>5.8761147176595125</v>
      </c>
      <c r="N137" s="98">
        <v>6.0250189616162286</v>
      </c>
      <c r="O137" s="98">
        <v>6.5940956197620268</v>
      </c>
      <c r="P137" s="98">
        <v>12.590188907558476</v>
      </c>
      <c r="Q137" s="98">
        <v>15.398762515815497</v>
      </c>
      <c r="R137" s="98">
        <v>7.3564142381785418</v>
      </c>
      <c r="S137" s="98">
        <v>5.3936884764868482</v>
      </c>
      <c r="T137" s="98">
        <v>1.5287260785514281</v>
      </c>
      <c r="U137" s="98">
        <v>3.3144470132319013</v>
      </c>
      <c r="V137" s="98">
        <v>2.0577276056271949</v>
      </c>
      <c r="W137" s="98">
        <v>3.5249995812420503</v>
      </c>
      <c r="X137" s="98">
        <v>2.2264090470311886</v>
      </c>
      <c r="Y137" s="98">
        <v>3.5194757062797124</v>
      </c>
      <c r="DA137" s="63" t="s">
        <v>3380</v>
      </c>
    </row>
    <row r="138" spans="1:105" ht="12" customHeight="1" x14ac:dyDescent="0.25">
      <c r="A138" s="108" t="s">
        <v>52</v>
      </c>
      <c r="B138" s="98"/>
      <c r="C138" s="98">
        <v>3.7795446814295364</v>
      </c>
      <c r="D138" s="98">
        <v>3.3566592238177857</v>
      </c>
      <c r="E138" s="98">
        <v>4.8202515261536245</v>
      </c>
      <c r="F138" s="98">
        <v>3.4187169552940331</v>
      </c>
      <c r="G138" s="98">
        <v>4.4718258733674379</v>
      </c>
      <c r="H138" s="98">
        <v>4.1853408597517641</v>
      </c>
      <c r="I138" s="98">
        <v>4.6563916676435779</v>
      </c>
      <c r="J138" s="98">
        <v>2.4295224433292999</v>
      </c>
      <c r="K138" s="98">
        <v>5.6338948684147541</v>
      </c>
      <c r="L138" s="98">
        <v>3.4381933221309837</v>
      </c>
      <c r="M138" s="98">
        <v>5.5485762331621622</v>
      </c>
      <c r="N138" s="98">
        <v>5.7853759404224006</v>
      </c>
      <c r="O138" s="98">
        <v>6.0122349669791086</v>
      </c>
      <c r="P138" s="98">
        <v>13.837812671285995</v>
      </c>
      <c r="Q138" s="98">
        <v>17.270254990709098</v>
      </c>
      <c r="R138" s="98">
        <v>8.4180183699220485</v>
      </c>
      <c r="S138" s="98">
        <v>5.8490736614328309</v>
      </c>
      <c r="T138" s="98">
        <v>2.2882996448973087</v>
      </c>
      <c r="U138" s="98">
        <v>3.9435212670368736</v>
      </c>
      <c r="V138" s="98">
        <v>2.679690153641622</v>
      </c>
      <c r="W138" s="98">
        <v>3.7314806982829078</v>
      </c>
      <c r="X138" s="98">
        <v>2.7107792645961699</v>
      </c>
      <c r="Y138" s="98">
        <v>5.5068533513308893</v>
      </c>
      <c r="DA138" s="63" t="s">
        <v>3381</v>
      </c>
    </row>
    <row r="139" spans="1:105" ht="12" customHeight="1" x14ac:dyDescent="0.25">
      <c r="A139" s="121" t="s">
        <v>54</v>
      </c>
      <c r="B139" s="122"/>
      <c r="C139" s="122">
        <v>37.59508778422444</v>
      </c>
      <c r="D139" s="122">
        <v>24.458458942690484</v>
      </c>
      <c r="E139" s="122">
        <v>28.055324595648276</v>
      </c>
      <c r="F139" s="122">
        <v>37.112758671282663</v>
      </c>
      <c r="G139" s="122">
        <v>27.43580681679288</v>
      </c>
      <c r="H139" s="122">
        <v>22.247301509376708</v>
      </c>
      <c r="I139" s="122">
        <v>30.299489406202216</v>
      </c>
      <c r="J139" s="122">
        <v>27.013136030869326</v>
      </c>
      <c r="K139" s="122">
        <v>31.563610522110483</v>
      </c>
      <c r="L139" s="122">
        <v>31.782813385703182</v>
      </c>
      <c r="M139" s="122">
        <v>37.690385011669463</v>
      </c>
      <c r="N139" s="122">
        <v>41.092445972312824</v>
      </c>
      <c r="O139" s="122">
        <v>38.157958667136484</v>
      </c>
      <c r="P139" s="122">
        <v>30.911630360147612</v>
      </c>
      <c r="Q139" s="122">
        <v>34.754914914756078</v>
      </c>
      <c r="R139" s="122">
        <v>23.55528023792359</v>
      </c>
      <c r="S139" s="122">
        <v>22.569059103377462</v>
      </c>
      <c r="T139" s="122">
        <v>13.600156321246528</v>
      </c>
      <c r="U139" s="122">
        <v>21.206531970477148</v>
      </c>
      <c r="V139" s="122">
        <v>19.44520276011038</v>
      </c>
      <c r="W139" s="122">
        <v>24.931087204584383</v>
      </c>
      <c r="X139" s="122">
        <v>24.077861442042028</v>
      </c>
      <c r="Y139" s="122">
        <v>31.859365852242661</v>
      </c>
      <c r="DA139" s="130" t="s">
        <v>3382</v>
      </c>
    </row>
    <row r="140" spans="1:105" ht="12" customHeight="1" x14ac:dyDescent="0.25">
      <c r="A140" s="97" t="s">
        <v>50</v>
      </c>
      <c r="B140" s="98"/>
      <c r="C140" s="98">
        <v>16.039663818573157</v>
      </c>
      <c r="D140" s="98">
        <v>6.5181388723305389</v>
      </c>
      <c r="E140" s="98">
        <v>7.455040012646724</v>
      </c>
      <c r="F140" s="98">
        <v>10.292701269019952</v>
      </c>
      <c r="G140" s="98">
        <v>7.7423642579194087</v>
      </c>
      <c r="H140" s="98">
        <v>6.1698743836932906</v>
      </c>
      <c r="I140" s="98">
        <v>11.070724680329022</v>
      </c>
      <c r="J140" s="98">
        <v>8.016729724495022</v>
      </c>
      <c r="K140" s="98">
        <v>11.584825535585674</v>
      </c>
      <c r="L140" s="98">
        <v>11.220667184320822</v>
      </c>
      <c r="M140" s="98">
        <v>13.501750476583055</v>
      </c>
      <c r="N140" s="98">
        <v>14.249882685041873</v>
      </c>
      <c r="O140" s="98">
        <v>13.1924419522307</v>
      </c>
      <c r="P140" s="98">
        <v>7.3333489973042889</v>
      </c>
      <c r="Q140" s="98">
        <v>6.8482928322647911</v>
      </c>
      <c r="R140" s="98">
        <v>4.9644287478180509</v>
      </c>
      <c r="S140" s="98">
        <v>5.3449777194648584</v>
      </c>
      <c r="T140" s="98">
        <v>3.0539266548080386</v>
      </c>
      <c r="U140" s="98">
        <v>6.418836756491026</v>
      </c>
      <c r="V140" s="98">
        <v>6.6885748528543179</v>
      </c>
      <c r="W140" s="98">
        <v>10.848674221631281</v>
      </c>
      <c r="X140" s="98">
        <v>11.617197927880047</v>
      </c>
      <c r="Y140" s="98">
        <v>15.015953114595723</v>
      </c>
      <c r="DA140" s="63" t="s">
        <v>3383</v>
      </c>
    </row>
    <row r="141" spans="1:105" ht="12" customHeight="1" x14ac:dyDescent="0.25">
      <c r="A141" s="109" t="s">
        <v>120</v>
      </c>
      <c r="B141" s="33"/>
      <c r="C141" s="33">
        <v>21.555423965651276</v>
      </c>
      <c r="D141" s="33">
        <v>17.940320070359942</v>
      </c>
      <c r="E141" s="33">
        <v>20.600284583001553</v>
      </c>
      <c r="F141" s="33">
        <v>26.820057402262716</v>
      </c>
      <c r="G141" s="33">
        <v>19.693442558873468</v>
      </c>
      <c r="H141" s="33">
        <v>16.077427125683418</v>
      </c>
      <c r="I141" s="33">
        <v>19.228764725873202</v>
      </c>
      <c r="J141" s="33">
        <v>18.996406306374304</v>
      </c>
      <c r="K141" s="33">
        <v>19.978784986524808</v>
      </c>
      <c r="L141" s="33">
        <v>20.562146201382355</v>
      </c>
      <c r="M141" s="33">
        <v>24.1886345350864</v>
      </c>
      <c r="N141" s="33">
        <v>26.842563287270945</v>
      </c>
      <c r="O141" s="33">
        <v>24.965516714905799</v>
      </c>
      <c r="P141" s="33">
        <v>23.578281362843327</v>
      </c>
      <c r="Q141" s="33">
        <v>27.906622082491293</v>
      </c>
      <c r="R141" s="33">
        <v>18.590851490105536</v>
      </c>
      <c r="S141" s="33">
        <v>17.224081383912601</v>
      </c>
      <c r="T141" s="33">
        <v>10.54622966643849</v>
      </c>
      <c r="U141" s="33">
        <v>14.787695213986124</v>
      </c>
      <c r="V141" s="33">
        <v>12.756627907256064</v>
      </c>
      <c r="W141" s="33">
        <v>14.082412982953096</v>
      </c>
      <c r="X141" s="33">
        <v>12.460663514161986</v>
      </c>
      <c r="Y141" s="33">
        <v>16.84341273764694</v>
      </c>
      <c r="DA141" s="60" t="s">
        <v>3384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82.060666245576328</v>
      </c>
      <c r="D143" s="117">
        <f t="shared" si="49"/>
        <v>122.32561888767059</v>
      </c>
      <c r="E143" s="117">
        <f t="shared" si="49"/>
        <v>129.36525984117699</v>
      </c>
      <c r="F143" s="117">
        <f t="shared" si="49"/>
        <v>121.05233916373211</v>
      </c>
      <c r="G143" s="117">
        <f t="shared" si="49"/>
        <v>127.10612216741964</v>
      </c>
      <c r="H143" s="117">
        <f t="shared" si="49"/>
        <v>157.40612861209084</v>
      </c>
      <c r="I143" s="117">
        <f t="shared" si="49"/>
        <v>167.91370633826745</v>
      </c>
      <c r="J143" s="117">
        <f t="shared" si="49"/>
        <v>201.14688965739177</v>
      </c>
      <c r="K143" s="117">
        <f t="shared" si="49"/>
        <v>188.0041842244957</v>
      </c>
      <c r="L143" s="117">
        <f t="shared" si="49"/>
        <v>165.49965004272497</v>
      </c>
      <c r="M143" s="117">
        <f t="shared" si="49"/>
        <v>122.29194407184043</v>
      </c>
      <c r="N143" s="117">
        <f t="shared" si="49"/>
        <v>120.5161713496626</v>
      </c>
      <c r="O143" s="117">
        <f t="shared" si="49"/>
        <v>141.19665291317358</v>
      </c>
      <c r="P143" s="117">
        <f t="shared" si="49"/>
        <v>269.14459902826309</v>
      </c>
      <c r="Q143" s="117">
        <f t="shared" si="49"/>
        <v>215.84413732970526</v>
      </c>
      <c r="R143" s="117">
        <f t="shared" ref="R143:V143" si="50">R144+R146+R148+R157</f>
        <v>182.34381498321122</v>
      </c>
      <c r="S143" s="117">
        <f t="shared" si="50"/>
        <v>162.3330610723136</v>
      </c>
      <c r="T143" s="117">
        <f t="shared" si="50"/>
        <v>205.22145418586916</v>
      </c>
      <c r="U143" s="117">
        <f t="shared" si="50"/>
        <v>228.66001001533374</v>
      </c>
      <c r="V143" s="117">
        <f t="shared" si="50"/>
        <v>259.1419617787339</v>
      </c>
      <c r="W143" s="117">
        <f t="shared" ref="W143:Y143" si="51">W144+W146+W148+W157</f>
        <v>323.22508720435138</v>
      </c>
      <c r="X143" s="117">
        <f t="shared" si="51"/>
        <v>362.55344113771525</v>
      </c>
      <c r="Y143" s="117">
        <f t="shared" si="51"/>
        <v>287.10457163793626</v>
      </c>
      <c r="DA143" s="129" t="s">
        <v>3385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56.01533852861705</v>
      </c>
      <c r="D144" s="122">
        <f t="shared" si="52"/>
        <v>77.719979430838237</v>
      </c>
      <c r="E144" s="122">
        <f t="shared" si="52"/>
        <v>80.998920517627212</v>
      </c>
      <c r="F144" s="122">
        <f t="shared" si="52"/>
        <v>74.657614918923286</v>
      </c>
      <c r="G144" s="122">
        <f t="shared" si="52"/>
        <v>78.431944938700568</v>
      </c>
      <c r="H144" s="122">
        <f t="shared" si="52"/>
        <v>94.131660181536859</v>
      </c>
      <c r="I144" s="122">
        <f t="shared" si="52"/>
        <v>95.717163831171717</v>
      </c>
      <c r="J144" s="122">
        <f t="shared" si="52"/>
        <v>117.95859884510625</v>
      </c>
      <c r="K144" s="122">
        <f t="shared" si="52"/>
        <v>105.41780129931429</v>
      </c>
      <c r="L144" s="122">
        <f t="shared" si="52"/>
        <v>92.384487230102124</v>
      </c>
      <c r="M144" s="122">
        <f t="shared" si="52"/>
        <v>60.16408632169103</v>
      </c>
      <c r="N144" s="122">
        <f t="shared" si="52"/>
        <v>59.785464280750688</v>
      </c>
      <c r="O144" s="122">
        <f t="shared" si="52"/>
        <v>72.798606468534658</v>
      </c>
      <c r="P144" s="122">
        <f t="shared" si="52"/>
        <v>127.32444815466459</v>
      </c>
      <c r="Q144" s="122">
        <f t="shared" si="52"/>
        <v>100.00842495416094</v>
      </c>
      <c r="R144" s="122">
        <f t="shared" si="52"/>
        <v>82.835320152869869</v>
      </c>
      <c r="S144" s="122">
        <f t="shared" si="52"/>
        <v>68.962581114726348</v>
      </c>
      <c r="T144" s="122">
        <f t="shared" si="52"/>
        <v>87.832106972398549</v>
      </c>
      <c r="U144" s="122">
        <f t="shared" si="52"/>
        <v>94.334894137674056</v>
      </c>
      <c r="V144" s="122">
        <f t="shared" si="52"/>
        <v>101.9857107108882</v>
      </c>
      <c r="W144" s="122">
        <f t="shared" si="52"/>
        <v>130.23775915054182</v>
      </c>
      <c r="X144" s="122">
        <f t="shared" si="52"/>
        <v>143.5009675752126</v>
      </c>
      <c r="Y144" s="122">
        <f t="shared" si="52"/>
        <v>103.24502903175356</v>
      </c>
      <c r="DA144" s="130" t="s">
        <v>3386</v>
      </c>
    </row>
    <row r="145" spans="1:105" ht="12" customHeight="1" x14ac:dyDescent="0.25">
      <c r="A145" s="97" t="s">
        <v>53</v>
      </c>
      <c r="B145" s="98"/>
      <c r="C145" s="98">
        <v>56.01533852861705</v>
      </c>
      <c r="D145" s="98">
        <v>77.719979430838237</v>
      </c>
      <c r="E145" s="98">
        <v>80.998920517627212</v>
      </c>
      <c r="F145" s="98">
        <v>74.657614918923286</v>
      </c>
      <c r="G145" s="98">
        <v>78.431944938700568</v>
      </c>
      <c r="H145" s="98">
        <v>94.131660181536859</v>
      </c>
      <c r="I145" s="98">
        <v>95.717163831171717</v>
      </c>
      <c r="J145" s="98">
        <v>117.95859884510625</v>
      </c>
      <c r="K145" s="98">
        <v>105.41780129931429</v>
      </c>
      <c r="L145" s="98">
        <v>92.384487230102124</v>
      </c>
      <c r="M145" s="98">
        <v>60.16408632169103</v>
      </c>
      <c r="N145" s="98">
        <v>59.785464280750688</v>
      </c>
      <c r="O145" s="98">
        <v>72.798606468534658</v>
      </c>
      <c r="P145" s="98">
        <v>127.32444815466459</v>
      </c>
      <c r="Q145" s="98">
        <v>100.00842495416094</v>
      </c>
      <c r="R145" s="98">
        <v>82.835320152869869</v>
      </c>
      <c r="S145" s="98">
        <v>68.962581114726348</v>
      </c>
      <c r="T145" s="98">
        <v>87.832106972398549</v>
      </c>
      <c r="U145" s="98">
        <v>94.334894137674056</v>
      </c>
      <c r="V145" s="98">
        <v>101.9857107108882</v>
      </c>
      <c r="W145" s="98">
        <v>130.23775915054182</v>
      </c>
      <c r="X145" s="98">
        <v>143.5009675752126</v>
      </c>
      <c r="Y145" s="98">
        <v>103.24502903175356</v>
      </c>
      <c r="DA145" s="63" t="s">
        <v>3387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1.0092571692052101</v>
      </c>
      <c r="D146" s="122">
        <f t="shared" si="53"/>
        <v>1.2702847197118865</v>
      </c>
      <c r="E146" s="122">
        <f t="shared" si="53"/>
        <v>2.745640695035088</v>
      </c>
      <c r="F146" s="122">
        <f t="shared" si="53"/>
        <v>2.0170769996012181</v>
      </c>
      <c r="G146" s="122">
        <f t="shared" si="53"/>
        <v>2.1129115382450303</v>
      </c>
      <c r="H146" s="122">
        <f t="shared" si="53"/>
        <v>2.9891397859799693</v>
      </c>
      <c r="I146" s="122">
        <f t="shared" si="53"/>
        <v>2.3050493803685135</v>
      </c>
      <c r="J146" s="122">
        <f t="shared" si="53"/>
        <v>2.7013592086557527</v>
      </c>
      <c r="K146" s="122">
        <f t="shared" si="53"/>
        <v>4.9352236364488569</v>
      </c>
      <c r="L146" s="122">
        <f t="shared" si="53"/>
        <v>4.4094855533313515</v>
      </c>
      <c r="M146" s="122">
        <f t="shared" si="53"/>
        <v>3.9407566690891764</v>
      </c>
      <c r="N146" s="122">
        <f t="shared" si="53"/>
        <v>4.2802796471336855</v>
      </c>
      <c r="O146" s="122">
        <f t="shared" si="53"/>
        <v>4.2697867728573273</v>
      </c>
      <c r="P146" s="122">
        <f t="shared" si="53"/>
        <v>5.346544821744545</v>
      </c>
      <c r="Q146" s="122">
        <f t="shared" si="53"/>
        <v>5.8519253755331011</v>
      </c>
      <c r="R146" s="122">
        <f t="shared" si="53"/>
        <v>7.2376089150200631</v>
      </c>
      <c r="S146" s="122">
        <f t="shared" si="53"/>
        <v>7.5625837903835817</v>
      </c>
      <c r="T146" s="122">
        <f t="shared" si="53"/>
        <v>8.7401402564363462</v>
      </c>
      <c r="U146" s="122">
        <f t="shared" si="53"/>
        <v>11.24835358820792</v>
      </c>
      <c r="V146" s="122">
        <f t="shared" si="53"/>
        <v>12.065266828647143</v>
      </c>
      <c r="W146" s="122">
        <f t="shared" si="53"/>
        <v>15.508751650840811</v>
      </c>
      <c r="X146" s="122">
        <f t="shared" si="53"/>
        <v>11.795801500729095</v>
      </c>
      <c r="Y146" s="122">
        <f t="shared" si="53"/>
        <v>8.2436197245453666</v>
      </c>
      <c r="DA146" s="130" t="s">
        <v>3388</v>
      </c>
    </row>
    <row r="147" spans="1:105" ht="12" customHeight="1" x14ac:dyDescent="0.25">
      <c r="A147" s="97" t="s">
        <v>53</v>
      </c>
      <c r="B147" s="98"/>
      <c r="C147" s="98">
        <v>1.0092571692052101</v>
      </c>
      <c r="D147" s="98">
        <v>1.2702847197118865</v>
      </c>
      <c r="E147" s="98">
        <v>2.745640695035088</v>
      </c>
      <c r="F147" s="98">
        <v>2.0170769996012181</v>
      </c>
      <c r="G147" s="98">
        <v>2.1129115382450303</v>
      </c>
      <c r="H147" s="98">
        <v>2.9891397859799693</v>
      </c>
      <c r="I147" s="98">
        <v>2.3050493803685135</v>
      </c>
      <c r="J147" s="98">
        <v>2.7013592086557527</v>
      </c>
      <c r="K147" s="98">
        <v>4.9352236364488569</v>
      </c>
      <c r="L147" s="98">
        <v>4.4094855533313515</v>
      </c>
      <c r="M147" s="98">
        <v>3.9407566690891764</v>
      </c>
      <c r="N147" s="98">
        <v>4.2802796471336855</v>
      </c>
      <c r="O147" s="98">
        <v>4.2697867728573273</v>
      </c>
      <c r="P147" s="98">
        <v>5.346544821744545</v>
      </c>
      <c r="Q147" s="98">
        <v>5.8519253755331011</v>
      </c>
      <c r="R147" s="98">
        <v>7.2376089150200631</v>
      </c>
      <c r="S147" s="98">
        <v>7.5625837903835817</v>
      </c>
      <c r="T147" s="98">
        <v>8.7401402564363462</v>
      </c>
      <c r="U147" s="98">
        <v>11.24835358820792</v>
      </c>
      <c r="V147" s="98">
        <v>12.065266828647143</v>
      </c>
      <c r="W147" s="98">
        <v>15.508751650840811</v>
      </c>
      <c r="X147" s="98">
        <v>11.795801500729095</v>
      </c>
      <c r="Y147" s="98">
        <v>8.2436197245453666</v>
      </c>
      <c r="DA147" s="63" t="s">
        <v>3389</v>
      </c>
    </row>
    <row r="148" spans="1:105" ht="12" customHeight="1" x14ac:dyDescent="0.25">
      <c r="A148" s="121" t="s">
        <v>55</v>
      </c>
      <c r="B148" s="122"/>
      <c r="C148" s="122">
        <v>16.812807365866423</v>
      </c>
      <c r="D148" s="122">
        <v>27.233396846618824</v>
      </c>
      <c r="E148" s="122">
        <v>28.250122413210438</v>
      </c>
      <c r="F148" s="122">
        <v>28.521531054250211</v>
      </c>
      <c r="G148" s="122">
        <v>30.113790211197493</v>
      </c>
      <c r="H148" s="122">
        <v>39.07295863867455</v>
      </c>
      <c r="I148" s="122">
        <v>44.501657699019596</v>
      </c>
      <c r="J148" s="122">
        <v>51.321624052342464</v>
      </c>
      <c r="K148" s="122">
        <v>48.4496375928099</v>
      </c>
      <c r="L148" s="122">
        <v>42.486599302010191</v>
      </c>
      <c r="M148" s="122">
        <v>37.133329858139547</v>
      </c>
      <c r="N148" s="122">
        <v>36.185407199776471</v>
      </c>
      <c r="O148" s="122">
        <v>43.02801799492125</v>
      </c>
      <c r="P148" s="122">
        <v>90.674512671799988</v>
      </c>
      <c r="Q148" s="122">
        <v>74.59939045424349</v>
      </c>
      <c r="R148" s="122">
        <v>63.15090752731615</v>
      </c>
      <c r="S148" s="122">
        <v>58.477934883794809</v>
      </c>
      <c r="T148" s="122">
        <v>75.054587079766932</v>
      </c>
      <c r="U148" s="122">
        <v>83.793829745130694</v>
      </c>
      <c r="V148" s="122">
        <v>98.758916435851873</v>
      </c>
      <c r="W148" s="122">
        <v>120.26576905748297</v>
      </c>
      <c r="X148" s="122">
        <v>133.9948939968331</v>
      </c>
      <c r="Y148" s="122">
        <v>113.01638158605112</v>
      </c>
      <c r="DA148" s="130" t="s">
        <v>3390</v>
      </c>
    </row>
    <row r="149" spans="1:105" ht="12" customHeight="1" x14ac:dyDescent="0.25">
      <c r="A149" s="97" t="s">
        <v>124</v>
      </c>
      <c r="B149" s="98"/>
      <c r="C149" s="98">
        <v>3.7914432079017897</v>
      </c>
      <c r="D149" s="98">
        <v>7.2128246472532158</v>
      </c>
      <c r="E149" s="98">
        <v>8.1392564808141028</v>
      </c>
      <c r="F149" s="98">
        <v>7.2384186095973275</v>
      </c>
      <c r="G149" s="98">
        <v>6.1898709896840316</v>
      </c>
      <c r="H149" s="98">
        <v>6.6224328902331662</v>
      </c>
      <c r="I149" s="98">
        <v>6.7589271626643797</v>
      </c>
      <c r="J149" s="98">
        <v>7.5705273005544891</v>
      </c>
      <c r="K149" s="98">
        <v>10.573080556586104</v>
      </c>
      <c r="L149" s="98">
        <v>7.1913957263738721</v>
      </c>
      <c r="M149" s="98">
        <v>7.0352097316549784</v>
      </c>
      <c r="N149" s="98">
        <v>6.0254881864924634</v>
      </c>
      <c r="O149" s="98">
        <v>5.9456606197068558</v>
      </c>
      <c r="P149" s="98">
        <v>13.374721158060478</v>
      </c>
      <c r="Q149" s="98">
        <v>8.7502222304342379</v>
      </c>
      <c r="R149" s="98">
        <v>7.0686786318166615</v>
      </c>
      <c r="S149" s="98">
        <v>6.5994254340742744</v>
      </c>
      <c r="T149" s="98">
        <v>7.4605980730422692</v>
      </c>
      <c r="U149" s="98">
        <v>9.0227708030749607</v>
      </c>
      <c r="V149" s="98">
        <v>9.9735946852787034</v>
      </c>
      <c r="W149" s="98">
        <v>12.58816678557797</v>
      </c>
      <c r="X149" s="98">
        <v>16.916891331555124</v>
      </c>
      <c r="Y149" s="98">
        <v>10.697559230206531</v>
      </c>
      <c r="DA149" s="63" t="s">
        <v>3391</v>
      </c>
    </row>
    <row r="150" spans="1:105" ht="12" customHeight="1" x14ac:dyDescent="0.25">
      <c r="A150" s="97" t="s">
        <v>123</v>
      </c>
      <c r="B150" s="98"/>
      <c r="C150" s="98">
        <v>1.8094319376838662E-2</v>
      </c>
      <c r="D150" s="98">
        <v>4.3711613838514039E-2</v>
      </c>
      <c r="E150" s="98">
        <v>0.12544235683919303</v>
      </c>
      <c r="F150" s="98">
        <v>4.4742009549214118E-2</v>
      </c>
      <c r="G150" s="98">
        <v>1.6080079699364452E-2</v>
      </c>
      <c r="H150" s="98">
        <v>3.7254690938478524E-2</v>
      </c>
      <c r="I150" s="98">
        <v>2.4831498954374254E-2</v>
      </c>
      <c r="J150" s="98">
        <v>0.11993375719331535</v>
      </c>
      <c r="K150" s="98">
        <v>0.1164495148548156</v>
      </c>
      <c r="L150" s="98">
        <v>0.25261952317856312</v>
      </c>
      <c r="M150" s="98">
        <v>0.14499199934580939</v>
      </c>
      <c r="N150" s="98">
        <v>0.14750706650761722</v>
      </c>
      <c r="O150" s="98">
        <v>0.12240787583103201</v>
      </c>
      <c r="P150" s="98">
        <v>0.31556761228636127</v>
      </c>
      <c r="Q150" s="98">
        <v>0.11502120884151222</v>
      </c>
      <c r="R150" s="98">
        <v>0.12503714331630797</v>
      </c>
      <c r="S150" s="98">
        <v>0.14561673777848455</v>
      </c>
      <c r="T150" s="98">
        <v>0.15586887650601811</v>
      </c>
      <c r="U150" s="98">
        <v>0.13346825173370216</v>
      </c>
      <c r="V150" s="98">
        <v>0.23860339260983521</v>
      </c>
      <c r="W150" s="98">
        <v>0.11480108027233578</v>
      </c>
      <c r="X150" s="98">
        <v>0.44896471099456919</v>
      </c>
      <c r="Y150" s="98">
        <v>0.11813453757293355</v>
      </c>
      <c r="DA150" s="63" t="s">
        <v>3392</v>
      </c>
    </row>
    <row r="151" spans="1:105" ht="12" customHeight="1" x14ac:dyDescent="0.25">
      <c r="A151" s="100" t="s">
        <v>50</v>
      </c>
      <c r="B151" s="101"/>
      <c r="C151" s="101">
        <v>5.646149735716928E-3</v>
      </c>
      <c r="D151" s="101">
        <v>1.311429837208811E-2</v>
      </c>
      <c r="E151" s="101">
        <v>3.2565727551842345E-2</v>
      </c>
      <c r="F151" s="101">
        <v>1.2608686424592948E-2</v>
      </c>
      <c r="G151" s="101">
        <v>4.9378685084640892E-3</v>
      </c>
      <c r="H151" s="101">
        <v>1.157695874231424E-2</v>
      </c>
      <c r="I151" s="101">
        <v>6.7173720631159336E-3</v>
      </c>
      <c r="J151" s="101">
        <v>3.4708787653693368E-2</v>
      </c>
      <c r="K151" s="101">
        <v>3.4493219262814241E-2</v>
      </c>
      <c r="L151" s="101">
        <v>6.1543225634016853E-2</v>
      </c>
      <c r="M151" s="101">
        <v>2.8581938120274045E-2</v>
      </c>
      <c r="N151" s="101">
        <v>2.5905995208782749E-2</v>
      </c>
      <c r="O151" s="101">
        <v>1.9402247187580029E-2</v>
      </c>
      <c r="P151" s="101">
        <v>7.9098251460791275E-2</v>
      </c>
      <c r="Q151" s="101">
        <v>1.6142357201828522E-2</v>
      </c>
      <c r="R151" s="101">
        <v>3.3052990531971645E-2</v>
      </c>
      <c r="S151" s="101">
        <v>2.3129715458746293E-2</v>
      </c>
      <c r="T151" s="101">
        <v>3.7381745192442535E-2</v>
      </c>
      <c r="U151" s="101">
        <v>2.3170369270918572E-2</v>
      </c>
      <c r="V151" s="101">
        <v>4.8530192667521545E-2</v>
      </c>
      <c r="W151" s="101">
        <v>2.9492544290627476E-2</v>
      </c>
      <c r="X151" s="101">
        <v>9.3485122532870335E-2</v>
      </c>
      <c r="Y151" s="101">
        <v>4.1757117882881681E-2</v>
      </c>
      <c r="DA151" s="131" t="s">
        <v>3393</v>
      </c>
    </row>
    <row r="152" spans="1:105" ht="12" customHeight="1" x14ac:dyDescent="0.25">
      <c r="A152" s="103" t="s">
        <v>52</v>
      </c>
      <c r="B152" s="104"/>
      <c r="C152" s="104">
        <v>1.2448169641121734E-2</v>
      </c>
      <c r="D152" s="104">
        <v>3.0597315466425933E-2</v>
      </c>
      <c r="E152" s="104">
        <v>9.2876629287350687E-2</v>
      </c>
      <c r="F152" s="104">
        <v>3.2133323124621173E-2</v>
      </c>
      <c r="G152" s="104">
        <v>1.1142211190900366E-2</v>
      </c>
      <c r="H152" s="104">
        <v>2.5677732196164288E-2</v>
      </c>
      <c r="I152" s="104">
        <v>1.8114126891258318E-2</v>
      </c>
      <c r="J152" s="104">
        <v>8.5224969539621984E-2</v>
      </c>
      <c r="K152" s="104">
        <v>8.1956295592001349E-2</v>
      </c>
      <c r="L152" s="104">
        <v>0.19107629754454628</v>
      </c>
      <c r="M152" s="104">
        <v>0.11641006122553535</v>
      </c>
      <c r="N152" s="104">
        <v>0.12160107129883448</v>
      </c>
      <c r="O152" s="104">
        <v>0.10300562864345197</v>
      </c>
      <c r="P152" s="104">
        <v>0.23646936082556999</v>
      </c>
      <c r="Q152" s="104">
        <v>9.8878851639683699E-2</v>
      </c>
      <c r="R152" s="104">
        <v>9.1984152784336318E-2</v>
      </c>
      <c r="S152" s="104">
        <v>0.12248702231973826</v>
      </c>
      <c r="T152" s="104">
        <v>0.11848713131357556</v>
      </c>
      <c r="U152" s="104">
        <v>0.11029788246278359</v>
      </c>
      <c r="V152" s="104">
        <v>0.1900731999423137</v>
      </c>
      <c r="W152" s="104">
        <v>8.5308535981708303E-2</v>
      </c>
      <c r="X152" s="104">
        <v>0.35547958846169886</v>
      </c>
      <c r="Y152" s="104">
        <v>7.6377419690051851E-2</v>
      </c>
      <c r="DA152" s="132" t="s">
        <v>3394</v>
      </c>
    </row>
    <row r="153" spans="1:105" ht="12" customHeight="1" x14ac:dyDescent="0.25">
      <c r="A153" s="106" t="s">
        <v>122</v>
      </c>
      <c r="B153" s="101"/>
      <c r="C153" s="101">
        <v>10.98436944531009</v>
      </c>
      <c r="D153" s="101">
        <v>16.555650068333357</v>
      </c>
      <c r="E153" s="101">
        <v>15.938389263342009</v>
      </c>
      <c r="F153" s="101">
        <v>18.75853725704641</v>
      </c>
      <c r="G153" s="101">
        <v>20.110404727448692</v>
      </c>
      <c r="H153" s="101">
        <v>27.202958132526696</v>
      </c>
      <c r="I153" s="101">
        <v>26.933862049999458</v>
      </c>
      <c r="J153" s="101">
        <v>34.237667657513001</v>
      </c>
      <c r="K153" s="101">
        <v>26.131384965831543</v>
      </c>
      <c r="L153" s="101">
        <v>25.910049303766034</v>
      </c>
      <c r="M153" s="101">
        <v>18.883198885090167</v>
      </c>
      <c r="N153" s="101">
        <v>21.888873739481415</v>
      </c>
      <c r="O153" s="101">
        <v>26.44507307751001</v>
      </c>
      <c r="P153" s="101">
        <v>47.38464827018872</v>
      </c>
      <c r="Q153" s="101">
        <v>40.801852144695921</v>
      </c>
      <c r="R153" s="101">
        <v>36.086172301363668</v>
      </c>
      <c r="S153" s="101">
        <v>34.022411493610626</v>
      </c>
      <c r="T153" s="101">
        <v>44.426239632462675</v>
      </c>
      <c r="U153" s="101">
        <v>51.65965612288246</v>
      </c>
      <c r="V153" s="101">
        <v>63.695223269013511</v>
      </c>
      <c r="W153" s="101">
        <v>63.252303466765355</v>
      </c>
      <c r="X153" s="101">
        <v>64.964468885217627</v>
      </c>
      <c r="Y153" s="101">
        <v>60.663781065856199</v>
      </c>
      <c r="DA153" s="131" t="s">
        <v>3395</v>
      </c>
    </row>
    <row r="154" spans="1:105" ht="12" customHeight="1" x14ac:dyDescent="0.25">
      <c r="A154" s="107" t="s">
        <v>121</v>
      </c>
      <c r="B154" s="104"/>
      <c r="C154" s="104">
        <v>2.018900393277705</v>
      </c>
      <c r="D154" s="104">
        <v>3.4212105171937433</v>
      </c>
      <c r="E154" s="104">
        <v>4.0470343122151382</v>
      </c>
      <c r="F154" s="104">
        <v>2.4798331780572567</v>
      </c>
      <c r="G154" s="104">
        <v>3.7974344143654055</v>
      </c>
      <c r="H154" s="104">
        <v>5.2103129249762086</v>
      </c>
      <c r="I154" s="104">
        <v>10.784036987401389</v>
      </c>
      <c r="J154" s="104">
        <v>9.3934953370816441</v>
      </c>
      <c r="K154" s="104">
        <v>11.628722555537427</v>
      </c>
      <c r="L154" s="104">
        <v>9.1325347486917181</v>
      </c>
      <c r="M154" s="104">
        <v>11.069929242048593</v>
      </c>
      <c r="N154" s="104">
        <v>8.1235382072949704</v>
      </c>
      <c r="O154" s="104">
        <v>10.51487642187336</v>
      </c>
      <c r="P154" s="104">
        <v>29.599575631264411</v>
      </c>
      <c r="Q154" s="104">
        <v>24.932294870271829</v>
      </c>
      <c r="R154" s="104">
        <v>19.871019450819535</v>
      </c>
      <c r="S154" s="104">
        <v>17.710481218331417</v>
      </c>
      <c r="T154" s="104">
        <v>23.011880497755968</v>
      </c>
      <c r="U154" s="104">
        <v>22.977934567439565</v>
      </c>
      <c r="V154" s="104">
        <v>24.8514950889498</v>
      </c>
      <c r="W154" s="104">
        <v>44.310497724867311</v>
      </c>
      <c r="X154" s="104">
        <v>51.66456906906577</v>
      </c>
      <c r="Y154" s="104">
        <v>41.536906752415433</v>
      </c>
      <c r="DA154" s="132" t="s">
        <v>3396</v>
      </c>
    </row>
    <row r="155" spans="1:105" ht="12" customHeight="1" x14ac:dyDescent="0.25">
      <c r="A155" s="108" t="s">
        <v>53</v>
      </c>
      <c r="B155" s="98"/>
      <c r="C155" s="98">
        <v>1.0445270487950584</v>
      </c>
      <c r="D155" s="98">
        <v>1.7627259462163534</v>
      </c>
      <c r="E155" s="98">
        <v>1.9947232591663262</v>
      </c>
      <c r="F155" s="98">
        <v>1.2097886707713936</v>
      </c>
      <c r="G155" s="98">
        <v>1.829874275949066</v>
      </c>
      <c r="H155" s="98">
        <v>2.3916135232227078</v>
      </c>
      <c r="I155" s="98">
        <v>5.5915525033224984</v>
      </c>
      <c r="J155" s="98">
        <v>4.3996325697198557</v>
      </c>
      <c r="K155" s="98">
        <v>5.3638727258451793</v>
      </c>
      <c r="L155" s="98">
        <v>4.2418925080669352</v>
      </c>
      <c r="M155" s="98">
        <v>5.0738370701178663</v>
      </c>
      <c r="N155" s="98">
        <v>3.5266816257148537</v>
      </c>
      <c r="O155" s="98">
        <v>5.0547562584022456</v>
      </c>
      <c r="P155" s="98">
        <v>12.608850917193884</v>
      </c>
      <c r="Q155" s="98">
        <v>10.360763842692633</v>
      </c>
      <c r="R155" s="98">
        <v>8.1068736719639194</v>
      </c>
      <c r="S155" s="98">
        <v>7.2926512309083096</v>
      </c>
      <c r="T155" s="98">
        <v>8.9200085318537514</v>
      </c>
      <c r="U155" s="98">
        <v>8.9237230472419675</v>
      </c>
      <c r="V155" s="98">
        <v>9.4849139318202003</v>
      </c>
      <c r="W155" s="98">
        <v>17.649121710494505</v>
      </c>
      <c r="X155" s="98">
        <v>16.506149055755049</v>
      </c>
      <c r="Y155" s="98">
        <v>13.899080612461285</v>
      </c>
      <c r="DA155" s="63" t="s">
        <v>3397</v>
      </c>
    </row>
    <row r="156" spans="1:105" ht="12" customHeight="1" x14ac:dyDescent="0.25">
      <c r="A156" s="108" t="s">
        <v>52</v>
      </c>
      <c r="B156" s="98"/>
      <c r="C156" s="98">
        <v>0.97437334448264679</v>
      </c>
      <c r="D156" s="98">
        <v>1.6584845709773888</v>
      </c>
      <c r="E156" s="98">
        <v>2.0523110530488116</v>
      </c>
      <c r="F156" s="98">
        <v>1.270044507285863</v>
      </c>
      <c r="G156" s="98">
        <v>1.9675601384163399</v>
      </c>
      <c r="H156" s="98">
        <v>2.8186994017535016</v>
      </c>
      <c r="I156" s="98">
        <v>5.1924844840788911</v>
      </c>
      <c r="J156" s="98">
        <v>4.9938627673617866</v>
      </c>
      <c r="K156" s="98">
        <v>6.2648498296922472</v>
      </c>
      <c r="L156" s="98">
        <v>4.8906422406247811</v>
      </c>
      <c r="M156" s="98">
        <v>5.9960921719307256</v>
      </c>
      <c r="N156" s="98">
        <v>4.5968565815801163</v>
      </c>
      <c r="O156" s="98">
        <v>5.4601201634711156</v>
      </c>
      <c r="P156" s="98">
        <v>16.990724714070542</v>
      </c>
      <c r="Q156" s="98">
        <v>14.571531027579191</v>
      </c>
      <c r="R156" s="98">
        <v>11.764145778855612</v>
      </c>
      <c r="S156" s="98">
        <v>10.417829987423108</v>
      </c>
      <c r="T156" s="98">
        <v>14.091871965902218</v>
      </c>
      <c r="U156" s="98">
        <v>14.054211520197594</v>
      </c>
      <c r="V156" s="98">
        <v>15.366581157129593</v>
      </c>
      <c r="W156" s="98">
        <v>26.661376014372809</v>
      </c>
      <c r="X156" s="98">
        <v>35.158420013310725</v>
      </c>
      <c r="Y156" s="98">
        <v>27.63782613995415</v>
      </c>
      <c r="DA156" s="63" t="s">
        <v>3398</v>
      </c>
    </row>
    <row r="157" spans="1:105" ht="12" customHeight="1" x14ac:dyDescent="0.25">
      <c r="A157" s="121" t="s">
        <v>54</v>
      </c>
      <c r="B157" s="122"/>
      <c r="C157" s="122">
        <v>8.2232631818876509</v>
      </c>
      <c r="D157" s="122">
        <v>16.101957890501648</v>
      </c>
      <c r="E157" s="122">
        <v>17.370576215304251</v>
      </c>
      <c r="F157" s="122">
        <v>15.856116190957406</v>
      </c>
      <c r="G157" s="122">
        <v>16.447475479276552</v>
      </c>
      <c r="H157" s="122">
        <v>21.212370005899459</v>
      </c>
      <c r="I157" s="122">
        <v>25.389835427707617</v>
      </c>
      <c r="J157" s="122">
        <v>29.165307551287295</v>
      </c>
      <c r="K157" s="122">
        <v>29.201521695922661</v>
      </c>
      <c r="L157" s="122">
        <v>26.219077957281296</v>
      </c>
      <c r="M157" s="122">
        <v>21.053771222920677</v>
      </c>
      <c r="N157" s="122">
        <v>20.265020222001755</v>
      </c>
      <c r="O157" s="122">
        <v>21.10024167686036</v>
      </c>
      <c r="P157" s="122">
        <v>45.799093380053947</v>
      </c>
      <c r="Q157" s="122">
        <v>35.384396545767714</v>
      </c>
      <c r="R157" s="122">
        <v>29.119978388005141</v>
      </c>
      <c r="S157" s="122">
        <v>27.329961283408874</v>
      </c>
      <c r="T157" s="122">
        <v>33.594619877267334</v>
      </c>
      <c r="U157" s="122">
        <v>39.282932544321064</v>
      </c>
      <c r="V157" s="122">
        <v>46.33206780334671</v>
      </c>
      <c r="W157" s="122">
        <v>57.212807345485793</v>
      </c>
      <c r="X157" s="122">
        <v>73.261778064940472</v>
      </c>
      <c r="Y157" s="122">
        <v>62.599541295586242</v>
      </c>
      <c r="DA157" s="130" t="s">
        <v>3399</v>
      </c>
    </row>
    <row r="158" spans="1:105" ht="12" customHeight="1" x14ac:dyDescent="0.25">
      <c r="A158" s="97" t="s">
        <v>50</v>
      </c>
      <c r="B158" s="98"/>
      <c r="C158" s="98">
        <v>2.8464017447832197</v>
      </c>
      <c r="D158" s="98">
        <v>6.1560375954911057</v>
      </c>
      <c r="E158" s="98">
        <v>7.9194196579159177</v>
      </c>
      <c r="F158" s="98">
        <v>6.3773201968514677</v>
      </c>
      <c r="G158" s="98">
        <v>5.2478450570306325</v>
      </c>
      <c r="H158" s="98">
        <v>6.4900768898967502</v>
      </c>
      <c r="I158" s="98">
        <v>7.5756557148468309</v>
      </c>
      <c r="J158" s="98">
        <v>8.7194905982785809</v>
      </c>
      <c r="K158" s="98">
        <v>11.299446703796129</v>
      </c>
      <c r="L158" s="98">
        <v>10.042454691219277</v>
      </c>
      <c r="M158" s="98">
        <v>8.7005159060932851</v>
      </c>
      <c r="N158" s="98">
        <v>8.7785864510719858</v>
      </c>
      <c r="O158" s="98">
        <v>7.760830370953224</v>
      </c>
      <c r="P158" s="98">
        <v>14.389630652380891</v>
      </c>
      <c r="Q158" s="98">
        <v>9.1104990023817933</v>
      </c>
      <c r="R158" s="98">
        <v>6.1044744980067582</v>
      </c>
      <c r="S158" s="98">
        <v>7.2605001629870829</v>
      </c>
      <c r="T158" s="98">
        <v>8.9177593285020187</v>
      </c>
      <c r="U158" s="98">
        <v>12.092241070012486</v>
      </c>
      <c r="V158" s="98">
        <v>13.507426175404126</v>
      </c>
      <c r="W158" s="98">
        <v>14.900331794501772</v>
      </c>
      <c r="X158" s="98">
        <v>17.490053451629425</v>
      </c>
      <c r="Y158" s="98">
        <v>13.345694451062847</v>
      </c>
      <c r="DA158" s="63" t="s">
        <v>3400</v>
      </c>
    </row>
    <row r="159" spans="1:105" ht="12" customHeight="1" x14ac:dyDescent="0.25">
      <c r="A159" s="109" t="s">
        <v>120</v>
      </c>
      <c r="B159" s="33"/>
      <c r="C159" s="33">
        <v>5.3768614371044317</v>
      </c>
      <c r="D159" s="33">
        <v>9.9459202950105396</v>
      </c>
      <c r="E159" s="33">
        <v>9.4511565573883356</v>
      </c>
      <c r="F159" s="33">
        <v>9.4787959941059405</v>
      </c>
      <c r="G159" s="33">
        <v>11.199630422245921</v>
      </c>
      <c r="H159" s="33">
        <v>14.722293116002707</v>
      </c>
      <c r="I159" s="33">
        <v>17.814179712860785</v>
      </c>
      <c r="J159" s="33">
        <v>20.445816953008709</v>
      </c>
      <c r="K159" s="33">
        <v>17.902074992126533</v>
      </c>
      <c r="L159" s="33">
        <v>16.176623266062023</v>
      </c>
      <c r="M159" s="33">
        <v>12.353255316827392</v>
      </c>
      <c r="N159" s="33">
        <v>11.48643377092977</v>
      </c>
      <c r="O159" s="33">
        <v>13.339411305907142</v>
      </c>
      <c r="P159" s="33">
        <v>31.409462727673059</v>
      </c>
      <c r="Q159" s="33">
        <v>26.273897543385928</v>
      </c>
      <c r="R159" s="33">
        <v>23.015503889998389</v>
      </c>
      <c r="S159" s="33">
        <v>20.069461120421792</v>
      </c>
      <c r="T159" s="33">
        <v>24.676860548765323</v>
      </c>
      <c r="U159" s="33">
        <v>27.190691474308576</v>
      </c>
      <c r="V159" s="33">
        <v>32.824641627942583</v>
      </c>
      <c r="W159" s="33">
        <v>42.312475550984047</v>
      </c>
      <c r="X159" s="33">
        <v>55.771724613311051</v>
      </c>
      <c r="Y159" s="33">
        <v>49.253846844523387</v>
      </c>
      <c r="DA159" s="60" t="s">
        <v>3401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321.61897857493216</v>
      </c>
      <c r="D161" s="117">
        <f t="shared" si="54"/>
        <v>321.78555874134651</v>
      </c>
      <c r="E161" s="117">
        <f t="shared" si="54"/>
        <v>324.42206994298471</v>
      </c>
      <c r="F161" s="117">
        <f t="shared" si="54"/>
        <v>314.14833483925236</v>
      </c>
      <c r="G161" s="117">
        <f t="shared" si="54"/>
        <v>244.81186561568848</v>
      </c>
      <c r="H161" s="117">
        <f t="shared" si="54"/>
        <v>355.60590295097961</v>
      </c>
      <c r="I161" s="117">
        <f t="shared" si="54"/>
        <v>279.17647536449113</v>
      </c>
      <c r="J161" s="117">
        <f t="shared" si="54"/>
        <v>340.74716401985125</v>
      </c>
      <c r="K161" s="117">
        <f t="shared" si="54"/>
        <v>275.65884723701356</v>
      </c>
      <c r="L161" s="117">
        <f t="shared" si="54"/>
        <v>322.49842717999576</v>
      </c>
      <c r="M161" s="117">
        <f t="shared" si="54"/>
        <v>218.24689490211352</v>
      </c>
      <c r="N161" s="117">
        <f t="shared" si="54"/>
        <v>276.18964901717874</v>
      </c>
      <c r="O161" s="117">
        <f t="shared" si="54"/>
        <v>249.09716142059602</v>
      </c>
      <c r="P161" s="117">
        <f t="shared" si="54"/>
        <v>158.81915436008165</v>
      </c>
      <c r="Q161" s="117">
        <f t="shared" si="54"/>
        <v>199.35208470924411</v>
      </c>
      <c r="R161" s="117">
        <f t="shared" ref="R161:V161" si="55">R162+R164+R166+R175</f>
        <v>227.4416319229237</v>
      </c>
      <c r="S161" s="117">
        <f t="shared" si="55"/>
        <v>215.75856450759221</v>
      </c>
      <c r="T161" s="117">
        <f t="shared" si="55"/>
        <v>215.70628757269213</v>
      </c>
      <c r="U161" s="117">
        <f t="shared" si="55"/>
        <v>202.82552201245321</v>
      </c>
      <c r="V161" s="117">
        <f t="shared" si="55"/>
        <v>174.00260975568798</v>
      </c>
      <c r="W161" s="117">
        <f t="shared" ref="W161:Y161" si="56">W162+W164+W166+W175</f>
        <v>191.44809087859522</v>
      </c>
      <c r="X161" s="117">
        <f t="shared" si="56"/>
        <v>150.66202130504578</v>
      </c>
      <c r="Y161" s="117">
        <f t="shared" si="56"/>
        <v>178.47410966090439</v>
      </c>
      <c r="DA161" s="129" t="s">
        <v>3402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259.02154116632238</v>
      </c>
      <c r="D162" s="122">
        <f t="shared" si="57"/>
        <v>259.83143948316808</v>
      </c>
      <c r="E162" s="122">
        <f t="shared" si="57"/>
        <v>259.6020861717779</v>
      </c>
      <c r="F162" s="122">
        <f t="shared" si="57"/>
        <v>251.65066319413916</v>
      </c>
      <c r="G162" s="122">
        <f t="shared" si="57"/>
        <v>191.5101679073334</v>
      </c>
      <c r="H162" s="122">
        <f t="shared" si="57"/>
        <v>281.55775734766195</v>
      </c>
      <c r="I162" s="122">
        <f t="shared" si="57"/>
        <v>221.91901701102532</v>
      </c>
      <c r="J162" s="122">
        <f t="shared" si="57"/>
        <v>277.46909192483702</v>
      </c>
      <c r="K162" s="122">
        <f t="shared" si="57"/>
        <v>221.47928029373801</v>
      </c>
      <c r="L162" s="122">
        <f t="shared" si="57"/>
        <v>262.41267925484163</v>
      </c>
      <c r="M162" s="122">
        <f t="shared" si="57"/>
        <v>174.33830910743882</v>
      </c>
      <c r="N162" s="122">
        <f t="shared" si="57"/>
        <v>225.87117465624712</v>
      </c>
      <c r="O162" s="122">
        <f t="shared" si="57"/>
        <v>208.67537884105769</v>
      </c>
      <c r="P162" s="122">
        <f t="shared" si="57"/>
        <v>125.96075898277411</v>
      </c>
      <c r="Q162" s="122">
        <f t="shared" si="57"/>
        <v>160.03918698398519</v>
      </c>
      <c r="R162" s="122">
        <f t="shared" si="57"/>
        <v>178.97916137048614</v>
      </c>
      <c r="S162" s="122">
        <f t="shared" si="57"/>
        <v>165.99123925146588</v>
      </c>
      <c r="T162" s="122">
        <f t="shared" si="57"/>
        <v>164.34185762464392</v>
      </c>
      <c r="U162" s="122">
        <f t="shared" si="57"/>
        <v>149.37299250771096</v>
      </c>
      <c r="V162" s="122">
        <f t="shared" si="57"/>
        <v>123.52207773885303</v>
      </c>
      <c r="W162" s="122">
        <f t="shared" si="57"/>
        <v>134.34875653084541</v>
      </c>
      <c r="X162" s="122">
        <f t="shared" si="57"/>
        <v>101.37215334075917</v>
      </c>
      <c r="Y162" s="122">
        <f t="shared" si="57"/>
        <v>114.94364217525799</v>
      </c>
      <c r="DA162" s="130" t="s">
        <v>3403</v>
      </c>
    </row>
    <row r="163" spans="1:105" ht="12" customHeight="1" x14ac:dyDescent="0.25">
      <c r="A163" s="97" t="s">
        <v>53</v>
      </c>
      <c r="B163" s="33"/>
      <c r="C163" s="33">
        <v>259.02154116632238</v>
      </c>
      <c r="D163" s="33">
        <v>259.83143948316808</v>
      </c>
      <c r="E163" s="33">
        <v>259.6020861717779</v>
      </c>
      <c r="F163" s="33">
        <v>251.65066319413916</v>
      </c>
      <c r="G163" s="33">
        <v>191.5101679073334</v>
      </c>
      <c r="H163" s="33">
        <v>281.55775734766195</v>
      </c>
      <c r="I163" s="33">
        <v>221.91901701102532</v>
      </c>
      <c r="J163" s="33">
        <v>277.46909192483702</v>
      </c>
      <c r="K163" s="33">
        <v>221.47928029373801</v>
      </c>
      <c r="L163" s="33">
        <v>262.41267925484163</v>
      </c>
      <c r="M163" s="33">
        <v>174.33830910743882</v>
      </c>
      <c r="N163" s="33">
        <v>225.87117465624712</v>
      </c>
      <c r="O163" s="33">
        <v>208.67537884105769</v>
      </c>
      <c r="P163" s="33">
        <v>125.96075898277411</v>
      </c>
      <c r="Q163" s="33">
        <v>160.03918698398519</v>
      </c>
      <c r="R163" s="33">
        <v>178.97916137048614</v>
      </c>
      <c r="S163" s="33">
        <v>165.99123925146588</v>
      </c>
      <c r="T163" s="33">
        <v>164.34185762464392</v>
      </c>
      <c r="U163" s="33">
        <v>149.37299250771096</v>
      </c>
      <c r="V163" s="33">
        <v>123.52207773885303</v>
      </c>
      <c r="W163" s="33">
        <v>134.34875653084541</v>
      </c>
      <c r="X163" s="33">
        <v>101.37215334075917</v>
      </c>
      <c r="Y163" s="33">
        <v>114.94364217525799</v>
      </c>
      <c r="DA163" s="60" t="s">
        <v>3404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3.2636400627963962</v>
      </c>
      <c r="D164" s="122">
        <f t="shared" si="58"/>
        <v>2.697152281307881</v>
      </c>
      <c r="E164" s="122">
        <f t="shared" si="58"/>
        <v>5.1057001020036648</v>
      </c>
      <c r="F164" s="122">
        <f t="shared" si="58"/>
        <v>4.1168346692695872</v>
      </c>
      <c r="G164" s="122">
        <f t="shared" si="58"/>
        <v>4.4739637988439469</v>
      </c>
      <c r="H164" s="122">
        <f t="shared" si="58"/>
        <v>5.7352297395005483</v>
      </c>
      <c r="I164" s="122">
        <f t="shared" si="58"/>
        <v>2.9750687646815335</v>
      </c>
      <c r="J164" s="122">
        <f t="shared" si="58"/>
        <v>2.8270222885835743</v>
      </c>
      <c r="K164" s="122">
        <f t="shared" si="58"/>
        <v>4.3340863135621071</v>
      </c>
      <c r="L164" s="122">
        <f t="shared" si="58"/>
        <v>4.1403027053291019</v>
      </c>
      <c r="M164" s="122">
        <f t="shared" si="58"/>
        <v>2.7284316862847309</v>
      </c>
      <c r="N164" s="122">
        <f t="shared" si="58"/>
        <v>2.910755607467312</v>
      </c>
      <c r="O164" s="122">
        <f t="shared" si="58"/>
        <v>1.7916187174035965</v>
      </c>
      <c r="P164" s="122">
        <f t="shared" si="58"/>
        <v>1.6628327101105651</v>
      </c>
      <c r="Q164" s="122">
        <f t="shared" si="58"/>
        <v>1.9704382073630073</v>
      </c>
      <c r="R164" s="122">
        <f t="shared" si="58"/>
        <v>3.208776676123275</v>
      </c>
      <c r="S164" s="122">
        <f t="shared" si="58"/>
        <v>3.2413802046663425</v>
      </c>
      <c r="T164" s="122">
        <f t="shared" si="58"/>
        <v>2.9260116761596398</v>
      </c>
      <c r="U164" s="122">
        <f t="shared" si="58"/>
        <v>3.2400383166864866</v>
      </c>
      <c r="V164" s="122">
        <f t="shared" si="58"/>
        <v>2.6700046874028245</v>
      </c>
      <c r="W164" s="122">
        <f t="shared" si="58"/>
        <v>3.599030448139497</v>
      </c>
      <c r="X164" s="122">
        <f t="shared" si="58"/>
        <v>2.0516343270319495</v>
      </c>
      <c r="Y164" s="122">
        <f t="shared" si="58"/>
        <v>1.5504987853913539</v>
      </c>
      <c r="DA164" s="130" t="s">
        <v>3405</v>
      </c>
    </row>
    <row r="165" spans="1:105" ht="12" customHeight="1" x14ac:dyDescent="0.25">
      <c r="A165" s="97" t="s">
        <v>53</v>
      </c>
      <c r="B165" s="98"/>
      <c r="C165" s="98">
        <v>3.2636400627963962</v>
      </c>
      <c r="D165" s="98">
        <v>2.697152281307881</v>
      </c>
      <c r="E165" s="98">
        <v>5.1057001020036648</v>
      </c>
      <c r="F165" s="98">
        <v>4.1168346692695872</v>
      </c>
      <c r="G165" s="98">
        <v>4.4739637988439469</v>
      </c>
      <c r="H165" s="98">
        <v>5.7352297395005483</v>
      </c>
      <c r="I165" s="98">
        <v>2.9750687646815335</v>
      </c>
      <c r="J165" s="98">
        <v>2.8270222885835743</v>
      </c>
      <c r="K165" s="98">
        <v>4.3340863135621071</v>
      </c>
      <c r="L165" s="98">
        <v>4.1403027053291019</v>
      </c>
      <c r="M165" s="98">
        <v>2.7284316862847309</v>
      </c>
      <c r="N165" s="98">
        <v>2.910755607467312</v>
      </c>
      <c r="O165" s="98">
        <v>1.7916187174035965</v>
      </c>
      <c r="P165" s="98">
        <v>1.6628327101105651</v>
      </c>
      <c r="Q165" s="98">
        <v>1.9704382073630073</v>
      </c>
      <c r="R165" s="98">
        <v>3.208776676123275</v>
      </c>
      <c r="S165" s="98">
        <v>3.2413802046663425</v>
      </c>
      <c r="T165" s="98">
        <v>2.9260116761596398</v>
      </c>
      <c r="U165" s="98">
        <v>3.2400383166864866</v>
      </c>
      <c r="V165" s="98">
        <v>2.6700046874028245</v>
      </c>
      <c r="W165" s="98">
        <v>3.599030448139497</v>
      </c>
      <c r="X165" s="98">
        <v>2.0516343270319495</v>
      </c>
      <c r="Y165" s="98">
        <v>1.5504987853913539</v>
      </c>
      <c r="DA165" s="63" t="s">
        <v>3406</v>
      </c>
    </row>
    <row r="166" spans="1:105" ht="12" customHeight="1" x14ac:dyDescent="0.25">
      <c r="A166" s="121" t="s">
        <v>55</v>
      </c>
      <c r="B166" s="122"/>
      <c r="C166" s="122">
        <v>40.087890607372543</v>
      </c>
      <c r="D166" s="122">
        <v>39.540758623390523</v>
      </c>
      <c r="E166" s="122">
        <v>39.441718644497534</v>
      </c>
      <c r="F166" s="122">
        <v>39.052381499710137</v>
      </c>
      <c r="G166" s="122">
        <v>32.545967723850723</v>
      </c>
      <c r="H166" s="122">
        <v>44.208205863634333</v>
      </c>
      <c r="I166" s="122">
        <v>35.273265337628906</v>
      </c>
      <c r="J166" s="122">
        <v>39.853367406134431</v>
      </c>
      <c r="K166" s="122">
        <v>34.127317742446742</v>
      </c>
      <c r="L166" s="122">
        <v>37.103672815449478</v>
      </c>
      <c r="M166" s="122">
        <v>28.841903386196933</v>
      </c>
      <c r="N166" s="122">
        <v>33.027146028793126</v>
      </c>
      <c r="O166" s="122">
        <v>27.515555262292892</v>
      </c>
      <c r="P166" s="122">
        <v>21.567314279202044</v>
      </c>
      <c r="Q166" s="122">
        <v>26.315243179554212</v>
      </c>
      <c r="R166" s="122">
        <v>31.649342253904543</v>
      </c>
      <c r="S166" s="122">
        <v>32.557184151690464</v>
      </c>
      <c r="T166" s="122">
        <v>33.67988769547555</v>
      </c>
      <c r="U166" s="122">
        <v>35.197363135380108</v>
      </c>
      <c r="V166" s="122">
        <v>33.092971601017275</v>
      </c>
      <c r="W166" s="122">
        <v>37.999999987994364</v>
      </c>
      <c r="X166" s="122">
        <v>31.931512842334872</v>
      </c>
      <c r="Y166" s="122">
        <v>41.354174070575375</v>
      </c>
      <c r="DA166" s="130" t="s">
        <v>3407</v>
      </c>
    </row>
    <row r="167" spans="1:105" ht="12" customHeight="1" x14ac:dyDescent="0.25">
      <c r="A167" s="97" t="s">
        <v>124</v>
      </c>
      <c r="B167" s="98"/>
      <c r="C167" s="98">
        <v>11.064142579003093</v>
      </c>
      <c r="D167" s="98">
        <v>9.129677845443382</v>
      </c>
      <c r="E167" s="98">
        <v>12.380036052219879</v>
      </c>
      <c r="F167" s="98">
        <v>12.928269345787212</v>
      </c>
      <c r="G167" s="98">
        <v>10.124385291156502</v>
      </c>
      <c r="H167" s="98">
        <v>12.990589596321312</v>
      </c>
      <c r="I167" s="98">
        <v>6.7405396616844886</v>
      </c>
      <c r="J167" s="98">
        <v>5.7469494093118119</v>
      </c>
      <c r="K167" s="98">
        <v>6.7263539365203293</v>
      </c>
      <c r="L167" s="98">
        <v>8.0952454810873675</v>
      </c>
      <c r="M167" s="98">
        <v>5.5834569571501644</v>
      </c>
      <c r="N167" s="98">
        <v>4.0214893324912611</v>
      </c>
      <c r="O167" s="98">
        <v>0.86049920765207932</v>
      </c>
      <c r="P167" s="98">
        <v>0.68032860766203862</v>
      </c>
      <c r="Q167" s="98">
        <v>0.74553889835652132</v>
      </c>
      <c r="R167" s="98">
        <v>3.4697384911162876</v>
      </c>
      <c r="S167" s="98">
        <v>4.6601882996117272</v>
      </c>
      <c r="T167" s="98">
        <v>6.0193079694604181</v>
      </c>
      <c r="U167" s="98">
        <v>5.3260610566323994</v>
      </c>
      <c r="V167" s="98">
        <v>5.3797532091055418</v>
      </c>
      <c r="W167" s="98">
        <v>5.7900407690665938</v>
      </c>
      <c r="X167" s="98">
        <v>5.7978934271442792</v>
      </c>
      <c r="Y167" s="98">
        <v>7.6906057783743922</v>
      </c>
      <c r="DA167" s="63" t="s">
        <v>3408</v>
      </c>
    </row>
    <row r="168" spans="1:105" ht="12" customHeight="1" x14ac:dyDescent="0.25">
      <c r="A168" s="97" t="s">
        <v>123</v>
      </c>
      <c r="B168" s="98"/>
      <c r="C168" s="98">
        <v>5.5888168004654846E-3</v>
      </c>
      <c r="D168" s="98">
        <v>9.6340447876148323E-3</v>
      </c>
      <c r="E168" s="98">
        <v>3.5929544151459894E-2</v>
      </c>
      <c r="F168" s="98">
        <v>2.2269068154069885E-2</v>
      </c>
      <c r="G168" s="98">
        <v>1.2738980898273843E-2</v>
      </c>
      <c r="H168" s="98">
        <v>1.71689137809082E-2</v>
      </c>
      <c r="I168" s="98">
        <v>2.7057524477993703E-2</v>
      </c>
      <c r="J168" s="98">
        <v>3.6731549161879776E-2</v>
      </c>
      <c r="K168" s="98">
        <v>3.5192389419326758E-2</v>
      </c>
      <c r="L168" s="98">
        <v>3.6988704816887881E-2</v>
      </c>
      <c r="M168" s="98">
        <v>1.1911802936684975E-2</v>
      </c>
      <c r="N168" s="98">
        <v>1.2302427822518554E-2</v>
      </c>
      <c r="O168" s="98">
        <v>6.988143980626779E-3</v>
      </c>
      <c r="P168" s="98">
        <v>1.3931223949136607E-2</v>
      </c>
      <c r="Q168" s="98">
        <v>1.2902159199215369E-3</v>
      </c>
      <c r="R168" s="98">
        <v>2.5908805994118083E-2</v>
      </c>
      <c r="S168" s="98">
        <v>2.6241018422145462E-2</v>
      </c>
      <c r="T168" s="98">
        <v>2.0685607602763844E-2</v>
      </c>
      <c r="U168" s="98">
        <v>9.6736276596071438E-3</v>
      </c>
      <c r="V168" s="98">
        <v>3.218947272150606E-2</v>
      </c>
      <c r="W168" s="98">
        <v>6.0659921243881192E-2</v>
      </c>
      <c r="X168" s="98">
        <v>7.0813422293699621E-2</v>
      </c>
      <c r="Y168" s="98">
        <v>1.7560570144876303E-2</v>
      </c>
      <c r="DA168" s="63" t="s">
        <v>3409</v>
      </c>
    </row>
    <row r="169" spans="1:105" ht="12" customHeight="1" x14ac:dyDescent="0.25">
      <c r="A169" s="100" t="s">
        <v>50</v>
      </c>
      <c r="B169" s="101"/>
      <c r="C169" s="101">
        <v>1.7300223527669533E-3</v>
      </c>
      <c r="D169" s="101">
        <v>2.3889623680614014E-3</v>
      </c>
      <c r="E169" s="101">
        <v>6.5434693666098073E-3</v>
      </c>
      <c r="F169" s="101">
        <v>4.3974381755246296E-3</v>
      </c>
      <c r="G169" s="101">
        <v>2.0118755958696399E-3</v>
      </c>
      <c r="H169" s="101">
        <v>4.0851384052370742E-3</v>
      </c>
      <c r="I169" s="101">
        <v>4.3733220235462628E-3</v>
      </c>
      <c r="J169" s="101">
        <v>6.2218009228039283E-3</v>
      </c>
      <c r="K169" s="101">
        <v>6.0057466778752049E-3</v>
      </c>
      <c r="L169" s="101">
        <v>7.0931698122676471E-3</v>
      </c>
      <c r="M169" s="101">
        <v>2.8606181456915783E-3</v>
      </c>
      <c r="N169" s="101">
        <v>1.7773930593471476E-3</v>
      </c>
      <c r="O169" s="101">
        <v>1.4969456738983735E-3</v>
      </c>
      <c r="P169" s="101">
        <v>2.7982028718526119E-3</v>
      </c>
      <c r="Q169" s="101">
        <v>5.5095267621806695E-4</v>
      </c>
      <c r="R169" s="101">
        <v>3.6938031493318939E-3</v>
      </c>
      <c r="S169" s="101">
        <v>3.4088484973904044E-3</v>
      </c>
      <c r="T169" s="101">
        <v>3.6267977699522224E-3</v>
      </c>
      <c r="U169" s="101">
        <v>1.7724422576120978E-3</v>
      </c>
      <c r="V169" s="101">
        <v>3.7779875841577699E-3</v>
      </c>
      <c r="W169" s="101">
        <v>6.4875679926038113E-3</v>
      </c>
      <c r="X169" s="101">
        <v>8.6178790998610328E-3</v>
      </c>
      <c r="Y169" s="101">
        <v>3.0193013421573158E-3</v>
      </c>
      <c r="DA169" s="131" t="s">
        <v>3410</v>
      </c>
    </row>
    <row r="170" spans="1:105" ht="12" customHeight="1" x14ac:dyDescent="0.25">
      <c r="A170" s="103" t="s">
        <v>52</v>
      </c>
      <c r="B170" s="104"/>
      <c r="C170" s="104">
        <v>3.8587944476985306E-3</v>
      </c>
      <c r="D170" s="104">
        <v>7.245082419553431E-3</v>
      </c>
      <c r="E170" s="104">
        <v>2.9386074784850093E-2</v>
      </c>
      <c r="F170" s="104">
        <v>1.7871629978545259E-2</v>
      </c>
      <c r="G170" s="104">
        <v>1.0727105302404203E-2</v>
      </c>
      <c r="H170" s="104">
        <v>1.308377537567113E-2</v>
      </c>
      <c r="I170" s="104">
        <v>2.2684202454447439E-2</v>
      </c>
      <c r="J170" s="104">
        <v>3.0509748239075853E-2</v>
      </c>
      <c r="K170" s="104">
        <v>2.9186642741451552E-2</v>
      </c>
      <c r="L170" s="104">
        <v>2.9895535004620236E-2</v>
      </c>
      <c r="M170" s="104">
        <v>9.0511847909933961E-3</v>
      </c>
      <c r="N170" s="104">
        <v>1.0525034763171407E-2</v>
      </c>
      <c r="O170" s="104">
        <v>5.4911983067284049E-3</v>
      </c>
      <c r="P170" s="104">
        <v>1.1133021077283993E-2</v>
      </c>
      <c r="Q170" s="104">
        <v>7.3926324370346983E-4</v>
      </c>
      <c r="R170" s="104">
        <v>2.221500284478619E-2</v>
      </c>
      <c r="S170" s="104">
        <v>2.283216992475506E-2</v>
      </c>
      <c r="T170" s="104">
        <v>1.7058809832811623E-2</v>
      </c>
      <c r="U170" s="104">
        <v>7.9011854019950464E-3</v>
      </c>
      <c r="V170" s="104">
        <v>2.8411485137348286E-2</v>
      </c>
      <c r="W170" s="104">
        <v>5.4172353251277387E-2</v>
      </c>
      <c r="X170" s="104">
        <v>6.219554319383859E-2</v>
      </c>
      <c r="Y170" s="104">
        <v>1.4541268802718983E-2</v>
      </c>
      <c r="DA170" s="132" t="s">
        <v>3411</v>
      </c>
    </row>
    <row r="171" spans="1:105" ht="12" customHeight="1" x14ac:dyDescent="0.25">
      <c r="A171" s="106" t="s">
        <v>122</v>
      </c>
      <c r="B171" s="101"/>
      <c r="C171" s="101">
        <v>25.819253962406641</v>
      </c>
      <c r="D171" s="101">
        <v>26.99161982118299</v>
      </c>
      <c r="E171" s="101">
        <v>23.465494585649843</v>
      </c>
      <c r="F171" s="101">
        <v>23.174862200358518</v>
      </c>
      <c r="G171" s="101">
        <v>19.538637909912964</v>
      </c>
      <c r="H171" s="101">
        <v>27.175563108882091</v>
      </c>
      <c r="I171" s="101">
        <v>22.164201648725914</v>
      </c>
      <c r="J171" s="101">
        <v>26.267963424372354</v>
      </c>
      <c r="K171" s="101">
        <v>19.887462227870603</v>
      </c>
      <c r="L171" s="101">
        <v>21.775762641431562</v>
      </c>
      <c r="M171" s="101">
        <v>18.647470766834861</v>
      </c>
      <c r="N171" s="101">
        <v>24.551241811475389</v>
      </c>
      <c r="O171" s="101">
        <v>22.097645073648291</v>
      </c>
      <c r="P171" s="101">
        <v>15.683144592687158</v>
      </c>
      <c r="Q171" s="101">
        <v>19.24768097291809</v>
      </c>
      <c r="R171" s="101">
        <v>20.848128916014943</v>
      </c>
      <c r="S171" s="101">
        <v>20.663141300036457</v>
      </c>
      <c r="T171" s="101">
        <v>20.51585339005641</v>
      </c>
      <c r="U171" s="101">
        <v>22.45012479692258</v>
      </c>
      <c r="V171" s="101">
        <v>20.794312498195172</v>
      </c>
      <c r="W171" s="101">
        <v>23.442998740761606</v>
      </c>
      <c r="X171" s="101">
        <v>17.481097454408633</v>
      </c>
      <c r="Y171" s="101">
        <v>24.085198905717348</v>
      </c>
      <c r="DA171" s="131" t="s">
        <v>3412</v>
      </c>
    </row>
    <row r="172" spans="1:105" ht="12" customHeight="1" x14ac:dyDescent="0.25">
      <c r="A172" s="107" t="s">
        <v>121</v>
      </c>
      <c r="B172" s="104"/>
      <c r="C172" s="104">
        <v>3.1989052491623524</v>
      </c>
      <c r="D172" s="104">
        <v>3.4098269119765279</v>
      </c>
      <c r="E172" s="104">
        <v>3.5602584624763542</v>
      </c>
      <c r="F172" s="104">
        <v>2.9269808854103423</v>
      </c>
      <c r="G172" s="104">
        <v>2.8702055418829944</v>
      </c>
      <c r="H172" s="104">
        <v>4.0248842446500213</v>
      </c>
      <c r="I172" s="104">
        <v>6.3414665027405102</v>
      </c>
      <c r="J172" s="104">
        <v>7.8017230232883739</v>
      </c>
      <c r="K172" s="104">
        <v>7.478309188636473</v>
      </c>
      <c r="L172" s="104">
        <v>7.1956759881136776</v>
      </c>
      <c r="M172" s="104">
        <v>4.5990638592752164</v>
      </c>
      <c r="N172" s="104">
        <v>4.4421124570039554</v>
      </c>
      <c r="O172" s="104">
        <v>4.5504228370118929</v>
      </c>
      <c r="P172" s="104">
        <v>5.1899098549037035</v>
      </c>
      <c r="Q172" s="104">
        <v>6.3207330923596823</v>
      </c>
      <c r="R172" s="104">
        <v>7.3055660407791949</v>
      </c>
      <c r="S172" s="104">
        <v>7.2076135336201324</v>
      </c>
      <c r="T172" s="104">
        <v>7.1240407283559604</v>
      </c>
      <c r="U172" s="104">
        <v>7.4115036541655179</v>
      </c>
      <c r="V172" s="104">
        <v>6.8867164209950467</v>
      </c>
      <c r="W172" s="104">
        <v>8.7063005569222742</v>
      </c>
      <c r="X172" s="104">
        <v>8.5817085384882539</v>
      </c>
      <c r="Y172" s="104">
        <v>9.5608088163387581</v>
      </c>
      <c r="DA172" s="132" t="s">
        <v>3413</v>
      </c>
    </row>
    <row r="173" spans="1:105" ht="12" customHeight="1" x14ac:dyDescent="0.25">
      <c r="A173" s="108" t="s">
        <v>53</v>
      </c>
      <c r="B173" s="98"/>
      <c r="C173" s="98">
        <v>1.230744062779106</v>
      </c>
      <c r="D173" s="98">
        <v>1.3047848716839605</v>
      </c>
      <c r="E173" s="98">
        <v>1.441989538516429</v>
      </c>
      <c r="F173" s="98">
        <v>1.0458103529793032</v>
      </c>
      <c r="G173" s="98">
        <v>1.0573406333721664</v>
      </c>
      <c r="H173" s="98">
        <v>1.2978083853632179</v>
      </c>
      <c r="I173" s="98">
        <v>2.3575693394172892</v>
      </c>
      <c r="J173" s="98">
        <v>2.8977653827600496</v>
      </c>
      <c r="K173" s="98">
        <v>2.8811181262607195</v>
      </c>
      <c r="L173" s="98">
        <v>3.0325490396752102</v>
      </c>
      <c r="M173" s="98">
        <v>1.9610545969153179</v>
      </c>
      <c r="N173" s="98">
        <v>1.7148153867599898</v>
      </c>
      <c r="O173" s="98">
        <v>2.0079042663146622</v>
      </c>
      <c r="P173" s="98">
        <v>1.7601346634644017</v>
      </c>
      <c r="Q173" s="98">
        <v>2.3105551190940994</v>
      </c>
      <c r="R173" s="98">
        <v>2.3079231559476749</v>
      </c>
      <c r="S173" s="98">
        <v>2.5016747975774387</v>
      </c>
      <c r="T173" s="98">
        <v>2.4675074491998736</v>
      </c>
      <c r="U173" s="98">
        <v>2.2737085259703416</v>
      </c>
      <c r="V173" s="98">
        <v>2.1151477775269383</v>
      </c>
      <c r="W173" s="98">
        <v>2.7053035856608889</v>
      </c>
      <c r="X173" s="98">
        <v>2.5071335839403002</v>
      </c>
      <c r="Y173" s="98">
        <v>2.4363009274738161</v>
      </c>
      <c r="DA173" s="63" t="s">
        <v>3414</v>
      </c>
    </row>
    <row r="174" spans="1:105" ht="12" customHeight="1" x14ac:dyDescent="0.25">
      <c r="A174" s="115" t="s">
        <v>52</v>
      </c>
      <c r="B174" s="33"/>
      <c r="C174" s="33">
        <v>1.9681611863832464</v>
      </c>
      <c r="D174" s="33">
        <v>2.1050420402925667</v>
      </c>
      <c r="E174" s="33">
        <v>2.1182689239599246</v>
      </c>
      <c r="F174" s="33">
        <v>1.8811705324310393</v>
      </c>
      <c r="G174" s="33">
        <v>1.8128649085108275</v>
      </c>
      <c r="H174" s="33">
        <v>2.7270758592868019</v>
      </c>
      <c r="I174" s="33">
        <v>3.9838971633232196</v>
      </c>
      <c r="J174" s="33">
        <v>4.9039576405283265</v>
      </c>
      <c r="K174" s="33">
        <v>4.5971910623757539</v>
      </c>
      <c r="L174" s="33">
        <v>4.1631269484384692</v>
      </c>
      <c r="M174" s="33">
        <v>2.6380092623599003</v>
      </c>
      <c r="N174" s="33">
        <v>2.7272970702439649</v>
      </c>
      <c r="O174" s="33">
        <v>2.5425185706972302</v>
      </c>
      <c r="P174" s="33">
        <v>3.4297751914393038</v>
      </c>
      <c r="Q174" s="33">
        <v>4.0101779732655833</v>
      </c>
      <c r="R174" s="33">
        <v>4.9976428848315209</v>
      </c>
      <c r="S174" s="33">
        <v>4.705938736042695</v>
      </c>
      <c r="T174" s="33">
        <v>4.6565332791560836</v>
      </c>
      <c r="U174" s="33">
        <v>5.137795128195175</v>
      </c>
      <c r="V174" s="33">
        <v>4.7715686434681066</v>
      </c>
      <c r="W174" s="33">
        <v>6.000996971261384</v>
      </c>
      <c r="X174" s="33">
        <v>6.0745749545479546</v>
      </c>
      <c r="Y174" s="33">
        <v>7.1245078888649394</v>
      </c>
      <c r="DA174" s="60" t="s">
        <v>3415</v>
      </c>
    </row>
    <row r="175" spans="1:105" ht="12" customHeight="1" x14ac:dyDescent="0.25">
      <c r="A175" s="121" t="s">
        <v>54</v>
      </c>
      <c r="B175" s="122"/>
      <c r="C175" s="122">
        <v>19.245906738440766</v>
      </c>
      <c r="D175" s="122">
        <v>19.716208353480035</v>
      </c>
      <c r="E175" s="122">
        <v>20.272565024705592</v>
      </c>
      <c r="F175" s="122">
        <v>19.328455476133453</v>
      </c>
      <c r="G175" s="122">
        <v>16.281766185660373</v>
      </c>
      <c r="H175" s="122">
        <v>24.104710000182742</v>
      </c>
      <c r="I175" s="122">
        <v>19.009124251155338</v>
      </c>
      <c r="J175" s="122">
        <v>20.597682400296186</v>
      </c>
      <c r="K175" s="122">
        <v>15.718162887266715</v>
      </c>
      <c r="L175" s="122">
        <v>18.841772404375554</v>
      </c>
      <c r="M175" s="122">
        <v>12.338250722193024</v>
      </c>
      <c r="N175" s="122">
        <v>14.380572724671172</v>
      </c>
      <c r="O175" s="122">
        <v>11.114608599841848</v>
      </c>
      <c r="P175" s="122">
        <v>9.6282483879949474</v>
      </c>
      <c r="Q175" s="122">
        <v>11.02721633834169</v>
      </c>
      <c r="R175" s="122">
        <v>13.604351622409746</v>
      </c>
      <c r="S175" s="122">
        <v>13.968760899769492</v>
      </c>
      <c r="T175" s="122">
        <v>14.758530576413035</v>
      </c>
      <c r="U175" s="122">
        <v>15.015128052675651</v>
      </c>
      <c r="V175" s="122">
        <v>14.717555728414847</v>
      </c>
      <c r="W175" s="122">
        <v>15.500303911615964</v>
      </c>
      <c r="X175" s="122">
        <v>15.306720794919778</v>
      </c>
      <c r="Y175" s="122">
        <v>20.625794629679664</v>
      </c>
      <c r="DA175" s="130" t="s">
        <v>3416</v>
      </c>
    </row>
    <row r="176" spans="1:105" ht="12" customHeight="1" x14ac:dyDescent="0.25">
      <c r="A176" s="97" t="s">
        <v>50</v>
      </c>
      <c r="B176" s="98"/>
      <c r="C176" s="98">
        <v>6.1868140169429831</v>
      </c>
      <c r="D176" s="98">
        <v>7.5158308852519911</v>
      </c>
      <c r="E176" s="98">
        <v>7.9602519511368923</v>
      </c>
      <c r="F176" s="98">
        <v>7.6028723434162746</v>
      </c>
      <c r="G176" s="98">
        <v>5.1812959640971465</v>
      </c>
      <c r="H176" s="98">
        <v>6.6435540720272179</v>
      </c>
      <c r="I176" s="98">
        <v>5.4895170336852832</v>
      </c>
      <c r="J176" s="98">
        <v>5.847534012749259</v>
      </c>
      <c r="K176" s="98">
        <v>4.8768044048508949</v>
      </c>
      <c r="L176" s="98">
        <v>5.963472197597314</v>
      </c>
      <c r="M176" s="98">
        <v>3.8969729332995739</v>
      </c>
      <c r="N176" s="98">
        <v>3.8964391562704543</v>
      </c>
      <c r="O176" s="98">
        <v>2.9447394739702317</v>
      </c>
      <c r="P176" s="98">
        <v>2.9502895619271485</v>
      </c>
      <c r="Q176" s="98">
        <v>2.991585890654648</v>
      </c>
      <c r="R176" s="98">
        <v>3.1193968901174589</v>
      </c>
      <c r="S176" s="98">
        <v>3.8103485854220285</v>
      </c>
      <c r="T176" s="98">
        <v>3.8749156240509954</v>
      </c>
      <c r="U176" s="98">
        <v>3.6214412631689461</v>
      </c>
      <c r="V176" s="98">
        <v>3.3978967617542111</v>
      </c>
      <c r="W176" s="98">
        <v>2.9829516211005087</v>
      </c>
      <c r="X176" s="98">
        <v>2.3136460782124462</v>
      </c>
      <c r="Y176" s="98">
        <v>3.6796462265231549</v>
      </c>
      <c r="DA176" s="63" t="s">
        <v>3417</v>
      </c>
    </row>
    <row r="177" spans="1:105" ht="12" customHeight="1" x14ac:dyDescent="0.25">
      <c r="A177" s="109" t="s">
        <v>120</v>
      </c>
      <c r="B177" s="33"/>
      <c r="C177" s="33">
        <v>13.059092721497775</v>
      </c>
      <c r="D177" s="33">
        <v>12.200377468228046</v>
      </c>
      <c r="E177" s="33">
        <v>12.312313073568706</v>
      </c>
      <c r="F177" s="33">
        <v>11.725583132717174</v>
      </c>
      <c r="G177" s="33">
        <v>11.100470221563224</v>
      </c>
      <c r="H177" s="33">
        <v>17.461155928155534</v>
      </c>
      <c r="I177" s="33">
        <v>13.519607217470059</v>
      </c>
      <c r="J177" s="33">
        <v>14.750148387546938</v>
      </c>
      <c r="K177" s="33">
        <v>10.841358482415817</v>
      </c>
      <c r="L177" s="33">
        <v>12.878300206778233</v>
      </c>
      <c r="M177" s="33">
        <v>8.4412777888934514</v>
      </c>
      <c r="N177" s="33">
        <v>10.484133568400715</v>
      </c>
      <c r="O177" s="33">
        <v>8.1698691258716138</v>
      </c>
      <c r="P177" s="33">
        <v>6.6779588260677976</v>
      </c>
      <c r="Q177" s="33">
        <v>8.0356304476870388</v>
      </c>
      <c r="R177" s="33">
        <v>10.484954732292287</v>
      </c>
      <c r="S177" s="33">
        <v>10.158412314347466</v>
      </c>
      <c r="T177" s="33">
        <v>10.883614952362038</v>
      </c>
      <c r="U177" s="33">
        <v>11.393686789506704</v>
      </c>
      <c r="V177" s="33">
        <v>11.319658966660638</v>
      </c>
      <c r="W177" s="33">
        <v>12.517352290515456</v>
      </c>
      <c r="X177" s="33">
        <v>12.993074716707332</v>
      </c>
      <c r="Y177" s="33">
        <v>16.946148403156513</v>
      </c>
      <c r="DA177" s="60" t="s">
        <v>3418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166.04729773008219</v>
      </c>
      <c r="D3" s="117">
        <f t="shared" si="0"/>
        <v>208.09861351852754</v>
      </c>
      <c r="E3" s="117">
        <f t="shared" si="0"/>
        <v>195.32801209726998</v>
      </c>
      <c r="F3" s="117">
        <f t="shared" si="0"/>
        <v>216.14070135863156</v>
      </c>
      <c r="G3" s="117">
        <f t="shared" si="0"/>
        <v>219.78353164044634</v>
      </c>
      <c r="H3" s="117">
        <f t="shared" si="0"/>
        <v>209.66924202562029</v>
      </c>
      <c r="I3" s="117">
        <f t="shared" si="0"/>
        <v>157.98559216649278</v>
      </c>
      <c r="J3" s="117">
        <f t="shared" si="0"/>
        <v>204.60338297435771</v>
      </c>
      <c r="K3" s="117">
        <f t="shared" si="0"/>
        <v>184.04003963312852</v>
      </c>
      <c r="L3" s="117">
        <f t="shared" si="0"/>
        <v>205.19615170265368</v>
      </c>
      <c r="M3" s="117">
        <f t="shared" si="0"/>
        <v>154.32974235845973</v>
      </c>
      <c r="N3" s="117">
        <f t="shared" si="0"/>
        <v>188.26130100216332</v>
      </c>
      <c r="O3" s="117">
        <f t="shared" si="0"/>
        <v>115.48433599958722</v>
      </c>
      <c r="P3" s="117">
        <f t="shared" si="0"/>
        <v>116.80100258153088</v>
      </c>
      <c r="Q3" s="117">
        <f t="shared" si="0"/>
        <v>107.18982966006618</v>
      </c>
      <c r="R3" s="117">
        <f t="shared" ref="R3:V3" si="1">R4+R7+R9+R19</f>
        <v>80.95332621946929</v>
      </c>
      <c r="S3" s="117">
        <f t="shared" si="1"/>
        <v>76.887190892576584</v>
      </c>
      <c r="T3" s="117">
        <f t="shared" si="1"/>
        <v>9.8721898804370323</v>
      </c>
      <c r="U3" s="117">
        <f t="shared" si="1"/>
        <v>59.038186295870538</v>
      </c>
      <c r="V3" s="117">
        <f t="shared" si="1"/>
        <v>70.62796911385928</v>
      </c>
      <c r="W3" s="117">
        <f t="shared" ref="W3:Y3" si="2">W4+W7+W9+W19</f>
        <v>15.613375007795577</v>
      </c>
      <c r="X3" s="117">
        <f t="shared" si="2"/>
        <v>19.09453293191395</v>
      </c>
      <c r="Y3" s="117">
        <f t="shared" si="2"/>
        <v>131.94667769580803</v>
      </c>
      <c r="DA3" s="129" t="s">
        <v>3420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142.52064251742306</v>
      </c>
      <c r="D4" s="122">
        <f t="shared" si="3"/>
        <v>179.71855634664831</v>
      </c>
      <c r="E4" s="122">
        <f t="shared" si="3"/>
        <v>160.29511515224564</v>
      </c>
      <c r="F4" s="122">
        <f t="shared" si="3"/>
        <v>177.34701595230493</v>
      </c>
      <c r="G4" s="122">
        <f t="shared" si="3"/>
        <v>182.8000422584708</v>
      </c>
      <c r="H4" s="122">
        <f t="shared" si="3"/>
        <v>174.02438260243068</v>
      </c>
      <c r="I4" s="122">
        <f t="shared" si="3"/>
        <v>128.82395034275802</v>
      </c>
      <c r="J4" s="122">
        <f t="shared" si="3"/>
        <v>166.38424535267504</v>
      </c>
      <c r="K4" s="122">
        <f t="shared" si="3"/>
        <v>149.41973643756884</v>
      </c>
      <c r="L4" s="122">
        <f t="shared" si="3"/>
        <v>169.82756923040225</v>
      </c>
      <c r="M4" s="122">
        <f t="shared" si="3"/>
        <v>125.03542763331127</v>
      </c>
      <c r="N4" s="122">
        <f t="shared" si="3"/>
        <v>152.98805408325242</v>
      </c>
      <c r="O4" s="122">
        <f t="shared" si="3"/>
        <v>94.094647693821258</v>
      </c>
      <c r="P4" s="122">
        <f t="shared" si="3"/>
        <v>93.237284387553842</v>
      </c>
      <c r="Q4" s="122">
        <f t="shared" si="3"/>
        <v>83.984698355605715</v>
      </c>
      <c r="R4" s="122">
        <f t="shared" ref="R4:V4" si="4">SUM(R5:R6)</f>
        <v>63.098816158109656</v>
      </c>
      <c r="S4" s="122">
        <f t="shared" si="4"/>
        <v>59.777683182130886</v>
      </c>
      <c r="T4" s="122">
        <f t="shared" si="4"/>
        <v>7.4891730883812198</v>
      </c>
      <c r="U4" s="122">
        <f t="shared" si="4"/>
        <v>44.809365990836014</v>
      </c>
      <c r="V4" s="122">
        <f t="shared" si="4"/>
        <v>53.761834080962608</v>
      </c>
      <c r="W4" s="122">
        <f t="shared" ref="W4:Y4" si="5">SUM(W5:W6)</f>
        <v>10.795671322371456</v>
      </c>
      <c r="X4" s="122">
        <f t="shared" si="5"/>
        <v>12.221163147284548</v>
      </c>
      <c r="Y4" s="122">
        <f t="shared" si="5"/>
        <v>93.329742977350136</v>
      </c>
      <c r="DA4" s="130" t="s">
        <v>3421</v>
      </c>
    </row>
    <row r="5" spans="1:105" ht="12" customHeight="1" x14ac:dyDescent="0.25">
      <c r="A5" s="97" t="s">
        <v>51</v>
      </c>
      <c r="B5" s="98"/>
      <c r="C5" s="98">
        <v>141.33724163975489</v>
      </c>
      <c r="D5" s="98">
        <v>178.26491888642673</v>
      </c>
      <c r="E5" s="98">
        <v>158.99385637001799</v>
      </c>
      <c r="F5" s="98">
        <v>175.94078154944557</v>
      </c>
      <c r="G5" s="98">
        <v>181.37008706383193</v>
      </c>
      <c r="H5" s="98">
        <v>172.6602469512124</v>
      </c>
      <c r="I5" s="98">
        <v>127.81743029808628</v>
      </c>
      <c r="J5" s="98">
        <v>165.12478483026305</v>
      </c>
      <c r="K5" s="98">
        <v>148.28165915900468</v>
      </c>
      <c r="L5" s="98">
        <v>168.54069402297984</v>
      </c>
      <c r="M5" s="98">
        <v>124.11396695822101</v>
      </c>
      <c r="N5" s="98">
        <v>151.89091710703391</v>
      </c>
      <c r="O5" s="98">
        <v>93.432612491318281</v>
      </c>
      <c r="P5" s="98">
        <v>92.636896532048382</v>
      </c>
      <c r="Q5" s="98">
        <v>83.429869991927276</v>
      </c>
      <c r="R5" s="98">
        <v>62.671894968288058</v>
      </c>
      <c r="S5" s="98">
        <v>59.376104046162695</v>
      </c>
      <c r="T5" s="98">
        <v>7.4379792409312442</v>
      </c>
      <c r="U5" s="98">
        <v>44.513818193304623</v>
      </c>
      <c r="V5" s="98">
        <v>53.407828753103111</v>
      </c>
      <c r="W5" s="98">
        <v>10.720456767429686</v>
      </c>
      <c r="X5" s="98">
        <v>12.136433590287787</v>
      </c>
      <c r="Y5" s="98">
        <v>92.766768174208948</v>
      </c>
      <c r="DA5" s="63" t="s">
        <v>3422</v>
      </c>
    </row>
    <row r="6" spans="1:105" ht="12" customHeight="1" x14ac:dyDescent="0.25">
      <c r="A6" s="97" t="s">
        <v>53</v>
      </c>
      <c r="B6" s="98"/>
      <c r="C6" s="98">
        <v>1.1834008776681706</v>
      </c>
      <c r="D6" s="98">
        <v>1.4536374602215774</v>
      </c>
      <c r="E6" s="98">
        <v>1.3012587822276347</v>
      </c>
      <c r="F6" s="98">
        <v>1.4062344028593614</v>
      </c>
      <c r="G6" s="98">
        <v>1.42995519463887</v>
      </c>
      <c r="H6" s="98">
        <v>1.3641356512182736</v>
      </c>
      <c r="I6" s="98">
        <v>1.0065200446717346</v>
      </c>
      <c r="J6" s="98">
        <v>1.2594605224119952</v>
      </c>
      <c r="K6" s="98">
        <v>1.138077278564156</v>
      </c>
      <c r="L6" s="98">
        <v>1.2868752074224008</v>
      </c>
      <c r="M6" s="98">
        <v>0.92146067509025664</v>
      </c>
      <c r="N6" s="98">
        <v>1.0971369762185001</v>
      </c>
      <c r="O6" s="98">
        <v>0.6620352025029842</v>
      </c>
      <c r="P6" s="98">
        <v>0.60038785550545604</v>
      </c>
      <c r="Q6" s="98">
        <v>0.5548283636784398</v>
      </c>
      <c r="R6" s="98">
        <v>0.4269211898215991</v>
      </c>
      <c r="S6" s="98">
        <v>0.40157913596819328</v>
      </c>
      <c r="T6" s="98">
        <v>5.1193847449975398E-2</v>
      </c>
      <c r="U6" s="98">
        <v>0.29554779753139282</v>
      </c>
      <c r="V6" s="98">
        <v>0.35400532785949995</v>
      </c>
      <c r="W6" s="98">
        <v>7.5214554941769679E-2</v>
      </c>
      <c r="X6" s="98">
        <v>8.472955699676038E-2</v>
      </c>
      <c r="Y6" s="98">
        <v>0.56297480314118553</v>
      </c>
      <c r="DA6" s="63" t="s">
        <v>3423</v>
      </c>
    </row>
    <row r="7" spans="1:105" ht="12.95" customHeight="1" x14ac:dyDescent="0.25">
      <c r="A7" s="121" t="s">
        <v>92</v>
      </c>
      <c r="B7" s="122"/>
      <c r="C7" s="122">
        <f t="shared" ref="C7:Y7" si="6">C8</f>
        <v>0.28838853276020177</v>
      </c>
      <c r="D7" s="122">
        <f t="shared" si="6"/>
        <v>0.21684023505866043</v>
      </c>
      <c r="E7" s="122">
        <f t="shared" si="6"/>
        <v>0.49388346876938621</v>
      </c>
      <c r="F7" s="122">
        <f t="shared" si="6"/>
        <v>0.75501272450100676</v>
      </c>
      <c r="G7" s="122">
        <f t="shared" si="6"/>
        <v>0.7374140548944822</v>
      </c>
      <c r="H7" s="122">
        <f t="shared" si="6"/>
        <v>0.68344820141307416</v>
      </c>
      <c r="I7" s="122">
        <f t="shared" si="6"/>
        <v>0.48394187565790686</v>
      </c>
      <c r="J7" s="122">
        <f t="shared" si="6"/>
        <v>0.60657015840714312</v>
      </c>
      <c r="K7" s="122">
        <f t="shared" si="6"/>
        <v>0.68655273434238717</v>
      </c>
      <c r="L7" s="122">
        <f t="shared" si="6"/>
        <v>0.6605690481141876</v>
      </c>
      <c r="M7" s="122">
        <f t="shared" si="6"/>
        <v>0.59938968972340456</v>
      </c>
      <c r="N7" s="122">
        <f t="shared" si="6"/>
        <v>1.1816406891853555</v>
      </c>
      <c r="O7" s="122">
        <f t="shared" si="6"/>
        <v>0.35545454115465114</v>
      </c>
      <c r="P7" s="122">
        <f t="shared" si="6"/>
        <v>0.47969274763500147</v>
      </c>
      <c r="Q7" s="122">
        <f t="shared" si="6"/>
        <v>0.90185517698464279</v>
      </c>
      <c r="R7" s="122">
        <f t="shared" si="6"/>
        <v>0.68765609330047706</v>
      </c>
      <c r="S7" s="122">
        <f t="shared" si="6"/>
        <v>0.7274037360849207</v>
      </c>
      <c r="T7" s="122">
        <f t="shared" si="6"/>
        <v>0.17781869619938317</v>
      </c>
      <c r="U7" s="122">
        <f t="shared" si="6"/>
        <v>0.35537395205861105</v>
      </c>
      <c r="V7" s="122">
        <f t="shared" si="6"/>
        <v>0.29444925296326824</v>
      </c>
      <c r="W7" s="122">
        <f t="shared" si="6"/>
        <v>8.6834907339904316E-2</v>
      </c>
      <c r="X7" s="122">
        <f t="shared" si="6"/>
        <v>0.16397655901152541</v>
      </c>
      <c r="Y7" s="122">
        <f t="shared" si="6"/>
        <v>0.4594544796900018</v>
      </c>
      <c r="DA7" s="130" t="s">
        <v>3424</v>
      </c>
    </row>
    <row r="8" spans="1:105" ht="12" customHeight="1" x14ac:dyDescent="0.25">
      <c r="A8" s="97" t="s">
        <v>53</v>
      </c>
      <c r="B8" s="98"/>
      <c r="C8" s="98">
        <v>0.28838853276020177</v>
      </c>
      <c r="D8" s="98">
        <v>0.21684023505866043</v>
      </c>
      <c r="E8" s="98">
        <v>0.49388346876938621</v>
      </c>
      <c r="F8" s="98">
        <v>0.75501272450100676</v>
      </c>
      <c r="G8" s="98">
        <v>0.7374140548944822</v>
      </c>
      <c r="H8" s="98">
        <v>0.68344820141307416</v>
      </c>
      <c r="I8" s="98">
        <v>0.48394187565790686</v>
      </c>
      <c r="J8" s="98">
        <v>0.60657015840714312</v>
      </c>
      <c r="K8" s="98">
        <v>0.68655273434238717</v>
      </c>
      <c r="L8" s="98">
        <v>0.6605690481141876</v>
      </c>
      <c r="M8" s="98">
        <v>0.59938968972340456</v>
      </c>
      <c r="N8" s="98">
        <v>1.1816406891853555</v>
      </c>
      <c r="O8" s="98">
        <v>0.35545454115465114</v>
      </c>
      <c r="P8" s="98">
        <v>0.47969274763500147</v>
      </c>
      <c r="Q8" s="98">
        <v>0.90185517698464279</v>
      </c>
      <c r="R8" s="98">
        <v>0.68765609330047706</v>
      </c>
      <c r="S8" s="98">
        <v>0.7274037360849207</v>
      </c>
      <c r="T8" s="98">
        <v>0.17781869619938317</v>
      </c>
      <c r="U8" s="98">
        <v>0.35537395205861105</v>
      </c>
      <c r="V8" s="98">
        <v>0.29444925296326824</v>
      </c>
      <c r="W8" s="98">
        <v>8.6834907339904316E-2</v>
      </c>
      <c r="X8" s="98">
        <v>0.16397655901152541</v>
      </c>
      <c r="Y8" s="98">
        <v>0.4594544796900018</v>
      </c>
      <c r="DA8" s="63" t="s">
        <v>3425</v>
      </c>
    </row>
    <row r="9" spans="1:105" ht="12" customHeight="1" x14ac:dyDescent="0.25">
      <c r="A9" s="121" t="s">
        <v>55</v>
      </c>
      <c r="B9" s="122"/>
      <c r="C9" s="122">
        <v>15.74241688966776</v>
      </c>
      <c r="D9" s="122">
        <v>19.195819623061272</v>
      </c>
      <c r="E9" s="122">
        <v>21.252004969028043</v>
      </c>
      <c r="F9" s="122">
        <v>23.90978997370744</v>
      </c>
      <c r="G9" s="122">
        <v>23.350932155910449</v>
      </c>
      <c r="H9" s="122">
        <v>22.897724639579049</v>
      </c>
      <c r="I9" s="122">
        <v>19.397216981703266</v>
      </c>
      <c r="J9" s="122">
        <v>25.221968409970426</v>
      </c>
      <c r="K9" s="122">
        <v>23.070016274414538</v>
      </c>
      <c r="L9" s="122">
        <v>23.119885436939398</v>
      </c>
      <c r="M9" s="122">
        <v>19.571241668536096</v>
      </c>
      <c r="N9" s="122">
        <v>22.731820681599096</v>
      </c>
      <c r="O9" s="122">
        <v>14.277775267308499</v>
      </c>
      <c r="P9" s="122">
        <v>15.658668208679456</v>
      </c>
      <c r="Q9" s="122">
        <v>14.739750075833292</v>
      </c>
      <c r="R9" s="122">
        <v>11.247618834450458</v>
      </c>
      <c r="S9" s="122">
        <v>10.774206319644042</v>
      </c>
      <c r="T9" s="122">
        <v>1.4436262840874385</v>
      </c>
      <c r="U9" s="122">
        <v>8.9501011142193505</v>
      </c>
      <c r="V9" s="122">
        <v>11.071994704024455</v>
      </c>
      <c r="W9" s="122">
        <v>3.4366956772596748</v>
      </c>
      <c r="X9" s="122">
        <v>4.8554970684239827</v>
      </c>
      <c r="Y9" s="122">
        <v>26.283857184769246</v>
      </c>
      <c r="DA9" s="130" t="s">
        <v>3426</v>
      </c>
    </row>
    <row r="10" spans="1:105" ht="12" customHeight="1" x14ac:dyDescent="0.25">
      <c r="A10" s="97" t="s">
        <v>143</v>
      </c>
      <c r="B10" s="98"/>
      <c r="C10" s="98">
        <v>8.5565680381572911</v>
      </c>
      <c r="D10" s="98">
        <v>12.110810002532856</v>
      </c>
      <c r="E10" s="98">
        <v>7.7425263965922619</v>
      </c>
      <c r="F10" s="98">
        <v>11.651614936388764</v>
      </c>
      <c r="G10" s="98">
        <v>13.039526554076231</v>
      </c>
      <c r="H10" s="98">
        <v>11.725840120384612</v>
      </c>
      <c r="I10" s="98">
        <v>8.3457079920189674</v>
      </c>
      <c r="J10" s="98">
        <v>11.360326868513466</v>
      </c>
      <c r="K10" s="98">
        <v>7.3587279344313474</v>
      </c>
      <c r="L10" s="98">
        <v>7.5543538661893832</v>
      </c>
      <c r="M10" s="98">
        <v>5.972728157623429</v>
      </c>
      <c r="N10" s="98">
        <v>11.060795249543284</v>
      </c>
      <c r="O10" s="98">
        <v>6.5425794392134033</v>
      </c>
      <c r="P10" s="98">
        <v>7.8058931521477914</v>
      </c>
      <c r="Q10" s="98">
        <v>7.3561311816176724</v>
      </c>
      <c r="R10" s="98">
        <v>4.9075451524781988</v>
      </c>
      <c r="S10" s="98">
        <v>5.2529313819175298</v>
      </c>
      <c r="T10" s="98">
        <v>0.2495586571840579</v>
      </c>
      <c r="U10" s="98">
        <v>5.8004348410380384</v>
      </c>
      <c r="V10" s="98">
        <v>9.1578452734929758</v>
      </c>
      <c r="W10" s="98">
        <v>0.53153804405998861</v>
      </c>
      <c r="X10" s="98">
        <v>0.66474829166878968</v>
      </c>
      <c r="Y10" s="98">
        <v>19.401259578383492</v>
      </c>
      <c r="DA10" s="63" t="s">
        <v>3427</v>
      </c>
    </row>
    <row r="11" spans="1:105" ht="12" customHeight="1" x14ac:dyDescent="0.25">
      <c r="A11" s="97" t="s">
        <v>124</v>
      </c>
      <c r="B11" s="98"/>
      <c r="C11" s="98">
        <v>1.4406986433722886</v>
      </c>
      <c r="D11" s="98">
        <v>1.1754813347942641</v>
      </c>
      <c r="E11" s="98">
        <v>1.2844021711727489</v>
      </c>
      <c r="F11" s="98">
        <v>1.9612971519813265</v>
      </c>
      <c r="G11" s="98">
        <v>1.5984439718425858</v>
      </c>
      <c r="H11" s="98">
        <v>1.567657583253222</v>
      </c>
      <c r="I11" s="98">
        <v>1.0480954511870084</v>
      </c>
      <c r="J11" s="98">
        <v>1.1708831327684373</v>
      </c>
      <c r="K11" s="98">
        <v>1.4316928028808071</v>
      </c>
      <c r="L11" s="98">
        <v>0.99546959648615152</v>
      </c>
      <c r="M11" s="98">
        <v>0.94950689410627676</v>
      </c>
      <c r="N11" s="98">
        <v>0.73842382886678926</v>
      </c>
      <c r="O11" s="98">
        <v>0.59303097104729041</v>
      </c>
      <c r="P11" s="98">
        <v>0.90994400346543258</v>
      </c>
      <c r="Q11" s="98">
        <v>0.97166596078951661</v>
      </c>
      <c r="R11" s="98">
        <v>0.98958399192795587</v>
      </c>
      <c r="S11" s="98">
        <v>1.1038243200059423</v>
      </c>
      <c r="T11" s="98">
        <v>0.30142156369343787</v>
      </c>
      <c r="U11" s="98">
        <v>0.34305346722302243</v>
      </c>
      <c r="V11" s="98">
        <v>0.11506861186865894</v>
      </c>
      <c r="W11" s="98">
        <v>0.1708458301349485</v>
      </c>
      <c r="X11" s="98">
        <v>0.27825701842028577</v>
      </c>
      <c r="Y11" s="98">
        <v>0.65891324455434808</v>
      </c>
      <c r="DA11" s="63" t="s">
        <v>3428</v>
      </c>
    </row>
    <row r="12" spans="1:105" ht="12" customHeight="1" x14ac:dyDescent="0.25">
      <c r="A12" s="97" t="s">
        <v>123</v>
      </c>
      <c r="B12" s="98"/>
      <c r="C12" s="98">
        <v>7.7679934678835845E-4</v>
      </c>
      <c r="D12" s="98">
        <v>8.7988489562801852E-4</v>
      </c>
      <c r="E12" s="98">
        <v>2.6106360105631003E-3</v>
      </c>
      <c r="F12" s="98">
        <v>5.5547749144524853E-3</v>
      </c>
      <c r="G12" s="98">
        <v>1.7940523659342735E-3</v>
      </c>
      <c r="H12" s="98">
        <v>4.48383341095023E-3</v>
      </c>
      <c r="I12" s="98">
        <v>1.7225855396561227E-3</v>
      </c>
      <c r="J12" s="98">
        <v>1.1825430208251799E-2</v>
      </c>
      <c r="K12" s="98">
        <v>1.3656187784875344E-2</v>
      </c>
      <c r="L12" s="98">
        <v>4.91856077622872E-3</v>
      </c>
      <c r="M12" s="98">
        <v>5.5722784050548932E-3</v>
      </c>
      <c r="N12" s="98">
        <v>2.3613126803518616E-3</v>
      </c>
      <c r="O12" s="98">
        <v>4.882190044868024E-3</v>
      </c>
      <c r="P12" s="98">
        <v>8.280438416996494E-3</v>
      </c>
      <c r="Q12" s="98">
        <v>1.1991130212371866E-2</v>
      </c>
      <c r="R12" s="98">
        <v>1.1353396933049091E-2</v>
      </c>
      <c r="S12" s="98">
        <v>9.1210254107881149E-3</v>
      </c>
      <c r="T12" s="98">
        <v>1.5165828057037338E-3</v>
      </c>
      <c r="U12" s="98">
        <v>5.1344173594477542E-3</v>
      </c>
      <c r="V12" s="98">
        <v>1.4824468441862024E-3</v>
      </c>
      <c r="W12" s="98">
        <v>1.6197006789584226E-4</v>
      </c>
      <c r="X12" s="98">
        <v>2.673944285447951E-3</v>
      </c>
      <c r="Y12" s="98">
        <v>1.1495756162749915E-2</v>
      </c>
      <c r="DA12" s="63" t="s">
        <v>3429</v>
      </c>
    </row>
    <row r="13" spans="1:105" ht="12" customHeight="1" x14ac:dyDescent="0.25">
      <c r="A13" s="100" t="s">
        <v>50</v>
      </c>
      <c r="B13" s="101"/>
      <c r="C13" s="101">
        <v>3.0750115557008726E-4</v>
      </c>
      <c r="D13" s="101">
        <v>1.7306275757222322E-4</v>
      </c>
      <c r="E13" s="101">
        <v>4.0733846432427291E-4</v>
      </c>
      <c r="F13" s="101">
        <v>1.6041641133533661E-3</v>
      </c>
      <c r="G13" s="101">
        <v>5.0740572109010901E-4</v>
      </c>
      <c r="H13" s="101">
        <v>1.7945790335905851E-3</v>
      </c>
      <c r="I13" s="101">
        <v>4.5405353206793371E-4</v>
      </c>
      <c r="J13" s="101">
        <v>4.1632345522591447E-3</v>
      </c>
      <c r="K13" s="101">
        <v>5.5110791424925172E-3</v>
      </c>
      <c r="L13" s="101">
        <v>2.318858852237459E-3</v>
      </c>
      <c r="M13" s="101">
        <v>2.8429651517206467E-3</v>
      </c>
      <c r="N13" s="101">
        <v>1.0854498941835506E-3</v>
      </c>
      <c r="O13" s="101">
        <v>2.5043780405343587E-3</v>
      </c>
      <c r="P13" s="101">
        <v>4.0755147994627223E-3</v>
      </c>
      <c r="Q13" s="101">
        <v>3.1403517427004224E-3</v>
      </c>
      <c r="R13" s="101">
        <v>2.5272961728830296E-3</v>
      </c>
      <c r="S13" s="101">
        <v>1.3050194932505421E-3</v>
      </c>
      <c r="T13" s="101">
        <v>1.2596724817954706E-4</v>
      </c>
      <c r="U13" s="101">
        <v>2.5186491462608537E-3</v>
      </c>
      <c r="V13" s="101">
        <v>9.3400210003659128E-4</v>
      </c>
      <c r="W13" s="101">
        <v>1.2511270353976492E-4</v>
      </c>
      <c r="X13" s="101">
        <v>1.2848561166519325E-3</v>
      </c>
      <c r="Y13" s="101">
        <v>4.1811486120059372E-3</v>
      </c>
      <c r="DA13" s="131" t="s">
        <v>3430</v>
      </c>
    </row>
    <row r="14" spans="1:105" ht="12" customHeight="1" x14ac:dyDescent="0.25">
      <c r="A14" s="103" t="s">
        <v>52</v>
      </c>
      <c r="B14" s="104"/>
      <c r="C14" s="104">
        <v>4.6929819121827119E-4</v>
      </c>
      <c r="D14" s="104">
        <v>7.0682213805579538E-4</v>
      </c>
      <c r="E14" s="104">
        <v>2.2032975462388275E-3</v>
      </c>
      <c r="F14" s="104">
        <v>3.9506108010991196E-3</v>
      </c>
      <c r="G14" s="104">
        <v>1.2866466448441646E-3</v>
      </c>
      <c r="H14" s="104">
        <v>2.6892543773596443E-3</v>
      </c>
      <c r="I14" s="104">
        <v>1.2685320075881889E-3</v>
      </c>
      <c r="J14" s="104">
        <v>7.6621956559926553E-3</v>
      </c>
      <c r="K14" s="104">
        <v>8.1451086423828256E-3</v>
      </c>
      <c r="L14" s="104">
        <v>2.5997019239912609E-3</v>
      </c>
      <c r="M14" s="104">
        <v>2.7293132533342456E-3</v>
      </c>
      <c r="N14" s="104">
        <v>1.2758627861683108E-3</v>
      </c>
      <c r="O14" s="104">
        <v>2.3778120043336658E-3</v>
      </c>
      <c r="P14" s="104">
        <v>4.2049236175337725E-3</v>
      </c>
      <c r="Q14" s="104">
        <v>8.8507784696714442E-3</v>
      </c>
      <c r="R14" s="104">
        <v>8.826100760166062E-3</v>
      </c>
      <c r="S14" s="104">
        <v>7.8160059175375728E-3</v>
      </c>
      <c r="T14" s="104">
        <v>1.3906155575241867E-3</v>
      </c>
      <c r="U14" s="104">
        <v>2.6157682131869005E-3</v>
      </c>
      <c r="V14" s="104">
        <v>5.4844474414961122E-4</v>
      </c>
      <c r="W14" s="104">
        <v>3.6857364356077342E-5</v>
      </c>
      <c r="X14" s="104">
        <v>1.3890881687960187E-3</v>
      </c>
      <c r="Y14" s="104">
        <v>7.3146075507439789E-3</v>
      </c>
      <c r="DA14" s="132" t="s">
        <v>3431</v>
      </c>
    </row>
    <row r="15" spans="1:105" ht="12" customHeight="1" x14ac:dyDescent="0.25">
      <c r="A15" s="106" t="s">
        <v>122</v>
      </c>
      <c r="B15" s="101"/>
      <c r="C15" s="101">
        <v>5.2396334774225304</v>
      </c>
      <c r="D15" s="101">
        <v>5.5639148061722077</v>
      </c>
      <c r="E15" s="101">
        <v>10.958449083068203</v>
      </c>
      <c r="F15" s="101">
        <v>9.6050897491384504</v>
      </c>
      <c r="G15" s="101">
        <v>7.5384922090444402</v>
      </c>
      <c r="H15" s="101">
        <v>7.4823249571573163</v>
      </c>
      <c r="I15" s="101">
        <v>6.2724211935684187</v>
      </c>
      <c r="J15" s="101">
        <v>8.1990796595007875</v>
      </c>
      <c r="K15" s="101">
        <v>6.4374129531711475</v>
      </c>
      <c r="L15" s="101">
        <v>10.100852760998045</v>
      </c>
      <c r="M15" s="101">
        <v>8.4816372473533974</v>
      </c>
      <c r="N15" s="101">
        <v>8.2893191106787345</v>
      </c>
      <c r="O15" s="101">
        <v>3.5348081338175925</v>
      </c>
      <c r="P15" s="101">
        <v>1.2245817603776541</v>
      </c>
      <c r="Q15" s="101">
        <v>1.5756903900694066</v>
      </c>
      <c r="R15" s="101">
        <v>2.6141925776623651</v>
      </c>
      <c r="S15" s="101">
        <v>2.9613002841076304</v>
      </c>
      <c r="T15" s="101">
        <v>0.60874224419508005</v>
      </c>
      <c r="U15" s="101">
        <v>0.76603412261296799</v>
      </c>
      <c r="V15" s="101">
        <v>1.004511102730981</v>
      </c>
      <c r="W15" s="101">
        <v>1.0478096467593458</v>
      </c>
      <c r="X15" s="101">
        <v>1.7897228086971064</v>
      </c>
      <c r="Y15" s="101">
        <v>3.0303922323246582</v>
      </c>
      <c r="DA15" s="131" t="s">
        <v>3432</v>
      </c>
    </row>
    <row r="16" spans="1:105" ht="12" customHeight="1" x14ac:dyDescent="0.25">
      <c r="A16" s="107" t="s">
        <v>121</v>
      </c>
      <c r="B16" s="104"/>
      <c r="C16" s="104">
        <v>0.50473993136886119</v>
      </c>
      <c r="D16" s="104">
        <v>0.34473359466632064</v>
      </c>
      <c r="E16" s="104">
        <v>1.2640166821842675</v>
      </c>
      <c r="F16" s="104">
        <v>0.6862333612844479</v>
      </c>
      <c r="G16" s="104">
        <v>1.1726753685812596</v>
      </c>
      <c r="H16" s="104">
        <v>2.1174181453729517</v>
      </c>
      <c r="I16" s="104">
        <v>3.7292697593892163</v>
      </c>
      <c r="J16" s="104">
        <v>4.4798533189794858</v>
      </c>
      <c r="K16" s="104">
        <v>7.8285263961463603</v>
      </c>
      <c r="L16" s="104">
        <v>4.4642906524895869</v>
      </c>
      <c r="M16" s="104">
        <v>4.1617970910479425</v>
      </c>
      <c r="N16" s="104">
        <v>2.640921179829931</v>
      </c>
      <c r="O16" s="104">
        <v>3.6024745331853434</v>
      </c>
      <c r="P16" s="104">
        <v>5.7099688542715823</v>
      </c>
      <c r="Q16" s="104">
        <v>4.8242714131443236</v>
      </c>
      <c r="R16" s="104">
        <v>2.7249437154488896</v>
      </c>
      <c r="S16" s="104">
        <v>1.4470293082021537</v>
      </c>
      <c r="T16" s="104">
        <v>0.28238723620915879</v>
      </c>
      <c r="U16" s="104">
        <v>2.0354442659858765</v>
      </c>
      <c r="V16" s="104">
        <v>0.79308726908765137</v>
      </c>
      <c r="W16" s="104">
        <v>1.6863401862374958</v>
      </c>
      <c r="X16" s="104">
        <v>2.1200950053523528</v>
      </c>
      <c r="Y16" s="104">
        <v>3.1817963733439938</v>
      </c>
      <c r="DA16" s="132" t="s">
        <v>3433</v>
      </c>
    </row>
    <row r="17" spans="1:105" ht="12" customHeight="1" x14ac:dyDescent="0.25">
      <c r="A17" s="108" t="s">
        <v>53</v>
      </c>
      <c r="B17" s="98"/>
      <c r="C17" s="98">
        <v>0.19834860692949488</v>
      </c>
      <c r="D17" s="98">
        <v>0.14962740406597597</v>
      </c>
      <c r="E17" s="98">
        <v>0.54739389723880671</v>
      </c>
      <c r="F17" s="98">
        <v>0.29579007984317934</v>
      </c>
      <c r="G17" s="98">
        <v>0.54361420545874817</v>
      </c>
      <c r="H17" s="98">
        <v>0.94371197369790738</v>
      </c>
      <c r="I17" s="98">
        <v>1.9676235899656134</v>
      </c>
      <c r="J17" s="98">
        <v>2.278101238549354</v>
      </c>
      <c r="K17" s="98">
        <v>4.0915570804075374</v>
      </c>
      <c r="L17" s="98">
        <v>2.3293183302306013</v>
      </c>
      <c r="M17" s="98">
        <v>2.1032392139986893</v>
      </c>
      <c r="N17" s="98">
        <v>1.374562755093329</v>
      </c>
      <c r="O17" s="98">
        <v>1.9823374178479702</v>
      </c>
      <c r="P17" s="98">
        <v>3.0041709738478897</v>
      </c>
      <c r="Q17" s="98">
        <v>2.2944163918647327</v>
      </c>
      <c r="R17" s="98">
        <v>1.1197133371581767</v>
      </c>
      <c r="S17" s="98">
        <v>0.44085794586455029</v>
      </c>
      <c r="T17" s="98">
        <v>4.9415431784847808E-2</v>
      </c>
      <c r="U17" s="98">
        <v>1.0249774389841684</v>
      </c>
      <c r="V17" s="98">
        <v>0.50514287845912653</v>
      </c>
      <c r="W17" s="98">
        <v>0.88931752852922719</v>
      </c>
      <c r="X17" s="98">
        <v>0.97129059116941241</v>
      </c>
      <c r="Y17" s="98">
        <v>1.2601433604453938</v>
      </c>
      <c r="DA17" s="63" t="s">
        <v>3434</v>
      </c>
    </row>
    <row r="18" spans="1:105" ht="12" customHeight="1" x14ac:dyDescent="0.25">
      <c r="A18" s="108" t="s">
        <v>52</v>
      </c>
      <c r="B18" s="98"/>
      <c r="C18" s="98">
        <v>0.30639132443936634</v>
      </c>
      <c r="D18" s="98">
        <v>0.19510619060034459</v>
      </c>
      <c r="E18" s="98">
        <v>0.71662278494546083</v>
      </c>
      <c r="F18" s="98">
        <v>0.39044328144126844</v>
      </c>
      <c r="G18" s="98">
        <v>0.62906116312251148</v>
      </c>
      <c r="H18" s="98">
        <v>1.1737061716750445</v>
      </c>
      <c r="I18" s="98">
        <v>1.7616461694236027</v>
      </c>
      <c r="J18" s="98">
        <v>2.2017520804301327</v>
      </c>
      <c r="K18" s="98">
        <v>3.7369693157388228</v>
      </c>
      <c r="L18" s="98">
        <v>2.134972322258986</v>
      </c>
      <c r="M18" s="98">
        <v>2.0585578770492532</v>
      </c>
      <c r="N18" s="98">
        <v>1.2663584247366015</v>
      </c>
      <c r="O18" s="98">
        <v>1.6201371153373736</v>
      </c>
      <c r="P18" s="98">
        <v>2.7057978804236922</v>
      </c>
      <c r="Q18" s="98">
        <v>2.5298550212795901</v>
      </c>
      <c r="R18" s="98">
        <v>1.6052303782907131</v>
      </c>
      <c r="S18" s="98">
        <v>1.0061713623376036</v>
      </c>
      <c r="T18" s="98">
        <v>0.23297180442431104</v>
      </c>
      <c r="U18" s="98">
        <v>1.0104668270017081</v>
      </c>
      <c r="V18" s="98">
        <v>0.287944390628525</v>
      </c>
      <c r="W18" s="98">
        <v>0.79702265770826852</v>
      </c>
      <c r="X18" s="98">
        <v>1.1488044141829405</v>
      </c>
      <c r="Y18" s="98">
        <v>1.9216530128986005</v>
      </c>
      <c r="DA18" s="63" t="s">
        <v>3435</v>
      </c>
    </row>
    <row r="19" spans="1:105" ht="12" customHeight="1" x14ac:dyDescent="0.25">
      <c r="A19" s="121" t="s">
        <v>54</v>
      </c>
      <c r="B19" s="122"/>
      <c r="C19" s="122">
        <v>7.495849790231178</v>
      </c>
      <c r="D19" s="122">
        <v>8.9673973137592853</v>
      </c>
      <c r="E19" s="122">
        <v>13.28700850722691</v>
      </c>
      <c r="F19" s="122">
        <v>14.128882708118185</v>
      </c>
      <c r="G19" s="122">
        <v>12.895143171170607</v>
      </c>
      <c r="H19" s="122">
        <v>12.063686582197468</v>
      </c>
      <c r="I19" s="122">
        <v>9.2804829663735973</v>
      </c>
      <c r="J19" s="122">
        <v>12.390599053305094</v>
      </c>
      <c r="K19" s="122">
        <v>10.863734186802731</v>
      </c>
      <c r="L19" s="122">
        <v>11.588127987197863</v>
      </c>
      <c r="M19" s="122">
        <v>9.123683366888935</v>
      </c>
      <c r="N19" s="122">
        <v>11.359785548126469</v>
      </c>
      <c r="O19" s="122">
        <v>6.756458497302801</v>
      </c>
      <c r="P19" s="122">
        <v>7.4253572376625749</v>
      </c>
      <c r="Q19" s="122">
        <v>7.5635260516425236</v>
      </c>
      <c r="R19" s="122">
        <v>5.9192351336086988</v>
      </c>
      <c r="S19" s="122">
        <v>5.607897654716731</v>
      </c>
      <c r="T19" s="122">
        <v>0.76157181176899147</v>
      </c>
      <c r="U19" s="122">
        <v>4.9233452387565588</v>
      </c>
      <c r="V19" s="122">
        <v>5.4996910759089461</v>
      </c>
      <c r="W19" s="122">
        <v>1.2941731008245425</v>
      </c>
      <c r="X19" s="122">
        <v>1.8538961571938954</v>
      </c>
      <c r="Y19" s="122">
        <v>11.873623053998653</v>
      </c>
      <c r="DA19" s="130" t="s">
        <v>3436</v>
      </c>
    </row>
    <row r="20" spans="1:105" ht="12" customHeight="1" x14ac:dyDescent="0.25">
      <c r="A20" s="97" t="s">
        <v>51</v>
      </c>
      <c r="B20" s="98"/>
      <c r="C20" s="98">
        <v>0.25126725411181211</v>
      </c>
      <c r="D20" s="98">
        <v>0.63331887416201482</v>
      </c>
      <c r="E20" s="98">
        <v>0.70993769340843904</v>
      </c>
      <c r="F20" s="98">
        <v>1.0483834926345874</v>
      </c>
      <c r="G20" s="98">
        <v>1.0216449690354956</v>
      </c>
      <c r="H20" s="98">
        <v>0.80639143636006527</v>
      </c>
      <c r="I20" s="98">
        <v>0.38963790320740366</v>
      </c>
      <c r="J20" s="98">
        <v>1.1152580839119128</v>
      </c>
      <c r="K20" s="98">
        <v>0.81161023575011237</v>
      </c>
      <c r="L20" s="98">
        <v>0.81096447433368302</v>
      </c>
      <c r="M20" s="98">
        <v>0.84225315862473593</v>
      </c>
      <c r="N20" s="98">
        <v>1.2157748695672392</v>
      </c>
      <c r="O20" s="98">
        <v>0.77050516453313045</v>
      </c>
      <c r="P20" s="98">
        <v>1.1023087422056688</v>
      </c>
      <c r="Q20" s="98">
        <v>0.77272552063184707</v>
      </c>
      <c r="R20" s="98">
        <v>0.59406323038837916</v>
      </c>
      <c r="S20" s="98">
        <v>0.58492500504961098</v>
      </c>
      <c r="T20" s="98">
        <v>0.15174160017378757</v>
      </c>
      <c r="U20" s="98">
        <v>0.35778392500615186</v>
      </c>
      <c r="V20" s="98">
        <v>0.69892817909282901</v>
      </c>
      <c r="W20" s="98">
        <v>4.3610045712720598E-2</v>
      </c>
      <c r="X20" s="98">
        <v>5.7427672923108894E-2</v>
      </c>
      <c r="Y20" s="98">
        <v>0.90602320739553122</v>
      </c>
      <c r="DA20" s="63" t="s">
        <v>3437</v>
      </c>
    </row>
    <row r="21" spans="1:105" ht="12" customHeight="1" x14ac:dyDescent="0.25">
      <c r="A21" s="97" t="s">
        <v>50</v>
      </c>
      <c r="B21" s="98"/>
      <c r="C21" s="98">
        <v>4.2309965791755877</v>
      </c>
      <c r="D21" s="98">
        <v>4.8916760673351929</v>
      </c>
      <c r="E21" s="98">
        <v>3.6532212782299869</v>
      </c>
      <c r="F21" s="98">
        <v>5.5735410419782792</v>
      </c>
      <c r="G21" s="98">
        <v>7.0700599519338825</v>
      </c>
      <c r="H21" s="98">
        <v>5.5909080777535323</v>
      </c>
      <c r="I21" s="98">
        <v>4.2696099530097378</v>
      </c>
      <c r="J21" s="98">
        <v>3.8938284701868628</v>
      </c>
      <c r="K21" s="98">
        <v>3.1249209932116613</v>
      </c>
      <c r="L21" s="98">
        <v>2.7825595047215592</v>
      </c>
      <c r="M21" s="98">
        <v>2.3139474691116098</v>
      </c>
      <c r="N21" s="98">
        <v>4.4154996150327888</v>
      </c>
      <c r="O21" s="98">
        <v>2.6774356655221458</v>
      </c>
      <c r="P21" s="98">
        <v>4.2673322146428347</v>
      </c>
      <c r="Q21" s="98">
        <v>4.1583938724135887</v>
      </c>
      <c r="R21" s="98">
        <v>2.5951790088832447</v>
      </c>
      <c r="S21" s="98">
        <v>2.3759980086857841</v>
      </c>
      <c r="T21" s="98">
        <v>0.11361985157490015</v>
      </c>
      <c r="U21" s="98">
        <v>3.0281193218183069</v>
      </c>
      <c r="V21" s="98">
        <v>3.1584660229574548</v>
      </c>
      <c r="W21" s="98">
        <v>1.9608874550295904E-2</v>
      </c>
      <c r="X21" s="98">
        <v>4.1532221188432993E-2</v>
      </c>
      <c r="Y21" s="98">
        <v>8.1614138670307526</v>
      </c>
      <c r="DA21" s="63" t="s">
        <v>3438</v>
      </c>
    </row>
    <row r="22" spans="1:105" ht="12" customHeight="1" x14ac:dyDescent="0.25">
      <c r="A22" s="109" t="s">
        <v>120</v>
      </c>
      <c r="B22" s="33"/>
      <c r="C22" s="33">
        <v>3.013585956943778</v>
      </c>
      <c r="D22" s="33">
        <v>3.4424023722620767</v>
      </c>
      <c r="E22" s="33">
        <v>8.9238495355884844</v>
      </c>
      <c r="F22" s="33">
        <v>7.5069581735053195</v>
      </c>
      <c r="G22" s="33">
        <v>4.8034382502012321</v>
      </c>
      <c r="H22" s="33">
        <v>5.6663870680838686</v>
      </c>
      <c r="I22" s="33">
        <v>4.6212351101564542</v>
      </c>
      <c r="J22" s="33">
        <v>7.3815124992063179</v>
      </c>
      <c r="K22" s="33">
        <v>6.9272029578409571</v>
      </c>
      <c r="L22" s="33">
        <v>7.9946040081426215</v>
      </c>
      <c r="M22" s="33">
        <v>5.9674827391525884</v>
      </c>
      <c r="N22" s="33">
        <v>5.7285110635264429</v>
      </c>
      <c r="O22" s="33">
        <v>3.3085176672475258</v>
      </c>
      <c r="P22" s="33">
        <v>2.0557162808140714</v>
      </c>
      <c r="Q22" s="33">
        <v>2.6324066585970889</v>
      </c>
      <c r="R22" s="33">
        <v>2.7299928943370757</v>
      </c>
      <c r="S22" s="33">
        <v>2.6469746409813366</v>
      </c>
      <c r="T22" s="33">
        <v>0.49621036002030366</v>
      </c>
      <c r="U22" s="33">
        <v>1.5374419919320994</v>
      </c>
      <c r="V22" s="33">
        <v>1.6422968738586616</v>
      </c>
      <c r="W22" s="33">
        <v>1.2309541805615261</v>
      </c>
      <c r="X22" s="33">
        <v>1.7549362630823537</v>
      </c>
      <c r="Y22" s="33">
        <v>2.8061859795723687</v>
      </c>
      <c r="DA22" s="60" t="s">
        <v>3439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45.111248449637309</v>
      </c>
      <c r="D24" s="117">
        <f t="shared" si="7"/>
        <v>46.419260425734798</v>
      </c>
      <c r="E24" s="117">
        <f t="shared" si="7"/>
        <v>49.255681341250366</v>
      </c>
      <c r="F24" s="117">
        <f t="shared" si="7"/>
        <v>65.546183050324899</v>
      </c>
      <c r="G24" s="117">
        <f t="shared" si="7"/>
        <v>69.178085025575626</v>
      </c>
      <c r="H24" s="117">
        <f t="shared" si="7"/>
        <v>72.784848017984487</v>
      </c>
      <c r="I24" s="117">
        <f t="shared" si="7"/>
        <v>70.317527170004794</v>
      </c>
      <c r="J24" s="117">
        <f t="shared" si="7"/>
        <v>78.768806599169054</v>
      </c>
      <c r="K24" s="117">
        <f t="shared" si="7"/>
        <v>57.694908408337348</v>
      </c>
      <c r="L24" s="117">
        <f t="shared" si="7"/>
        <v>64.077603753861254</v>
      </c>
      <c r="M24" s="117">
        <f t="shared" si="7"/>
        <v>56.50336245541336</v>
      </c>
      <c r="N24" s="117">
        <f t="shared" si="7"/>
        <v>68.906860509044463</v>
      </c>
      <c r="O24" s="117">
        <f t="shared" si="7"/>
        <v>63.158183598979249</v>
      </c>
      <c r="P24" s="117">
        <f t="shared" si="7"/>
        <v>25.011190900946218</v>
      </c>
      <c r="Q24" s="117">
        <f t="shared" si="7"/>
        <v>30.591843284156884</v>
      </c>
      <c r="R24" s="117">
        <f t="shared" ref="R24:V24" si="8">R25+R28+R30+R39</f>
        <v>42.567118406480638</v>
      </c>
      <c r="S24" s="117">
        <f t="shared" si="8"/>
        <v>38.899169613337982</v>
      </c>
      <c r="T24" s="117">
        <f t="shared" si="8"/>
        <v>45.087792194971684</v>
      </c>
      <c r="U24" s="117">
        <f t="shared" si="8"/>
        <v>38.880482428246978</v>
      </c>
      <c r="V24" s="117">
        <f t="shared" si="8"/>
        <v>43.045444086646427</v>
      </c>
      <c r="W24" s="117">
        <f t="shared" ref="W24:Y24" si="9">W25+W28+W30+W39</f>
        <v>41.44972836671208</v>
      </c>
      <c r="X24" s="117">
        <f t="shared" si="9"/>
        <v>50.609692137473573</v>
      </c>
      <c r="Y24" s="117">
        <f t="shared" si="9"/>
        <v>37.238647068155124</v>
      </c>
      <c r="DA24" s="129" t="s">
        <v>3440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34.997034514031377</v>
      </c>
      <c r="D25" s="122">
        <f t="shared" si="10"/>
        <v>34.241150918451574</v>
      </c>
      <c r="E25" s="122">
        <f t="shared" si="10"/>
        <v>34.975267907936541</v>
      </c>
      <c r="F25" s="122">
        <f t="shared" si="10"/>
        <v>49.109876159215311</v>
      </c>
      <c r="G25" s="122">
        <f t="shared" si="10"/>
        <v>53.034641501336921</v>
      </c>
      <c r="H25" s="122">
        <f t="shared" si="10"/>
        <v>55.658500316984309</v>
      </c>
      <c r="I25" s="122">
        <f t="shared" si="10"/>
        <v>52.338176091923039</v>
      </c>
      <c r="J25" s="122">
        <f t="shared" si="10"/>
        <v>58.467227767096375</v>
      </c>
      <c r="K25" s="122">
        <f t="shared" si="10"/>
        <v>43.096592531282234</v>
      </c>
      <c r="L25" s="122">
        <f t="shared" si="10"/>
        <v>48.162837127992439</v>
      </c>
      <c r="M25" s="122">
        <f t="shared" si="10"/>
        <v>40.508330777118516</v>
      </c>
      <c r="N25" s="122">
        <f t="shared" si="10"/>
        <v>49.150064644152167</v>
      </c>
      <c r="O25" s="122">
        <f t="shared" si="10"/>
        <v>47.666880919322864</v>
      </c>
      <c r="P25" s="122">
        <f t="shared" si="10"/>
        <v>19.012234754696252</v>
      </c>
      <c r="Q25" s="122">
        <f t="shared" si="10"/>
        <v>22.771018564985138</v>
      </c>
      <c r="R25" s="122">
        <f t="shared" ref="R25:V25" si="11">SUM(R26:R27)</f>
        <v>32.063579388329295</v>
      </c>
      <c r="S25" s="122">
        <f t="shared" si="11"/>
        <v>27.173109036369294</v>
      </c>
      <c r="T25" s="122">
        <f t="shared" si="11"/>
        <v>32.012865325380488</v>
      </c>
      <c r="U25" s="122">
        <f t="shared" si="11"/>
        <v>27.317202610789376</v>
      </c>
      <c r="V25" s="122">
        <f t="shared" si="11"/>
        <v>29.986962618031981</v>
      </c>
      <c r="W25" s="122">
        <f t="shared" ref="W25:Y25" si="12">SUM(W26:W27)</f>
        <v>28.501692456613974</v>
      </c>
      <c r="X25" s="122">
        <f t="shared" si="12"/>
        <v>33.397035977718616</v>
      </c>
      <c r="Y25" s="122">
        <f t="shared" si="12"/>
        <v>23.60663386705254</v>
      </c>
      <c r="DA25" s="130" t="s">
        <v>3441</v>
      </c>
    </row>
    <row r="26" spans="1:105" ht="12" customHeight="1" x14ac:dyDescent="0.25">
      <c r="A26" s="97" t="s">
        <v>74</v>
      </c>
      <c r="B26" s="98"/>
      <c r="C26" s="98">
        <v>34.185625047008138</v>
      </c>
      <c r="D26" s="98">
        <v>33.476374140912213</v>
      </c>
      <c r="E26" s="98">
        <v>34.246373243530847</v>
      </c>
      <c r="F26" s="98">
        <v>48.064101356764887</v>
      </c>
      <c r="G26" s="98">
        <v>51.898466556997285</v>
      </c>
      <c r="H26" s="98">
        <v>54.492550098713451</v>
      </c>
      <c r="I26" s="98">
        <v>51.274021894956057</v>
      </c>
      <c r="J26" s="98">
        <v>57.309131435183986</v>
      </c>
      <c r="K26" s="98">
        <v>42.246429833114668</v>
      </c>
      <c r="L26" s="98">
        <v>47.215017953334112</v>
      </c>
      <c r="M26" s="98">
        <v>39.733361312415013</v>
      </c>
      <c r="N26" s="98">
        <v>48.245472252815937</v>
      </c>
      <c r="O26" s="98">
        <v>46.750476166634115</v>
      </c>
      <c r="P26" s="98">
        <v>18.635828012548707</v>
      </c>
      <c r="Q26" s="98">
        <v>22.341225452734626</v>
      </c>
      <c r="R26" s="98">
        <v>31.45694717285658</v>
      </c>
      <c r="S26" s="98">
        <v>26.671784346528813</v>
      </c>
      <c r="T26" s="98">
        <v>31.421163200623017</v>
      </c>
      <c r="U26" s="98">
        <v>26.811280101084183</v>
      </c>
      <c r="V26" s="98">
        <v>29.442957832440914</v>
      </c>
      <c r="W26" s="98">
        <v>27.960696557521221</v>
      </c>
      <c r="X26" s="98">
        <v>32.757502919963059</v>
      </c>
      <c r="Y26" s="98">
        <v>23.150464812763829</v>
      </c>
      <c r="DA26" s="63" t="s">
        <v>3442</v>
      </c>
    </row>
    <row r="27" spans="1:105" ht="12" customHeight="1" x14ac:dyDescent="0.25">
      <c r="A27" s="97" t="s">
        <v>53</v>
      </c>
      <c r="B27" s="98"/>
      <c r="C27" s="98">
        <v>0.81140946702323702</v>
      </c>
      <c r="D27" s="98">
        <v>0.76477677753935835</v>
      </c>
      <c r="E27" s="98">
        <v>0.72889466440569251</v>
      </c>
      <c r="F27" s="98">
        <v>1.0457748024504265</v>
      </c>
      <c r="G27" s="98">
        <v>1.1361749443396336</v>
      </c>
      <c r="H27" s="98">
        <v>1.1659502182708557</v>
      </c>
      <c r="I27" s="98">
        <v>1.0641541969669817</v>
      </c>
      <c r="J27" s="98">
        <v>1.1580963319123905</v>
      </c>
      <c r="K27" s="98">
        <v>0.85016269816756429</v>
      </c>
      <c r="L27" s="98">
        <v>0.94781917465833021</v>
      </c>
      <c r="M27" s="98">
        <v>0.77496946470350037</v>
      </c>
      <c r="N27" s="98">
        <v>0.90459239133622849</v>
      </c>
      <c r="O27" s="98">
        <v>0.91640475268874744</v>
      </c>
      <c r="P27" s="98">
        <v>0.37640674214754438</v>
      </c>
      <c r="Q27" s="98">
        <v>0.4297931122505097</v>
      </c>
      <c r="R27" s="98">
        <v>0.6066322154727124</v>
      </c>
      <c r="S27" s="98">
        <v>0.50132468984048162</v>
      </c>
      <c r="T27" s="98">
        <v>0.59170212475746931</v>
      </c>
      <c r="U27" s="98">
        <v>0.50592250970519481</v>
      </c>
      <c r="V27" s="98">
        <v>0.54400478559106635</v>
      </c>
      <c r="W27" s="98">
        <v>0.54099589909275203</v>
      </c>
      <c r="X27" s="98">
        <v>0.63953305775555414</v>
      </c>
      <c r="Y27" s="98">
        <v>0.45616905428871024</v>
      </c>
      <c r="DA27" s="63" t="s">
        <v>3443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0.44459213340744747</v>
      </c>
      <c r="D28" s="122">
        <f t="shared" si="13"/>
        <v>0.84319160691061934</v>
      </c>
      <c r="E28" s="122">
        <f t="shared" si="13"/>
        <v>2.4498503388075794</v>
      </c>
      <c r="F28" s="122">
        <f t="shared" si="13"/>
        <v>2.1527362615795331</v>
      </c>
      <c r="G28" s="122">
        <f t="shared" si="13"/>
        <v>2.4092283669668708</v>
      </c>
      <c r="H28" s="122">
        <f t="shared" si="13"/>
        <v>1.7398707445497741</v>
      </c>
      <c r="I28" s="122">
        <f t="shared" si="13"/>
        <v>1.9593184670451205</v>
      </c>
      <c r="J28" s="122">
        <f t="shared" si="13"/>
        <v>2.9890175615194892</v>
      </c>
      <c r="K28" s="122">
        <f t="shared" si="13"/>
        <v>2.2249475892049682</v>
      </c>
      <c r="L28" s="122">
        <f t="shared" si="13"/>
        <v>2.3674929708604102</v>
      </c>
      <c r="M28" s="122">
        <f t="shared" si="13"/>
        <v>2.0900328653563207</v>
      </c>
      <c r="N28" s="122">
        <f t="shared" si="13"/>
        <v>3.750713913084474</v>
      </c>
      <c r="O28" s="122">
        <f t="shared" si="13"/>
        <v>1.8084190741371369</v>
      </c>
      <c r="P28" s="122">
        <f t="shared" si="13"/>
        <v>0.43070151054623557</v>
      </c>
      <c r="Q28" s="122">
        <f t="shared" si="13"/>
        <v>0.36151383601353221</v>
      </c>
      <c r="R28" s="122">
        <f t="shared" si="13"/>
        <v>0.68398397203487027</v>
      </c>
      <c r="S28" s="122">
        <f t="shared" si="13"/>
        <v>0.94531294489777073</v>
      </c>
      <c r="T28" s="122">
        <f t="shared" si="13"/>
        <v>1.2635859551341022</v>
      </c>
      <c r="U28" s="122">
        <f t="shared" si="13"/>
        <v>1.1260530021602051</v>
      </c>
      <c r="V28" s="122">
        <f t="shared" si="13"/>
        <v>1.0648992511671462</v>
      </c>
      <c r="W28" s="122">
        <f t="shared" si="13"/>
        <v>1.3302435647654343</v>
      </c>
      <c r="X28" s="122">
        <f t="shared" si="13"/>
        <v>2.1133381134235121</v>
      </c>
      <c r="Y28" s="122">
        <f t="shared" si="13"/>
        <v>2.4489984492449999</v>
      </c>
      <c r="DA28" s="130" t="s">
        <v>3444</v>
      </c>
    </row>
    <row r="29" spans="1:105" ht="12" customHeight="1" x14ac:dyDescent="0.25">
      <c r="A29" s="97" t="s">
        <v>53</v>
      </c>
      <c r="B29" s="98"/>
      <c r="C29" s="98">
        <v>0.44459213340744747</v>
      </c>
      <c r="D29" s="98">
        <v>0.84319160691061934</v>
      </c>
      <c r="E29" s="98">
        <v>2.4498503388075794</v>
      </c>
      <c r="F29" s="98">
        <v>2.1527362615795331</v>
      </c>
      <c r="G29" s="98">
        <v>2.4092283669668708</v>
      </c>
      <c r="H29" s="98">
        <v>1.7398707445497741</v>
      </c>
      <c r="I29" s="98">
        <v>1.9593184670451205</v>
      </c>
      <c r="J29" s="98">
        <v>2.9890175615194892</v>
      </c>
      <c r="K29" s="98">
        <v>2.2249475892049682</v>
      </c>
      <c r="L29" s="98">
        <v>2.3674929708604102</v>
      </c>
      <c r="M29" s="98">
        <v>2.0900328653563207</v>
      </c>
      <c r="N29" s="98">
        <v>3.750713913084474</v>
      </c>
      <c r="O29" s="98">
        <v>1.8084190741371369</v>
      </c>
      <c r="P29" s="98">
        <v>0.43070151054623557</v>
      </c>
      <c r="Q29" s="98">
        <v>0.36151383601353221</v>
      </c>
      <c r="R29" s="98">
        <v>0.68398397203487027</v>
      </c>
      <c r="S29" s="98">
        <v>0.94531294489777073</v>
      </c>
      <c r="T29" s="98">
        <v>1.2635859551341022</v>
      </c>
      <c r="U29" s="98">
        <v>1.1260530021602051</v>
      </c>
      <c r="V29" s="98">
        <v>1.0648992511671462</v>
      </c>
      <c r="W29" s="98">
        <v>1.3302435647654343</v>
      </c>
      <c r="X29" s="98">
        <v>2.1133381134235121</v>
      </c>
      <c r="Y29" s="98">
        <v>2.4489984492449999</v>
      </c>
      <c r="DA29" s="63" t="s">
        <v>3445</v>
      </c>
    </row>
    <row r="30" spans="1:105" ht="12" customHeight="1" x14ac:dyDescent="0.25">
      <c r="A30" s="121" t="s">
        <v>55</v>
      </c>
      <c r="B30" s="122"/>
      <c r="C30" s="122">
        <v>5.9409664795543282</v>
      </c>
      <c r="D30" s="122">
        <v>6.9535146986149785</v>
      </c>
      <c r="E30" s="122">
        <v>7.1631050284289133</v>
      </c>
      <c r="F30" s="122">
        <v>9.0919010757618377</v>
      </c>
      <c r="G30" s="122">
        <v>9.284641979736687</v>
      </c>
      <c r="H30" s="122">
        <v>10.095254075851857</v>
      </c>
      <c r="I30" s="122">
        <v>10.418878559313564</v>
      </c>
      <c r="J30" s="122">
        <v>11.396020244831119</v>
      </c>
      <c r="K30" s="122">
        <v>8.4317146605592992</v>
      </c>
      <c r="L30" s="122">
        <v>9.3399303623918133</v>
      </c>
      <c r="M30" s="122">
        <v>9.583118456436674</v>
      </c>
      <c r="N30" s="122">
        <v>10.894310668635434</v>
      </c>
      <c r="O30" s="122">
        <v>9.492635072872817</v>
      </c>
      <c r="P30" s="122">
        <v>4.1137371639035312</v>
      </c>
      <c r="Q30" s="122">
        <v>5.3032445293501187</v>
      </c>
      <c r="R30" s="122">
        <v>7.0643741024116515</v>
      </c>
      <c r="S30" s="122">
        <v>7.5582638474907071</v>
      </c>
      <c r="T30" s="122">
        <v>8.4410956993173745</v>
      </c>
      <c r="U30" s="122">
        <v>7.4290792649650594</v>
      </c>
      <c r="V30" s="122">
        <v>8.4085761109575294</v>
      </c>
      <c r="W30" s="122">
        <v>7.9742889786691347</v>
      </c>
      <c r="X30" s="122">
        <v>10.105019166859394</v>
      </c>
      <c r="Y30" s="122">
        <v>7.3657875087511888</v>
      </c>
      <c r="DA30" s="130" t="s">
        <v>3446</v>
      </c>
    </row>
    <row r="31" spans="1:105" ht="12" customHeight="1" x14ac:dyDescent="0.25">
      <c r="A31" s="97" t="s">
        <v>141</v>
      </c>
      <c r="B31" s="98"/>
      <c r="C31" s="98">
        <v>1.6121109875084376</v>
      </c>
      <c r="D31" s="98">
        <v>2.2395096234028333</v>
      </c>
      <c r="E31" s="98">
        <v>2.8907274689129947</v>
      </c>
      <c r="F31" s="98">
        <v>3.5316386018916646</v>
      </c>
      <c r="G31" s="98">
        <v>2.1116130317903092</v>
      </c>
      <c r="H31" s="98">
        <v>2.1868645469344927</v>
      </c>
      <c r="I31" s="98">
        <v>1.7996971901701542</v>
      </c>
      <c r="J31" s="98">
        <v>2.291057674738008</v>
      </c>
      <c r="K31" s="98">
        <v>1.7463022683618752</v>
      </c>
      <c r="L31" s="98">
        <v>1.7254016272940593</v>
      </c>
      <c r="M31" s="98">
        <v>2.2179357623544846</v>
      </c>
      <c r="N31" s="98">
        <v>2.2548371551010846</v>
      </c>
      <c r="O31" s="98">
        <v>1.7396856851340308</v>
      </c>
      <c r="P31" s="98">
        <v>0.37899869800488767</v>
      </c>
      <c r="Q31" s="98">
        <v>0.88705245038167102</v>
      </c>
      <c r="R31" s="98">
        <v>1.172799334159601</v>
      </c>
      <c r="S31" s="98">
        <v>1.4986866871226954</v>
      </c>
      <c r="T31" s="98">
        <v>1.6822756369089342</v>
      </c>
      <c r="U31" s="98">
        <v>1.1690788875194094</v>
      </c>
      <c r="V31" s="98">
        <v>1.5478229178043328</v>
      </c>
      <c r="W31" s="98">
        <v>1.5766066499324438</v>
      </c>
      <c r="X31" s="98">
        <v>2.431256236170241</v>
      </c>
      <c r="Y31" s="98">
        <v>1.628897188081853</v>
      </c>
      <c r="DA31" s="63" t="s">
        <v>3447</v>
      </c>
    </row>
    <row r="32" spans="1:105" ht="12" customHeight="1" x14ac:dyDescent="0.25">
      <c r="A32" s="97" t="s">
        <v>140</v>
      </c>
      <c r="B32" s="98"/>
      <c r="C32" s="98">
        <v>1.0159725058949031E-2</v>
      </c>
      <c r="D32" s="98">
        <v>9.0291375582405783E-3</v>
      </c>
      <c r="E32" s="98">
        <v>3.0024405491430463E-2</v>
      </c>
      <c r="F32" s="98">
        <v>1.374072010662904E-2</v>
      </c>
      <c r="G32" s="98">
        <v>3.8019118789553207E-3</v>
      </c>
      <c r="H32" s="98">
        <v>4.4689167865013197E-3</v>
      </c>
      <c r="I32" s="98">
        <v>1.0342319389873175E-2</v>
      </c>
      <c r="J32" s="98">
        <v>2.0549135009800608E-2</v>
      </c>
      <c r="K32" s="98">
        <v>1.2014163405408456E-2</v>
      </c>
      <c r="L32" s="98">
        <v>1.4827781498077328E-2</v>
      </c>
      <c r="M32" s="98">
        <v>1.7968269189206069E-2</v>
      </c>
      <c r="N32" s="98">
        <v>3.0384797161107809E-2</v>
      </c>
      <c r="O32" s="98">
        <v>3.1569224943855403E-2</v>
      </c>
      <c r="P32" s="98">
        <v>1.259742221492274E-2</v>
      </c>
      <c r="Q32" s="98">
        <v>7.7295535125901623E-3</v>
      </c>
      <c r="R32" s="98">
        <v>1.61628437789459E-2</v>
      </c>
      <c r="S32" s="98">
        <v>1.4550633369880805E-2</v>
      </c>
      <c r="T32" s="98">
        <v>2.3333612549349521E-2</v>
      </c>
      <c r="U32" s="98">
        <v>1.1003299634509066E-2</v>
      </c>
      <c r="V32" s="98">
        <v>1.9204396386732582E-2</v>
      </c>
      <c r="W32" s="98">
        <v>3.0626371466546759E-2</v>
      </c>
      <c r="X32" s="98">
        <v>7.1989007595246637E-2</v>
      </c>
      <c r="Y32" s="98">
        <v>1.3752068882257103E-2</v>
      </c>
      <c r="DA32" s="63" t="s">
        <v>3448</v>
      </c>
    </row>
    <row r="33" spans="1:105" ht="12" customHeight="1" x14ac:dyDescent="0.25">
      <c r="A33" s="100" t="s">
        <v>50</v>
      </c>
      <c r="B33" s="101"/>
      <c r="C33" s="101">
        <v>2.0266460084188936E-3</v>
      </c>
      <c r="D33" s="101">
        <v>1.7728172021045565E-3</v>
      </c>
      <c r="E33" s="101">
        <v>4.7326379128373825E-3</v>
      </c>
      <c r="F33" s="101">
        <v>2.6363241934946949E-3</v>
      </c>
      <c r="G33" s="101">
        <v>6.5066156236460819E-4</v>
      </c>
      <c r="H33" s="101">
        <v>1.1691016604492123E-3</v>
      </c>
      <c r="I33" s="101">
        <v>8.3707614343990901E-4</v>
      </c>
      <c r="J33" s="101">
        <v>3.1271852455807014E-3</v>
      </c>
      <c r="K33" s="101">
        <v>2.2306946369002496E-3</v>
      </c>
      <c r="L33" s="101">
        <v>2.6834907432884665E-3</v>
      </c>
      <c r="M33" s="101">
        <v>3.1525511769326417E-3</v>
      </c>
      <c r="N33" s="101">
        <v>3.5084590136742226E-3</v>
      </c>
      <c r="O33" s="101">
        <v>2.7301955278596444E-3</v>
      </c>
      <c r="P33" s="101">
        <v>3.0056896046117727E-3</v>
      </c>
      <c r="Q33" s="101">
        <v>3.523838375106271E-4</v>
      </c>
      <c r="R33" s="101">
        <v>4.7745364562613579E-3</v>
      </c>
      <c r="S33" s="101">
        <v>1.5534530757413539E-3</v>
      </c>
      <c r="T33" s="101">
        <v>7.0467058573240151E-3</v>
      </c>
      <c r="U33" s="101">
        <v>2.3640974085907861E-3</v>
      </c>
      <c r="V33" s="101">
        <v>4.0185365286291661E-3</v>
      </c>
      <c r="W33" s="101">
        <v>3.5461288158559717E-3</v>
      </c>
      <c r="X33" s="101">
        <v>8.1548143580660367E-3</v>
      </c>
      <c r="Y33" s="101">
        <v>2.1134910972204998E-3</v>
      </c>
      <c r="DA33" s="131" t="s">
        <v>3449</v>
      </c>
    </row>
    <row r="34" spans="1:105" ht="12" customHeight="1" x14ac:dyDescent="0.25">
      <c r="A34" s="103" t="s">
        <v>52</v>
      </c>
      <c r="B34" s="104"/>
      <c r="C34" s="104">
        <v>8.133079050530137E-3</v>
      </c>
      <c r="D34" s="104">
        <v>7.2563203561360218E-3</v>
      </c>
      <c r="E34" s="104">
        <v>2.5291767578593079E-2</v>
      </c>
      <c r="F34" s="104">
        <v>1.1104395913134345E-2</v>
      </c>
      <c r="G34" s="104">
        <v>3.1512503165907133E-3</v>
      </c>
      <c r="H34" s="104">
        <v>3.2998151260521078E-3</v>
      </c>
      <c r="I34" s="104">
        <v>9.5052432464332662E-3</v>
      </c>
      <c r="J34" s="104">
        <v>1.7421949764219909E-2</v>
      </c>
      <c r="K34" s="104">
        <v>9.7834687685082085E-3</v>
      </c>
      <c r="L34" s="104">
        <v>1.2144290754788862E-2</v>
      </c>
      <c r="M34" s="104">
        <v>1.4815718012273431E-2</v>
      </c>
      <c r="N34" s="104">
        <v>2.6876338147433586E-2</v>
      </c>
      <c r="O34" s="104">
        <v>2.8839029415995757E-2</v>
      </c>
      <c r="P34" s="104">
        <v>9.5917326103109653E-3</v>
      </c>
      <c r="Q34" s="104">
        <v>7.3771696750795359E-3</v>
      </c>
      <c r="R34" s="104">
        <v>1.1388307322684543E-2</v>
      </c>
      <c r="S34" s="104">
        <v>1.2997180294139451E-2</v>
      </c>
      <c r="T34" s="104">
        <v>1.628690669202551E-2</v>
      </c>
      <c r="U34" s="104">
        <v>8.6392022259182792E-3</v>
      </c>
      <c r="V34" s="104">
        <v>1.5185859858103414E-2</v>
      </c>
      <c r="W34" s="104">
        <v>2.708024265069079E-2</v>
      </c>
      <c r="X34" s="104">
        <v>6.3834193237180606E-2</v>
      </c>
      <c r="Y34" s="104">
        <v>1.1638577785036606E-2</v>
      </c>
      <c r="DA34" s="132" t="s">
        <v>3450</v>
      </c>
    </row>
    <row r="35" spans="1:105" ht="12" customHeight="1" x14ac:dyDescent="0.25">
      <c r="A35" s="106" t="s">
        <v>122</v>
      </c>
      <c r="B35" s="101"/>
      <c r="C35" s="101">
        <v>3.2805156732690901</v>
      </c>
      <c r="D35" s="101">
        <v>3.3636193262405505</v>
      </c>
      <c r="E35" s="101">
        <v>2.5125834228662138</v>
      </c>
      <c r="F35" s="101">
        <v>4.2536518762055575</v>
      </c>
      <c r="G35" s="101">
        <v>5.4238238529718341</v>
      </c>
      <c r="H35" s="101">
        <v>6.1312939294641104</v>
      </c>
      <c r="I35" s="101">
        <v>5.8256239397957401</v>
      </c>
      <c r="J35" s="101">
        <v>5.1735704011111263</v>
      </c>
      <c r="K35" s="101">
        <v>3.1404729341882263</v>
      </c>
      <c r="L35" s="101">
        <v>4.0207484594549472</v>
      </c>
      <c r="M35" s="101">
        <v>3.8661416746626549</v>
      </c>
      <c r="N35" s="101">
        <v>5.152177387457332</v>
      </c>
      <c r="O35" s="101">
        <v>4.2770914684275976</v>
      </c>
      <c r="P35" s="101">
        <v>1.5154829498981985</v>
      </c>
      <c r="Q35" s="101">
        <v>1.8700342853486029</v>
      </c>
      <c r="R35" s="101">
        <v>2.6340145945546776</v>
      </c>
      <c r="S35" s="101">
        <v>2.9286387730876271</v>
      </c>
      <c r="T35" s="101">
        <v>3.2839762915516486</v>
      </c>
      <c r="U35" s="101">
        <v>2.785792761145125</v>
      </c>
      <c r="V35" s="101">
        <v>3.5273556265460293</v>
      </c>
      <c r="W35" s="101">
        <v>2.464138834128049</v>
      </c>
      <c r="X35" s="101">
        <v>2.3723790936520541</v>
      </c>
      <c r="Y35" s="101">
        <v>1.9226406460339314</v>
      </c>
      <c r="DA35" s="131" t="s">
        <v>3451</v>
      </c>
    </row>
    <row r="36" spans="1:105" ht="12" customHeight="1" x14ac:dyDescent="0.25">
      <c r="A36" s="107" t="s">
        <v>121</v>
      </c>
      <c r="B36" s="104"/>
      <c r="C36" s="104">
        <v>1.0381800937178522</v>
      </c>
      <c r="D36" s="104">
        <v>1.3413566114133537</v>
      </c>
      <c r="E36" s="104">
        <v>1.7297697311582765</v>
      </c>
      <c r="F36" s="104">
        <v>1.2928698775579892</v>
      </c>
      <c r="G36" s="104">
        <v>1.745403183095585</v>
      </c>
      <c r="H36" s="104">
        <v>1.7726266826667536</v>
      </c>
      <c r="I36" s="104">
        <v>2.7832151099577955</v>
      </c>
      <c r="J36" s="104">
        <v>3.9108430339721822</v>
      </c>
      <c r="K36" s="104">
        <v>3.5329252946037886</v>
      </c>
      <c r="L36" s="104">
        <v>3.5789524941447275</v>
      </c>
      <c r="M36" s="104">
        <v>3.4810727502303287</v>
      </c>
      <c r="N36" s="104">
        <v>3.4569113289159095</v>
      </c>
      <c r="O36" s="104">
        <v>3.4442886943673336</v>
      </c>
      <c r="P36" s="104">
        <v>2.206658093785522</v>
      </c>
      <c r="Q36" s="104">
        <v>2.5384282401072538</v>
      </c>
      <c r="R36" s="104">
        <v>3.2413973299184278</v>
      </c>
      <c r="S36" s="104">
        <v>3.1163877539105043</v>
      </c>
      <c r="T36" s="104">
        <v>3.4515101583074412</v>
      </c>
      <c r="U36" s="104">
        <v>3.4632043166660171</v>
      </c>
      <c r="V36" s="104">
        <v>3.3141931702204381</v>
      </c>
      <c r="W36" s="104">
        <v>3.9029171231420956</v>
      </c>
      <c r="X36" s="104">
        <v>5.2293948294418513</v>
      </c>
      <c r="Y36" s="104">
        <v>3.8004976057531499</v>
      </c>
      <c r="DA36" s="132" t="s">
        <v>3452</v>
      </c>
    </row>
    <row r="37" spans="1:105" ht="12" customHeight="1" x14ac:dyDescent="0.25">
      <c r="A37" s="108" t="s">
        <v>53</v>
      </c>
      <c r="B37" s="98"/>
      <c r="C37" s="98">
        <v>0.32410212640265579</v>
      </c>
      <c r="D37" s="98">
        <v>0.42077834107593481</v>
      </c>
      <c r="E37" s="98">
        <v>0.61723482925120632</v>
      </c>
      <c r="F37" s="98">
        <v>0.41001092220451735</v>
      </c>
      <c r="G37" s="98">
        <v>0.61050759759390771</v>
      </c>
      <c r="H37" s="98">
        <v>0.61103170542444518</v>
      </c>
      <c r="I37" s="98">
        <v>0.8509214956272062</v>
      </c>
      <c r="J37" s="98">
        <v>1.0129107624465097</v>
      </c>
      <c r="K37" s="98">
        <v>1.1375775971990909</v>
      </c>
      <c r="L37" s="98">
        <v>1.0787159415227248</v>
      </c>
      <c r="M37" s="98">
        <v>1.1986577826552951</v>
      </c>
      <c r="N37" s="98">
        <v>0.92974054584907673</v>
      </c>
      <c r="O37" s="98">
        <v>1.0413238989543983</v>
      </c>
      <c r="P37" s="98">
        <v>0.74156997860842921</v>
      </c>
      <c r="Q37" s="98">
        <v>0.91773940171928547</v>
      </c>
      <c r="R37" s="98">
        <v>1.2148802073977587</v>
      </c>
      <c r="S37" s="98">
        <v>1.1325668676322647</v>
      </c>
      <c r="T37" s="98">
        <v>1.2517407140526056</v>
      </c>
      <c r="U37" s="98">
        <v>1.2577606772094927</v>
      </c>
      <c r="V37" s="98">
        <v>0.90516956277161431</v>
      </c>
      <c r="W37" s="98">
        <v>0.99314787932609472</v>
      </c>
      <c r="X37" s="98">
        <v>1.0134604557981581</v>
      </c>
      <c r="Y37" s="98">
        <v>0.67514300063370525</v>
      </c>
      <c r="DA37" s="63" t="s">
        <v>3453</v>
      </c>
    </row>
    <row r="38" spans="1:105" ht="12" customHeight="1" x14ac:dyDescent="0.25">
      <c r="A38" s="108" t="s">
        <v>52</v>
      </c>
      <c r="B38" s="98"/>
      <c r="C38" s="98">
        <v>0.71407796731519679</v>
      </c>
      <c r="D38" s="98">
        <v>0.92057827033741879</v>
      </c>
      <c r="E38" s="98">
        <v>1.1125349019070705</v>
      </c>
      <c r="F38" s="98">
        <v>0.88285895535347203</v>
      </c>
      <c r="G38" s="98">
        <v>1.1348955855016774</v>
      </c>
      <c r="H38" s="98">
        <v>1.1615949772423086</v>
      </c>
      <c r="I38" s="98">
        <v>1.9322936143305893</v>
      </c>
      <c r="J38" s="98">
        <v>2.8979322715256726</v>
      </c>
      <c r="K38" s="98">
        <v>2.3953476974046972</v>
      </c>
      <c r="L38" s="98">
        <v>2.5002365526220021</v>
      </c>
      <c r="M38" s="98">
        <v>2.2824149675750331</v>
      </c>
      <c r="N38" s="98">
        <v>2.5271707830668326</v>
      </c>
      <c r="O38" s="98">
        <v>2.4029647954129354</v>
      </c>
      <c r="P38" s="98">
        <v>1.4650881151770929</v>
      </c>
      <c r="Q38" s="98">
        <v>1.620688838387969</v>
      </c>
      <c r="R38" s="98">
        <v>2.0265171225206702</v>
      </c>
      <c r="S38" s="98">
        <v>1.983820886278238</v>
      </c>
      <c r="T38" s="98">
        <v>2.1997694442548359</v>
      </c>
      <c r="U38" s="98">
        <v>2.205443639456524</v>
      </c>
      <c r="V38" s="98">
        <v>2.4090236074488232</v>
      </c>
      <c r="W38" s="98">
        <v>2.9097692438160001</v>
      </c>
      <c r="X38" s="98">
        <v>4.2159343736436918</v>
      </c>
      <c r="Y38" s="98">
        <v>3.1253546051194445</v>
      </c>
      <c r="DA38" s="63" t="s">
        <v>3454</v>
      </c>
    </row>
    <row r="39" spans="1:105" ht="12" customHeight="1" x14ac:dyDescent="0.25">
      <c r="A39" s="121" t="s">
        <v>54</v>
      </c>
      <c r="B39" s="122"/>
      <c r="C39" s="122">
        <v>3.7286553226441606</v>
      </c>
      <c r="D39" s="122">
        <v>4.3814032017576228</v>
      </c>
      <c r="E39" s="122">
        <v>4.6674580660773319</v>
      </c>
      <c r="F39" s="122">
        <v>5.1916695537682136</v>
      </c>
      <c r="G39" s="122">
        <v>4.449573177535143</v>
      </c>
      <c r="H39" s="122">
        <v>5.291222880598542</v>
      </c>
      <c r="I39" s="122">
        <v>5.6011540517230776</v>
      </c>
      <c r="J39" s="122">
        <v>5.9165410257220712</v>
      </c>
      <c r="K39" s="122">
        <v>3.94165362729085</v>
      </c>
      <c r="L39" s="122">
        <v>4.2073432926165886</v>
      </c>
      <c r="M39" s="122">
        <v>4.3218803565018487</v>
      </c>
      <c r="N39" s="122">
        <v>5.1117712831723816</v>
      </c>
      <c r="O39" s="122">
        <v>4.1902485326464358</v>
      </c>
      <c r="P39" s="122">
        <v>1.4545174718002034</v>
      </c>
      <c r="Q39" s="122">
        <v>2.1560663538080975</v>
      </c>
      <c r="R39" s="122">
        <v>2.7551809437048189</v>
      </c>
      <c r="S39" s="122">
        <v>3.2224837845802132</v>
      </c>
      <c r="T39" s="122">
        <v>3.3702452151397155</v>
      </c>
      <c r="U39" s="122">
        <v>3.008147550332342</v>
      </c>
      <c r="V39" s="122">
        <v>3.585006106489768</v>
      </c>
      <c r="W39" s="122">
        <v>3.643503366663535</v>
      </c>
      <c r="X39" s="122">
        <v>4.9942988794720584</v>
      </c>
      <c r="Y39" s="122">
        <v>3.8172272431063954</v>
      </c>
      <c r="DA39" s="130" t="s">
        <v>3455</v>
      </c>
    </row>
    <row r="40" spans="1:105" ht="12" customHeight="1" x14ac:dyDescent="0.25">
      <c r="A40" s="97" t="s">
        <v>50</v>
      </c>
      <c r="B40" s="98"/>
      <c r="C40" s="98">
        <v>1.2397152376330407</v>
      </c>
      <c r="D40" s="98">
        <v>1.4459818707887961</v>
      </c>
      <c r="E40" s="98">
        <v>1.6759107101964059</v>
      </c>
      <c r="F40" s="98">
        <v>1.5600743424509949</v>
      </c>
      <c r="G40" s="98">
        <v>1.0030017550105834</v>
      </c>
      <c r="H40" s="98">
        <v>1.0209028523985857</v>
      </c>
      <c r="I40" s="98">
        <v>1.2102902046081683</v>
      </c>
      <c r="J40" s="98">
        <v>1.7123170317905747</v>
      </c>
      <c r="K40" s="98">
        <v>1.0385461210905536</v>
      </c>
      <c r="L40" s="98">
        <v>0.97419243666130972</v>
      </c>
      <c r="M40" s="98">
        <v>1.2460286489714107</v>
      </c>
      <c r="N40" s="98">
        <v>1.572694303184464</v>
      </c>
      <c r="O40" s="98">
        <v>1.092232899909132</v>
      </c>
      <c r="P40" s="98">
        <v>0.30814579951538346</v>
      </c>
      <c r="Q40" s="98">
        <v>0.35047677418754136</v>
      </c>
      <c r="R40" s="98">
        <v>0.4548769137314973</v>
      </c>
      <c r="S40" s="98">
        <v>0.54056575340394608</v>
      </c>
      <c r="T40" s="98">
        <v>0.5322173143551997</v>
      </c>
      <c r="U40" s="98">
        <v>0.49757069156815448</v>
      </c>
      <c r="V40" s="98">
        <v>0.63863951337558644</v>
      </c>
      <c r="W40" s="98">
        <v>0.75374104531512021</v>
      </c>
      <c r="X40" s="98">
        <v>1.1456979454459513</v>
      </c>
      <c r="Y40" s="98">
        <v>0.97453928540876744</v>
      </c>
      <c r="DA40" s="63" t="s">
        <v>3456</v>
      </c>
    </row>
    <row r="41" spans="1:105" ht="12" customHeight="1" x14ac:dyDescent="0.25">
      <c r="A41" s="109" t="s">
        <v>120</v>
      </c>
      <c r="B41" s="33"/>
      <c r="C41" s="33">
        <v>2.4889400850111194</v>
      </c>
      <c r="D41" s="33">
        <v>2.9354213309688246</v>
      </c>
      <c r="E41" s="33">
        <v>2.9915473558809245</v>
      </c>
      <c r="F41" s="33">
        <v>3.6315952113172183</v>
      </c>
      <c r="G41" s="33">
        <v>3.4465714225245581</v>
      </c>
      <c r="H41" s="33">
        <v>4.2703200281999552</v>
      </c>
      <c r="I41" s="33">
        <v>4.3908638471149093</v>
      </c>
      <c r="J41" s="33">
        <v>4.204223993931496</v>
      </c>
      <c r="K41" s="33">
        <v>2.9031075062002976</v>
      </c>
      <c r="L41" s="33">
        <v>3.2331508559552775</v>
      </c>
      <c r="M41" s="33">
        <v>3.0758517075304375</v>
      </c>
      <c r="N41" s="33">
        <v>3.5390769799879167</v>
      </c>
      <c r="O41" s="33">
        <v>3.0980156327373027</v>
      </c>
      <c r="P41" s="33">
        <v>1.1463716722848198</v>
      </c>
      <c r="Q41" s="33">
        <v>1.8055895796205566</v>
      </c>
      <c r="R41" s="33">
        <v>2.3003040299733213</v>
      </c>
      <c r="S41" s="33">
        <v>2.6819180311762665</v>
      </c>
      <c r="T41" s="33">
        <v>2.8380279007845162</v>
      </c>
      <c r="U41" s="33">
        <v>2.5105768587641872</v>
      </c>
      <c r="V41" s="33">
        <v>2.946366593114182</v>
      </c>
      <c r="W41" s="33">
        <v>2.8897623213484147</v>
      </c>
      <c r="X41" s="33">
        <v>3.8486009340261074</v>
      </c>
      <c r="Y41" s="33">
        <v>2.8426879576976285</v>
      </c>
      <c r="DA41" s="60" t="s">
        <v>3457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732.49274649523124</v>
      </c>
      <c r="D43" s="117">
        <f t="shared" si="14"/>
        <v>571.84949195525371</v>
      </c>
      <c r="E43" s="117">
        <f t="shared" si="14"/>
        <v>660.37899717391269</v>
      </c>
      <c r="F43" s="117">
        <f t="shared" si="14"/>
        <v>566.0020580180261</v>
      </c>
      <c r="G43" s="117">
        <f t="shared" si="14"/>
        <v>497.88356469774084</v>
      </c>
      <c r="H43" s="117">
        <f t="shared" si="14"/>
        <v>481.16490135590459</v>
      </c>
      <c r="I43" s="117">
        <f t="shared" si="14"/>
        <v>340.4852619037178</v>
      </c>
      <c r="J43" s="117">
        <f t="shared" si="14"/>
        <v>587.6303178442422</v>
      </c>
      <c r="K43" s="117">
        <f t="shared" si="14"/>
        <v>503.24787601970502</v>
      </c>
      <c r="L43" s="117">
        <f t="shared" si="14"/>
        <v>543.28400093509504</v>
      </c>
      <c r="M43" s="117">
        <f t="shared" si="14"/>
        <v>525.03152143102784</v>
      </c>
      <c r="N43" s="117">
        <f t="shared" si="14"/>
        <v>637.5431646540203</v>
      </c>
      <c r="O43" s="117">
        <f t="shared" si="14"/>
        <v>686.21173285429199</v>
      </c>
      <c r="P43" s="117">
        <f t="shared" si="14"/>
        <v>383.95924468971282</v>
      </c>
      <c r="Q43" s="117">
        <f t="shared" si="14"/>
        <v>283.77530851696616</v>
      </c>
      <c r="R43" s="117">
        <f t="shared" ref="R43:V43" si="15">R44+R47+R49+R58</f>
        <v>198.83107230403894</v>
      </c>
      <c r="S43" s="117">
        <f t="shared" si="15"/>
        <v>275.92622560194968</v>
      </c>
      <c r="T43" s="117">
        <f t="shared" si="15"/>
        <v>255.31040859774197</v>
      </c>
      <c r="U43" s="117">
        <f t="shared" si="15"/>
        <v>296.03800526301006</v>
      </c>
      <c r="V43" s="117">
        <f t="shared" si="15"/>
        <v>238.00547395273816</v>
      </c>
      <c r="W43" s="117">
        <f t="shared" ref="W43:Y43" si="16">W44+W47+W49+W58</f>
        <v>146.96966354026492</v>
      </c>
      <c r="X43" s="117">
        <f t="shared" si="16"/>
        <v>173.01991262172294</v>
      </c>
      <c r="Y43" s="117">
        <f t="shared" si="16"/>
        <v>218.37520342343777</v>
      </c>
      <c r="DA43" s="129" t="s">
        <v>3458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600.39722851635815</v>
      </c>
      <c r="D44" s="122">
        <f t="shared" si="17"/>
        <v>460.34584256654909</v>
      </c>
      <c r="E44" s="122">
        <f t="shared" si="17"/>
        <v>530.89993726128068</v>
      </c>
      <c r="F44" s="122">
        <f t="shared" si="17"/>
        <v>452.43551770256545</v>
      </c>
      <c r="G44" s="122">
        <f t="shared" si="17"/>
        <v>397.70205525192159</v>
      </c>
      <c r="H44" s="122">
        <f t="shared" si="17"/>
        <v>376.46324337662492</v>
      </c>
      <c r="I44" s="122">
        <f t="shared" si="17"/>
        <v>258.46756604281097</v>
      </c>
      <c r="J44" s="122">
        <f t="shared" si="17"/>
        <v>453.36093518401606</v>
      </c>
      <c r="K44" s="122">
        <f t="shared" si="17"/>
        <v>389.46872897287261</v>
      </c>
      <c r="L44" s="122">
        <f t="shared" si="17"/>
        <v>423.12038312079619</v>
      </c>
      <c r="M44" s="122">
        <f t="shared" si="17"/>
        <v>401.01390207886232</v>
      </c>
      <c r="N44" s="122">
        <f t="shared" si="17"/>
        <v>485.41497333743149</v>
      </c>
      <c r="O44" s="122">
        <f t="shared" si="17"/>
        <v>538.1971688631171</v>
      </c>
      <c r="P44" s="122">
        <f t="shared" si="17"/>
        <v>287.62952497215701</v>
      </c>
      <c r="Q44" s="122">
        <f t="shared" si="17"/>
        <v>215.53327570386122</v>
      </c>
      <c r="R44" s="122">
        <f t="shared" ref="R44:V44" si="18">SUM(R45:R46)</f>
        <v>145.54042470454556</v>
      </c>
      <c r="S44" s="122">
        <f t="shared" si="18"/>
        <v>195.42624399024947</v>
      </c>
      <c r="T44" s="122">
        <f t="shared" si="18"/>
        <v>181.00132167954462</v>
      </c>
      <c r="U44" s="122">
        <f t="shared" si="18"/>
        <v>205.59200258511046</v>
      </c>
      <c r="V44" s="122">
        <f t="shared" si="18"/>
        <v>167.87553280110816</v>
      </c>
      <c r="W44" s="122">
        <f t="shared" ref="W44:Y44" si="19">SUM(W45:W46)</f>
        <v>96.194227602057779</v>
      </c>
      <c r="X44" s="122">
        <f t="shared" si="19"/>
        <v>102.54074751833839</v>
      </c>
      <c r="Y44" s="122">
        <f t="shared" si="19"/>
        <v>114.53358792352948</v>
      </c>
      <c r="DA44" s="130" t="s">
        <v>3459</v>
      </c>
    </row>
    <row r="45" spans="1:105" ht="12" customHeight="1" x14ac:dyDescent="0.25">
      <c r="A45" s="97" t="s">
        <v>212</v>
      </c>
      <c r="B45" s="98"/>
      <c r="C45" s="98">
        <v>586.36044917253764</v>
      </c>
      <c r="D45" s="98">
        <v>449.78142509783254</v>
      </c>
      <c r="E45" s="98">
        <v>519.17571468692108</v>
      </c>
      <c r="F45" s="98">
        <v>442.78047020812159</v>
      </c>
      <c r="G45" s="98">
        <v>389.15611782782508</v>
      </c>
      <c r="H45" s="98">
        <v>368.43891493015019</v>
      </c>
      <c r="I45" s="98">
        <v>253.08065044455515</v>
      </c>
      <c r="J45" s="98">
        <v>443.96662459657546</v>
      </c>
      <c r="K45" s="98">
        <v>381.54783461599652</v>
      </c>
      <c r="L45" s="98">
        <v>414.60321791597289</v>
      </c>
      <c r="M45" s="98">
        <v>393.05359973941313</v>
      </c>
      <c r="N45" s="98">
        <v>475.94747692403536</v>
      </c>
      <c r="O45" s="98">
        <v>527.69901599611057</v>
      </c>
      <c r="P45" s="98">
        <v>282.08830749059825</v>
      </c>
      <c r="Q45" s="98">
        <v>211.51874864300751</v>
      </c>
      <c r="R45" s="98">
        <v>142.78016016841499</v>
      </c>
      <c r="S45" s="98">
        <v>191.70443484502374</v>
      </c>
      <c r="T45" s="98">
        <v>177.56305986070328</v>
      </c>
      <c r="U45" s="98">
        <v>201.74358567964066</v>
      </c>
      <c r="V45" s="98">
        <v>164.79795718319454</v>
      </c>
      <c r="W45" s="98">
        <v>94.430724031343658</v>
      </c>
      <c r="X45" s="98">
        <v>100.69190593552592</v>
      </c>
      <c r="Y45" s="98">
        <v>112.44851583726752</v>
      </c>
      <c r="DA45" s="63" t="s">
        <v>3460</v>
      </c>
    </row>
    <row r="46" spans="1:105" ht="12" customHeight="1" x14ac:dyDescent="0.25">
      <c r="A46" s="97" t="s">
        <v>53</v>
      </c>
      <c r="B46" s="98"/>
      <c r="C46" s="98">
        <v>14.036779343820456</v>
      </c>
      <c r="D46" s="98">
        <v>10.564417468716556</v>
      </c>
      <c r="E46" s="98">
        <v>11.724222574359606</v>
      </c>
      <c r="F46" s="98">
        <v>9.6550474944438349</v>
      </c>
      <c r="G46" s="98">
        <v>8.5459374240964845</v>
      </c>
      <c r="H46" s="98">
        <v>8.0243284464747298</v>
      </c>
      <c r="I46" s="98">
        <v>5.386915598255853</v>
      </c>
      <c r="J46" s="98">
        <v>9.3943105874406037</v>
      </c>
      <c r="K46" s="98">
        <v>7.9208943568760795</v>
      </c>
      <c r="L46" s="98">
        <v>8.5171652048232787</v>
      </c>
      <c r="M46" s="98">
        <v>7.9603023394491625</v>
      </c>
      <c r="N46" s="98">
        <v>9.467496413396141</v>
      </c>
      <c r="O46" s="98">
        <v>10.498152867006528</v>
      </c>
      <c r="P46" s="98">
        <v>5.5412174815587809</v>
      </c>
      <c r="Q46" s="98">
        <v>4.0145270608537098</v>
      </c>
      <c r="R46" s="98">
        <v>2.7602645361305558</v>
      </c>
      <c r="S46" s="98">
        <v>3.7218091452257411</v>
      </c>
      <c r="T46" s="98">
        <v>3.4382618188413261</v>
      </c>
      <c r="U46" s="98">
        <v>3.8484169054698079</v>
      </c>
      <c r="V46" s="98">
        <v>3.0775756179136318</v>
      </c>
      <c r="W46" s="98">
        <v>1.7635035707141167</v>
      </c>
      <c r="X46" s="98">
        <v>1.8488415828124642</v>
      </c>
      <c r="Y46" s="98">
        <v>2.0850720862619565</v>
      </c>
      <c r="DA46" s="63" t="s">
        <v>3461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5.2997232923324074</v>
      </c>
      <c r="D47" s="122">
        <f t="shared" si="20"/>
        <v>3.5408686352298933</v>
      </c>
      <c r="E47" s="122">
        <f t="shared" si="20"/>
        <v>10.748997443456243</v>
      </c>
      <c r="F47" s="122">
        <f t="shared" si="20"/>
        <v>9.1497350869851477</v>
      </c>
      <c r="G47" s="122">
        <f t="shared" si="20"/>
        <v>8.9398661703738664</v>
      </c>
      <c r="H47" s="122">
        <f t="shared" si="20"/>
        <v>9.2905650968632028</v>
      </c>
      <c r="I47" s="122">
        <f t="shared" si="20"/>
        <v>8.2614481112785167</v>
      </c>
      <c r="J47" s="122">
        <f t="shared" si="20"/>
        <v>8.8607087941023313</v>
      </c>
      <c r="K47" s="122">
        <f t="shared" si="20"/>
        <v>10.370587653505527</v>
      </c>
      <c r="L47" s="122">
        <f t="shared" si="20"/>
        <v>11.156624632840424</v>
      </c>
      <c r="M47" s="122">
        <f t="shared" si="20"/>
        <v>10.112762518634741</v>
      </c>
      <c r="N47" s="122">
        <f t="shared" si="20"/>
        <v>18.356527563878359</v>
      </c>
      <c r="O47" s="122">
        <f t="shared" si="20"/>
        <v>10.981748958452647</v>
      </c>
      <c r="P47" s="122">
        <f t="shared" si="20"/>
        <v>3.923849422196255</v>
      </c>
      <c r="Q47" s="122">
        <f t="shared" si="20"/>
        <v>1.6122904914714349</v>
      </c>
      <c r="R47" s="122">
        <f t="shared" si="20"/>
        <v>4.1738944360496752</v>
      </c>
      <c r="S47" s="122">
        <f t="shared" si="20"/>
        <v>7.3980299591714038</v>
      </c>
      <c r="T47" s="122">
        <f t="shared" si="20"/>
        <v>4.3563964944891964</v>
      </c>
      <c r="U47" s="122">
        <f t="shared" si="20"/>
        <v>7.0924488460554995</v>
      </c>
      <c r="V47" s="122">
        <f t="shared" si="20"/>
        <v>6.9832662429860655</v>
      </c>
      <c r="W47" s="122">
        <f t="shared" si="20"/>
        <v>5.7198136945607683</v>
      </c>
      <c r="X47" s="122">
        <f t="shared" si="20"/>
        <v>4.7978795050581207</v>
      </c>
      <c r="Y47" s="122">
        <f t="shared" si="20"/>
        <v>12.00531720285837</v>
      </c>
      <c r="DA47" s="130" t="s">
        <v>3462</v>
      </c>
    </row>
    <row r="48" spans="1:105" ht="12" customHeight="1" x14ac:dyDescent="0.25">
      <c r="A48" s="97" t="s">
        <v>53</v>
      </c>
      <c r="B48" s="98"/>
      <c r="C48" s="98">
        <v>5.2997232923324074</v>
      </c>
      <c r="D48" s="98">
        <v>3.5408686352298933</v>
      </c>
      <c r="E48" s="98">
        <v>10.748997443456243</v>
      </c>
      <c r="F48" s="98">
        <v>9.1497350869851477</v>
      </c>
      <c r="G48" s="98">
        <v>8.9398661703738664</v>
      </c>
      <c r="H48" s="98">
        <v>9.2905650968632028</v>
      </c>
      <c r="I48" s="98">
        <v>8.2614481112785167</v>
      </c>
      <c r="J48" s="98">
        <v>8.8607087941023313</v>
      </c>
      <c r="K48" s="98">
        <v>10.370587653505527</v>
      </c>
      <c r="L48" s="98">
        <v>11.156624632840424</v>
      </c>
      <c r="M48" s="98">
        <v>10.112762518634741</v>
      </c>
      <c r="N48" s="98">
        <v>18.356527563878359</v>
      </c>
      <c r="O48" s="98">
        <v>10.981748958452647</v>
      </c>
      <c r="P48" s="98">
        <v>3.923849422196255</v>
      </c>
      <c r="Q48" s="98">
        <v>1.6122904914714349</v>
      </c>
      <c r="R48" s="98">
        <v>4.1738944360496752</v>
      </c>
      <c r="S48" s="98">
        <v>7.3980299591714038</v>
      </c>
      <c r="T48" s="98">
        <v>4.3563964944891964</v>
      </c>
      <c r="U48" s="98">
        <v>7.0924488460554995</v>
      </c>
      <c r="V48" s="98">
        <v>6.9832662429860655</v>
      </c>
      <c r="W48" s="98">
        <v>5.7198136945607683</v>
      </c>
      <c r="X48" s="98">
        <v>4.7978795050581207</v>
      </c>
      <c r="Y48" s="98">
        <v>12.00531720285837</v>
      </c>
      <c r="DA48" s="63" t="s">
        <v>3463</v>
      </c>
    </row>
    <row r="49" spans="1:105" ht="12" customHeight="1" x14ac:dyDescent="0.25">
      <c r="A49" s="121" t="s">
        <v>55</v>
      </c>
      <c r="B49" s="122"/>
      <c r="C49" s="122">
        <v>89.995419084674879</v>
      </c>
      <c r="D49" s="122">
        <v>76.564668382660912</v>
      </c>
      <c r="E49" s="122">
        <v>83.877218030710139</v>
      </c>
      <c r="F49" s="122">
        <v>72.629554757562275</v>
      </c>
      <c r="G49" s="122">
        <v>64.787526117299947</v>
      </c>
      <c r="H49" s="122">
        <v>68.318837538406328</v>
      </c>
      <c r="I49" s="122">
        <v>51.101514043950829</v>
      </c>
      <c r="J49" s="122">
        <v>90.575005549971067</v>
      </c>
      <c r="K49" s="122">
        <v>74.584801377390022</v>
      </c>
      <c r="L49" s="122">
        <v>78.124781080165292</v>
      </c>
      <c r="M49" s="122">
        <v>83.712801492978087</v>
      </c>
      <c r="N49" s="122">
        <v>97.660763966788224</v>
      </c>
      <c r="O49" s="122">
        <v>98.783415165704398</v>
      </c>
      <c r="P49" s="122">
        <v>67.260249402443179</v>
      </c>
      <c r="Q49" s="122">
        <v>47.956546208082102</v>
      </c>
      <c r="R49" s="122">
        <v>36.425803826484653</v>
      </c>
      <c r="S49" s="122">
        <v>54.617791504151285</v>
      </c>
      <c r="T49" s="122">
        <v>52.17193859714412</v>
      </c>
      <c r="U49" s="122">
        <v>62.709715835448876</v>
      </c>
      <c r="V49" s="122">
        <v>46.378952129132038</v>
      </c>
      <c r="W49" s="122">
        <v>31.911121326661739</v>
      </c>
      <c r="X49" s="122">
        <v>47.838884899539131</v>
      </c>
      <c r="Y49" s="122">
        <v>67.872869208993123</v>
      </c>
      <c r="DA49" s="130" t="s">
        <v>3464</v>
      </c>
    </row>
    <row r="50" spans="1:105" ht="12" customHeight="1" x14ac:dyDescent="0.25">
      <c r="A50" s="97" t="s">
        <v>138</v>
      </c>
      <c r="B50" s="98"/>
      <c r="C50" s="98">
        <v>43.603502172930469</v>
      </c>
      <c r="D50" s="98">
        <v>35.352130204475394</v>
      </c>
      <c r="E50" s="98">
        <v>38.061938389082101</v>
      </c>
      <c r="F50" s="98">
        <v>29.208625523815456</v>
      </c>
      <c r="G50" s="98">
        <v>32.667644554067991</v>
      </c>
      <c r="H50" s="98">
        <v>37.359317660530429</v>
      </c>
      <c r="I50" s="98">
        <v>30.696876487631258</v>
      </c>
      <c r="J50" s="98">
        <v>60.780334722382712</v>
      </c>
      <c r="K50" s="98">
        <v>43.652313095931881</v>
      </c>
      <c r="L50" s="98">
        <v>48.273629740982322</v>
      </c>
      <c r="M50" s="98">
        <v>41.449726200178077</v>
      </c>
      <c r="N50" s="98">
        <v>49.660548260336654</v>
      </c>
      <c r="O50" s="98">
        <v>32.965244340781076</v>
      </c>
      <c r="P50" s="98">
        <v>10.670052832329558</v>
      </c>
      <c r="Q50" s="98">
        <v>15.155430012731316</v>
      </c>
      <c r="R50" s="98">
        <v>20.287124401709303</v>
      </c>
      <c r="S50" s="98">
        <v>39.04525799924879</v>
      </c>
      <c r="T50" s="98">
        <v>38.103845037426986</v>
      </c>
      <c r="U50" s="98">
        <v>46.848744801133094</v>
      </c>
      <c r="V50" s="98">
        <v>19.316639297836765</v>
      </c>
      <c r="W50" s="98">
        <v>17.413009246414425</v>
      </c>
      <c r="X50" s="98">
        <v>30.862985346250873</v>
      </c>
      <c r="Y50" s="98">
        <v>54.720003404626986</v>
      </c>
      <c r="DA50" s="63" t="s">
        <v>3465</v>
      </c>
    </row>
    <row r="51" spans="1:105" ht="12" customHeight="1" x14ac:dyDescent="0.25">
      <c r="A51" s="97" t="s">
        <v>137</v>
      </c>
      <c r="B51" s="98"/>
      <c r="C51" s="98">
        <v>0.35490269639455396</v>
      </c>
      <c r="D51" s="98">
        <v>0.12983738603877945</v>
      </c>
      <c r="E51" s="98">
        <v>0.44576416536111785</v>
      </c>
      <c r="F51" s="98">
        <v>1.0743082223237164E-2</v>
      </c>
      <c r="G51" s="98">
        <v>0.34575814636663799</v>
      </c>
      <c r="H51" s="98">
        <v>0.61110498086572707</v>
      </c>
      <c r="I51" s="98">
        <v>5.9763118972025617E-2</v>
      </c>
      <c r="J51" s="98">
        <v>0.65969543280890841</v>
      </c>
      <c r="K51" s="98">
        <v>0.40161222609503733</v>
      </c>
      <c r="L51" s="98">
        <v>0.18036892334134191</v>
      </c>
      <c r="M51" s="98">
        <v>0.30650316027711827</v>
      </c>
      <c r="N51" s="98">
        <v>0.46238220176067035</v>
      </c>
      <c r="O51" s="98">
        <v>0.10841178510997176</v>
      </c>
      <c r="P51" s="98">
        <v>0.96908788648949462</v>
      </c>
      <c r="Q51" s="98">
        <v>0.12313765408026908</v>
      </c>
      <c r="R51" s="98">
        <v>0.18729835503968795</v>
      </c>
      <c r="S51" s="98">
        <v>0.36796527945185276</v>
      </c>
      <c r="T51" s="98">
        <v>0.24443172313764414</v>
      </c>
      <c r="U51" s="98">
        <v>1.2196656108873802</v>
      </c>
      <c r="V51" s="98">
        <v>0.56321463616050538</v>
      </c>
      <c r="W51" s="98">
        <v>4.0548184013065085E-2</v>
      </c>
      <c r="X51" s="98">
        <v>0.10199183238035894</v>
      </c>
      <c r="Y51" s="98">
        <v>0.19347915183862713</v>
      </c>
      <c r="DA51" s="63" t="s">
        <v>3466</v>
      </c>
    </row>
    <row r="52" spans="1:105" ht="12" customHeight="1" x14ac:dyDescent="0.25">
      <c r="A52" s="100" t="s">
        <v>212</v>
      </c>
      <c r="B52" s="101"/>
      <c r="C52" s="101">
        <v>0.14636858692427202</v>
      </c>
      <c r="D52" s="101">
        <v>5.5879135380884896E-2</v>
      </c>
      <c r="E52" s="101">
        <v>0.18908810430568707</v>
      </c>
      <c r="F52" s="101">
        <v>4.3887068865029475E-3</v>
      </c>
      <c r="G52" s="101">
        <v>0.15606984121911988</v>
      </c>
      <c r="H52" s="101">
        <v>0.27050629374381957</v>
      </c>
      <c r="I52" s="101">
        <v>3.0553259027356859E-2</v>
      </c>
      <c r="J52" s="101">
        <v>0.29455478894858383</v>
      </c>
      <c r="K52" s="101">
        <v>0.19596755458142284</v>
      </c>
      <c r="L52" s="101">
        <v>7.4216469425970585E-2</v>
      </c>
      <c r="M52" s="101">
        <v>0.1143689502558254</v>
      </c>
      <c r="N52" s="101">
        <v>0.21057892885378732</v>
      </c>
      <c r="O52" s="101">
        <v>2.0406979327432826E-2</v>
      </c>
      <c r="P52" s="101">
        <v>0.4213668162608894</v>
      </c>
      <c r="Q52" s="101">
        <v>5.6282155471559715E-2</v>
      </c>
      <c r="R52" s="101">
        <v>9.4281957787287929E-2</v>
      </c>
      <c r="S52" s="101">
        <v>0.18282935452165724</v>
      </c>
      <c r="T52" s="101">
        <v>0.10879599822028722</v>
      </c>
      <c r="U52" s="101">
        <v>0.5325887400018765</v>
      </c>
      <c r="V52" s="101">
        <v>0.24808045952351188</v>
      </c>
      <c r="W52" s="101">
        <v>1.2763391321961689E-2</v>
      </c>
      <c r="X52" s="101">
        <v>2.5905913180071415E-2</v>
      </c>
      <c r="Y52" s="101">
        <v>7.641808141042826E-2</v>
      </c>
      <c r="DA52" s="131" t="s">
        <v>3467</v>
      </c>
    </row>
    <row r="53" spans="1:105" ht="12" customHeight="1" x14ac:dyDescent="0.25">
      <c r="A53" s="103" t="s">
        <v>52</v>
      </c>
      <c r="B53" s="104"/>
      <c r="C53" s="104">
        <v>0.20853410947028184</v>
      </c>
      <c r="D53" s="104">
        <v>7.3958250657894561E-2</v>
      </c>
      <c r="E53" s="104">
        <v>0.25667606105543084</v>
      </c>
      <c r="F53" s="104">
        <v>6.3543753367342149E-3</v>
      </c>
      <c r="G53" s="104">
        <v>0.18968830514751811</v>
      </c>
      <c r="H53" s="104">
        <v>0.34059868712190744</v>
      </c>
      <c r="I53" s="104">
        <v>2.9209859944668761E-2</v>
      </c>
      <c r="J53" s="104">
        <v>0.36514064386032469</v>
      </c>
      <c r="K53" s="104">
        <v>0.2056446715136144</v>
      </c>
      <c r="L53" s="104">
        <v>0.10615245391537131</v>
      </c>
      <c r="M53" s="104">
        <v>0.19213421002129297</v>
      </c>
      <c r="N53" s="104">
        <v>0.25180327290688309</v>
      </c>
      <c r="O53" s="104">
        <v>8.8004805782538942E-2</v>
      </c>
      <c r="P53" s="104">
        <v>0.54772107022860528</v>
      </c>
      <c r="Q53" s="104">
        <v>6.685549860870936E-2</v>
      </c>
      <c r="R53" s="104">
        <v>9.3016397252400032E-2</v>
      </c>
      <c r="S53" s="104">
        <v>0.18513592493019554</v>
      </c>
      <c r="T53" s="104">
        <v>0.13563572491735693</v>
      </c>
      <c r="U53" s="104">
        <v>0.68707687088550351</v>
      </c>
      <c r="V53" s="104">
        <v>0.31513417663699372</v>
      </c>
      <c r="W53" s="104">
        <v>2.7784792691103392E-2</v>
      </c>
      <c r="X53" s="104">
        <v>7.6085919200287538E-2</v>
      </c>
      <c r="Y53" s="104">
        <v>0.11706107042819884</v>
      </c>
      <c r="DA53" s="132" t="s">
        <v>3468</v>
      </c>
    </row>
    <row r="54" spans="1:105" ht="12" customHeight="1" x14ac:dyDescent="0.25">
      <c r="A54" s="106" t="s">
        <v>122</v>
      </c>
      <c r="B54" s="101"/>
      <c r="C54" s="101">
        <v>33.287187625935275</v>
      </c>
      <c r="D54" s="101">
        <v>30.02054683785909</v>
      </c>
      <c r="E54" s="101">
        <v>29.62824549781341</v>
      </c>
      <c r="F54" s="101">
        <v>31.517737382316088</v>
      </c>
      <c r="G54" s="101">
        <v>21.755314799618958</v>
      </c>
      <c r="H54" s="101">
        <v>19.939800638582796</v>
      </c>
      <c r="I54" s="101">
        <v>10.031367221377804</v>
      </c>
      <c r="J54" s="101">
        <v>12.6620779245075</v>
      </c>
      <c r="K54" s="101">
        <v>13.234886145687952</v>
      </c>
      <c r="L54" s="101">
        <v>17.14779715825965</v>
      </c>
      <c r="M54" s="101">
        <v>23.546839521879271</v>
      </c>
      <c r="N54" s="101">
        <v>27.213993977171587</v>
      </c>
      <c r="O54" s="101">
        <v>28.807807818009962</v>
      </c>
      <c r="P54" s="101">
        <v>15.703698519964565</v>
      </c>
      <c r="Q54" s="101">
        <v>13.144731552064805</v>
      </c>
      <c r="R54" s="101">
        <v>7.8673651062317562</v>
      </c>
      <c r="S54" s="101">
        <v>7.0987425891860587</v>
      </c>
      <c r="T54" s="101">
        <v>7.5393554820927369</v>
      </c>
      <c r="U54" s="101">
        <v>7.4610326661601762</v>
      </c>
      <c r="V54" s="101">
        <v>12.278026064978635</v>
      </c>
      <c r="W54" s="101">
        <v>6.7382490123117256</v>
      </c>
      <c r="X54" s="101">
        <v>5.895697752138326</v>
      </c>
      <c r="Y54" s="101">
        <v>5.6463000856526886</v>
      </c>
      <c r="DA54" s="131" t="s">
        <v>3469</v>
      </c>
    </row>
    <row r="55" spans="1:105" ht="12" customHeight="1" x14ac:dyDescent="0.25">
      <c r="A55" s="107" t="s">
        <v>121</v>
      </c>
      <c r="B55" s="104"/>
      <c r="C55" s="104">
        <v>12.749826589414607</v>
      </c>
      <c r="D55" s="104">
        <v>11.062153954287659</v>
      </c>
      <c r="E55" s="104">
        <v>15.741269978453513</v>
      </c>
      <c r="F55" s="104">
        <v>11.89244876920749</v>
      </c>
      <c r="G55" s="104">
        <v>10.018808617246371</v>
      </c>
      <c r="H55" s="104">
        <v>10.408614258427376</v>
      </c>
      <c r="I55" s="104">
        <v>10.313507215969736</v>
      </c>
      <c r="J55" s="104">
        <v>16.472897470271956</v>
      </c>
      <c r="K55" s="104">
        <v>17.295989909675164</v>
      </c>
      <c r="L55" s="104">
        <v>12.522985257581945</v>
      </c>
      <c r="M55" s="104">
        <v>18.409732610643633</v>
      </c>
      <c r="N55" s="104">
        <v>20.323839527519333</v>
      </c>
      <c r="O55" s="104">
        <v>36.901951221803394</v>
      </c>
      <c r="P55" s="104">
        <v>39.917410163659547</v>
      </c>
      <c r="Q55" s="104">
        <v>19.533246989205718</v>
      </c>
      <c r="R55" s="104">
        <v>8.0840159635038997</v>
      </c>
      <c r="S55" s="104">
        <v>8.1058256362645942</v>
      </c>
      <c r="T55" s="104">
        <v>6.2843063544867581</v>
      </c>
      <c r="U55" s="104">
        <v>7.180272757268229</v>
      </c>
      <c r="V55" s="104">
        <v>14.221072130156138</v>
      </c>
      <c r="W55" s="104">
        <v>7.7193148839225207</v>
      </c>
      <c r="X55" s="104">
        <v>10.978209968769569</v>
      </c>
      <c r="Y55" s="104">
        <v>7.3130865668748379</v>
      </c>
      <c r="DA55" s="132" t="s">
        <v>3470</v>
      </c>
    </row>
    <row r="56" spans="1:105" ht="12" customHeight="1" x14ac:dyDescent="0.25">
      <c r="A56" s="108" t="s">
        <v>53</v>
      </c>
      <c r="B56" s="98"/>
      <c r="C56" s="98">
        <v>3.5392987830410507</v>
      </c>
      <c r="D56" s="98">
        <v>3.0676460889090196</v>
      </c>
      <c r="E56" s="98">
        <v>4.5199350736002204</v>
      </c>
      <c r="F56" s="98">
        <v>2.9819981354021037</v>
      </c>
      <c r="G56" s="98">
        <v>3.3808056417290517</v>
      </c>
      <c r="H56" s="98">
        <v>3.6787657378004388</v>
      </c>
      <c r="I56" s="98">
        <v>3.1508427112895463</v>
      </c>
      <c r="J56" s="98">
        <v>4.7829611274544552</v>
      </c>
      <c r="K56" s="98">
        <v>5.3996182616146164</v>
      </c>
      <c r="L56" s="98">
        <v>3.4653786858291258</v>
      </c>
      <c r="M56" s="98">
        <v>6.8262913988503886</v>
      </c>
      <c r="N56" s="98">
        <v>7.0123040926839826</v>
      </c>
      <c r="O56" s="98">
        <v>14.09704965714552</v>
      </c>
      <c r="P56" s="98">
        <v>13.140090178491096</v>
      </c>
      <c r="Q56" s="98">
        <v>5.0284410818980678</v>
      </c>
      <c r="R56" s="98">
        <v>1.3108445161545819</v>
      </c>
      <c r="S56" s="98">
        <v>1.776696936599554</v>
      </c>
      <c r="T56" s="98">
        <v>1.4448883655126215</v>
      </c>
      <c r="U56" s="98">
        <v>1.2957867528871643</v>
      </c>
      <c r="V56" s="98">
        <v>3.6995564101555583</v>
      </c>
      <c r="W56" s="98">
        <v>1.4865929994160867</v>
      </c>
      <c r="X56" s="98">
        <v>2.7837346317483544</v>
      </c>
      <c r="Y56" s="98">
        <v>1.2801129937053142</v>
      </c>
      <c r="DA56" s="63" t="s">
        <v>3471</v>
      </c>
    </row>
    <row r="57" spans="1:105" ht="12" customHeight="1" x14ac:dyDescent="0.25">
      <c r="A57" s="108" t="s">
        <v>52</v>
      </c>
      <c r="B57" s="98"/>
      <c r="C57" s="98">
        <v>9.2105278063735554</v>
      </c>
      <c r="D57" s="98">
        <v>7.9945078653786377</v>
      </c>
      <c r="E57" s="98">
        <v>11.221334904853293</v>
      </c>
      <c r="F57" s="98">
        <v>8.9104506338053877</v>
      </c>
      <c r="G57" s="98">
        <v>6.6380029755173178</v>
      </c>
      <c r="H57" s="98">
        <v>6.7298485206269341</v>
      </c>
      <c r="I57" s="98">
        <v>7.1626645046801922</v>
      </c>
      <c r="J57" s="98">
        <v>11.689936342817502</v>
      </c>
      <c r="K57" s="98">
        <v>11.896371648060542</v>
      </c>
      <c r="L57" s="98">
        <v>9.0576065717528209</v>
      </c>
      <c r="M57" s="98">
        <v>11.583441211793239</v>
      </c>
      <c r="N57" s="98">
        <v>13.311535434835358</v>
      </c>
      <c r="O57" s="98">
        <v>22.804901564657875</v>
      </c>
      <c r="P57" s="98">
        <v>26.77731998516845</v>
      </c>
      <c r="Q57" s="98">
        <v>14.504805907307651</v>
      </c>
      <c r="R57" s="98">
        <v>6.7731714473493163</v>
      </c>
      <c r="S57" s="98">
        <v>6.3291286996650404</v>
      </c>
      <c r="T57" s="98">
        <v>4.8394179889741373</v>
      </c>
      <c r="U57" s="98">
        <v>5.8844860043810661</v>
      </c>
      <c r="V57" s="98">
        <v>10.521515720000579</v>
      </c>
      <c r="W57" s="98">
        <v>6.2327218845064349</v>
      </c>
      <c r="X57" s="98">
        <v>8.1944753370212133</v>
      </c>
      <c r="Y57" s="98">
        <v>6.0329735731695253</v>
      </c>
      <c r="DA57" s="63" t="s">
        <v>3472</v>
      </c>
    </row>
    <row r="58" spans="1:105" ht="12" customHeight="1" x14ac:dyDescent="0.25">
      <c r="A58" s="121" t="s">
        <v>54</v>
      </c>
      <c r="B58" s="122"/>
      <c r="C58" s="122">
        <v>36.800375601865888</v>
      </c>
      <c r="D58" s="122">
        <v>31.398112370813777</v>
      </c>
      <c r="E58" s="122">
        <v>34.852844438465631</v>
      </c>
      <c r="F58" s="122">
        <v>31.787250470913271</v>
      </c>
      <c r="G58" s="122">
        <v>26.454117158145451</v>
      </c>
      <c r="H58" s="122">
        <v>27.092255344010127</v>
      </c>
      <c r="I58" s="122">
        <v>22.654733705677486</v>
      </c>
      <c r="J58" s="122">
        <v>34.833668316152753</v>
      </c>
      <c r="K58" s="122">
        <v>28.823758015936832</v>
      </c>
      <c r="L58" s="122">
        <v>30.882212101293142</v>
      </c>
      <c r="M58" s="122">
        <v>30.192055340552709</v>
      </c>
      <c r="N58" s="122">
        <v>36.110899785922257</v>
      </c>
      <c r="O58" s="122">
        <v>38.249399867017978</v>
      </c>
      <c r="P58" s="122">
        <v>25.145620892916327</v>
      </c>
      <c r="Q58" s="122">
        <v>18.673196113551406</v>
      </c>
      <c r="R58" s="122">
        <v>12.690949336959052</v>
      </c>
      <c r="S58" s="122">
        <v>18.484160148377569</v>
      </c>
      <c r="T58" s="122">
        <v>17.780751826564021</v>
      </c>
      <c r="U58" s="122">
        <v>20.643837996395238</v>
      </c>
      <c r="V58" s="122">
        <v>16.767722779511857</v>
      </c>
      <c r="W58" s="122">
        <v>13.14450091698464</v>
      </c>
      <c r="X58" s="122">
        <v>17.842400698787284</v>
      </c>
      <c r="Y58" s="122">
        <v>23.963429088056785</v>
      </c>
      <c r="DA58" s="130" t="s">
        <v>3473</v>
      </c>
    </row>
    <row r="59" spans="1:105" ht="12" customHeight="1" x14ac:dyDescent="0.25">
      <c r="A59" s="97" t="s">
        <v>50</v>
      </c>
      <c r="B59" s="98"/>
      <c r="C59" s="98">
        <v>5.4442145663220298</v>
      </c>
      <c r="D59" s="98">
        <v>4.7427466004303458</v>
      </c>
      <c r="E59" s="98">
        <v>5.6782105987170404</v>
      </c>
      <c r="F59" s="98">
        <v>5.3380836857565379</v>
      </c>
      <c r="G59" s="98">
        <v>4.0372364562022609</v>
      </c>
      <c r="H59" s="98">
        <v>3.0166025397690501</v>
      </c>
      <c r="I59" s="98">
        <v>3.3215804299002469</v>
      </c>
      <c r="J59" s="98">
        <v>4.3757548548462575</v>
      </c>
      <c r="K59" s="98">
        <v>4.8799461253885106</v>
      </c>
      <c r="L59" s="98">
        <v>4.6420582417626237</v>
      </c>
      <c r="M59" s="98">
        <v>4.8960543539571004</v>
      </c>
      <c r="N59" s="98">
        <v>4.8012969838535087</v>
      </c>
      <c r="O59" s="98">
        <v>5.2574992084083725</v>
      </c>
      <c r="P59" s="98">
        <v>2.3462236571226285</v>
      </c>
      <c r="Q59" s="98">
        <v>2.4730343739332898</v>
      </c>
      <c r="R59" s="98">
        <v>1.6839784658288945</v>
      </c>
      <c r="S59" s="98">
        <v>2.0215920412692103</v>
      </c>
      <c r="T59" s="98">
        <v>1.9951078695452089</v>
      </c>
      <c r="U59" s="98">
        <v>2.6058430349095834</v>
      </c>
      <c r="V59" s="98">
        <v>2.4963620406936946</v>
      </c>
      <c r="W59" s="98">
        <v>1.6810602355708311</v>
      </c>
      <c r="X59" s="98">
        <v>1.4543844987380414</v>
      </c>
      <c r="Y59" s="98">
        <v>1.6006748932729196</v>
      </c>
      <c r="DA59" s="63" t="s">
        <v>3474</v>
      </c>
    </row>
    <row r="60" spans="1:105" ht="12" customHeight="1" x14ac:dyDescent="0.25">
      <c r="A60" s="109" t="s">
        <v>120</v>
      </c>
      <c r="B60" s="33"/>
      <c r="C60" s="33">
        <v>31.356161035543867</v>
      </c>
      <c r="D60" s="33">
        <v>26.655365770383433</v>
      </c>
      <c r="E60" s="33">
        <v>29.174633839748591</v>
      </c>
      <c r="F60" s="33">
        <v>26.449166785156724</v>
      </c>
      <c r="G60" s="33">
        <v>22.416880701943196</v>
      </c>
      <c r="H60" s="33">
        <v>24.075652804241077</v>
      </c>
      <c r="I60" s="33">
        <v>19.333153275777239</v>
      </c>
      <c r="J60" s="33">
        <v>30.457913461306489</v>
      </c>
      <c r="K60" s="33">
        <v>23.943811890548314</v>
      </c>
      <c r="L60" s="33">
        <v>26.240153859530519</v>
      </c>
      <c r="M60" s="33">
        <v>25.296000986595612</v>
      </c>
      <c r="N60" s="33">
        <v>31.309602802068742</v>
      </c>
      <c r="O60" s="33">
        <v>32.991900658609609</v>
      </c>
      <c r="P60" s="33">
        <v>22.799397235793702</v>
      </c>
      <c r="Q60" s="33">
        <v>16.20016173961811</v>
      </c>
      <c r="R60" s="33">
        <v>11.006970871130161</v>
      </c>
      <c r="S60" s="33">
        <v>16.462568107108353</v>
      </c>
      <c r="T60" s="33">
        <v>15.785643957018809</v>
      </c>
      <c r="U60" s="33">
        <v>18.037994961485659</v>
      </c>
      <c r="V60" s="33">
        <v>14.271360738818162</v>
      </c>
      <c r="W60" s="33">
        <v>11.463440681413813</v>
      </c>
      <c r="X60" s="33">
        <v>16.388016200049236</v>
      </c>
      <c r="Y60" s="33">
        <v>22.362754194783868</v>
      </c>
      <c r="DA60" s="60" t="s">
        <v>3475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1667.3166212918563</v>
      </c>
      <c r="D62" s="117">
        <f t="shared" si="21"/>
        <v>1626.8304520212014</v>
      </c>
      <c r="E62" s="117">
        <f t="shared" si="21"/>
        <v>1723.6500012972147</v>
      </c>
      <c r="F62" s="117">
        <f t="shared" si="21"/>
        <v>1670.9343358618091</v>
      </c>
      <c r="G62" s="117">
        <f t="shared" si="21"/>
        <v>1390.5855110264288</v>
      </c>
      <c r="H62" s="117">
        <f t="shared" si="21"/>
        <v>1457.2846310318855</v>
      </c>
      <c r="I62" s="117">
        <f t="shared" si="21"/>
        <v>1193.5869210604337</v>
      </c>
      <c r="J62" s="117">
        <f t="shared" si="21"/>
        <v>1650.7155942447162</v>
      </c>
      <c r="K62" s="117">
        <f t="shared" si="21"/>
        <v>1454.0582741608382</v>
      </c>
      <c r="L62" s="117">
        <f t="shared" si="21"/>
        <v>1631.6496935583325</v>
      </c>
      <c r="M62" s="117">
        <f t="shared" si="21"/>
        <v>1280.1463370862889</v>
      </c>
      <c r="N62" s="117">
        <f t="shared" si="21"/>
        <v>1491.609224916358</v>
      </c>
      <c r="O62" s="117">
        <f t="shared" si="21"/>
        <v>1325.2229155059049</v>
      </c>
      <c r="P62" s="117">
        <f t="shared" si="21"/>
        <v>1206.8463652022128</v>
      </c>
      <c r="Q62" s="117">
        <f t="shared" si="21"/>
        <v>1705.6539891952675</v>
      </c>
      <c r="R62" s="117">
        <f t="shared" ref="R62:V62" si="22">R63+R66+R68+R77</f>
        <v>1632.2829839674541</v>
      </c>
      <c r="S62" s="117">
        <f t="shared" si="22"/>
        <v>1408.4359681210872</v>
      </c>
      <c r="T62" s="117">
        <f t="shared" si="22"/>
        <v>1352.3287888470263</v>
      </c>
      <c r="U62" s="117">
        <f t="shared" si="22"/>
        <v>1230.9315945912656</v>
      </c>
      <c r="V62" s="117">
        <f t="shared" si="22"/>
        <v>1101.3262979574831</v>
      </c>
      <c r="W62" s="117">
        <f t="shared" ref="W62:Y62" si="23">W63+W66+W68+W77</f>
        <v>893.46707676414917</v>
      </c>
      <c r="X62" s="117">
        <f t="shared" si="23"/>
        <v>731.15988574220046</v>
      </c>
      <c r="Y62" s="117">
        <f t="shared" si="23"/>
        <v>539.17024497994078</v>
      </c>
      <c r="DA62" s="129" t="s">
        <v>3476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1371.4569298783806</v>
      </c>
      <c r="D63" s="122">
        <f t="shared" si="24"/>
        <v>1311.0048188227261</v>
      </c>
      <c r="E63" s="122">
        <f t="shared" si="24"/>
        <v>1351.7029299991493</v>
      </c>
      <c r="F63" s="122">
        <f t="shared" si="24"/>
        <v>1343.9564505955379</v>
      </c>
      <c r="G63" s="122">
        <f t="shared" si="24"/>
        <v>1111.2260336923005</v>
      </c>
      <c r="H63" s="122">
        <f t="shared" si="24"/>
        <v>1152.880879382928</v>
      </c>
      <c r="I63" s="122">
        <f t="shared" si="24"/>
        <v>923.54048733615696</v>
      </c>
      <c r="J63" s="122">
        <f t="shared" si="24"/>
        <v>1274.0123089728932</v>
      </c>
      <c r="K63" s="122">
        <f t="shared" si="24"/>
        <v>1142.3231137055259</v>
      </c>
      <c r="L63" s="122">
        <f t="shared" si="24"/>
        <v>1302.7594968368101</v>
      </c>
      <c r="M63" s="122">
        <f t="shared" si="24"/>
        <v>1006.6161865349121</v>
      </c>
      <c r="N63" s="122">
        <f t="shared" si="24"/>
        <v>1170.9177723801297</v>
      </c>
      <c r="O63" s="122">
        <f t="shared" si="24"/>
        <v>1064.6975069833777</v>
      </c>
      <c r="P63" s="122">
        <f t="shared" si="24"/>
        <v>932.14645499158689</v>
      </c>
      <c r="Q63" s="122">
        <f t="shared" si="24"/>
        <v>1320.724253488868</v>
      </c>
      <c r="R63" s="122">
        <f t="shared" ref="R63:V63" si="25">SUM(R64:R65)</f>
        <v>1232.2290279729129</v>
      </c>
      <c r="S63" s="122">
        <f t="shared" si="25"/>
        <v>1034.3787957060622</v>
      </c>
      <c r="T63" s="122">
        <f t="shared" si="25"/>
        <v>973.53610317776679</v>
      </c>
      <c r="U63" s="122">
        <f t="shared" si="25"/>
        <v>889.66837961503359</v>
      </c>
      <c r="V63" s="122">
        <f t="shared" si="25"/>
        <v>803.81018654620175</v>
      </c>
      <c r="W63" s="122">
        <f t="shared" ref="W63:Y63" si="26">SUM(W64:W65)</f>
        <v>638.05461259117419</v>
      </c>
      <c r="X63" s="122">
        <f t="shared" si="26"/>
        <v>502.18749443051405</v>
      </c>
      <c r="Y63" s="122">
        <f t="shared" si="26"/>
        <v>359.4144711332022</v>
      </c>
      <c r="DA63" s="130" t="s">
        <v>3477</v>
      </c>
    </row>
    <row r="64" spans="1:105" ht="12" customHeight="1" x14ac:dyDescent="0.25">
      <c r="A64" s="97" t="s">
        <v>213</v>
      </c>
      <c r="B64" s="98"/>
      <c r="C64" s="98">
        <v>1340.0765793449068</v>
      </c>
      <c r="D64" s="98">
        <v>1281.8255085832477</v>
      </c>
      <c r="E64" s="98">
        <v>1322.6285950885765</v>
      </c>
      <c r="F64" s="98">
        <v>1314.7938043700563</v>
      </c>
      <c r="G64" s="98">
        <v>1087.5017454252757</v>
      </c>
      <c r="H64" s="98">
        <v>1129.1506696363583</v>
      </c>
      <c r="I64" s="98">
        <v>904.57322310933034</v>
      </c>
      <c r="J64" s="98">
        <v>1248.2853168711349</v>
      </c>
      <c r="K64" s="98">
        <v>1119.7819268066617</v>
      </c>
      <c r="L64" s="98">
        <v>1277.2688895584463</v>
      </c>
      <c r="M64" s="98">
        <v>987.55418596558229</v>
      </c>
      <c r="N64" s="98">
        <v>1149.0554504704844</v>
      </c>
      <c r="O64" s="98">
        <v>1044.5902891295816</v>
      </c>
      <c r="P64" s="98">
        <v>914.56948934857598</v>
      </c>
      <c r="Q64" s="98">
        <v>1296.2098438902299</v>
      </c>
      <c r="R64" s="98">
        <v>1209.6992050360161</v>
      </c>
      <c r="S64" s="98">
        <v>1015.7982716627063</v>
      </c>
      <c r="T64" s="98">
        <v>956.14997004588952</v>
      </c>
      <c r="U64" s="98">
        <v>873.84433989298907</v>
      </c>
      <c r="V64" s="98">
        <v>789.80044706588887</v>
      </c>
      <c r="W64" s="98">
        <v>626.75572211292877</v>
      </c>
      <c r="X64" s="98">
        <v>492.72642353567227</v>
      </c>
      <c r="Y64" s="98">
        <v>353.05530293038873</v>
      </c>
      <c r="DA64" s="63" t="s">
        <v>3478</v>
      </c>
    </row>
    <row r="65" spans="1:105" ht="12" customHeight="1" x14ac:dyDescent="0.25">
      <c r="A65" s="97" t="s">
        <v>53</v>
      </c>
      <c r="B65" s="98"/>
      <c r="C65" s="98">
        <v>31.380350533473759</v>
      </c>
      <c r="D65" s="98">
        <v>29.179310239478355</v>
      </c>
      <c r="E65" s="98">
        <v>29.074334910572816</v>
      </c>
      <c r="F65" s="98">
        <v>29.162646225481645</v>
      </c>
      <c r="G65" s="98">
        <v>23.724288267024885</v>
      </c>
      <c r="H65" s="98">
        <v>23.73020974656961</v>
      </c>
      <c r="I65" s="98">
        <v>18.967264226826572</v>
      </c>
      <c r="J65" s="98">
        <v>25.726992101758231</v>
      </c>
      <c r="K65" s="98">
        <v>22.541186898864339</v>
      </c>
      <c r="L65" s="98">
        <v>25.490607278363818</v>
      </c>
      <c r="M65" s="98">
        <v>19.062000569329779</v>
      </c>
      <c r="N65" s="98">
        <v>21.862321909645388</v>
      </c>
      <c r="O65" s="98">
        <v>20.107217853796001</v>
      </c>
      <c r="P65" s="98">
        <v>17.576965643010954</v>
      </c>
      <c r="Q65" s="98">
        <v>24.514409598638224</v>
      </c>
      <c r="R65" s="98">
        <v>22.529822936896846</v>
      </c>
      <c r="S65" s="98">
        <v>18.580524043355826</v>
      </c>
      <c r="T65" s="98">
        <v>17.386133131877308</v>
      </c>
      <c r="U65" s="98">
        <v>15.824039722044473</v>
      </c>
      <c r="V65" s="98">
        <v>14.009739480312822</v>
      </c>
      <c r="W65" s="98">
        <v>11.298890478245392</v>
      </c>
      <c r="X65" s="98">
        <v>9.4610708948418019</v>
      </c>
      <c r="Y65" s="98">
        <v>6.3591682028134588</v>
      </c>
      <c r="DA65" s="63" t="s">
        <v>3479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9.9942479680690131</v>
      </c>
      <c r="D66" s="122">
        <f t="shared" si="27"/>
        <v>15.457393250257471</v>
      </c>
      <c r="E66" s="122">
        <f t="shared" si="27"/>
        <v>56.571974019913092</v>
      </c>
      <c r="F66" s="122">
        <f t="shared" si="27"/>
        <v>20.191366252189354</v>
      </c>
      <c r="G66" s="122">
        <f t="shared" si="27"/>
        <v>19.374838129327379</v>
      </c>
      <c r="H66" s="122">
        <f t="shared" si="27"/>
        <v>22.890028177222575</v>
      </c>
      <c r="I66" s="122">
        <f t="shared" si="27"/>
        <v>19.867760258717492</v>
      </c>
      <c r="J66" s="122">
        <f t="shared" si="27"/>
        <v>38.905059310384011</v>
      </c>
      <c r="K66" s="122">
        <f t="shared" si="27"/>
        <v>32.013477292589243</v>
      </c>
      <c r="L66" s="122">
        <f t="shared" si="27"/>
        <v>22.68101944016556</v>
      </c>
      <c r="M66" s="122">
        <f t="shared" si="27"/>
        <v>20.67904162773786</v>
      </c>
      <c r="N66" s="122">
        <f t="shared" si="27"/>
        <v>39.729110207930276</v>
      </c>
      <c r="O66" s="122">
        <f t="shared" si="27"/>
        <v>23.60458228297334</v>
      </c>
      <c r="P66" s="122">
        <f t="shared" si="27"/>
        <v>10.509038448181368</v>
      </c>
      <c r="Q66" s="122">
        <f t="shared" si="27"/>
        <v>17.80771432216147</v>
      </c>
      <c r="R66" s="122">
        <f t="shared" si="27"/>
        <v>25.794207800482603</v>
      </c>
      <c r="S66" s="122">
        <f t="shared" si="27"/>
        <v>28.554918627372739</v>
      </c>
      <c r="T66" s="122">
        <f t="shared" si="27"/>
        <v>35.806278173950325</v>
      </c>
      <c r="U66" s="122">
        <f t="shared" si="27"/>
        <v>32.306490450336995</v>
      </c>
      <c r="V66" s="122">
        <f t="shared" si="27"/>
        <v>20.06718512597547</v>
      </c>
      <c r="W66" s="122">
        <f t="shared" si="27"/>
        <v>14.117613020675735</v>
      </c>
      <c r="X66" s="122">
        <f t="shared" si="27"/>
        <v>17.904684805281924</v>
      </c>
      <c r="Y66" s="122">
        <f t="shared" si="27"/>
        <v>13.20324602110159</v>
      </c>
      <c r="DA66" s="130" t="s">
        <v>3480</v>
      </c>
    </row>
    <row r="67" spans="1:105" ht="12" customHeight="1" x14ac:dyDescent="0.25">
      <c r="A67" s="97" t="s">
        <v>53</v>
      </c>
      <c r="B67" s="98"/>
      <c r="C67" s="98">
        <v>9.9942479680690131</v>
      </c>
      <c r="D67" s="98">
        <v>15.457393250257471</v>
      </c>
      <c r="E67" s="98">
        <v>56.571974019913092</v>
      </c>
      <c r="F67" s="98">
        <v>20.191366252189354</v>
      </c>
      <c r="G67" s="98">
        <v>19.374838129327379</v>
      </c>
      <c r="H67" s="98">
        <v>22.890028177222575</v>
      </c>
      <c r="I67" s="98">
        <v>19.867760258717492</v>
      </c>
      <c r="J67" s="98">
        <v>38.905059310384011</v>
      </c>
      <c r="K67" s="98">
        <v>32.013477292589243</v>
      </c>
      <c r="L67" s="98">
        <v>22.68101944016556</v>
      </c>
      <c r="M67" s="98">
        <v>20.67904162773786</v>
      </c>
      <c r="N67" s="98">
        <v>39.729110207930276</v>
      </c>
      <c r="O67" s="98">
        <v>23.60458228297334</v>
      </c>
      <c r="P67" s="98">
        <v>10.509038448181368</v>
      </c>
      <c r="Q67" s="98">
        <v>17.80771432216147</v>
      </c>
      <c r="R67" s="98">
        <v>25.794207800482603</v>
      </c>
      <c r="S67" s="98">
        <v>28.554918627372739</v>
      </c>
      <c r="T67" s="98">
        <v>35.806278173950325</v>
      </c>
      <c r="U67" s="98">
        <v>32.306490450336995</v>
      </c>
      <c r="V67" s="98">
        <v>20.06718512597547</v>
      </c>
      <c r="W67" s="98">
        <v>14.117613020675735</v>
      </c>
      <c r="X67" s="98">
        <v>17.904684805281924</v>
      </c>
      <c r="Y67" s="98">
        <v>13.20324602110159</v>
      </c>
      <c r="DA67" s="63" t="s">
        <v>3481</v>
      </c>
    </row>
    <row r="68" spans="1:105" ht="12" customHeight="1" x14ac:dyDescent="0.25">
      <c r="A68" s="121" t="s">
        <v>55</v>
      </c>
      <c r="B68" s="122"/>
      <c r="C68" s="122">
        <v>197.46373149296028</v>
      </c>
      <c r="D68" s="122">
        <v>207.74354682824136</v>
      </c>
      <c r="E68" s="122">
        <v>217.40668266452781</v>
      </c>
      <c r="F68" s="122">
        <v>210.33269418560653</v>
      </c>
      <c r="G68" s="122">
        <v>179.83467940370642</v>
      </c>
      <c r="H68" s="122">
        <v>191.7710701424501</v>
      </c>
      <c r="I68" s="122">
        <v>174.41924801478555</v>
      </c>
      <c r="J68" s="122">
        <v>234.23114457616683</v>
      </c>
      <c r="K68" s="122">
        <v>197.41501656803129</v>
      </c>
      <c r="L68" s="122">
        <v>216.75625568148416</v>
      </c>
      <c r="M68" s="122">
        <v>178.87901039568814</v>
      </c>
      <c r="N68" s="122">
        <v>203.61285870583103</v>
      </c>
      <c r="O68" s="122">
        <v>171.50424021910217</v>
      </c>
      <c r="P68" s="122">
        <v>190.59599245032487</v>
      </c>
      <c r="Q68" s="122">
        <v>267.17808909658191</v>
      </c>
      <c r="R68" s="122">
        <v>273.88139648051316</v>
      </c>
      <c r="S68" s="122">
        <v>249.6951053549204</v>
      </c>
      <c r="T68" s="122">
        <v>249.95719085489412</v>
      </c>
      <c r="U68" s="122">
        <v>222.64244132056564</v>
      </c>
      <c r="V68" s="122">
        <v>198.20058322725239</v>
      </c>
      <c r="W68" s="122">
        <v>175.17017229856503</v>
      </c>
      <c r="X68" s="122">
        <v>145.57527859093605</v>
      </c>
      <c r="Y68" s="122">
        <v>113.15816760930417</v>
      </c>
      <c r="DA68" s="130" t="s">
        <v>3482</v>
      </c>
    </row>
    <row r="69" spans="1:105" ht="12" customHeight="1" x14ac:dyDescent="0.25">
      <c r="A69" s="97" t="s">
        <v>134</v>
      </c>
      <c r="B69" s="98"/>
      <c r="C69" s="98">
        <v>160.70239783583983</v>
      </c>
      <c r="D69" s="98">
        <v>178.94132664582102</v>
      </c>
      <c r="E69" s="98">
        <v>182.50163455499191</v>
      </c>
      <c r="F69" s="98">
        <v>165.09139999821619</v>
      </c>
      <c r="G69" s="98">
        <v>161.90278166331237</v>
      </c>
      <c r="H69" s="98">
        <v>170.29548207128715</v>
      </c>
      <c r="I69" s="98">
        <v>167.03043724020048</v>
      </c>
      <c r="J69" s="98">
        <v>195.16418950465325</v>
      </c>
      <c r="K69" s="98">
        <v>178.91030241417573</v>
      </c>
      <c r="L69" s="98">
        <v>193.58284030985533</v>
      </c>
      <c r="M69" s="98">
        <v>165.41535131375042</v>
      </c>
      <c r="N69" s="98">
        <v>183.13759069023538</v>
      </c>
      <c r="O69" s="98">
        <v>158.19684596788105</v>
      </c>
      <c r="P69" s="98">
        <v>170.4550586030748</v>
      </c>
      <c r="Q69" s="98">
        <v>236.35621718044519</v>
      </c>
      <c r="R69" s="98">
        <v>243.54914360197589</v>
      </c>
      <c r="S69" s="98">
        <v>225.71776486272944</v>
      </c>
      <c r="T69" s="98">
        <v>210.35051615536034</v>
      </c>
      <c r="U69" s="98">
        <v>196.87404554768327</v>
      </c>
      <c r="V69" s="98">
        <v>167.36544408717717</v>
      </c>
      <c r="W69" s="98">
        <v>159.41640735745565</v>
      </c>
      <c r="X69" s="98">
        <v>126.43618834117659</v>
      </c>
      <c r="Y69" s="98">
        <v>84.737888065873335</v>
      </c>
      <c r="DA69" s="63" t="s">
        <v>3483</v>
      </c>
    </row>
    <row r="70" spans="1:105" ht="12" customHeight="1" x14ac:dyDescent="0.25">
      <c r="A70" s="97" t="s">
        <v>133</v>
      </c>
      <c r="B70" s="98"/>
      <c r="C70" s="98">
        <v>0.73520623683444231</v>
      </c>
      <c r="D70" s="98">
        <v>0.50762921686955986</v>
      </c>
      <c r="E70" s="98">
        <v>1.1542009492113112</v>
      </c>
      <c r="F70" s="98">
        <v>0.43493252477219418</v>
      </c>
      <c r="G70" s="98">
        <v>0.85616144278510886</v>
      </c>
      <c r="H70" s="98">
        <v>0.97556892034950449</v>
      </c>
      <c r="I70" s="98">
        <v>0.88934152311035697</v>
      </c>
      <c r="J70" s="98">
        <v>1.4307332248869058</v>
      </c>
      <c r="K70" s="98">
        <v>1.7130971191391378</v>
      </c>
      <c r="L70" s="98">
        <v>1.4203026005005959</v>
      </c>
      <c r="M70" s="98">
        <v>0.25328745105889333</v>
      </c>
      <c r="N70" s="98">
        <v>1.3123085847625924</v>
      </c>
      <c r="O70" s="98">
        <v>1.1165021355448042</v>
      </c>
      <c r="P70" s="98">
        <v>3.4579497604574323</v>
      </c>
      <c r="Q70" s="98">
        <v>3.011813948341127</v>
      </c>
      <c r="R70" s="98">
        <v>3.2017523492910955</v>
      </c>
      <c r="S70" s="98">
        <v>0.79172155783960874</v>
      </c>
      <c r="T70" s="98">
        <v>3.1734740663993413</v>
      </c>
      <c r="U70" s="98">
        <v>1.8544272140984022</v>
      </c>
      <c r="V70" s="98">
        <v>1.4803890334627965</v>
      </c>
      <c r="W70" s="98">
        <v>3.5884548225455069</v>
      </c>
      <c r="X70" s="98">
        <v>4.2406050436306097</v>
      </c>
      <c r="Y70" s="98">
        <v>1.4195573838434845</v>
      </c>
      <c r="DA70" s="63" t="s">
        <v>3484</v>
      </c>
    </row>
    <row r="71" spans="1:105" ht="12" customHeight="1" x14ac:dyDescent="0.25">
      <c r="A71" s="100" t="s">
        <v>213</v>
      </c>
      <c r="B71" s="101"/>
      <c r="C71" s="101">
        <v>0.31520062975330299</v>
      </c>
      <c r="D71" s="101">
        <v>0.20449482076055772</v>
      </c>
      <c r="E71" s="101">
        <v>0.46889414120369055</v>
      </c>
      <c r="F71" s="101">
        <v>0.18725801004623302</v>
      </c>
      <c r="G71" s="101">
        <v>0.35599426132968676</v>
      </c>
      <c r="H71" s="101">
        <v>0.39514812644567293</v>
      </c>
      <c r="I71" s="101">
        <v>0.36112509026461986</v>
      </c>
      <c r="J71" s="101">
        <v>0.54484610482306073</v>
      </c>
      <c r="K71" s="101">
        <v>0.65796233513791613</v>
      </c>
      <c r="L71" s="101">
        <v>0.44039604719841063</v>
      </c>
      <c r="M71" s="101">
        <v>7.0867979930043207E-2</v>
      </c>
      <c r="N71" s="101">
        <v>0.51092276347950771</v>
      </c>
      <c r="O71" s="101">
        <v>0.42494499914067002</v>
      </c>
      <c r="P71" s="101">
        <v>1.3787831057164917</v>
      </c>
      <c r="Q71" s="101">
        <v>1.1363502007343775</v>
      </c>
      <c r="R71" s="101">
        <v>1.2435943946375283</v>
      </c>
      <c r="S71" s="101">
        <v>0.28018574579644484</v>
      </c>
      <c r="T71" s="101">
        <v>1.2720342353102374</v>
      </c>
      <c r="U71" s="101">
        <v>0.71001359615873172</v>
      </c>
      <c r="V71" s="101">
        <v>0.49654626926077844</v>
      </c>
      <c r="W71" s="101">
        <v>1.3035886877076492</v>
      </c>
      <c r="X71" s="101">
        <v>0.76305410352222414</v>
      </c>
      <c r="Y71" s="101">
        <v>0.42706956439197763</v>
      </c>
      <c r="DA71" s="131" t="s">
        <v>3485</v>
      </c>
    </row>
    <row r="72" spans="1:105" ht="12" customHeight="1" x14ac:dyDescent="0.25">
      <c r="A72" s="103" t="s">
        <v>52</v>
      </c>
      <c r="B72" s="104"/>
      <c r="C72" s="104">
        <v>0.42000560708113932</v>
      </c>
      <c r="D72" s="104">
        <v>0.30313439610900211</v>
      </c>
      <c r="E72" s="104">
        <v>0.68530680800762056</v>
      </c>
      <c r="F72" s="104">
        <v>0.24767451472596114</v>
      </c>
      <c r="G72" s="104">
        <v>0.50016718145542238</v>
      </c>
      <c r="H72" s="104">
        <v>0.58042079390383172</v>
      </c>
      <c r="I72" s="104">
        <v>0.52821643284573716</v>
      </c>
      <c r="J72" s="104">
        <v>0.88588712006384474</v>
      </c>
      <c r="K72" s="104">
        <v>1.0551347840012215</v>
      </c>
      <c r="L72" s="104">
        <v>0.97990655330218546</v>
      </c>
      <c r="M72" s="104">
        <v>0.18241947112885015</v>
      </c>
      <c r="N72" s="104">
        <v>0.80138582128308467</v>
      </c>
      <c r="O72" s="104">
        <v>0.69155713640413385</v>
      </c>
      <c r="P72" s="104">
        <v>2.07916665474094</v>
      </c>
      <c r="Q72" s="104">
        <v>1.8754637476067499</v>
      </c>
      <c r="R72" s="104">
        <v>1.9581579546535675</v>
      </c>
      <c r="S72" s="104">
        <v>0.51153581204316378</v>
      </c>
      <c r="T72" s="104">
        <v>1.9014398310891043</v>
      </c>
      <c r="U72" s="104">
        <v>1.1444136179396709</v>
      </c>
      <c r="V72" s="104">
        <v>0.98384276420201788</v>
      </c>
      <c r="W72" s="104">
        <v>2.2848661348378587</v>
      </c>
      <c r="X72" s="104">
        <v>3.4775509401083857</v>
      </c>
      <c r="Y72" s="104">
        <v>0.99248781945150666</v>
      </c>
      <c r="DA72" s="132" t="s">
        <v>3486</v>
      </c>
    </row>
    <row r="73" spans="1:105" ht="12" customHeight="1" x14ac:dyDescent="0.25">
      <c r="A73" s="106" t="s">
        <v>122</v>
      </c>
      <c r="B73" s="101"/>
      <c r="C73" s="101">
        <v>30.372675934023601</v>
      </c>
      <c r="D73" s="101">
        <v>26.708590677995794</v>
      </c>
      <c r="E73" s="101">
        <v>30.904409504676561</v>
      </c>
      <c r="F73" s="101">
        <v>41.502743584989901</v>
      </c>
      <c r="G73" s="101">
        <v>12.227090671778265</v>
      </c>
      <c r="H73" s="101">
        <v>15.15110102178436</v>
      </c>
      <c r="I73" s="101">
        <v>3.9345484154851382</v>
      </c>
      <c r="J73" s="101">
        <v>21.575227090389305</v>
      </c>
      <c r="K73" s="101">
        <v>4.9243253063090098</v>
      </c>
      <c r="L73" s="101">
        <v>13.033810259344675</v>
      </c>
      <c r="M73" s="101">
        <v>10.233462304678099</v>
      </c>
      <c r="N73" s="101">
        <v>13.828047558008368</v>
      </c>
      <c r="O73" s="101">
        <v>8.9690063296256994</v>
      </c>
      <c r="P73" s="101">
        <v>11.416272256540351</v>
      </c>
      <c r="Q73" s="101">
        <v>19.855622961430338</v>
      </c>
      <c r="R73" s="101">
        <v>17.244743922922574</v>
      </c>
      <c r="S73" s="101">
        <v>13.124880843334214</v>
      </c>
      <c r="T73" s="101">
        <v>18.36914993279796</v>
      </c>
      <c r="U73" s="101">
        <v>13.607644213871191</v>
      </c>
      <c r="V73" s="101">
        <v>14.856909471396268</v>
      </c>
      <c r="W73" s="101">
        <v>7.2738465895306934</v>
      </c>
      <c r="X73" s="101">
        <v>4.8661207089422351</v>
      </c>
      <c r="Y73" s="101">
        <v>12.546058048394343</v>
      </c>
      <c r="DA73" s="131" t="s">
        <v>3487</v>
      </c>
    </row>
    <row r="74" spans="1:105" ht="12" customHeight="1" x14ac:dyDescent="0.25">
      <c r="A74" s="107" t="s">
        <v>121</v>
      </c>
      <c r="B74" s="104"/>
      <c r="C74" s="104">
        <v>5.6534514862624068</v>
      </c>
      <c r="D74" s="104">
        <v>1.5860002875549739</v>
      </c>
      <c r="E74" s="104">
        <v>2.8464376556480082</v>
      </c>
      <c r="F74" s="104">
        <v>3.303618077628212</v>
      </c>
      <c r="G74" s="104">
        <v>4.848645625830649</v>
      </c>
      <c r="H74" s="104">
        <v>5.3489181290290242</v>
      </c>
      <c r="I74" s="104">
        <v>2.5649208359895872</v>
      </c>
      <c r="J74" s="104">
        <v>16.06099475623741</v>
      </c>
      <c r="K74" s="104">
        <v>11.867291728407414</v>
      </c>
      <c r="L74" s="104">
        <v>8.71930251178361</v>
      </c>
      <c r="M74" s="104">
        <v>2.976909326200778</v>
      </c>
      <c r="N74" s="104">
        <v>5.3349118728246907</v>
      </c>
      <c r="O74" s="104">
        <v>3.2218857860506436</v>
      </c>
      <c r="P74" s="104">
        <v>5.2667118302522766</v>
      </c>
      <c r="Q74" s="104">
        <v>7.9544350063652978</v>
      </c>
      <c r="R74" s="104">
        <v>9.8857566063236888</v>
      </c>
      <c r="S74" s="104">
        <v>10.060738091017102</v>
      </c>
      <c r="T74" s="104">
        <v>18.064050700336431</v>
      </c>
      <c r="U74" s="104">
        <v>10.306324344912833</v>
      </c>
      <c r="V74" s="104">
        <v>14.497840635216217</v>
      </c>
      <c r="W74" s="104">
        <v>4.8914635290331594</v>
      </c>
      <c r="X74" s="104">
        <v>10.032364497186617</v>
      </c>
      <c r="Y74" s="104">
        <v>14.454664111192985</v>
      </c>
      <c r="DA74" s="132" t="s">
        <v>3488</v>
      </c>
    </row>
    <row r="75" spans="1:105" ht="12" customHeight="1" x14ac:dyDescent="0.25">
      <c r="A75" s="108" t="s">
        <v>53</v>
      </c>
      <c r="B75" s="98"/>
      <c r="C75" s="98">
        <v>2.1545112948820493</v>
      </c>
      <c r="D75" s="98">
        <v>0.51432104052368788</v>
      </c>
      <c r="E75" s="98">
        <v>0.75656950877915063</v>
      </c>
      <c r="F75" s="98">
        <v>0.92802455656679772</v>
      </c>
      <c r="G75" s="98">
        <v>1.8270427230078765</v>
      </c>
      <c r="H75" s="98">
        <v>1.7465181474702163</v>
      </c>
      <c r="I75" s="98">
        <v>0.74108530922697557</v>
      </c>
      <c r="J75" s="98">
        <v>5.5671682684704669</v>
      </c>
      <c r="K75" s="98">
        <v>4.7897344219103646</v>
      </c>
      <c r="L75" s="98">
        <v>3.4262494139183279</v>
      </c>
      <c r="M75" s="98">
        <v>0.78770139759520441</v>
      </c>
      <c r="N75" s="98">
        <v>1.7836738684343778</v>
      </c>
      <c r="O75" s="98">
        <v>0.8588675971332469</v>
      </c>
      <c r="P75" s="98">
        <v>1.3687797188496029</v>
      </c>
      <c r="Q75" s="98">
        <v>1.9540507129495379</v>
      </c>
      <c r="R75" s="98">
        <v>2.9050827373930188</v>
      </c>
      <c r="S75" s="98">
        <v>3.2839561657038314</v>
      </c>
      <c r="T75" s="98">
        <v>5.7975742999866506</v>
      </c>
      <c r="U75" s="98">
        <v>3.2744557574925452</v>
      </c>
      <c r="V75" s="98">
        <v>4.6641133705269668</v>
      </c>
      <c r="W75" s="98">
        <v>1.3769689431379679</v>
      </c>
      <c r="X75" s="98">
        <v>2.9023398836855443</v>
      </c>
      <c r="Y75" s="98">
        <v>3.9862882737808478</v>
      </c>
      <c r="DA75" s="63" t="s">
        <v>3489</v>
      </c>
    </row>
    <row r="76" spans="1:105" ht="12" customHeight="1" x14ac:dyDescent="0.25">
      <c r="A76" s="108" t="s">
        <v>52</v>
      </c>
      <c r="B76" s="98"/>
      <c r="C76" s="98">
        <v>3.4989401913803597</v>
      </c>
      <c r="D76" s="98">
        <v>1.0716792470312861</v>
      </c>
      <c r="E76" s="98">
        <v>2.0898681468688571</v>
      </c>
      <c r="F76" s="98">
        <v>2.375593521061413</v>
      </c>
      <c r="G76" s="98">
        <v>3.0216029028227718</v>
      </c>
      <c r="H76" s="98">
        <v>3.6023999815588068</v>
      </c>
      <c r="I76" s="98">
        <v>1.8238355267626114</v>
      </c>
      <c r="J76" s="98">
        <v>10.493826487766942</v>
      </c>
      <c r="K76" s="98">
        <v>7.0775573064970523</v>
      </c>
      <c r="L76" s="98">
        <v>5.2930530978652861</v>
      </c>
      <c r="M76" s="98">
        <v>2.1892079286055734</v>
      </c>
      <c r="N76" s="98">
        <v>3.5512380043903127</v>
      </c>
      <c r="O76" s="98">
        <v>2.3630181889173976</v>
      </c>
      <c r="P76" s="98">
        <v>3.8979321114026724</v>
      </c>
      <c r="Q76" s="98">
        <v>6.0003842934157596</v>
      </c>
      <c r="R76" s="98">
        <v>6.9806738689306735</v>
      </c>
      <c r="S76" s="98">
        <v>6.7767819253132711</v>
      </c>
      <c r="T76" s="98">
        <v>12.266476400349775</v>
      </c>
      <c r="U76" s="98">
        <v>7.0318685874202878</v>
      </c>
      <c r="V76" s="98">
        <v>9.8337272646892497</v>
      </c>
      <c r="W76" s="98">
        <v>3.514494585895191</v>
      </c>
      <c r="X76" s="98">
        <v>7.1300246135010727</v>
      </c>
      <c r="Y76" s="98">
        <v>10.468375837412138</v>
      </c>
      <c r="DA76" s="63" t="s">
        <v>3490</v>
      </c>
    </row>
    <row r="77" spans="1:105" ht="12" customHeight="1" x14ac:dyDescent="0.25">
      <c r="A77" s="121" t="s">
        <v>54</v>
      </c>
      <c r="B77" s="122"/>
      <c r="C77" s="122">
        <v>88.401711952446377</v>
      </c>
      <c r="D77" s="122">
        <v>92.624693119976655</v>
      </c>
      <c r="E77" s="122">
        <v>97.968414613624333</v>
      </c>
      <c r="F77" s="122">
        <v>96.453824828475405</v>
      </c>
      <c r="G77" s="122">
        <v>80.149959801094624</v>
      </c>
      <c r="H77" s="122">
        <v>89.742653329284749</v>
      </c>
      <c r="I77" s="122">
        <v>75.75942545077379</v>
      </c>
      <c r="J77" s="122">
        <v>103.567081385272</v>
      </c>
      <c r="K77" s="122">
        <v>82.30666659469189</v>
      </c>
      <c r="L77" s="122">
        <v>89.452921599872681</v>
      </c>
      <c r="M77" s="122">
        <v>73.972098527950976</v>
      </c>
      <c r="N77" s="122">
        <v>77.349483622466906</v>
      </c>
      <c r="O77" s="122">
        <v>65.416586020451547</v>
      </c>
      <c r="P77" s="122">
        <v>73.594879312119815</v>
      </c>
      <c r="Q77" s="122">
        <v>99.94393228765594</v>
      </c>
      <c r="R77" s="122">
        <v>100.37835171354551</v>
      </c>
      <c r="S77" s="122">
        <v>95.807148432731907</v>
      </c>
      <c r="T77" s="122">
        <v>93.0292166404151</v>
      </c>
      <c r="U77" s="122">
        <v>86.31428320532936</v>
      </c>
      <c r="V77" s="122">
        <v>79.248343058053564</v>
      </c>
      <c r="W77" s="122">
        <v>66.124678853734181</v>
      </c>
      <c r="X77" s="122">
        <v>65.492427915468525</v>
      </c>
      <c r="Y77" s="122">
        <v>53.394360216332835</v>
      </c>
      <c r="DA77" s="130" t="s">
        <v>3491</v>
      </c>
    </row>
    <row r="78" spans="1:105" ht="12" customHeight="1" x14ac:dyDescent="0.25">
      <c r="A78" s="97" t="s">
        <v>190</v>
      </c>
      <c r="B78" s="98"/>
      <c r="C78" s="98">
        <v>48.312064022863375</v>
      </c>
      <c r="D78" s="98">
        <v>52.602190762254921</v>
      </c>
      <c r="E78" s="98">
        <v>51.742644142952216</v>
      </c>
      <c r="F78" s="98">
        <v>51.780624360854546</v>
      </c>
      <c r="G78" s="98">
        <v>46.172404021374355</v>
      </c>
      <c r="H78" s="98">
        <v>48.513201598984971</v>
      </c>
      <c r="I78" s="98">
        <v>39.887755404590209</v>
      </c>
      <c r="J78" s="98">
        <v>54.272337721925204</v>
      </c>
      <c r="K78" s="98">
        <v>51.364100354864057</v>
      </c>
      <c r="L78" s="98">
        <v>48.341390266979836</v>
      </c>
      <c r="M78" s="98">
        <v>51.277901744637369</v>
      </c>
      <c r="N78" s="98">
        <v>46.664421165170275</v>
      </c>
      <c r="O78" s="98">
        <v>41.096532217456264</v>
      </c>
      <c r="P78" s="98">
        <v>40.816974395405232</v>
      </c>
      <c r="Q78" s="98">
        <v>44.182037061423252</v>
      </c>
      <c r="R78" s="98">
        <v>52.518019664466522</v>
      </c>
      <c r="S78" s="98">
        <v>48.326116860720909</v>
      </c>
      <c r="T78" s="98">
        <v>48.802927533097801</v>
      </c>
      <c r="U78" s="98">
        <v>52.350910356647667</v>
      </c>
      <c r="V78" s="98">
        <v>47.515608530365391</v>
      </c>
      <c r="W78" s="98">
        <v>37.31657517946492</v>
      </c>
      <c r="X78" s="98">
        <v>38.004671990408326</v>
      </c>
      <c r="Y78" s="98">
        <v>33.826345886199036</v>
      </c>
      <c r="DA78" s="63" t="s">
        <v>3492</v>
      </c>
    </row>
    <row r="79" spans="1:105" ht="12" customHeight="1" x14ac:dyDescent="0.25">
      <c r="A79" s="109" t="s">
        <v>120</v>
      </c>
      <c r="B79" s="33"/>
      <c r="C79" s="33">
        <v>40.08964792958303</v>
      </c>
      <c r="D79" s="33">
        <v>40.02250235772172</v>
      </c>
      <c r="E79" s="33">
        <v>46.225770470672124</v>
      </c>
      <c r="F79" s="33">
        <v>44.67320046762088</v>
      </c>
      <c r="G79" s="33">
        <v>33.977555779720277</v>
      </c>
      <c r="H79" s="33">
        <v>41.229451730299751</v>
      </c>
      <c r="I79" s="33">
        <v>35.871670046183596</v>
      </c>
      <c r="J79" s="33">
        <v>49.294743663346821</v>
      </c>
      <c r="K79" s="33">
        <v>30.942566239827812</v>
      </c>
      <c r="L79" s="33">
        <v>41.111531332892838</v>
      </c>
      <c r="M79" s="33">
        <v>22.694196783313611</v>
      </c>
      <c r="N79" s="33">
        <v>30.68506245729661</v>
      </c>
      <c r="O79" s="33">
        <v>24.320053802995265</v>
      </c>
      <c r="P79" s="33">
        <v>32.777904916714611</v>
      </c>
      <c r="Q79" s="33">
        <v>55.761895226232703</v>
      </c>
      <c r="R79" s="33">
        <v>47.860332049078991</v>
      </c>
      <c r="S79" s="33">
        <v>47.481031572010949</v>
      </c>
      <c r="T79" s="33">
        <v>44.226289107317307</v>
      </c>
      <c r="U79" s="33">
        <v>33.963372848681672</v>
      </c>
      <c r="V79" s="33">
        <v>31.732734527688162</v>
      </c>
      <c r="W79" s="33">
        <v>28.80810367426928</v>
      </c>
      <c r="X79" s="33">
        <v>27.487755925060203</v>
      </c>
      <c r="Y79" s="33">
        <v>19.568014330133792</v>
      </c>
      <c r="DA79" s="60" t="s">
        <v>3493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204</v>
      </c>
      <c r="B81" s="117"/>
      <c r="C81" s="117">
        <f t="shared" ref="C81:Q81" si="28">C82+C85+C87+C100</f>
        <v>496.92237240268884</v>
      </c>
      <c r="D81" s="117">
        <f t="shared" si="28"/>
        <v>735.12088851131375</v>
      </c>
      <c r="E81" s="117">
        <f t="shared" si="28"/>
        <v>847.16289062567</v>
      </c>
      <c r="F81" s="117">
        <f t="shared" si="28"/>
        <v>786.20553507184309</v>
      </c>
      <c r="G81" s="117">
        <f t="shared" si="28"/>
        <v>1083.9263494679774</v>
      </c>
      <c r="H81" s="117">
        <f t="shared" si="28"/>
        <v>1221.8246125373619</v>
      </c>
      <c r="I81" s="117">
        <f t="shared" si="28"/>
        <v>1335.3632724632307</v>
      </c>
      <c r="J81" s="117">
        <f t="shared" si="28"/>
        <v>1036.6663330512977</v>
      </c>
      <c r="K81" s="117">
        <f t="shared" si="28"/>
        <v>892.87375869617131</v>
      </c>
      <c r="L81" s="117">
        <f t="shared" si="28"/>
        <v>1004.1104022766857</v>
      </c>
      <c r="M81" s="117">
        <f t="shared" si="28"/>
        <v>857.77190515340862</v>
      </c>
      <c r="N81" s="117">
        <f t="shared" si="28"/>
        <v>935.82559008513624</v>
      </c>
      <c r="O81" s="117">
        <f t="shared" si="28"/>
        <v>824.5527245002404</v>
      </c>
      <c r="P81" s="117">
        <f t="shared" si="28"/>
        <v>846.36056237453636</v>
      </c>
      <c r="Q81" s="117">
        <f t="shared" si="28"/>
        <v>596.72412900879135</v>
      </c>
      <c r="R81" s="117">
        <f t="shared" ref="R81:V81" si="29">R82+R85+R87+R100</f>
        <v>592.35756275965514</v>
      </c>
      <c r="S81" s="117">
        <f t="shared" si="29"/>
        <v>682.42507414477257</v>
      </c>
      <c r="T81" s="117">
        <f t="shared" si="29"/>
        <v>914.71482836223231</v>
      </c>
      <c r="U81" s="117">
        <f t="shared" si="29"/>
        <v>775.77511948948904</v>
      </c>
      <c r="V81" s="117">
        <f t="shared" si="29"/>
        <v>697.87774843848433</v>
      </c>
      <c r="W81" s="117">
        <f t="shared" ref="W81:Y81" si="30">W82+W85+W87+W100</f>
        <v>775.80037947096332</v>
      </c>
      <c r="X81" s="117">
        <f t="shared" si="30"/>
        <v>734.98197411393551</v>
      </c>
      <c r="Y81" s="117">
        <f t="shared" si="30"/>
        <v>710.66964150398462</v>
      </c>
      <c r="DA81" s="129" t="s">
        <v>3494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391.44034529568478</v>
      </c>
      <c r="D82" s="122">
        <f t="shared" si="31"/>
        <v>577.97579134793614</v>
      </c>
      <c r="E82" s="122">
        <f t="shared" si="31"/>
        <v>667.47183676902534</v>
      </c>
      <c r="F82" s="122">
        <f t="shared" si="31"/>
        <v>624.46117933615074</v>
      </c>
      <c r="G82" s="122">
        <f t="shared" si="31"/>
        <v>845.72919515861668</v>
      </c>
      <c r="H82" s="122">
        <f t="shared" si="31"/>
        <v>932.60975686778522</v>
      </c>
      <c r="I82" s="122">
        <f t="shared" si="31"/>
        <v>1025.0842167818673</v>
      </c>
      <c r="J82" s="122">
        <f t="shared" si="31"/>
        <v>813.78976023584448</v>
      </c>
      <c r="K82" s="122">
        <f t="shared" si="31"/>
        <v>708.07571790612712</v>
      </c>
      <c r="L82" s="122">
        <f t="shared" si="31"/>
        <v>810.12064498899781</v>
      </c>
      <c r="M82" s="122">
        <f t="shared" si="31"/>
        <v>665.7213417012324</v>
      </c>
      <c r="N82" s="122">
        <f t="shared" si="31"/>
        <v>725.13649955525557</v>
      </c>
      <c r="O82" s="122">
        <f t="shared" si="31"/>
        <v>655.48053075104485</v>
      </c>
      <c r="P82" s="122">
        <f t="shared" si="31"/>
        <v>660.35367637512445</v>
      </c>
      <c r="Q82" s="122">
        <f t="shared" si="31"/>
        <v>457.73126290763662</v>
      </c>
      <c r="R82" s="122">
        <f t="shared" ref="R82:V82" si="32">SUM(R83:R84)</f>
        <v>452.54575022209991</v>
      </c>
      <c r="S82" s="122">
        <f t="shared" si="32"/>
        <v>504.11877505363901</v>
      </c>
      <c r="T82" s="122">
        <f t="shared" si="32"/>
        <v>682.57007500031375</v>
      </c>
      <c r="U82" s="122">
        <f t="shared" si="32"/>
        <v>569.83456567521</v>
      </c>
      <c r="V82" s="122">
        <f t="shared" si="32"/>
        <v>505.0648665026734</v>
      </c>
      <c r="W82" s="122">
        <f t="shared" ref="W82:Y82" si="33">SUM(W83:W84)</f>
        <v>548.64551417223288</v>
      </c>
      <c r="X82" s="122">
        <f t="shared" si="33"/>
        <v>497.88177572857512</v>
      </c>
      <c r="Y82" s="122">
        <f t="shared" si="33"/>
        <v>464.3734243811611</v>
      </c>
      <c r="DA82" s="130" t="s">
        <v>3495</v>
      </c>
    </row>
    <row r="83" spans="1:105" ht="12" customHeight="1" x14ac:dyDescent="0.25">
      <c r="A83" s="97" t="s">
        <v>200</v>
      </c>
      <c r="B83" s="98"/>
      <c r="C83" s="98">
        <v>387.83236208710775</v>
      </c>
      <c r="D83" s="98">
        <v>572.91078439679359</v>
      </c>
      <c r="E83" s="98">
        <v>661.99276677593775</v>
      </c>
      <c r="F83" s="98">
        <v>619.55935993352648</v>
      </c>
      <c r="G83" s="98">
        <v>838.97773529894755</v>
      </c>
      <c r="H83" s="98">
        <v>925.033336409345</v>
      </c>
      <c r="I83" s="98">
        <v>1016.9352776747414</v>
      </c>
      <c r="J83" s="98">
        <v>807.60007408752278</v>
      </c>
      <c r="K83" s="98">
        <v>702.79725331963243</v>
      </c>
      <c r="L83" s="98">
        <v>803.8587318203372</v>
      </c>
      <c r="M83" s="98">
        <v>660.74641430367876</v>
      </c>
      <c r="N83" s="98">
        <v>719.80860519027362</v>
      </c>
      <c r="O83" s="98">
        <v>650.70310863959708</v>
      </c>
      <c r="P83" s="98">
        <v>655.64613664989542</v>
      </c>
      <c r="Q83" s="98">
        <v>454.53830164775252</v>
      </c>
      <c r="R83" s="98">
        <v>449.42578206653985</v>
      </c>
      <c r="S83" s="98">
        <v>500.63007520058852</v>
      </c>
      <c r="T83" s="98">
        <v>677.93514100421339</v>
      </c>
      <c r="U83" s="98">
        <v>565.93252528886603</v>
      </c>
      <c r="V83" s="98">
        <v>501.68954227923444</v>
      </c>
      <c r="W83" s="98">
        <v>544.79733790352259</v>
      </c>
      <c r="X83" s="98">
        <v>494.30059727889483</v>
      </c>
      <c r="Y83" s="98">
        <v>461.16504361875667</v>
      </c>
      <c r="DA83" s="63" t="s">
        <v>3496</v>
      </c>
    </row>
    <row r="84" spans="1:105" ht="12" customHeight="1" x14ac:dyDescent="0.25">
      <c r="A84" s="97" t="s">
        <v>53</v>
      </c>
      <c r="B84" s="98"/>
      <c r="C84" s="98">
        <v>3.6079832085770218</v>
      </c>
      <c r="D84" s="98">
        <v>5.0650069511425109</v>
      </c>
      <c r="E84" s="98">
        <v>5.4790699930876361</v>
      </c>
      <c r="F84" s="98">
        <v>4.9018194026242563</v>
      </c>
      <c r="G84" s="98">
        <v>6.7514598596691178</v>
      </c>
      <c r="H84" s="98">
        <v>7.5764204584402783</v>
      </c>
      <c r="I84" s="98">
        <v>8.1489391071258694</v>
      </c>
      <c r="J84" s="98">
        <v>6.1896861483217505</v>
      </c>
      <c r="K84" s="98">
        <v>5.2784645864947084</v>
      </c>
      <c r="L84" s="98">
        <v>6.2619131686606107</v>
      </c>
      <c r="M84" s="98">
        <v>4.9749273975536008</v>
      </c>
      <c r="N84" s="98">
        <v>5.3278943649819883</v>
      </c>
      <c r="O84" s="98">
        <v>4.7774221114477475</v>
      </c>
      <c r="P84" s="98">
        <v>4.7075397252290685</v>
      </c>
      <c r="Q84" s="98">
        <v>3.1929612598840924</v>
      </c>
      <c r="R84" s="98">
        <v>3.1199681555600614</v>
      </c>
      <c r="S84" s="98">
        <v>3.4886998530505133</v>
      </c>
      <c r="T84" s="98">
        <v>4.6349339961003926</v>
      </c>
      <c r="U84" s="98">
        <v>3.9020403863440043</v>
      </c>
      <c r="V84" s="98">
        <v>3.3753242234389527</v>
      </c>
      <c r="W84" s="98">
        <v>3.8481762687103402</v>
      </c>
      <c r="X84" s="98">
        <v>3.581178449680301</v>
      </c>
      <c r="Y84" s="98">
        <v>3.2083807624044414</v>
      </c>
      <c r="DA84" s="63" t="s">
        <v>3497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4.8893465181747491</v>
      </c>
      <c r="D85" s="122">
        <f t="shared" si="34"/>
        <v>10.842762258579347</v>
      </c>
      <c r="E85" s="122">
        <f t="shared" si="34"/>
        <v>27.775865899392077</v>
      </c>
      <c r="F85" s="122">
        <f t="shared" si="34"/>
        <v>9.5857108214006175</v>
      </c>
      <c r="G85" s="122">
        <f t="shared" si="34"/>
        <v>19.248263167774628</v>
      </c>
      <c r="H85" s="122">
        <f t="shared" si="34"/>
        <v>29.172413467494341</v>
      </c>
      <c r="I85" s="122">
        <f t="shared" si="34"/>
        <v>34.857728778197853</v>
      </c>
      <c r="J85" s="122">
        <f t="shared" si="34"/>
        <v>18.037913385543053</v>
      </c>
      <c r="K85" s="122">
        <f t="shared" si="34"/>
        <v>16.210126275467442</v>
      </c>
      <c r="L85" s="122">
        <f t="shared" si="34"/>
        <v>15.630435168669218</v>
      </c>
      <c r="M85" s="122">
        <f t="shared" si="34"/>
        <v>15.394772831821511</v>
      </c>
      <c r="N85" s="122">
        <f t="shared" si="34"/>
        <v>28.591864412334825</v>
      </c>
      <c r="O85" s="122">
        <f t="shared" si="34"/>
        <v>11.268910881133159</v>
      </c>
      <c r="P85" s="122">
        <f t="shared" si="34"/>
        <v>8.7013489940270539</v>
      </c>
      <c r="Q85" s="122">
        <f t="shared" si="34"/>
        <v>10.503014147619409</v>
      </c>
      <c r="R85" s="122">
        <f t="shared" si="34"/>
        <v>13.340461151163648</v>
      </c>
      <c r="S85" s="122">
        <f t="shared" si="34"/>
        <v>17.498685706271875</v>
      </c>
      <c r="T85" s="122">
        <f t="shared" si="34"/>
        <v>20.84024797142547</v>
      </c>
      <c r="U85" s="122">
        <f t="shared" si="34"/>
        <v>17.672131732860414</v>
      </c>
      <c r="V85" s="122">
        <f t="shared" si="34"/>
        <v>13.049427666919101</v>
      </c>
      <c r="W85" s="122">
        <f t="shared" si="34"/>
        <v>17.050147705554238</v>
      </c>
      <c r="X85" s="122">
        <f t="shared" si="34"/>
        <v>21.299125578284507</v>
      </c>
      <c r="Y85" s="122">
        <f t="shared" si="34"/>
        <v>28.109239652341248</v>
      </c>
      <c r="DA85" s="130" t="s">
        <v>3498</v>
      </c>
    </row>
    <row r="86" spans="1:105" ht="12" customHeight="1" x14ac:dyDescent="0.25">
      <c r="A86" s="97" t="s">
        <v>53</v>
      </c>
      <c r="B86" s="98"/>
      <c r="C86" s="98">
        <v>4.8893465181747491</v>
      </c>
      <c r="D86" s="98">
        <v>10.842762258579347</v>
      </c>
      <c r="E86" s="98">
        <v>27.775865899392077</v>
      </c>
      <c r="F86" s="98">
        <v>9.5857108214006175</v>
      </c>
      <c r="G86" s="98">
        <v>19.248263167774628</v>
      </c>
      <c r="H86" s="98">
        <v>29.172413467494341</v>
      </c>
      <c r="I86" s="98">
        <v>34.857728778197853</v>
      </c>
      <c r="J86" s="98">
        <v>18.037913385543053</v>
      </c>
      <c r="K86" s="98">
        <v>16.210126275467442</v>
      </c>
      <c r="L86" s="98">
        <v>15.630435168669218</v>
      </c>
      <c r="M86" s="98">
        <v>15.394772831821511</v>
      </c>
      <c r="N86" s="98">
        <v>28.591864412334825</v>
      </c>
      <c r="O86" s="98">
        <v>11.268910881133159</v>
      </c>
      <c r="P86" s="98">
        <v>8.7013489940270539</v>
      </c>
      <c r="Q86" s="98">
        <v>10.503014147619409</v>
      </c>
      <c r="R86" s="98">
        <v>13.340461151163648</v>
      </c>
      <c r="S86" s="98">
        <v>17.498685706271875</v>
      </c>
      <c r="T86" s="98">
        <v>20.84024797142547</v>
      </c>
      <c r="U86" s="98">
        <v>17.672131732860414</v>
      </c>
      <c r="V86" s="98">
        <v>13.049427666919101</v>
      </c>
      <c r="W86" s="98">
        <v>17.050147705554238</v>
      </c>
      <c r="X86" s="98">
        <v>21.299125578284507</v>
      </c>
      <c r="Y86" s="98">
        <v>28.109239652341248</v>
      </c>
      <c r="DA86" s="63" t="s">
        <v>3499</v>
      </c>
    </row>
    <row r="87" spans="1:105" ht="12" customHeight="1" x14ac:dyDescent="0.25">
      <c r="A87" s="121" t="s">
        <v>55</v>
      </c>
      <c r="B87" s="122"/>
      <c r="C87" s="122">
        <v>62.866448809192562</v>
      </c>
      <c r="D87" s="122">
        <v>95.812769710544401</v>
      </c>
      <c r="E87" s="122">
        <v>99.381340150072646</v>
      </c>
      <c r="F87" s="122">
        <v>99.952488070875248</v>
      </c>
      <c r="G87" s="122">
        <v>142.98421171757937</v>
      </c>
      <c r="H87" s="122">
        <v>170.3271947211081</v>
      </c>
      <c r="I87" s="122">
        <v>183.78224942689081</v>
      </c>
      <c r="J87" s="122">
        <v>137.24415700262034</v>
      </c>
      <c r="K87" s="122">
        <v>113.71634823590466</v>
      </c>
      <c r="L87" s="122">
        <v>120.57565231572812</v>
      </c>
      <c r="M87" s="122">
        <v>118.05213178923184</v>
      </c>
      <c r="N87" s="122">
        <v>121.87791025623048</v>
      </c>
      <c r="O87" s="122">
        <v>107.33484920278272</v>
      </c>
      <c r="P87" s="122">
        <v>122.58673583447658</v>
      </c>
      <c r="Q87" s="122">
        <v>87.349781794169289</v>
      </c>
      <c r="R87" s="122">
        <v>87.222732958201092</v>
      </c>
      <c r="S87" s="122">
        <v>110.18022273851554</v>
      </c>
      <c r="T87" s="122">
        <v>147.80328803120162</v>
      </c>
      <c r="U87" s="122">
        <v>129.82435796429908</v>
      </c>
      <c r="V87" s="122">
        <v>124.43012204640189</v>
      </c>
      <c r="W87" s="122">
        <v>146.0700072145689</v>
      </c>
      <c r="X87" s="122">
        <v>146.03293079856746</v>
      </c>
      <c r="Y87" s="122">
        <v>143.50315486427544</v>
      </c>
      <c r="DA87" s="130" t="s">
        <v>3500</v>
      </c>
    </row>
    <row r="88" spans="1:105" ht="12" customHeight="1" x14ac:dyDescent="0.25">
      <c r="A88" s="97" t="s">
        <v>132</v>
      </c>
      <c r="B88" s="98"/>
      <c r="C88" s="98">
        <v>6.7229522985910464</v>
      </c>
      <c r="D88" s="98">
        <v>13.717419165502557</v>
      </c>
      <c r="E88" s="98">
        <v>17.191327832634965</v>
      </c>
      <c r="F88" s="98">
        <v>20.352899240992244</v>
      </c>
      <c r="G88" s="98">
        <v>22.578390251041583</v>
      </c>
      <c r="H88" s="98">
        <v>27.393314564889984</v>
      </c>
      <c r="I88" s="98">
        <v>41.019484427553344</v>
      </c>
      <c r="J88" s="98">
        <v>38.860386442433011</v>
      </c>
      <c r="K88" s="98">
        <v>25.320619033652356</v>
      </c>
      <c r="L88" s="98">
        <v>23.578714886485432</v>
      </c>
      <c r="M88" s="98">
        <v>25.137997539792728</v>
      </c>
      <c r="N88" s="98">
        <v>26.644407703618111</v>
      </c>
      <c r="O88" s="98">
        <v>27.30718236027721</v>
      </c>
      <c r="P88" s="98">
        <v>15.083465892680108</v>
      </c>
      <c r="Q88" s="98">
        <v>11.897588526988457</v>
      </c>
      <c r="R88" s="98">
        <v>23.334464567913848</v>
      </c>
      <c r="S88" s="98">
        <v>30.359891548806555</v>
      </c>
      <c r="T88" s="98">
        <v>59.175030712783759</v>
      </c>
      <c r="U88" s="98">
        <v>40.498380229269102</v>
      </c>
      <c r="V88" s="98">
        <v>45.022190572181593</v>
      </c>
      <c r="W88" s="98">
        <v>44.125950937279114</v>
      </c>
      <c r="X88" s="98">
        <v>51.803882732922531</v>
      </c>
      <c r="Y88" s="98">
        <v>48.851207730844486</v>
      </c>
      <c r="DA88" s="63" t="s">
        <v>3501</v>
      </c>
    </row>
    <row r="89" spans="1:105" ht="12" customHeight="1" x14ac:dyDescent="0.25">
      <c r="A89" s="97" t="s">
        <v>131</v>
      </c>
      <c r="B89" s="98"/>
      <c r="C89" s="98">
        <v>8.6643268022102756E-3</v>
      </c>
      <c r="D89" s="98">
        <v>1.2404936617212529E-2</v>
      </c>
      <c r="E89" s="98">
        <v>3.8403398991131148E-2</v>
      </c>
      <c r="F89" s="98">
        <v>2.0406858391274631E-2</v>
      </c>
      <c r="G89" s="98">
        <v>5.2556971001275696E-2</v>
      </c>
      <c r="H89" s="98">
        <v>0.1084891550315108</v>
      </c>
      <c r="I89" s="98">
        <v>0.17524491284160021</v>
      </c>
      <c r="J89" s="98">
        <v>0.20941438702206547</v>
      </c>
      <c r="K89" s="98">
        <v>0.15768138303432491</v>
      </c>
      <c r="L89" s="98">
        <v>0.1270650280270233</v>
      </c>
      <c r="M89" s="98">
        <v>0.180070694921905</v>
      </c>
      <c r="N89" s="98">
        <v>0.14458846768583156</v>
      </c>
      <c r="O89" s="98">
        <v>0.2355712149271616</v>
      </c>
      <c r="P89" s="98">
        <v>0.1560710411695462</v>
      </c>
      <c r="Q89" s="98">
        <v>0.11452921126149045</v>
      </c>
      <c r="R89" s="98">
        <v>6.9937846188004957E-2</v>
      </c>
      <c r="S89" s="98">
        <v>8.0961361451560132E-2</v>
      </c>
      <c r="T89" s="98">
        <v>1.3574869970655661</v>
      </c>
      <c r="U89" s="98">
        <v>0.13765774282846296</v>
      </c>
      <c r="V89" s="98">
        <v>0.33693634890589097</v>
      </c>
      <c r="W89" s="98">
        <v>0.53882866181801292</v>
      </c>
      <c r="X89" s="98">
        <v>1.2568714120227704</v>
      </c>
      <c r="Y89" s="98">
        <v>0.87448193762202775</v>
      </c>
      <c r="DA89" s="63" t="s">
        <v>3502</v>
      </c>
    </row>
    <row r="90" spans="1:105" ht="12" customHeight="1" x14ac:dyDescent="0.25">
      <c r="A90" s="100" t="s">
        <v>200</v>
      </c>
      <c r="B90" s="101"/>
      <c r="C90" s="101">
        <v>3.1961622240670026E-3</v>
      </c>
      <c r="D90" s="101">
        <v>5.1963471448274101E-3</v>
      </c>
      <c r="E90" s="101">
        <v>1.5889575167095219E-2</v>
      </c>
      <c r="F90" s="101">
        <v>8.6931205966241654E-3</v>
      </c>
      <c r="G90" s="101">
        <v>2.1847497972825508E-2</v>
      </c>
      <c r="H90" s="101">
        <v>4.36023482284464E-2</v>
      </c>
      <c r="I90" s="101">
        <v>8.0558550423993611E-2</v>
      </c>
      <c r="J90" s="101">
        <v>8.261329063288804E-2</v>
      </c>
      <c r="K90" s="101">
        <v>6.2595469836780424E-2</v>
      </c>
      <c r="L90" s="101">
        <v>4.7034450898842138E-2</v>
      </c>
      <c r="M90" s="101">
        <v>6.0962713653339169E-2</v>
      </c>
      <c r="N90" s="101">
        <v>4.0897314225398863E-2</v>
      </c>
      <c r="O90" s="101">
        <v>9.659916644153721E-2</v>
      </c>
      <c r="P90" s="101">
        <v>5.503891274309855E-2</v>
      </c>
      <c r="Q90" s="101">
        <v>4.4327945469988812E-2</v>
      </c>
      <c r="R90" s="101">
        <v>3.066222292928408E-2</v>
      </c>
      <c r="S90" s="101">
        <v>1.9063451752336976E-2</v>
      </c>
      <c r="T90" s="101">
        <v>0.66957576584236056</v>
      </c>
      <c r="U90" s="101">
        <v>4.9319778733187311E-2</v>
      </c>
      <c r="V90" s="101">
        <v>0.12556422566339737</v>
      </c>
      <c r="W90" s="101">
        <v>0.21174016608551477</v>
      </c>
      <c r="X90" s="101">
        <v>0.38589018468249991</v>
      </c>
      <c r="Y90" s="101">
        <v>0.26279745443099839</v>
      </c>
      <c r="DA90" s="131" t="s">
        <v>3503</v>
      </c>
    </row>
    <row r="91" spans="1:105" ht="12" customHeight="1" x14ac:dyDescent="0.25">
      <c r="A91" s="103" t="s">
        <v>52</v>
      </c>
      <c r="B91" s="104"/>
      <c r="C91" s="104">
        <v>5.4681645781432722E-3</v>
      </c>
      <c r="D91" s="104">
        <v>7.2085894723851202E-3</v>
      </c>
      <c r="E91" s="104">
        <v>2.2513823824035946E-2</v>
      </c>
      <c r="F91" s="104">
        <v>1.1713737794650462E-2</v>
      </c>
      <c r="G91" s="104">
        <v>3.0709473028450195E-2</v>
      </c>
      <c r="H91" s="104">
        <v>6.4886806803064384E-2</v>
      </c>
      <c r="I91" s="104">
        <v>9.4686362417606681E-2</v>
      </c>
      <c r="J91" s="104">
        <v>0.12680109638917744</v>
      </c>
      <c r="K91" s="104">
        <v>9.5085913197544517E-2</v>
      </c>
      <c r="L91" s="104">
        <v>8.0030577128181138E-2</v>
      </c>
      <c r="M91" s="104">
        <v>0.1191079812685658</v>
      </c>
      <c r="N91" s="104">
        <v>0.10369115346043269</v>
      </c>
      <c r="O91" s="104">
        <v>0.13897204848562436</v>
      </c>
      <c r="P91" s="104">
        <v>0.10103212842644763</v>
      </c>
      <c r="Q91" s="104">
        <v>7.0201265791501641E-2</v>
      </c>
      <c r="R91" s="104">
        <v>3.9275623258720881E-2</v>
      </c>
      <c r="S91" s="104">
        <v>6.1897909699223153E-2</v>
      </c>
      <c r="T91" s="104">
        <v>0.68791123122320552</v>
      </c>
      <c r="U91" s="104">
        <v>8.8337964095275612E-2</v>
      </c>
      <c r="V91" s="104">
        <v>0.21137212324249355</v>
      </c>
      <c r="W91" s="104">
        <v>0.32708849573249832</v>
      </c>
      <c r="X91" s="104">
        <v>0.87098122734027017</v>
      </c>
      <c r="Y91" s="104">
        <v>0.61168448319102942</v>
      </c>
      <c r="DA91" s="132" t="s">
        <v>3504</v>
      </c>
    </row>
    <row r="92" spans="1:105" ht="12" customHeight="1" x14ac:dyDescent="0.25">
      <c r="A92" s="106" t="s">
        <v>124</v>
      </c>
      <c r="B92" s="101"/>
      <c r="C92" s="101">
        <v>15.190883435663693</v>
      </c>
      <c r="D92" s="101">
        <v>16.357848878176771</v>
      </c>
      <c r="E92" s="101">
        <v>18.485154023372125</v>
      </c>
      <c r="F92" s="101">
        <v>19.049922324936354</v>
      </c>
      <c r="G92" s="101">
        <v>28.829143387042169</v>
      </c>
      <c r="H92" s="101">
        <v>24.990567565610199</v>
      </c>
      <c r="I92" s="101">
        <v>17.378069467692775</v>
      </c>
      <c r="J92" s="101">
        <v>14.485670926450879</v>
      </c>
      <c r="K92" s="101">
        <v>14.421933215444382</v>
      </c>
      <c r="L92" s="101">
        <v>13.850371981469978</v>
      </c>
      <c r="M92" s="101">
        <v>18.257522487812587</v>
      </c>
      <c r="N92" s="101">
        <v>15.025688578544143</v>
      </c>
      <c r="O92" s="101">
        <v>13.210966021753116</v>
      </c>
      <c r="P92" s="101">
        <v>11.538660577131266</v>
      </c>
      <c r="Q92" s="101">
        <v>8.3514004205291084</v>
      </c>
      <c r="R92" s="101">
        <v>9.535538063027813</v>
      </c>
      <c r="S92" s="101">
        <v>11.950712158518698</v>
      </c>
      <c r="T92" s="101">
        <v>12.995672141911173</v>
      </c>
      <c r="U92" s="101">
        <v>12.575031509675249</v>
      </c>
      <c r="V92" s="101">
        <v>11.611773708998905</v>
      </c>
      <c r="W92" s="101">
        <v>13.575358973429799</v>
      </c>
      <c r="X92" s="101">
        <v>15.688265095779659</v>
      </c>
      <c r="Y92" s="101">
        <v>13.73392374403978</v>
      </c>
      <c r="DA92" s="131" t="s">
        <v>3505</v>
      </c>
    </row>
    <row r="93" spans="1:105" ht="12" customHeight="1" x14ac:dyDescent="0.25">
      <c r="A93" s="107" t="s">
        <v>123</v>
      </c>
      <c r="B93" s="104"/>
      <c r="C93" s="104">
        <v>6.3030534521340248E-2</v>
      </c>
      <c r="D93" s="104">
        <v>4.5639201429779869E-2</v>
      </c>
      <c r="E93" s="104">
        <v>0.11519234034993807</v>
      </c>
      <c r="F93" s="104">
        <v>8.2883516469404575E-2</v>
      </c>
      <c r="G93" s="104">
        <v>4.5952803611869174E-2</v>
      </c>
      <c r="H93" s="104">
        <v>0.12564265428740101</v>
      </c>
      <c r="I93" s="104">
        <v>8.0480762524059793E-2</v>
      </c>
      <c r="J93" s="104">
        <v>0.16474510724529839</v>
      </c>
      <c r="K93" s="104">
        <v>0.11671960242994218</v>
      </c>
      <c r="L93" s="104">
        <v>0.13502534621769152</v>
      </c>
      <c r="M93" s="104">
        <v>0.21264844630529625</v>
      </c>
      <c r="N93" s="104">
        <v>0.19932883515521357</v>
      </c>
      <c r="O93" s="104">
        <v>0.14624354747145896</v>
      </c>
      <c r="P93" s="104">
        <v>0.13196785693051014</v>
      </c>
      <c r="Q93" s="104">
        <v>8.2844201335004031E-2</v>
      </c>
      <c r="R93" s="104">
        <v>0.10295800779407069</v>
      </c>
      <c r="S93" s="104">
        <v>0.20192506753667863</v>
      </c>
      <c r="T93" s="104">
        <v>0.22131745711393547</v>
      </c>
      <c r="U93" s="104">
        <v>0.16581044586128016</v>
      </c>
      <c r="V93" s="104">
        <v>0.2197758455520806</v>
      </c>
      <c r="W93" s="104">
        <v>0.13807650434266261</v>
      </c>
      <c r="X93" s="104">
        <v>0.35408154096718802</v>
      </c>
      <c r="Y93" s="104">
        <v>4.0945413049175393E-2</v>
      </c>
      <c r="DA93" s="132" t="s">
        <v>3506</v>
      </c>
    </row>
    <row r="94" spans="1:105" ht="12" customHeight="1" x14ac:dyDescent="0.25">
      <c r="A94" s="108" t="s">
        <v>50</v>
      </c>
      <c r="B94" s="98"/>
      <c r="C94" s="98">
        <v>1.3334863178360362E-2</v>
      </c>
      <c r="D94" s="98">
        <v>1.0262147826683079E-2</v>
      </c>
      <c r="E94" s="98">
        <v>2.0731384937037099E-2</v>
      </c>
      <c r="F94" s="98">
        <v>1.9986487671356638E-2</v>
      </c>
      <c r="G94" s="98">
        <v>1.0454772024644753E-2</v>
      </c>
      <c r="H94" s="98">
        <v>2.9560445459723656E-2</v>
      </c>
      <c r="I94" s="98">
        <v>1.0567925067668226E-2</v>
      </c>
      <c r="J94" s="98">
        <v>2.8846329980225561E-2</v>
      </c>
      <c r="K94" s="98">
        <v>1.7013098267882373E-2</v>
      </c>
      <c r="L94" s="98">
        <v>2.2690957952843167E-2</v>
      </c>
      <c r="M94" s="98">
        <v>2.9257068923181362E-2</v>
      </c>
      <c r="N94" s="98">
        <v>2.2601945222223429E-2</v>
      </c>
      <c r="O94" s="98">
        <v>1.174069729639814E-2</v>
      </c>
      <c r="P94" s="98">
        <v>1.6055723074821886E-2</v>
      </c>
      <c r="Q94" s="98">
        <v>1.152141579561294E-2</v>
      </c>
      <c r="R94" s="98">
        <v>1.9228002828852165E-2</v>
      </c>
      <c r="S94" s="98">
        <v>2.5644712976658528E-2</v>
      </c>
      <c r="T94" s="98">
        <v>5.5035487665361142E-2</v>
      </c>
      <c r="U94" s="98">
        <v>2.5630861983597424E-2</v>
      </c>
      <c r="V94" s="98">
        <v>3.5778097270750209E-2</v>
      </c>
      <c r="W94" s="98">
        <v>2.0966292204044265E-2</v>
      </c>
      <c r="X94" s="98">
        <v>4.227615422261826E-2</v>
      </c>
      <c r="Y94" s="98">
        <v>5.3170037556666593E-3</v>
      </c>
      <c r="DA94" s="63" t="s">
        <v>3507</v>
      </c>
    </row>
    <row r="95" spans="1:105" ht="12" customHeight="1" x14ac:dyDescent="0.25">
      <c r="A95" s="108" t="s">
        <v>52</v>
      </c>
      <c r="B95" s="98"/>
      <c r="C95" s="98">
        <v>4.9695671342979891E-2</v>
      </c>
      <c r="D95" s="98">
        <v>3.5377053603096793E-2</v>
      </c>
      <c r="E95" s="98">
        <v>9.4460955412900977E-2</v>
      </c>
      <c r="F95" s="98">
        <v>6.2897028798047941E-2</v>
      </c>
      <c r="G95" s="98">
        <v>3.5498031587224428E-2</v>
      </c>
      <c r="H95" s="98">
        <v>9.6082208827677332E-2</v>
      </c>
      <c r="I95" s="98">
        <v>6.9912837456391555E-2</v>
      </c>
      <c r="J95" s="98">
        <v>0.13589877726507282</v>
      </c>
      <c r="K95" s="98">
        <v>9.9706504162059811E-2</v>
      </c>
      <c r="L95" s="98">
        <v>0.11233438826484837</v>
      </c>
      <c r="M95" s="98">
        <v>0.18339137738211489</v>
      </c>
      <c r="N95" s="98">
        <v>0.17672688993299018</v>
      </c>
      <c r="O95" s="98">
        <v>0.13450285017506083</v>
      </c>
      <c r="P95" s="98">
        <v>0.11591213385568824</v>
      </c>
      <c r="Q95" s="98">
        <v>7.1322785539391101E-2</v>
      </c>
      <c r="R95" s="98">
        <v>8.3730004965218541E-2</v>
      </c>
      <c r="S95" s="98">
        <v>0.17628035456002009</v>
      </c>
      <c r="T95" s="98">
        <v>0.16628196944857429</v>
      </c>
      <c r="U95" s="98">
        <v>0.14017958387768276</v>
      </c>
      <c r="V95" s="98">
        <v>0.18399774828133036</v>
      </c>
      <c r="W95" s="98">
        <v>0.11711021213861837</v>
      </c>
      <c r="X95" s="98">
        <v>0.31180538674456976</v>
      </c>
      <c r="Y95" s="98">
        <v>3.5628409293508745E-2</v>
      </c>
      <c r="DA95" s="63" t="s">
        <v>3508</v>
      </c>
    </row>
    <row r="96" spans="1:105" ht="12" customHeight="1" x14ac:dyDescent="0.25">
      <c r="A96" s="106" t="s">
        <v>122</v>
      </c>
      <c r="B96" s="101"/>
      <c r="C96" s="101">
        <v>34.089512059926072</v>
      </c>
      <c r="D96" s="101">
        <v>55.568129537381765</v>
      </c>
      <c r="E96" s="101">
        <v>48.412336261952248</v>
      </c>
      <c r="F96" s="101">
        <v>50.952825536434105</v>
      </c>
      <c r="G96" s="101">
        <v>73.522020430422927</v>
      </c>
      <c r="H96" s="101">
        <v>93.061989677323538</v>
      </c>
      <c r="I96" s="101">
        <v>89.224961369783216</v>
      </c>
      <c r="J96" s="101">
        <v>57.68678435539411</v>
      </c>
      <c r="K96" s="101">
        <v>48.066915154446072</v>
      </c>
      <c r="L96" s="101">
        <v>56.950802824933177</v>
      </c>
      <c r="M96" s="101">
        <v>50.202660121683152</v>
      </c>
      <c r="N96" s="101">
        <v>58.468517793880061</v>
      </c>
      <c r="O96" s="101">
        <v>49.508642970916618</v>
      </c>
      <c r="P96" s="101">
        <v>69.349492783728579</v>
      </c>
      <c r="Q96" s="101">
        <v>50.923341303595031</v>
      </c>
      <c r="R96" s="101">
        <v>34.724986032510692</v>
      </c>
      <c r="S96" s="101">
        <v>38.708467155611224</v>
      </c>
      <c r="T96" s="101">
        <v>41.611157435569275</v>
      </c>
      <c r="U96" s="101">
        <v>44.870987768190993</v>
      </c>
      <c r="V96" s="101">
        <v>43.614096430684867</v>
      </c>
      <c r="W96" s="101">
        <v>40.860433052279447</v>
      </c>
      <c r="X96" s="101">
        <v>38.129669399309527</v>
      </c>
      <c r="Y96" s="101">
        <v>46.063934663158236</v>
      </c>
      <c r="DA96" s="131" t="s">
        <v>3509</v>
      </c>
    </row>
    <row r="97" spans="1:105" ht="12" customHeight="1" x14ac:dyDescent="0.25">
      <c r="A97" s="107" t="s">
        <v>121</v>
      </c>
      <c r="B97" s="104"/>
      <c r="C97" s="104">
        <v>6.7914061536882029</v>
      </c>
      <c r="D97" s="104">
        <v>10.111327991436314</v>
      </c>
      <c r="E97" s="104">
        <v>15.138926292772263</v>
      </c>
      <c r="F97" s="104">
        <v>9.4935505936518645</v>
      </c>
      <c r="G97" s="104">
        <v>17.956147874459525</v>
      </c>
      <c r="H97" s="104">
        <v>24.647191103965476</v>
      </c>
      <c r="I97" s="104">
        <v>35.904008486495862</v>
      </c>
      <c r="J97" s="104">
        <v>25.837155784074977</v>
      </c>
      <c r="K97" s="104">
        <v>25.632479846897603</v>
      </c>
      <c r="L97" s="104">
        <v>25.933672248594803</v>
      </c>
      <c r="M97" s="104">
        <v>24.061232498716169</v>
      </c>
      <c r="N97" s="104">
        <v>21.395378877347117</v>
      </c>
      <c r="O97" s="104">
        <v>16.926243087437133</v>
      </c>
      <c r="P97" s="104">
        <v>26.327077682836588</v>
      </c>
      <c r="Q97" s="104">
        <v>15.9800781304602</v>
      </c>
      <c r="R97" s="104">
        <v>19.454848440766675</v>
      </c>
      <c r="S97" s="104">
        <v>28.878265446590845</v>
      </c>
      <c r="T97" s="104">
        <v>32.4426232867579</v>
      </c>
      <c r="U97" s="104">
        <v>31.576490268474004</v>
      </c>
      <c r="V97" s="104">
        <v>23.625349140078555</v>
      </c>
      <c r="W97" s="104">
        <v>46.831359085419862</v>
      </c>
      <c r="X97" s="104">
        <v>38.800160617565801</v>
      </c>
      <c r="Y97" s="104">
        <v>33.938661375561729</v>
      </c>
      <c r="DA97" s="132" t="s">
        <v>3510</v>
      </c>
    </row>
    <row r="98" spans="1:105" ht="12" customHeight="1" x14ac:dyDescent="0.25">
      <c r="A98" s="108" t="s">
        <v>53</v>
      </c>
      <c r="B98" s="98"/>
      <c r="C98" s="98">
        <v>2.4340810275720046</v>
      </c>
      <c r="D98" s="98">
        <v>4.031239127051693</v>
      </c>
      <c r="E98" s="98">
        <v>6.1291663138001891</v>
      </c>
      <c r="F98" s="98">
        <v>3.5998972086233074</v>
      </c>
      <c r="G98" s="98">
        <v>6.4801622382914008</v>
      </c>
      <c r="H98" s="98">
        <v>8.8643146665062318</v>
      </c>
      <c r="I98" s="98">
        <v>12.313943139832963</v>
      </c>
      <c r="J98" s="98">
        <v>7.4460642096105163</v>
      </c>
      <c r="K98" s="98">
        <v>7.7276278519827004</v>
      </c>
      <c r="L98" s="98">
        <v>8.3595083369065168</v>
      </c>
      <c r="M98" s="98">
        <v>7.9528545504642025</v>
      </c>
      <c r="N98" s="98">
        <v>6.018068334493619</v>
      </c>
      <c r="O98" s="98">
        <v>4.1403928833819315</v>
      </c>
      <c r="P98" s="98">
        <v>6.7741806200278392</v>
      </c>
      <c r="Q98" s="98">
        <v>4.1105677482968144</v>
      </c>
      <c r="R98" s="98">
        <v>5.3935095676497244</v>
      </c>
      <c r="S98" s="98">
        <v>10.166491700297366</v>
      </c>
      <c r="T98" s="98">
        <v>11.397616921341807</v>
      </c>
      <c r="U98" s="98">
        <v>10.482547412553629</v>
      </c>
      <c r="V98" s="98">
        <v>6.297352068513633</v>
      </c>
      <c r="W98" s="98">
        <v>15.444595540367873</v>
      </c>
      <c r="X98" s="98">
        <v>9.4572124824184467</v>
      </c>
      <c r="Y98" s="98">
        <v>6.5785066847366949</v>
      </c>
      <c r="DA98" s="63" t="s">
        <v>3511</v>
      </c>
    </row>
    <row r="99" spans="1:105" ht="12" customHeight="1" x14ac:dyDescent="0.25">
      <c r="A99" s="108" t="s">
        <v>52</v>
      </c>
      <c r="B99" s="98"/>
      <c r="C99" s="98">
        <v>4.3573251261161978</v>
      </c>
      <c r="D99" s="98">
        <v>6.0800888643846198</v>
      </c>
      <c r="E99" s="98">
        <v>9.0097599789720704</v>
      </c>
      <c r="F99" s="98">
        <v>5.893653385028558</v>
      </c>
      <c r="G99" s="98">
        <v>11.475985636168122</v>
      </c>
      <c r="H99" s="98">
        <v>15.782876437459242</v>
      </c>
      <c r="I99" s="98">
        <v>23.590065346662914</v>
      </c>
      <c r="J99" s="98">
        <v>18.391091574464461</v>
      </c>
      <c r="K99" s="98">
        <v>17.904851994914907</v>
      </c>
      <c r="L99" s="98">
        <v>17.574163911688284</v>
      </c>
      <c r="M99" s="98">
        <v>16.108377948251974</v>
      </c>
      <c r="N99" s="98">
        <v>15.377310542853497</v>
      </c>
      <c r="O99" s="98">
        <v>12.785850204055199</v>
      </c>
      <c r="P99" s="98">
        <v>19.552897062808746</v>
      </c>
      <c r="Q99" s="98">
        <v>11.869510382163385</v>
      </c>
      <c r="R99" s="98">
        <v>14.061338873116945</v>
      </c>
      <c r="S99" s="98">
        <v>18.711773746293478</v>
      </c>
      <c r="T99" s="98">
        <v>21.045006365416082</v>
      </c>
      <c r="U99" s="98">
        <v>21.093942855920382</v>
      </c>
      <c r="V99" s="98">
        <v>17.327997071564923</v>
      </c>
      <c r="W99" s="98">
        <v>31.386763545052002</v>
      </c>
      <c r="X99" s="98">
        <v>29.342948135147346</v>
      </c>
      <c r="Y99" s="98">
        <v>27.360154690825027</v>
      </c>
      <c r="DA99" s="63" t="s">
        <v>3512</v>
      </c>
    </row>
    <row r="100" spans="1:105" ht="12" customHeight="1" x14ac:dyDescent="0.25">
      <c r="A100" s="121" t="s">
        <v>54</v>
      </c>
      <c r="B100" s="122"/>
      <c r="C100" s="122">
        <v>37.726231779636727</v>
      </c>
      <c r="D100" s="122">
        <v>50.489565194253878</v>
      </c>
      <c r="E100" s="122">
        <v>52.53384780717991</v>
      </c>
      <c r="F100" s="122">
        <v>52.206156843416508</v>
      </c>
      <c r="G100" s="122">
        <v>75.964679424006633</v>
      </c>
      <c r="H100" s="122">
        <v>89.715247480974142</v>
      </c>
      <c r="I100" s="122">
        <v>91.639077476274721</v>
      </c>
      <c r="J100" s="122">
        <v>67.594502427289711</v>
      </c>
      <c r="K100" s="122">
        <v>54.871566278672034</v>
      </c>
      <c r="L100" s="122">
        <v>57.783669803290508</v>
      </c>
      <c r="M100" s="122">
        <v>58.603658831122935</v>
      </c>
      <c r="N100" s="122">
        <v>60.219315861315316</v>
      </c>
      <c r="O100" s="122">
        <v>50.468433665279747</v>
      </c>
      <c r="P100" s="122">
        <v>54.718801170908208</v>
      </c>
      <c r="Q100" s="122">
        <v>41.140070159366054</v>
      </c>
      <c r="R100" s="122">
        <v>39.248618428190568</v>
      </c>
      <c r="S100" s="122">
        <v>50.627390646346107</v>
      </c>
      <c r="T100" s="122">
        <v>63.501217359291424</v>
      </c>
      <c r="U100" s="122">
        <v>58.444064117119488</v>
      </c>
      <c r="V100" s="122">
        <v>55.333332222489865</v>
      </c>
      <c r="W100" s="122">
        <v>64.034710378607343</v>
      </c>
      <c r="X100" s="122">
        <v>69.768142008508448</v>
      </c>
      <c r="Y100" s="122">
        <v>74.683822606206789</v>
      </c>
      <c r="DA100" s="130" t="s">
        <v>3513</v>
      </c>
    </row>
    <row r="101" spans="1:105" ht="12" customHeight="1" x14ac:dyDescent="0.25">
      <c r="A101" s="97" t="s">
        <v>203</v>
      </c>
      <c r="B101" s="98"/>
      <c r="C101" s="98">
        <v>1.5544501834897058</v>
      </c>
      <c r="D101" s="98">
        <v>2.2957999714018267</v>
      </c>
      <c r="E101" s="98">
        <v>2.768874962366958</v>
      </c>
      <c r="F101" s="98">
        <v>3.1533649790060672</v>
      </c>
      <c r="G101" s="98">
        <v>4.3773615373715389</v>
      </c>
      <c r="H101" s="98">
        <v>5.4898882899134289</v>
      </c>
      <c r="I101" s="98">
        <v>6.3622651056791</v>
      </c>
      <c r="J101" s="98">
        <v>7.8470985333676051</v>
      </c>
      <c r="K101" s="98">
        <v>4.8337975098465975</v>
      </c>
      <c r="L101" s="98">
        <v>3.7255671459520734</v>
      </c>
      <c r="M101" s="98">
        <v>6.2195251874362576</v>
      </c>
      <c r="N101" s="98">
        <v>7.8500567446670155</v>
      </c>
      <c r="O101" s="98">
        <v>5.7050263483837629</v>
      </c>
      <c r="P101" s="98">
        <v>5.1236665369918448</v>
      </c>
      <c r="Q101" s="98">
        <v>4.5524061901026851</v>
      </c>
      <c r="R101" s="98">
        <v>4.2613610533531903</v>
      </c>
      <c r="S101" s="98">
        <v>5.1391798795110226</v>
      </c>
      <c r="T101" s="98">
        <v>8.2541315331595069</v>
      </c>
      <c r="U101" s="98">
        <v>5.7491331418484988</v>
      </c>
      <c r="V101" s="98">
        <v>5.5815739320962425</v>
      </c>
      <c r="W101" s="98">
        <v>5.0637579209624164</v>
      </c>
      <c r="X101" s="98">
        <v>4.8649054438529289</v>
      </c>
      <c r="Y101" s="98">
        <v>4.4459106147086604</v>
      </c>
      <c r="DA101" s="63" t="s">
        <v>3514</v>
      </c>
    </row>
    <row r="102" spans="1:105" ht="12" customHeight="1" x14ac:dyDescent="0.25">
      <c r="A102" s="97" t="s">
        <v>50</v>
      </c>
      <c r="B102" s="98"/>
      <c r="C102" s="98">
        <v>12.330364325072598</v>
      </c>
      <c r="D102" s="98">
        <v>16.153242765319249</v>
      </c>
      <c r="E102" s="98">
        <v>18.48043793016263</v>
      </c>
      <c r="F102" s="98">
        <v>16.965672490235146</v>
      </c>
      <c r="G102" s="98">
        <v>25.295629765283444</v>
      </c>
      <c r="H102" s="98">
        <v>20.851330515573615</v>
      </c>
      <c r="I102" s="98">
        <v>23.53492468391395</v>
      </c>
      <c r="J102" s="98">
        <v>15.769139712514269</v>
      </c>
      <c r="K102" s="98">
        <v>15.928681326284599</v>
      </c>
      <c r="L102" s="98">
        <v>14.701372329029107</v>
      </c>
      <c r="M102" s="98">
        <v>15.7387509124577</v>
      </c>
      <c r="N102" s="98">
        <v>13.35748866936156</v>
      </c>
      <c r="O102" s="98">
        <v>11.798221207207542</v>
      </c>
      <c r="P102" s="98">
        <v>17.077152365415177</v>
      </c>
      <c r="Q102" s="98">
        <v>10.655816956826278</v>
      </c>
      <c r="R102" s="98">
        <v>10.258241205630785</v>
      </c>
      <c r="S102" s="98">
        <v>12.048214314870796</v>
      </c>
      <c r="T102" s="98">
        <v>16.926794062983042</v>
      </c>
      <c r="U102" s="98">
        <v>13.300720140761092</v>
      </c>
      <c r="V102" s="98">
        <v>12.220341439089916</v>
      </c>
      <c r="W102" s="98">
        <v>12.665032102876632</v>
      </c>
      <c r="X102" s="98">
        <v>16.005889009795261</v>
      </c>
      <c r="Y102" s="98">
        <v>18.334368378254464</v>
      </c>
      <c r="DA102" s="63" t="s">
        <v>3515</v>
      </c>
    </row>
    <row r="103" spans="1:105" ht="12" customHeight="1" x14ac:dyDescent="0.25">
      <c r="A103" s="109" t="s">
        <v>120</v>
      </c>
      <c r="B103" s="33"/>
      <c r="C103" s="33">
        <v>23.841417271074423</v>
      </c>
      <c r="D103" s="33">
        <v>32.040522457532788</v>
      </c>
      <c r="E103" s="33">
        <v>31.284534914650337</v>
      </c>
      <c r="F103" s="33">
        <v>32.087119374175295</v>
      </c>
      <c r="G103" s="33">
        <v>46.291688121351633</v>
      </c>
      <c r="H103" s="33">
        <v>63.374028675487089</v>
      </c>
      <c r="I103" s="33">
        <v>61.741887686681657</v>
      </c>
      <c r="J103" s="33">
        <v>43.978264181407823</v>
      </c>
      <c r="K103" s="33">
        <v>34.10908744254084</v>
      </c>
      <c r="L103" s="33">
        <v>39.356730328309318</v>
      </c>
      <c r="M103" s="33">
        <v>36.645382731228992</v>
      </c>
      <c r="N103" s="33">
        <v>39.011770447286743</v>
      </c>
      <c r="O103" s="33">
        <v>32.965186109688446</v>
      </c>
      <c r="P103" s="33">
        <v>32.5179822685012</v>
      </c>
      <c r="Q103" s="33">
        <v>25.9318470124371</v>
      </c>
      <c r="R103" s="33">
        <v>24.729016169206595</v>
      </c>
      <c r="S103" s="33">
        <v>33.439996451964277</v>
      </c>
      <c r="T103" s="33">
        <v>38.320291763148866</v>
      </c>
      <c r="U103" s="33">
        <v>39.394210834509884</v>
      </c>
      <c r="V103" s="33">
        <v>37.531416851303696</v>
      </c>
      <c r="W103" s="33">
        <v>46.305920354768311</v>
      </c>
      <c r="X103" s="33">
        <v>48.897347554860254</v>
      </c>
      <c r="Y103" s="33">
        <v>51.903543613243656</v>
      </c>
      <c r="DA103" s="60" t="s">
        <v>3516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207</v>
      </c>
      <c r="B105" s="117"/>
      <c r="C105" s="117">
        <f t="shared" ref="C105:Q105" si="35">C106+C109+C111+C120</f>
        <v>0.47020200015643526</v>
      </c>
      <c r="D105" s="117">
        <f t="shared" si="35"/>
        <v>1.1822202926123155</v>
      </c>
      <c r="E105" s="117">
        <f t="shared" si="35"/>
        <v>1.2139841895729719</v>
      </c>
      <c r="F105" s="117">
        <f t="shared" si="35"/>
        <v>1.0824400770420155</v>
      </c>
      <c r="G105" s="117">
        <f t="shared" si="35"/>
        <v>0.89855145343210652</v>
      </c>
      <c r="H105" s="117">
        <f t="shared" si="35"/>
        <v>0.75582159905201951</v>
      </c>
      <c r="I105" s="117">
        <f t="shared" si="35"/>
        <v>0.73080421443958987</v>
      </c>
      <c r="J105" s="117">
        <f t="shared" si="35"/>
        <v>1.0118832286279575</v>
      </c>
      <c r="K105" s="117">
        <f t="shared" si="35"/>
        <v>1.4402505405632362</v>
      </c>
      <c r="L105" s="117">
        <f t="shared" si="35"/>
        <v>1.9569798370688756</v>
      </c>
      <c r="M105" s="117">
        <f t="shared" si="35"/>
        <v>1.296907850858265</v>
      </c>
      <c r="N105" s="117">
        <f t="shared" si="35"/>
        <v>1.2763389536463774</v>
      </c>
      <c r="O105" s="117">
        <f t="shared" si="35"/>
        <v>0.86626350590586276</v>
      </c>
      <c r="P105" s="117">
        <f t="shared" si="35"/>
        <v>2.2413492302627378</v>
      </c>
      <c r="Q105" s="117">
        <f t="shared" si="35"/>
        <v>1.9796685428812835</v>
      </c>
      <c r="R105" s="117">
        <f t="shared" ref="R105:V105" si="36">R106+R109+R111+R120</f>
        <v>1.0475047238341904</v>
      </c>
      <c r="S105" s="117">
        <f t="shared" si="36"/>
        <v>0.56889682414158171</v>
      </c>
      <c r="T105" s="117">
        <f t="shared" si="36"/>
        <v>0.69690900608666706</v>
      </c>
      <c r="U105" s="117">
        <f t="shared" si="36"/>
        <v>0.7850905813438791</v>
      </c>
      <c r="V105" s="117">
        <f t="shared" si="36"/>
        <v>1.0614791679209701</v>
      </c>
      <c r="W105" s="117">
        <f t="shared" ref="W105:Y105" si="37">W106+W109+W111+W120</f>
        <v>1.3925050359911464</v>
      </c>
      <c r="X105" s="117">
        <f t="shared" si="37"/>
        <v>1.5182500069210632</v>
      </c>
      <c r="Y105" s="117">
        <f t="shared" si="37"/>
        <v>1.1700313088213785</v>
      </c>
      <c r="DA105" s="129" t="s">
        <v>3517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0.37995602028779529</v>
      </c>
      <c r="D106" s="122">
        <f t="shared" si="38"/>
        <v>0.99687948683670902</v>
      </c>
      <c r="E106" s="122">
        <f t="shared" si="38"/>
        <v>0.96632332321381076</v>
      </c>
      <c r="F106" s="122">
        <f t="shared" si="38"/>
        <v>0.88395894640267592</v>
      </c>
      <c r="G106" s="122">
        <f t="shared" si="38"/>
        <v>0.73376650065595528</v>
      </c>
      <c r="H106" s="122">
        <f t="shared" si="38"/>
        <v>0.60253725360817612</v>
      </c>
      <c r="I106" s="122">
        <f t="shared" si="38"/>
        <v>0.54528082764696451</v>
      </c>
      <c r="J106" s="122">
        <f t="shared" si="38"/>
        <v>0.78513356269084555</v>
      </c>
      <c r="K106" s="122">
        <f t="shared" si="38"/>
        <v>1.1297709904998223</v>
      </c>
      <c r="L106" s="122">
        <f t="shared" si="38"/>
        <v>1.5679621406703268</v>
      </c>
      <c r="M106" s="122">
        <f t="shared" si="38"/>
        <v>1.0069788318869588</v>
      </c>
      <c r="N106" s="122">
        <f t="shared" si="38"/>
        <v>1.0156467955182678</v>
      </c>
      <c r="O106" s="122">
        <f t="shared" si="38"/>
        <v>0.69754115430803276</v>
      </c>
      <c r="P106" s="122">
        <f t="shared" si="38"/>
        <v>1.7629892213041014</v>
      </c>
      <c r="Q106" s="122">
        <f t="shared" si="38"/>
        <v>1.5409962664213355</v>
      </c>
      <c r="R106" s="122">
        <f t="shared" ref="R106:V106" si="39">SUM(R107:R108)</f>
        <v>0.80227851137178585</v>
      </c>
      <c r="S106" s="122">
        <f t="shared" si="39"/>
        <v>0.4273594179454529</v>
      </c>
      <c r="T106" s="122">
        <f t="shared" si="39"/>
        <v>0.5035322124543109</v>
      </c>
      <c r="U106" s="122">
        <f t="shared" si="39"/>
        <v>0.57478757492624799</v>
      </c>
      <c r="V106" s="122">
        <f t="shared" si="39"/>
        <v>0.76684570159236187</v>
      </c>
      <c r="W106" s="122">
        <f t="shared" ref="W106:Y106" si="40">SUM(W107:W108)</f>
        <v>0.947221531605145</v>
      </c>
      <c r="X106" s="122">
        <f t="shared" si="40"/>
        <v>0.95748101541885045</v>
      </c>
      <c r="Y106" s="122">
        <f t="shared" si="40"/>
        <v>0.7256492126749422</v>
      </c>
      <c r="DA106" s="130" t="s">
        <v>3518</v>
      </c>
    </row>
    <row r="107" spans="1:105" ht="12" customHeight="1" x14ac:dyDescent="0.25">
      <c r="A107" s="97" t="s">
        <v>198</v>
      </c>
      <c r="B107" s="98"/>
      <c r="C107" s="98">
        <v>0.37902074060208402</v>
      </c>
      <c r="D107" s="98">
        <v>0.99451676142076428</v>
      </c>
      <c r="E107" s="98">
        <v>0.9628421634016564</v>
      </c>
      <c r="F107" s="98">
        <v>0.88039880868323639</v>
      </c>
      <c r="G107" s="98">
        <v>0.73092415114140052</v>
      </c>
      <c r="H107" s="98">
        <v>0.60064268603070015</v>
      </c>
      <c r="I107" s="98">
        <v>0.54391457960202394</v>
      </c>
      <c r="J107" s="98">
        <v>0.78304766067849219</v>
      </c>
      <c r="K107" s="98">
        <v>1.126707076134267</v>
      </c>
      <c r="L107" s="98">
        <v>1.5632454799581521</v>
      </c>
      <c r="M107" s="98">
        <v>1.003103295347032</v>
      </c>
      <c r="N107" s="98">
        <v>1.0117063689418329</v>
      </c>
      <c r="O107" s="98">
        <v>0.69492630289652346</v>
      </c>
      <c r="P107" s="98">
        <v>1.7563967242727829</v>
      </c>
      <c r="Q107" s="98">
        <v>1.5351866032049886</v>
      </c>
      <c r="R107" s="98">
        <v>0.79929182525450693</v>
      </c>
      <c r="S107" s="98">
        <v>0.42593046685528635</v>
      </c>
      <c r="T107" s="98">
        <v>0.50173622670045381</v>
      </c>
      <c r="U107" s="98">
        <v>0.57273478290418245</v>
      </c>
      <c r="V107" s="98">
        <v>0.76408424064562719</v>
      </c>
      <c r="W107" s="98">
        <v>0.94384912320318537</v>
      </c>
      <c r="X107" s="98">
        <v>0.95419790835068174</v>
      </c>
      <c r="Y107" s="98">
        <v>0.7232435635527833</v>
      </c>
      <c r="DA107" s="63" t="s">
        <v>3519</v>
      </c>
    </row>
    <row r="108" spans="1:105" ht="12" customHeight="1" x14ac:dyDescent="0.25">
      <c r="A108" s="97" t="s">
        <v>53</v>
      </c>
      <c r="B108" s="98"/>
      <c r="C108" s="98">
        <v>9.3527968571126946E-4</v>
      </c>
      <c r="D108" s="98">
        <v>2.3627254159447027E-3</v>
      </c>
      <c r="E108" s="98">
        <v>3.4811598121543899E-3</v>
      </c>
      <c r="F108" s="98">
        <v>3.5601377194395293E-3</v>
      </c>
      <c r="G108" s="98">
        <v>2.8423495145547067E-3</v>
      </c>
      <c r="H108" s="98">
        <v>1.8945675774760036E-3</v>
      </c>
      <c r="I108" s="98">
        <v>1.3662480449406133E-3</v>
      </c>
      <c r="J108" s="98">
        <v>2.0859020123533542E-3</v>
      </c>
      <c r="K108" s="98">
        <v>3.0639143655553148E-3</v>
      </c>
      <c r="L108" s="98">
        <v>4.7166607121746119E-3</v>
      </c>
      <c r="M108" s="98">
        <v>3.8755365399268274E-3</v>
      </c>
      <c r="N108" s="98">
        <v>3.9404265764348932E-3</v>
      </c>
      <c r="O108" s="98">
        <v>2.6148514115092465E-3</v>
      </c>
      <c r="P108" s="98">
        <v>6.5924970313184766E-3</v>
      </c>
      <c r="Q108" s="98">
        <v>5.8096632163468151E-3</v>
      </c>
      <c r="R108" s="98">
        <v>2.986686117278944E-3</v>
      </c>
      <c r="S108" s="98">
        <v>1.4289510901665406E-3</v>
      </c>
      <c r="T108" s="98">
        <v>1.7959857538571242E-3</v>
      </c>
      <c r="U108" s="98">
        <v>2.0527920220655086E-3</v>
      </c>
      <c r="V108" s="98">
        <v>2.7614609467346528E-3</v>
      </c>
      <c r="W108" s="98">
        <v>3.3724084019596343E-3</v>
      </c>
      <c r="X108" s="98">
        <v>3.283107068168666E-3</v>
      </c>
      <c r="Y108" s="98">
        <v>2.4056491221588574E-3</v>
      </c>
      <c r="DA108" s="63" t="s">
        <v>3520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6.3472036497387715E-3</v>
      </c>
      <c r="D109" s="122">
        <f t="shared" si="41"/>
        <v>1.0219123652858231E-2</v>
      </c>
      <c r="E109" s="122">
        <f t="shared" si="41"/>
        <v>1.0452304339986718E-2</v>
      </c>
      <c r="F109" s="122">
        <f t="shared" si="41"/>
        <v>6.5872618491685034E-3</v>
      </c>
      <c r="G109" s="122">
        <f t="shared" si="41"/>
        <v>5.0973315589174784E-3</v>
      </c>
      <c r="H109" s="122">
        <f t="shared" si="41"/>
        <v>1.0464768421264205E-2</v>
      </c>
      <c r="I109" s="122">
        <f t="shared" si="41"/>
        <v>1.7659540208855233E-2</v>
      </c>
      <c r="J109" s="122">
        <f t="shared" si="41"/>
        <v>1.177097358875224E-2</v>
      </c>
      <c r="K109" s="122">
        <f t="shared" si="41"/>
        <v>1.3031180108348821E-2</v>
      </c>
      <c r="L109" s="122">
        <f t="shared" si="41"/>
        <v>2.6372391430595898E-2</v>
      </c>
      <c r="M109" s="122">
        <f t="shared" si="41"/>
        <v>1.1530736211962643E-2</v>
      </c>
      <c r="N109" s="122">
        <f t="shared" si="41"/>
        <v>9.6577719316447048E-3</v>
      </c>
      <c r="O109" s="122">
        <f t="shared" si="41"/>
        <v>4.8241287341227231E-3</v>
      </c>
      <c r="P109" s="122">
        <f t="shared" si="41"/>
        <v>7.2522566360757133E-3</v>
      </c>
      <c r="Q109" s="122">
        <f t="shared" si="41"/>
        <v>8.8747894676660215E-3</v>
      </c>
      <c r="R109" s="122">
        <f t="shared" si="41"/>
        <v>3.5122113708352496E-3</v>
      </c>
      <c r="S109" s="122">
        <f t="shared" si="41"/>
        <v>4.693994237482884E-3</v>
      </c>
      <c r="T109" s="122">
        <f t="shared" si="41"/>
        <v>4.848231048213413E-3</v>
      </c>
      <c r="U109" s="122">
        <f t="shared" si="41"/>
        <v>5.1312756942104455E-3</v>
      </c>
      <c r="V109" s="122">
        <f t="shared" si="41"/>
        <v>7.3013626880235162E-3</v>
      </c>
      <c r="W109" s="122">
        <f t="shared" si="41"/>
        <v>3.8774308443231286E-3</v>
      </c>
      <c r="X109" s="122">
        <f t="shared" si="41"/>
        <v>1.1671459513866014E-2</v>
      </c>
      <c r="Y109" s="122">
        <f t="shared" si="41"/>
        <v>1.8999178672772652E-2</v>
      </c>
      <c r="DA109" s="130" t="s">
        <v>3521</v>
      </c>
    </row>
    <row r="110" spans="1:105" ht="12" customHeight="1" x14ac:dyDescent="0.25">
      <c r="A110" s="97" t="s">
        <v>53</v>
      </c>
      <c r="B110" s="98"/>
      <c r="C110" s="98">
        <v>6.3472036497387715E-3</v>
      </c>
      <c r="D110" s="98">
        <v>1.0219123652858231E-2</v>
      </c>
      <c r="E110" s="98">
        <v>1.0452304339986718E-2</v>
      </c>
      <c r="F110" s="98">
        <v>6.5872618491685034E-3</v>
      </c>
      <c r="G110" s="98">
        <v>5.0973315589174784E-3</v>
      </c>
      <c r="H110" s="98">
        <v>1.0464768421264205E-2</v>
      </c>
      <c r="I110" s="98">
        <v>1.7659540208855233E-2</v>
      </c>
      <c r="J110" s="98">
        <v>1.177097358875224E-2</v>
      </c>
      <c r="K110" s="98">
        <v>1.3031180108348821E-2</v>
      </c>
      <c r="L110" s="98">
        <v>2.6372391430595898E-2</v>
      </c>
      <c r="M110" s="98">
        <v>1.1530736211962643E-2</v>
      </c>
      <c r="N110" s="98">
        <v>9.6577719316447048E-3</v>
      </c>
      <c r="O110" s="98">
        <v>4.8241287341227231E-3</v>
      </c>
      <c r="P110" s="98">
        <v>7.2522566360757133E-3</v>
      </c>
      <c r="Q110" s="98">
        <v>8.8747894676660215E-3</v>
      </c>
      <c r="R110" s="98">
        <v>3.5122113708352496E-3</v>
      </c>
      <c r="S110" s="98">
        <v>4.693994237482884E-3</v>
      </c>
      <c r="T110" s="98">
        <v>4.848231048213413E-3</v>
      </c>
      <c r="U110" s="98">
        <v>5.1312756942104455E-3</v>
      </c>
      <c r="V110" s="98">
        <v>7.3013626880235162E-3</v>
      </c>
      <c r="W110" s="98">
        <v>3.8774308443231286E-3</v>
      </c>
      <c r="X110" s="98">
        <v>1.1671459513866014E-2</v>
      </c>
      <c r="Y110" s="98">
        <v>1.8999178672772652E-2</v>
      </c>
      <c r="DA110" s="63" t="s">
        <v>3522</v>
      </c>
    </row>
    <row r="111" spans="1:105" ht="12" customHeight="1" x14ac:dyDescent="0.25">
      <c r="A111" s="121" t="s">
        <v>55</v>
      </c>
      <c r="B111" s="122"/>
      <c r="C111" s="122">
        <v>4.9261093798218386E-2</v>
      </c>
      <c r="D111" s="122">
        <v>0.12405677533651717</v>
      </c>
      <c r="E111" s="122">
        <v>0.15599698687515884</v>
      </c>
      <c r="F111" s="122">
        <v>0.12781200087830885</v>
      </c>
      <c r="G111" s="122">
        <v>0.10605291607381344</v>
      </c>
      <c r="H111" s="122">
        <v>9.5971645745319328E-2</v>
      </c>
      <c r="I111" s="122">
        <v>0.11169743530917198</v>
      </c>
      <c r="J111" s="122">
        <v>0.15285873168612435</v>
      </c>
      <c r="K111" s="122">
        <v>0.21035298856578755</v>
      </c>
      <c r="L111" s="122">
        <v>0.26599835105515113</v>
      </c>
      <c r="M111" s="122">
        <v>0.20584901926259144</v>
      </c>
      <c r="N111" s="122">
        <v>0.18101825860297288</v>
      </c>
      <c r="O111" s="122">
        <v>0.11363914627557432</v>
      </c>
      <c r="P111" s="122">
        <v>0.33196667888425863</v>
      </c>
      <c r="Q111" s="122">
        <v>0.30962585845763535</v>
      </c>
      <c r="R111" s="122">
        <v>0.17575501054848577</v>
      </c>
      <c r="S111" s="122">
        <v>9.7187919046300433E-2</v>
      </c>
      <c r="T111" s="122">
        <v>0.13609660876033305</v>
      </c>
      <c r="U111" s="122">
        <v>0.14694315603599536</v>
      </c>
      <c r="V111" s="122">
        <v>0.2073935544316941</v>
      </c>
      <c r="W111" s="122">
        <v>0.3253710783100216</v>
      </c>
      <c r="X111" s="122">
        <v>0.39706816059793071</v>
      </c>
      <c r="Y111" s="122">
        <v>0.307233234053438</v>
      </c>
      <c r="DA111" s="130" t="s">
        <v>3523</v>
      </c>
    </row>
    <row r="112" spans="1:105" ht="12" customHeight="1" x14ac:dyDescent="0.25">
      <c r="A112" s="97" t="s">
        <v>130</v>
      </c>
      <c r="B112" s="98"/>
      <c r="C112" s="98">
        <v>4.0596310895805593E-2</v>
      </c>
      <c r="D112" s="98">
        <v>0.11987085146359258</v>
      </c>
      <c r="E112" s="98">
        <v>9.4074379790660703E-2</v>
      </c>
      <c r="F112" s="98">
        <v>7.1321405471456142E-2</v>
      </c>
      <c r="G112" s="98">
        <v>7.1387099715650812E-2</v>
      </c>
      <c r="H112" s="98">
        <v>6.0062307399265102E-2</v>
      </c>
      <c r="I112" s="98">
        <v>7.0890339732272073E-2</v>
      </c>
      <c r="J112" s="98">
        <v>7.6890097671053453E-2</v>
      </c>
      <c r="K112" s="98">
        <v>0.10624484625605914</v>
      </c>
      <c r="L112" s="98">
        <v>0.12059442321917256</v>
      </c>
      <c r="M112" s="98">
        <v>7.2019365864349469E-2</v>
      </c>
      <c r="N112" s="98">
        <v>8.8167970824480163E-2</v>
      </c>
      <c r="O112" s="98">
        <v>6.7266660577211312E-2</v>
      </c>
      <c r="P112" s="98">
        <v>0.16455418887573639</v>
      </c>
      <c r="Q112" s="98">
        <v>0.12353057320763093</v>
      </c>
      <c r="R112" s="98">
        <v>5.9735783955237293E-2</v>
      </c>
      <c r="S112" s="98">
        <v>4.2468847471060216E-2</v>
      </c>
      <c r="T112" s="98">
        <v>4.4537842807046868E-2</v>
      </c>
      <c r="U112" s="98">
        <v>5.0122330336840056E-2</v>
      </c>
      <c r="V112" s="98">
        <v>6.5884369262749015E-2</v>
      </c>
      <c r="W112" s="98">
        <v>0.12197425907794304</v>
      </c>
      <c r="X112" s="98">
        <v>0.18096238148195753</v>
      </c>
      <c r="Y112" s="98">
        <v>0.15810364145406836</v>
      </c>
      <c r="DA112" s="63" t="s">
        <v>3524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1.2454492156059967E-4</v>
      </c>
      <c r="F113" s="98">
        <v>1.8389767339801869E-4</v>
      </c>
      <c r="G113" s="98">
        <v>0</v>
      </c>
      <c r="H113" s="98">
        <v>1.4317141142155122E-4</v>
      </c>
      <c r="I113" s="98">
        <v>0</v>
      </c>
      <c r="J113" s="98">
        <v>2.5517135756601835E-4</v>
      </c>
      <c r="K113" s="98">
        <v>5.3239707928267612E-4</v>
      </c>
      <c r="L113" s="98">
        <v>6.1506472447989222E-4</v>
      </c>
      <c r="M113" s="98">
        <v>5.3883459681808884E-4</v>
      </c>
      <c r="N113" s="98">
        <v>8.9275370557848998E-4</v>
      </c>
      <c r="O113" s="98">
        <v>5.6522157757071595E-4</v>
      </c>
      <c r="P113" s="98">
        <v>3.1942099556820248E-3</v>
      </c>
      <c r="Q113" s="98">
        <v>1.7501238635408193E-3</v>
      </c>
      <c r="R113" s="98">
        <v>1.5951643003533291E-3</v>
      </c>
      <c r="S113" s="98">
        <v>9.1923683566947546E-5</v>
      </c>
      <c r="T113" s="98">
        <v>9.319791975568449E-4</v>
      </c>
      <c r="U113" s="98">
        <v>7.7076016162931421E-4</v>
      </c>
      <c r="V113" s="98">
        <v>5.595282593600611E-4</v>
      </c>
      <c r="W113" s="98">
        <v>3.735575325941435E-3</v>
      </c>
      <c r="X113" s="98">
        <v>7.0451167766067873E-3</v>
      </c>
      <c r="Y113" s="98">
        <v>1.0402629375867615E-2</v>
      </c>
      <c r="DA113" s="63" t="s">
        <v>3525</v>
      </c>
    </row>
    <row r="114" spans="1:105" ht="12" customHeight="1" x14ac:dyDescent="0.25">
      <c r="A114" s="100" t="s">
        <v>198</v>
      </c>
      <c r="B114" s="101"/>
      <c r="C114" s="101">
        <v>0</v>
      </c>
      <c r="D114" s="101">
        <v>0</v>
      </c>
      <c r="E114" s="101">
        <v>5.2956109637231042E-5</v>
      </c>
      <c r="F114" s="101">
        <v>8.4155979976144785E-5</v>
      </c>
      <c r="G114" s="101">
        <v>0</v>
      </c>
      <c r="H114" s="101">
        <v>6.3574971703836425E-5</v>
      </c>
      <c r="I114" s="101">
        <v>0</v>
      </c>
      <c r="J114" s="101">
        <v>1.1317695076167559E-4</v>
      </c>
      <c r="K114" s="101">
        <v>2.4677642428474512E-4</v>
      </c>
      <c r="L114" s="101">
        <v>2.752506485236219E-4</v>
      </c>
      <c r="M114" s="101">
        <v>2.5167787775440069E-4</v>
      </c>
      <c r="N114" s="101">
        <v>4.1799149298851946E-4</v>
      </c>
      <c r="O114" s="101">
        <v>2.708225723293091E-4</v>
      </c>
      <c r="P114" s="101">
        <v>1.4398157307896071E-3</v>
      </c>
      <c r="Q114" s="101">
        <v>8.0683773507772636E-4</v>
      </c>
      <c r="R114" s="101">
        <v>7.2528942995743494E-4</v>
      </c>
      <c r="S114" s="101">
        <v>4.2270052972175373E-5</v>
      </c>
      <c r="T114" s="101">
        <v>5.0693688076168368E-4</v>
      </c>
      <c r="U114" s="101">
        <v>3.7902380094064321E-4</v>
      </c>
      <c r="V114" s="101">
        <v>2.6739557346327266E-4</v>
      </c>
      <c r="W114" s="101">
        <v>1.7200311835511321E-3</v>
      </c>
      <c r="X114" s="101">
        <v>2.6306434604256653E-3</v>
      </c>
      <c r="Y114" s="101">
        <v>3.2005049351419229E-3</v>
      </c>
      <c r="DA114" s="131" t="s">
        <v>3526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7.1588811923368632E-5</v>
      </c>
      <c r="F115" s="104">
        <v>9.9741693421873909E-5</v>
      </c>
      <c r="G115" s="104">
        <v>0</v>
      </c>
      <c r="H115" s="104">
        <v>7.9596439717714797E-5</v>
      </c>
      <c r="I115" s="104">
        <v>0</v>
      </c>
      <c r="J115" s="104">
        <v>1.4199440680434278E-4</v>
      </c>
      <c r="K115" s="104">
        <v>2.8562065499793099E-4</v>
      </c>
      <c r="L115" s="104">
        <v>3.3981407595627032E-4</v>
      </c>
      <c r="M115" s="104">
        <v>2.8715671906368815E-4</v>
      </c>
      <c r="N115" s="104">
        <v>4.7476221258997052E-4</v>
      </c>
      <c r="O115" s="104">
        <v>2.9439900524140685E-4</v>
      </c>
      <c r="P115" s="104">
        <v>1.7543942248924175E-3</v>
      </c>
      <c r="Q115" s="104">
        <v>9.4328612846309291E-4</v>
      </c>
      <c r="R115" s="104">
        <v>8.6987487039589433E-4</v>
      </c>
      <c r="S115" s="104">
        <v>4.9653630594772174E-5</v>
      </c>
      <c r="T115" s="104">
        <v>4.2504231679516116E-4</v>
      </c>
      <c r="U115" s="104">
        <v>3.9173636068867099E-4</v>
      </c>
      <c r="V115" s="104">
        <v>2.9213268589678838E-4</v>
      </c>
      <c r="W115" s="104">
        <v>2.0155441423903029E-3</v>
      </c>
      <c r="X115" s="104">
        <v>4.4144733161811224E-3</v>
      </c>
      <c r="Y115" s="104">
        <v>7.2021244407256919E-3</v>
      </c>
      <c r="DA115" s="132" t="s">
        <v>3527</v>
      </c>
    </row>
    <row r="116" spans="1:105" ht="12" customHeight="1" x14ac:dyDescent="0.25">
      <c r="A116" s="106" t="s">
        <v>122</v>
      </c>
      <c r="B116" s="101"/>
      <c r="C116" s="101">
        <v>8.4640738485813414E-3</v>
      </c>
      <c r="D116" s="101">
        <v>4.0807038050774437E-3</v>
      </c>
      <c r="E116" s="101">
        <v>2.9046176208935095E-2</v>
      </c>
      <c r="F116" s="101">
        <v>4.1615288850600861E-2</v>
      </c>
      <c r="G116" s="101">
        <v>2.1791666924758694E-2</v>
      </c>
      <c r="H116" s="101">
        <v>2.319601558126411E-2</v>
      </c>
      <c r="I116" s="101">
        <v>1.7659357458619872E-2</v>
      </c>
      <c r="J116" s="101">
        <v>3.5730199766044371E-2</v>
      </c>
      <c r="K116" s="101">
        <v>2.7005545618603421E-2</v>
      </c>
      <c r="L116" s="101">
        <v>8.2048965962066928E-2</v>
      </c>
      <c r="M116" s="101">
        <v>3.5926704608306943E-2</v>
      </c>
      <c r="N116" s="101">
        <v>4.1753850134110038E-2</v>
      </c>
      <c r="O116" s="101">
        <v>1.1291856278528575E-2</v>
      </c>
      <c r="P116" s="101">
        <v>1.6391875049467135E-2</v>
      </c>
      <c r="Q116" s="101">
        <v>1.9685230745503213E-2</v>
      </c>
      <c r="R116" s="101">
        <v>1.7825495628711805E-2</v>
      </c>
      <c r="S116" s="101">
        <v>1.8876473838798462E-2</v>
      </c>
      <c r="T116" s="101">
        <v>2.2609275349864701E-2</v>
      </c>
      <c r="U116" s="101">
        <v>1.8396504320224973E-2</v>
      </c>
      <c r="V116" s="101">
        <v>4.6843060734099613E-2</v>
      </c>
      <c r="W116" s="101">
        <v>1.5149068040093075E-4</v>
      </c>
      <c r="X116" s="101">
        <v>7.4178262783508059E-2</v>
      </c>
      <c r="Y116" s="101">
        <v>5.4431097528288466E-2</v>
      </c>
      <c r="DA116" s="131" t="s">
        <v>3528</v>
      </c>
    </row>
    <row r="117" spans="1:105" ht="12" customHeight="1" x14ac:dyDescent="0.25">
      <c r="A117" s="107" t="s">
        <v>121</v>
      </c>
      <c r="B117" s="104"/>
      <c r="C117" s="104">
        <v>2.0070905383144904E-4</v>
      </c>
      <c r="D117" s="104">
        <v>1.0522006784714293E-4</v>
      </c>
      <c r="E117" s="104">
        <v>3.2751885954002455E-2</v>
      </c>
      <c r="F117" s="104">
        <v>1.4691408882853852E-2</v>
      </c>
      <c r="G117" s="104">
        <v>1.2874149433403944E-2</v>
      </c>
      <c r="H117" s="104">
        <v>1.2570151353368576E-2</v>
      </c>
      <c r="I117" s="104">
        <v>2.3147738118280033E-2</v>
      </c>
      <c r="J117" s="104">
        <v>3.9983262891460522E-2</v>
      </c>
      <c r="K117" s="104">
        <v>7.6570199611842318E-2</v>
      </c>
      <c r="L117" s="104">
        <v>6.2739897149431734E-2</v>
      </c>
      <c r="M117" s="104">
        <v>9.7364114193116941E-2</v>
      </c>
      <c r="N117" s="104">
        <v>5.0203683938804193E-2</v>
      </c>
      <c r="O117" s="104">
        <v>3.4515407842263729E-2</v>
      </c>
      <c r="P117" s="104">
        <v>0.14782640500337307</v>
      </c>
      <c r="Q117" s="104">
        <v>0.16465993064096035</v>
      </c>
      <c r="R117" s="104">
        <v>9.6598566664183344E-2</v>
      </c>
      <c r="S117" s="104">
        <v>3.5750674052874805E-2</v>
      </c>
      <c r="T117" s="104">
        <v>6.801751140586465E-2</v>
      </c>
      <c r="U117" s="104">
        <v>7.7653561217301006E-2</v>
      </c>
      <c r="V117" s="104">
        <v>9.4106596175485419E-2</v>
      </c>
      <c r="W117" s="104">
        <v>0.19950975322573616</v>
      </c>
      <c r="X117" s="104">
        <v>0.13488239955585832</v>
      </c>
      <c r="Y117" s="104">
        <v>8.4295865695213579E-2</v>
      </c>
      <c r="DA117" s="132" t="s">
        <v>3529</v>
      </c>
    </row>
    <row r="118" spans="1:105" ht="12" customHeight="1" x14ac:dyDescent="0.25">
      <c r="A118" s="108" t="s">
        <v>53</v>
      </c>
      <c r="B118" s="98"/>
      <c r="C118" s="98">
        <v>3.2015409696586665E-5</v>
      </c>
      <c r="D118" s="98">
        <v>1.9635733390447859E-5</v>
      </c>
      <c r="E118" s="98">
        <v>1.3955940124432478E-2</v>
      </c>
      <c r="F118" s="98">
        <v>5.4529295015151805E-3</v>
      </c>
      <c r="G118" s="98">
        <v>5.3845096077557789E-3</v>
      </c>
      <c r="H118" s="98">
        <v>5.1840825506973259E-3</v>
      </c>
      <c r="I118" s="98">
        <v>1.114106146803428E-2</v>
      </c>
      <c r="J118" s="98">
        <v>1.7583908606282228E-2</v>
      </c>
      <c r="K118" s="98">
        <v>3.4448167926081616E-2</v>
      </c>
      <c r="L118" s="98">
        <v>2.8029778517314172E-2</v>
      </c>
      <c r="M118" s="98">
        <v>4.5430450564533195E-2</v>
      </c>
      <c r="N118" s="98">
        <v>2.3342149698097621E-2</v>
      </c>
      <c r="O118" s="98">
        <v>1.6723193432125014E-2</v>
      </c>
      <c r="P118" s="98">
        <v>6.4013112466622168E-2</v>
      </c>
      <c r="Q118" s="98">
        <v>7.1076197253709908E-2</v>
      </c>
      <c r="R118" s="98">
        <v>4.2174474186750265E-2</v>
      </c>
      <c r="S118" s="98">
        <v>1.6477527202533877E-2</v>
      </c>
      <c r="T118" s="98">
        <v>3.0281597432936045E-2</v>
      </c>
      <c r="U118" s="98">
        <v>3.4162413560029595E-2</v>
      </c>
      <c r="V118" s="98">
        <v>3.8488307454961332E-2</v>
      </c>
      <c r="W118" s="98">
        <v>8.9102867243604708E-2</v>
      </c>
      <c r="X118" s="98">
        <v>5.6512256961330852E-2</v>
      </c>
      <c r="Y118" s="98">
        <v>3.131912057773717E-2</v>
      </c>
      <c r="DA118" s="63" t="s">
        <v>3530</v>
      </c>
    </row>
    <row r="119" spans="1:105" ht="12" customHeight="1" x14ac:dyDescent="0.25">
      <c r="A119" s="108" t="s">
        <v>52</v>
      </c>
      <c r="B119" s="98"/>
      <c r="C119" s="98">
        <v>1.6869364413486237E-4</v>
      </c>
      <c r="D119" s="98">
        <v>8.5584334456695072E-5</v>
      </c>
      <c r="E119" s="98">
        <v>1.8795945829569977E-2</v>
      </c>
      <c r="F119" s="98">
        <v>9.2384793813386715E-3</v>
      </c>
      <c r="G119" s="98">
        <v>7.4896398256481637E-3</v>
      </c>
      <c r="H119" s="98">
        <v>7.3860688026712506E-3</v>
      </c>
      <c r="I119" s="98">
        <v>1.2006676650245749E-2</v>
      </c>
      <c r="J119" s="98">
        <v>2.2399354285178287E-2</v>
      </c>
      <c r="K119" s="98">
        <v>4.2122031685760709E-2</v>
      </c>
      <c r="L119" s="98">
        <v>3.4710118632117558E-2</v>
      </c>
      <c r="M119" s="98">
        <v>5.1933663628583752E-2</v>
      </c>
      <c r="N119" s="98">
        <v>2.6861534240706576E-2</v>
      </c>
      <c r="O119" s="98">
        <v>1.7792214410138719E-2</v>
      </c>
      <c r="P119" s="98">
        <v>8.3813292536750919E-2</v>
      </c>
      <c r="Q119" s="98">
        <v>9.3583733387250442E-2</v>
      </c>
      <c r="R119" s="98">
        <v>5.4424092477433086E-2</v>
      </c>
      <c r="S119" s="98">
        <v>1.9273146850340924E-2</v>
      </c>
      <c r="T119" s="98">
        <v>3.7735913972928595E-2</v>
      </c>
      <c r="U119" s="98">
        <v>4.3491147657271426E-2</v>
      </c>
      <c r="V119" s="98">
        <v>5.5618288720524101E-2</v>
      </c>
      <c r="W119" s="98">
        <v>0.11040688598213147</v>
      </c>
      <c r="X119" s="98">
        <v>7.8370142594527473E-2</v>
      </c>
      <c r="Y119" s="98">
        <v>5.2976745117476409E-2</v>
      </c>
      <c r="DA119" s="63" t="s">
        <v>3531</v>
      </c>
    </row>
    <row r="120" spans="1:105" ht="12" customHeight="1" x14ac:dyDescent="0.25">
      <c r="A120" s="121" t="s">
        <v>54</v>
      </c>
      <c r="B120" s="122"/>
      <c r="C120" s="122">
        <v>3.4637682420682811E-2</v>
      </c>
      <c r="D120" s="122">
        <v>5.1064906786231226E-2</v>
      </c>
      <c r="E120" s="122">
        <v>8.1211575144015585E-2</v>
      </c>
      <c r="F120" s="122">
        <v>6.4081867911862156E-2</v>
      </c>
      <c r="G120" s="122">
        <v>5.3634705143420343E-2</v>
      </c>
      <c r="H120" s="122">
        <v>4.6847931277259815E-2</v>
      </c>
      <c r="I120" s="122">
        <v>5.6166411274598219E-2</v>
      </c>
      <c r="J120" s="122">
        <v>6.2119960662235428E-2</v>
      </c>
      <c r="K120" s="122">
        <v>8.7095381389277512E-2</v>
      </c>
      <c r="L120" s="122">
        <v>9.6646953912801634E-2</v>
      </c>
      <c r="M120" s="122">
        <v>7.2549263496752101E-2</v>
      </c>
      <c r="N120" s="122">
        <v>7.0016127593492183E-2</v>
      </c>
      <c r="O120" s="122">
        <v>5.0259076588132834E-2</v>
      </c>
      <c r="P120" s="122">
        <v>0.13914107343830209</v>
      </c>
      <c r="Q120" s="122">
        <v>0.12017162853464682</v>
      </c>
      <c r="R120" s="122">
        <v>6.5958990543083573E-2</v>
      </c>
      <c r="S120" s="122">
        <v>3.9655492912345526E-2</v>
      </c>
      <c r="T120" s="122">
        <v>5.2431953823809718E-2</v>
      </c>
      <c r="U120" s="122">
        <v>5.8228574687425261E-2</v>
      </c>
      <c r="V120" s="122">
        <v>7.9938549208890583E-2</v>
      </c>
      <c r="W120" s="122">
        <v>0.11603499523165658</v>
      </c>
      <c r="X120" s="122">
        <v>0.15202937139041597</v>
      </c>
      <c r="Y120" s="122">
        <v>0.11814968342022564</v>
      </c>
      <c r="DA120" s="130" t="s">
        <v>3532</v>
      </c>
    </row>
    <row r="121" spans="1:105" ht="12" customHeight="1" x14ac:dyDescent="0.25">
      <c r="A121" s="97" t="s">
        <v>50</v>
      </c>
      <c r="B121" s="98"/>
      <c r="C121" s="98">
        <v>2.8505348670366401E-2</v>
      </c>
      <c r="D121" s="98">
        <v>4.3473661422742463E-2</v>
      </c>
      <c r="E121" s="98">
        <v>2.4210681926965572E-2</v>
      </c>
      <c r="F121" s="98">
        <v>1.9283253387203186E-2</v>
      </c>
      <c r="G121" s="98">
        <v>2.7278800160922594E-2</v>
      </c>
      <c r="H121" s="98">
        <v>2.2864636592047072E-2</v>
      </c>
      <c r="I121" s="98">
        <v>3.345964166023644E-2</v>
      </c>
      <c r="J121" s="98">
        <v>2.1379013357110122E-2</v>
      </c>
      <c r="K121" s="98">
        <v>3.4142881447936341E-2</v>
      </c>
      <c r="L121" s="98">
        <v>2.1224075095472819E-2</v>
      </c>
      <c r="M121" s="98">
        <v>8.6971287597427793E-3</v>
      </c>
      <c r="N121" s="98">
        <v>1.6012929769386966E-2</v>
      </c>
      <c r="O121" s="98">
        <v>1.8879186380532358E-2</v>
      </c>
      <c r="P121" s="98">
        <v>4.4134699631087224E-2</v>
      </c>
      <c r="Q121" s="98">
        <v>2.9059052072635514E-2</v>
      </c>
      <c r="R121" s="98">
        <v>1.480636559576598E-2</v>
      </c>
      <c r="S121" s="98">
        <v>1.4342862211870436E-2</v>
      </c>
      <c r="T121" s="98">
        <v>1.6260217454274944E-2</v>
      </c>
      <c r="U121" s="98">
        <v>1.8308145165967484E-2</v>
      </c>
      <c r="V121" s="98">
        <v>2.3644892083054866E-2</v>
      </c>
      <c r="W121" s="98">
        <v>3.844860732907792E-2</v>
      </c>
      <c r="X121" s="98">
        <v>5.18342858349349E-2</v>
      </c>
      <c r="Y121" s="98">
        <v>4.6471540318239968E-2</v>
      </c>
      <c r="DA121" s="63" t="s">
        <v>3533</v>
      </c>
    </row>
    <row r="122" spans="1:105" ht="12" customHeight="1" x14ac:dyDescent="0.25">
      <c r="A122" s="109" t="s">
        <v>120</v>
      </c>
      <c r="B122" s="33"/>
      <c r="C122" s="33">
        <v>6.1323337503164134E-3</v>
      </c>
      <c r="D122" s="33">
        <v>7.5912453634887616E-3</v>
      </c>
      <c r="E122" s="33">
        <v>5.7000893217050014E-2</v>
      </c>
      <c r="F122" s="33">
        <v>4.4798614524658976E-2</v>
      </c>
      <c r="G122" s="33">
        <v>2.6355904982497749E-2</v>
      </c>
      <c r="H122" s="33">
        <v>2.3983294685212746E-2</v>
      </c>
      <c r="I122" s="33">
        <v>2.2706769614361785E-2</v>
      </c>
      <c r="J122" s="33">
        <v>4.07409473051253E-2</v>
      </c>
      <c r="K122" s="33">
        <v>5.2952499941341179E-2</v>
      </c>
      <c r="L122" s="33">
        <v>7.5422878817328814E-2</v>
      </c>
      <c r="M122" s="33">
        <v>6.3852134737009306E-2</v>
      </c>
      <c r="N122" s="33">
        <v>5.4003197824105217E-2</v>
      </c>
      <c r="O122" s="33">
        <v>3.1379890207600472E-2</v>
      </c>
      <c r="P122" s="33">
        <v>9.5006373807214856E-2</v>
      </c>
      <c r="Q122" s="33">
        <v>9.1112576462011319E-2</v>
      </c>
      <c r="R122" s="33">
        <v>5.1152624947317593E-2</v>
      </c>
      <c r="S122" s="33">
        <v>2.5312630700475097E-2</v>
      </c>
      <c r="T122" s="33">
        <v>3.6171736369534774E-2</v>
      </c>
      <c r="U122" s="33">
        <v>3.992042952145778E-2</v>
      </c>
      <c r="V122" s="33">
        <v>5.6293657125835714E-2</v>
      </c>
      <c r="W122" s="33">
        <v>7.7586387902578671E-2</v>
      </c>
      <c r="X122" s="33">
        <v>0.10019508555548108</v>
      </c>
      <c r="Y122" s="33">
        <v>7.167814310198567E-2</v>
      </c>
      <c r="DA122" s="60" t="s">
        <v>3534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209</v>
      </c>
      <c r="B124" s="117"/>
      <c r="C124" s="117">
        <f t="shared" ref="C124:Q124" si="42">C125+C128+C130+C139</f>
        <v>655.03400588901559</v>
      </c>
      <c r="D124" s="117">
        <f t="shared" si="42"/>
        <v>466.9220388558291</v>
      </c>
      <c r="E124" s="117">
        <f t="shared" si="42"/>
        <v>467.52060361762267</v>
      </c>
      <c r="F124" s="117">
        <f t="shared" si="42"/>
        <v>576.35965914213273</v>
      </c>
      <c r="G124" s="117">
        <f t="shared" si="42"/>
        <v>402.31776531972793</v>
      </c>
      <c r="H124" s="117">
        <f t="shared" si="42"/>
        <v>324.79175771603605</v>
      </c>
      <c r="I124" s="117">
        <f t="shared" si="42"/>
        <v>421.68984273047005</v>
      </c>
      <c r="J124" s="117">
        <f t="shared" si="42"/>
        <v>458.12520968506072</v>
      </c>
      <c r="K124" s="117">
        <f t="shared" si="42"/>
        <v>481.15472042792152</v>
      </c>
      <c r="L124" s="117">
        <f t="shared" si="42"/>
        <v>474.72334115497119</v>
      </c>
      <c r="M124" s="117">
        <f t="shared" si="42"/>
        <v>549.61498628570916</v>
      </c>
      <c r="N124" s="117">
        <f t="shared" si="42"/>
        <v>596.73385763244733</v>
      </c>
      <c r="O124" s="117">
        <f t="shared" si="42"/>
        <v>608.78887456697828</v>
      </c>
      <c r="P124" s="117">
        <f t="shared" si="42"/>
        <v>456.62353362831072</v>
      </c>
      <c r="Q124" s="117">
        <f t="shared" si="42"/>
        <v>519.004819691016</v>
      </c>
      <c r="R124" s="117">
        <f t="shared" ref="R124:V124" si="43">R125+R128+R130+R139</f>
        <v>359.37942018667752</v>
      </c>
      <c r="S124" s="117">
        <f t="shared" si="43"/>
        <v>340.03760441826125</v>
      </c>
      <c r="T124" s="117">
        <f t="shared" si="43"/>
        <v>233.94237578766007</v>
      </c>
      <c r="U124" s="117">
        <f t="shared" si="43"/>
        <v>304.44112116917285</v>
      </c>
      <c r="V124" s="117">
        <f t="shared" si="43"/>
        <v>250.32053531636168</v>
      </c>
      <c r="W124" s="117">
        <f t="shared" ref="W124:Y124" si="44">W125+W128+W130+W139</f>
        <v>309.99219726032464</v>
      </c>
      <c r="X124" s="117">
        <f t="shared" si="44"/>
        <v>261.03083256646585</v>
      </c>
      <c r="Y124" s="117">
        <f t="shared" si="44"/>
        <v>281.79070932061012</v>
      </c>
      <c r="DA124" s="129" t="s">
        <v>3535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564.79695699187073</v>
      </c>
      <c r="D125" s="122">
        <f t="shared" si="45"/>
        <v>401.46046035098482</v>
      </c>
      <c r="E125" s="122">
        <f t="shared" si="45"/>
        <v>397.74390777861692</v>
      </c>
      <c r="F125" s="122">
        <f t="shared" si="45"/>
        <v>480.70229634001447</v>
      </c>
      <c r="G125" s="122">
        <f t="shared" si="45"/>
        <v>335.14799614687831</v>
      </c>
      <c r="H125" s="122">
        <f t="shared" si="45"/>
        <v>267.24823377894842</v>
      </c>
      <c r="I125" s="122">
        <f t="shared" si="45"/>
        <v>343.55918769971419</v>
      </c>
      <c r="J125" s="122">
        <f t="shared" si="45"/>
        <v>386.7840141458164</v>
      </c>
      <c r="K125" s="122">
        <f t="shared" si="45"/>
        <v>398.86324777283482</v>
      </c>
      <c r="L125" s="122">
        <f t="shared" si="45"/>
        <v>395.0004001972942</v>
      </c>
      <c r="M125" s="122">
        <f t="shared" si="45"/>
        <v>446.99859805745268</v>
      </c>
      <c r="N125" s="122">
        <f t="shared" si="45"/>
        <v>484.56237143327826</v>
      </c>
      <c r="O125" s="122">
        <f t="shared" si="45"/>
        <v>505.20794563013663</v>
      </c>
      <c r="P125" s="122">
        <f t="shared" si="45"/>
        <v>366.68898420660605</v>
      </c>
      <c r="Q125" s="122">
        <f t="shared" si="45"/>
        <v>414.84005932622</v>
      </c>
      <c r="R125" s="122">
        <f t="shared" ref="R125:V125" si="46">SUM(R126:R127)</f>
        <v>286.41889708170538</v>
      </c>
      <c r="S125" s="122">
        <f t="shared" si="46"/>
        <v>270.03365026339299</v>
      </c>
      <c r="T125" s="122">
        <f t="shared" si="46"/>
        <v>188.74582815582852</v>
      </c>
      <c r="U125" s="122">
        <f t="shared" si="46"/>
        <v>239.09711569713258</v>
      </c>
      <c r="V125" s="122">
        <f t="shared" si="46"/>
        <v>194.1688954101958</v>
      </c>
      <c r="W125" s="122">
        <f t="shared" ref="W125:Y125" si="47">SUM(W126:W127)</f>
        <v>236.50014888722083</v>
      </c>
      <c r="X125" s="122">
        <f t="shared" si="47"/>
        <v>193.52338661208418</v>
      </c>
      <c r="Y125" s="122">
        <f t="shared" si="47"/>
        <v>194.92230034914243</v>
      </c>
      <c r="DA125" s="130" t="s">
        <v>3536</v>
      </c>
    </row>
    <row r="126" spans="1:105" ht="12" customHeight="1" x14ac:dyDescent="0.25">
      <c r="A126" s="97" t="s">
        <v>199</v>
      </c>
      <c r="B126" s="98"/>
      <c r="C126" s="98">
        <v>562.40428269741358</v>
      </c>
      <c r="D126" s="98">
        <v>399.66614065261081</v>
      </c>
      <c r="E126" s="98">
        <v>396.00950766154324</v>
      </c>
      <c r="F126" s="98">
        <v>478.60188927680269</v>
      </c>
      <c r="G126" s="98">
        <v>333.73445951870673</v>
      </c>
      <c r="H126" s="98">
        <v>266.14937405362355</v>
      </c>
      <c r="I126" s="98">
        <v>342.24123662871762</v>
      </c>
      <c r="J126" s="98">
        <v>385.32263700694807</v>
      </c>
      <c r="K126" s="98">
        <v>397.40896621901078</v>
      </c>
      <c r="L126" s="98">
        <v>393.55431988931593</v>
      </c>
      <c r="M126" s="98">
        <v>445.38093377230769</v>
      </c>
      <c r="N126" s="98">
        <v>482.79116407926125</v>
      </c>
      <c r="O126" s="98">
        <v>503.3688801273085</v>
      </c>
      <c r="P126" s="98">
        <v>365.28259470360183</v>
      </c>
      <c r="Q126" s="98">
        <v>413.27470576465356</v>
      </c>
      <c r="R126" s="98">
        <v>285.36974087265281</v>
      </c>
      <c r="S126" s="98">
        <v>269.05984513253333</v>
      </c>
      <c r="T126" s="98">
        <v>188.05959159186077</v>
      </c>
      <c r="U126" s="98">
        <v>238.24138087438831</v>
      </c>
      <c r="V126" s="98">
        <v>193.4758842271732</v>
      </c>
      <c r="W126" s="98">
        <v>235.67360977089265</v>
      </c>
      <c r="X126" s="98">
        <v>192.88357177558237</v>
      </c>
      <c r="Y126" s="98">
        <v>194.28778878339509</v>
      </c>
      <c r="DA126" s="63" t="s">
        <v>3537</v>
      </c>
    </row>
    <row r="127" spans="1:105" ht="12" customHeight="1" x14ac:dyDescent="0.25">
      <c r="A127" s="97" t="s">
        <v>53</v>
      </c>
      <c r="B127" s="98"/>
      <c r="C127" s="98">
        <v>2.3926742944571306</v>
      </c>
      <c r="D127" s="98">
        <v>1.7943196983739917</v>
      </c>
      <c r="E127" s="98">
        <v>1.7344001170737025</v>
      </c>
      <c r="F127" s="98">
        <v>2.100407063211752</v>
      </c>
      <c r="G127" s="98">
        <v>1.4135366281716015</v>
      </c>
      <c r="H127" s="98">
        <v>1.0988597253248968</v>
      </c>
      <c r="I127" s="98">
        <v>1.3179510709965707</v>
      </c>
      <c r="J127" s="98">
        <v>1.4613771388683015</v>
      </c>
      <c r="K127" s="98">
        <v>1.4542815538240543</v>
      </c>
      <c r="L127" s="98">
        <v>1.4460803079782514</v>
      </c>
      <c r="M127" s="98">
        <v>1.6176642851449947</v>
      </c>
      <c r="N127" s="98">
        <v>1.7712073540170123</v>
      </c>
      <c r="O127" s="98">
        <v>1.8390655028281131</v>
      </c>
      <c r="P127" s="98">
        <v>1.4063895030042337</v>
      </c>
      <c r="Q127" s="98">
        <v>1.5653535615664262</v>
      </c>
      <c r="R127" s="98">
        <v>1.0491562090525444</v>
      </c>
      <c r="S127" s="98">
        <v>0.97380513085967568</v>
      </c>
      <c r="T127" s="98">
        <v>0.6862365639677569</v>
      </c>
      <c r="U127" s="98">
        <v>0.85573482274425339</v>
      </c>
      <c r="V127" s="98">
        <v>0.69301118302261533</v>
      </c>
      <c r="W127" s="98">
        <v>0.82653911632817467</v>
      </c>
      <c r="X127" s="98">
        <v>0.63981483650182547</v>
      </c>
      <c r="Y127" s="98">
        <v>0.63451156574735368</v>
      </c>
      <c r="DA127" s="63" t="s">
        <v>3538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1.1845531279484065</v>
      </c>
      <c r="D128" s="122">
        <f t="shared" si="48"/>
        <v>0.3951804797308206</v>
      </c>
      <c r="E128" s="122">
        <f t="shared" si="48"/>
        <v>1.4399103559205062</v>
      </c>
      <c r="F128" s="122">
        <f t="shared" si="48"/>
        <v>2.9510894329884008</v>
      </c>
      <c r="G128" s="122">
        <f t="shared" si="48"/>
        <v>1.7536785719134282</v>
      </c>
      <c r="H128" s="122">
        <f t="shared" si="48"/>
        <v>2.6205761742850489</v>
      </c>
      <c r="I128" s="122">
        <f t="shared" si="48"/>
        <v>3.2530667981444803</v>
      </c>
      <c r="J128" s="122">
        <f t="shared" si="48"/>
        <v>1.9431399756500807</v>
      </c>
      <c r="K128" s="122">
        <f t="shared" si="48"/>
        <v>2.9932409471503809</v>
      </c>
      <c r="L128" s="122">
        <f t="shared" si="48"/>
        <v>3.4423973882811842</v>
      </c>
      <c r="M128" s="122">
        <f t="shared" si="48"/>
        <v>4.577790898914353</v>
      </c>
      <c r="N128" s="122">
        <f t="shared" si="48"/>
        <v>8.0116221172136761</v>
      </c>
      <c r="O128" s="122">
        <f t="shared" si="48"/>
        <v>4.5585018264457879</v>
      </c>
      <c r="P128" s="122">
        <f t="shared" si="48"/>
        <v>2.0908657166633562</v>
      </c>
      <c r="Q128" s="122">
        <f t="shared" si="48"/>
        <v>2.7091433505168028</v>
      </c>
      <c r="R128" s="122">
        <f t="shared" si="48"/>
        <v>2.535316382940612</v>
      </c>
      <c r="S128" s="122">
        <f t="shared" si="48"/>
        <v>2.6082378237256671</v>
      </c>
      <c r="T128" s="122">
        <f t="shared" si="48"/>
        <v>2.3862539224140966</v>
      </c>
      <c r="U128" s="122">
        <f t="shared" si="48"/>
        <v>2.7582709866325708</v>
      </c>
      <c r="V128" s="122">
        <f t="shared" si="48"/>
        <v>1.9559279151736781</v>
      </c>
      <c r="W128" s="122">
        <f t="shared" si="48"/>
        <v>2.4891877457279588</v>
      </c>
      <c r="X128" s="122">
        <f t="shared" si="48"/>
        <v>2.2166014222644335</v>
      </c>
      <c r="Y128" s="122">
        <f t="shared" si="48"/>
        <v>3.2039627084842346</v>
      </c>
      <c r="DA128" s="130" t="s">
        <v>3539</v>
      </c>
    </row>
    <row r="129" spans="1:105" ht="12" customHeight="1" x14ac:dyDescent="0.25">
      <c r="A129" s="97" t="s">
        <v>53</v>
      </c>
      <c r="B129" s="98"/>
      <c r="C129" s="98">
        <v>1.1845531279484065</v>
      </c>
      <c r="D129" s="98">
        <v>0.3951804797308206</v>
      </c>
      <c r="E129" s="98">
        <v>1.4399103559205062</v>
      </c>
      <c r="F129" s="98">
        <v>2.9510894329884008</v>
      </c>
      <c r="G129" s="98">
        <v>1.7536785719134282</v>
      </c>
      <c r="H129" s="98">
        <v>2.6205761742850489</v>
      </c>
      <c r="I129" s="98">
        <v>3.2530667981444803</v>
      </c>
      <c r="J129" s="98">
        <v>1.9431399756500807</v>
      </c>
      <c r="K129" s="98">
        <v>2.9932409471503809</v>
      </c>
      <c r="L129" s="98">
        <v>3.4423973882811842</v>
      </c>
      <c r="M129" s="98">
        <v>4.577790898914353</v>
      </c>
      <c r="N129" s="98">
        <v>8.0116221172136761</v>
      </c>
      <c r="O129" s="98">
        <v>4.5585018264457879</v>
      </c>
      <c r="P129" s="98">
        <v>2.0908657166633562</v>
      </c>
      <c r="Q129" s="98">
        <v>2.7091433505168028</v>
      </c>
      <c r="R129" s="98">
        <v>2.535316382940612</v>
      </c>
      <c r="S129" s="98">
        <v>2.6082378237256671</v>
      </c>
      <c r="T129" s="98">
        <v>2.3862539224140966</v>
      </c>
      <c r="U129" s="98">
        <v>2.7582709866325708</v>
      </c>
      <c r="V129" s="98">
        <v>1.9559279151736781</v>
      </c>
      <c r="W129" s="98">
        <v>2.4891877457279588</v>
      </c>
      <c r="X129" s="98">
        <v>2.2166014222644335</v>
      </c>
      <c r="Y129" s="98">
        <v>3.2039627084842346</v>
      </c>
      <c r="DA129" s="63" t="s">
        <v>3540</v>
      </c>
    </row>
    <row r="130" spans="1:105" ht="12" customHeight="1" x14ac:dyDescent="0.25">
      <c r="A130" s="121" t="s">
        <v>55</v>
      </c>
      <c r="B130" s="122"/>
      <c r="C130" s="122">
        <v>63.195227835269591</v>
      </c>
      <c r="D130" s="122">
        <v>47.404694538687849</v>
      </c>
      <c r="E130" s="122">
        <v>48.122138160951351</v>
      </c>
      <c r="F130" s="122">
        <v>65.879750003297289</v>
      </c>
      <c r="G130" s="122">
        <v>45.697322057147019</v>
      </c>
      <c r="H130" s="122">
        <v>38.918886757359516</v>
      </c>
      <c r="I130" s="122">
        <v>53.577003804278604</v>
      </c>
      <c r="J130" s="122">
        <v>50.065093917987369</v>
      </c>
      <c r="K130" s="122">
        <v>57.024586114161878</v>
      </c>
      <c r="L130" s="122">
        <v>53.702544557473594</v>
      </c>
      <c r="M130" s="122">
        <v>71.155226888235788</v>
      </c>
      <c r="N130" s="122">
        <v>74.683326518093565</v>
      </c>
      <c r="O130" s="122">
        <v>71.517892976453965</v>
      </c>
      <c r="P130" s="122">
        <v>64.596660049770321</v>
      </c>
      <c r="Q130" s="122">
        <v>74.846629464175962</v>
      </c>
      <c r="R130" s="122">
        <v>52.254114260974525</v>
      </c>
      <c r="S130" s="122">
        <v>49.860132669778658</v>
      </c>
      <c r="T130" s="122">
        <v>32.00752808701052</v>
      </c>
      <c r="U130" s="122">
        <v>45.929517297778659</v>
      </c>
      <c r="V130" s="122">
        <v>38.962141120470847</v>
      </c>
      <c r="W130" s="122">
        <v>51.919257194063043</v>
      </c>
      <c r="X130" s="122">
        <v>47.076687265388472</v>
      </c>
      <c r="Y130" s="122">
        <v>59.360600039509386</v>
      </c>
      <c r="DA130" s="130" t="s">
        <v>3541</v>
      </c>
    </row>
    <row r="131" spans="1:105" ht="12" customHeight="1" x14ac:dyDescent="0.25">
      <c r="A131" s="97" t="s">
        <v>128</v>
      </c>
      <c r="B131" s="98"/>
      <c r="C131" s="98">
        <v>40.627193488121719</v>
      </c>
      <c r="D131" s="98">
        <v>29.78673436105386</v>
      </c>
      <c r="E131" s="98">
        <v>30.622502904979342</v>
      </c>
      <c r="F131" s="98">
        <v>37.428098080395479</v>
      </c>
      <c r="G131" s="98">
        <v>24.950063521292968</v>
      </c>
      <c r="H131" s="98">
        <v>20.480859779053098</v>
      </c>
      <c r="I131" s="98">
        <v>37.296153233563253</v>
      </c>
      <c r="J131" s="98">
        <v>39.317480061518026</v>
      </c>
      <c r="K131" s="98">
        <v>40.367114203395381</v>
      </c>
      <c r="L131" s="98">
        <v>39.686983536112614</v>
      </c>
      <c r="M131" s="98">
        <v>55.502241164029762</v>
      </c>
      <c r="N131" s="98">
        <v>53.986274635290492</v>
      </c>
      <c r="O131" s="98">
        <v>53.677585633827441</v>
      </c>
      <c r="P131" s="98">
        <v>34.173165075450669</v>
      </c>
      <c r="Q131" s="98">
        <v>37.641635711648483</v>
      </c>
      <c r="R131" s="98">
        <v>32.260479133791321</v>
      </c>
      <c r="S131" s="98">
        <v>32.901152421907753</v>
      </c>
      <c r="T131" s="98">
        <v>24.059425191715562</v>
      </c>
      <c r="U131" s="98">
        <v>33.914136567817742</v>
      </c>
      <c r="V131" s="98">
        <v>30.17179470304977</v>
      </c>
      <c r="W131" s="98">
        <v>43.246005730688339</v>
      </c>
      <c r="X131" s="98">
        <v>37.630968618888232</v>
      </c>
      <c r="Y131" s="98">
        <v>43.186859024500862</v>
      </c>
      <c r="DA131" s="63" t="s">
        <v>3542</v>
      </c>
    </row>
    <row r="132" spans="1:105" ht="12" customHeight="1" x14ac:dyDescent="0.25">
      <c r="A132" s="97" t="s">
        <v>127</v>
      </c>
      <c r="B132" s="98"/>
      <c r="C132" s="98">
        <v>6.4520741844696625E-2</v>
      </c>
      <c r="D132" s="98">
        <v>3.9477550061692755E-2</v>
      </c>
      <c r="E132" s="98">
        <v>6.7363923600019249E-2</v>
      </c>
      <c r="F132" s="98">
        <v>6.842762916977374E-2</v>
      </c>
      <c r="G132" s="98">
        <v>4.6423879802058032E-2</v>
      </c>
      <c r="H132" s="98">
        <v>4.1111851367886365E-2</v>
      </c>
      <c r="I132" s="98">
        <v>0.14184147716586726</v>
      </c>
      <c r="J132" s="98">
        <v>0.1251413432417004</v>
      </c>
      <c r="K132" s="98">
        <v>0.30213533386963365</v>
      </c>
      <c r="L132" s="98">
        <v>0.11764093182108167</v>
      </c>
      <c r="M132" s="98">
        <v>0.16727192299770632</v>
      </c>
      <c r="N132" s="98">
        <v>0.10075775424560843</v>
      </c>
      <c r="O132" s="98">
        <v>0.24817660849266071</v>
      </c>
      <c r="P132" s="98">
        <v>0.54320460734089449</v>
      </c>
      <c r="Q132" s="98">
        <v>0.38838300185921476</v>
      </c>
      <c r="R132" s="98">
        <v>0.2622576011689477</v>
      </c>
      <c r="S132" s="98">
        <v>0.11816141165884643</v>
      </c>
      <c r="T132" s="98">
        <v>0.14892530730246337</v>
      </c>
      <c r="U132" s="98">
        <v>0.25135079396213084</v>
      </c>
      <c r="V132" s="98">
        <v>0.21418630302802683</v>
      </c>
      <c r="W132" s="98">
        <v>0.45950431083809773</v>
      </c>
      <c r="X132" s="98">
        <v>0.95713265742971487</v>
      </c>
      <c r="Y132" s="98">
        <v>1.2170844792827331</v>
      </c>
      <c r="DA132" s="63" t="s">
        <v>3543</v>
      </c>
    </row>
    <row r="133" spans="1:105" ht="12" customHeight="1" x14ac:dyDescent="0.25">
      <c r="A133" s="100" t="s">
        <v>199</v>
      </c>
      <c r="B133" s="101"/>
      <c r="C133" s="101">
        <v>3.1483779011694191E-2</v>
      </c>
      <c r="D133" s="101">
        <v>1.9396578694610447E-2</v>
      </c>
      <c r="E133" s="101">
        <v>3.2013505256077532E-2</v>
      </c>
      <c r="F133" s="101">
        <v>3.094897960918952E-2</v>
      </c>
      <c r="G133" s="101">
        <v>2.1777326269349299E-2</v>
      </c>
      <c r="H133" s="101">
        <v>1.9964821430685696E-2</v>
      </c>
      <c r="I133" s="101">
        <v>7.0757457443304084E-2</v>
      </c>
      <c r="J133" s="101">
        <v>5.9929962597121203E-2</v>
      </c>
      <c r="K133" s="101">
        <v>0.13752843305498125</v>
      </c>
      <c r="L133" s="101">
        <v>5.0897559244199565E-2</v>
      </c>
      <c r="M133" s="101">
        <v>6.3699753029330175E-2</v>
      </c>
      <c r="N133" s="101">
        <v>3.9943489700434098E-2</v>
      </c>
      <c r="O133" s="101">
        <v>0.10324248218947484</v>
      </c>
      <c r="P133" s="101">
        <v>0.22908885880300422</v>
      </c>
      <c r="Q133" s="101">
        <v>0.16961350904663017</v>
      </c>
      <c r="R133" s="101">
        <v>0.11310535168972255</v>
      </c>
      <c r="S133" s="101">
        <v>5.8284472645581856E-2</v>
      </c>
      <c r="T133" s="101">
        <v>7.0872499779223594E-2</v>
      </c>
      <c r="U133" s="101">
        <v>0.1200505004333348</v>
      </c>
      <c r="V133" s="101">
        <v>9.8125000988402961E-2</v>
      </c>
      <c r="W133" s="101">
        <v>0.22105437889331572</v>
      </c>
      <c r="X133" s="101">
        <v>0.36974521487181899</v>
      </c>
      <c r="Y133" s="101">
        <v>0.37030751945145618</v>
      </c>
      <c r="DA133" s="131" t="s">
        <v>3544</v>
      </c>
    </row>
    <row r="134" spans="1:105" ht="12" customHeight="1" x14ac:dyDescent="0.25">
      <c r="A134" s="103" t="s">
        <v>52</v>
      </c>
      <c r="B134" s="104"/>
      <c r="C134" s="104">
        <v>3.3036962833002427E-2</v>
      </c>
      <c r="D134" s="104">
        <v>2.0080971367082309E-2</v>
      </c>
      <c r="E134" s="104">
        <v>3.5350418343941724E-2</v>
      </c>
      <c r="F134" s="104">
        <v>3.7478649560584221E-2</v>
      </c>
      <c r="G134" s="104">
        <v>2.4646553532708722E-2</v>
      </c>
      <c r="H134" s="104">
        <v>2.1147029937200659E-2</v>
      </c>
      <c r="I134" s="104">
        <v>7.1084019722563146E-2</v>
      </c>
      <c r="J134" s="104">
        <v>6.5211380644579195E-2</v>
      </c>
      <c r="K134" s="104">
        <v>0.16460690081465235</v>
      </c>
      <c r="L134" s="104">
        <v>6.6743372576882121E-2</v>
      </c>
      <c r="M134" s="104">
        <v>0.10357216996837616</v>
      </c>
      <c r="N134" s="104">
        <v>6.0814264545174315E-2</v>
      </c>
      <c r="O134" s="104">
        <v>0.14493412630318583</v>
      </c>
      <c r="P134" s="104">
        <v>0.3141157485378902</v>
      </c>
      <c r="Q134" s="104">
        <v>0.21876949281258462</v>
      </c>
      <c r="R134" s="104">
        <v>0.1491522494792252</v>
      </c>
      <c r="S134" s="104">
        <v>5.9876939013264553E-2</v>
      </c>
      <c r="T134" s="104">
        <v>7.8052807523239787E-2</v>
      </c>
      <c r="U134" s="104">
        <v>0.13130029352879605</v>
      </c>
      <c r="V134" s="104">
        <v>0.11606130203962388</v>
      </c>
      <c r="W134" s="104">
        <v>0.23844993194478195</v>
      </c>
      <c r="X134" s="104">
        <v>0.58738744255789588</v>
      </c>
      <c r="Y134" s="104">
        <v>0.84677695983127677</v>
      </c>
      <c r="DA134" s="132" t="s">
        <v>3545</v>
      </c>
    </row>
    <row r="135" spans="1:105" ht="12" customHeight="1" x14ac:dyDescent="0.25">
      <c r="A135" s="106" t="s">
        <v>122</v>
      </c>
      <c r="B135" s="101"/>
      <c r="C135" s="101">
        <v>16.076347543610975</v>
      </c>
      <c r="D135" s="101">
        <v>11.777650200509274</v>
      </c>
      <c r="E135" s="101">
        <v>9.131654896426399</v>
      </c>
      <c r="F135" s="101">
        <v>22.237617205747785</v>
      </c>
      <c r="G135" s="101">
        <v>12.657960798801493</v>
      </c>
      <c r="H135" s="101">
        <v>10.987394779711938</v>
      </c>
      <c r="I135" s="101">
        <v>7.110699892261291</v>
      </c>
      <c r="J135" s="101">
        <v>6.253767617800011</v>
      </c>
      <c r="K135" s="101">
        <v>6.4632362299104367</v>
      </c>
      <c r="L135" s="101">
        <v>8.2304069992941216</v>
      </c>
      <c r="M135" s="101">
        <v>5.3059594080367454</v>
      </c>
      <c r="N135" s="101">
        <v>10.024003890262534</v>
      </c>
      <c r="O135" s="101">
        <v>6.2953954440128816</v>
      </c>
      <c r="P135" s="101">
        <v>5.7734583153879431</v>
      </c>
      <c r="Q135" s="101">
        <v>6.7556266737211645</v>
      </c>
      <c r="R135" s="101">
        <v>5.1667627712809097</v>
      </c>
      <c r="S135" s="101">
        <v>6.4591622074278412</v>
      </c>
      <c r="T135" s="101">
        <v>4.2745089109641148</v>
      </c>
      <c r="U135" s="101">
        <v>4.9972208500044548</v>
      </c>
      <c r="V135" s="101">
        <v>4.1320106626970983</v>
      </c>
      <c r="W135" s="101">
        <v>1.4175899313155145</v>
      </c>
      <c r="X135" s="101">
        <v>3.8217659733119467</v>
      </c>
      <c r="Y135" s="101">
        <v>6.300808411335427</v>
      </c>
      <c r="DA135" s="131" t="s">
        <v>3546</v>
      </c>
    </row>
    <row r="136" spans="1:105" ht="12" customHeight="1" x14ac:dyDescent="0.25">
      <c r="A136" s="107" t="s">
        <v>121</v>
      </c>
      <c r="B136" s="104"/>
      <c r="C136" s="104">
        <v>6.4271660616922022</v>
      </c>
      <c r="D136" s="104">
        <v>5.8008324270630194</v>
      </c>
      <c r="E136" s="104">
        <v>8.3006164359455834</v>
      </c>
      <c r="F136" s="104">
        <v>6.145607087984259</v>
      </c>
      <c r="G136" s="104">
        <v>8.0428738572504965</v>
      </c>
      <c r="H136" s="104">
        <v>7.4095203472265876</v>
      </c>
      <c r="I136" s="104">
        <v>9.0283092012881863</v>
      </c>
      <c r="J136" s="104">
        <v>4.3687048954276317</v>
      </c>
      <c r="K136" s="104">
        <v>9.8921003469864175</v>
      </c>
      <c r="L136" s="104">
        <v>5.6675130902457784</v>
      </c>
      <c r="M136" s="104">
        <v>10.179754393171585</v>
      </c>
      <c r="N136" s="104">
        <v>10.572290238294938</v>
      </c>
      <c r="O136" s="104">
        <v>11.296735290120985</v>
      </c>
      <c r="P136" s="104">
        <v>24.106832051590807</v>
      </c>
      <c r="Q136" s="104">
        <v>30.060984076947111</v>
      </c>
      <c r="R136" s="104">
        <v>14.564614754733338</v>
      </c>
      <c r="S136" s="104">
        <v>10.381656628784221</v>
      </c>
      <c r="T136" s="104">
        <v>3.5246686770283779</v>
      </c>
      <c r="U136" s="104">
        <v>6.7668090859943311</v>
      </c>
      <c r="V136" s="104">
        <v>4.4441494516959619</v>
      </c>
      <c r="W136" s="104">
        <v>6.7961572212210868</v>
      </c>
      <c r="X136" s="104">
        <v>4.6668200157585735</v>
      </c>
      <c r="Y136" s="104">
        <v>8.6558481243903636</v>
      </c>
      <c r="DA136" s="132" t="s">
        <v>3547</v>
      </c>
    </row>
    <row r="137" spans="1:105" ht="12" customHeight="1" x14ac:dyDescent="0.25">
      <c r="A137" s="108" t="s">
        <v>53</v>
      </c>
      <c r="B137" s="98"/>
      <c r="C137" s="98">
        <v>2.6476213802626658</v>
      </c>
      <c r="D137" s="98">
        <v>2.4441732032452337</v>
      </c>
      <c r="E137" s="98">
        <v>3.4803649097919593</v>
      </c>
      <c r="F137" s="98">
        <v>2.726890132690226</v>
      </c>
      <c r="G137" s="98">
        <v>3.5710479838830591</v>
      </c>
      <c r="H137" s="98">
        <v>3.2241794874748253</v>
      </c>
      <c r="I137" s="98">
        <v>4.3719175336446074</v>
      </c>
      <c r="J137" s="98">
        <v>1.9391824520983318</v>
      </c>
      <c r="K137" s="98">
        <v>4.2582054785716643</v>
      </c>
      <c r="L137" s="98">
        <v>2.2293197681147938</v>
      </c>
      <c r="M137" s="98">
        <v>4.6311781600094246</v>
      </c>
      <c r="N137" s="98">
        <v>4.7869142978725332</v>
      </c>
      <c r="O137" s="98">
        <v>5.2845003231418781</v>
      </c>
      <c r="P137" s="98">
        <v>10.269019380304814</v>
      </c>
      <c r="Q137" s="98">
        <v>12.790729086238011</v>
      </c>
      <c r="R137" s="98">
        <v>6.146596384811291</v>
      </c>
      <c r="S137" s="98">
        <v>4.532582967351388</v>
      </c>
      <c r="T137" s="98">
        <v>1.2363690321310696</v>
      </c>
      <c r="U137" s="98">
        <v>2.8232878189574597</v>
      </c>
      <c r="V137" s="98">
        <v>1.7644592980543408</v>
      </c>
      <c r="W137" s="98">
        <v>3.0646765229381794</v>
      </c>
      <c r="X137" s="98">
        <v>1.9560407511624038</v>
      </c>
      <c r="Y137" s="98">
        <v>3.148994773059473</v>
      </c>
      <c r="DA137" s="63" t="s">
        <v>3548</v>
      </c>
    </row>
    <row r="138" spans="1:105" ht="12" customHeight="1" x14ac:dyDescent="0.25">
      <c r="A138" s="108" t="s">
        <v>52</v>
      </c>
      <c r="B138" s="98"/>
      <c r="C138" s="98">
        <v>3.7795446814295364</v>
      </c>
      <c r="D138" s="98">
        <v>3.3566592238177857</v>
      </c>
      <c r="E138" s="98">
        <v>4.8202515261536245</v>
      </c>
      <c r="F138" s="98">
        <v>3.4187169552940331</v>
      </c>
      <c r="G138" s="98">
        <v>4.4718258733674379</v>
      </c>
      <c r="H138" s="98">
        <v>4.1853408597517641</v>
      </c>
      <c r="I138" s="98">
        <v>4.6563916676435779</v>
      </c>
      <c r="J138" s="98">
        <v>2.4295224433292999</v>
      </c>
      <c r="K138" s="98">
        <v>5.6338948684147541</v>
      </c>
      <c r="L138" s="98">
        <v>3.4381933221309837</v>
      </c>
      <c r="M138" s="98">
        <v>5.5485762331621622</v>
      </c>
      <c r="N138" s="98">
        <v>5.7853759404224006</v>
      </c>
      <c r="O138" s="98">
        <v>6.0122349669791086</v>
      </c>
      <c r="P138" s="98">
        <v>13.837812671285995</v>
      </c>
      <c r="Q138" s="98">
        <v>17.270254990709098</v>
      </c>
      <c r="R138" s="98">
        <v>8.4180183699220485</v>
      </c>
      <c r="S138" s="98">
        <v>5.8490736614328309</v>
      </c>
      <c r="T138" s="98">
        <v>2.2882996448973087</v>
      </c>
      <c r="U138" s="98">
        <v>3.9435212670368736</v>
      </c>
      <c r="V138" s="98">
        <v>2.679690153641622</v>
      </c>
      <c r="W138" s="98">
        <v>3.7314806982829078</v>
      </c>
      <c r="X138" s="98">
        <v>2.7107792645961699</v>
      </c>
      <c r="Y138" s="98">
        <v>5.5068533513308893</v>
      </c>
      <c r="DA138" s="63" t="s">
        <v>3549</v>
      </c>
    </row>
    <row r="139" spans="1:105" ht="12" customHeight="1" x14ac:dyDescent="0.25">
      <c r="A139" s="121" t="s">
        <v>54</v>
      </c>
      <c r="B139" s="122"/>
      <c r="C139" s="122">
        <v>25.857267933926749</v>
      </c>
      <c r="D139" s="122">
        <v>17.661703486425623</v>
      </c>
      <c r="E139" s="122">
        <v>20.214647322133903</v>
      </c>
      <c r="F139" s="122">
        <v>26.826523365832639</v>
      </c>
      <c r="G139" s="122">
        <v>19.71876854378916</v>
      </c>
      <c r="H139" s="122">
        <v>16.004061005442999</v>
      </c>
      <c r="I139" s="122">
        <v>21.300584428332776</v>
      </c>
      <c r="J139" s="122">
        <v>19.332961645606872</v>
      </c>
      <c r="K139" s="122">
        <v>22.273645593774436</v>
      </c>
      <c r="L139" s="122">
        <v>22.577999011922262</v>
      </c>
      <c r="M139" s="122">
        <v>26.883370441106312</v>
      </c>
      <c r="N139" s="122">
        <v>29.476537563861861</v>
      </c>
      <c r="O139" s="122">
        <v>27.504534133941881</v>
      </c>
      <c r="P139" s="122">
        <v>23.247023655270976</v>
      </c>
      <c r="Q139" s="122">
        <v>26.608987550103219</v>
      </c>
      <c r="R139" s="122">
        <v>18.171092461057043</v>
      </c>
      <c r="S139" s="122">
        <v>17.53558366136394</v>
      </c>
      <c r="T139" s="122">
        <v>10.802765622406964</v>
      </c>
      <c r="U139" s="122">
        <v>16.656217187629032</v>
      </c>
      <c r="V139" s="122">
        <v>15.233570870521358</v>
      </c>
      <c r="W139" s="122">
        <v>19.083603433312842</v>
      </c>
      <c r="X139" s="122">
        <v>18.214157266728755</v>
      </c>
      <c r="Y139" s="122">
        <v>24.303846223474057</v>
      </c>
      <c r="DA139" s="130" t="s">
        <v>3550</v>
      </c>
    </row>
    <row r="140" spans="1:105" ht="12" customHeight="1" x14ac:dyDescent="0.25">
      <c r="A140" s="97" t="s">
        <v>50</v>
      </c>
      <c r="B140" s="98"/>
      <c r="C140" s="98">
        <v>9.3871248398499318</v>
      </c>
      <c r="D140" s="98">
        <v>3.8927572300720077</v>
      </c>
      <c r="E140" s="98">
        <v>4.4419847691503946</v>
      </c>
      <c r="F140" s="98">
        <v>6.1716957546161408</v>
      </c>
      <c r="G140" s="98">
        <v>4.5703211587608896</v>
      </c>
      <c r="H140" s="98">
        <v>3.6273219342122185</v>
      </c>
      <c r="I140" s="98">
        <v>6.4731353419610178</v>
      </c>
      <c r="J140" s="98">
        <v>4.7015978661298981</v>
      </c>
      <c r="K140" s="98">
        <v>6.7908599866005295</v>
      </c>
      <c r="L140" s="98">
        <v>6.6253608970939881</v>
      </c>
      <c r="M140" s="98">
        <v>8.0221891026608105</v>
      </c>
      <c r="N140" s="98">
        <v>8.4671085071673389</v>
      </c>
      <c r="O140" s="98">
        <v>7.8200843136131475</v>
      </c>
      <c r="P140" s="98">
        <v>4.4042604064939024</v>
      </c>
      <c r="Q140" s="98">
        <v>4.0791503779478093</v>
      </c>
      <c r="R140" s="98">
        <v>2.9634346277871435</v>
      </c>
      <c r="S140" s="98">
        <v>3.2096190252711634</v>
      </c>
      <c r="T140" s="98">
        <v>1.8615972428420962</v>
      </c>
      <c r="U140" s="98">
        <v>3.9106529893403188</v>
      </c>
      <c r="V140" s="98">
        <v>4.0853523249232486</v>
      </c>
      <c r="W140" s="98">
        <v>6.6290279068905518</v>
      </c>
      <c r="X140" s="98">
        <v>7.0892942257174134</v>
      </c>
      <c r="Y140" s="98">
        <v>9.1623194666452967</v>
      </c>
      <c r="DA140" s="63" t="s">
        <v>3551</v>
      </c>
    </row>
    <row r="141" spans="1:105" ht="12" customHeight="1" x14ac:dyDescent="0.25">
      <c r="A141" s="109" t="s">
        <v>120</v>
      </c>
      <c r="B141" s="33"/>
      <c r="C141" s="33">
        <v>16.470143094076818</v>
      </c>
      <c r="D141" s="33">
        <v>13.768946256353617</v>
      </c>
      <c r="E141" s="33">
        <v>15.772662552983505</v>
      </c>
      <c r="F141" s="33">
        <v>20.654827611216497</v>
      </c>
      <c r="G141" s="33">
        <v>15.148447385028271</v>
      </c>
      <c r="H141" s="33">
        <v>12.376739071230782</v>
      </c>
      <c r="I141" s="33">
        <v>14.827449086371763</v>
      </c>
      <c r="J141" s="33">
        <v>14.631363779476978</v>
      </c>
      <c r="K141" s="33">
        <v>15.482785607173904</v>
      </c>
      <c r="L141" s="33">
        <v>15.952638114828284</v>
      </c>
      <c r="M141" s="33">
        <v>18.861181338445501</v>
      </c>
      <c r="N141" s="33">
        <v>21.009429056694525</v>
      </c>
      <c r="O141" s="33">
        <v>19.684449820328741</v>
      </c>
      <c r="P141" s="33">
        <v>18.842763248777079</v>
      </c>
      <c r="Q141" s="33">
        <v>22.529837172155414</v>
      </c>
      <c r="R141" s="33">
        <v>15.207657833269899</v>
      </c>
      <c r="S141" s="33">
        <v>14.325964636092779</v>
      </c>
      <c r="T141" s="33">
        <v>8.9411683795648678</v>
      </c>
      <c r="U141" s="33">
        <v>12.745564198288713</v>
      </c>
      <c r="V141" s="33">
        <v>11.148218545598112</v>
      </c>
      <c r="W141" s="33">
        <v>12.454575526422289</v>
      </c>
      <c r="X141" s="33">
        <v>11.124863041011338</v>
      </c>
      <c r="Y141" s="33">
        <v>15.141526756828759</v>
      </c>
      <c r="DA141" s="60" t="s">
        <v>3552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116.2489660691374</v>
      </c>
      <c r="D143" s="117">
        <f t="shared" si="49"/>
        <v>173.60927365666015</v>
      </c>
      <c r="E143" s="117">
        <f t="shared" si="49"/>
        <v>191.42476542886558</v>
      </c>
      <c r="F143" s="117">
        <f t="shared" si="49"/>
        <v>182.44678710347557</v>
      </c>
      <c r="G143" s="117">
        <f t="shared" si="49"/>
        <v>201.56085238476021</v>
      </c>
      <c r="H143" s="117">
        <f t="shared" si="49"/>
        <v>257.91262894799092</v>
      </c>
      <c r="I143" s="117">
        <f t="shared" si="49"/>
        <v>278.71843742918725</v>
      </c>
      <c r="J143" s="117">
        <f t="shared" si="49"/>
        <v>347.32938755865388</v>
      </c>
      <c r="K143" s="117">
        <f t="shared" si="49"/>
        <v>334.83371312822618</v>
      </c>
      <c r="L143" s="117">
        <f t="shared" si="49"/>
        <v>305.31063315597225</v>
      </c>
      <c r="M143" s="117">
        <f t="shared" si="49"/>
        <v>221.29554070380723</v>
      </c>
      <c r="N143" s="117">
        <f t="shared" si="49"/>
        <v>228.88431257989126</v>
      </c>
      <c r="O143" s="117">
        <f t="shared" si="49"/>
        <v>286.00789077393449</v>
      </c>
      <c r="P143" s="117">
        <f t="shared" si="49"/>
        <v>542.74996510625283</v>
      </c>
      <c r="Q143" s="117">
        <f t="shared" si="49"/>
        <v>451.56848475641732</v>
      </c>
      <c r="R143" s="117">
        <f t="shared" ref="R143:V143" si="50">R144+R146+R148+R157</f>
        <v>386.02918940103547</v>
      </c>
      <c r="S143" s="117">
        <f t="shared" si="50"/>
        <v>335.5917688863824</v>
      </c>
      <c r="T143" s="117">
        <f t="shared" si="50"/>
        <v>425.48484967160613</v>
      </c>
      <c r="U143" s="117">
        <f t="shared" si="50"/>
        <v>469.87267979364231</v>
      </c>
      <c r="V143" s="117">
        <f t="shared" si="50"/>
        <v>521.48938670477855</v>
      </c>
      <c r="W143" s="117">
        <f t="shared" ref="W143:Y143" si="51">W144+W146+W148+W157</f>
        <v>673.02395720347465</v>
      </c>
      <c r="X143" s="117">
        <f t="shared" si="51"/>
        <v>741.10806817598291</v>
      </c>
      <c r="Y143" s="117">
        <f t="shared" si="51"/>
        <v>564.62791944202695</v>
      </c>
      <c r="DA143" s="129" t="s">
        <v>3553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96.592546361910706</v>
      </c>
      <c r="D144" s="122">
        <f t="shared" si="52"/>
        <v>140.82328452400117</v>
      </c>
      <c r="E144" s="122">
        <f t="shared" si="52"/>
        <v>153.56332378060867</v>
      </c>
      <c r="F144" s="122">
        <f t="shared" si="52"/>
        <v>146.90602783637746</v>
      </c>
      <c r="G144" s="122">
        <f t="shared" si="52"/>
        <v>163.2633451537983</v>
      </c>
      <c r="H144" s="122">
        <f t="shared" si="52"/>
        <v>206.6087687367793</v>
      </c>
      <c r="I144" s="122">
        <f t="shared" si="52"/>
        <v>221.17056240993563</v>
      </c>
      <c r="J144" s="122">
        <f t="shared" si="52"/>
        <v>280.97012977469575</v>
      </c>
      <c r="K144" s="122">
        <f t="shared" si="52"/>
        <v>263.64070550068755</v>
      </c>
      <c r="L144" s="122">
        <f t="shared" si="52"/>
        <v>241.15507549835957</v>
      </c>
      <c r="M144" s="122">
        <f t="shared" si="52"/>
        <v>165.28472635597157</v>
      </c>
      <c r="N144" s="122">
        <f t="shared" si="52"/>
        <v>172.45370061314699</v>
      </c>
      <c r="O144" s="122">
        <f t="shared" si="52"/>
        <v>222.49507170318961</v>
      </c>
      <c r="P144" s="122">
        <f t="shared" si="52"/>
        <v>416.76905574912143</v>
      </c>
      <c r="Q144" s="122">
        <f t="shared" si="52"/>
        <v>341.77851982434606</v>
      </c>
      <c r="R144" s="122">
        <f t="shared" si="52"/>
        <v>283.82331607130754</v>
      </c>
      <c r="S144" s="122">
        <f t="shared" si="52"/>
        <v>236.41197587462179</v>
      </c>
      <c r="T144" s="122">
        <f t="shared" si="52"/>
        <v>301.62924529637723</v>
      </c>
      <c r="U144" s="122">
        <f t="shared" si="52"/>
        <v>324.23165023687568</v>
      </c>
      <c r="V144" s="122">
        <f t="shared" si="52"/>
        <v>352.96805432272924</v>
      </c>
      <c r="W144" s="122">
        <f t="shared" si="52"/>
        <v>460.73711721307615</v>
      </c>
      <c r="X144" s="122">
        <f t="shared" si="52"/>
        <v>514.81882828360619</v>
      </c>
      <c r="Y144" s="122">
        <f t="shared" si="52"/>
        <v>378.31940531710512</v>
      </c>
      <c r="DA144" s="130" t="s">
        <v>3554</v>
      </c>
    </row>
    <row r="145" spans="1:105" ht="12" customHeight="1" x14ac:dyDescent="0.25">
      <c r="A145" s="97" t="s">
        <v>53</v>
      </c>
      <c r="B145" s="98"/>
      <c r="C145" s="98">
        <v>96.592546361910706</v>
      </c>
      <c r="D145" s="98">
        <v>140.82328452400117</v>
      </c>
      <c r="E145" s="98">
        <v>153.56332378060867</v>
      </c>
      <c r="F145" s="98">
        <v>146.90602783637746</v>
      </c>
      <c r="G145" s="98">
        <v>163.2633451537983</v>
      </c>
      <c r="H145" s="98">
        <v>206.6087687367793</v>
      </c>
      <c r="I145" s="98">
        <v>221.17056240993563</v>
      </c>
      <c r="J145" s="98">
        <v>280.97012977469575</v>
      </c>
      <c r="K145" s="98">
        <v>263.64070550068755</v>
      </c>
      <c r="L145" s="98">
        <v>241.15507549835957</v>
      </c>
      <c r="M145" s="98">
        <v>165.28472635597157</v>
      </c>
      <c r="N145" s="98">
        <v>172.45370061314699</v>
      </c>
      <c r="O145" s="98">
        <v>222.49507170318961</v>
      </c>
      <c r="P145" s="98">
        <v>416.76905574912143</v>
      </c>
      <c r="Q145" s="98">
        <v>341.77851982434606</v>
      </c>
      <c r="R145" s="98">
        <v>283.82331607130754</v>
      </c>
      <c r="S145" s="98">
        <v>236.41197587462179</v>
      </c>
      <c r="T145" s="98">
        <v>301.62924529637723</v>
      </c>
      <c r="U145" s="98">
        <v>324.23165023687568</v>
      </c>
      <c r="V145" s="98">
        <v>352.96805432272924</v>
      </c>
      <c r="W145" s="98">
        <v>460.73711721307615</v>
      </c>
      <c r="X145" s="98">
        <v>514.81882828360619</v>
      </c>
      <c r="Y145" s="98">
        <v>378.31940531710512</v>
      </c>
      <c r="DA145" s="63" t="s">
        <v>3555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2.3780526531808537</v>
      </c>
      <c r="D146" s="122">
        <f t="shared" si="53"/>
        <v>3.0527071940502757</v>
      </c>
      <c r="E146" s="122">
        <f t="shared" si="53"/>
        <v>6.8161798545128791</v>
      </c>
      <c r="F146" s="122">
        <f t="shared" si="53"/>
        <v>5.2204523996297105</v>
      </c>
      <c r="G146" s="122">
        <f t="shared" si="53"/>
        <v>5.675273874193441</v>
      </c>
      <c r="H146" s="122">
        <f t="shared" si="53"/>
        <v>8.3477163884506389</v>
      </c>
      <c r="I146" s="122">
        <f t="shared" si="53"/>
        <v>6.7591832420178237</v>
      </c>
      <c r="J146" s="122">
        <f t="shared" si="53"/>
        <v>8.2949653062747242</v>
      </c>
      <c r="K146" s="122">
        <f t="shared" si="53"/>
        <v>15.582697346236179</v>
      </c>
      <c r="L146" s="122">
        <f t="shared" si="53"/>
        <v>14.389776079020645</v>
      </c>
      <c r="M146" s="122">
        <f t="shared" si="53"/>
        <v>13.383707374838304</v>
      </c>
      <c r="N146" s="122">
        <f t="shared" si="53"/>
        <v>15.158710776107428</v>
      </c>
      <c r="O146" s="122">
        <f t="shared" si="53"/>
        <v>15.84545020924492</v>
      </c>
      <c r="P146" s="122">
        <f t="shared" si="53"/>
        <v>20.743496770276877</v>
      </c>
      <c r="Q146" s="122">
        <f t="shared" si="53"/>
        <v>23.307295769382485</v>
      </c>
      <c r="R146" s="122">
        <f t="shared" si="53"/>
        <v>28.776575421329088</v>
      </c>
      <c r="S146" s="122">
        <f t="shared" si="53"/>
        <v>30.423250617475087</v>
      </c>
      <c r="T146" s="122">
        <f t="shared" si="53"/>
        <v>35.741287508295592</v>
      </c>
      <c r="U146" s="122">
        <f t="shared" si="53"/>
        <v>45.828388056241643</v>
      </c>
      <c r="V146" s="122">
        <f t="shared" si="53"/>
        <v>49.602167282239826</v>
      </c>
      <c r="W146" s="122">
        <f t="shared" si="53"/>
        <v>63.679051135846223</v>
      </c>
      <c r="X146" s="122">
        <f t="shared" si="53"/>
        <v>49.336609761943663</v>
      </c>
      <c r="Y146" s="122">
        <f t="shared" si="53"/>
        <v>35.210759171516536</v>
      </c>
      <c r="DA146" s="130" t="s">
        <v>3556</v>
      </c>
    </row>
    <row r="147" spans="1:105" ht="12" customHeight="1" x14ac:dyDescent="0.25">
      <c r="A147" s="97" t="s">
        <v>53</v>
      </c>
      <c r="B147" s="98"/>
      <c r="C147" s="98">
        <v>2.3780526531808537</v>
      </c>
      <c r="D147" s="98">
        <v>3.0527071940502757</v>
      </c>
      <c r="E147" s="98">
        <v>6.8161798545128791</v>
      </c>
      <c r="F147" s="98">
        <v>5.2204523996297105</v>
      </c>
      <c r="G147" s="98">
        <v>5.675273874193441</v>
      </c>
      <c r="H147" s="98">
        <v>8.3477163884506389</v>
      </c>
      <c r="I147" s="98">
        <v>6.7591832420178237</v>
      </c>
      <c r="J147" s="98">
        <v>8.2949653062747242</v>
      </c>
      <c r="K147" s="98">
        <v>15.582697346236179</v>
      </c>
      <c r="L147" s="98">
        <v>14.389776079020645</v>
      </c>
      <c r="M147" s="98">
        <v>13.383707374838304</v>
      </c>
      <c r="N147" s="98">
        <v>15.158710776107428</v>
      </c>
      <c r="O147" s="98">
        <v>15.84545020924492</v>
      </c>
      <c r="P147" s="98">
        <v>20.743496770276877</v>
      </c>
      <c r="Q147" s="98">
        <v>23.307295769382485</v>
      </c>
      <c r="R147" s="98">
        <v>28.776575421329088</v>
      </c>
      <c r="S147" s="98">
        <v>30.423250617475087</v>
      </c>
      <c r="T147" s="98">
        <v>35.741287508295592</v>
      </c>
      <c r="U147" s="98">
        <v>45.828388056241643</v>
      </c>
      <c r="V147" s="98">
        <v>49.602167282239826</v>
      </c>
      <c r="W147" s="98">
        <v>63.679051135846223</v>
      </c>
      <c r="X147" s="98">
        <v>49.336609761943663</v>
      </c>
      <c r="Y147" s="98">
        <v>35.210759171516536</v>
      </c>
      <c r="DA147" s="63" t="s">
        <v>3557</v>
      </c>
    </row>
    <row r="148" spans="1:105" ht="12" customHeight="1" x14ac:dyDescent="0.25">
      <c r="A148" s="121" t="s">
        <v>55</v>
      </c>
      <c r="B148" s="122"/>
      <c r="C148" s="122">
        <v>11.59771624372943</v>
      </c>
      <c r="D148" s="122">
        <v>18.756630208370332</v>
      </c>
      <c r="E148" s="122">
        <v>19.403754099369991</v>
      </c>
      <c r="F148" s="122">
        <v>19.459220431751781</v>
      </c>
      <c r="G148" s="122">
        <v>21.008823914351989</v>
      </c>
      <c r="H148" s="122">
        <v>27.784018778091951</v>
      </c>
      <c r="I148" s="122">
        <v>32.592952191532831</v>
      </c>
      <c r="J148" s="122">
        <v>37.119030538074668</v>
      </c>
      <c r="K148" s="122">
        <v>35.230586505963643</v>
      </c>
      <c r="L148" s="122">
        <v>31.323950810499849</v>
      </c>
      <c r="M148" s="122">
        <v>27.973403564547883</v>
      </c>
      <c r="N148" s="122">
        <v>27.185016894057867</v>
      </c>
      <c r="O148" s="122">
        <v>32.592294088455539</v>
      </c>
      <c r="P148" s="122">
        <v>71.720950056493606</v>
      </c>
      <c r="Q148" s="122">
        <v>59.910475726265012</v>
      </c>
      <c r="R148" s="122">
        <v>51.021463423565201</v>
      </c>
      <c r="S148" s="122">
        <v>47.73619869385918</v>
      </c>
      <c r="T148" s="122">
        <v>61.833357740035837</v>
      </c>
      <c r="U148" s="122">
        <v>68.99450089862458</v>
      </c>
      <c r="V148" s="122">
        <v>81.866274331322856</v>
      </c>
      <c r="W148" s="122">
        <v>101.97174046248948</v>
      </c>
      <c r="X148" s="122">
        <v>116.34539159907357</v>
      </c>
      <c r="Y148" s="122">
        <v>98.690329837085002</v>
      </c>
      <c r="DA148" s="130" t="s">
        <v>3558</v>
      </c>
    </row>
    <row r="149" spans="1:105" ht="12" customHeight="1" x14ac:dyDescent="0.25">
      <c r="A149" s="97" t="s">
        <v>124</v>
      </c>
      <c r="B149" s="98"/>
      <c r="C149" s="98">
        <v>2.264843153173028</v>
      </c>
      <c r="D149" s="98">
        <v>4.273826883408856</v>
      </c>
      <c r="E149" s="98">
        <v>4.8383017399263544</v>
      </c>
      <c r="F149" s="98">
        <v>4.3423666684073901</v>
      </c>
      <c r="G149" s="98">
        <v>3.7646741385326288</v>
      </c>
      <c r="H149" s="98">
        <v>4.0688759581069913</v>
      </c>
      <c r="I149" s="98">
        <v>4.1690498650967891</v>
      </c>
      <c r="J149" s="98">
        <v>4.6818400809937764</v>
      </c>
      <c r="K149" s="98">
        <v>6.5636131921634027</v>
      </c>
      <c r="L149" s="98">
        <v>4.5063172646681044</v>
      </c>
      <c r="M149" s="98">
        <v>4.4991364101230005</v>
      </c>
      <c r="N149" s="98">
        <v>3.9054500772320804</v>
      </c>
      <c r="O149" s="98">
        <v>3.9942346298195814</v>
      </c>
      <c r="P149" s="98">
        <v>9.5214738897590152</v>
      </c>
      <c r="Q149" s="98">
        <v>6.3945043924734444</v>
      </c>
      <c r="R149" s="98">
        <v>5.2465120979746098</v>
      </c>
      <c r="S149" s="98">
        <v>4.9880241789007975</v>
      </c>
      <c r="T149" s="98">
        <v>5.842280801216936</v>
      </c>
      <c r="U149" s="98">
        <v>7.1230133199180745</v>
      </c>
      <c r="V149" s="98">
        <v>7.9408665492927746</v>
      </c>
      <c r="W149" s="98">
        <v>10.026868496508007</v>
      </c>
      <c r="X149" s="98">
        <v>13.532806254874286</v>
      </c>
      <c r="Y149" s="98">
        <v>8.6021810013096012</v>
      </c>
      <c r="DA149" s="63" t="s">
        <v>3559</v>
      </c>
    </row>
    <row r="150" spans="1:105" ht="12" customHeight="1" x14ac:dyDescent="0.25">
      <c r="A150" s="97" t="s">
        <v>123</v>
      </c>
      <c r="B150" s="98"/>
      <c r="C150" s="98">
        <v>1.5885771752860701E-2</v>
      </c>
      <c r="D150" s="98">
        <v>3.8424230205838475E-2</v>
      </c>
      <c r="E150" s="98">
        <v>0.11225087511950368</v>
      </c>
      <c r="F150" s="98">
        <v>3.9874829197869541E-2</v>
      </c>
      <c r="G150" s="98">
        <v>1.4183751885503068E-2</v>
      </c>
      <c r="H150" s="98">
        <v>3.2926896702247639E-2</v>
      </c>
      <c r="I150" s="98">
        <v>2.2179767567511749E-2</v>
      </c>
      <c r="J150" s="98">
        <v>0.10682042608493381</v>
      </c>
      <c r="K150" s="98">
        <v>0.10344254855012555</v>
      </c>
      <c r="L150" s="98">
        <v>0.22904041962978341</v>
      </c>
      <c r="M150" s="98">
        <v>0.13486617190020342</v>
      </c>
      <c r="N150" s="98">
        <v>0.13822807259342201</v>
      </c>
      <c r="O150" s="98">
        <v>0.11577655249269615</v>
      </c>
      <c r="P150" s="98">
        <v>0.29465090790514509</v>
      </c>
      <c r="Q150" s="98">
        <v>0.11036403574018953</v>
      </c>
      <c r="R150" s="98">
        <v>0.11774169436686133</v>
      </c>
      <c r="S150" s="98">
        <v>0.13960610733383147</v>
      </c>
      <c r="T150" s="98">
        <v>0.14865668993339395</v>
      </c>
      <c r="U150" s="98">
        <v>0.12857090748420022</v>
      </c>
      <c r="V150" s="98">
        <v>0.22867022037208112</v>
      </c>
      <c r="W150" s="98">
        <v>0.10840131708603871</v>
      </c>
      <c r="X150" s="98">
        <v>0.43020820080910638</v>
      </c>
      <c r="Y150" s="98">
        <v>0.10987233617499949</v>
      </c>
      <c r="DA150" s="63" t="s">
        <v>3560</v>
      </c>
    </row>
    <row r="151" spans="1:105" ht="12" customHeight="1" x14ac:dyDescent="0.25">
      <c r="A151" s="100" t="s">
        <v>50</v>
      </c>
      <c r="B151" s="101"/>
      <c r="C151" s="101">
        <v>3.4376021117389684E-3</v>
      </c>
      <c r="D151" s="101">
        <v>7.8269147394125459E-3</v>
      </c>
      <c r="E151" s="101">
        <v>1.9374245832152987E-2</v>
      </c>
      <c r="F151" s="101">
        <v>7.7415060732483705E-3</v>
      </c>
      <c r="G151" s="101">
        <v>3.0415406946027019E-3</v>
      </c>
      <c r="H151" s="101">
        <v>7.249164506083353E-3</v>
      </c>
      <c r="I151" s="101">
        <v>4.0656406762534306E-3</v>
      </c>
      <c r="J151" s="101">
        <v>2.1595456545311819E-2</v>
      </c>
      <c r="K151" s="101">
        <v>2.1486252958124206E-2</v>
      </c>
      <c r="L151" s="101">
        <v>3.7964122085237154E-2</v>
      </c>
      <c r="M151" s="101">
        <v>1.845611067466808E-2</v>
      </c>
      <c r="N151" s="101">
        <v>1.6627001294587544E-2</v>
      </c>
      <c r="O151" s="101">
        <v>1.2770923849244172E-2</v>
      </c>
      <c r="P151" s="101">
        <v>5.8181547079575111E-2</v>
      </c>
      <c r="Q151" s="101">
        <v>1.1485184100505844E-2</v>
      </c>
      <c r="R151" s="101">
        <v>2.5757541582524992E-2</v>
      </c>
      <c r="S151" s="101">
        <v>1.7119085014093191E-2</v>
      </c>
      <c r="T151" s="101">
        <v>3.0169558619818362E-2</v>
      </c>
      <c r="U151" s="101">
        <v>1.827302502141662E-2</v>
      </c>
      <c r="V151" s="101">
        <v>3.859702042976744E-2</v>
      </c>
      <c r="W151" s="101">
        <v>2.3092781104330405E-2</v>
      </c>
      <c r="X151" s="101">
        <v>7.4728612347407478E-2</v>
      </c>
      <c r="Y151" s="101">
        <v>3.349491648494763E-2</v>
      </c>
      <c r="DA151" s="131" t="s">
        <v>3561</v>
      </c>
    </row>
    <row r="152" spans="1:105" ht="12" customHeight="1" x14ac:dyDescent="0.25">
      <c r="A152" s="103" t="s">
        <v>52</v>
      </c>
      <c r="B152" s="104"/>
      <c r="C152" s="104">
        <v>1.2448169641121734E-2</v>
      </c>
      <c r="D152" s="104">
        <v>3.0597315466425933E-2</v>
      </c>
      <c r="E152" s="104">
        <v>9.2876629287350687E-2</v>
      </c>
      <c r="F152" s="104">
        <v>3.2133323124621173E-2</v>
      </c>
      <c r="G152" s="104">
        <v>1.1142211190900366E-2</v>
      </c>
      <c r="H152" s="104">
        <v>2.5677732196164288E-2</v>
      </c>
      <c r="I152" s="104">
        <v>1.8114126891258318E-2</v>
      </c>
      <c r="J152" s="104">
        <v>8.5224969539621984E-2</v>
      </c>
      <c r="K152" s="104">
        <v>8.1956295592001349E-2</v>
      </c>
      <c r="L152" s="104">
        <v>0.19107629754454628</v>
      </c>
      <c r="M152" s="104">
        <v>0.11641006122553535</v>
      </c>
      <c r="N152" s="104">
        <v>0.12160107129883448</v>
      </c>
      <c r="O152" s="104">
        <v>0.10300562864345197</v>
      </c>
      <c r="P152" s="104">
        <v>0.23646936082556999</v>
      </c>
      <c r="Q152" s="104">
        <v>9.8878851639683699E-2</v>
      </c>
      <c r="R152" s="104">
        <v>9.1984152784336318E-2</v>
      </c>
      <c r="S152" s="104">
        <v>0.12248702231973826</v>
      </c>
      <c r="T152" s="104">
        <v>0.11848713131357556</v>
      </c>
      <c r="U152" s="104">
        <v>0.11029788246278359</v>
      </c>
      <c r="V152" s="104">
        <v>0.1900731999423137</v>
      </c>
      <c r="W152" s="104">
        <v>8.5308535981708303E-2</v>
      </c>
      <c r="X152" s="104">
        <v>0.35547958846169886</v>
      </c>
      <c r="Y152" s="104">
        <v>7.6377419690051851E-2</v>
      </c>
      <c r="DA152" s="132" t="s">
        <v>3562</v>
      </c>
    </row>
    <row r="153" spans="1:105" ht="12" customHeight="1" x14ac:dyDescent="0.25">
      <c r="A153" s="106" t="s">
        <v>122</v>
      </c>
      <c r="B153" s="101"/>
      <c r="C153" s="101">
        <v>7.5914858132421053</v>
      </c>
      <c r="D153" s="101">
        <v>11.522275813860466</v>
      </c>
      <c r="E153" s="101">
        <v>10.940184651785122</v>
      </c>
      <c r="F153" s="101">
        <v>12.952229745760704</v>
      </c>
      <c r="G153" s="101">
        <v>13.936001574792648</v>
      </c>
      <c r="H153" s="101">
        <v>19.091135905098611</v>
      </c>
      <c r="I153" s="101">
        <v>19.087523698636581</v>
      </c>
      <c r="J153" s="101">
        <v>24.134993292339662</v>
      </c>
      <c r="K153" s="101">
        <v>18.336243648451021</v>
      </c>
      <c r="L153" s="101">
        <v>18.605744420273105</v>
      </c>
      <c r="M153" s="101">
        <v>13.469345646351256</v>
      </c>
      <c r="N153" s="101">
        <v>15.865803165015244</v>
      </c>
      <c r="O153" s="101">
        <v>19.15455705921514</v>
      </c>
      <c r="P153" s="101">
        <v>35.035862110865025</v>
      </c>
      <c r="Q153" s="101">
        <v>30.626800676471969</v>
      </c>
      <c r="R153" s="101">
        <v>27.412463781891205</v>
      </c>
      <c r="S153" s="101">
        <v>26.313467839099662</v>
      </c>
      <c r="T153" s="101">
        <v>34.604440935863963</v>
      </c>
      <c r="U153" s="101">
        <v>40.418544032791871</v>
      </c>
      <c r="V153" s="101">
        <v>50.596561108443296</v>
      </c>
      <c r="W153" s="101">
        <v>50.49712016662248</v>
      </c>
      <c r="X153" s="101">
        <v>53.338250085234229</v>
      </c>
      <c r="Y153" s="101">
        <v>50.434996160080907</v>
      </c>
      <c r="DA153" s="131" t="s">
        <v>3563</v>
      </c>
    </row>
    <row r="154" spans="1:105" ht="12" customHeight="1" x14ac:dyDescent="0.25">
      <c r="A154" s="107" t="s">
        <v>121</v>
      </c>
      <c r="B154" s="104"/>
      <c r="C154" s="104">
        <v>1.7255015055614356</v>
      </c>
      <c r="D154" s="104">
        <v>2.9221032808951759</v>
      </c>
      <c r="E154" s="104">
        <v>3.5130168325390105</v>
      </c>
      <c r="F154" s="104">
        <v>2.1247491883858167</v>
      </c>
      <c r="G154" s="104">
        <v>3.293964449141209</v>
      </c>
      <c r="H154" s="104">
        <v>4.5910800181840994</v>
      </c>
      <c r="I154" s="104">
        <v>9.3141988602319454</v>
      </c>
      <c r="J154" s="104">
        <v>8.1953767386563019</v>
      </c>
      <c r="K154" s="104">
        <v>10.227287116799092</v>
      </c>
      <c r="L154" s="104">
        <v>7.98284870592886</v>
      </c>
      <c r="M154" s="104">
        <v>9.8700553361734205</v>
      </c>
      <c r="N154" s="104">
        <v>7.2755355792171201</v>
      </c>
      <c r="O154" s="104">
        <v>9.3277258469281232</v>
      </c>
      <c r="P154" s="104">
        <v>26.868963147964404</v>
      </c>
      <c r="Q154" s="104">
        <v>22.778806621579406</v>
      </c>
      <c r="R154" s="104">
        <v>18.244745849332528</v>
      </c>
      <c r="S154" s="104">
        <v>16.295100568524884</v>
      </c>
      <c r="T154" s="104">
        <v>21.237979313021533</v>
      </c>
      <c r="U154" s="104">
        <v>21.324372638430436</v>
      </c>
      <c r="V154" s="104">
        <v>23.10017645321469</v>
      </c>
      <c r="W154" s="104">
        <v>41.339350482272941</v>
      </c>
      <c r="X154" s="104">
        <v>49.044127058156</v>
      </c>
      <c r="Y154" s="104">
        <v>39.543280339519498</v>
      </c>
      <c r="DA154" s="132" t="s">
        <v>3564</v>
      </c>
    </row>
    <row r="155" spans="1:105" ht="12" customHeight="1" x14ac:dyDescent="0.25">
      <c r="A155" s="108" t="s">
        <v>53</v>
      </c>
      <c r="B155" s="98"/>
      <c r="C155" s="98">
        <v>0.75112816107878877</v>
      </c>
      <c r="D155" s="98">
        <v>1.2636187099177858</v>
      </c>
      <c r="E155" s="98">
        <v>1.460705779490199</v>
      </c>
      <c r="F155" s="98">
        <v>0.85470468109995368</v>
      </c>
      <c r="G155" s="98">
        <v>1.3264043107248684</v>
      </c>
      <c r="H155" s="98">
        <v>1.7723806164305984</v>
      </c>
      <c r="I155" s="98">
        <v>4.1217143761530526</v>
      </c>
      <c r="J155" s="98">
        <v>3.201513971294514</v>
      </c>
      <c r="K155" s="98">
        <v>3.9624372871068476</v>
      </c>
      <c r="L155" s="98">
        <v>3.0922064653040788</v>
      </c>
      <c r="M155" s="98">
        <v>3.8739631642426988</v>
      </c>
      <c r="N155" s="98">
        <v>2.6786789976370047</v>
      </c>
      <c r="O155" s="98">
        <v>3.8676056834570085</v>
      </c>
      <c r="P155" s="98">
        <v>9.8782384338938662</v>
      </c>
      <c r="Q155" s="98">
        <v>8.2072755940002136</v>
      </c>
      <c r="R155" s="98">
        <v>6.4806000704769176</v>
      </c>
      <c r="S155" s="98">
        <v>5.8772705811017802</v>
      </c>
      <c r="T155" s="98">
        <v>7.1461073471193099</v>
      </c>
      <c r="U155" s="98">
        <v>7.2701611182328429</v>
      </c>
      <c r="V155" s="98">
        <v>7.7335952960850971</v>
      </c>
      <c r="W155" s="98">
        <v>14.677974467900135</v>
      </c>
      <c r="X155" s="98">
        <v>13.885707044845276</v>
      </c>
      <c r="Y155" s="98">
        <v>11.905454199565359</v>
      </c>
      <c r="DA155" s="63" t="s">
        <v>3565</v>
      </c>
    </row>
    <row r="156" spans="1:105" ht="12" customHeight="1" x14ac:dyDescent="0.25">
      <c r="A156" s="108" t="s">
        <v>52</v>
      </c>
      <c r="B156" s="98"/>
      <c r="C156" s="98">
        <v>0.97437334448264679</v>
      </c>
      <c r="D156" s="98">
        <v>1.6584845709773888</v>
      </c>
      <c r="E156" s="98">
        <v>2.0523110530488116</v>
      </c>
      <c r="F156" s="98">
        <v>1.270044507285863</v>
      </c>
      <c r="G156" s="98">
        <v>1.9675601384163399</v>
      </c>
      <c r="H156" s="98">
        <v>2.8186994017535016</v>
      </c>
      <c r="I156" s="98">
        <v>5.1924844840788911</v>
      </c>
      <c r="J156" s="98">
        <v>4.9938627673617866</v>
      </c>
      <c r="K156" s="98">
        <v>6.2648498296922472</v>
      </c>
      <c r="L156" s="98">
        <v>4.8906422406247811</v>
      </c>
      <c r="M156" s="98">
        <v>5.9960921719307256</v>
      </c>
      <c r="N156" s="98">
        <v>4.5968565815801163</v>
      </c>
      <c r="O156" s="98">
        <v>5.4601201634711156</v>
      </c>
      <c r="P156" s="98">
        <v>16.990724714070542</v>
      </c>
      <c r="Q156" s="98">
        <v>14.571531027579191</v>
      </c>
      <c r="R156" s="98">
        <v>11.764145778855612</v>
      </c>
      <c r="S156" s="98">
        <v>10.417829987423108</v>
      </c>
      <c r="T156" s="98">
        <v>14.091871965902218</v>
      </c>
      <c r="U156" s="98">
        <v>14.054211520197594</v>
      </c>
      <c r="V156" s="98">
        <v>15.366581157129593</v>
      </c>
      <c r="W156" s="98">
        <v>26.661376014372809</v>
      </c>
      <c r="X156" s="98">
        <v>35.158420013310725</v>
      </c>
      <c r="Y156" s="98">
        <v>27.63782613995415</v>
      </c>
      <c r="DA156" s="63" t="s">
        <v>3566</v>
      </c>
    </row>
    <row r="157" spans="1:105" ht="12" customHeight="1" x14ac:dyDescent="0.25">
      <c r="A157" s="121" t="s">
        <v>54</v>
      </c>
      <c r="B157" s="122"/>
      <c r="C157" s="122">
        <v>5.6806508103163962</v>
      </c>
      <c r="D157" s="122">
        <v>10.976651730238396</v>
      </c>
      <c r="E157" s="122">
        <v>11.641507694374038</v>
      </c>
      <c r="F157" s="122">
        <v>10.861086435716594</v>
      </c>
      <c r="G157" s="122">
        <v>11.613409442416504</v>
      </c>
      <c r="H157" s="122">
        <v>15.172125044669052</v>
      </c>
      <c r="I157" s="122">
        <v>18.195739585700977</v>
      </c>
      <c r="J157" s="122">
        <v>20.945261939608777</v>
      </c>
      <c r="K157" s="122">
        <v>20.37972377533886</v>
      </c>
      <c r="L157" s="122">
        <v>18.441830768092181</v>
      </c>
      <c r="M157" s="122">
        <v>14.653703408449475</v>
      </c>
      <c r="N157" s="122">
        <v>14.08688429657896</v>
      </c>
      <c r="O157" s="122">
        <v>15.075074773044431</v>
      </c>
      <c r="P157" s="122">
        <v>33.51646253036089</v>
      </c>
      <c r="Q157" s="122">
        <v>26.57219343642371</v>
      </c>
      <c r="R157" s="122">
        <v>22.407834484833618</v>
      </c>
      <c r="S157" s="122">
        <v>21.020343700426324</v>
      </c>
      <c r="T157" s="122">
        <v>26.280959126897486</v>
      </c>
      <c r="U157" s="122">
        <v>30.81814060190036</v>
      </c>
      <c r="V157" s="122">
        <v>37.052890768486598</v>
      </c>
      <c r="W157" s="122">
        <v>46.636048392062747</v>
      </c>
      <c r="X157" s="122">
        <v>60.607238531359521</v>
      </c>
      <c r="Y157" s="122">
        <v>52.407425116320262</v>
      </c>
      <c r="DA157" s="130" t="s">
        <v>3567</v>
      </c>
    </row>
    <row r="158" spans="1:105" ht="12" customHeight="1" x14ac:dyDescent="0.25">
      <c r="A158" s="97" t="s">
        <v>50</v>
      </c>
      <c r="B158" s="98"/>
      <c r="C158" s="98">
        <v>1.6151755200286462</v>
      </c>
      <c r="D158" s="98">
        <v>3.4829828064470378</v>
      </c>
      <c r="E158" s="98">
        <v>4.4952115003183444</v>
      </c>
      <c r="F158" s="98">
        <v>3.67978239496989</v>
      </c>
      <c r="G158" s="98">
        <v>3.0891214716909112</v>
      </c>
      <c r="H158" s="98">
        <v>3.8774457236593109</v>
      </c>
      <c r="I158" s="98">
        <v>4.5218089851085139</v>
      </c>
      <c r="J158" s="98">
        <v>5.2017479629492271</v>
      </c>
      <c r="K158" s="98">
        <v>6.6267291122680323</v>
      </c>
      <c r="L158" s="98">
        <v>5.9187280228759951</v>
      </c>
      <c r="M158" s="98">
        <v>5.0647822091906392</v>
      </c>
      <c r="N158" s="98">
        <v>5.1063695816610508</v>
      </c>
      <c r="O158" s="98">
        <v>4.5571258908361223</v>
      </c>
      <c r="P158" s="98">
        <v>8.5722809659327304</v>
      </c>
      <c r="Q158" s="98">
        <v>5.4749671773012727</v>
      </c>
      <c r="R158" s="98">
        <v>3.674363122326084</v>
      </c>
      <c r="S158" s="98">
        <v>4.3676243761102098</v>
      </c>
      <c r="T158" s="98">
        <v>5.4066606445700147</v>
      </c>
      <c r="U158" s="98">
        <v>7.3891440224829807</v>
      </c>
      <c r="V158" s="98">
        <v>8.3163904321751012</v>
      </c>
      <c r="W158" s="98">
        <v>9.2064405060011776</v>
      </c>
      <c r="X158" s="98">
        <v>10.814047821886314</v>
      </c>
      <c r="Y158" s="98">
        <v>8.2091346609818689</v>
      </c>
      <c r="DA158" s="63" t="s">
        <v>3568</v>
      </c>
    </row>
    <row r="159" spans="1:105" ht="12" customHeight="1" x14ac:dyDescent="0.25">
      <c r="A159" s="109" t="s">
        <v>120</v>
      </c>
      <c r="B159" s="33"/>
      <c r="C159" s="33">
        <v>4.0654752902877487</v>
      </c>
      <c r="D159" s="33">
        <v>7.4936689237913567</v>
      </c>
      <c r="E159" s="33">
        <v>7.1462961940556928</v>
      </c>
      <c r="F159" s="33">
        <v>7.1813040407467037</v>
      </c>
      <c r="G159" s="33">
        <v>8.5242879707255899</v>
      </c>
      <c r="H159" s="33">
        <v>11.29467932100974</v>
      </c>
      <c r="I159" s="33">
        <v>13.673930600592463</v>
      </c>
      <c r="J159" s="33">
        <v>15.743513976659548</v>
      </c>
      <c r="K159" s="33">
        <v>13.75299466307083</v>
      </c>
      <c r="L159" s="33">
        <v>12.523102745216185</v>
      </c>
      <c r="M159" s="33">
        <v>9.5889211992588379</v>
      </c>
      <c r="N159" s="33">
        <v>8.9805147149179092</v>
      </c>
      <c r="O159" s="33">
        <v>10.517948882208309</v>
      </c>
      <c r="P159" s="33">
        <v>24.944181564428153</v>
      </c>
      <c r="Q159" s="33">
        <v>21.09722625912244</v>
      </c>
      <c r="R159" s="33">
        <v>18.73347136250753</v>
      </c>
      <c r="S159" s="33">
        <v>16.652719324316109</v>
      </c>
      <c r="T159" s="33">
        <v>20.874298482327468</v>
      </c>
      <c r="U159" s="33">
        <v>23.428996579417369</v>
      </c>
      <c r="V159" s="33">
        <v>28.736500336311504</v>
      </c>
      <c r="W159" s="33">
        <v>37.429607886061568</v>
      </c>
      <c r="X159" s="33">
        <v>49.793190709473222</v>
      </c>
      <c r="Y159" s="33">
        <v>44.198290455338402</v>
      </c>
      <c r="DA159" s="60" t="s">
        <v>3569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238.44989043658509</v>
      </c>
      <c r="D161" s="117">
        <f t="shared" si="54"/>
        <v>241.53950897083399</v>
      </c>
      <c r="E161" s="117">
        <f t="shared" si="54"/>
        <v>248.00334726983155</v>
      </c>
      <c r="F161" s="117">
        <f t="shared" si="54"/>
        <v>237.73118558837783</v>
      </c>
      <c r="G161" s="117">
        <f t="shared" si="54"/>
        <v>186.02840255253903</v>
      </c>
      <c r="H161" s="117">
        <f t="shared" si="54"/>
        <v>271.38589777498487</v>
      </c>
      <c r="I161" s="117">
        <f t="shared" si="54"/>
        <v>213.02393623748441</v>
      </c>
      <c r="J161" s="117">
        <f t="shared" si="54"/>
        <v>261.53773212991769</v>
      </c>
      <c r="K161" s="117">
        <f t="shared" si="54"/>
        <v>215.5103081615423</v>
      </c>
      <c r="L161" s="117">
        <f t="shared" si="54"/>
        <v>253.2907214028377</v>
      </c>
      <c r="M161" s="117">
        <f t="shared" si="54"/>
        <v>171.35114499098827</v>
      </c>
      <c r="N161" s="117">
        <f t="shared" si="54"/>
        <v>218.50004010606767</v>
      </c>
      <c r="O161" s="117">
        <f t="shared" si="54"/>
        <v>197.97637518894058</v>
      </c>
      <c r="P161" s="117">
        <f t="shared" si="54"/>
        <v>128.74819096345212</v>
      </c>
      <c r="Q161" s="117">
        <f t="shared" si="54"/>
        <v>163.7442677907955</v>
      </c>
      <c r="R161" s="117">
        <f t="shared" ref="R161:V161" si="55">R162+R164+R166+R175</f>
        <v>193.01495849316223</v>
      </c>
      <c r="S161" s="117">
        <f t="shared" si="55"/>
        <v>187.07502040132931</v>
      </c>
      <c r="T161" s="117">
        <f t="shared" si="55"/>
        <v>188.68939125034206</v>
      </c>
      <c r="U161" s="117">
        <f t="shared" si="55"/>
        <v>182.55084494763472</v>
      </c>
      <c r="V161" s="117">
        <f t="shared" si="55"/>
        <v>159.06102130326752</v>
      </c>
      <c r="W161" s="117">
        <f t="shared" ref="W161:Y161" si="56">W162+W164+W166+W175</f>
        <v>181.79271930723417</v>
      </c>
      <c r="X161" s="117">
        <f t="shared" si="56"/>
        <v>140.88392585066103</v>
      </c>
      <c r="Y161" s="117">
        <f t="shared" si="56"/>
        <v>162.94491930773407</v>
      </c>
      <c r="DA161" s="129" t="s">
        <v>3570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190.96800657698859</v>
      </c>
      <c r="D162" s="122">
        <f t="shared" si="57"/>
        <v>194.44223144947202</v>
      </c>
      <c r="E162" s="122">
        <f t="shared" si="57"/>
        <v>194.97584241670577</v>
      </c>
      <c r="F162" s="122">
        <f t="shared" si="57"/>
        <v>188.02422214317613</v>
      </c>
      <c r="G162" s="122">
        <f t="shared" si="57"/>
        <v>141.54941945488827</v>
      </c>
      <c r="H162" s="122">
        <f t="shared" si="57"/>
        <v>209.43209292293548</v>
      </c>
      <c r="I162" s="122">
        <f t="shared" si="57"/>
        <v>166.61600966514047</v>
      </c>
      <c r="J162" s="122">
        <f t="shared" si="57"/>
        <v>210.29917203000494</v>
      </c>
      <c r="K162" s="122">
        <f t="shared" si="57"/>
        <v>167.30871891268799</v>
      </c>
      <c r="L162" s="122">
        <f t="shared" si="57"/>
        <v>200.85652859636218</v>
      </c>
      <c r="M162" s="122">
        <f t="shared" si="57"/>
        <v>133.43377133657609</v>
      </c>
      <c r="N162" s="122">
        <f t="shared" si="57"/>
        <v>174.49852996658569</v>
      </c>
      <c r="O162" s="122">
        <f t="shared" si="57"/>
        <v>162.82108117226818</v>
      </c>
      <c r="P162" s="122">
        <f t="shared" si="57"/>
        <v>98.656981073498329</v>
      </c>
      <c r="Q162" s="122">
        <f t="shared" si="57"/>
        <v>127.00212107896522</v>
      </c>
      <c r="R162" s="122">
        <f t="shared" si="57"/>
        <v>144.93008929614422</v>
      </c>
      <c r="S162" s="122">
        <f t="shared" si="57"/>
        <v>137.68854319073145</v>
      </c>
      <c r="T162" s="122">
        <f t="shared" si="57"/>
        <v>138.87038334883022</v>
      </c>
      <c r="U162" s="122">
        <f t="shared" si="57"/>
        <v>129.32263991658789</v>
      </c>
      <c r="V162" s="122">
        <f t="shared" si="57"/>
        <v>109.57775442189268</v>
      </c>
      <c r="W162" s="122">
        <f t="shared" si="57"/>
        <v>123.24717855010081</v>
      </c>
      <c r="X162" s="122">
        <f t="shared" si="57"/>
        <v>93.266030042952679</v>
      </c>
      <c r="Y162" s="122">
        <f t="shared" si="57"/>
        <v>105.02703464248474</v>
      </c>
      <c r="DA162" s="130" t="s">
        <v>3571</v>
      </c>
    </row>
    <row r="163" spans="1:105" ht="12" customHeight="1" x14ac:dyDescent="0.25">
      <c r="A163" s="97" t="s">
        <v>53</v>
      </c>
      <c r="B163" s="33"/>
      <c r="C163" s="33">
        <v>190.96800657698859</v>
      </c>
      <c r="D163" s="33">
        <v>194.44223144947202</v>
      </c>
      <c r="E163" s="33">
        <v>194.97584241670577</v>
      </c>
      <c r="F163" s="33">
        <v>188.02422214317613</v>
      </c>
      <c r="G163" s="33">
        <v>141.54941945488827</v>
      </c>
      <c r="H163" s="33">
        <v>209.43209292293548</v>
      </c>
      <c r="I163" s="33">
        <v>166.61600966514047</v>
      </c>
      <c r="J163" s="33">
        <v>210.29917203000494</v>
      </c>
      <c r="K163" s="33">
        <v>167.30871891268799</v>
      </c>
      <c r="L163" s="33">
        <v>200.85652859636218</v>
      </c>
      <c r="M163" s="33">
        <v>133.43377133657609</v>
      </c>
      <c r="N163" s="33">
        <v>174.49852996658569</v>
      </c>
      <c r="O163" s="33">
        <v>162.82108117226818</v>
      </c>
      <c r="P163" s="33">
        <v>98.656981073498329</v>
      </c>
      <c r="Q163" s="33">
        <v>127.00212107896522</v>
      </c>
      <c r="R163" s="33">
        <v>144.93008929614422</v>
      </c>
      <c r="S163" s="33">
        <v>137.68854319073145</v>
      </c>
      <c r="T163" s="33">
        <v>138.87038334883022</v>
      </c>
      <c r="U163" s="33">
        <v>129.32263991658789</v>
      </c>
      <c r="V163" s="33">
        <v>109.57775442189268</v>
      </c>
      <c r="W163" s="33">
        <v>123.24717855010081</v>
      </c>
      <c r="X163" s="33">
        <v>93.266030042952679</v>
      </c>
      <c r="Y163" s="33">
        <v>105.02703464248474</v>
      </c>
      <c r="DA163" s="60" t="s">
        <v>3572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7.2092002150212373</v>
      </c>
      <c r="D164" s="122">
        <f t="shared" si="58"/>
        <v>6.3234078858069847</v>
      </c>
      <c r="E164" s="122">
        <f t="shared" si="58"/>
        <v>12.308595002049151</v>
      </c>
      <c r="F164" s="122">
        <f t="shared" si="58"/>
        <v>10.269843787870432</v>
      </c>
      <c r="G164" s="122">
        <f t="shared" si="58"/>
        <v>11.538097730104276</v>
      </c>
      <c r="H164" s="122">
        <f t="shared" si="58"/>
        <v>15.283496284643942</v>
      </c>
      <c r="I164" s="122">
        <f t="shared" si="58"/>
        <v>8.223296256368652</v>
      </c>
      <c r="J164" s="122">
        <f t="shared" si="58"/>
        <v>8.1774854708485787</v>
      </c>
      <c r="K164" s="122">
        <f t="shared" si="58"/>
        <v>12.970339781068848</v>
      </c>
      <c r="L164" s="122">
        <f t="shared" si="58"/>
        <v>12.760882367148145</v>
      </c>
      <c r="M164" s="122">
        <f t="shared" si="58"/>
        <v>8.786353822291586</v>
      </c>
      <c r="N164" s="122">
        <f t="shared" si="58"/>
        <v>9.765381322255422</v>
      </c>
      <c r="O164" s="122">
        <f t="shared" si="58"/>
        <v>6.4660899694404552</v>
      </c>
      <c r="P164" s="122">
        <f t="shared" si="58"/>
        <v>6.2366649486820078</v>
      </c>
      <c r="Q164" s="122">
        <f t="shared" si="58"/>
        <v>7.6974225131102285</v>
      </c>
      <c r="R164" s="122">
        <f t="shared" si="58"/>
        <v>12.557012077124488</v>
      </c>
      <c r="S164" s="122">
        <f t="shared" si="58"/>
        <v>12.72273928820821</v>
      </c>
      <c r="T164" s="122">
        <f t="shared" si="58"/>
        <v>11.314378312530039</v>
      </c>
      <c r="U164" s="122">
        <f t="shared" si="58"/>
        <v>12.858482785289988</v>
      </c>
      <c r="V164" s="122">
        <f t="shared" si="58"/>
        <v>10.659540498773111</v>
      </c>
      <c r="W164" s="122">
        <f t="shared" si="58"/>
        <v>14.499703807992791</v>
      </c>
      <c r="X164" s="122">
        <f t="shared" si="58"/>
        <v>8.013168904081029</v>
      </c>
      <c r="Y164" s="122">
        <f t="shared" si="58"/>
        <v>6.1641642268970767</v>
      </c>
      <c r="DA164" s="130" t="s">
        <v>3573</v>
      </c>
    </row>
    <row r="165" spans="1:105" ht="12" customHeight="1" x14ac:dyDescent="0.25">
      <c r="A165" s="97" t="s">
        <v>53</v>
      </c>
      <c r="B165" s="98"/>
      <c r="C165" s="98">
        <v>7.2092002150212373</v>
      </c>
      <c r="D165" s="98">
        <v>6.3234078858069847</v>
      </c>
      <c r="E165" s="98">
        <v>12.308595002049151</v>
      </c>
      <c r="F165" s="98">
        <v>10.269843787870432</v>
      </c>
      <c r="G165" s="98">
        <v>11.538097730104276</v>
      </c>
      <c r="H165" s="98">
        <v>15.283496284643942</v>
      </c>
      <c r="I165" s="98">
        <v>8.223296256368652</v>
      </c>
      <c r="J165" s="98">
        <v>8.1774854708485787</v>
      </c>
      <c r="K165" s="98">
        <v>12.970339781068848</v>
      </c>
      <c r="L165" s="98">
        <v>12.760882367148145</v>
      </c>
      <c r="M165" s="98">
        <v>8.786353822291586</v>
      </c>
      <c r="N165" s="98">
        <v>9.765381322255422</v>
      </c>
      <c r="O165" s="98">
        <v>6.4660899694404552</v>
      </c>
      <c r="P165" s="98">
        <v>6.2366649486820078</v>
      </c>
      <c r="Q165" s="98">
        <v>7.6974225131102285</v>
      </c>
      <c r="R165" s="98">
        <v>12.557012077124488</v>
      </c>
      <c r="S165" s="98">
        <v>12.72273928820821</v>
      </c>
      <c r="T165" s="98">
        <v>11.314378312530039</v>
      </c>
      <c r="U165" s="98">
        <v>12.858482785289988</v>
      </c>
      <c r="V165" s="98">
        <v>10.659540498773111</v>
      </c>
      <c r="W165" s="98">
        <v>14.499703807992791</v>
      </c>
      <c r="X165" s="98">
        <v>8.013168904081029</v>
      </c>
      <c r="Y165" s="98">
        <v>6.1641642268970767</v>
      </c>
      <c r="DA165" s="63" t="s">
        <v>3574</v>
      </c>
    </row>
    <row r="166" spans="1:105" ht="12" customHeight="1" x14ac:dyDescent="0.25">
      <c r="A166" s="121" t="s">
        <v>55</v>
      </c>
      <c r="B166" s="122"/>
      <c r="C166" s="122">
        <v>26.704613958234042</v>
      </c>
      <c r="D166" s="122">
        <v>26.959730009950466</v>
      </c>
      <c r="E166" s="122">
        <v>26.596196538831173</v>
      </c>
      <c r="F166" s="122">
        <v>25.99750597725744</v>
      </c>
      <c r="G166" s="122">
        <v>21.489885962830563</v>
      </c>
      <c r="H166" s="122">
        <v>29.487463165078243</v>
      </c>
      <c r="I166" s="122">
        <v>24.602077537209318</v>
      </c>
      <c r="J166" s="122">
        <v>28.230235454216579</v>
      </c>
      <c r="K166" s="122">
        <v>24.020419248475598</v>
      </c>
      <c r="L166" s="122">
        <v>26.176301164234022</v>
      </c>
      <c r="M166" s="122">
        <v>20.267899969944164</v>
      </c>
      <c r="N166" s="122">
        <v>23.69173972051076</v>
      </c>
      <c r="O166" s="122">
        <v>20.413095015281389</v>
      </c>
      <c r="P166" s="122">
        <v>16.720241457753009</v>
      </c>
      <c r="Q166" s="122">
        <v>20.721005117420685</v>
      </c>
      <c r="R166" s="122">
        <v>25.089672941739305</v>
      </c>
      <c r="S166" s="122">
        <v>25.930261806762928</v>
      </c>
      <c r="T166" s="122">
        <v>26.976946337287089</v>
      </c>
      <c r="U166" s="122">
        <v>28.386471931370718</v>
      </c>
      <c r="V166" s="122">
        <v>26.873882640619126</v>
      </c>
      <c r="W166" s="122">
        <v>31.177209543478575</v>
      </c>
      <c r="X166" s="122">
        <v>26.628122557447643</v>
      </c>
      <c r="Y166" s="122">
        <v>34.355860876550729</v>
      </c>
      <c r="DA166" s="130" t="s">
        <v>3575</v>
      </c>
    </row>
    <row r="167" spans="1:105" ht="12" customHeight="1" x14ac:dyDescent="0.25">
      <c r="A167" s="97" t="s">
        <v>124</v>
      </c>
      <c r="B167" s="98"/>
      <c r="C167" s="98">
        <v>6.3370603039015263</v>
      </c>
      <c r="D167" s="98">
        <v>5.2692458946998411</v>
      </c>
      <c r="E167" s="98">
        <v>7.1248081314220055</v>
      </c>
      <c r="F167" s="98">
        <v>7.4716287139980082</v>
      </c>
      <c r="G167" s="98">
        <v>5.8328940511043132</v>
      </c>
      <c r="H167" s="98">
        <v>7.5130285082626447</v>
      </c>
      <c r="I167" s="98">
        <v>3.9421004092041998</v>
      </c>
      <c r="J167" s="98">
        <v>3.3879966254873626</v>
      </c>
      <c r="K167" s="98">
        <v>3.9936510962114879</v>
      </c>
      <c r="L167" s="98">
        <v>4.830632305615552</v>
      </c>
      <c r="M167" s="98">
        <v>3.4010479639592837</v>
      </c>
      <c r="N167" s="98">
        <v>2.527530722606091</v>
      </c>
      <c r="O167" s="98">
        <v>0.59780003885131427</v>
      </c>
      <c r="P167" s="98">
        <v>0.49121919537073178</v>
      </c>
      <c r="Q167" s="98">
        <v>0.55679979696877924</v>
      </c>
      <c r="R167" s="98">
        <v>2.5301927147685461</v>
      </c>
      <c r="S167" s="98">
        <v>3.4801122541572478</v>
      </c>
      <c r="T167" s="98">
        <v>4.6193302464828889</v>
      </c>
      <c r="U167" s="98">
        <v>4.1501009965296554</v>
      </c>
      <c r="V167" s="98">
        <v>4.2093518476202556</v>
      </c>
      <c r="W167" s="98">
        <v>4.5267686796264996</v>
      </c>
      <c r="X167" s="98">
        <v>4.555989073056228</v>
      </c>
      <c r="Y167" s="98">
        <v>6.0491217890736078</v>
      </c>
      <c r="DA167" s="63" t="s">
        <v>3576</v>
      </c>
    </row>
    <row r="168" spans="1:105" ht="12" customHeight="1" x14ac:dyDescent="0.25">
      <c r="A168" s="97" t="s">
        <v>123</v>
      </c>
      <c r="B168" s="98"/>
      <c r="C168" s="98">
        <v>4.8656799870790465E-3</v>
      </c>
      <c r="D168" s="98">
        <v>8.6670388717070973E-3</v>
      </c>
      <c r="E168" s="98">
        <v>3.3247188210302314E-2</v>
      </c>
      <c r="F168" s="98">
        <v>2.0537910137993449E-2</v>
      </c>
      <c r="G168" s="98">
        <v>1.1921673290397014E-2</v>
      </c>
      <c r="H168" s="98">
        <v>1.5409077986242763E-2</v>
      </c>
      <c r="I168" s="98">
        <v>2.5229354279157179E-2</v>
      </c>
      <c r="J168" s="98">
        <v>3.4209001861443239E-2</v>
      </c>
      <c r="K168" s="98">
        <v>3.2794439501211407E-2</v>
      </c>
      <c r="L168" s="98">
        <v>3.4238908069076909E-2</v>
      </c>
      <c r="M168" s="98">
        <v>1.0893785586592033E-2</v>
      </c>
      <c r="N168" s="98">
        <v>1.1647808258647361E-2</v>
      </c>
      <c r="O168" s="98">
        <v>6.384274637308748E-3</v>
      </c>
      <c r="P168" s="98">
        <v>1.2947281511591259E-2</v>
      </c>
      <c r="Q168" s="98">
        <v>1.1489346263937473E-3</v>
      </c>
      <c r="R168" s="98">
        <v>2.5040582284086559E-2</v>
      </c>
      <c r="S168" s="98">
        <v>2.5410737991235631E-2</v>
      </c>
      <c r="T168" s="98">
        <v>1.9910080497773115E-2</v>
      </c>
      <c r="U168" s="98">
        <v>9.2931499733499064E-3</v>
      </c>
      <c r="V168" s="98">
        <v>3.1381587655918607E-2</v>
      </c>
      <c r="W168" s="98">
        <v>5.9189033242676804E-2</v>
      </c>
      <c r="X168" s="98">
        <v>6.898080022016137E-2</v>
      </c>
      <c r="Y168" s="98">
        <v>1.7002707948688477E-2</v>
      </c>
      <c r="DA168" s="63" t="s">
        <v>3577</v>
      </c>
    </row>
    <row r="169" spans="1:105" ht="12" customHeight="1" x14ac:dyDescent="0.25">
      <c r="A169" s="100" t="s">
        <v>50</v>
      </c>
      <c r="B169" s="101"/>
      <c r="C169" s="101">
        <v>1.0068855393805154E-3</v>
      </c>
      <c r="D169" s="101">
        <v>1.4219564521536657E-3</v>
      </c>
      <c r="E169" s="101">
        <v>3.8611134254522192E-3</v>
      </c>
      <c r="F169" s="101">
        <v>2.6662801594481921E-3</v>
      </c>
      <c r="G169" s="101">
        <v>1.1945679879928127E-3</v>
      </c>
      <c r="H169" s="101">
        <v>2.3253026105716332E-3</v>
      </c>
      <c r="I169" s="101">
        <v>2.5451518247097413E-3</v>
      </c>
      <c r="J169" s="101">
        <v>3.6992536223673859E-3</v>
      </c>
      <c r="K169" s="101">
        <v>3.6077967597598595E-3</v>
      </c>
      <c r="L169" s="101">
        <v>4.3433730644566806E-3</v>
      </c>
      <c r="M169" s="101">
        <v>1.8426007955986367E-3</v>
      </c>
      <c r="N169" s="101">
        <v>1.1227734954759555E-3</v>
      </c>
      <c r="O169" s="101">
        <v>8.9307633058034242E-4</v>
      </c>
      <c r="P169" s="101">
        <v>1.8142604343072632E-3</v>
      </c>
      <c r="Q169" s="101">
        <v>4.0967138269027759E-4</v>
      </c>
      <c r="R169" s="101">
        <v>2.8255794393003643E-3</v>
      </c>
      <c r="S169" s="101">
        <v>2.5785680664805722E-3</v>
      </c>
      <c r="T169" s="101">
        <v>2.8512706649614977E-3</v>
      </c>
      <c r="U169" s="101">
        <v>1.3919645713548602E-3</v>
      </c>
      <c r="V169" s="101">
        <v>2.9701025185703144E-3</v>
      </c>
      <c r="W169" s="101">
        <v>5.0166799913994144E-3</v>
      </c>
      <c r="X169" s="101">
        <v>6.7852570263228027E-3</v>
      </c>
      <c r="Y169" s="101">
        <v>2.4614391459694966E-3</v>
      </c>
      <c r="DA169" s="131" t="s">
        <v>3578</v>
      </c>
    </row>
    <row r="170" spans="1:105" ht="12" customHeight="1" x14ac:dyDescent="0.25">
      <c r="A170" s="103" t="s">
        <v>52</v>
      </c>
      <c r="B170" s="104"/>
      <c r="C170" s="104">
        <v>3.8587944476985306E-3</v>
      </c>
      <c r="D170" s="104">
        <v>7.245082419553431E-3</v>
      </c>
      <c r="E170" s="104">
        <v>2.9386074784850093E-2</v>
      </c>
      <c r="F170" s="104">
        <v>1.7871629978545259E-2</v>
      </c>
      <c r="G170" s="104">
        <v>1.0727105302404203E-2</v>
      </c>
      <c r="H170" s="104">
        <v>1.308377537567113E-2</v>
      </c>
      <c r="I170" s="104">
        <v>2.2684202454447439E-2</v>
      </c>
      <c r="J170" s="104">
        <v>3.0509748239075853E-2</v>
      </c>
      <c r="K170" s="104">
        <v>2.9186642741451552E-2</v>
      </c>
      <c r="L170" s="104">
        <v>2.9895535004620236E-2</v>
      </c>
      <c r="M170" s="104">
        <v>9.0511847909933961E-3</v>
      </c>
      <c r="N170" s="104">
        <v>1.0525034763171407E-2</v>
      </c>
      <c r="O170" s="104">
        <v>5.4911983067284049E-3</v>
      </c>
      <c r="P170" s="104">
        <v>1.1133021077283993E-2</v>
      </c>
      <c r="Q170" s="104">
        <v>7.3926324370346983E-4</v>
      </c>
      <c r="R170" s="104">
        <v>2.221500284478619E-2</v>
      </c>
      <c r="S170" s="104">
        <v>2.283216992475506E-2</v>
      </c>
      <c r="T170" s="104">
        <v>1.7058809832811623E-2</v>
      </c>
      <c r="U170" s="104">
        <v>7.9011854019950464E-3</v>
      </c>
      <c r="V170" s="104">
        <v>2.8411485137348286E-2</v>
      </c>
      <c r="W170" s="104">
        <v>5.4172353251277387E-2</v>
      </c>
      <c r="X170" s="104">
        <v>6.219554319383859E-2</v>
      </c>
      <c r="Y170" s="104">
        <v>1.4541268802718983E-2</v>
      </c>
      <c r="DA170" s="132" t="s">
        <v>3579</v>
      </c>
    </row>
    <row r="171" spans="1:105" ht="12" customHeight="1" x14ac:dyDescent="0.25">
      <c r="A171" s="106" t="s">
        <v>122</v>
      </c>
      <c r="B171" s="101"/>
      <c r="C171" s="101">
        <v>17.560116757277626</v>
      </c>
      <c r="D171" s="101">
        <v>18.688068571942399</v>
      </c>
      <c r="E171" s="101">
        <v>16.319648256495601</v>
      </c>
      <c r="F171" s="101">
        <v>15.930902207424889</v>
      </c>
      <c r="G171" s="101">
        <v>13.129899396632789</v>
      </c>
      <c r="H171" s="101">
        <v>18.36167680082529</v>
      </c>
      <c r="I171" s="101">
        <v>15.047387989599398</v>
      </c>
      <c r="J171" s="101">
        <v>17.955059532334662</v>
      </c>
      <c r="K171" s="101">
        <v>13.419233501559864</v>
      </c>
      <c r="L171" s="101">
        <v>15.059450208420353</v>
      </c>
      <c r="M171" s="101">
        <v>12.835008354734359</v>
      </c>
      <c r="N171" s="101">
        <v>17.210344319144223</v>
      </c>
      <c r="O171" s="101">
        <v>15.828342119371804</v>
      </c>
      <c r="P171" s="101">
        <v>11.516883549447572</v>
      </c>
      <c r="Q171" s="101">
        <v>14.43873087229445</v>
      </c>
      <c r="R171" s="101">
        <v>15.796186555326837</v>
      </c>
      <c r="S171" s="101">
        <v>15.810075135006281</v>
      </c>
      <c r="T171" s="101">
        <v>15.784398766076713</v>
      </c>
      <c r="U171" s="101">
        <v>17.332884180980443</v>
      </c>
      <c r="V171" s="101">
        <v>16.21077368399229</v>
      </c>
      <c r="W171" s="101">
        <v>18.434505261354001</v>
      </c>
      <c r="X171" s="101">
        <v>13.911477453344149</v>
      </c>
      <c r="Y171" s="101">
        <v>19.188137005332703</v>
      </c>
      <c r="DA171" s="131" t="s">
        <v>3580</v>
      </c>
    </row>
    <row r="172" spans="1:105" ht="12" customHeight="1" x14ac:dyDescent="0.25">
      <c r="A172" s="107" t="s">
        <v>121</v>
      </c>
      <c r="B172" s="104"/>
      <c r="C172" s="104">
        <v>2.8025712170678072</v>
      </c>
      <c r="D172" s="104">
        <v>2.9937485044365233</v>
      </c>
      <c r="E172" s="104">
        <v>3.1184929627032623</v>
      </c>
      <c r="F172" s="104">
        <v>2.5744371456965491</v>
      </c>
      <c r="G172" s="104">
        <v>2.5151708418030676</v>
      </c>
      <c r="H172" s="104">
        <v>3.5973487780040752</v>
      </c>
      <c r="I172" s="104">
        <v>5.5873597841265639</v>
      </c>
      <c r="J172" s="104">
        <v>6.8529702945331117</v>
      </c>
      <c r="K172" s="104">
        <v>6.5747402112030446</v>
      </c>
      <c r="L172" s="104">
        <v>6.2519797421290431</v>
      </c>
      <c r="M172" s="104">
        <v>4.0209498656639271</v>
      </c>
      <c r="N172" s="104">
        <v>3.9422168705017979</v>
      </c>
      <c r="O172" s="104">
        <v>3.9805685824209673</v>
      </c>
      <c r="P172" s="104">
        <v>4.6991914314231185</v>
      </c>
      <c r="Q172" s="104">
        <v>5.724325513531058</v>
      </c>
      <c r="R172" s="104">
        <v>6.7382530893598371</v>
      </c>
      <c r="S172" s="104">
        <v>6.6146636796081619</v>
      </c>
      <c r="T172" s="104">
        <v>6.5533072442297184</v>
      </c>
      <c r="U172" s="104">
        <v>6.8941936038872722</v>
      </c>
      <c r="V172" s="104">
        <v>6.422375521350661</v>
      </c>
      <c r="W172" s="104">
        <v>8.1567465692553967</v>
      </c>
      <c r="X172" s="104">
        <v>8.0916752308271072</v>
      </c>
      <c r="Y172" s="104">
        <v>9.1015993741957235</v>
      </c>
      <c r="DA172" s="132" t="s">
        <v>3581</v>
      </c>
    </row>
    <row r="173" spans="1:105" ht="12" customHeight="1" x14ac:dyDescent="0.25">
      <c r="A173" s="108" t="s">
        <v>53</v>
      </c>
      <c r="B173" s="98"/>
      <c r="C173" s="98">
        <v>0.83441003068456066</v>
      </c>
      <c r="D173" s="98">
        <v>0.88870646414395549</v>
      </c>
      <c r="E173" s="98">
        <v>1.0002240387433374</v>
      </c>
      <c r="F173" s="98">
        <v>0.69326661326551042</v>
      </c>
      <c r="G173" s="98">
        <v>0.70230593329223912</v>
      </c>
      <c r="H173" s="98">
        <v>0.87027291871727297</v>
      </c>
      <c r="I173" s="98">
        <v>1.6034626208033433</v>
      </c>
      <c r="J173" s="98">
        <v>1.9490126540047863</v>
      </c>
      <c r="K173" s="98">
        <v>1.9775491488272912</v>
      </c>
      <c r="L173" s="98">
        <v>2.0888527936905752</v>
      </c>
      <c r="M173" s="98">
        <v>1.3829406033040279</v>
      </c>
      <c r="N173" s="98">
        <v>1.2149198002578341</v>
      </c>
      <c r="O173" s="98">
        <v>1.4380500117237367</v>
      </c>
      <c r="P173" s="98">
        <v>1.2694162399838143</v>
      </c>
      <c r="Q173" s="98">
        <v>1.714147540265476</v>
      </c>
      <c r="R173" s="98">
        <v>1.7406102045283167</v>
      </c>
      <c r="S173" s="98">
        <v>1.9087249435654665</v>
      </c>
      <c r="T173" s="98">
        <v>1.8967739650736326</v>
      </c>
      <c r="U173" s="98">
        <v>1.756398475692095</v>
      </c>
      <c r="V173" s="98">
        <v>1.6508068778825515</v>
      </c>
      <c r="W173" s="98">
        <v>2.1557495979940144</v>
      </c>
      <c r="X173" s="98">
        <v>2.0171002762791503</v>
      </c>
      <c r="Y173" s="98">
        <v>1.9770914853307808</v>
      </c>
      <c r="DA173" s="63" t="s">
        <v>3582</v>
      </c>
    </row>
    <row r="174" spans="1:105" ht="12" customHeight="1" x14ac:dyDescent="0.25">
      <c r="A174" s="115" t="s">
        <v>52</v>
      </c>
      <c r="B174" s="33"/>
      <c r="C174" s="33">
        <v>1.9681611863832464</v>
      </c>
      <c r="D174" s="33">
        <v>2.1050420402925667</v>
      </c>
      <c r="E174" s="33">
        <v>2.1182689239599246</v>
      </c>
      <c r="F174" s="33">
        <v>1.8811705324310393</v>
      </c>
      <c r="G174" s="33">
        <v>1.8128649085108275</v>
      </c>
      <c r="H174" s="33">
        <v>2.7270758592868019</v>
      </c>
      <c r="I174" s="33">
        <v>3.9838971633232196</v>
      </c>
      <c r="J174" s="33">
        <v>4.9039576405283265</v>
      </c>
      <c r="K174" s="33">
        <v>4.5971910623757539</v>
      </c>
      <c r="L174" s="33">
        <v>4.1631269484384692</v>
      </c>
      <c r="M174" s="33">
        <v>2.6380092623599003</v>
      </c>
      <c r="N174" s="33">
        <v>2.7272970702439649</v>
      </c>
      <c r="O174" s="33">
        <v>2.5425185706972302</v>
      </c>
      <c r="P174" s="33">
        <v>3.4297751914393038</v>
      </c>
      <c r="Q174" s="33">
        <v>4.0101779732655833</v>
      </c>
      <c r="R174" s="33">
        <v>4.9976428848315209</v>
      </c>
      <c r="S174" s="33">
        <v>4.705938736042695</v>
      </c>
      <c r="T174" s="33">
        <v>4.6565332791560836</v>
      </c>
      <c r="U174" s="33">
        <v>5.137795128195175</v>
      </c>
      <c r="V174" s="33">
        <v>4.7715686434681066</v>
      </c>
      <c r="W174" s="33">
        <v>6.000996971261384</v>
      </c>
      <c r="X174" s="33">
        <v>6.0745749545479546</v>
      </c>
      <c r="Y174" s="33">
        <v>7.1245078888649394</v>
      </c>
      <c r="DA174" s="60" t="s">
        <v>3583</v>
      </c>
    </row>
    <row r="175" spans="1:105" ht="12" customHeight="1" x14ac:dyDescent="0.25">
      <c r="A175" s="121" t="s">
        <v>54</v>
      </c>
      <c r="B175" s="122"/>
      <c r="C175" s="122">
        <v>13.568069686341243</v>
      </c>
      <c r="D175" s="122">
        <v>13.814139625604513</v>
      </c>
      <c r="E175" s="122">
        <v>14.122713312245452</v>
      </c>
      <c r="F175" s="122">
        <v>13.439613680073832</v>
      </c>
      <c r="G175" s="122">
        <v>11.450999404715935</v>
      </c>
      <c r="H175" s="122">
        <v>17.182845402327214</v>
      </c>
      <c r="I175" s="122">
        <v>13.582552778765976</v>
      </c>
      <c r="J175" s="122">
        <v>14.83083917484762</v>
      </c>
      <c r="K175" s="122">
        <v>11.210830219309841</v>
      </c>
      <c r="L175" s="122">
        <v>13.497009275093355</v>
      </c>
      <c r="M175" s="122">
        <v>8.8631198621764646</v>
      </c>
      <c r="N175" s="122">
        <v>10.544389096715795</v>
      </c>
      <c r="O175" s="122">
        <v>8.2761090319505595</v>
      </c>
      <c r="P175" s="122">
        <v>7.1343034835187877</v>
      </c>
      <c r="Q175" s="122">
        <v>8.3237190812993695</v>
      </c>
      <c r="R175" s="122">
        <v>10.438184178154224</v>
      </c>
      <c r="S175" s="122">
        <v>10.733476115626718</v>
      </c>
      <c r="T175" s="122">
        <v>11.527683251694731</v>
      </c>
      <c r="U175" s="122">
        <v>11.983250314386105</v>
      </c>
      <c r="V175" s="122">
        <v>11.949843741982631</v>
      </c>
      <c r="W175" s="122">
        <v>12.868627405661995</v>
      </c>
      <c r="X175" s="122">
        <v>12.976604346179689</v>
      </c>
      <c r="Y175" s="122">
        <v>17.39785956180155</v>
      </c>
      <c r="DA175" s="130" t="s">
        <v>3584</v>
      </c>
    </row>
    <row r="176" spans="1:105" ht="12" customHeight="1" x14ac:dyDescent="0.25">
      <c r="A176" s="97" t="s">
        <v>50</v>
      </c>
      <c r="B176" s="98"/>
      <c r="C176" s="98">
        <v>3.7049769235179952</v>
      </c>
      <c r="D176" s="98">
        <v>4.5354731318081463</v>
      </c>
      <c r="E176" s="98">
        <v>4.7676381478016445</v>
      </c>
      <c r="F176" s="98">
        <v>4.5491749113121207</v>
      </c>
      <c r="G176" s="98">
        <v>3.0572786333750201</v>
      </c>
      <c r="H176" s="98">
        <v>3.9483910533900057</v>
      </c>
      <c r="I176" s="98">
        <v>3.2821102379273692</v>
      </c>
      <c r="J176" s="98">
        <v>3.5201677027135339</v>
      </c>
      <c r="K176" s="98">
        <v>2.9041345339609337</v>
      </c>
      <c r="L176" s="98">
        <v>3.5755112194039187</v>
      </c>
      <c r="M176" s="98">
        <v>2.3294017498795614</v>
      </c>
      <c r="N176" s="98">
        <v>2.3618356195329793</v>
      </c>
      <c r="O176" s="98">
        <v>1.8079046093326885</v>
      </c>
      <c r="P176" s="98">
        <v>1.8073818256278413</v>
      </c>
      <c r="Q176" s="98">
        <v>1.8327107677937393</v>
      </c>
      <c r="R176" s="98">
        <v>1.8887561513507594</v>
      </c>
      <c r="S176" s="98">
        <v>2.3074986476621553</v>
      </c>
      <c r="T176" s="98">
        <v>2.3511174803979182</v>
      </c>
      <c r="U176" s="98">
        <v>2.2096685312107658</v>
      </c>
      <c r="V176" s="98">
        <v>2.086086942483885</v>
      </c>
      <c r="W176" s="98">
        <v>1.834163729595458</v>
      </c>
      <c r="X176" s="98">
        <v>1.4209808323429325</v>
      </c>
      <c r="Y176" s="98">
        <v>2.2633714388650188</v>
      </c>
      <c r="DA176" s="63" t="s">
        <v>3585</v>
      </c>
    </row>
    <row r="177" spans="1:105" ht="12" customHeight="1" x14ac:dyDescent="0.25">
      <c r="A177" s="109" t="s">
        <v>120</v>
      </c>
      <c r="B177" s="33"/>
      <c r="C177" s="33">
        <v>9.8630927628232499</v>
      </c>
      <c r="D177" s="33">
        <v>9.2786664937963685</v>
      </c>
      <c r="E177" s="33">
        <v>9.3550751644438019</v>
      </c>
      <c r="F177" s="33">
        <v>8.8904387687617117</v>
      </c>
      <c r="G177" s="33">
        <v>8.3937207713409165</v>
      </c>
      <c r="H177" s="33">
        <v>13.234454348937208</v>
      </c>
      <c r="I177" s="33">
        <v>10.300442540838608</v>
      </c>
      <c r="J177" s="33">
        <v>11.310671472134084</v>
      </c>
      <c r="K177" s="33">
        <v>8.3066956853489096</v>
      </c>
      <c r="L177" s="33">
        <v>9.921498055689435</v>
      </c>
      <c r="M177" s="33">
        <v>6.5337181122969028</v>
      </c>
      <c r="N177" s="33">
        <v>8.1825534771828146</v>
      </c>
      <c r="O177" s="33">
        <v>6.4682044226178679</v>
      </c>
      <c r="P177" s="33">
        <v>5.3269216578909466</v>
      </c>
      <c r="Q177" s="33">
        <v>6.4910083135056285</v>
      </c>
      <c r="R177" s="33">
        <v>8.5494280268034633</v>
      </c>
      <c r="S177" s="33">
        <v>8.4259774679645609</v>
      </c>
      <c r="T177" s="33">
        <v>9.1765657712968149</v>
      </c>
      <c r="U177" s="33">
        <v>9.7735817831753415</v>
      </c>
      <c r="V177" s="33">
        <v>9.8637567994987503</v>
      </c>
      <c r="W177" s="33">
        <v>11.034463676066537</v>
      </c>
      <c r="X177" s="33">
        <v>11.555623513836759</v>
      </c>
      <c r="Y177" s="33">
        <v>15.134488122936535</v>
      </c>
      <c r="DA177" s="60" t="s">
        <v>3586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0.63203329327012558</v>
      </c>
      <c r="D3" s="119">
        <f>IF(RES_hhdet_in_tes!D3=0,"",RES_hhdet_in_tes!D3/RES_hhdet_in_fec!D3)</f>
        <v>0.63064550559613897</v>
      </c>
      <c r="E3" s="119">
        <f>IF(RES_hhdet_in_tes!E3=0,"",RES_hhdet_in_tes!E3/RES_hhdet_in_fec!E3)</f>
        <v>0.64276361042693719</v>
      </c>
      <c r="F3" s="119">
        <f>IF(RES_hhdet_in_tes!F3=0,"",RES_hhdet_in_tes!F3/RES_hhdet_in_fec!F3)</f>
        <v>0.64576939469036787</v>
      </c>
      <c r="G3" s="119">
        <f>IF(RES_hhdet_in_tes!G3=0,"",RES_hhdet_in_tes!G3/RES_hhdet_in_fec!G3)</f>
        <v>0.65190119504249511</v>
      </c>
      <c r="H3" s="119">
        <f>IF(RES_hhdet_in_tes!H3=0,"",RES_hhdet_in_tes!H3/RES_hhdet_in_fec!H3)</f>
        <v>0.66299791789215379</v>
      </c>
      <c r="I3" s="119">
        <f>IF(RES_hhdet_in_tes!I3=0,"",RES_hhdet_in_tes!I3/RES_hhdet_in_fec!I3)</f>
        <v>0.67854850397019706</v>
      </c>
      <c r="J3" s="119">
        <f>IF(RES_hhdet_in_tes!J3=0,"",RES_hhdet_in_tes!J3/RES_hhdet_in_fec!J3)</f>
        <v>0.67633233491948241</v>
      </c>
      <c r="K3" s="119">
        <f>IF(RES_hhdet_in_tes!K3=0,"",RES_hhdet_in_tes!K3/RES_hhdet_in_fec!K3)</f>
        <v>0.6852455387561196</v>
      </c>
      <c r="L3" s="119">
        <f>IF(RES_hhdet_in_tes!L3=0,"",RES_hhdet_in_tes!L3/RES_hhdet_in_fec!L3)</f>
        <v>0.68632949470662508</v>
      </c>
      <c r="M3" s="119">
        <f>IF(RES_hhdet_in_tes!M3=0,"",RES_hhdet_in_tes!M3/RES_hhdet_in_fec!M3)</f>
        <v>0.688348839142363</v>
      </c>
      <c r="N3" s="119">
        <f>IF(RES_hhdet_in_tes!N3=0,"",RES_hhdet_in_tes!N3/RES_hhdet_in_fec!N3)</f>
        <v>0.6859171057861928</v>
      </c>
      <c r="O3" s="119">
        <f>IF(RES_hhdet_in_tes!O3=0,"",RES_hhdet_in_tes!O3/RES_hhdet_in_fec!O3)</f>
        <v>0.68664031642066381</v>
      </c>
      <c r="P3" s="119">
        <f>IF(RES_hhdet_in_tes!P3=0,"",RES_hhdet_in_tes!P3/RES_hhdet_in_fec!P3)</f>
        <v>0.69459892060731898</v>
      </c>
      <c r="Q3" s="119">
        <f>IF(RES_hhdet_in_tes!Q3=0,"",RES_hhdet_in_tes!Q3/RES_hhdet_in_fec!Q3)</f>
        <v>0.70619206109594124</v>
      </c>
      <c r="R3" s="119">
        <f>IF(RES_hhdet_in_tes!R3=0,"",RES_hhdet_in_tes!R3/RES_hhdet_in_fec!R3)</f>
        <v>0.71781610237762961</v>
      </c>
      <c r="S3" s="119">
        <f>IF(RES_hhdet_in_tes!S3=0,"",RES_hhdet_in_tes!S3/RES_hhdet_in_fec!S3)</f>
        <v>0.73347978192985075</v>
      </c>
      <c r="T3" s="119">
        <f>IF(RES_hhdet_in_tes!T3=0,"",RES_hhdet_in_tes!T3/RES_hhdet_in_fec!T3)</f>
        <v>0.75223144244318274</v>
      </c>
      <c r="U3" s="119">
        <f>IF(RES_hhdet_in_tes!U3=0,"",RES_hhdet_in_tes!U3/RES_hhdet_in_fec!U3)</f>
        <v>0.77234938829120747</v>
      </c>
      <c r="V3" s="119">
        <f>IF(RES_hhdet_in_tes!V3=0,"",RES_hhdet_in_tes!V3/RES_hhdet_in_fec!V3)</f>
        <v>0.78155159377153438</v>
      </c>
      <c r="W3" s="119">
        <f>IF(RES_hhdet_in_tes!W3=0,"",RES_hhdet_in_tes!W3/RES_hhdet_in_fec!W3)</f>
        <v>0.82951019650083158</v>
      </c>
      <c r="X3" s="119">
        <f>IF(RES_hhdet_in_tes!X3=0,"",RES_hhdet_in_tes!X3/RES_hhdet_in_fec!X3)</f>
        <v>0.84953763790271197</v>
      </c>
      <c r="Y3" s="119">
        <f>IF(RES_hhdet_in_tes!Y3=0,"",RES_hhdet_in_tes!Y3/RES_hhdet_in_fec!Y3)</f>
        <v>0.80609205790127725</v>
      </c>
      <c r="DA3" s="129" t="s">
        <v>3588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0.62953204346911662</v>
      </c>
      <c r="D4" s="124">
        <f>IF(RES_hhdet_in_tes!D4=0,"",RES_hhdet_in_tes!D4/RES_hhdet_in_fec!D4)</f>
        <v>0.62863205464825522</v>
      </c>
      <c r="E4" s="124">
        <f>IF(RES_hhdet_in_tes!E4=0,"",RES_hhdet_in_tes!E4/RES_hhdet_in_fec!E4)</f>
        <v>0.63666630502988508</v>
      </c>
      <c r="F4" s="124">
        <f>IF(RES_hhdet_in_tes!F4=0,"",RES_hhdet_in_tes!F4/RES_hhdet_in_fec!F4)</f>
        <v>0.64125101100701376</v>
      </c>
      <c r="G4" s="124">
        <f>IF(RES_hhdet_in_tes!G4=0,"",RES_hhdet_in_tes!G4/RES_hhdet_in_fec!G4)</f>
        <v>0.64933209612881093</v>
      </c>
      <c r="H4" s="124">
        <f>IF(RES_hhdet_in_tes!H4=0,"",RES_hhdet_in_tes!H4/RES_hhdet_in_fec!H4)</f>
        <v>0.65914197894787618</v>
      </c>
      <c r="I4" s="124">
        <f>IF(RES_hhdet_in_tes!I4=0,"",RES_hhdet_in_tes!I4/RES_hhdet_in_fec!I4)</f>
        <v>0.67406828820930054</v>
      </c>
      <c r="J4" s="124">
        <f>IF(RES_hhdet_in_tes!J4=0,"",RES_hhdet_in_tes!J4/RES_hhdet_in_fec!J4)</f>
        <v>0.67084563054809243</v>
      </c>
      <c r="K4" s="124">
        <f>IF(RES_hhdet_in_tes!K4=0,"",RES_hhdet_in_tes!K4/RES_hhdet_in_fec!K4)</f>
        <v>0.67825971044450573</v>
      </c>
      <c r="L4" s="124">
        <f>IF(RES_hhdet_in_tes!L4=0,"",RES_hhdet_in_tes!L4/RES_hhdet_in_fec!L4)</f>
        <v>0.68159531264225814</v>
      </c>
      <c r="M4" s="124">
        <f>IF(RES_hhdet_in_tes!M4=0,"",RES_hhdet_in_tes!M4/RES_hhdet_in_fec!M4)</f>
        <v>0.6836089362337554</v>
      </c>
      <c r="N4" s="124">
        <f>IF(RES_hhdet_in_tes!N4=0,"",RES_hhdet_in_tes!N4/RES_hhdet_in_fec!N4)</f>
        <v>0.68170089889996432</v>
      </c>
      <c r="O4" s="124">
        <f>IF(RES_hhdet_in_tes!O4=0,"",RES_hhdet_in_tes!O4/RES_hhdet_in_fec!O4)</f>
        <v>0.68214775326370447</v>
      </c>
      <c r="P4" s="124">
        <f>IF(RES_hhdet_in_tes!P4=0,"",RES_hhdet_in_tes!P4/RES_hhdet_in_fec!P4)</f>
        <v>0.68959419788001952</v>
      </c>
      <c r="Q4" s="124">
        <f>IF(RES_hhdet_in_tes!Q4=0,"",RES_hhdet_in_tes!Q4/RES_hhdet_in_fec!Q4)</f>
        <v>0.69815784405729486</v>
      </c>
      <c r="R4" s="124">
        <f>IF(RES_hhdet_in_tes!R4=0,"",RES_hhdet_in_tes!R4/RES_hhdet_in_fec!R4)</f>
        <v>0.70988628652554442</v>
      </c>
      <c r="S4" s="124">
        <f>IF(RES_hhdet_in_tes!S4=0,"",RES_hhdet_in_tes!S4/RES_hhdet_in_fec!S4)</f>
        <v>0.72750634481574172</v>
      </c>
      <c r="T4" s="124">
        <f>IF(RES_hhdet_in_tes!T4=0,"",RES_hhdet_in_tes!T4/RES_hhdet_in_fec!T4)</f>
        <v>0.73774712377929508</v>
      </c>
      <c r="U4" s="124">
        <f>IF(RES_hhdet_in_tes!U4=0,"",RES_hhdet_in_tes!U4/RES_hhdet_in_fec!U4)</f>
        <v>0.77536682910064303</v>
      </c>
      <c r="V4" s="124">
        <f>IF(RES_hhdet_in_tes!V4=0,"",RES_hhdet_in_tes!V4/RES_hhdet_in_fec!V4)</f>
        <v>0.78883061846879909</v>
      </c>
      <c r="W4" s="124">
        <f>IF(RES_hhdet_in_tes!W4=0,"",RES_hhdet_in_tes!W4/RES_hhdet_in_fec!W4)</f>
        <v>0.81669528522481361</v>
      </c>
      <c r="X4" s="124">
        <f>IF(RES_hhdet_in_tes!X4=0,"",RES_hhdet_in_tes!X4/RES_hhdet_in_fec!X4)</f>
        <v>0.83000929676415958</v>
      </c>
      <c r="Y4" s="124">
        <f>IF(RES_hhdet_in_tes!Y4=0,"",RES_hhdet_in_tes!Y4/RES_hhdet_in_fec!Y4)</f>
        <v>0.81731811385214947</v>
      </c>
      <c r="DA4" s="130" t="s">
        <v>3589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0.6275853448576576</v>
      </c>
      <c r="D5" s="111">
        <f>IF(RES_hhdet_in_tes!D5=0,"",RES_hhdet_in_tes!D5/RES_hhdet_in_fec!D5)</f>
        <v>0.62673413429219538</v>
      </c>
      <c r="E5" s="111">
        <f>IF(RES_hhdet_in_tes!E5=0,"",RES_hhdet_in_tes!E5/RES_hhdet_in_fec!E5)</f>
        <v>0.6347786990227573</v>
      </c>
      <c r="F5" s="111">
        <f>IF(RES_hhdet_in_tes!F5=0,"",RES_hhdet_in_tes!F5/RES_hhdet_in_fec!F5)</f>
        <v>0.63941757205160654</v>
      </c>
      <c r="G5" s="111">
        <f>IF(RES_hhdet_in_tes!G5=0,"",RES_hhdet_in_tes!G5/RES_hhdet_in_fec!G5)</f>
        <v>0.64754181758981144</v>
      </c>
      <c r="H5" s="111">
        <f>IF(RES_hhdet_in_tes!H5=0,"",RES_hhdet_in_tes!H5/RES_hhdet_in_fec!H5)</f>
        <v>0.65737166740180586</v>
      </c>
      <c r="I5" s="111">
        <f>IF(RES_hhdet_in_tes!I5=0,"",RES_hhdet_in_tes!I5/RES_hhdet_in_fec!I5)</f>
        <v>0.67234265048793873</v>
      </c>
      <c r="J5" s="111">
        <f>IF(RES_hhdet_in_tes!J5=0,"",RES_hhdet_in_tes!J5/RES_hhdet_in_fec!J5)</f>
        <v>0.66916564496343911</v>
      </c>
      <c r="K5" s="111">
        <f>IF(RES_hhdet_in_tes!K5=0,"",RES_hhdet_in_tes!K5/RES_hhdet_in_fec!K5)</f>
        <v>0.67658894815687542</v>
      </c>
      <c r="L5" s="111">
        <f>IF(RES_hhdet_in_tes!L5=0,"",RES_hhdet_in_tes!L5/RES_hhdet_in_fec!L5)</f>
        <v>0.67994227344583924</v>
      </c>
      <c r="M5" s="111">
        <f>IF(RES_hhdet_in_tes!M5=0,"",RES_hhdet_in_tes!M5/RES_hhdet_in_fec!M5)</f>
        <v>0.68200691180746198</v>
      </c>
      <c r="N5" s="111">
        <f>IF(RES_hhdet_in_tes!N5=0,"",RES_hhdet_in_tes!N5/RES_hhdet_in_fec!N5)</f>
        <v>0.68013717177006627</v>
      </c>
      <c r="O5" s="111">
        <f>IF(RES_hhdet_in_tes!O5=0,"",RES_hhdet_in_tes!O5/RES_hhdet_in_fec!O5)</f>
        <v>0.68061486920141634</v>
      </c>
      <c r="P5" s="111">
        <f>IF(RES_hhdet_in_tes!P5=0,"",RES_hhdet_in_tes!P5/RES_hhdet_in_fec!P5)</f>
        <v>0.68820968018958217</v>
      </c>
      <c r="Q5" s="111">
        <f>IF(RES_hhdet_in_tes!Q5=0,"",RES_hhdet_in_tes!Q5/RES_hhdet_in_fec!Q5)</f>
        <v>0.69675922413858904</v>
      </c>
      <c r="R5" s="111">
        <f>IF(RES_hhdet_in_tes!R5=0,"",RES_hhdet_in_tes!R5/RES_hhdet_in_fec!R5)</f>
        <v>0.70848613673594429</v>
      </c>
      <c r="S5" s="111">
        <f>IF(RES_hhdet_in_tes!S5=0,"",RES_hhdet_in_tes!S5/RES_hhdet_in_fec!S5)</f>
        <v>0.7261680463744461</v>
      </c>
      <c r="T5" s="111">
        <f>IF(RES_hhdet_in_tes!T5=0,"",RES_hhdet_in_tes!T5/RES_hhdet_in_fec!T5)</f>
        <v>0.73641787158002259</v>
      </c>
      <c r="U5" s="111">
        <f>IF(RES_hhdet_in_tes!U5=0,"",RES_hhdet_in_tes!U5/RES_hhdet_in_fec!U5)</f>
        <v>0.77421213554595303</v>
      </c>
      <c r="V5" s="111">
        <f>IF(RES_hhdet_in_tes!V5=0,"",RES_hhdet_in_tes!V5/RES_hhdet_in_fec!V5)</f>
        <v>0.78772803335411978</v>
      </c>
      <c r="W5" s="111">
        <f>IF(RES_hhdet_in_tes!W5=0,"",RES_hhdet_in_tes!W5/RES_hhdet_in_fec!W5)</f>
        <v>0.81564631270007171</v>
      </c>
      <c r="X5" s="111">
        <f>IF(RES_hhdet_in_tes!X5=0,"",RES_hhdet_in_tes!X5/RES_hhdet_in_fec!X5)</f>
        <v>0.82902542867624107</v>
      </c>
      <c r="Y5" s="111">
        <f>IF(RES_hhdet_in_tes!Y5=0,"",RES_hhdet_in_tes!Y5/RES_hhdet_in_fec!Y5)</f>
        <v>0.81641300266922257</v>
      </c>
      <c r="DA5" s="63" t="s">
        <v>3590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>
        <f>IF(RES_hhdet_in_tes!P6=0,"",RES_hhdet_in_tes!P6/RES_hhdet_in_fec!P6)</f>
        <v>1</v>
      </c>
      <c r="Q6" s="111">
        <f>IF(RES_hhdet_in_tes!Q6=0,"",RES_hhdet_in_tes!Q6/RES_hhdet_in_fec!Q6)</f>
        <v>1</v>
      </c>
      <c r="R6" s="111">
        <f>IF(RES_hhdet_in_tes!R6=0,"",RES_hhdet_in_tes!R6/RES_hhdet_in_fec!R6)</f>
        <v>1</v>
      </c>
      <c r="S6" s="111">
        <f>IF(RES_hhdet_in_tes!S6=0,"",RES_hhdet_in_tes!S6/RES_hhdet_in_fec!S6)</f>
        <v>1</v>
      </c>
      <c r="T6" s="111">
        <f>IF(RES_hhdet_in_tes!T6=0,"",RES_hhdet_in_tes!T6/RES_hhdet_in_fec!T6)</f>
        <v>1</v>
      </c>
      <c r="U6" s="111">
        <f>IF(RES_hhdet_in_tes!U6=0,"",RES_hhdet_in_tes!U6/RES_hhdet_in_fec!U6)</f>
        <v>1</v>
      </c>
      <c r="V6" s="111">
        <f>IF(RES_hhdet_in_tes!V6=0,"",RES_hhdet_in_tes!V6/RES_hhdet_in_fec!V6)</f>
        <v>1</v>
      </c>
      <c r="W6" s="111">
        <f>IF(RES_hhdet_in_tes!W6=0,"",RES_hhdet_in_tes!W6/RES_hhdet_in_fec!W6)</f>
        <v>1</v>
      </c>
      <c r="X6" s="111">
        <f>IF(RES_hhdet_in_tes!X6=0,"",RES_hhdet_in_tes!X6/RES_hhdet_in_fec!X6)</f>
        <v>1</v>
      </c>
      <c r="Y6" s="111">
        <f>IF(RES_hhdet_in_tes!Y6=0,"",RES_hhdet_in_tes!Y6/RES_hhdet_in_fec!Y6)</f>
        <v>1</v>
      </c>
      <c r="DA6" s="63" t="s">
        <v>3591</v>
      </c>
    </row>
    <row r="7" spans="1:105" ht="12.95" customHeight="1" x14ac:dyDescent="0.25">
      <c r="A7" s="121" t="s">
        <v>92</v>
      </c>
      <c r="B7" s="124"/>
      <c r="C7" s="124">
        <f>IF(RES_hhdet_in_tes!C7=0,"",RES_hhdet_in_tes!C7/RES_hhdet_in_fec!C7)</f>
        <v>2.1579193051542087</v>
      </c>
      <c r="D7" s="124">
        <f>IF(RES_hhdet_in_tes!D7=0,"",RES_hhdet_in_tes!D7/RES_hhdet_in_fec!D7)</f>
        <v>2.2328339740950369</v>
      </c>
      <c r="E7" s="124">
        <f>IF(RES_hhdet_in_tes!E7=0,"",RES_hhdet_in_tes!E7/RES_hhdet_in_fec!E7)</f>
        <v>2.3723133212409899</v>
      </c>
      <c r="F7" s="124">
        <f>IF(RES_hhdet_in_tes!F7=0,"",RES_hhdet_in_tes!F7/RES_hhdet_in_fec!F7)</f>
        <v>2.4807378451295494</v>
      </c>
      <c r="G7" s="124">
        <f>IF(RES_hhdet_in_tes!G7=0,"",RES_hhdet_in_tes!G7/RES_hhdet_in_fec!G7)</f>
        <v>2.5820821676968113</v>
      </c>
      <c r="H7" s="124">
        <f>IF(RES_hhdet_in_tes!H7=0,"",RES_hhdet_in_tes!H7/RES_hhdet_in_fec!H7)</f>
        <v>2.8614159642735202</v>
      </c>
      <c r="I7" s="124">
        <f>IF(RES_hhdet_in_tes!I7=0,"",RES_hhdet_in_tes!I7/RES_hhdet_in_fec!I7)</f>
        <v>2.9850149320601309</v>
      </c>
      <c r="J7" s="124">
        <f>IF(RES_hhdet_in_tes!J7=0,"",RES_hhdet_in_tes!J7/RES_hhdet_in_fec!J7)</f>
        <v>3.0375534243434843</v>
      </c>
      <c r="K7" s="124">
        <f>IF(RES_hhdet_in_tes!K7=0,"",RES_hhdet_in_tes!K7/RES_hhdet_in_fec!K7)</f>
        <v>3.083512693556504</v>
      </c>
      <c r="L7" s="124">
        <f>IF(RES_hhdet_in_tes!L7=0,"",RES_hhdet_in_tes!L7/RES_hhdet_in_fec!L7)</f>
        <v>3.2398732780184294</v>
      </c>
      <c r="M7" s="124">
        <f>IF(RES_hhdet_in_tes!M7=0,"",RES_hhdet_in_tes!M7/RES_hhdet_in_fec!M7)</f>
        <v>3.2856108795351506</v>
      </c>
      <c r="N7" s="124">
        <f>IF(RES_hhdet_in_tes!N7=0,"",RES_hhdet_in_tes!N7/RES_hhdet_in_fec!N7)</f>
        <v>3.2143014817546809</v>
      </c>
      <c r="O7" s="124">
        <f>IF(RES_hhdet_in_tes!O7=0,"",RES_hhdet_in_tes!O7/RES_hhdet_in_fec!O7)</f>
        <v>3.5075766214337416</v>
      </c>
      <c r="P7" s="124">
        <f>IF(RES_hhdet_in_tes!P7=0,"",RES_hhdet_in_tes!P7/RES_hhdet_in_fec!P7)</f>
        <v>3.6237714262151917</v>
      </c>
      <c r="Q7" s="124">
        <f>IF(RES_hhdet_in_tes!Q7=0,"",RES_hhdet_in_tes!Q7/RES_hhdet_in_fec!Q7)</f>
        <v>3.8055460048161072</v>
      </c>
      <c r="R7" s="124">
        <f>IF(RES_hhdet_in_tes!R7=0,"",RES_hhdet_in_tes!R7/RES_hhdet_in_fec!R7)</f>
        <v>3.7624958172137632</v>
      </c>
      <c r="S7" s="124">
        <f>IF(RES_hhdet_in_tes!S7=0,"",RES_hhdet_in_tes!S7/RES_hhdet_in_fec!S7)</f>
        <v>3.7364052593078902</v>
      </c>
      <c r="T7" s="124">
        <f>IF(RES_hhdet_in_tes!T7=0,"",RES_hhdet_in_tes!T7/RES_hhdet_in_fec!T7)</f>
        <v>3.736278768206831</v>
      </c>
      <c r="U7" s="124">
        <f>IF(RES_hhdet_in_tes!U7=0,"",RES_hhdet_in_tes!U7/RES_hhdet_in_fec!U7)</f>
        <v>3.903376926593674</v>
      </c>
      <c r="V7" s="124">
        <f>IF(RES_hhdet_in_tes!V7=0,"",RES_hhdet_in_tes!V7/RES_hhdet_in_fec!V7)</f>
        <v>3.8693011627753684</v>
      </c>
      <c r="W7" s="124">
        <f>IF(RES_hhdet_in_tes!W7=0,"",RES_hhdet_in_tes!W7/RES_hhdet_in_fec!W7)</f>
        <v>3.9949905369172587</v>
      </c>
      <c r="X7" s="124">
        <f>IF(RES_hhdet_in_tes!X7=0,"",RES_hhdet_in_tes!X7/RES_hhdet_in_fec!X7)</f>
        <v>4.2394300519453463</v>
      </c>
      <c r="Y7" s="124">
        <f>IF(RES_hhdet_in_tes!Y7=0,"",RES_hhdet_in_tes!Y7/RES_hhdet_in_fec!Y7)</f>
        <v>4.3082996795751356</v>
      </c>
      <c r="DA7" s="130" t="s">
        <v>3592</v>
      </c>
    </row>
    <row r="8" spans="1:105" ht="12" customHeight="1" x14ac:dyDescent="0.25">
      <c r="A8" s="97" t="s">
        <v>53</v>
      </c>
      <c r="B8" s="111"/>
      <c r="C8" s="111">
        <f>IF(RES_hhdet_in_tes!C8=0,"",RES_hhdet_in_tes!C8/RES_hhdet_in_fec!C8)</f>
        <v>2.1579193051542087</v>
      </c>
      <c r="D8" s="111">
        <f>IF(RES_hhdet_in_tes!D8=0,"",RES_hhdet_in_tes!D8/RES_hhdet_in_fec!D8)</f>
        <v>2.2328339740950369</v>
      </c>
      <c r="E8" s="111">
        <f>IF(RES_hhdet_in_tes!E8=0,"",RES_hhdet_in_tes!E8/RES_hhdet_in_fec!E8)</f>
        <v>2.3723133212409899</v>
      </c>
      <c r="F8" s="111">
        <f>IF(RES_hhdet_in_tes!F8=0,"",RES_hhdet_in_tes!F8/RES_hhdet_in_fec!F8)</f>
        <v>2.4807378451295494</v>
      </c>
      <c r="G8" s="111">
        <f>IF(RES_hhdet_in_tes!G8=0,"",RES_hhdet_in_tes!G8/RES_hhdet_in_fec!G8)</f>
        <v>2.5820821676968113</v>
      </c>
      <c r="H8" s="111">
        <f>IF(RES_hhdet_in_tes!H8=0,"",RES_hhdet_in_tes!H8/RES_hhdet_in_fec!H8)</f>
        <v>2.8614159642735202</v>
      </c>
      <c r="I8" s="111">
        <f>IF(RES_hhdet_in_tes!I8=0,"",RES_hhdet_in_tes!I8/RES_hhdet_in_fec!I8)</f>
        <v>2.9850149320601309</v>
      </c>
      <c r="J8" s="111">
        <f>IF(RES_hhdet_in_tes!J8=0,"",RES_hhdet_in_tes!J8/RES_hhdet_in_fec!J8)</f>
        <v>3.0375534243434843</v>
      </c>
      <c r="K8" s="111">
        <f>IF(RES_hhdet_in_tes!K8=0,"",RES_hhdet_in_tes!K8/RES_hhdet_in_fec!K8)</f>
        <v>3.083512693556504</v>
      </c>
      <c r="L8" s="111">
        <f>IF(RES_hhdet_in_tes!L8=0,"",RES_hhdet_in_tes!L8/RES_hhdet_in_fec!L8)</f>
        <v>3.2398732780184294</v>
      </c>
      <c r="M8" s="111">
        <f>IF(RES_hhdet_in_tes!M8=0,"",RES_hhdet_in_tes!M8/RES_hhdet_in_fec!M8)</f>
        <v>3.2856108795351506</v>
      </c>
      <c r="N8" s="111">
        <f>IF(RES_hhdet_in_tes!N8=0,"",RES_hhdet_in_tes!N8/RES_hhdet_in_fec!N8)</f>
        <v>3.2143014817546809</v>
      </c>
      <c r="O8" s="111">
        <f>IF(RES_hhdet_in_tes!O8=0,"",RES_hhdet_in_tes!O8/RES_hhdet_in_fec!O8)</f>
        <v>3.5075766214337416</v>
      </c>
      <c r="P8" s="111">
        <f>IF(RES_hhdet_in_tes!P8=0,"",RES_hhdet_in_tes!P8/RES_hhdet_in_fec!P8)</f>
        <v>3.6237714262151917</v>
      </c>
      <c r="Q8" s="111">
        <f>IF(RES_hhdet_in_tes!Q8=0,"",RES_hhdet_in_tes!Q8/RES_hhdet_in_fec!Q8)</f>
        <v>3.8055460048161072</v>
      </c>
      <c r="R8" s="111">
        <f>IF(RES_hhdet_in_tes!R8=0,"",RES_hhdet_in_tes!R8/RES_hhdet_in_fec!R8)</f>
        <v>3.7624958172137632</v>
      </c>
      <c r="S8" s="111">
        <f>IF(RES_hhdet_in_tes!S8=0,"",RES_hhdet_in_tes!S8/RES_hhdet_in_fec!S8)</f>
        <v>3.7364052593078902</v>
      </c>
      <c r="T8" s="111">
        <f>IF(RES_hhdet_in_tes!T8=0,"",RES_hhdet_in_tes!T8/RES_hhdet_in_fec!T8)</f>
        <v>3.736278768206831</v>
      </c>
      <c r="U8" s="111">
        <f>IF(RES_hhdet_in_tes!U8=0,"",RES_hhdet_in_tes!U8/RES_hhdet_in_fec!U8)</f>
        <v>3.903376926593674</v>
      </c>
      <c r="V8" s="111">
        <f>IF(RES_hhdet_in_tes!V8=0,"",RES_hhdet_in_tes!V8/RES_hhdet_in_fec!V8)</f>
        <v>3.8693011627753684</v>
      </c>
      <c r="W8" s="111">
        <f>IF(RES_hhdet_in_tes!W8=0,"",RES_hhdet_in_tes!W8/RES_hhdet_in_fec!W8)</f>
        <v>3.9949905369172587</v>
      </c>
      <c r="X8" s="111">
        <f>IF(RES_hhdet_in_tes!X8=0,"",RES_hhdet_in_tes!X8/RES_hhdet_in_fec!X8)</f>
        <v>4.2394300519453463</v>
      </c>
      <c r="Y8" s="111">
        <f>IF(RES_hhdet_in_tes!Y8=0,"",RES_hhdet_in_tes!Y8/RES_hhdet_in_fec!Y8)</f>
        <v>4.3082996795751356</v>
      </c>
      <c r="DA8" s="63" t="s">
        <v>3593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0.64175508307489026</v>
      </c>
      <c r="D9" s="124">
        <f>IF(RES_hhdet_in_tes!D9=0,"",RES_hhdet_in_tes!D9/RES_hhdet_in_fec!D9)</f>
        <v>0.64036080411906604</v>
      </c>
      <c r="E9" s="124">
        <f>IF(RES_hhdet_in_tes!E9=0,"",RES_hhdet_in_tes!E9/RES_hhdet_in_fec!E9)</f>
        <v>0.65132312452459795</v>
      </c>
      <c r="F9" s="124">
        <f>IF(RES_hhdet_in_tes!F9=0,"",RES_hhdet_in_tes!F9/RES_hhdet_in_fec!F9)</f>
        <v>0.65304189967420279</v>
      </c>
      <c r="G9" s="124">
        <f>IF(RES_hhdet_in_tes!G9=0,"",RES_hhdet_in_tes!G9/RES_hhdet_in_fec!G9)</f>
        <v>0.66264726834597709</v>
      </c>
      <c r="H9" s="124">
        <f>IF(RES_hhdet_in_tes!H9=0,"",RES_hhdet_in_tes!H9/RES_hhdet_in_fec!H9)</f>
        <v>0.67972740854070457</v>
      </c>
      <c r="I9" s="124">
        <f>IF(RES_hhdet_in_tes!I9=0,"",RES_hhdet_in_tes!I9/RES_hhdet_in_fec!I9)</f>
        <v>0.70202150028234533</v>
      </c>
      <c r="J9" s="124">
        <f>IF(RES_hhdet_in_tes!J9=0,"",RES_hhdet_in_tes!J9/RES_hhdet_in_fec!J9)</f>
        <v>0.6976923167062169</v>
      </c>
      <c r="K9" s="124">
        <f>IF(RES_hhdet_in_tes!K9=0,"",RES_hhdet_in_tes!K9/RES_hhdet_in_fec!K9)</f>
        <v>0.71364036045685819</v>
      </c>
      <c r="L9" s="124">
        <f>IF(RES_hhdet_in_tes!L9=0,"",RES_hhdet_in_tes!L9/RES_hhdet_in_fec!L9)</f>
        <v>0.69921596610898729</v>
      </c>
      <c r="M9" s="124">
        <f>IF(RES_hhdet_in_tes!M9=0,"",RES_hhdet_in_tes!M9/RES_hhdet_in_fec!M9)</f>
        <v>0.69968688439155979</v>
      </c>
      <c r="N9" s="124">
        <f>IF(RES_hhdet_in_tes!N9=0,"",RES_hhdet_in_tes!N9/RES_hhdet_in_fec!N9)</f>
        <v>0.69563419992128694</v>
      </c>
      <c r="O9" s="124">
        <f>IF(RES_hhdet_in_tes!O9=0,"",RES_hhdet_in_tes!O9/RES_hhdet_in_fec!O9)</f>
        <v>0.71326448561438915</v>
      </c>
      <c r="P9" s="124">
        <f>IF(RES_hhdet_in_tes!P9=0,"",RES_hhdet_in_tes!P9/RES_hhdet_in_fec!P9)</f>
        <v>0.74214651450937741</v>
      </c>
      <c r="Q9" s="124">
        <f>IF(RES_hhdet_in_tes!Q9=0,"",RES_hhdet_in_tes!Q9/RES_hhdet_in_fec!Q9)</f>
        <v>0.75254741176068307</v>
      </c>
      <c r="R9" s="124">
        <f>IF(RES_hhdet_in_tes!R9=0,"",RES_hhdet_in_tes!R9/RES_hhdet_in_fec!R9)</f>
        <v>0.75354921166815714</v>
      </c>
      <c r="S9" s="124">
        <f>IF(RES_hhdet_in_tes!S9=0,"",RES_hhdet_in_tes!S9/RES_hhdet_in_fec!S9)</f>
        <v>0.75586759263142922</v>
      </c>
      <c r="T9" s="124">
        <f>IF(RES_hhdet_in_tes!T9=0,"",RES_hhdet_in_tes!T9/RES_hhdet_in_fec!T9)</f>
        <v>0.76728945211122279</v>
      </c>
      <c r="U9" s="124">
        <f>IF(RES_hhdet_in_tes!U9=0,"",RES_hhdet_in_tes!U9/RES_hhdet_in_fec!U9)</f>
        <v>0.80199743080688424</v>
      </c>
      <c r="V9" s="124">
        <f>IF(RES_hhdet_in_tes!V9=0,"",RES_hhdet_in_tes!V9/RES_hhdet_in_fec!V9)</f>
        <v>0.79745566908219656</v>
      </c>
      <c r="W9" s="124">
        <f>IF(RES_hhdet_in_tes!W9=0,"",RES_hhdet_in_tes!W9/RES_hhdet_in_fec!W9)</f>
        <v>0.84356524648685971</v>
      </c>
      <c r="X9" s="124">
        <f>IF(RES_hhdet_in_tes!X9=0,"",RES_hhdet_in_tes!X9/RES_hhdet_in_fec!X9)</f>
        <v>0.87098933134585066</v>
      </c>
      <c r="Y9" s="124">
        <f>IF(RES_hhdet_in_tes!Y9=0,"",RES_hhdet_in_tes!Y9/RES_hhdet_in_fec!Y9)</f>
        <v>0.8375019260721478</v>
      </c>
      <c r="DA9" s="130" t="s">
        <v>3594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0.64170098669455355</v>
      </c>
      <c r="D10" s="111">
        <f>IF(RES_hhdet_in_tes!D10=0,"",RES_hhdet_in_tes!D10/RES_hhdet_in_fec!D10)</f>
        <v>0.64555603342742052</v>
      </c>
      <c r="E10" s="111">
        <f>IF(RES_hhdet_in_tes!E10=0,"",RES_hhdet_in_tes!E10/RES_hhdet_in_fec!E10)</f>
        <v>0.6500632797112611</v>
      </c>
      <c r="F10" s="111">
        <f>IF(RES_hhdet_in_tes!F10=0,"",RES_hhdet_in_tes!F10/RES_hhdet_in_fec!F10)</f>
        <v>0.65459551380646708</v>
      </c>
      <c r="G10" s="111">
        <f>IF(RES_hhdet_in_tes!G10=0,"",RES_hhdet_in_tes!G10/RES_hhdet_in_fec!G10)</f>
        <v>0.66035440427119452</v>
      </c>
      <c r="H10" s="111">
        <f>IF(RES_hhdet_in_tes!H10=0,"",RES_hhdet_in_tes!H10/RES_hhdet_in_fec!H10)</f>
        <v>0.66519805293127021</v>
      </c>
      <c r="I10" s="111">
        <f>IF(RES_hhdet_in_tes!I10=0,"",RES_hhdet_in_tes!I10/RES_hhdet_in_fec!I10)</f>
        <v>0.67250031704510993</v>
      </c>
      <c r="J10" s="111">
        <f>IF(RES_hhdet_in_tes!J10=0,"",RES_hhdet_in_tes!J10/RES_hhdet_in_fec!J10)</f>
        <v>0.67349408697562418</v>
      </c>
      <c r="K10" s="111">
        <f>IF(RES_hhdet_in_tes!K10=0,"",RES_hhdet_in_tes!K10/RES_hhdet_in_fec!K10)</f>
        <v>0.68106210986989046</v>
      </c>
      <c r="L10" s="111">
        <f>IF(RES_hhdet_in_tes!L10=0,"",RES_hhdet_in_tes!L10/RES_hhdet_in_fec!L10)</f>
        <v>0.68600459847371265</v>
      </c>
      <c r="M10" s="111">
        <f>IF(RES_hhdet_in_tes!M10=0,"",RES_hhdet_in_tes!M10/RES_hhdet_in_fec!M10)</f>
        <v>0.68921748022462315</v>
      </c>
      <c r="N10" s="111">
        <f>IF(RES_hhdet_in_tes!N10=0,"",RES_hhdet_in_tes!N10/RES_hhdet_in_fec!N10)</f>
        <v>0.69582219942753321</v>
      </c>
      <c r="O10" s="111">
        <f>IF(RES_hhdet_in_tes!O10=0,"",RES_hhdet_in_tes!O10/RES_hhdet_in_fec!O10)</f>
        <v>0.70107316091449667</v>
      </c>
      <c r="P10" s="111">
        <f>IF(RES_hhdet_in_tes!P10=0,"",RES_hhdet_in_tes!P10/RES_hhdet_in_fec!P10)</f>
        <v>0.70036709543559383</v>
      </c>
      <c r="Q10" s="111">
        <f>IF(RES_hhdet_in_tes!Q10=0,"",RES_hhdet_in_tes!Q10/RES_hhdet_in_fec!Q10)</f>
        <v>0.71158102741133111</v>
      </c>
      <c r="R10" s="111">
        <f>IF(RES_hhdet_in_tes!R10=0,"",RES_hhdet_in_tes!R10/RES_hhdet_in_fec!R10)</f>
        <v>0.72617808344048795</v>
      </c>
      <c r="S10" s="111">
        <f>IF(RES_hhdet_in_tes!S10=0,"",RES_hhdet_in_tes!S10/RES_hhdet_in_fec!S10)</f>
        <v>0.74438577388350213</v>
      </c>
      <c r="T10" s="111">
        <f>IF(RES_hhdet_in_tes!T10=0,"",RES_hhdet_in_tes!T10/RES_hhdet_in_fec!T10)</f>
        <v>0.7245282136040041</v>
      </c>
      <c r="U10" s="111">
        <f>IF(RES_hhdet_in_tes!U10=0,"",RES_hhdet_in_tes!U10/RES_hhdet_in_fec!U10)</f>
        <v>0.78473247835070259</v>
      </c>
      <c r="V10" s="111">
        <f>IF(RES_hhdet_in_tes!V10=0,"",RES_hhdet_in_tes!V10/RES_hhdet_in_fec!V10)</f>
        <v>0.79824682087279708</v>
      </c>
      <c r="W10" s="111">
        <f>IF(RES_hhdet_in_tes!W10=0,"",RES_hhdet_in_tes!W10/RES_hhdet_in_fec!W10)</f>
        <v>0.8232290617042165</v>
      </c>
      <c r="X10" s="111">
        <f>IF(RES_hhdet_in_tes!X10=0,"",RES_hhdet_in_tes!X10/RES_hhdet_in_fec!X10)</f>
        <v>0.82675264278007388</v>
      </c>
      <c r="Y10" s="111">
        <f>IF(RES_hhdet_in_tes!Y10=0,"",RES_hhdet_in_tes!Y10/RES_hhdet_in_fec!Y10)</f>
        <v>0.82450806449535319</v>
      </c>
      <c r="DA10" s="63" t="s">
        <v>3595</v>
      </c>
    </row>
    <row r="11" spans="1:105" ht="12" customHeight="1" x14ac:dyDescent="0.25">
      <c r="A11" s="97" t="s">
        <v>124</v>
      </c>
      <c r="B11" s="111"/>
      <c r="C11" s="111">
        <f>IF(RES_hhdet_in_tes!C11=0,"",RES_hhdet_in_tes!C11/RES_hhdet_in_fec!C11)</f>
        <v>0.57765578862595923</v>
      </c>
      <c r="D11" s="111">
        <f>IF(RES_hhdet_in_tes!D11=0,"",RES_hhdet_in_tes!D11/RES_hhdet_in_fec!D11)</f>
        <v>0.57101136455840884</v>
      </c>
      <c r="E11" s="111">
        <f>IF(RES_hhdet_in_tes!E11=0,"",RES_hhdet_in_tes!E11/RES_hhdet_in_fec!E11)</f>
        <v>0.58370570501277286</v>
      </c>
      <c r="F11" s="111">
        <f>IF(RES_hhdet_in_tes!F11=0,"",RES_hhdet_in_tes!F11/RES_hhdet_in_fec!F11)</f>
        <v>0.59000282114723746</v>
      </c>
      <c r="G11" s="111">
        <f>IF(RES_hhdet_in_tes!G11=0,"",RES_hhdet_in_tes!G11/RES_hhdet_in_fec!G11)</f>
        <v>0.59849184728673799</v>
      </c>
      <c r="H11" s="111">
        <f>IF(RES_hhdet_in_tes!H11=0,"",RES_hhdet_in_tes!H11/RES_hhdet_in_fec!H11)</f>
        <v>0.61214940859304734</v>
      </c>
      <c r="I11" s="111">
        <f>IF(RES_hhdet_in_tes!I11=0,"",RES_hhdet_in_tes!I11/RES_hhdet_in_fec!I11)</f>
        <v>0.61924217668041381</v>
      </c>
      <c r="J11" s="111">
        <f>IF(RES_hhdet_in_tes!J11=0,"",RES_hhdet_in_tes!J11/RES_hhdet_in_fec!J11)</f>
        <v>0.62763234696414794</v>
      </c>
      <c r="K11" s="111">
        <f>IF(RES_hhdet_in_tes!K11=0,"",RES_hhdet_in_tes!K11/RES_hhdet_in_fec!K11)</f>
        <v>0.63208402245432949</v>
      </c>
      <c r="L11" s="111">
        <f>IF(RES_hhdet_in_tes!L11=0,"",RES_hhdet_in_tes!L11/RES_hhdet_in_fec!L11)</f>
        <v>0.64836282441162407</v>
      </c>
      <c r="M11" s="111">
        <f>IF(RES_hhdet_in_tes!M11=0,"",RES_hhdet_in_tes!M11/RES_hhdet_in_fec!M11)</f>
        <v>0.65243278558197038</v>
      </c>
      <c r="N11" s="111">
        <f>IF(RES_hhdet_in_tes!N11=0,"",RES_hhdet_in_tes!N11/RES_hhdet_in_fec!N11)</f>
        <v>0.65018557574252034</v>
      </c>
      <c r="O11" s="111">
        <f>IF(RES_hhdet_in_tes!O11=0,"",RES_hhdet_in_tes!O11/RES_hhdet_in_fec!O11)</f>
        <v>0.66149483682172994</v>
      </c>
      <c r="P11" s="111">
        <f>IF(RES_hhdet_in_tes!P11=0,"",RES_hhdet_in_tes!P11/RES_hhdet_in_fec!P11)</f>
        <v>0.69110909318786362</v>
      </c>
      <c r="Q11" s="111">
        <f>IF(RES_hhdet_in_tes!Q11=0,"",RES_hhdet_in_tes!Q11/RES_hhdet_in_fec!Q11)</f>
        <v>0.71029156700539176</v>
      </c>
      <c r="R11" s="111">
        <f>IF(RES_hhdet_in_tes!R11=0,"",RES_hhdet_in_tes!R11/RES_hhdet_in_fec!R11)</f>
        <v>0.7241140738533397</v>
      </c>
      <c r="S11" s="111">
        <f>IF(RES_hhdet_in_tes!S11=0,"",RES_hhdet_in_tes!S11/RES_hhdet_in_fec!S11)</f>
        <v>0.73897657154887253</v>
      </c>
      <c r="T11" s="111">
        <f>IF(RES_hhdet_in_tes!T11=0,"",RES_hhdet_in_tes!T11/RES_hhdet_in_fec!T11)</f>
        <v>0.75139228211429865</v>
      </c>
      <c r="U11" s="111">
        <f>IF(RES_hhdet_in_tes!U11=0,"",RES_hhdet_in_tes!U11/RES_hhdet_in_fec!U11)</f>
        <v>0.77754692506517531</v>
      </c>
      <c r="V11" s="111">
        <f>IF(RES_hhdet_in_tes!V11=0,"",RES_hhdet_in_tes!V11/RES_hhdet_in_fec!V11)</f>
        <v>0.81350300950014232</v>
      </c>
      <c r="W11" s="111">
        <f>IF(RES_hhdet_in_tes!W11=0,"",RES_hhdet_in_tes!W11/RES_hhdet_in_fec!W11)</f>
        <v>0.8608715317255472</v>
      </c>
      <c r="X11" s="111">
        <f>IF(RES_hhdet_in_tes!X11=0,"",RES_hhdet_in_tes!X11/RES_hhdet_in_fec!X11)</f>
        <v>0.86472750616131944</v>
      </c>
      <c r="Y11" s="111">
        <f>IF(RES_hhdet_in_tes!Y11=0,"",RES_hhdet_in_tes!Y11/RES_hhdet_in_fec!Y11)</f>
        <v>0.82498118625898142</v>
      </c>
      <c r="DA11" s="63" t="s">
        <v>3596</v>
      </c>
    </row>
    <row r="12" spans="1:105" ht="12" customHeight="1" x14ac:dyDescent="0.25">
      <c r="A12" s="97" t="s">
        <v>123</v>
      </c>
      <c r="B12" s="111"/>
      <c r="C12" s="111">
        <f>IF(RES_hhdet_in_tes!C12=0,"",RES_hhdet_in_tes!C12/RES_hhdet_in_fec!C12)</f>
        <v>0.84436051083696617</v>
      </c>
      <c r="D12" s="111">
        <f>IF(RES_hhdet_in_tes!D12=0,"",RES_hhdet_in_tes!D12/RES_hhdet_in_fec!D12)</f>
        <v>0.90368500788547523</v>
      </c>
      <c r="E12" s="111">
        <f>IF(RES_hhdet_in_tes!E12=0,"",RES_hhdet_in_tes!E12/RES_hhdet_in_fec!E12)</f>
        <v>0.92571413052308915</v>
      </c>
      <c r="F12" s="111">
        <f>IF(RES_hhdet_in_tes!F12=0,"",RES_hhdet_in_tes!F12/RES_hhdet_in_fec!F12)</f>
        <v>0.8780567686420766</v>
      </c>
      <c r="G12" s="111">
        <f>IF(RES_hhdet_in_tes!G12=0,"",RES_hhdet_in_tes!G12/RES_hhdet_in_fec!G12)</f>
        <v>0.87286425828602132</v>
      </c>
      <c r="H12" s="111">
        <f>IF(RES_hhdet_in_tes!H12=0,"",RES_hhdet_in_tes!H12/RES_hhdet_in_fec!H12)</f>
        <v>0.84900471809456457</v>
      </c>
      <c r="I12" s="111">
        <f>IF(RES_hhdet_in_tes!I12=0,"",RES_hhdet_in_tes!I12/RES_hhdet_in_fec!I12)</f>
        <v>0.85313458123938302</v>
      </c>
      <c r="J12" s="111">
        <f>IF(RES_hhdet_in_tes!J12=0,"",RES_hhdet_in_tes!J12/RES_hhdet_in_fec!J12)</f>
        <v>0.85910457395253548</v>
      </c>
      <c r="K12" s="111">
        <f>IF(RES_hhdet_in_tes!K12=0,"",RES_hhdet_in_tes!K12/RES_hhdet_in_fec!K12)</f>
        <v>0.82033984463561538</v>
      </c>
      <c r="L12" s="111">
        <f>IF(RES_hhdet_in_tes!L12=0,"",RES_hhdet_in_tes!L12/RES_hhdet_in_fec!L12)</f>
        <v>0.81467598667942698</v>
      </c>
      <c r="M12" s="111">
        <f>IF(RES_hhdet_in_tes!M12=0,"",RES_hhdet_in_tes!M12/RES_hhdet_in_fec!M12)</f>
        <v>0.81756420349484094</v>
      </c>
      <c r="N12" s="111">
        <f>IF(RES_hhdet_in_tes!N12=0,"",RES_hhdet_in_tes!N12/RES_hhdet_in_fec!N12)</f>
        <v>0.8158242656446556</v>
      </c>
      <c r="O12" s="111">
        <f>IF(RES_hhdet_in_tes!O12=0,"",RES_hhdet_in_tes!O12/RES_hhdet_in_fec!O12)</f>
        <v>0.79815985848720883</v>
      </c>
      <c r="P12" s="111">
        <f>IF(RES_hhdet_in_tes!P12=0,"",RES_hhdet_in_tes!P12/RES_hhdet_in_fec!P12)</f>
        <v>0.8202940967477822</v>
      </c>
      <c r="Q12" s="111">
        <f>IF(RES_hhdet_in_tes!Q12=0,"",RES_hhdet_in_tes!Q12/RES_hhdet_in_fec!Q12)</f>
        <v>0.90599299089849938</v>
      </c>
      <c r="R12" s="111">
        <f>IF(RES_hhdet_in_tes!R12=0,"",RES_hhdet_in_tes!R12/RES_hhdet_in_fec!R12)</f>
        <v>0.92440879966821132</v>
      </c>
      <c r="S12" s="111">
        <f>IF(RES_hhdet_in_tes!S12=0,"",RES_hhdet_in_tes!S12/RES_hhdet_in_fec!S12)</f>
        <v>0.95319224806349145</v>
      </c>
      <c r="T12" s="111">
        <f>IF(RES_hhdet_in_tes!T12=0,"",RES_hhdet_in_tes!T12/RES_hhdet_in_fec!T12)</f>
        <v>0.97636278190389247</v>
      </c>
      <c r="U12" s="111">
        <f>IF(RES_hhdet_in_tes!U12=0,"",RES_hhdet_in_tes!U12/RES_hhdet_in_fec!U12)</f>
        <v>0.87756029770486377</v>
      </c>
      <c r="V12" s="111">
        <f>IF(RES_hhdet_in_tes!V12=0,"",RES_hhdet_in_tes!V12/RES_hhdet_in_fec!V12)</f>
        <v>0.87135914946352855</v>
      </c>
      <c r="W12" s="111">
        <f>IF(RES_hhdet_in_tes!W12=0,"",RES_hhdet_in_tes!W12/RES_hhdet_in_fec!W12)</f>
        <v>0.86455517358613654</v>
      </c>
      <c r="X12" s="111">
        <f>IF(RES_hhdet_in_tes!X12=0,"",RES_hhdet_in_tes!X12/RES_hhdet_in_fec!X12)</f>
        <v>0.92289279812590919</v>
      </c>
      <c r="Y12" s="111">
        <f>IF(RES_hhdet_in_tes!Y12=0,"",RES_hhdet_in_tes!Y12/RES_hhdet_in_fec!Y12)</f>
        <v>0.92072027864235184</v>
      </c>
      <c r="DA12" s="63" t="s">
        <v>3597</v>
      </c>
    </row>
    <row r="13" spans="1:105" ht="12" customHeight="1" x14ac:dyDescent="0.25">
      <c r="A13" s="100" t="s">
        <v>50</v>
      </c>
      <c r="B13" s="112"/>
      <c r="C13" s="112">
        <f>IF(RES_hhdet_in_tes!C13=0,"",RES_hhdet_in_tes!C13/RES_hhdet_in_fec!C13)</f>
        <v>0.68229394124527465</v>
      </c>
      <c r="D13" s="112">
        <f>IF(RES_hhdet_in_tes!D13=0,"",RES_hhdet_in_tes!D13/RES_hhdet_in_fec!D13)</f>
        <v>0.64856103452031455</v>
      </c>
      <c r="E13" s="112">
        <f>IF(RES_hhdet_in_tes!E13=0,"",RES_hhdet_in_tes!E13/RES_hhdet_in_fec!E13)</f>
        <v>0.66036921982743313</v>
      </c>
      <c r="F13" s="112">
        <f>IF(RES_hhdet_in_tes!F13=0,"",RES_hhdet_in_tes!F13/RES_hhdet_in_fec!F13)</f>
        <v>0.67526605337510226</v>
      </c>
      <c r="G13" s="112">
        <f>IF(RES_hhdet_in_tes!G13=0,"",RES_hhdet_in_tes!G13/RES_hhdet_in_fec!G13)</f>
        <v>0.66006937660938858</v>
      </c>
      <c r="H13" s="112">
        <f>IF(RES_hhdet_in_tes!H13=0,"",RES_hhdet_in_tes!H13/RES_hhdet_in_fec!H13)</f>
        <v>0.69234562026238677</v>
      </c>
      <c r="I13" s="112">
        <f>IF(RES_hhdet_in_tes!I13=0,"",RES_hhdet_in_tes!I13/RES_hhdet_in_fec!I13)</f>
        <v>0.60492625194262228</v>
      </c>
      <c r="J13" s="112">
        <f>IF(RES_hhdet_in_tes!J13=0,"",RES_hhdet_in_tes!J13/RES_hhdet_in_fec!J13)</f>
        <v>0.68220261803966853</v>
      </c>
      <c r="K13" s="112">
        <f>IF(RES_hhdet_in_tes!K13=0,"",RES_hhdet_in_tes!K13/RES_hhdet_in_fec!K13)</f>
        <v>0.6482189084018587</v>
      </c>
      <c r="L13" s="112">
        <f>IF(RES_hhdet_in_tes!L13=0,"",RES_hhdet_in_tes!L13/RES_hhdet_in_fec!L13)</f>
        <v>0.67452958790015816</v>
      </c>
      <c r="M13" s="112">
        <f>IF(RES_hhdet_in_tes!M13=0,"",RES_hhdet_in_tes!M13/RES_hhdet_in_fec!M13)</f>
        <v>0.69571486213720657</v>
      </c>
      <c r="N13" s="112">
        <f>IF(RES_hhdet_in_tes!N13=0,"",RES_hhdet_in_tes!N13/RES_hhdet_in_fec!N13)</f>
        <v>0.67064096161274744</v>
      </c>
      <c r="O13" s="112">
        <f>IF(RES_hhdet_in_tes!O13=0,"",RES_hhdet_in_tes!O13/RES_hhdet_in_fec!O13)</f>
        <v>0.66979973119309122</v>
      </c>
      <c r="P13" s="112">
        <f>IF(RES_hhdet_in_tes!P13=0,"",RES_hhdet_in_tes!P13/RES_hhdet_in_fec!P13)</f>
        <v>0.69199067905798772</v>
      </c>
      <c r="Q13" s="112">
        <f>IF(RES_hhdet_in_tes!Q13=0,"",RES_hhdet_in_tes!Q13/RES_hhdet_in_fec!Q13)</f>
        <v>0.71622847929398248</v>
      </c>
      <c r="R13" s="112">
        <f>IF(RES_hhdet_in_tes!R13=0,"",RES_hhdet_in_tes!R13/RES_hhdet_in_fec!R13)</f>
        <v>0.7313430901034661</v>
      </c>
      <c r="S13" s="112">
        <f>IF(RES_hhdet_in_tes!S13=0,"",RES_hhdet_in_tes!S13/RES_hhdet_in_fec!S13)</f>
        <v>0.74448346691910372</v>
      </c>
      <c r="T13" s="112">
        <f>IF(RES_hhdet_in_tes!T13=0,"",RES_hhdet_in_tes!T13/RES_hhdet_in_fec!T13)</f>
        <v>0.77431153567340349</v>
      </c>
      <c r="U13" s="112">
        <f>IF(RES_hhdet_in_tes!U13=0,"",RES_hhdet_in_tes!U13/RES_hhdet_in_fec!U13)</f>
        <v>0.77855809162573608</v>
      </c>
      <c r="V13" s="112">
        <f>IF(RES_hhdet_in_tes!V13=0,"",RES_hhdet_in_tes!V13/RES_hhdet_in_fec!V13)</f>
        <v>0.81016139670304232</v>
      </c>
      <c r="W13" s="112">
        <f>IF(RES_hhdet_in_tes!W13=0,"",RES_hhdet_in_tes!W13/RES_hhdet_in_fec!W13)</f>
        <v>0.83138208195294794</v>
      </c>
      <c r="X13" s="112">
        <f>IF(RES_hhdet_in_tes!X13=0,"",RES_hhdet_in_tes!X13/RES_hhdet_in_fec!X13)</f>
        <v>0.85187818034103224</v>
      </c>
      <c r="Y13" s="112">
        <f>IF(RES_hhdet_in_tes!Y13=0,"",RES_hhdet_in_tes!Y13/RES_hhdet_in_fec!Y13)</f>
        <v>0.80857571296311603</v>
      </c>
      <c r="DA13" s="131" t="s">
        <v>3598</v>
      </c>
    </row>
    <row r="14" spans="1:105" ht="12" customHeight="1" x14ac:dyDescent="0.25">
      <c r="A14" s="103" t="s">
        <v>52</v>
      </c>
      <c r="B14" s="113"/>
      <c r="C14" s="113">
        <f>IF(RES_hhdet_in_tes!C14=0,"",RES_hhdet_in_tes!C14/RES_hhdet_in_fec!C14)</f>
        <v>1</v>
      </c>
      <c r="D14" s="113">
        <f>IF(RES_hhdet_in_tes!D14=0,"",RES_hhdet_in_tes!D14/RES_hhdet_in_fec!D14)</f>
        <v>1</v>
      </c>
      <c r="E14" s="113">
        <f>IF(RES_hhdet_in_tes!E14=0,"",RES_hhdet_in_tes!E14/RES_hhdet_in_fec!E14)</f>
        <v>1</v>
      </c>
      <c r="F14" s="113">
        <f>IF(RES_hhdet_in_tes!F14=0,"",RES_hhdet_in_tes!F14/RES_hhdet_in_fec!F14)</f>
        <v>1</v>
      </c>
      <c r="G14" s="113">
        <f>IF(RES_hhdet_in_tes!G14=0,"",RES_hhdet_in_tes!G14/RES_hhdet_in_fec!G14)</f>
        <v>1</v>
      </c>
      <c r="H14" s="113">
        <f>IF(RES_hhdet_in_tes!H14=0,"",RES_hhdet_in_tes!H14/RES_hhdet_in_fec!H14)</f>
        <v>1</v>
      </c>
      <c r="I14" s="113">
        <f>IF(RES_hhdet_in_tes!I14=0,"",RES_hhdet_in_tes!I14/RES_hhdet_in_fec!I14)</f>
        <v>1</v>
      </c>
      <c r="J14" s="113">
        <f>IF(RES_hhdet_in_tes!J14=0,"",RES_hhdet_in_tes!J14/RES_hhdet_in_fec!J14)</f>
        <v>1</v>
      </c>
      <c r="K14" s="113">
        <f>IF(RES_hhdet_in_tes!K14=0,"",RES_hhdet_in_tes!K14/RES_hhdet_in_fec!K14)</f>
        <v>1</v>
      </c>
      <c r="L14" s="113">
        <f>IF(RES_hhdet_in_tes!L14=0,"",RES_hhdet_in_tes!L14/RES_hhdet_in_fec!L14)</f>
        <v>1</v>
      </c>
      <c r="M14" s="113">
        <f>IF(RES_hhdet_in_tes!M14=0,"",RES_hhdet_in_tes!M14/RES_hhdet_in_fec!M14)</f>
        <v>1</v>
      </c>
      <c r="N14" s="113">
        <f>IF(RES_hhdet_in_tes!N14=0,"",RES_hhdet_in_tes!N14/RES_hhdet_in_fec!N14)</f>
        <v>1</v>
      </c>
      <c r="O14" s="113">
        <f>IF(RES_hhdet_in_tes!O14=0,"",RES_hhdet_in_tes!O14/RES_hhdet_in_fec!O14)</f>
        <v>1</v>
      </c>
      <c r="P14" s="113">
        <f>IF(RES_hhdet_in_tes!P14=0,"",RES_hhdet_in_tes!P14/RES_hhdet_in_fec!P14)</f>
        <v>1</v>
      </c>
      <c r="Q14" s="113">
        <f>IF(RES_hhdet_in_tes!Q14=0,"",RES_hhdet_in_tes!Q14/RES_hhdet_in_fec!Q14)</f>
        <v>1</v>
      </c>
      <c r="R14" s="113">
        <f>IF(RES_hhdet_in_tes!R14=0,"",RES_hhdet_in_tes!R14/RES_hhdet_in_fec!R14)</f>
        <v>1</v>
      </c>
      <c r="S14" s="113">
        <f>IF(RES_hhdet_in_tes!S14=0,"",RES_hhdet_in_tes!S14/RES_hhdet_in_fec!S14)</f>
        <v>1</v>
      </c>
      <c r="T14" s="113">
        <f>IF(RES_hhdet_in_tes!T14=0,"",RES_hhdet_in_tes!T14/RES_hhdet_in_fec!T14)</f>
        <v>1</v>
      </c>
      <c r="U14" s="113">
        <f>IF(RES_hhdet_in_tes!U14=0,"",RES_hhdet_in_tes!U14/RES_hhdet_in_fec!U14)</f>
        <v>1</v>
      </c>
      <c r="V14" s="113">
        <f>IF(RES_hhdet_in_tes!V14=0,"",RES_hhdet_in_tes!V14/RES_hhdet_in_fec!V14)</f>
        <v>1</v>
      </c>
      <c r="W14" s="113">
        <f>IF(RES_hhdet_in_tes!W14=0,"",RES_hhdet_in_tes!W14/RES_hhdet_in_fec!W14)</f>
        <v>1</v>
      </c>
      <c r="X14" s="113">
        <f>IF(RES_hhdet_in_tes!X14=0,"",RES_hhdet_in_tes!X14/RES_hhdet_in_fec!X14)</f>
        <v>1</v>
      </c>
      <c r="Y14" s="113">
        <f>IF(RES_hhdet_in_tes!Y14=0,"",RES_hhdet_in_tes!Y14/RES_hhdet_in_fec!Y14)</f>
        <v>1</v>
      </c>
      <c r="DA14" s="132" t="s">
        <v>3599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0.64440802511805595</v>
      </c>
      <c r="D15" s="112">
        <f>IF(RES_hhdet_in_tes!D15=0,"",RES_hhdet_in_tes!D15/RES_hhdet_in_fec!D15)</f>
        <v>0.63495909754827751</v>
      </c>
      <c r="E15" s="112">
        <f>IF(RES_hhdet_in_tes!E15=0,"",RES_hhdet_in_tes!E15/RES_hhdet_in_fec!E15)</f>
        <v>0.64199371164519115</v>
      </c>
      <c r="F15" s="112">
        <f>IF(RES_hhdet_in_tes!F15=0,"",RES_hhdet_in_tes!F15/RES_hhdet_in_fec!F15)</f>
        <v>0.65335193341016851</v>
      </c>
      <c r="G15" s="112">
        <f>IF(RES_hhdet_in_tes!G15=0,"",RES_hhdet_in_tes!G15/RES_hhdet_in_fec!G15)</f>
        <v>0.65726037050257569</v>
      </c>
      <c r="H15" s="112">
        <f>IF(RES_hhdet_in_tes!H15=0,"",RES_hhdet_in_tes!H15/RES_hhdet_in_fec!H15)</f>
        <v>0.67506220651257443</v>
      </c>
      <c r="I15" s="112">
        <f>IF(RES_hhdet_in_tes!I15=0,"",RES_hhdet_in_tes!I15/RES_hhdet_in_fec!I15)</f>
        <v>0.6869656579172515</v>
      </c>
      <c r="J15" s="112">
        <f>IF(RES_hhdet_in_tes!J15=0,"",RES_hhdet_in_tes!J15/RES_hhdet_in_fec!J15)</f>
        <v>0.67956869678612442</v>
      </c>
      <c r="K15" s="112">
        <f>IF(RES_hhdet_in_tes!K15=0,"",RES_hhdet_in_tes!K15/RES_hhdet_in_fec!K15)</f>
        <v>0.6612740807571541</v>
      </c>
      <c r="L15" s="112">
        <f>IF(RES_hhdet_in_tes!L15=0,"",RES_hhdet_in_tes!L15/RES_hhdet_in_fec!L15)</f>
        <v>0.67048599009254983</v>
      </c>
      <c r="M15" s="112">
        <f>IF(RES_hhdet_in_tes!M15=0,"",RES_hhdet_in_tes!M15/RES_hhdet_in_fec!M15)</f>
        <v>0.65616769958804144</v>
      </c>
      <c r="N15" s="112">
        <f>IF(RES_hhdet_in_tes!N15=0,"",RES_hhdet_in_tes!N15/RES_hhdet_in_fec!N15)</f>
        <v>0.66495594966070803</v>
      </c>
      <c r="O15" s="112">
        <f>IF(RES_hhdet_in_tes!O15=0,"",RES_hhdet_in_tes!O15/RES_hhdet_in_fec!O15)</f>
        <v>0.66445524334593487</v>
      </c>
      <c r="P15" s="112">
        <f>IF(RES_hhdet_in_tes!P15=0,"",RES_hhdet_in_tes!P15/RES_hhdet_in_fec!P15)</f>
        <v>0.71114366429920595</v>
      </c>
      <c r="Q15" s="112">
        <f>IF(RES_hhdet_in_tes!Q15=0,"",RES_hhdet_in_tes!Q15/RES_hhdet_in_fec!Q15)</f>
        <v>0.71480185852580247</v>
      </c>
      <c r="R15" s="112">
        <f>IF(RES_hhdet_in_tes!R15=0,"",RES_hhdet_in_tes!R15/RES_hhdet_in_fec!R15)</f>
        <v>0.71148345343948105</v>
      </c>
      <c r="S15" s="112">
        <f>IF(RES_hhdet_in_tes!S15=0,"",RES_hhdet_in_tes!S15/RES_hhdet_in_fec!S15)</f>
        <v>0.72308122710989708</v>
      </c>
      <c r="T15" s="112">
        <f>IF(RES_hhdet_in_tes!T15=0,"",RES_hhdet_in_tes!T15/RES_hhdet_in_fec!T15)</f>
        <v>0.73075772363124458</v>
      </c>
      <c r="U15" s="112">
        <f>IF(RES_hhdet_in_tes!U15=0,"",RES_hhdet_in_tes!U15/RES_hhdet_in_fec!U15)</f>
        <v>0.76765813483337209</v>
      </c>
      <c r="V15" s="112">
        <f>IF(RES_hhdet_in_tes!V15=0,"",RES_hhdet_in_tes!V15/RES_hhdet_in_fec!V15)</f>
        <v>0.75142285854071067</v>
      </c>
      <c r="W15" s="112">
        <f>IF(RES_hhdet_in_tes!W15=0,"",RES_hhdet_in_tes!W15/RES_hhdet_in_fec!W15)</f>
        <v>0.76412170313477323</v>
      </c>
      <c r="X15" s="112">
        <f>IF(RES_hhdet_in_tes!X15=0,"",RES_hhdet_in_tes!X15/RES_hhdet_in_fec!X15)</f>
        <v>0.8272773444682463</v>
      </c>
      <c r="Y15" s="112">
        <f>IF(RES_hhdet_in_tes!Y15=0,"",RES_hhdet_in_tes!Y15/RES_hhdet_in_fec!Y15)</f>
        <v>0.82936378727408067</v>
      </c>
      <c r="DA15" s="131" t="s">
        <v>3600</v>
      </c>
    </row>
    <row r="16" spans="1:105" ht="12" customHeight="1" x14ac:dyDescent="0.25">
      <c r="A16" s="107" t="s">
        <v>121</v>
      </c>
      <c r="B16" s="113"/>
      <c r="C16" s="113">
        <f>IF(RES_hhdet_in_tes!C16=0,"",RES_hhdet_in_tes!C16/RES_hhdet_in_fec!C16)</f>
        <v>0.88524476432212884</v>
      </c>
      <c r="D16" s="113">
        <f>IF(RES_hhdet_in_tes!D16=0,"",RES_hhdet_in_tes!D16/RES_hhdet_in_fec!D16)</f>
        <v>0.87476367726942172</v>
      </c>
      <c r="E16" s="113">
        <f>IF(RES_hhdet_in_tes!E16=0,"",RES_hhdet_in_tes!E16/RES_hhdet_in_fec!E16)</f>
        <v>0.87420533829450453</v>
      </c>
      <c r="F16" s="113">
        <f>IF(RES_hhdet_in_tes!F16=0,"",RES_hhdet_in_tes!F16/RES_hhdet_in_fec!F16)</f>
        <v>0.87816510253484981</v>
      </c>
      <c r="G16" s="113">
        <f>IF(RES_hhdet_in_tes!G16=0,"",RES_hhdet_in_tes!G16/RES_hhdet_in_fec!G16)</f>
        <v>0.86852480323805636</v>
      </c>
      <c r="H16" s="113">
        <f>IF(RES_hhdet_in_tes!H16=0,"",RES_hhdet_in_tes!H16/RES_hhdet_in_fec!H16)</f>
        <v>0.87898204200234464</v>
      </c>
      <c r="I16" s="113">
        <f>IF(RES_hhdet_in_tes!I16=0,"",RES_hhdet_in_tes!I16/RES_hhdet_in_fec!I16)</f>
        <v>0.84845500426092946</v>
      </c>
      <c r="J16" s="113">
        <f>IF(RES_hhdet_in_tes!J16=0,"",RES_hhdet_in_tes!J16/RES_hhdet_in_fec!J16)</f>
        <v>0.83917969440457485</v>
      </c>
      <c r="K16" s="113">
        <f>IF(RES_hhdet_in_tes!K16=0,"",RES_hhdet_in_tes!K16/RES_hhdet_in_fec!K16)</f>
        <v>0.82354379877187223</v>
      </c>
      <c r="L16" s="113">
        <f>IF(RES_hhdet_in_tes!L16=0,"",RES_hhdet_in_tes!L16/RES_hhdet_in_fec!L16)</f>
        <v>0.81959150130947922</v>
      </c>
      <c r="M16" s="113">
        <f>IF(RES_hhdet_in_tes!M16=0,"",RES_hhdet_in_tes!M16/RES_hhdet_in_fec!M16)</f>
        <v>0.84635757438587</v>
      </c>
      <c r="N16" s="113">
        <f>IF(RES_hhdet_in_tes!N16=0,"",RES_hhdet_in_tes!N16/RES_hhdet_in_fec!N16)</f>
        <v>0.8311959929246967</v>
      </c>
      <c r="O16" s="113">
        <f>IF(RES_hhdet_in_tes!O16=0,"",RES_hhdet_in_tes!O16/RES_hhdet_in_fec!O16)</f>
        <v>0.80722422464762889</v>
      </c>
      <c r="P16" s="113">
        <f>IF(RES_hhdet_in_tes!P16=0,"",RES_hhdet_in_tes!P16/RES_hhdet_in_fec!P16)</f>
        <v>0.82693220851794502</v>
      </c>
      <c r="Q16" s="113">
        <f>IF(RES_hhdet_in_tes!Q16=0,"",RES_hhdet_in_tes!Q16/RES_hhdet_in_fec!Q16)</f>
        <v>0.85186996151622141</v>
      </c>
      <c r="R16" s="113">
        <f>IF(RES_hhdet_in_tes!R16=0,"",RES_hhdet_in_tes!R16/RES_hhdet_in_fec!R16)</f>
        <v>0.87479134565661298</v>
      </c>
      <c r="S16" s="113">
        <f>IF(RES_hhdet_in_tes!S16=0,"",RES_hhdet_in_tes!S16/RES_hhdet_in_fec!S16)</f>
        <v>0.90514041744627605</v>
      </c>
      <c r="T16" s="113">
        <f>IF(RES_hhdet_in_tes!T16=0,"",RES_hhdet_in_tes!T16/RES_hhdet_in_fec!T16)</f>
        <v>0.93727111638373517</v>
      </c>
      <c r="U16" s="113">
        <f>IF(RES_hhdet_in_tes!U16=0,"",RES_hhdet_in_tes!U16/RES_hhdet_in_fec!U16)</f>
        <v>0.8761306897611949</v>
      </c>
      <c r="V16" s="113">
        <f>IF(RES_hhdet_in_tes!V16=0,"",RES_hhdet_in_tes!V16/RES_hhdet_in_fec!V16)</f>
        <v>0.85118859220539</v>
      </c>
      <c r="W16" s="113">
        <f>IF(RES_hhdet_in_tes!W16=0,"",RES_hhdet_in_tes!W16/RES_hhdet_in_fec!W16)</f>
        <v>0.90739847319545541</v>
      </c>
      <c r="X16" s="113">
        <f>IF(RES_hhdet_in_tes!X16=0,"",RES_hhdet_in_tes!X16/RES_hhdet_in_fec!X16)</f>
        <v>0.92881839667061428</v>
      </c>
      <c r="Y16" s="113">
        <f>IF(RES_hhdet_in_tes!Y16=0,"",RES_hhdet_in_tes!Y16/RES_hhdet_in_fec!Y16)</f>
        <v>0.93917412664749389</v>
      </c>
      <c r="DA16" s="132" t="s">
        <v>3601</v>
      </c>
    </row>
    <row r="17" spans="1:105" ht="12" customHeight="1" x14ac:dyDescent="0.25">
      <c r="A17" s="108" t="s">
        <v>53</v>
      </c>
      <c r="B17" s="111"/>
      <c r="C17" s="111">
        <f>IF(RES_hhdet_in_tes!C17=0,"",RES_hhdet_in_tes!C17/RES_hhdet_in_fec!C17)</f>
        <v>0.75195112335537972</v>
      </c>
      <c r="D17" s="111">
        <f>IF(RES_hhdet_in_tes!D17=0,"",RES_hhdet_in_tes!D17/RES_hhdet_in_fec!D17)</f>
        <v>0.75196642106234424</v>
      </c>
      <c r="E17" s="111">
        <f>IF(RES_hhdet_in_tes!E17=0,"",RES_hhdet_in_tes!E17/RES_hhdet_in_fec!E17)</f>
        <v>0.75059408485942058</v>
      </c>
      <c r="F17" s="111">
        <f>IF(RES_hhdet_in_tes!F17=0,"",RES_hhdet_in_tes!F17/RES_hhdet_in_fec!F17)</f>
        <v>0.75650266487625695</v>
      </c>
      <c r="G17" s="111">
        <f>IF(RES_hhdet_in_tes!G17=0,"",RES_hhdet_in_tes!G17/RES_hhdet_in_fec!G17)</f>
        <v>0.75383559687238477</v>
      </c>
      <c r="H17" s="111">
        <f>IF(RES_hhdet_in_tes!H17=0,"",RES_hhdet_in_tes!H17/RES_hhdet_in_fec!H17)</f>
        <v>0.76399238621380472</v>
      </c>
      <c r="I17" s="111">
        <f>IF(RES_hhdet_in_tes!I17=0,"",RES_hhdet_in_tes!I17/RES_hhdet_in_fec!I17)</f>
        <v>0.74708935400102139</v>
      </c>
      <c r="J17" s="111">
        <f>IF(RES_hhdet_in_tes!J17=0,"",RES_hhdet_in_tes!J17/RES_hhdet_in_fec!J17)</f>
        <v>0.72629178952938422</v>
      </c>
      <c r="K17" s="111">
        <f>IF(RES_hhdet_in_tes!K17=0,"",RES_hhdet_in_tes!K17/RES_hhdet_in_fec!K17)</f>
        <v>0.70923990929538716</v>
      </c>
      <c r="L17" s="111">
        <f>IF(RES_hhdet_in_tes!L17=0,"",RES_hhdet_in_tes!L17/RES_hhdet_in_fec!L17)</f>
        <v>0.70329700424530739</v>
      </c>
      <c r="M17" s="111">
        <f>IF(RES_hhdet_in_tes!M17=0,"",RES_hhdet_in_tes!M17/RES_hhdet_in_fec!M17)</f>
        <v>0.73572100033660559</v>
      </c>
      <c r="N17" s="111">
        <f>IF(RES_hhdet_in_tes!N17=0,"",RES_hhdet_in_tes!N17/RES_hhdet_in_fec!N17)</f>
        <v>0.71932890440586061</v>
      </c>
      <c r="O17" s="111">
        <f>IF(RES_hhdet_in_tes!O17=0,"",RES_hhdet_in_tes!O17/RES_hhdet_in_fec!O17)</f>
        <v>0.69735401419509935</v>
      </c>
      <c r="P17" s="111">
        <f>IF(RES_hhdet_in_tes!P17=0,"",RES_hhdet_in_tes!P17/RES_hhdet_in_fec!P17)</f>
        <v>0.71541430905652859</v>
      </c>
      <c r="Q17" s="111">
        <f>IF(RES_hhdet_in_tes!Q17=0,"",RES_hhdet_in_tes!Q17/RES_hhdet_in_fec!Q17)</f>
        <v>0.73226840567410501</v>
      </c>
      <c r="R17" s="111">
        <f>IF(RES_hhdet_in_tes!R17=0,"",RES_hhdet_in_tes!R17/RES_hhdet_in_fec!R17)</f>
        <v>0.74166275436650808</v>
      </c>
      <c r="S17" s="111">
        <f>IF(RES_hhdet_in_tes!S17=0,"",RES_hhdet_in_tes!S17/RES_hhdet_in_fec!S17)</f>
        <v>0.74405399345165513</v>
      </c>
      <c r="T17" s="111">
        <f>IF(RES_hhdet_in_tes!T17=0,"",RES_hhdet_in_tes!T17/RES_hhdet_in_fec!T17)</f>
        <v>0.72334879994248069</v>
      </c>
      <c r="U17" s="111">
        <f>IF(RES_hhdet_in_tes!U17=0,"",RES_hhdet_in_tes!U17/RES_hhdet_in_fec!U17)</f>
        <v>0.78078463413916144</v>
      </c>
      <c r="V17" s="111">
        <f>IF(RES_hhdet_in_tes!V17=0,"",RES_hhdet_in_tes!V17/RES_hhdet_in_fec!V17)</f>
        <v>0.78463121567005323</v>
      </c>
      <c r="W17" s="111">
        <f>IF(RES_hhdet_in_tes!W17=0,"",RES_hhdet_in_tes!W17/RES_hhdet_in_fec!W17)</f>
        <v>0.83786321279888099</v>
      </c>
      <c r="X17" s="111">
        <f>IF(RES_hhdet_in_tes!X17=0,"",RES_hhdet_in_tes!X17/RES_hhdet_in_fec!X17)</f>
        <v>0.85669274211598834</v>
      </c>
      <c r="Y17" s="111">
        <f>IF(RES_hhdet_in_tes!Y17=0,"",RES_hhdet_in_tes!Y17/RES_hhdet_in_fec!Y17)</f>
        <v>0.85945433155926876</v>
      </c>
      <c r="DA17" s="63" t="s">
        <v>3602</v>
      </c>
    </row>
    <row r="18" spans="1:105" ht="12" customHeight="1" x14ac:dyDescent="0.25">
      <c r="A18" s="108" t="s">
        <v>52</v>
      </c>
      <c r="B18" s="111"/>
      <c r="C18" s="111">
        <f>IF(RES_hhdet_in_tes!C18=0,"",RES_hhdet_in_tes!C18/RES_hhdet_in_fec!C18)</f>
        <v>1</v>
      </c>
      <c r="D18" s="111">
        <f>IF(RES_hhdet_in_tes!D18=0,"",RES_hhdet_in_tes!D18/RES_hhdet_in_fec!D18)</f>
        <v>1</v>
      </c>
      <c r="E18" s="111">
        <f>IF(RES_hhdet_in_tes!E18=0,"",RES_hhdet_in_tes!E18/RES_hhdet_in_fec!E18)</f>
        <v>1</v>
      </c>
      <c r="F18" s="111">
        <f>IF(RES_hhdet_in_tes!F18=0,"",RES_hhdet_in_tes!F18/RES_hhdet_in_fec!F18)</f>
        <v>1</v>
      </c>
      <c r="G18" s="111">
        <f>IF(RES_hhdet_in_tes!G18=0,"",RES_hhdet_in_tes!G18/RES_hhdet_in_fec!G18)</f>
        <v>1</v>
      </c>
      <c r="H18" s="111">
        <f>IF(RES_hhdet_in_tes!H18=0,"",RES_hhdet_in_tes!H18/RES_hhdet_in_fec!H18)</f>
        <v>1</v>
      </c>
      <c r="I18" s="111">
        <f>IF(RES_hhdet_in_tes!I18=0,"",RES_hhdet_in_tes!I18/RES_hhdet_in_fec!I18)</f>
        <v>1</v>
      </c>
      <c r="J18" s="111">
        <f>IF(RES_hhdet_in_tes!J18=0,"",RES_hhdet_in_tes!J18/RES_hhdet_in_fec!J18)</f>
        <v>1</v>
      </c>
      <c r="K18" s="111">
        <f>IF(RES_hhdet_in_tes!K18=0,"",RES_hhdet_in_tes!K18/RES_hhdet_in_fec!K18)</f>
        <v>1</v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>
        <f>IF(RES_hhdet_in_tes!P18=0,"",RES_hhdet_in_tes!P18/RES_hhdet_in_fec!P18)</f>
        <v>1</v>
      </c>
      <c r="Q18" s="111">
        <f>IF(RES_hhdet_in_tes!Q18=0,"",RES_hhdet_in_tes!Q18/RES_hhdet_in_fec!Q18)</f>
        <v>1</v>
      </c>
      <c r="R18" s="111">
        <f>IF(RES_hhdet_in_tes!R18=0,"",RES_hhdet_in_tes!R18/RES_hhdet_in_fec!R18)</f>
        <v>1</v>
      </c>
      <c r="S18" s="111">
        <f>IF(RES_hhdet_in_tes!S18=0,"",RES_hhdet_in_tes!S18/RES_hhdet_in_fec!S18)</f>
        <v>1</v>
      </c>
      <c r="T18" s="111">
        <f>IF(RES_hhdet_in_tes!T18=0,"",RES_hhdet_in_tes!T18/RES_hhdet_in_fec!T18)</f>
        <v>1</v>
      </c>
      <c r="U18" s="111">
        <f>IF(RES_hhdet_in_tes!U18=0,"",RES_hhdet_in_tes!U18/RES_hhdet_in_fec!U18)</f>
        <v>1</v>
      </c>
      <c r="V18" s="111">
        <f>IF(RES_hhdet_in_tes!V18=0,"",RES_hhdet_in_tes!V18/RES_hhdet_in_fec!V18)</f>
        <v>1</v>
      </c>
      <c r="W18" s="111">
        <f>IF(RES_hhdet_in_tes!W18=0,"",RES_hhdet_in_tes!W18/RES_hhdet_in_fec!W18)</f>
        <v>1</v>
      </c>
      <c r="X18" s="111">
        <f>IF(RES_hhdet_in_tes!X18=0,"",RES_hhdet_in_tes!X18/RES_hhdet_in_fec!X18)</f>
        <v>1</v>
      </c>
      <c r="Y18" s="111">
        <f>IF(RES_hhdet_in_tes!Y18=0,"",RES_hhdet_in_tes!Y18/RES_hhdet_in_fec!Y18)</f>
        <v>1</v>
      </c>
      <c r="DA18" s="63" t="s">
        <v>3603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0.64265245294806039</v>
      </c>
      <c r="D19" s="124">
        <f>IF(RES_hhdet_in_tes!D19=0,"",RES_hhdet_in_tes!D19/RES_hhdet_in_fec!D19)</f>
        <v>0.63983521239758467</v>
      </c>
      <c r="E19" s="124">
        <f>IF(RES_hhdet_in_tes!E19=0,"",RES_hhdet_in_tes!E19/RES_hhdet_in_fec!E19)</f>
        <v>0.68922978135705859</v>
      </c>
      <c r="F19" s="124">
        <f>IF(RES_hhdet_in_tes!F19=0,"",RES_hhdet_in_tes!F19/RES_hhdet_in_fec!F19)</f>
        <v>0.6657909850087923</v>
      </c>
      <c r="G19" s="124">
        <f>IF(RES_hhdet_in_tes!G19=0,"",RES_hhdet_in_tes!G19/RES_hhdet_in_fec!G19)</f>
        <v>0.64161826912310649</v>
      </c>
      <c r="H19" s="124">
        <f>IF(RES_hhdet_in_tes!H19=0,"",RES_hhdet_in_tes!H19/RES_hhdet_in_fec!H19)</f>
        <v>0.65913936803733097</v>
      </c>
      <c r="I19" s="124">
        <f>IF(RES_hhdet_in_tes!I19=0,"",RES_hhdet_in_tes!I19/RES_hhdet_in_fec!I19)</f>
        <v>0.66660541834846121</v>
      </c>
      <c r="J19" s="124">
        <f>IF(RES_hhdet_in_tes!J19=0,"",RES_hhdet_in_tes!J19/RES_hhdet_in_fec!J19)</f>
        <v>0.68278698242515312</v>
      </c>
      <c r="K19" s="124">
        <f>IF(RES_hhdet_in_tes!K19=0,"",RES_hhdet_in_tes!K19/RES_hhdet_in_fec!K19)</f>
        <v>0.6907814699673348</v>
      </c>
      <c r="L19" s="124">
        <f>IF(RES_hhdet_in_tes!L19=0,"",RES_hhdet_in_tes!L19/RES_hhdet_in_fec!L19)</f>
        <v>0.70040301840209407</v>
      </c>
      <c r="M19" s="124">
        <f>IF(RES_hhdet_in_tes!M19=0,"",RES_hhdet_in_tes!M19/RES_hhdet_in_fec!M19)</f>
        <v>0.69413054907838057</v>
      </c>
      <c r="N19" s="124">
        <f>IF(RES_hhdet_in_tes!N19=0,"",RES_hhdet_in_tes!N19/RES_hhdet_in_fec!N19)</f>
        <v>0.66822229731688654</v>
      </c>
      <c r="O19" s="124">
        <f>IF(RES_hhdet_in_tes!O19=0,"",RES_hhdet_in_tes!O19/RES_hhdet_in_fec!O19)</f>
        <v>0.66698344074753024</v>
      </c>
      <c r="P19" s="124">
        <f>IF(RES_hhdet_in_tes!P19=0,"",RES_hhdet_in_tes!P19/RES_hhdet_in_fec!P19)</f>
        <v>0.63364466789918961</v>
      </c>
      <c r="Q19" s="124">
        <f>IF(RES_hhdet_in_tes!Q19=0,"",RES_hhdet_in_tes!Q19/RES_hhdet_in_fec!Q19)</f>
        <v>0.64825649226480575</v>
      </c>
      <c r="R19" s="124">
        <f>IF(RES_hhdet_in_tes!R19=0,"",RES_hhdet_in_tes!R19/RES_hhdet_in_fec!R19)</f>
        <v>0.67398172049150984</v>
      </c>
      <c r="S19" s="124">
        <f>IF(RES_hhdet_in_tes!S19=0,"",RES_hhdet_in_tes!S19/RES_hhdet_in_fec!S19)</f>
        <v>0.68317818467950187</v>
      </c>
      <c r="T19" s="124">
        <f>IF(RES_hhdet_in_tes!T19=0,"",RES_hhdet_in_tes!T19/RES_hhdet_in_fec!T19)</f>
        <v>0.72988834358898425</v>
      </c>
      <c r="U19" s="124">
        <f>IF(RES_hhdet_in_tes!U19=0,"",RES_hhdet_in_tes!U19/RES_hhdet_in_fec!U19)</f>
        <v>0.6655191230928944</v>
      </c>
      <c r="V19" s="124">
        <f>IF(RES_hhdet_in_tes!V19=0,"",RES_hhdet_in_tes!V19/RES_hhdet_in_fec!V19)</f>
        <v>0.666239408178118</v>
      </c>
      <c r="W19" s="124">
        <f>IF(RES_hhdet_in_tes!W19=0,"",RES_hhdet_in_tes!W19/RES_hhdet_in_fec!W19)</f>
        <v>0.85824607631024175</v>
      </c>
      <c r="X19" s="124">
        <f>IF(RES_hhdet_in_tes!X19=0,"",RES_hhdet_in_tes!X19/RES_hhdet_in_fec!X19)</f>
        <v>0.86675870037192515</v>
      </c>
      <c r="Y19" s="124">
        <f>IF(RES_hhdet_in_tes!Y19=0,"",RES_hhdet_in_tes!Y19/RES_hhdet_in_fec!Y19)</f>
        <v>0.65941315671717016</v>
      </c>
      <c r="DA19" s="130" t="s">
        <v>3604</v>
      </c>
    </row>
    <row r="20" spans="1:105" ht="12" customHeight="1" x14ac:dyDescent="0.25">
      <c r="A20" s="97" t="s">
        <v>51</v>
      </c>
      <c r="B20" s="111"/>
      <c r="C20" s="111">
        <f>IF(RES_hhdet_in_tes!C20=0,"",RES_hhdet_in_tes!C20/RES_hhdet_in_fec!C20)</f>
        <v>0.58728183085332997</v>
      </c>
      <c r="D20" s="111">
        <f>IF(RES_hhdet_in_tes!D20=0,"",RES_hhdet_in_tes!D20/RES_hhdet_in_fec!D20)</f>
        <v>0.58565199798882184</v>
      </c>
      <c r="E20" s="111">
        <f>IF(RES_hhdet_in_tes!E20=0,"",RES_hhdet_in_tes!E20/RES_hhdet_in_fec!E20)</f>
        <v>0.58624493806241595</v>
      </c>
      <c r="F20" s="111">
        <f>IF(RES_hhdet_in_tes!F20=0,"",RES_hhdet_in_tes!F20/RES_hhdet_in_fec!F20)</f>
        <v>0.58702079463065138</v>
      </c>
      <c r="G20" s="111">
        <f>IF(RES_hhdet_in_tes!G20=0,"",RES_hhdet_in_tes!G20/RES_hhdet_in_fec!G20)</f>
        <v>0.58849394945957156</v>
      </c>
      <c r="H20" s="111">
        <f>IF(RES_hhdet_in_tes!H20=0,"",RES_hhdet_in_tes!H20/RES_hhdet_in_fec!H20)</f>
        <v>0.58876832051792882</v>
      </c>
      <c r="I20" s="111">
        <f>IF(RES_hhdet_in_tes!I20=0,"",RES_hhdet_in_tes!I20/RES_hhdet_in_fec!I20)</f>
        <v>0.58874965091009768</v>
      </c>
      <c r="J20" s="111">
        <f>IF(RES_hhdet_in_tes!J20=0,"",RES_hhdet_in_tes!J20/RES_hhdet_in_fec!J20)</f>
        <v>0.58715405431916345</v>
      </c>
      <c r="K20" s="111">
        <f>IF(RES_hhdet_in_tes!K20=0,"",RES_hhdet_in_tes!K20/RES_hhdet_in_fec!K20)</f>
        <v>0.58700157597874714</v>
      </c>
      <c r="L20" s="111">
        <f>IF(RES_hhdet_in_tes!L20=0,"",RES_hhdet_in_tes!L20/RES_hhdet_in_fec!L20)</f>
        <v>0.58708192635980005</v>
      </c>
      <c r="M20" s="111">
        <f>IF(RES_hhdet_in_tes!M20=0,"",RES_hhdet_in_tes!M20/RES_hhdet_in_fec!M20)</f>
        <v>0.58638121940753263</v>
      </c>
      <c r="N20" s="111">
        <f>IF(RES_hhdet_in_tes!N20=0,"",RES_hhdet_in_tes!N20/RES_hhdet_in_fec!N20)</f>
        <v>0.58820796001555198</v>
      </c>
      <c r="O20" s="111">
        <f>IF(RES_hhdet_in_tes!O20=0,"",RES_hhdet_in_tes!O20/RES_hhdet_in_fec!O20)</f>
        <v>0.58986828162305194</v>
      </c>
      <c r="P20" s="111">
        <f>IF(RES_hhdet_in_tes!P20=0,"",RES_hhdet_in_tes!P20/RES_hhdet_in_fec!P20)</f>
        <v>0.58909601233375919</v>
      </c>
      <c r="Q20" s="111">
        <f>IF(RES_hhdet_in_tes!Q20=0,"",RES_hhdet_in_tes!Q20/RES_hhdet_in_fec!Q20)</f>
        <v>0.59046874769547708</v>
      </c>
      <c r="R20" s="111">
        <f>IF(RES_hhdet_in_tes!R20=0,"",RES_hhdet_in_tes!R20/RES_hhdet_in_fec!R20)</f>
        <v>0.59119175972875104</v>
      </c>
      <c r="S20" s="111">
        <f>IF(RES_hhdet_in_tes!S20=0,"",RES_hhdet_in_tes!S20/RES_hhdet_in_fec!S20)</f>
        <v>0.59143200676529117</v>
      </c>
      <c r="T20" s="111">
        <f>IF(RES_hhdet_in_tes!T20=0,"",RES_hhdet_in_tes!T20/RES_hhdet_in_fec!T20)</f>
        <v>0.5909941407602094</v>
      </c>
      <c r="U20" s="111">
        <f>IF(RES_hhdet_in_tes!U20=0,"",RES_hhdet_in_tes!U20/RES_hhdet_in_fec!U20)</f>
        <v>0.59579934806898038</v>
      </c>
      <c r="V20" s="111">
        <f>IF(RES_hhdet_in_tes!V20=0,"",RES_hhdet_in_tes!V20/RES_hhdet_in_fec!V20)</f>
        <v>0.59683975911275522</v>
      </c>
      <c r="W20" s="111">
        <f>IF(RES_hhdet_in_tes!W20=0,"",RES_hhdet_in_tes!W20/RES_hhdet_in_fec!W20)</f>
        <v>0.59827188861822556</v>
      </c>
      <c r="X20" s="111">
        <f>IF(RES_hhdet_in_tes!X20=0,"",RES_hhdet_in_tes!X20/RES_hhdet_in_fec!X20)</f>
        <v>0.59860204652542426</v>
      </c>
      <c r="Y20" s="111">
        <f>IF(RES_hhdet_in_tes!Y20=0,"",RES_hhdet_in_tes!Y20/RES_hhdet_in_fec!Y20)</f>
        <v>0.59755356021893569</v>
      </c>
      <c r="DA20" s="63" t="s">
        <v>3605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0.58573537936011744</v>
      </c>
      <c r="D21" s="111">
        <f>IF(RES_hhdet_in_tes!D21=0,"",RES_hhdet_in_tes!D21/RES_hhdet_in_fec!D21)</f>
        <v>0.58590474511085067</v>
      </c>
      <c r="E21" s="111">
        <f>IF(RES_hhdet_in_tes!E21=0,"",RES_hhdet_in_tes!E21/RES_hhdet_in_fec!E21)</f>
        <v>0.58584392144198094</v>
      </c>
      <c r="F21" s="111">
        <f>IF(RES_hhdet_in_tes!F21=0,"",RES_hhdet_in_tes!F21/RES_hhdet_in_fec!F21)</f>
        <v>0.58682136075960922</v>
      </c>
      <c r="G21" s="111">
        <f>IF(RES_hhdet_in_tes!G21=0,"",RES_hhdet_in_tes!G21/RES_hhdet_in_fec!G21)</f>
        <v>0.58791712774330662</v>
      </c>
      <c r="H21" s="111">
        <f>IF(RES_hhdet_in_tes!H21=0,"",RES_hhdet_in_tes!H21/RES_hhdet_in_fec!H21)</f>
        <v>0.58862267861439599</v>
      </c>
      <c r="I21" s="111">
        <f>IF(RES_hhdet_in_tes!I21=0,"",RES_hhdet_in_tes!I21/RES_hhdet_in_fec!I21)</f>
        <v>0.58992681560786331</v>
      </c>
      <c r="J21" s="111">
        <f>IF(RES_hhdet_in_tes!J21=0,"",RES_hhdet_in_tes!J21/RES_hhdet_in_fec!J21)</f>
        <v>0.58997537876509709</v>
      </c>
      <c r="K21" s="111">
        <f>IF(RES_hhdet_in_tes!K21=0,"",RES_hhdet_in_tes!K21/RES_hhdet_in_fec!K21)</f>
        <v>0.5898187392775599</v>
      </c>
      <c r="L21" s="111">
        <f>IF(RES_hhdet_in_tes!L21=0,"",RES_hhdet_in_tes!L21/RES_hhdet_in_fec!L21)</f>
        <v>0.58879681757171753</v>
      </c>
      <c r="M21" s="111">
        <f>IF(RES_hhdet_in_tes!M21=0,"",RES_hhdet_in_tes!M21/RES_hhdet_in_fec!M21)</f>
        <v>0.58814401980264319</v>
      </c>
      <c r="N21" s="111">
        <f>IF(RES_hhdet_in_tes!N21=0,"",RES_hhdet_in_tes!N21/RES_hhdet_in_fec!N21)</f>
        <v>0.58967172531320389</v>
      </c>
      <c r="O21" s="111">
        <f>IF(RES_hhdet_in_tes!O21=0,"",RES_hhdet_in_tes!O21/RES_hhdet_in_fec!O21)</f>
        <v>0.58988952819221574</v>
      </c>
      <c r="P21" s="111">
        <f>IF(RES_hhdet_in_tes!P21=0,"",RES_hhdet_in_tes!P21/RES_hhdet_in_fec!P21)</f>
        <v>0.59079601738307697</v>
      </c>
      <c r="Q21" s="111">
        <f>IF(RES_hhdet_in_tes!Q21=0,"",RES_hhdet_in_tes!Q21/RES_hhdet_in_fec!Q21)</f>
        <v>0.59161665741047587</v>
      </c>
      <c r="R21" s="111">
        <f>IF(RES_hhdet_in_tes!R21=0,"",RES_hhdet_in_tes!R21/RES_hhdet_in_fec!R21)</f>
        <v>0.59389012683684228</v>
      </c>
      <c r="S21" s="111">
        <f>IF(RES_hhdet_in_tes!S21=0,"",RES_hhdet_in_tes!S21/RES_hhdet_in_fec!S21)</f>
        <v>0.59765572165557512</v>
      </c>
      <c r="T21" s="111">
        <f>IF(RES_hhdet_in_tes!T21=0,"",RES_hhdet_in_tes!T21/RES_hhdet_in_fec!T21)</f>
        <v>0.59863459569956345</v>
      </c>
      <c r="U21" s="111">
        <f>IF(RES_hhdet_in_tes!U21=0,"",RES_hhdet_in_tes!U21/RES_hhdet_in_fec!U21)</f>
        <v>0.60689144782358861</v>
      </c>
      <c r="V21" s="111">
        <f>IF(RES_hhdet_in_tes!V21=0,"",RES_hhdet_in_tes!V21/RES_hhdet_in_fec!V21)</f>
        <v>0.60962231713165549</v>
      </c>
      <c r="W21" s="111">
        <f>IF(RES_hhdet_in_tes!W21=0,"",RES_hhdet_in_tes!W21/RES_hhdet_in_fec!W21)</f>
        <v>0.61227137528655451</v>
      </c>
      <c r="X21" s="111">
        <f>IF(RES_hhdet_in_tes!X21=0,"",RES_hhdet_in_tes!X21/RES_hhdet_in_fec!X21)</f>
        <v>0.60973597607647345</v>
      </c>
      <c r="Y21" s="111">
        <f>IF(RES_hhdet_in_tes!Y21=0,"",RES_hhdet_in_tes!Y21/RES_hhdet_in_fec!Y21)</f>
        <v>0.61142204732759964</v>
      </c>
      <c r="DA21" s="63" t="s">
        <v>3606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0.75101496948908208</v>
      </c>
      <c r="D22" s="45">
        <f>IF(RES_hhdet_in_tes!D22=0,"",RES_hhdet_in_tes!D22/RES_hhdet_in_fec!D22)</f>
        <v>0.75082138381903629</v>
      </c>
      <c r="E22" s="45">
        <f>IF(RES_hhdet_in_tes!E22=0,"",RES_hhdet_in_tes!E22/RES_hhdet_in_fec!E22)</f>
        <v>0.75426188601175603</v>
      </c>
      <c r="F22" s="45">
        <f>IF(RES_hhdet_in_tes!F22=0,"",RES_hhdet_in_tes!F22/RES_hhdet_in_fec!F22)</f>
        <v>0.755424040442362</v>
      </c>
      <c r="G22" s="45">
        <f>IF(RES_hhdet_in_tes!G22=0,"",RES_hhdet_in_tes!G22/RES_hhdet_in_fec!G22)</f>
        <v>0.75809406899985976</v>
      </c>
      <c r="H22" s="45">
        <f>IF(RES_hhdet_in_tes!H22=0,"",RES_hhdet_in_tes!H22/RES_hhdet_in_fec!H22)</f>
        <v>0.76219860522518679</v>
      </c>
      <c r="I22" s="45">
        <f>IF(RES_hhdet_in_tes!I22=0,"",RES_hhdet_in_tes!I22/RES_hhdet_in_fec!I22)</f>
        <v>0.76730633417769367</v>
      </c>
      <c r="J22" s="45">
        <f>IF(RES_hhdet_in_tes!J22=0,"",RES_hhdet_in_tes!J22/RES_hhdet_in_fec!J22)</f>
        <v>0.76510763893111433</v>
      </c>
      <c r="K22" s="45">
        <f>IF(RES_hhdet_in_tes!K22=0,"",RES_hhdet_in_tes!K22/RES_hhdet_in_fec!K22)</f>
        <v>0.76577613838886893</v>
      </c>
      <c r="L22" s="45">
        <f>IF(RES_hhdet_in_tes!L22=0,"",RES_hhdet_in_tes!L22/RES_hhdet_in_fec!L22)</f>
        <v>0.76593137286019586</v>
      </c>
      <c r="M22" s="45">
        <f>IF(RES_hhdet_in_tes!M22=0,"",RES_hhdet_in_tes!M22/RES_hhdet_in_fec!M22)</f>
        <v>0.76768318881050213</v>
      </c>
      <c r="N22" s="45">
        <f>IF(RES_hhdet_in_tes!N22=0,"",RES_hhdet_in_tes!N22/RES_hhdet_in_fec!N22)</f>
        <v>0.7694407164420688</v>
      </c>
      <c r="O22" s="45">
        <f>IF(RES_hhdet_in_tes!O22=0,"",RES_hhdet_in_tes!O22/RES_hhdet_in_fec!O22)</f>
        <v>0.77215841027617438</v>
      </c>
      <c r="P22" s="45">
        <f>IF(RES_hhdet_in_tes!P22=0,"",RES_hhdet_in_tes!P22/RES_hhdet_in_fec!P22)</f>
        <v>0.78334502476911994</v>
      </c>
      <c r="Q22" s="45">
        <f>IF(RES_hhdet_in_tes!Q22=0,"",RES_hhdet_in_tes!Q22/RES_hhdet_in_fec!Q22)</f>
        <v>0.79052203539525834</v>
      </c>
      <c r="R22" s="45">
        <f>IF(RES_hhdet_in_tes!R22=0,"",RES_hhdet_in_tes!R22/RES_hhdet_in_fec!R22)</f>
        <v>0.80109361320858452</v>
      </c>
      <c r="S22" s="45">
        <f>IF(RES_hhdet_in_tes!S22=0,"",RES_hhdet_in_tes!S22/RES_hhdet_in_fec!S22)</f>
        <v>0.81595616536385995</v>
      </c>
      <c r="T22" s="45">
        <f>IF(RES_hhdet_in_tes!T22=0,"",RES_hhdet_in_tes!T22/RES_hhdet_in_fec!T22)</f>
        <v>0.8313767427798745</v>
      </c>
      <c r="U22" s="45">
        <f>IF(RES_hhdet_in_tes!U22=0,"",RES_hhdet_in_tes!U22/RES_hhdet_in_fec!U22)</f>
        <v>0.85050364026640868</v>
      </c>
      <c r="V22" s="45">
        <f>IF(RES_hhdet_in_tes!V22=0,"",RES_hhdet_in_tes!V22/RES_hhdet_in_fec!V22)</f>
        <v>0.86311401185621606</v>
      </c>
      <c r="W22" s="45">
        <f>IF(RES_hhdet_in_tes!W22=0,"",RES_hhdet_in_tes!W22/RES_hhdet_in_fec!W22)</f>
        <v>0.87736791039675521</v>
      </c>
      <c r="X22" s="45">
        <f>IF(RES_hhdet_in_tes!X22=0,"",RES_hhdet_in_tes!X22/RES_hhdet_in_fec!X22)</f>
        <v>0.88865072844011861</v>
      </c>
      <c r="Y22" s="45">
        <f>IF(RES_hhdet_in_tes!Y22=0,"",RES_hhdet_in_tes!Y22/RES_hhdet_in_fec!Y22)</f>
        <v>0.89315553514650403</v>
      </c>
      <c r="DA22" s="60" t="s">
        <v>3607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0.5915991226634838</v>
      </c>
      <c r="D24" s="119">
        <f>IF(RES_hhdet_in_tes!D24=0,"",RES_hhdet_in_tes!D24/RES_hhdet_in_fec!D24)</f>
        <v>0.58978899562622045</v>
      </c>
      <c r="E24" s="119">
        <f>IF(RES_hhdet_in_tes!E24=0,"",RES_hhdet_in_tes!E24/RES_hhdet_in_fec!E24)</f>
        <v>0.60296796528476793</v>
      </c>
      <c r="F24" s="119">
        <f>IF(RES_hhdet_in_tes!F24=0,"",RES_hhdet_in_tes!F24/RES_hhdet_in_fec!F24)</f>
        <v>0.59789736682769945</v>
      </c>
      <c r="G24" s="119">
        <f>IF(RES_hhdet_in_tes!G24=0,"",RES_hhdet_in_tes!G24/RES_hhdet_in_fec!G24)</f>
        <v>0.60325447182667558</v>
      </c>
      <c r="H24" s="119">
        <f>IF(RES_hhdet_in_tes!H24=0,"",RES_hhdet_in_tes!H24/RES_hhdet_in_fec!H24)</f>
        <v>0.60500209126373383</v>
      </c>
      <c r="I24" s="119">
        <f>IF(RES_hhdet_in_tes!I24=0,"",RES_hhdet_in_tes!I24/RES_hhdet_in_fec!I24)</f>
        <v>0.60684298824846139</v>
      </c>
      <c r="J24" s="119">
        <f>IF(RES_hhdet_in_tes!J24=0,"",RES_hhdet_in_tes!J24/RES_hhdet_in_fec!J24)</f>
        <v>0.61818762002214023</v>
      </c>
      <c r="K24" s="119">
        <f>IF(RES_hhdet_in_tes!K24=0,"",RES_hhdet_in_tes!K24/RES_hhdet_in_fec!K24)</f>
        <v>0.63177065370343399</v>
      </c>
      <c r="L24" s="119">
        <f>IF(RES_hhdet_in_tes!L24=0,"",RES_hhdet_in_tes!L24/RES_hhdet_in_fec!L24)</f>
        <v>0.64489097997273004</v>
      </c>
      <c r="M24" s="119">
        <f>IF(RES_hhdet_in_tes!M24=0,"",RES_hhdet_in_tes!M24/RES_hhdet_in_fec!M24)</f>
        <v>0.65220119948179023</v>
      </c>
      <c r="N24" s="119">
        <f>IF(RES_hhdet_in_tes!N24=0,"",RES_hhdet_in_tes!N24/RES_hhdet_in_fec!N24)</f>
        <v>0.67430148734227968</v>
      </c>
      <c r="O24" s="119">
        <f>IF(RES_hhdet_in_tes!O24=0,"",RES_hhdet_in_tes!O24/RES_hhdet_in_fec!O24)</f>
        <v>0.69000003503650365</v>
      </c>
      <c r="P24" s="119">
        <f>IF(RES_hhdet_in_tes!P24=0,"",RES_hhdet_in_tes!P24/RES_hhdet_in_fec!P24)</f>
        <v>0.72801092930995914</v>
      </c>
      <c r="Q24" s="119">
        <f>IF(RES_hhdet_in_tes!Q24=0,"",RES_hhdet_in_tes!Q24/RES_hhdet_in_fec!Q24)</f>
        <v>0.74788182221252797</v>
      </c>
      <c r="R24" s="119">
        <f>IF(RES_hhdet_in_tes!R24=0,"",RES_hhdet_in_tes!R24/RES_hhdet_in_fec!R24)</f>
        <v>0.76168836377070848</v>
      </c>
      <c r="S24" s="119">
        <f>IF(RES_hhdet_in_tes!S24=0,"",RES_hhdet_in_tes!S24/RES_hhdet_in_fec!S24)</f>
        <v>0.77019673769192387</v>
      </c>
      <c r="T24" s="119">
        <f>IF(RES_hhdet_in_tes!T24=0,"",RES_hhdet_in_tes!T24/RES_hhdet_in_fec!T24)</f>
        <v>0.7812425803902896</v>
      </c>
      <c r="U24" s="119">
        <f>IF(RES_hhdet_in_tes!U24=0,"",RES_hhdet_in_tes!U24/RES_hhdet_in_fec!U24)</f>
        <v>0.7861934326710357</v>
      </c>
      <c r="V24" s="119">
        <f>IF(RES_hhdet_in_tes!V24=0,"",RES_hhdet_in_tes!V24/RES_hhdet_in_fec!V24)</f>
        <v>0.78178934739657913</v>
      </c>
      <c r="W24" s="119">
        <f>IF(RES_hhdet_in_tes!W24=0,"",RES_hhdet_in_tes!W24/RES_hhdet_in_fec!W24)</f>
        <v>0.78040475919454699</v>
      </c>
      <c r="X24" s="119">
        <f>IF(RES_hhdet_in_tes!X24=0,"",RES_hhdet_in_tes!X24/RES_hhdet_in_fec!X24)</f>
        <v>0.79242628429831374</v>
      </c>
      <c r="Y24" s="119">
        <f>IF(RES_hhdet_in_tes!Y24=0,"",RES_hhdet_in_tes!Y24/RES_hhdet_in_fec!Y24)</f>
        <v>0.80730034431262332</v>
      </c>
      <c r="DA24" s="129" t="s">
        <v>3608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0.56333946891317599</v>
      </c>
      <c r="D25" s="124">
        <f>IF(RES_hhdet_in_tes!D25=0,"",RES_hhdet_in_tes!D25/RES_hhdet_in_fec!D25)</f>
        <v>0.5544085127233227</v>
      </c>
      <c r="E25" s="124">
        <f>IF(RES_hhdet_in_tes!E25=0,"",RES_hhdet_in_tes!E25/RES_hhdet_in_fec!E25)</f>
        <v>0.55280898219133667</v>
      </c>
      <c r="F25" s="124">
        <f>IF(RES_hhdet_in_tes!F25=0,"",RES_hhdet_in_tes!F25/RES_hhdet_in_fec!F25)</f>
        <v>0.55947906092317123</v>
      </c>
      <c r="G25" s="124">
        <f>IF(RES_hhdet_in_tes!G25=0,"",RES_hhdet_in_tes!G25/RES_hhdet_in_fec!G25)</f>
        <v>0.56320788242047382</v>
      </c>
      <c r="H25" s="124">
        <f>IF(RES_hhdet_in_tes!H25=0,"",RES_hhdet_in_tes!H25/RES_hhdet_in_fec!H25)</f>
        <v>0.5688994041320905</v>
      </c>
      <c r="I25" s="124">
        <f>IF(RES_hhdet_in_tes!I25=0,"",RES_hhdet_in_tes!I25/RES_hhdet_in_fec!I25)</f>
        <v>0.56431893220120777</v>
      </c>
      <c r="J25" s="124">
        <f>IF(RES_hhdet_in_tes!J25=0,"",RES_hhdet_in_tes!J25/RES_hhdet_in_fec!J25)</f>
        <v>0.57092334749514173</v>
      </c>
      <c r="K25" s="124">
        <f>IF(RES_hhdet_in_tes!K25=0,"",RES_hhdet_in_tes!K25/RES_hhdet_in_fec!K25)</f>
        <v>0.58489830670150222</v>
      </c>
      <c r="L25" s="124">
        <f>IF(RES_hhdet_in_tes!L25=0,"",RES_hhdet_in_tes!L25/RES_hhdet_in_fec!L25)</f>
        <v>0.59939596284926311</v>
      </c>
      <c r="M25" s="124">
        <f>IF(RES_hhdet_in_tes!M25=0,"",RES_hhdet_in_tes!M25/RES_hhdet_in_fec!M25)</f>
        <v>0.60702049811038228</v>
      </c>
      <c r="N25" s="124">
        <f>IF(RES_hhdet_in_tes!N25=0,"",RES_hhdet_in_tes!N25/RES_hhdet_in_fec!N25)</f>
        <v>0.62172537150390017</v>
      </c>
      <c r="O25" s="124">
        <f>IF(RES_hhdet_in_tes!O25=0,"",RES_hhdet_in_tes!O25/RES_hhdet_in_fec!O25)</f>
        <v>0.65587749938709772</v>
      </c>
      <c r="P25" s="124">
        <f>IF(RES_hhdet_in_tes!P25=0,"",RES_hhdet_in_tes!P25/RES_hhdet_in_fec!P25)</f>
        <v>0.69920973493742178</v>
      </c>
      <c r="Q25" s="124">
        <f>IF(RES_hhdet_in_tes!Q25=0,"",RES_hhdet_in_tes!Q25/RES_hhdet_in_fec!Q25)</f>
        <v>0.72401229119932309</v>
      </c>
      <c r="R25" s="124">
        <f>IF(RES_hhdet_in_tes!R25=0,"",RES_hhdet_in_tes!R25/RES_hhdet_in_fec!R25)</f>
        <v>0.73603831958776056</v>
      </c>
      <c r="S25" s="124">
        <f>IF(RES_hhdet_in_tes!S25=0,"",RES_hhdet_in_tes!S25/RES_hhdet_in_fec!S25)</f>
        <v>0.73499698133194924</v>
      </c>
      <c r="T25" s="124">
        <f>IF(RES_hhdet_in_tes!T25=0,"",RES_hhdet_in_tes!T25/RES_hhdet_in_fec!T25)</f>
        <v>0.74272296964348028</v>
      </c>
      <c r="U25" s="124">
        <f>IF(RES_hhdet_in_tes!U25=0,"",RES_hhdet_in_tes!U25/RES_hhdet_in_fec!U25)</f>
        <v>0.74376993989559448</v>
      </c>
      <c r="V25" s="124">
        <f>IF(RES_hhdet_in_tes!V25=0,"",RES_hhdet_in_tes!V25/RES_hhdet_in_fec!V25)</f>
        <v>0.74043005088168135</v>
      </c>
      <c r="W25" s="124">
        <f>IF(RES_hhdet_in_tes!W25=0,"",RES_hhdet_in_tes!W25/RES_hhdet_in_fec!W25)</f>
        <v>0.7313344390043236</v>
      </c>
      <c r="X25" s="124">
        <f>IF(RES_hhdet_in_tes!X25=0,"",RES_hhdet_in_tes!X25/RES_hhdet_in_fec!X25)</f>
        <v>0.73159004563125796</v>
      </c>
      <c r="Y25" s="124">
        <f>IF(RES_hhdet_in_tes!Y25=0,"",RES_hhdet_in_tes!Y25/RES_hhdet_in_fec!Y25)</f>
        <v>0.72973137406102073</v>
      </c>
      <c r="DA25" s="130" t="s">
        <v>3609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0.55756073541254125</v>
      </c>
      <c r="D26" s="111">
        <f>IF(RES_hhdet_in_tes!D26=0,"",RES_hhdet_in_tes!D26/RES_hhdet_in_fec!D26)</f>
        <v>0.54882169585322971</v>
      </c>
      <c r="E26" s="111">
        <f>IF(RES_hhdet_in_tes!E26=0,"",RES_hhdet_in_tes!E26/RES_hhdet_in_fec!E26)</f>
        <v>0.54759698342353602</v>
      </c>
      <c r="F26" s="111">
        <f>IF(RES_hhdet_in_tes!F26=0,"",RES_hhdet_in_tes!F26/RES_hhdet_in_fec!F26)</f>
        <v>0.55416746622357704</v>
      </c>
      <c r="G26" s="111">
        <f>IF(RES_hhdet_in_tes!G26=0,"",RES_hhdet_in_tes!G26/RES_hhdet_in_fec!G26)</f>
        <v>0.55787329244251216</v>
      </c>
      <c r="H26" s="111">
        <f>IF(RES_hhdet_in_tes!H26=0,"",RES_hhdet_in_tes!H26/RES_hhdet_in_fec!H26)</f>
        <v>0.56369981068182773</v>
      </c>
      <c r="I26" s="111">
        <f>IF(RES_hhdet_in_tes!I26=0,"",RES_hhdet_in_tes!I26/RES_hhdet_in_fec!I26)</f>
        <v>0.55926195330427642</v>
      </c>
      <c r="J26" s="111">
        <f>IF(RES_hhdet_in_tes!J26=0,"",RES_hhdet_in_tes!J26/RES_hhdet_in_fec!J26)</f>
        <v>0.56601557832937199</v>
      </c>
      <c r="K26" s="111">
        <f>IF(RES_hhdet_in_tes!K26=0,"",RES_hhdet_in_tes!K26/RES_hhdet_in_fec!K26)</f>
        <v>0.58005285680134866</v>
      </c>
      <c r="L26" s="111">
        <f>IF(RES_hhdet_in_tes!L26=0,"",RES_hhdet_in_tes!L26/RES_hhdet_in_fec!L26)</f>
        <v>0.59461411375795348</v>
      </c>
      <c r="M26" s="111">
        <f>IF(RES_hhdet_in_tes!M26=0,"",RES_hhdet_in_tes!M26/RES_hhdet_in_fec!M26)</f>
        <v>0.60240321543414166</v>
      </c>
      <c r="N26" s="111">
        <f>IF(RES_hhdet_in_tes!N26=0,"",RES_hhdet_in_tes!N26/RES_hhdet_in_fec!N26)</f>
        <v>0.61734679662545</v>
      </c>
      <c r="O26" s="111">
        <f>IF(RES_hhdet_in_tes!O26=0,"",RES_hhdet_in_tes!O26/RES_hhdet_in_fec!O26)</f>
        <v>0.65148291915296141</v>
      </c>
      <c r="P26" s="111">
        <f>IF(RES_hhdet_in_tes!P26=0,"",RES_hhdet_in_tes!P26/RES_hhdet_in_fec!P26)</f>
        <v>0.69498743163200916</v>
      </c>
      <c r="Q26" s="111">
        <f>IF(RES_hhdet_in_tes!Q26=0,"",RES_hhdet_in_tes!Q26/RES_hhdet_in_fec!Q26)</f>
        <v>0.7201885506729091</v>
      </c>
      <c r="R26" s="111">
        <f>IF(RES_hhdet_in_tes!R26=0,"",RES_hhdet_in_tes!R26/RES_hhdet_in_fec!R26)</f>
        <v>0.73231058406294802</v>
      </c>
      <c r="S26" s="111">
        <f>IF(RES_hhdet_in_tes!S26=0,"",RES_hhdet_in_tes!S26/RES_hhdet_in_fec!S26)</f>
        <v>0.73135409565958953</v>
      </c>
      <c r="T26" s="111">
        <f>IF(RES_hhdet_in_tes!T26=0,"",RES_hhdet_in_tes!T26/RES_hhdet_in_fec!T26)</f>
        <v>0.73914192511467469</v>
      </c>
      <c r="U26" s="111">
        <f>IF(RES_hhdet_in_tes!U26=0,"",RES_hhdet_in_tes!U26/RES_hhdet_in_fec!U26)</f>
        <v>0.74019111541687543</v>
      </c>
      <c r="V26" s="111">
        <f>IF(RES_hhdet_in_tes!V26=0,"",RES_hhdet_in_tes!V26/RES_hhdet_in_fec!V26)</f>
        <v>0.73689592633178569</v>
      </c>
      <c r="W26" s="111">
        <f>IF(RES_hhdet_in_tes!W26=0,"",RES_hhdet_in_tes!W26/RES_hhdet_in_fec!W26)</f>
        <v>0.72755243239496503</v>
      </c>
      <c r="X26" s="111">
        <f>IF(RES_hhdet_in_tes!X26=0,"",RES_hhdet_in_tes!X26/RES_hhdet_in_fec!X26)</f>
        <v>0.72777632608779286</v>
      </c>
      <c r="Y26" s="111">
        <f>IF(RES_hhdet_in_tes!Y26=0,"",RES_hhdet_in_tes!Y26/RES_hhdet_in_fec!Y26)</f>
        <v>0.72586576392223934</v>
      </c>
      <c r="DA26" s="63" t="s">
        <v>3610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X27" s="111">
        <f>IF(RES_hhdet_in_tes!X27=0,"",RES_hhdet_in_tes!X27/RES_hhdet_in_fec!X27)</f>
        <v>1</v>
      </c>
      <c r="Y27" s="111">
        <f>IF(RES_hhdet_in_tes!Y27=0,"",RES_hhdet_in_tes!Y27/RES_hhdet_in_fec!Y27)</f>
        <v>1</v>
      </c>
      <c r="DA27" s="63" t="s">
        <v>3611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2.3590336083315258</v>
      </c>
      <c r="D28" s="124">
        <f>IF(RES_hhdet_in_tes!D28=0,"",RES_hhdet_in_tes!D28/RES_hhdet_in_fec!D28)</f>
        <v>2.41370882039454</v>
      </c>
      <c r="E28" s="124">
        <f>IF(RES_hhdet_in_tes!E28=0,"",RES_hhdet_in_tes!E28/RES_hhdet_in_fec!E28)</f>
        <v>2.5247331164195397</v>
      </c>
      <c r="F28" s="124">
        <f>IF(RES_hhdet_in_tes!F28=0,"",RES_hhdet_in_tes!F28/RES_hhdet_in_fec!F28)</f>
        <v>2.5954282242471476</v>
      </c>
      <c r="G28" s="124">
        <f>IF(RES_hhdet_in_tes!G28=0,"",RES_hhdet_in_tes!G28/RES_hhdet_in_fec!G28)</f>
        <v>2.6592725628252394</v>
      </c>
      <c r="H28" s="124">
        <f>IF(RES_hhdet_in_tes!H28=0,"",RES_hhdet_in_tes!H28/RES_hhdet_in_fec!H28)</f>
        <v>2.776722688240723</v>
      </c>
      <c r="I28" s="124">
        <f>IF(RES_hhdet_in_tes!I28=0,"",RES_hhdet_in_tes!I28/RES_hhdet_in_fec!I28)</f>
        <v>2.8455055701666181</v>
      </c>
      <c r="J28" s="124">
        <f>IF(RES_hhdet_in_tes!J28=0,"",RES_hhdet_in_tes!J28/RES_hhdet_in_fec!J28)</f>
        <v>3.0235925872006484</v>
      </c>
      <c r="K28" s="124">
        <f>IF(RES_hhdet_in_tes!K28=0,"",RES_hhdet_in_tes!K28/RES_hhdet_in_fec!K28)</f>
        <v>3.152474040838225</v>
      </c>
      <c r="L28" s="124">
        <f>IF(RES_hhdet_in_tes!L28=0,"",RES_hhdet_in_tes!L28/RES_hhdet_in_fec!L28)</f>
        <v>3.3367455882278838</v>
      </c>
      <c r="M28" s="124">
        <f>IF(RES_hhdet_in_tes!M28=0,"",RES_hhdet_in_tes!M28/RES_hhdet_in_fec!M28)</f>
        <v>3.4488626352913694</v>
      </c>
      <c r="N28" s="124">
        <f>IF(RES_hhdet_in_tes!N28=0,"",RES_hhdet_in_tes!N28/RES_hhdet_in_fec!N28)</f>
        <v>3.515080591472981</v>
      </c>
      <c r="O28" s="124">
        <f>IF(RES_hhdet_in_tes!O28=0,"",RES_hhdet_in_tes!O28/RES_hhdet_in_fec!O28)</f>
        <v>3.7261883094807429</v>
      </c>
      <c r="P28" s="124">
        <f>IF(RES_hhdet_in_tes!P28=0,"",RES_hhdet_in_tes!P28/RES_hhdet_in_fec!P28)</f>
        <v>3.9536136764304612</v>
      </c>
      <c r="Q28" s="124">
        <f>IF(RES_hhdet_in_tes!Q28=0,"",RES_hhdet_in_tes!Q28/RES_hhdet_in_fec!Q28)</f>
        <v>3.9828369908180892</v>
      </c>
      <c r="R28" s="124">
        <f>IF(RES_hhdet_in_tes!R28=0,"",RES_hhdet_in_tes!R28/RES_hhdet_in_fec!R28)</f>
        <v>3.9731489887294464</v>
      </c>
      <c r="S28" s="124">
        <f>IF(RES_hhdet_in_tes!S28=0,"",RES_hhdet_in_tes!S28/RES_hhdet_in_fec!S28)</f>
        <v>3.9442624237244046</v>
      </c>
      <c r="T28" s="124">
        <f>IF(RES_hhdet_in_tes!T28=0,"",RES_hhdet_in_tes!T28/RES_hhdet_in_fec!T28)</f>
        <v>3.9716177163531565</v>
      </c>
      <c r="U28" s="124">
        <f>IF(RES_hhdet_in_tes!U28=0,"",RES_hhdet_in_tes!U28/RES_hhdet_in_fec!U28)</f>
        <v>4.0339730835663561</v>
      </c>
      <c r="V28" s="124">
        <f>IF(RES_hhdet_in_tes!V28=0,"",RES_hhdet_in_tes!V28/RES_hhdet_in_fec!V28)</f>
        <v>4.0875689953498053</v>
      </c>
      <c r="W28" s="124">
        <f>IF(RES_hhdet_in_tes!W28=0,"",RES_hhdet_in_tes!W28/RES_hhdet_in_fec!W28)</f>
        <v>4.1348558788957925</v>
      </c>
      <c r="X28" s="124">
        <f>IF(RES_hhdet_in_tes!X28=0,"",RES_hhdet_in_tes!X28/RES_hhdet_in_fec!X28)</f>
        <v>4.0748264354775383</v>
      </c>
      <c r="Y28" s="124">
        <f>IF(RES_hhdet_in_tes!Y28=0,"",RES_hhdet_in_tes!Y28/RES_hhdet_in_fec!Y28)</f>
        <v>4.1066728344492942</v>
      </c>
      <c r="DA28" s="130" t="s">
        <v>3612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2.3590336083315258</v>
      </c>
      <c r="D29" s="111">
        <f>IF(RES_hhdet_in_tes!D29=0,"",RES_hhdet_in_tes!D29/RES_hhdet_in_fec!D29)</f>
        <v>2.41370882039454</v>
      </c>
      <c r="E29" s="111">
        <f>IF(RES_hhdet_in_tes!E29=0,"",RES_hhdet_in_tes!E29/RES_hhdet_in_fec!E29)</f>
        <v>2.5247331164195397</v>
      </c>
      <c r="F29" s="111">
        <f>IF(RES_hhdet_in_tes!F29=0,"",RES_hhdet_in_tes!F29/RES_hhdet_in_fec!F29)</f>
        <v>2.5954282242471476</v>
      </c>
      <c r="G29" s="111">
        <f>IF(RES_hhdet_in_tes!G29=0,"",RES_hhdet_in_tes!G29/RES_hhdet_in_fec!G29)</f>
        <v>2.6592725628252394</v>
      </c>
      <c r="H29" s="111">
        <f>IF(RES_hhdet_in_tes!H29=0,"",RES_hhdet_in_tes!H29/RES_hhdet_in_fec!H29)</f>
        <v>2.776722688240723</v>
      </c>
      <c r="I29" s="111">
        <f>IF(RES_hhdet_in_tes!I29=0,"",RES_hhdet_in_tes!I29/RES_hhdet_in_fec!I29)</f>
        <v>2.8455055701666181</v>
      </c>
      <c r="J29" s="111">
        <f>IF(RES_hhdet_in_tes!J29=0,"",RES_hhdet_in_tes!J29/RES_hhdet_in_fec!J29)</f>
        <v>3.0235925872006484</v>
      </c>
      <c r="K29" s="111">
        <f>IF(RES_hhdet_in_tes!K29=0,"",RES_hhdet_in_tes!K29/RES_hhdet_in_fec!K29)</f>
        <v>3.152474040838225</v>
      </c>
      <c r="L29" s="111">
        <f>IF(RES_hhdet_in_tes!L29=0,"",RES_hhdet_in_tes!L29/RES_hhdet_in_fec!L29)</f>
        <v>3.3367455882278838</v>
      </c>
      <c r="M29" s="111">
        <f>IF(RES_hhdet_in_tes!M29=0,"",RES_hhdet_in_tes!M29/RES_hhdet_in_fec!M29)</f>
        <v>3.4488626352913694</v>
      </c>
      <c r="N29" s="111">
        <f>IF(RES_hhdet_in_tes!N29=0,"",RES_hhdet_in_tes!N29/RES_hhdet_in_fec!N29)</f>
        <v>3.515080591472981</v>
      </c>
      <c r="O29" s="111">
        <f>IF(RES_hhdet_in_tes!O29=0,"",RES_hhdet_in_tes!O29/RES_hhdet_in_fec!O29)</f>
        <v>3.7261883094807429</v>
      </c>
      <c r="P29" s="111">
        <f>IF(RES_hhdet_in_tes!P29=0,"",RES_hhdet_in_tes!P29/RES_hhdet_in_fec!P29)</f>
        <v>3.9536136764304612</v>
      </c>
      <c r="Q29" s="111">
        <f>IF(RES_hhdet_in_tes!Q29=0,"",RES_hhdet_in_tes!Q29/RES_hhdet_in_fec!Q29)</f>
        <v>3.9828369908180892</v>
      </c>
      <c r="R29" s="111">
        <f>IF(RES_hhdet_in_tes!R29=0,"",RES_hhdet_in_tes!R29/RES_hhdet_in_fec!R29)</f>
        <v>3.9731489887294464</v>
      </c>
      <c r="S29" s="111">
        <f>IF(RES_hhdet_in_tes!S29=0,"",RES_hhdet_in_tes!S29/RES_hhdet_in_fec!S29)</f>
        <v>3.9442624237244046</v>
      </c>
      <c r="T29" s="111">
        <f>IF(RES_hhdet_in_tes!T29=0,"",RES_hhdet_in_tes!T29/RES_hhdet_in_fec!T29)</f>
        <v>3.9716177163531565</v>
      </c>
      <c r="U29" s="111">
        <f>IF(RES_hhdet_in_tes!U29=0,"",RES_hhdet_in_tes!U29/RES_hhdet_in_fec!U29)</f>
        <v>4.0339730835663561</v>
      </c>
      <c r="V29" s="111">
        <f>IF(RES_hhdet_in_tes!V29=0,"",RES_hhdet_in_tes!V29/RES_hhdet_in_fec!V29)</f>
        <v>4.0875689953498053</v>
      </c>
      <c r="W29" s="111">
        <f>IF(RES_hhdet_in_tes!W29=0,"",RES_hhdet_in_tes!W29/RES_hhdet_in_fec!W29)</f>
        <v>4.1348558788957925</v>
      </c>
      <c r="X29" s="111">
        <f>IF(RES_hhdet_in_tes!X29=0,"",RES_hhdet_in_tes!X29/RES_hhdet_in_fec!X29)</f>
        <v>4.0748264354775383</v>
      </c>
      <c r="Y29" s="111">
        <f>IF(RES_hhdet_in_tes!Y29=0,"",RES_hhdet_in_tes!Y29/RES_hhdet_in_fec!Y29)</f>
        <v>4.1066728344492942</v>
      </c>
      <c r="DA29" s="63" t="s">
        <v>3613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0.69478759246384592</v>
      </c>
      <c r="D30" s="124">
        <f>IF(RES_hhdet_in_tes!D30=0,"",RES_hhdet_in_tes!D30/RES_hhdet_in_fec!D30)</f>
        <v>0.68071063361538897</v>
      </c>
      <c r="E30" s="124">
        <f>IF(RES_hhdet_in_tes!E30=0,"",RES_hhdet_in_tes!E30/RES_hhdet_in_fec!E30)</f>
        <v>0.67673309350571176</v>
      </c>
      <c r="F30" s="124">
        <f>IF(RES_hhdet_in_tes!F30=0,"",RES_hhdet_in_tes!F30/RES_hhdet_in_fec!F30)</f>
        <v>0.66983970562610995</v>
      </c>
      <c r="G30" s="124">
        <f>IF(RES_hhdet_in_tes!G30=0,"",RES_hhdet_in_tes!G30/RES_hhdet_in_fec!G30)</f>
        <v>0.69088460852625033</v>
      </c>
      <c r="H30" s="124">
        <f>IF(RES_hhdet_in_tes!H30=0,"",RES_hhdet_in_tes!H30/RES_hhdet_in_fec!H30)</f>
        <v>0.69191891579541998</v>
      </c>
      <c r="I30" s="124">
        <f>IF(RES_hhdet_in_tes!I30=0,"",RES_hhdet_in_tes!I30/RES_hhdet_in_fec!I30)</f>
        <v>0.70868620358542367</v>
      </c>
      <c r="J30" s="124">
        <f>IF(RES_hhdet_in_tes!J30=0,"",RES_hhdet_in_tes!J30/RES_hhdet_in_fec!J30)</f>
        <v>0.72544152272082318</v>
      </c>
      <c r="K30" s="124">
        <f>IF(RES_hhdet_in_tes!K30=0,"",RES_hhdet_in_tes!K30/RES_hhdet_in_fec!K30)</f>
        <v>0.73632212348934045</v>
      </c>
      <c r="L30" s="124">
        <f>IF(RES_hhdet_in_tes!L30=0,"",RES_hhdet_in_tes!L30/RES_hhdet_in_fec!L30)</f>
        <v>0.74777747831865105</v>
      </c>
      <c r="M30" s="124">
        <f>IF(RES_hhdet_in_tes!M30=0,"",RES_hhdet_in_tes!M30/RES_hhdet_in_fec!M30)</f>
        <v>0.72598227028146511</v>
      </c>
      <c r="N30" s="124">
        <f>IF(RES_hhdet_in_tes!N30=0,"",RES_hhdet_in_tes!N30/RES_hhdet_in_fec!N30)</f>
        <v>0.73451298332905246</v>
      </c>
      <c r="O30" s="124">
        <f>IF(RES_hhdet_in_tes!O30=0,"",RES_hhdet_in_tes!O30/RES_hhdet_in_fec!O30)</f>
        <v>0.75426142667497087</v>
      </c>
      <c r="P30" s="124">
        <f>IF(RES_hhdet_in_tes!P30=0,"",RES_hhdet_in_tes!P30/RES_hhdet_in_fec!P30)</f>
        <v>0.80511779553036744</v>
      </c>
      <c r="Q30" s="124">
        <f>IF(RES_hhdet_in_tes!Q30=0,"",RES_hhdet_in_tes!Q30/RES_hhdet_in_fec!Q30)</f>
        <v>0.81137677742571535</v>
      </c>
      <c r="R30" s="124">
        <f>IF(RES_hhdet_in_tes!R30=0,"",RES_hhdet_in_tes!R30/RES_hhdet_in_fec!R30)</f>
        <v>0.82200662429009963</v>
      </c>
      <c r="S30" s="124">
        <f>IF(RES_hhdet_in_tes!S30=0,"",RES_hhdet_in_tes!S30/RES_hhdet_in_fec!S30)</f>
        <v>0.82399488243191776</v>
      </c>
      <c r="T30" s="124">
        <f>IF(RES_hhdet_in_tes!T30=0,"",RES_hhdet_in_tes!T30/RES_hhdet_in_fec!T30)</f>
        <v>0.83786219114650695</v>
      </c>
      <c r="U30" s="124">
        <f>IF(RES_hhdet_in_tes!U30=0,"",RES_hhdet_in_tes!U30/RES_hhdet_in_fec!U30)</f>
        <v>0.8502917844027863</v>
      </c>
      <c r="V30" s="124">
        <f>IF(RES_hhdet_in_tes!V30=0,"",RES_hhdet_in_tes!V30/RES_hhdet_in_fec!V30)</f>
        <v>0.84965271016094601</v>
      </c>
      <c r="W30" s="124">
        <f>IF(RES_hhdet_in_tes!W30=0,"",RES_hhdet_in_tes!W30/RES_hhdet_in_fec!W30)</f>
        <v>0.85529372544126758</v>
      </c>
      <c r="X30" s="124">
        <f>IF(RES_hhdet_in_tes!X30=0,"",RES_hhdet_in_tes!X30/RES_hhdet_in_fec!X30)</f>
        <v>0.87697374610541434</v>
      </c>
      <c r="Y30" s="124">
        <f>IF(RES_hhdet_in_tes!Y30=0,"",RES_hhdet_in_tes!Y30/RES_hhdet_in_fec!Y30)</f>
        <v>0.87297542721695098</v>
      </c>
      <c r="DA30" s="130" t="s">
        <v>3614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0.59948280470757676</v>
      </c>
      <c r="D31" s="111">
        <f>IF(RES_hhdet_in_tes!D31=0,"",RES_hhdet_in_tes!D31/RES_hhdet_in_fec!D31)</f>
        <v>0.5790773632471018</v>
      </c>
      <c r="E31" s="111">
        <f>IF(RES_hhdet_in_tes!E31=0,"",RES_hhdet_in_tes!E31/RES_hhdet_in_fec!E31)</f>
        <v>0.58075696875518834</v>
      </c>
      <c r="F31" s="111">
        <f>IF(RES_hhdet_in_tes!F31=0,"",RES_hhdet_in_tes!F31/RES_hhdet_in_fec!F31)</f>
        <v>0.58551018745009642</v>
      </c>
      <c r="G31" s="111">
        <f>IF(RES_hhdet_in_tes!G31=0,"",RES_hhdet_in_tes!G31/RES_hhdet_in_fec!G31)</f>
        <v>0.59296335259006561</v>
      </c>
      <c r="H31" s="111">
        <f>IF(RES_hhdet_in_tes!H31=0,"",RES_hhdet_in_tes!H31/RES_hhdet_in_fec!H31)</f>
        <v>0.59293836389574117</v>
      </c>
      <c r="I31" s="111">
        <f>IF(RES_hhdet_in_tes!I31=0,"",RES_hhdet_in_tes!I31/RES_hhdet_in_fec!I31)</f>
        <v>0.58866873677815368</v>
      </c>
      <c r="J31" s="111">
        <f>IF(RES_hhdet_in_tes!J31=0,"",RES_hhdet_in_tes!J31/RES_hhdet_in_fec!J31)</f>
        <v>0.59627818291043633</v>
      </c>
      <c r="K31" s="111">
        <f>IF(RES_hhdet_in_tes!K31=0,"",RES_hhdet_in_tes!K31/RES_hhdet_in_fec!K31)</f>
        <v>0.60726222917404138</v>
      </c>
      <c r="L31" s="111">
        <f>IF(RES_hhdet_in_tes!L31=0,"",RES_hhdet_in_tes!L31/RES_hhdet_in_fec!L31)</f>
        <v>0.61366697811297399</v>
      </c>
      <c r="M31" s="111">
        <f>IF(RES_hhdet_in_tes!M31=0,"",RES_hhdet_in_tes!M31/RES_hhdet_in_fec!M31)</f>
        <v>0.62009804294547033</v>
      </c>
      <c r="N31" s="111">
        <f>IF(RES_hhdet_in_tes!N31=0,"",RES_hhdet_in_tes!N31/RES_hhdet_in_fec!N31)</f>
        <v>0.62993698944014254</v>
      </c>
      <c r="O31" s="111">
        <f>IF(RES_hhdet_in_tes!O31=0,"",RES_hhdet_in_tes!O31/RES_hhdet_in_fec!O31)</f>
        <v>0.65684240646841585</v>
      </c>
      <c r="P31" s="111">
        <f>IF(RES_hhdet_in_tes!P31=0,"",RES_hhdet_in_tes!P31/RES_hhdet_in_fec!P31)</f>
        <v>0.72685556966600495</v>
      </c>
      <c r="Q31" s="111">
        <f>IF(RES_hhdet_in_tes!Q31=0,"",RES_hhdet_in_tes!Q31/RES_hhdet_in_fec!Q31)</f>
        <v>0.72511147494290573</v>
      </c>
      <c r="R31" s="111">
        <f>IF(RES_hhdet_in_tes!R31=0,"",RES_hhdet_in_tes!R31/RES_hhdet_in_fec!R31)</f>
        <v>0.74098162256380762</v>
      </c>
      <c r="S31" s="111">
        <f>IF(RES_hhdet_in_tes!S31=0,"",RES_hhdet_in_tes!S31/RES_hhdet_in_fec!S31)</f>
        <v>0.74942037815549467</v>
      </c>
      <c r="T31" s="111">
        <f>IF(RES_hhdet_in_tes!T31=0,"",RES_hhdet_in_tes!T31/RES_hhdet_in_fec!T31)</f>
        <v>0.78166893978196372</v>
      </c>
      <c r="U31" s="111">
        <f>IF(RES_hhdet_in_tes!U31=0,"",RES_hhdet_in_tes!U31/RES_hhdet_in_fec!U31)</f>
        <v>0.78771536439906098</v>
      </c>
      <c r="V31" s="111">
        <f>IF(RES_hhdet_in_tes!V31=0,"",RES_hhdet_in_tes!V31/RES_hhdet_in_fec!V31)</f>
        <v>0.78739668477816849</v>
      </c>
      <c r="W31" s="111">
        <f>IF(RES_hhdet_in_tes!W31=0,"",RES_hhdet_in_tes!W31/RES_hhdet_in_fec!W31)</f>
        <v>0.78133270810593691</v>
      </c>
      <c r="X31" s="111">
        <f>IF(RES_hhdet_in_tes!X31=0,"",RES_hhdet_in_tes!X31/RES_hhdet_in_fec!X31)</f>
        <v>0.78435861537179419</v>
      </c>
      <c r="Y31" s="111">
        <f>IF(RES_hhdet_in_tes!Y31=0,"",RES_hhdet_in_tes!Y31/RES_hhdet_in_fec!Y31)</f>
        <v>0.78592024391682336</v>
      </c>
      <c r="DA31" s="63" t="s">
        <v>3615</v>
      </c>
    </row>
    <row r="32" spans="1:105" ht="12" customHeight="1" x14ac:dyDescent="0.25">
      <c r="A32" s="97" t="s">
        <v>140</v>
      </c>
      <c r="B32" s="111"/>
      <c r="C32" s="111">
        <f>IF(RES_hhdet_in_tes!C32=0,"",RES_hhdet_in_tes!C32/RES_hhdet_in_fec!C32)</f>
        <v>0.87017907293588437</v>
      </c>
      <c r="D32" s="111">
        <f>IF(RES_hhdet_in_tes!D32=0,"",RES_hhdet_in_tes!D32/RES_hhdet_in_fec!D32)</f>
        <v>0.88441603379926814</v>
      </c>
      <c r="E32" s="111">
        <f>IF(RES_hhdet_in_tes!E32=0,"",RES_hhdet_in_tes!E32/RES_hhdet_in_fec!E32)</f>
        <v>0.90346895864189669</v>
      </c>
      <c r="F32" s="111">
        <f>IF(RES_hhdet_in_tes!F32=0,"",RES_hhdet_in_tes!F32/RES_hhdet_in_fec!F32)</f>
        <v>0.90072519334665102</v>
      </c>
      <c r="G32" s="111">
        <f>IF(RES_hhdet_in_tes!G32=0,"",RES_hhdet_in_tes!G32/RES_hhdet_in_fec!G32)</f>
        <v>0.91332810007709075</v>
      </c>
      <c r="H32" s="111">
        <f>IF(RES_hhdet_in_tes!H32=0,"",RES_hhdet_in_tes!H32/RES_hhdet_in_fec!H32)</f>
        <v>0.88753233210278493</v>
      </c>
      <c r="I32" s="111">
        <f>IF(RES_hhdet_in_tes!I32=0,"",RES_hhdet_in_tes!I32/RES_hhdet_in_fec!I32)</f>
        <v>0.94433352776670132</v>
      </c>
      <c r="J32" s="111">
        <f>IF(RES_hhdet_in_tes!J32=0,"",RES_hhdet_in_tes!J32/RES_hhdet_in_fec!J32)</f>
        <v>0.91673543884031194</v>
      </c>
      <c r="K32" s="111">
        <f>IF(RES_hhdet_in_tes!K32=0,"",RES_hhdet_in_tes!K32/RES_hhdet_in_fec!K32)</f>
        <v>0.90156029662817871</v>
      </c>
      <c r="L32" s="111">
        <f>IF(RES_hhdet_in_tes!L32=0,"",RES_hhdet_in_tes!L32/RES_hhdet_in_fec!L32)</f>
        <v>0.90164534404111696</v>
      </c>
      <c r="M32" s="111">
        <f>IF(RES_hhdet_in_tes!M32=0,"",RES_hhdet_in_tes!M32/RES_hhdet_in_fec!M32)</f>
        <v>0.91566937794141601</v>
      </c>
      <c r="N32" s="111">
        <f>IF(RES_hhdet_in_tes!N32=0,"",RES_hhdet_in_tes!N32/RES_hhdet_in_fec!N32)</f>
        <v>0.9346242646313333</v>
      </c>
      <c r="O32" s="111">
        <f>IF(RES_hhdet_in_tes!O32=0,"",RES_hhdet_in_tes!O32/RES_hhdet_in_fec!O32)</f>
        <v>0.94644347546052066</v>
      </c>
      <c r="P32" s="111">
        <f>IF(RES_hhdet_in_tes!P32=0,"",RES_hhdet_in_tes!P32/RES_hhdet_in_fec!P32)</f>
        <v>0.91519689611791721</v>
      </c>
      <c r="Q32" s="111">
        <f>IF(RES_hhdet_in_tes!Q32=0,"",RES_hhdet_in_tes!Q32/RES_hhdet_in_fec!Q32)</f>
        <v>0.98231351770347108</v>
      </c>
      <c r="R32" s="111">
        <f>IF(RES_hhdet_in_tes!R32=0,"",RES_hhdet_in_tes!R32/RES_hhdet_in_fec!R32)</f>
        <v>0.93088978935074895</v>
      </c>
      <c r="S32" s="111">
        <f>IF(RES_hhdet_in_tes!S32=0,"",RES_hhdet_in_tes!S32/RES_hhdet_in_fec!S32)</f>
        <v>0.96448538770962955</v>
      </c>
      <c r="T32" s="111">
        <f>IF(RES_hhdet_in_tes!T32=0,"",RES_hhdet_in_tes!T32/RES_hhdet_in_fec!T32)</f>
        <v>0.94012539480075741</v>
      </c>
      <c r="U32" s="111">
        <f>IF(RES_hhdet_in_tes!U32=0,"",RES_hhdet_in_tes!U32/RES_hhdet_in_fec!U32)</f>
        <v>0.95371433630022884</v>
      </c>
      <c r="V32" s="111">
        <f>IF(RES_hhdet_in_tes!V32=0,"",RES_hhdet_in_tes!V32/RES_hhdet_in_fec!V32)</f>
        <v>0.95798839237382438</v>
      </c>
      <c r="W32" s="111">
        <f>IF(RES_hhdet_in_tes!W32=0,"",RES_hhdet_in_tes!W32/RES_hhdet_in_fec!W32)</f>
        <v>0.96301635387175277</v>
      </c>
      <c r="X32" s="111">
        <f>IF(RES_hhdet_in_tes!X32=0,"",RES_hhdet_in_tes!X32/RES_hhdet_in_fec!X32)</f>
        <v>0.96886764832322514</v>
      </c>
      <c r="Y32" s="111">
        <f>IF(RES_hhdet_in_tes!Y32=0,"",RES_hhdet_in_tes!Y32/RES_hhdet_in_fec!Y32)</f>
        <v>0.95948675116492999</v>
      </c>
      <c r="DA32" s="63" t="s">
        <v>3616</v>
      </c>
    </row>
    <row r="33" spans="1:105" ht="12" customHeight="1" x14ac:dyDescent="0.25">
      <c r="A33" s="100" t="s">
        <v>50</v>
      </c>
      <c r="B33" s="112"/>
      <c r="C33" s="112">
        <f>IF(RES_hhdet_in_tes!C33=0,"",RES_hhdet_in_tes!C33/RES_hhdet_in_fec!C33)</f>
        <v>0.57211702837046474</v>
      </c>
      <c r="D33" s="112">
        <f>IF(RES_hhdet_in_tes!D33=0,"",RES_hhdet_in_tes!D33/RES_hhdet_in_fec!D33)</f>
        <v>0.60037872995470876</v>
      </c>
      <c r="E33" s="112">
        <f>IF(RES_hhdet_in_tes!E33=0,"",RES_hhdet_in_tes!E33/RES_hhdet_in_fec!E33)</f>
        <v>0.59600566150038881</v>
      </c>
      <c r="F33" s="112">
        <f>IF(RES_hhdet_in_tes!F33=0,"",RES_hhdet_in_tes!F33/RES_hhdet_in_fec!F33)</f>
        <v>0.63513966449285975</v>
      </c>
      <c r="G33" s="112">
        <f>IF(RES_hhdet_in_tes!G33=0,"",RES_hhdet_in_tes!G33/RES_hhdet_in_fec!G33)</f>
        <v>0.64329533240684489</v>
      </c>
      <c r="H33" s="112">
        <f>IF(RES_hhdet_in_tes!H33=0,"",RES_hhdet_in_tes!H33/RES_hhdet_in_fec!H33)</f>
        <v>0.6736782488636226</v>
      </c>
      <c r="I33" s="112">
        <f>IF(RES_hhdet_in_tes!I33=0,"",RES_hhdet_in_tes!I33/RES_hhdet_in_fec!I33)</f>
        <v>0.57859709799963288</v>
      </c>
      <c r="J33" s="112">
        <f>IF(RES_hhdet_in_tes!J33=0,"",RES_hhdet_in_tes!J33/RES_hhdet_in_fec!J33)</f>
        <v>0.62623779190960449</v>
      </c>
      <c r="K33" s="112">
        <f>IF(RES_hhdet_in_tes!K33=0,"",RES_hhdet_in_tes!K33/RES_hhdet_in_fec!K33)</f>
        <v>0.62969521544038276</v>
      </c>
      <c r="L33" s="112">
        <f>IF(RES_hhdet_in_tes!L33=0,"",RES_hhdet_in_tes!L33/RES_hhdet_in_fec!L33)</f>
        <v>0.62392868537434765</v>
      </c>
      <c r="M33" s="112">
        <f>IF(RES_hhdet_in_tes!M33=0,"",RES_hhdet_in_tes!M33/RES_hhdet_in_fec!M33)</f>
        <v>0.65577335719650831</v>
      </c>
      <c r="N33" s="112">
        <f>IF(RES_hhdet_in_tes!N33=0,"",RES_hhdet_in_tes!N33/RES_hhdet_in_fec!N33)</f>
        <v>0.62274785951008182</v>
      </c>
      <c r="O33" s="112">
        <f>IF(RES_hhdet_in_tes!O33=0,"",RES_hhdet_in_tes!O33/RES_hhdet_in_fec!O33)</f>
        <v>0.60447925093231769</v>
      </c>
      <c r="P33" s="112">
        <f>IF(RES_hhdet_in_tes!P33=0,"",RES_hhdet_in_tes!P33/RES_hhdet_in_fec!P33)</f>
        <v>0.72027415364027014</v>
      </c>
      <c r="Q33" s="112">
        <f>IF(RES_hhdet_in_tes!Q33=0,"",RES_hhdet_in_tes!Q33/RES_hhdet_in_fec!Q33)</f>
        <v>0.7168773429974149</v>
      </c>
      <c r="R33" s="112">
        <f>IF(RES_hhdet_in_tes!R33=0,"",RES_hhdet_in_tes!R33/RES_hhdet_in_fec!R33)</f>
        <v>0.79915481223597729</v>
      </c>
      <c r="S33" s="112">
        <f>IF(RES_hhdet_in_tes!S33=0,"",RES_hhdet_in_tes!S33/RES_hhdet_in_fec!S33)</f>
        <v>0.74354883260523452</v>
      </c>
      <c r="T33" s="112">
        <f>IF(RES_hhdet_in_tes!T33=0,"",RES_hhdet_in_tes!T33/RES_hhdet_in_fec!T33)</f>
        <v>0.82583992859454936</v>
      </c>
      <c r="U33" s="112">
        <f>IF(RES_hhdet_in_tes!U33=0,"",RES_hhdet_in_tes!U33/RES_hhdet_in_fec!U33)</f>
        <v>0.81573776805764064</v>
      </c>
      <c r="V33" s="112">
        <f>IF(RES_hhdet_in_tes!V33=0,"",RES_hhdet_in_tes!V33/RES_hhdet_in_fec!V33)</f>
        <v>0.82673589852870277</v>
      </c>
      <c r="W33" s="112">
        <f>IF(RES_hhdet_in_tes!W33=0,"",RES_hhdet_in_tes!W33/RES_hhdet_in_fec!W33)</f>
        <v>0.75093209518663273</v>
      </c>
      <c r="X33" s="112">
        <f>IF(RES_hhdet_in_tes!X33=0,"",RES_hhdet_in_tes!X33/RES_hhdet_in_fec!X33)</f>
        <v>0.77902189502139385</v>
      </c>
      <c r="Y33" s="112">
        <f>IF(RES_hhdet_in_tes!Y33=0,"",RES_hhdet_in_tes!Y33/RES_hhdet_in_fec!Y33)</f>
        <v>0.78447221272207335</v>
      </c>
      <c r="DA33" s="131" t="s">
        <v>3617</v>
      </c>
    </row>
    <row r="34" spans="1:105" ht="12" customHeight="1" x14ac:dyDescent="0.25">
      <c r="A34" s="103" t="s">
        <v>52</v>
      </c>
      <c r="B34" s="113"/>
      <c r="C34" s="113">
        <f>IF(RES_hhdet_in_tes!C34=0,"",RES_hhdet_in_tes!C34/RES_hhdet_in_fec!C34)</f>
        <v>1</v>
      </c>
      <c r="D34" s="113">
        <f>IF(RES_hhdet_in_tes!D34=0,"",RES_hhdet_in_tes!D34/RES_hhdet_in_fec!D34)</f>
        <v>1</v>
      </c>
      <c r="E34" s="113">
        <f>IF(RES_hhdet_in_tes!E34=0,"",RES_hhdet_in_tes!E34/RES_hhdet_in_fec!E34)</f>
        <v>1</v>
      </c>
      <c r="F34" s="113">
        <f>IF(RES_hhdet_in_tes!F34=0,"",RES_hhdet_in_tes!F34/RES_hhdet_in_fec!F34)</f>
        <v>1</v>
      </c>
      <c r="G34" s="113">
        <f>IF(RES_hhdet_in_tes!G34=0,"",RES_hhdet_in_tes!G34/RES_hhdet_in_fec!G34)</f>
        <v>1</v>
      </c>
      <c r="H34" s="113">
        <f>IF(RES_hhdet_in_tes!H34=0,"",RES_hhdet_in_tes!H34/RES_hhdet_in_fec!H34)</f>
        <v>1</v>
      </c>
      <c r="I34" s="113">
        <f>IF(RES_hhdet_in_tes!I34=0,"",RES_hhdet_in_tes!I34/RES_hhdet_in_fec!I34)</f>
        <v>1</v>
      </c>
      <c r="J34" s="113">
        <f>IF(RES_hhdet_in_tes!J34=0,"",RES_hhdet_in_tes!J34/RES_hhdet_in_fec!J34)</f>
        <v>1</v>
      </c>
      <c r="K34" s="113">
        <f>IF(RES_hhdet_in_tes!K34=0,"",RES_hhdet_in_tes!K34/RES_hhdet_in_fec!K34)</f>
        <v>1</v>
      </c>
      <c r="L34" s="113">
        <f>IF(RES_hhdet_in_tes!L34=0,"",RES_hhdet_in_tes!L34/RES_hhdet_in_fec!L34)</f>
        <v>1</v>
      </c>
      <c r="M34" s="113">
        <f>IF(RES_hhdet_in_tes!M34=0,"",RES_hhdet_in_tes!M34/RES_hhdet_in_fec!M34)</f>
        <v>1</v>
      </c>
      <c r="N34" s="113">
        <f>IF(RES_hhdet_in_tes!N34=0,"",RES_hhdet_in_tes!N34/RES_hhdet_in_fec!N34)</f>
        <v>1</v>
      </c>
      <c r="O34" s="113">
        <f>IF(RES_hhdet_in_tes!O34=0,"",RES_hhdet_in_tes!O34/RES_hhdet_in_fec!O34)</f>
        <v>1</v>
      </c>
      <c r="P34" s="113">
        <f>IF(RES_hhdet_in_tes!P34=0,"",RES_hhdet_in_tes!P34/RES_hhdet_in_fec!P34)</f>
        <v>1</v>
      </c>
      <c r="Q34" s="113">
        <f>IF(RES_hhdet_in_tes!Q34=0,"",RES_hhdet_in_tes!Q34/RES_hhdet_in_fec!Q34)</f>
        <v>1</v>
      </c>
      <c r="R34" s="113">
        <f>IF(RES_hhdet_in_tes!R34=0,"",RES_hhdet_in_tes!R34/RES_hhdet_in_fec!R34)</f>
        <v>1</v>
      </c>
      <c r="S34" s="113">
        <f>IF(RES_hhdet_in_tes!S34=0,"",RES_hhdet_in_tes!S34/RES_hhdet_in_fec!S34)</f>
        <v>1</v>
      </c>
      <c r="T34" s="113">
        <f>IF(RES_hhdet_in_tes!T34=0,"",RES_hhdet_in_tes!T34/RES_hhdet_in_fec!T34)</f>
        <v>1</v>
      </c>
      <c r="U34" s="113">
        <f>IF(RES_hhdet_in_tes!U34=0,"",RES_hhdet_in_tes!U34/RES_hhdet_in_fec!U34)</f>
        <v>1</v>
      </c>
      <c r="V34" s="113">
        <f>IF(RES_hhdet_in_tes!V34=0,"",RES_hhdet_in_tes!V34/RES_hhdet_in_fec!V34)</f>
        <v>1</v>
      </c>
      <c r="W34" s="113">
        <f>IF(RES_hhdet_in_tes!W34=0,"",RES_hhdet_in_tes!W34/RES_hhdet_in_fec!W34)</f>
        <v>1</v>
      </c>
      <c r="X34" s="113">
        <f>IF(RES_hhdet_in_tes!X34=0,"",RES_hhdet_in_tes!X34/RES_hhdet_in_fec!X34)</f>
        <v>1</v>
      </c>
      <c r="Y34" s="113">
        <f>IF(RES_hhdet_in_tes!Y34=0,"",RES_hhdet_in_tes!Y34/RES_hhdet_in_fec!Y34)</f>
        <v>1</v>
      </c>
      <c r="DA34" s="132" t="s">
        <v>3618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0.70057712619949009</v>
      </c>
      <c r="D35" s="112">
        <f>IF(RES_hhdet_in_tes!D35=0,"",RES_hhdet_in_tes!D35/RES_hhdet_in_fec!D35)</f>
        <v>0.70136186833344227</v>
      </c>
      <c r="E35" s="112">
        <f>IF(RES_hhdet_in_tes!E35=0,"",RES_hhdet_in_tes!E35/RES_hhdet_in_fec!E35)</f>
        <v>0.7018515300346958</v>
      </c>
      <c r="F35" s="112">
        <f>IF(RES_hhdet_in_tes!F35=0,"",RES_hhdet_in_tes!F35/RES_hhdet_in_fec!F35)</f>
        <v>0.70555876683184016</v>
      </c>
      <c r="G35" s="112">
        <f>IF(RES_hhdet_in_tes!G35=0,"",RES_hhdet_in_tes!G35/RES_hhdet_in_fec!G35)</f>
        <v>0.68839333232380329</v>
      </c>
      <c r="H35" s="112">
        <f>IF(RES_hhdet_in_tes!H35=0,"",RES_hhdet_in_tes!H35/RES_hhdet_in_fec!H35)</f>
        <v>0.68673435042399866</v>
      </c>
      <c r="I35" s="112">
        <f>IF(RES_hhdet_in_tes!I35=0,"",RES_hhdet_in_tes!I35/RES_hhdet_in_fec!I35)</f>
        <v>0.68030125530437524</v>
      </c>
      <c r="J35" s="112">
        <f>IF(RES_hhdet_in_tes!J35=0,"",RES_hhdet_in_tes!J35/RES_hhdet_in_fec!J35)</f>
        <v>0.68818513850379393</v>
      </c>
      <c r="K35" s="112">
        <f>IF(RES_hhdet_in_tes!K35=0,"",RES_hhdet_in_tes!K35/RES_hhdet_in_fec!K35)</f>
        <v>0.68768960003882573</v>
      </c>
      <c r="L35" s="112">
        <f>IF(RES_hhdet_in_tes!L35=0,"",RES_hhdet_in_tes!L35/RES_hhdet_in_fec!L35)</f>
        <v>0.71608754210913272</v>
      </c>
      <c r="M35" s="112">
        <f>IF(RES_hhdet_in_tes!M35=0,"",RES_hhdet_in_tes!M35/RES_hhdet_in_fec!M35)</f>
        <v>0.68337414316892375</v>
      </c>
      <c r="N35" s="112">
        <f>IF(RES_hhdet_in_tes!N35=0,"",RES_hhdet_in_tes!N35/RES_hhdet_in_fec!N35)</f>
        <v>0.6949596164799775</v>
      </c>
      <c r="O35" s="112">
        <f>IF(RES_hhdet_in_tes!O35=0,"",RES_hhdet_in_tes!O35/RES_hhdet_in_fec!O35)</f>
        <v>0.69652669642258458</v>
      </c>
      <c r="P35" s="112">
        <f>IF(RES_hhdet_in_tes!P35=0,"",RES_hhdet_in_tes!P35/RES_hhdet_in_fec!P35)</f>
        <v>0.70672896762748127</v>
      </c>
      <c r="Q35" s="112">
        <f>IF(RES_hhdet_in_tes!Q35=0,"",RES_hhdet_in_tes!Q35/RES_hhdet_in_fec!Q35)</f>
        <v>0.73628474782071507</v>
      </c>
      <c r="R35" s="112">
        <f>IF(RES_hhdet_in_tes!R35=0,"",RES_hhdet_in_tes!R35/RES_hhdet_in_fec!R35)</f>
        <v>0.75880590713150575</v>
      </c>
      <c r="S35" s="112">
        <f>IF(RES_hhdet_in_tes!S35=0,"",RES_hhdet_in_tes!S35/RES_hhdet_in_fec!S35)</f>
        <v>0.77181393427754197</v>
      </c>
      <c r="T35" s="112">
        <f>IF(RES_hhdet_in_tes!T35=0,"",RES_hhdet_in_tes!T35/RES_hhdet_in_fec!T35)</f>
        <v>0.78222640270738131</v>
      </c>
      <c r="U35" s="112">
        <f>IF(RES_hhdet_in_tes!U35=0,"",RES_hhdet_in_tes!U35/RES_hhdet_in_fec!U35)</f>
        <v>0.78475554076432863</v>
      </c>
      <c r="V35" s="112">
        <f>IF(RES_hhdet_in_tes!V35=0,"",RES_hhdet_in_tes!V35/RES_hhdet_in_fec!V35)</f>
        <v>0.79867083540348272</v>
      </c>
      <c r="W35" s="112">
        <f>IF(RES_hhdet_in_tes!W35=0,"",RES_hhdet_in_tes!W35/RES_hhdet_in_fec!W35)</f>
        <v>0.78009886343498802</v>
      </c>
      <c r="X35" s="112">
        <f>IF(RES_hhdet_in_tes!X35=0,"",RES_hhdet_in_tes!X35/RES_hhdet_in_fec!X35)</f>
        <v>0.81674146746396292</v>
      </c>
      <c r="Y35" s="112">
        <f>IF(RES_hhdet_in_tes!Y35=0,"",RES_hhdet_in_tes!Y35/RES_hhdet_in_fec!Y35)</f>
        <v>0.80564683043375962</v>
      </c>
      <c r="DA35" s="131" t="s">
        <v>3619</v>
      </c>
    </row>
    <row r="36" spans="1:105" ht="12" customHeight="1" x14ac:dyDescent="0.25">
      <c r="A36" s="107" t="s">
        <v>121</v>
      </c>
      <c r="B36" s="113"/>
      <c r="C36" s="113">
        <f>IF(RES_hhdet_in_tes!C36=0,"",RES_hhdet_in_tes!C36/RES_hhdet_in_fec!C36)</f>
        <v>0.88936217981611398</v>
      </c>
      <c r="D36" s="113">
        <f>IF(RES_hhdet_in_tes!D36=0,"",RES_hhdet_in_tes!D36/RES_hhdet_in_fec!D36)</f>
        <v>0.87007464788553779</v>
      </c>
      <c r="E36" s="113">
        <f>IF(RES_hhdet_in_tes!E36=0,"",RES_hhdet_in_tes!E36/RES_hhdet_in_fec!E36)</f>
        <v>0.8674239815704432</v>
      </c>
      <c r="F36" s="113">
        <f>IF(RES_hhdet_in_tes!F36=0,"",RES_hhdet_in_tes!F36/RES_hhdet_in_fec!F36)</f>
        <v>0.86335530143008477</v>
      </c>
      <c r="G36" s="113">
        <f>IF(RES_hhdet_in_tes!G36=0,"",RES_hhdet_in_tes!G36/RES_hhdet_in_fec!G36)</f>
        <v>0.87509423727408864</v>
      </c>
      <c r="H36" s="113">
        <f>IF(RES_hhdet_in_tes!H36=0,"",RES_hhdet_in_tes!H36/RES_hhdet_in_fec!H36)</f>
        <v>0.90034927955903676</v>
      </c>
      <c r="I36" s="113">
        <f>IF(RES_hhdet_in_tes!I36=0,"",RES_hhdet_in_tes!I36/RES_hhdet_in_fec!I36)</f>
        <v>0.9065267540252121</v>
      </c>
      <c r="J36" s="113">
        <f>IF(RES_hhdet_in_tes!J36=0,"",RES_hhdet_in_tes!J36/RES_hhdet_in_fec!J36)</f>
        <v>0.90388552033972747</v>
      </c>
      <c r="K36" s="113">
        <f>IF(RES_hhdet_in_tes!K36=0,"",RES_hhdet_in_tes!K36/RES_hhdet_in_fec!K36)</f>
        <v>0.88424867039987243</v>
      </c>
      <c r="L36" s="113">
        <f>IF(RES_hhdet_in_tes!L36=0,"",RES_hhdet_in_tes!L36/RES_hhdet_in_fec!L36)</f>
        <v>0.88428169774567578</v>
      </c>
      <c r="M36" s="113">
        <f>IF(RES_hhdet_in_tes!M36=0,"",RES_hhdet_in_tes!M36/RES_hhdet_in_fec!M36)</f>
        <v>0.88208674436079737</v>
      </c>
      <c r="N36" s="113">
        <f>IF(RES_hhdet_in_tes!N36=0,"",RES_hhdet_in_tes!N36/RES_hhdet_in_fec!N36)</f>
        <v>0.90818184182722683</v>
      </c>
      <c r="O36" s="113">
        <f>IF(RES_hhdet_in_tes!O36=0,"",RES_hhdet_in_tes!O36/RES_hhdet_in_fec!O36)</f>
        <v>0.91534667880585374</v>
      </c>
      <c r="P36" s="113">
        <f>IF(RES_hhdet_in_tes!P36=0,"",RES_hhdet_in_tes!P36/RES_hhdet_in_fec!P36)</f>
        <v>0.90811384272542062</v>
      </c>
      <c r="Q36" s="113">
        <f>IF(RES_hhdet_in_tes!Q36=0,"",RES_hhdet_in_tes!Q36/RES_hhdet_in_fec!Q36)</f>
        <v>0.91803073257307477</v>
      </c>
      <c r="R36" s="113">
        <f>IF(RES_hhdet_in_tes!R36=0,"",RES_hhdet_in_tes!R36/RES_hhdet_in_fec!R36)</f>
        <v>0.92015355877766714</v>
      </c>
      <c r="S36" s="113">
        <f>IF(RES_hhdet_in_tes!S36=0,"",RES_hhdet_in_tes!S36/RES_hhdet_in_fec!S36)</f>
        <v>0.92657574935563469</v>
      </c>
      <c r="T36" s="113">
        <f>IF(RES_hhdet_in_tes!T36=0,"",RES_hhdet_in_tes!T36/RES_hhdet_in_fec!T36)</f>
        <v>0.93300645765175272</v>
      </c>
      <c r="U36" s="113">
        <f>IF(RES_hhdet_in_tes!U36=0,"",RES_hhdet_in_tes!U36/RES_hhdet_in_fec!U36)</f>
        <v>0.93814828348492263</v>
      </c>
      <c r="V36" s="113">
        <f>IF(RES_hhdet_in_tes!V36=0,"",RES_hhdet_in_tes!V36/RES_hhdet_in_fec!V36)</f>
        <v>0.94849506167649622</v>
      </c>
      <c r="W36" s="113">
        <f>IF(RES_hhdet_in_tes!W36=0,"",RES_hhdet_in_tes!W36/RES_hhdet_in_fec!W36)</f>
        <v>0.94844872066421371</v>
      </c>
      <c r="X36" s="113">
        <f>IF(RES_hhdet_in_tes!X36=0,"",RES_hhdet_in_tes!X36/RES_hhdet_in_fec!X36)</f>
        <v>0.96059057951375704</v>
      </c>
      <c r="Y36" s="113">
        <f>IF(RES_hhdet_in_tes!Y36=0,"",RES_hhdet_in_tes!Y36/RES_hhdet_in_fec!Y36)</f>
        <v>0.95871002245138159</v>
      </c>
      <c r="DA36" s="132" t="s">
        <v>3620</v>
      </c>
    </row>
    <row r="37" spans="1:105" ht="12" customHeight="1" x14ac:dyDescent="0.25">
      <c r="A37" s="108" t="s">
        <v>53</v>
      </c>
      <c r="B37" s="111"/>
      <c r="C37" s="111">
        <f>IF(RES_hhdet_in_tes!C37=0,"",RES_hhdet_in_tes!C37/RES_hhdet_in_fec!C37)</f>
        <v>0.71505773162852559</v>
      </c>
      <c r="D37" s="111">
        <f>IF(RES_hhdet_in_tes!D37=0,"",RES_hhdet_in_tes!D37/RES_hhdet_in_fec!D37)</f>
        <v>0.67749605278136094</v>
      </c>
      <c r="E37" s="111">
        <f>IF(RES_hhdet_in_tes!E37=0,"",RES_hhdet_in_tes!E37/RES_hhdet_in_fec!E37)</f>
        <v>0.7001217413758436</v>
      </c>
      <c r="F37" s="111">
        <f>IF(RES_hhdet_in_tes!F37=0,"",RES_hhdet_in_tes!F37/RES_hhdet_in_fec!F37)</f>
        <v>0.66707966660510043</v>
      </c>
      <c r="G37" s="111">
        <f>IF(RES_hhdet_in_tes!G37=0,"",RES_hhdet_in_tes!G37/RES_hhdet_in_fec!G37)</f>
        <v>0.71019306699994211</v>
      </c>
      <c r="H37" s="111">
        <f>IF(RES_hhdet_in_tes!H37=0,"",RES_hhdet_in_tes!H37/RES_hhdet_in_fec!H37)</f>
        <v>0.75695231890008097</v>
      </c>
      <c r="I37" s="111">
        <f>IF(RES_hhdet_in_tes!I37=0,"",RES_hhdet_in_tes!I37/RES_hhdet_in_fec!I37)</f>
        <v>0.74779810842310535</v>
      </c>
      <c r="J37" s="111">
        <f>IF(RES_hhdet_in_tes!J37=0,"",RES_hhdet_in_tes!J37/RES_hhdet_in_fec!J37)</f>
        <v>0.70893926571249044</v>
      </c>
      <c r="K37" s="111">
        <f>IF(RES_hhdet_in_tes!K37=0,"",RES_hhdet_in_tes!K37/RES_hhdet_in_fec!K37)</f>
        <v>0.71096368367065843</v>
      </c>
      <c r="L37" s="111">
        <f>IF(RES_hhdet_in_tes!L37=0,"",RES_hhdet_in_tes!L37/RES_hhdet_in_fec!L37)</f>
        <v>0.69726719407093241</v>
      </c>
      <c r="M37" s="111">
        <f>IF(RES_hhdet_in_tes!M37=0,"",RES_hhdet_in_tes!M37/RES_hhdet_in_fec!M37)</f>
        <v>0.72035094540642042</v>
      </c>
      <c r="N37" s="111">
        <f>IF(RES_hhdet_in_tes!N37=0,"",RES_hhdet_in_tes!N37/RES_hhdet_in_fec!N37)</f>
        <v>0.72679247661620661</v>
      </c>
      <c r="O37" s="111">
        <f>IF(RES_hhdet_in_tes!O37=0,"",RES_hhdet_in_tes!O37/RES_hhdet_in_fec!O37)</f>
        <v>0.76575846390791302</v>
      </c>
      <c r="P37" s="111">
        <f>IF(RES_hhdet_in_tes!P37=0,"",RES_hhdet_in_tes!P37/RES_hhdet_in_fec!P37)</f>
        <v>0.76858782587834606</v>
      </c>
      <c r="Q37" s="111">
        <f>IF(RES_hhdet_in_tes!Q37=0,"",RES_hhdet_in_tes!Q37/RES_hhdet_in_fec!Q37)</f>
        <v>0.80194568773578323</v>
      </c>
      <c r="R37" s="111">
        <f>IF(RES_hhdet_in_tes!R37=0,"",RES_hhdet_in_tes!R37/RES_hhdet_in_fec!R37)</f>
        <v>0.81200272501894555</v>
      </c>
      <c r="S37" s="111">
        <f>IF(RES_hhdet_in_tes!S37=0,"",RES_hhdet_in_tes!S37/RES_hhdet_in_fec!S37)</f>
        <v>0.82098769730187815</v>
      </c>
      <c r="T37" s="111">
        <f>IF(RES_hhdet_in_tes!T37=0,"",RES_hhdet_in_tes!T37/RES_hhdet_in_fec!T37)</f>
        <v>0.83473156754790556</v>
      </c>
      <c r="U37" s="111">
        <f>IF(RES_hhdet_in_tes!U37=0,"",RES_hhdet_in_tes!U37/RES_hhdet_in_fec!U37)</f>
        <v>0.84635664615287176</v>
      </c>
      <c r="V37" s="111">
        <f>IF(RES_hhdet_in_tes!V37=0,"",RES_hhdet_in_tes!V37/RES_hhdet_in_fec!V37)</f>
        <v>0.83415307342877709</v>
      </c>
      <c r="W37" s="111">
        <f>IF(RES_hhdet_in_tes!W37=0,"",RES_hhdet_in_tes!W37/RES_hhdet_in_fec!W37)</f>
        <v>0.82399480863482033</v>
      </c>
      <c r="X37" s="111">
        <f>IF(RES_hhdet_in_tes!X37=0,"",RES_hhdet_in_tes!X37/RES_hhdet_in_fec!X37)</f>
        <v>0.82529160354919251</v>
      </c>
      <c r="Y37" s="111">
        <f>IF(RES_hhdet_in_tes!Y37=0,"",RES_hhdet_in_tes!Y37/RES_hhdet_in_fec!Y37)</f>
        <v>0.80486863718984569</v>
      </c>
      <c r="DA37" s="63" t="s">
        <v>3621</v>
      </c>
    </row>
    <row r="38" spans="1:105" ht="12" customHeight="1" x14ac:dyDescent="0.25">
      <c r="A38" s="108" t="s">
        <v>52</v>
      </c>
      <c r="B38" s="111"/>
      <c r="C38" s="111">
        <f>IF(RES_hhdet_in_tes!C38=0,"",RES_hhdet_in_tes!C38/RES_hhdet_in_fec!C38)</f>
        <v>1</v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X38" s="111">
        <f>IF(RES_hhdet_in_tes!X38=0,"",RES_hhdet_in_tes!X38/RES_hhdet_in_fec!X38)</f>
        <v>1</v>
      </c>
      <c r="Y38" s="111">
        <f>IF(RES_hhdet_in_tes!Y38=0,"",RES_hhdet_in_tes!Y38/RES_hhdet_in_fec!Y38)</f>
        <v>1</v>
      </c>
      <c r="DA38" s="63" t="s">
        <v>3622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0.69182391678387889</v>
      </c>
      <c r="D39" s="124">
        <f>IF(RES_hhdet_in_tes!D39=0,"",RES_hhdet_in_tes!D39/RES_hhdet_in_fec!D39)</f>
        <v>0.68686361653429939</v>
      </c>
      <c r="E39" s="124">
        <f>IF(RES_hhdet_in_tes!E39=0,"",RES_hhdet_in_tes!E39/RES_hhdet_in_fec!E39)</f>
        <v>0.67986425252673943</v>
      </c>
      <c r="F39" s="124">
        <f>IF(RES_hhdet_in_tes!F39=0,"",RES_hhdet_in_tes!F39/RES_hhdet_in_fec!F39)</f>
        <v>0.69712372449382254</v>
      </c>
      <c r="G39" s="124">
        <f>IF(RES_hhdet_in_tes!G39=0,"",RES_hhdet_in_tes!G39/RES_hhdet_in_fec!G39)</f>
        <v>0.72177698214197739</v>
      </c>
      <c r="H39" s="124">
        <f>IF(RES_hhdet_in_tes!H39=0,"",RES_hhdet_in_tes!H39/RES_hhdet_in_fec!H39)</f>
        <v>0.72953199879212327</v>
      </c>
      <c r="I39" s="124">
        <f>IF(RES_hhdet_in_tes!I39=0,"",RES_hhdet_in_tes!I39/RES_hhdet_in_fec!I39)</f>
        <v>0.72381775389631098</v>
      </c>
      <c r="J39" s="124">
        <f>IF(RES_hhdet_in_tes!J39=0,"",RES_hhdet_in_tes!J39/RES_hhdet_in_fec!J39)</f>
        <v>0.71171349826580899</v>
      </c>
      <c r="K39" s="124">
        <f>IF(RES_hhdet_in_tes!K39=0,"",RES_hhdet_in_tes!K39/RES_hhdet_in_fec!K39)</f>
        <v>0.71882677739189349</v>
      </c>
      <c r="L39" s="124">
        <f>IF(RES_hhdet_in_tes!L39=0,"",RES_hhdet_in_tes!L39/RES_hhdet_in_fec!L39)</f>
        <v>0.72417376718536541</v>
      </c>
      <c r="M39" s="124">
        <f>IF(RES_hhdet_in_tes!M39=0,"",RES_hhdet_in_tes!M39/RES_hhdet_in_fec!M39)</f>
        <v>0.70901693366267193</v>
      </c>
      <c r="N39" s="124">
        <f>IF(RES_hhdet_in_tes!N39=0,"",RES_hhdet_in_tes!N39/RES_hhdet_in_fec!N39)</f>
        <v>0.70637433099091063</v>
      </c>
      <c r="O39" s="124">
        <f>IF(RES_hhdet_in_tes!O39=0,"",RES_hhdet_in_tes!O39/RES_hhdet_in_fec!O39)</f>
        <v>0.72415089292076529</v>
      </c>
      <c r="P39" s="124">
        <f>IF(RES_hhdet_in_tes!P39=0,"",RES_hhdet_in_tes!P39/RES_hhdet_in_fec!P39)</f>
        <v>0.74741676139503976</v>
      </c>
      <c r="Q39" s="124">
        <f>IF(RES_hhdet_in_tes!Q39=0,"",RES_hhdet_in_tes!Q39/RES_hhdet_in_fec!Q39)</f>
        <v>0.76277034124095044</v>
      </c>
      <c r="R39" s="124">
        <f>IF(RES_hhdet_in_tes!R39=0,"",RES_hhdet_in_tes!R39/RES_hhdet_in_fec!R39)</f>
        <v>0.77466135421822491</v>
      </c>
      <c r="S39" s="124">
        <f>IF(RES_hhdet_in_tes!S39=0,"",RES_hhdet_in_tes!S39/RES_hhdet_in_fec!S39)</f>
        <v>0.78163369868057053</v>
      </c>
      <c r="T39" s="124">
        <f>IF(RES_hhdet_in_tes!T39=0,"",RES_hhdet_in_tes!T39/RES_hhdet_in_fec!T39)</f>
        <v>0.79898126160603677</v>
      </c>
      <c r="U39" s="124">
        <f>IF(RES_hhdet_in_tes!U39=0,"",RES_hhdet_in_tes!U39/RES_hhdet_in_fec!U39)</f>
        <v>0.81085894169115824</v>
      </c>
      <c r="V39" s="124">
        <f>IF(RES_hhdet_in_tes!V39=0,"",RES_hhdet_in_tes!V39/RES_hhdet_in_fec!V39)</f>
        <v>0.81407785042696679</v>
      </c>
      <c r="W39" s="124">
        <f>IF(RES_hhdet_in_tes!W39=0,"",RES_hhdet_in_tes!W39/RES_hhdet_in_fec!W39)</f>
        <v>0.81042792832290067</v>
      </c>
      <c r="X39" s="124">
        <f>IF(RES_hhdet_in_tes!X39=0,"",RES_hhdet_in_tes!X39/RES_hhdet_in_fec!X39)</f>
        <v>0.80871680578010696</v>
      </c>
      <c r="Y39" s="124">
        <f>IF(RES_hhdet_in_tes!Y39=0,"",RES_hhdet_in_tes!Y39/RES_hhdet_in_fec!Y39)</f>
        <v>0.80469302233528495</v>
      </c>
      <c r="DA39" s="130" t="s">
        <v>3623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0.58463924422221714</v>
      </c>
      <c r="D40" s="111">
        <f>IF(RES_hhdet_in_tes!D40=0,"",RES_hhdet_in_tes!D40/RES_hhdet_in_fec!D40)</f>
        <v>0.57920539217170131</v>
      </c>
      <c r="E40" s="111">
        <f>IF(RES_hhdet_in_tes!E40=0,"",RES_hhdet_in_tes!E40/RES_hhdet_in_fec!E40)</f>
        <v>0.57593894524613098</v>
      </c>
      <c r="F40" s="111">
        <f>IF(RES_hhdet_in_tes!F40=0,"",RES_hhdet_in_tes!F40/RES_hhdet_in_fec!F40)</f>
        <v>0.5852400984008862</v>
      </c>
      <c r="G40" s="111">
        <f>IF(RES_hhdet_in_tes!G40=0,"",RES_hhdet_in_tes!G40/RES_hhdet_in_fec!G40)</f>
        <v>0.59921421068368397</v>
      </c>
      <c r="H40" s="111">
        <f>IF(RES_hhdet_in_tes!H40=0,"",RES_hhdet_in_tes!H40/RES_hhdet_in_fec!H40)</f>
        <v>0.60339635010516857</v>
      </c>
      <c r="I40" s="111">
        <f>IF(RES_hhdet_in_tes!I40=0,"",RES_hhdet_in_tes!I40/RES_hhdet_in_fec!I40)</f>
        <v>0.60096914646096156</v>
      </c>
      <c r="J40" s="111">
        <f>IF(RES_hhdet_in_tes!J40=0,"",RES_hhdet_in_tes!J40/RES_hhdet_in_fec!J40)</f>
        <v>0.60440259040143629</v>
      </c>
      <c r="K40" s="111">
        <f>IF(RES_hhdet_in_tes!K40=0,"",RES_hhdet_in_tes!K40/RES_hhdet_in_fec!K40)</f>
        <v>0.60091142838557332</v>
      </c>
      <c r="L40" s="111">
        <f>IF(RES_hhdet_in_tes!L40=0,"",RES_hhdet_in_tes!L40/RES_hhdet_in_fec!L40)</f>
        <v>0.59477479503643782</v>
      </c>
      <c r="M40" s="111">
        <f>IF(RES_hhdet_in_tes!M40=0,"",RES_hhdet_in_tes!M40/RES_hhdet_in_fec!M40)</f>
        <v>0.58666346101642275</v>
      </c>
      <c r="N40" s="111">
        <f>IF(RES_hhdet_in_tes!N40=0,"",RES_hhdet_in_tes!N40/RES_hhdet_in_fec!N40)</f>
        <v>0.58722343075405636</v>
      </c>
      <c r="O40" s="111">
        <f>IF(RES_hhdet_in_tes!O40=0,"",RES_hhdet_in_tes!O40/RES_hhdet_in_fec!O40)</f>
        <v>0.59335875271032212</v>
      </c>
      <c r="P40" s="111">
        <f>IF(RES_hhdet_in_tes!P40=0,"",RES_hhdet_in_tes!P40/RES_hhdet_in_fec!P40)</f>
        <v>0.60809917815584391</v>
      </c>
      <c r="Q40" s="111">
        <f>IF(RES_hhdet_in_tes!Q40=0,"",RES_hhdet_in_tes!Q40/RES_hhdet_in_fec!Q40)</f>
        <v>0.60436136366909199</v>
      </c>
      <c r="R40" s="111">
        <f>IF(RES_hhdet_in_tes!R40=0,"",RES_hhdet_in_tes!R40/RES_hhdet_in_fec!R40)</f>
        <v>0.61210735294350083</v>
      </c>
      <c r="S40" s="111">
        <f>IF(RES_hhdet_in_tes!S40=0,"",RES_hhdet_in_tes!S40/RES_hhdet_in_fec!S40)</f>
        <v>0.60623995900561689</v>
      </c>
      <c r="T40" s="111">
        <f>IF(RES_hhdet_in_tes!T40=0,"",RES_hhdet_in_tes!T40/RES_hhdet_in_fec!T40)</f>
        <v>0.61383329659891028</v>
      </c>
      <c r="U40" s="111">
        <f>IF(RES_hhdet_in_tes!U40=0,"",RES_hhdet_in_tes!U40/RES_hhdet_in_fec!U40)</f>
        <v>0.6188439025267779</v>
      </c>
      <c r="V40" s="111">
        <f>IF(RES_hhdet_in_tes!V40=0,"",RES_hhdet_in_tes!V40/RES_hhdet_in_fec!V40)</f>
        <v>0.61862202770376051</v>
      </c>
      <c r="W40" s="111">
        <f>IF(RES_hhdet_in_tes!W40=0,"",RES_hhdet_in_tes!W40/RES_hhdet_in_fec!W40)</f>
        <v>0.61718425877569183</v>
      </c>
      <c r="X40" s="111">
        <f>IF(RES_hhdet_in_tes!X40=0,"",RES_hhdet_in_tes!X40/RES_hhdet_in_fec!X40)</f>
        <v>0.61848049759528734</v>
      </c>
      <c r="Y40" s="111">
        <f>IF(RES_hhdet_in_tes!Y40=0,"",RES_hhdet_in_tes!Y40/RES_hhdet_in_fec!Y40)</f>
        <v>0.61884659300055134</v>
      </c>
      <c r="DA40" s="63" t="s">
        <v>3624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0.76134802799016721</v>
      </c>
      <c r="D41" s="45">
        <f>IF(RES_hhdet_in_tes!D41=0,"",RES_hhdet_in_tes!D41/RES_hhdet_in_fec!D41)</f>
        <v>0.75609155618989066</v>
      </c>
      <c r="E41" s="45">
        <f>IF(RES_hhdet_in_tes!E41=0,"",RES_hhdet_in_tes!E41/RES_hhdet_in_fec!E41)</f>
        <v>0.75631908175455564</v>
      </c>
      <c r="F41" s="45">
        <f>IF(RES_hhdet_in_tes!F41=0,"",RES_hhdet_in_tes!F41/RES_hhdet_in_fec!F41)</f>
        <v>0.75949822508200582</v>
      </c>
      <c r="G41" s="45">
        <f>IF(RES_hhdet_in_tes!G41=0,"",RES_hhdet_in_tes!G41/RES_hhdet_in_fec!G41)</f>
        <v>0.76745908757249393</v>
      </c>
      <c r="H41" s="45">
        <f>IF(RES_hhdet_in_tes!H41=0,"",RES_hhdet_in_tes!H41/RES_hhdet_in_fec!H41)</f>
        <v>0.76790880298503827</v>
      </c>
      <c r="I41" s="45">
        <f>IF(RES_hhdet_in_tes!I41=0,"",RES_hhdet_in_tes!I41/RES_hhdet_in_fec!I41)</f>
        <v>0.7670366558216275</v>
      </c>
      <c r="J41" s="45">
        <f>IF(RES_hhdet_in_tes!J41=0,"",RES_hhdet_in_tes!J41/RES_hhdet_in_fec!J41)</f>
        <v>0.76719134230083086</v>
      </c>
      <c r="K41" s="45">
        <f>IF(RES_hhdet_in_tes!K41=0,"",RES_hhdet_in_tes!K41/RES_hhdet_in_fec!K41)</f>
        <v>0.77309631880551077</v>
      </c>
      <c r="L41" s="45">
        <f>IF(RES_hhdet_in_tes!L41=0,"",RES_hhdet_in_tes!L41/RES_hhdet_in_fec!L41)</f>
        <v>0.7749763139603979</v>
      </c>
      <c r="M41" s="45">
        <f>IF(RES_hhdet_in_tes!M41=0,"",RES_hhdet_in_tes!M41/RES_hhdet_in_fec!M41)</f>
        <v>0.77444769700493243</v>
      </c>
      <c r="N41" s="45">
        <f>IF(RES_hhdet_in_tes!N41=0,"",RES_hhdet_in_tes!N41/RES_hhdet_in_fec!N41)</f>
        <v>0.77637811941659796</v>
      </c>
      <c r="O41" s="45">
        <f>IF(RES_hhdet_in_tes!O41=0,"",RES_hhdet_in_tes!O41/RES_hhdet_in_fec!O41)</f>
        <v>0.78516905427160522</v>
      </c>
      <c r="P41" s="45">
        <f>IF(RES_hhdet_in_tes!P41=0,"",RES_hhdet_in_tes!P41/RES_hhdet_in_fec!P41)</f>
        <v>0.79646567418639569</v>
      </c>
      <c r="Q41" s="45">
        <f>IF(RES_hhdet_in_tes!Q41=0,"",RES_hhdet_in_tes!Q41/RES_hhdet_in_fec!Q41)</f>
        <v>0.80365823116960178</v>
      </c>
      <c r="R41" s="45">
        <f>IF(RES_hhdet_in_tes!R41=0,"",RES_hhdet_in_tes!R41/RES_hhdet_in_fec!R41)</f>
        <v>0.81759700135316593</v>
      </c>
      <c r="S41" s="45">
        <f>IF(RES_hhdet_in_tes!S41=0,"",RES_hhdet_in_tes!S41/RES_hhdet_in_fec!S41)</f>
        <v>0.83003641133104833</v>
      </c>
      <c r="T41" s="45">
        <f>IF(RES_hhdet_in_tes!T41=0,"",RES_hhdet_in_tes!T41/RES_hhdet_in_fec!T41)</f>
        <v>0.84688451745767068</v>
      </c>
      <c r="U41" s="45">
        <f>IF(RES_hhdet_in_tes!U41=0,"",RES_hhdet_in_tes!U41/RES_hhdet_in_fec!U41)</f>
        <v>0.86398943270460904</v>
      </c>
      <c r="V41" s="45">
        <f>IF(RES_hhdet_in_tes!V41=0,"",RES_hhdet_in_tes!V41/RES_hhdet_in_fec!V41)</f>
        <v>0.87392839207954276</v>
      </c>
      <c r="W41" s="45">
        <f>IF(RES_hhdet_in_tes!W41=0,"",RES_hhdet_in_tes!W41/RES_hhdet_in_fec!W41)</f>
        <v>0.88249967194274459</v>
      </c>
      <c r="X41" s="45">
        <f>IF(RES_hhdet_in_tes!X41=0,"",RES_hhdet_in_tes!X41/RES_hhdet_in_fec!X41)</f>
        <v>0.89023185258427273</v>
      </c>
      <c r="Y41" s="45">
        <f>IF(RES_hhdet_in_tes!Y41=0,"",RES_hhdet_in_tes!Y41/RES_hhdet_in_fec!Y41)</f>
        <v>0.89704723026354494</v>
      </c>
      <c r="DA41" s="60" t="s">
        <v>3625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0.56438856048965547</v>
      </c>
      <c r="D43" s="119">
        <f>IF(RES_hhdet_in_tes!D43=0,"",RES_hhdet_in_tes!D43/RES_hhdet_in_fec!D43)</f>
        <v>0.56350684530305017</v>
      </c>
      <c r="E43" s="119">
        <f>IF(RES_hhdet_in_tes!E43=0,"",RES_hhdet_in_tes!E43/RES_hhdet_in_fec!E43)</f>
        <v>0.56837693866840577</v>
      </c>
      <c r="F43" s="119">
        <f>IF(RES_hhdet_in_tes!F43=0,"",RES_hhdet_in_tes!F43/RES_hhdet_in_fec!F43)</f>
        <v>0.56701593904070635</v>
      </c>
      <c r="G43" s="119">
        <f>IF(RES_hhdet_in_tes!G43=0,"",RES_hhdet_in_tes!G43/RES_hhdet_in_fec!G43)</f>
        <v>0.58294562007845863</v>
      </c>
      <c r="H43" s="119">
        <f>IF(RES_hhdet_in_tes!H43=0,"",RES_hhdet_in_tes!H43/RES_hhdet_in_fec!H43)</f>
        <v>0.60107128178152958</v>
      </c>
      <c r="I43" s="119">
        <f>IF(RES_hhdet_in_tes!I43=0,"",RES_hhdet_in_tes!I43/RES_hhdet_in_fec!I43)</f>
        <v>0.59422512769604108</v>
      </c>
      <c r="J43" s="119">
        <f>IF(RES_hhdet_in_tes!J43=0,"",RES_hhdet_in_tes!J43/RES_hhdet_in_fec!J43)</f>
        <v>0.59776070403567783</v>
      </c>
      <c r="K43" s="119">
        <f>IF(RES_hhdet_in_tes!K43=0,"",RES_hhdet_in_tes!K43/RES_hhdet_in_fec!K43)</f>
        <v>0.60229179634902574</v>
      </c>
      <c r="L43" s="119">
        <f>IF(RES_hhdet_in_tes!L43=0,"",RES_hhdet_in_tes!L43/RES_hhdet_in_fec!L43)</f>
        <v>0.61612928826081725</v>
      </c>
      <c r="M43" s="119">
        <f>IF(RES_hhdet_in_tes!M43=0,"",RES_hhdet_in_tes!M43/RES_hhdet_in_fec!M43)</f>
        <v>0.62850135368225768</v>
      </c>
      <c r="N43" s="119">
        <f>IF(RES_hhdet_in_tes!N43=0,"",RES_hhdet_in_tes!N43/RES_hhdet_in_fec!N43)</f>
        <v>0.65727305677599968</v>
      </c>
      <c r="O43" s="119">
        <f>IF(RES_hhdet_in_tes!O43=0,"",RES_hhdet_in_tes!O43/RES_hhdet_in_fec!O43)</f>
        <v>0.67803326298264655</v>
      </c>
      <c r="P43" s="119">
        <f>IF(RES_hhdet_in_tes!P43=0,"",RES_hhdet_in_tes!P43/RES_hhdet_in_fec!P43)</f>
        <v>0.71794025624152269</v>
      </c>
      <c r="Q43" s="119">
        <f>IF(RES_hhdet_in_tes!Q43=0,"",RES_hhdet_in_tes!Q43/RES_hhdet_in_fec!Q43)</f>
        <v>0.72243395813464661</v>
      </c>
      <c r="R43" s="119">
        <f>IF(RES_hhdet_in_tes!R43=0,"",RES_hhdet_in_tes!R43/RES_hhdet_in_fec!R43)</f>
        <v>0.73533434697386246</v>
      </c>
      <c r="S43" s="119">
        <f>IF(RES_hhdet_in_tes!S43=0,"",RES_hhdet_in_tes!S43/RES_hhdet_in_fec!S43)</f>
        <v>0.75333492057996054</v>
      </c>
      <c r="T43" s="119">
        <f>IF(RES_hhdet_in_tes!T43=0,"",RES_hhdet_in_tes!T43/RES_hhdet_in_fec!T43)</f>
        <v>0.75364837147356956</v>
      </c>
      <c r="U43" s="119">
        <f>IF(RES_hhdet_in_tes!U43=0,"",RES_hhdet_in_tes!U43/RES_hhdet_in_fec!U43)</f>
        <v>0.76220199643893372</v>
      </c>
      <c r="V43" s="119">
        <f>IF(RES_hhdet_in_tes!V43=0,"",RES_hhdet_in_tes!V43/RES_hhdet_in_fec!V43)</f>
        <v>0.76354131446243367</v>
      </c>
      <c r="W43" s="119">
        <f>IF(RES_hhdet_in_tes!W43=0,"",RES_hhdet_in_tes!W43/RES_hhdet_in_fec!W43)</f>
        <v>0.7716028677105381</v>
      </c>
      <c r="X43" s="119">
        <f>IF(RES_hhdet_in_tes!X43=0,"",RES_hhdet_in_tes!X43/RES_hhdet_in_fec!X43)</f>
        <v>0.79029405545491149</v>
      </c>
      <c r="Y43" s="119">
        <f>IF(RES_hhdet_in_tes!Y43=0,"",RES_hhdet_in_tes!Y43/RES_hhdet_in_fec!Y43)</f>
        <v>0.81339091598188662</v>
      </c>
      <c r="DA43" s="129" t="s">
        <v>3626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0.54106308551630022</v>
      </c>
      <c r="D44" s="124">
        <f>IF(RES_hhdet_in_tes!D44=0,"",RES_hhdet_in_tes!D44/RES_hhdet_in_fec!D44)</f>
        <v>0.53860795264962613</v>
      </c>
      <c r="E44" s="124">
        <f>IF(RES_hhdet_in_tes!E44=0,"",RES_hhdet_in_tes!E44/RES_hhdet_in_fec!E44)</f>
        <v>0.53941095115828042</v>
      </c>
      <c r="F44" s="124">
        <f>IF(RES_hhdet_in_tes!F44=0,"",RES_hhdet_in_tes!F44/RES_hhdet_in_fec!F44)</f>
        <v>0.53672231250728619</v>
      </c>
      <c r="G44" s="124">
        <f>IF(RES_hhdet_in_tes!G44=0,"",RES_hhdet_in_tes!G44/RES_hhdet_in_fec!G44)</f>
        <v>0.55406178826180619</v>
      </c>
      <c r="H44" s="124">
        <f>IF(RES_hhdet_in_tes!H44=0,"",RES_hhdet_in_tes!H44/RES_hhdet_in_fec!H44)</f>
        <v>0.56992572900363203</v>
      </c>
      <c r="I44" s="124">
        <f>IF(RES_hhdet_in_tes!I44=0,"",RES_hhdet_in_tes!I44/RES_hhdet_in_fec!I44)</f>
        <v>0.55880942720954208</v>
      </c>
      <c r="J44" s="124">
        <f>IF(RES_hhdet_in_tes!J44=0,"",RES_hhdet_in_tes!J44/RES_hhdet_in_fec!J44)</f>
        <v>0.56918726560245991</v>
      </c>
      <c r="K44" s="124">
        <f>IF(RES_hhdet_in_tes!K44=0,"",RES_hhdet_in_tes!K44/RES_hhdet_in_fec!K44)</f>
        <v>0.57132412894060414</v>
      </c>
      <c r="L44" s="124">
        <f>IF(RES_hhdet_in_tes!L44=0,"",RES_hhdet_in_tes!L44/RES_hhdet_in_fec!L44)</f>
        <v>0.5871253499345761</v>
      </c>
      <c r="M44" s="124">
        <f>IF(RES_hhdet_in_tes!M44=0,"",RES_hhdet_in_tes!M44/RES_hhdet_in_fec!M44)</f>
        <v>0.59757840010641028</v>
      </c>
      <c r="N44" s="124">
        <f>IF(RES_hhdet_in_tes!N44=0,"",RES_hhdet_in_tes!N44/RES_hhdet_in_fec!N44)</f>
        <v>0.6225935426681608</v>
      </c>
      <c r="O44" s="124">
        <f>IF(RES_hhdet_in_tes!O44=0,"",RES_hhdet_in_tes!O44/RES_hhdet_in_fec!O44)</f>
        <v>0.65034212063188712</v>
      </c>
      <c r="P44" s="124">
        <f>IF(RES_hhdet_in_tes!P44=0,"",RES_hhdet_in_tes!P44/RES_hhdet_in_fec!P44)</f>
        <v>0.6853563983960318</v>
      </c>
      <c r="Q44" s="124">
        <f>IF(RES_hhdet_in_tes!Q44=0,"",RES_hhdet_in_tes!Q44/RES_hhdet_in_fec!Q44)</f>
        <v>0.70003733890197228</v>
      </c>
      <c r="R44" s="124">
        <f>IF(RES_hhdet_in_tes!R44=0,"",RES_hhdet_in_tes!R44/RES_hhdet_in_fec!R44)</f>
        <v>0.70663346561672835</v>
      </c>
      <c r="S44" s="124">
        <f>IF(RES_hhdet_in_tes!S44=0,"",RES_hhdet_in_tes!S44/RES_hhdet_in_fec!S44)</f>
        <v>0.71898335920154444</v>
      </c>
      <c r="T44" s="124">
        <f>IF(RES_hhdet_in_tes!T44=0,"",RES_hhdet_in_tes!T44/RES_hhdet_in_fec!T44)</f>
        <v>0.72296911265841413</v>
      </c>
      <c r="U44" s="124">
        <f>IF(RES_hhdet_in_tes!U44=0,"",RES_hhdet_in_tes!U44/RES_hhdet_in_fec!U44)</f>
        <v>0.72337929776940801</v>
      </c>
      <c r="V44" s="124">
        <f>IF(RES_hhdet_in_tes!V44=0,"",RES_hhdet_in_tes!V44/RES_hhdet_in_fec!V44)</f>
        <v>0.71715371225816749</v>
      </c>
      <c r="W44" s="124">
        <f>IF(RES_hhdet_in_tes!W44=0,"",RES_hhdet_in_tes!W44/RES_hhdet_in_fec!W44)</f>
        <v>0.71305882977656865</v>
      </c>
      <c r="X44" s="124">
        <f>IF(RES_hhdet_in_tes!X44=0,"",RES_hhdet_in_tes!X44/RES_hhdet_in_fec!X44)</f>
        <v>0.72722313871446553</v>
      </c>
      <c r="Y44" s="124">
        <f>IF(RES_hhdet_in_tes!Y44=0,"",RES_hhdet_in_tes!Y44/RES_hhdet_in_fec!Y44)</f>
        <v>0.72864249010333837</v>
      </c>
      <c r="DA44" s="130" t="s">
        <v>3627</v>
      </c>
    </row>
    <row r="45" spans="1:105" ht="12" customHeight="1" x14ac:dyDescent="0.25">
      <c r="A45" s="97" t="s">
        <v>212</v>
      </c>
      <c r="B45" s="111"/>
      <c r="C45" s="111">
        <f>IF(RES_hhdet_in_tes!C45=0,"",RES_hhdet_in_tes!C45/RES_hhdet_in_fec!C45)</f>
        <v>0.5351833419882791</v>
      </c>
      <c r="D45" s="111">
        <f>IF(RES_hhdet_in_tes!D45=0,"",RES_hhdet_in_tes!D45/RES_hhdet_in_fec!D45)</f>
        <v>0.53283356786668357</v>
      </c>
      <c r="E45" s="111">
        <f>IF(RES_hhdet_in_tes!E45=0,"",RES_hhdet_in_tes!E45/RES_hhdet_in_fec!E45)</f>
        <v>0.53385818735393231</v>
      </c>
      <c r="F45" s="111">
        <f>IF(RES_hhdet_in_tes!F45=0,"",RES_hhdet_in_tes!F45/RES_hhdet_in_fec!F45)</f>
        <v>0.53135456893295596</v>
      </c>
      <c r="G45" s="111">
        <f>IF(RES_hhdet_in_tes!G45=0,"",RES_hhdet_in_tes!G45/RES_hhdet_in_fec!G45)</f>
        <v>0.54868854592026595</v>
      </c>
      <c r="H45" s="111">
        <f>IF(RES_hhdet_in_tes!H45=0,"",RES_hhdet_in_tes!H45/RES_hhdet_in_fec!H45)</f>
        <v>0.56463694349767501</v>
      </c>
      <c r="I45" s="111">
        <f>IF(RES_hhdet_in_tes!I45=0,"",RES_hhdet_in_tes!I45/RES_hhdet_in_fec!I45)</f>
        <v>0.55361052330662675</v>
      </c>
      <c r="J45" s="111">
        <f>IF(RES_hhdet_in_tes!J45=0,"",RES_hhdet_in_tes!J45/RES_hhdet_in_fec!J45)</f>
        <v>0.56404544148279878</v>
      </c>
      <c r="K45" s="111">
        <f>IF(RES_hhdet_in_tes!K45=0,"",RES_hhdet_in_tes!K45/RES_hhdet_in_fec!K45)</f>
        <v>0.56628461064447244</v>
      </c>
      <c r="L45" s="111">
        <f>IF(RES_hhdet_in_tes!L45=0,"",RES_hhdet_in_tes!L45/RES_hhdet_in_fec!L45)</f>
        <v>0.58218743674402718</v>
      </c>
      <c r="M45" s="111">
        <f>IF(RES_hhdet_in_tes!M45=0,"",RES_hhdet_in_tes!M45/RES_hhdet_in_fec!M45)</f>
        <v>0.59274749181358477</v>
      </c>
      <c r="N45" s="111">
        <f>IF(RES_hhdet_in_tes!N45=0,"",RES_hhdet_in_tes!N45/RES_hhdet_in_fec!N45)</f>
        <v>0.61795435602968762</v>
      </c>
      <c r="O45" s="111">
        <f>IF(RES_hhdet_in_tes!O45=0,"",RES_hhdet_in_tes!O45/RES_hhdet_in_fec!O45)</f>
        <v>0.64584948451009583</v>
      </c>
      <c r="P45" s="111">
        <f>IF(RES_hhdet_in_tes!P45=0,"",RES_hhdet_in_tes!P45/RES_hhdet_in_fec!P45)</f>
        <v>0.68114642359965061</v>
      </c>
      <c r="Q45" s="111">
        <f>IF(RES_hhdet_in_tes!Q45=0,"",RES_hhdet_in_tes!Q45/RES_hhdet_in_fec!Q45)</f>
        <v>0.69607448162319119</v>
      </c>
      <c r="R45" s="111">
        <f>IF(RES_hhdet_in_tes!R45=0,"",RES_hhdet_in_tes!R45/RES_hhdet_in_fec!R45)</f>
        <v>0.70264843653124176</v>
      </c>
      <c r="S45" s="111">
        <f>IF(RES_hhdet_in_tes!S45=0,"",RES_hhdet_in_tes!S45/RES_hhdet_in_fec!S45)</f>
        <v>0.71508205463399521</v>
      </c>
      <c r="T45" s="111">
        <f>IF(RES_hhdet_in_tes!T45=0,"",RES_hhdet_in_tes!T45/RES_hhdet_in_fec!T45)</f>
        <v>0.71911156950413146</v>
      </c>
      <c r="U45" s="111">
        <f>IF(RES_hhdet_in_tes!U45=0,"",RES_hhdet_in_tes!U45/RES_hhdet_in_fec!U45)</f>
        <v>0.71958223748552141</v>
      </c>
      <c r="V45" s="111">
        <f>IF(RES_hhdet_in_tes!V45=0,"",RES_hhdet_in_tes!V45/RES_hhdet_in_fec!V45)</f>
        <v>0.71338553183449549</v>
      </c>
      <c r="W45" s="111">
        <f>IF(RES_hhdet_in_tes!W45=0,"",RES_hhdet_in_tes!W45/RES_hhdet_in_fec!W45)</f>
        <v>0.70925815919343072</v>
      </c>
      <c r="X45" s="111">
        <f>IF(RES_hhdet_in_tes!X45=0,"",RES_hhdet_in_tes!X45/RES_hhdet_in_fec!X45)</f>
        <v>0.72359895173397182</v>
      </c>
      <c r="Y45" s="111">
        <f>IF(RES_hhdet_in_tes!Y45=0,"",RES_hhdet_in_tes!Y45/RES_hhdet_in_fec!Y45)</f>
        <v>0.72499458146825446</v>
      </c>
      <c r="DA45" s="63" t="s">
        <v>3628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X46" s="111">
        <f>IF(RES_hhdet_in_tes!X46=0,"",RES_hhdet_in_tes!X46/RES_hhdet_in_fec!X46)</f>
        <v>1</v>
      </c>
      <c r="Y46" s="111">
        <f>IF(RES_hhdet_in_tes!Y46=0,"",RES_hhdet_in_tes!Y46/RES_hhdet_in_fec!Y46)</f>
        <v>1</v>
      </c>
      <c r="DA46" s="63" t="s">
        <v>3629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2.2319824100856431</v>
      </c>
      <c r="D47" s="124">
        <f>IF(RES_hhdet_in_tes!D47=0,"",RES_hhdet_in_tes!D47/RES_hhdet_in_fec!D47)</f>
        <v>2.3361552810542539</v>
      </c>
      <c r="E47" s="124">
        <f>IF(RES_hhdet_in_tes!E47=0,"",RES_hhdet_in_tes!E47/RES_hhdet_in_fec!E47)</f>
        <v>2.4649839360528909</v>
      </c>
      <c r="F47" s="124">
        <f>IF(RES_hhdet_in_tes!F47=0,"",RES_hhdet_in_tes!F47/RES_hhdet_in_fec!F47)</f>
        <v>2.5769484664499616</v>
      </c>
      <c r="G47" s="124">
        <f>IF(RES_hhdet_in_tes!G47=0,"",RES_hhdet_in_tes!G47/RES_hhdet_in_fec!G47)</f>
        <v>2.7271156224154551</v>
      </c>
      <c r="H47" s="124">
        <f>IF(RES_hhdet_in_tes!H47=0,"",RES_hhdet_in_tes!H47/RES_hhdet_in_fec!H47)</f>
        <v>2.9275391846045942</v>
      </c>
      <c r="I47" s="124">
        <f>IF(RES_hhdet_in_tes!I47=0,"",RES_hhdet_in_tes!I47/RES_hhdet_in_fec!I47)</f>
        <v>3.0505194411726713</v>
      </c>
      <c r="J47" s="124">
        <f>IF(RES_hhdet_in_tes!J47=0,"",RES_hhdet_in_tes!J47/RES_hhdet_in_fec!J47)</f>
        <v>3.1778122583275539</v>
      </c>
      <c r="K47" s="124">
        <f>IF(RES_hhdet_in_tes!K47=0,"",RES_hhdet_in_tes!K47/RES_hhdet_in_fec!K47)</f>
        <v>3.1301803566163957</v>
      </c>
      <c r="L47" s="124">
        <f>IF(RES_hhdet_in_tes!L47=0,"",RES_hhdet_in_tes!L47/RES_hhdet_in_fec!L47)</f>
        <v>3.2762536268598352</v>
      </c>
      <c r="M47" s="124">
        <f>IF(RES_hhdet_in_tes!M47=0,"",RES_hhdet_in_tes!M47/RES_hhdet_in_fec!M47)</f>
        <v>3.3982637030355565</v>
      </c>
      <c r="N47" s="124">
        <f>IF(RES_hhdet_in_tes!N47=0,"",RES_hhdet_in_tes!N47/RES_hhdet_in_fec!N47)</f>
        <v>3.4707812459071801</v>
      </c>
      <c r="O47" s="124">
        <f>IF(RES_hhdet_in_tes!O47=0,"",RES_hhdet_in_tes!O47/RES_hhdet_in_fec!O47)</f>
        <v>3.6707266687360582</v>
      </c>
      <c r="P47" s="124">
        <f>IF(RES_hhdet_in_tes!P47=0,"",RES_hhdet_in_tes!P47/RES_hhdet_in_fec!P47)</f>
        <v>3.8562914590165458</v>
      </c>
      <c r="Q47" s="124">
        <f>IF(RES_hhdet_in_tes!Q47=0,"",RES_hhdet_in_tes!Q47/RES_hhdet_in_fec!Q47)</f>
        <v>4.1515448777453221</v>
      </c>
      <c r="R47" s="124">
        <f>IF(RES_hhdet_in_tes!R47=0,"",RES_hhdet_in_tes!R47/RES_hhdet_in_fec!R47)</f>
        <v>3.8822811279420497</v>
      </c>
      <c r="S47" s="124">
        <f>IF(RES_hhdet_in_tes!S47=0,"",RES_hhdet_in_tes!S47/RES_hhdet_in_fec!S47)</f>
        <v>3.8640562603404658</v>
      </c>
      <c r="T47" s="124">
        <f>IF(RES_hhdet_in_tes!T47=0,"",RES_hhdet_in_tes!T47/RES_hhdet_in_fec!T47)</f>
        <v>3.8681173185104272</v>
      </c>
      <c r="U47" s="124">
        <f>IF(RES_hhdet_in_tes!U47=0,"",RES_hhdet_in_tes!U47/RES_hhdet_in_fec!U47)</f>
        <v>3.9201683165616852</v>
      </c>
      <c r="V47" s="124">
        <f>IF(RES_hhdet_in_tes!V47=0,"",RES_hhdet_in_tes!V47/RES_hhdet_in_fec!V47)</f>
        <v>3.9704493795734486</v>
      </c>
      <c r="W47" s="124">
        <f>IF(RES_hhdet_in_tes!W47=0,"",RES_hhdet_in_tes!W47/RES_hhdet_in_fec!W47)</f>
        <v>4.0544793790709628</v>
      </c>
      <c r="X47" s="124">
        <f>IF(RES_hhdet_in_tes!X47=0,"",RES_hhdet_in_tes!X47/RES_hhdet_in_fec!X47)</f>
        <v>4.2203233410818042</v>
      </c>
      <c r="Y47" s="124">
        <f>IF(RES_hhdet_in_tes!Y47=0,"",RES_hhdet_in_tes!Y47/RES_hhdet_in_fec!Y47)</f>
        <v>4.2250973273365773</v>
      </c>
      <c r="DA47" s="130" t="s">
        <v>3630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2.2319824100856431</v>
      </c>
      <c r="D48" s="111">
        <f>IF(RES_hhdet_in_tes!D48=0,"",RES_hhdet_in_tes!D48/RES_hhdet_in_fec!D48)</f>
        <v>2.3361552810542539</v>
      </c>
      <c r="E48" s="111">
        <f>IF(RES_hhdet_in_tes!E48=0,"",RES_hhdet_in_tes!E48/RES_hhdet_in_fec!E48)</f>
        <v>2.4649839360528909</v>
      </c>
      <c r="F48" s="111">
        <f>IF(RES_hhdet_in_tes!F48=0,"",RES_hhdet_in_tes!F48/RES_hhdet_in_fec!F48)</f>
        <v>2.5769484664499616</v>
      </c>
      <c r="G48" s="111">
        <f>IF(RES_hhdet_in_tes!G48=0,"",RES_hhdet_in_tes!G48/RES_hhdet_in_fec!G48)</f>
        <v>2.7271156224154551</v>
      </c>
      <c r="H48" s="111">
        <f>IF(RES_hhdet_in_tes!H48=0,"",RES_hhdet_in_tes!H48/RES_hhdet_in_fec!H48)</f>
        <v>2.9275391846045942</v>
      </c>
      <c r="I48" s="111">
        <f>IF(RES_hhdet_in_tes!I48=0,"",RES_hhdet_in_tes!I48/RES_hhdet_in_fec!I48)</f>
        <v>3.0505194411726713</v>
      </c>
      <c r="J48" s="111">
        <f>IF(RES_hhdet_in_tes!J48=0,"",RES_hhdet_in_tes!J48/RES_hhdet_in_fec!J48)</f>
        <v>3.1778122583275539</v>
      </c>
      <c r="K48" s="111">
        <f>IF(RES_hhdet_in_tes!K48=0,"",RES_hhdet_in_tes!K48/RES_hhdet_in_fec!K48)</f>
        <v>3.1301803566163957</v>
      </c>
      <c r="L48" s="111">
        <f>IF(RES_hhdet_in_tes!L48=0,"",RES_hhdet_in_tes!L48/RES_hhdet_in_fec!L48)</f>
        <v>3.2762536268598352</v>
      </c>
      <c r="M48" s="111">
        <f>IF(RES_hhdet_in_tes!M48=0,"",RES_hhdet_in_tes!M48/RES_hhdet_in_fec!M48)</f>
        <v>3.3982637030355565</v>
      </c>
      <c r="N48" s="111">
        <f>IF(RES_hhdet_in_tes!N48=0,"",RES_hhdet_in_tes!N48/RES_hhdet_in_fec!N48)</f>
        <v>3.4707812459071801</v>
      </c>
      <c r="O48" s="111">
        <f>IF(RES_hhdet_in_tes!O48=0,"",RES_hhdet_in_tes!O48/RES_hhdet_in_fec!O48)</f>
        <v>3.6707266687360582</v>
      </c>
      <c r="P48" s="111">
        <f>IF(RES_hhdet_in_tes!P48=0,"",RES_hhdet_in_tes!P48/RES_hhdet_in_fec!P48)</f>
        <v>3.8562914590165458</v>
      </c>
      <c r="Q48" s="111">
        <f>IF(RES_hhdet_in_tes!Q48=0,"",RES_hhdet_in_tes!Q48/RES_hhdet_in_fec!Q48)</f>
        <v>4.1515448777453221</v>
      </c>
      <c r="R48" s="111">
        <f>IF(RES_hhdet_in_tes!R48=0,"",RES_hhdet_in_tes!R48/RES_hhdet_in_fec!R48)</f>
        <v>3.8822811279420497</v>
      </c>
      <c r="S48" s="111">
        <f>IF(RES_hhdet_in_tes!S48=0,"",RES_hhdet_in_tes!S48/RES_hhdet_in_fec!S48)</f>
        <v>3.8640562603404658</v>
      </c>
      <c r="T48" s="111">
        <f>IF(RES_hhdet_in_tes!T48=0,"",RES_hhdet_in_tes!T48/RES_hhdet_in_fec!T48)</f>
        <v>3.8681173185104272</v>
      </c>
      <c r="U48" s="111">
        <f>IF(RES_hhdet_in_tes!U48=0,"",RES_hhdet_in_tes!U48/RES_hhdet_in_fec!U48)</f>
        <v>3.9201683165616852</v>
      </c>
      <c r="V48" s="111">
        <f>IF(RES_hhdet_in_tes!V48=0,"",RES_hhdet_in_tes!V48/RES_hhdet_in_fec!V48)</f>
        <v>3.9704493795734486</v>
      </c>
      <c r="W48" s="111">
        <f>IF(RES_hhdet_in_tes!W48=0,"",RES_hhdet_in_tes!W48/RES_hhdet_in_fec!W48)</f>
        <v>4.0544793790709628</v>
      </c>
      <c r="X48" s="111">
        <f>IF(RES_hhdet_in_tes!X48=0,"",RES_hhdet_in_tes!X48/RES_hhdet_in_fec!X48)</f>
        <v>4.2203233410818042</v>
      </c>
      <c r="Y48" s="111">
        <f>IF(RES_hhdet_in_tes!Y48=0,"",RES_hhdet_in_tes!Y48/RES_hhdet_in_fec!Y48)</f>
        <v>4.2250973273365773</v>
      </c>
      <c r="DA48" s="63" t="s">
        <v>3631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0.66203778132416258</v>
      </c>
      <c r="D49" s="124">
        <f>IF(RES_hhdet_in_tes!D49=0,"",RES_hhdet_in_tes!D49/RES_hhdet_in_fec!D49)</f>
        <v>0.66120384576872182</v>
      </c>
      <c r="E49" s="124">
        <f>IF(RES_hhdet_in_tes!E49=0,"",RES_hhdet_in_tes!E49/RES_hhdet_in_fec!E49)</f>
        <v>0.66762054988375141</v>
      </c>
      <c r="F49" s="124">
        <f>IF(RES_hhdet_in_tes!F49=0,"",RES_hhdet_in_tes!F49/RES_hhdet_in_fec!F49)</f>
        <v>0.67158219944704822</v>
      </c>
      <c r="G49" s="124">
        <f>IF(RES_hhdet_in_tes!G49=0,"",RES_hhdet_in_tes!G49/RES_hhdet_in_fec!G49)</f>
        <v>0.66687706661028978</v>
      </c>
      <c r="H49" s="124">
        <f>IF(RES_hhdet_in_tes!H49=0,"",RES_hhdet_in_tes!H49/RES_hhdet_in_fec!H49)</f>
        <v>0.67816481695297703</v>
      </c>
      <c r="I49" s="124">
        <f>IF(RES_hhdet_in_tes!I49=0,"",RES_hhdet_in_tes!I49/RES_hhdet_in_fec!I49)</f>
        <v>0.66214791004944207</v>
      </c>
      <c r="J49" s="124">
        <f>IF(RES_hhdet_in_tes!J49=0,"",RES_hhdet_in_tes!J49/RES_hhdet_in_fec!J49)</f>
        <v>0.66069832484340729</v>
      </c>
      <c r="K49" s="124">
        <f>IF(RES_hhdet_in_tes!K49=0,"",RES_hhdet_in_tes!K49/RES_hhdet_in_fec!K49)</f>
        <v>0.66879212702030766</v>
      </c>
      <c r="L49" s="124">
        <f>IF(RES_hhdet_in_tes!L49=0,"",RES_hhdet_in_tes!L49/RES_hhdet_in_fec!L49)</f>
        <v>0.67197221890280734</v>
      </c>
      <c r="M49" s="124">
        <f>IF(RES_hhdet_in_tes!M49=0,"",RES_hhdet_in_tes!M49/RES_hhdet_in_fec!M49)</f>
        <v>0.69251085824047953</v>
      </c>
      <c r="N49" s="124">
        <f>IF(RES_hhdet_in_tes!N49=0,"",RES_hhdet_in_tes!N49/RES_hhdet_in_fec!N49)</f>
        <v>0.71156956533921234</v>
      </c>
      <c r="O49" s="124">
        <f>IF(RES_hhdet_in_tes!O49=0,"",RES_hhdet_in_tes!O49/RES_hhdet_in_fec!O49)</f>
        <v>0.75404928592647424</v>
      </c>
      <c r="P49" s="124">
        <f>IF(RES_hhdet_in_tes!P49=0,"",RES_hhdet_in_tes!P49/RES_hhdet_in_fec!P49)</f>
        <v>0.82658839280364149</v>
      </c>
      <c r="Q49" s="124">
        <f>IF(RES_hhdet_in_tes!Q49=0,"",RES_hhdet_in_tes!Q49/RES_hhdet_in_fec!Q49)</f>
        <v>0.79858326342251229</v>
      </c>
      <c r="R49" s="124">
        <f>IF(RES_hhdet_in_tes!R49=0,"",RES_hhdet_in_tes!R49/RES_hhdet_in_fec!R49)</f>
        <v>0.77504190674298279</v>
      </c>
      <c r="S49" s="124">
        <f>IF(RES_hhdet_in_tes!S49=0,"",RES_hhdet_in_tes!S49/RES_hhdet_in_fec!S49)</f>
        <v>0.78653924400701913</v>
      </c>
      <c r="T49" s="124">
        <f>IF(RES_hhdet_in_tes!T49=0,"",RES_hhdet_in_tes!T49/RES_hhdet_in_fec!T49)</f>
        <v>0.79731529692252301</v>
      </c>
      <c r="U49" s="124">
        <f>IF(RES_hhdet_in_tes!U49=0,"",RES_hhdet_in_tes!U49/RES_hhdet_in_fec!U49)</f>
        <v>0.81167176706360789</v>
      </c>
      <c r="V49" s="124">
        <f>IF(RES_hhdet_in_tes!V49=0,"",RES_hhdet_in_tes!V49/RES_hhdet_in_fec!V49)</f>
        <v>0.83588282072049003</v>
      </c>
      <c r="W49" s="124">
        <f>IF(RES_hhdet_in_tes!W49=0,"",RES_hhdet_in_tes!W49/RES_hhdet_in_fec!W49)</f>
        <v>0.82961539895311043</v>
      </c>
      <c r="X49" s="124">
        <f>IF(RES_hhdet_in_tes!X49=0,"",RES_hhdet_in_tes!X49/RES_hhdet_in_fec!X49)</f>
        <v>0.85327903175612729</v>
      </c>
      <c r="Y49" s="124">
        <f>IF(RES_hhdet_in_tes!Y49=0,"",RES_hhdet_in_tes!Y49/RES_hhdet_in_fec!Y49)</f>
        <v>0.83807772670509495</v>
      </c>
      <c r="DA49" s="130" t="s">
        <v>3632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0.60387610731935737</v>
      </c>
      <c r="D50" s="111">
        <f>IF(RES_hhdet_in_tes!D50=0,"",RES_hhdet_in_tes!D50/RES_hhdet_in_fec!D50)</f>
        <v>0.60052312940469577</v>
      </c>
      <c r="E50" s="111">
        <f>IF(RES_hhdet_in_tes!E50=0,"",RES_hhdet_in_tes!E50/RES_hhdet_in_fec!E50)</f>
        <v>0.60188290130316091</v>
      </c>
      <c r="F50" s="111">
        <f>IF(RES_hhdet_in_tes!F50=0,"",RES_hhdet_in_tes!F50/RES_hhdet_in_fec!F50)</f>
        <v>0.60884221117417658</v>
      </c>
      <c r="G50" s="111">
        <f>IF(RES_hhdet_in_tes!G50=0,"",RES_hhdet_in_tes!G50/RES_hhdet_in_fec!G50)</f>
        <v>0.60919045967825591</v>
      </c>
      <c r="H50" s="111">
        <f>IF(RES_hhdet_in_tes!H50=0,"",RES_hhdet_in_tes!H50/RES_hhdet_in_fec!H50)</f>
        <v>0.62285873589940766</v>
      </c>
      <c r="I50" s="111">
        <f>IF(RES_hhdet_in_tes!I50=0,"",RES_hhdet_in_tes!I50/RES_hhdet_in_fec!I50)</f>
        <v>0.60410328363957699</v>
      </c>
      <c r="J50" s="111">
        <f>IF(RES_hhdet_in_tes!J50=0,"",RES_hhdet_in_tes!J50/RES_hhdet_in_fec!J50)</f>
        <v>0.61176050705714802</v>
      </c>
      <c r="K50" s="111">
        <f>IF(RES_hhdet_in_tes!K50=0,"",RES_hhdet_in_tes!K50/RES_hhdet_in_fec!K50)</f>
        <v>0.60725065757333907</v>
      </c>
      <c r="L50" s="111">
        <f>IF(RES_hhdet_in_tes!L50=0,"",RES_hhdet_in_tes!L50/RES_hhdet_in_fec!L50)</f>
        <v>0.62402120683468743</v>
      </c>
      <c r="M50" s="111">
        <f>IF(RES_hhdet_in_tes!M50=0,"",RES_hhdet_in_tes!M50/RES_hhdet_in_fec!M50)</f>
        <v>0.62828657418296352</v>
      </c>
      <c r="N50" s="111">
        <f>IF(RES_hhdet_in_tes!N50=0,"",RES_hhdet_in_tes!N50/RES_hhdet_in_fec!N50)</f>
        <v>0.64809568506020032</v>
      </c>
      <c r="O50" s="111">
        <f>IF(RES_hhdet_in_tes!O50=0,"",RES_hhdet_in_tes!O50/RES_hhdet_in_fec!O50)</f>
        <v>0.65103658493588656</v>
      </c>
      <c r="P50" s="111">
        <f>IF(RES_hhdet_in_tes!P50=0,"",RES_hhdet_in_tes!P50/RES_hhdet_in_fec!P50)</f>
        <v>0.69589562031460606</v>
      </c>
      <c r="Q50" s="111">
        <f>IF(RES_hhdet_in_tes!Q50=0,"",RES_hhdet_in_tes!Q50/RES_hhdet_in_fec!Q50)</f>
        <v>0.71680074671046923</v>
      </c>
      <c r="R50" s="111">
        <f>IF(RES_hhdet_in_tes!R50=0,"",RES_hhdet_in_tes!R50/RES_hhdet_in_fec!R50)</f>
        <v>0.73829313717209077</v>
      </c>
      <c r="S50" s="111">
        <f>IF(RES_hhdet_in_tes!S50=0,"",RES_hhdet_in_tes!S50/RES_hhdet_in_fec!S50)</f>
        <v>0.77001211040622919</v>
      </c>
      <c r="T50" s="111">
        <f>IF(RES_hhdet_in_tes!T50=0,"",RES_hhdet_in_tes!T50/RES_hhdet_in_fec!T50)</f>
        <v>0.78733557603702897</v>
      </c>
      <c r="U50" s="111">
        <f>IF(RES_hhdet_in_tes!U50=0,"",RES_hhdet_in_tes!U50/RES_hhdet_in_fec!U50)</f>
        <v>0.80145728783383652</v>
      </c>
      <c r="V50" s="111">
        <f>IF(RES_hhdet_in_tes!V50=0,"",RES_hhdet_in_tes!V50/RES_hhdet_in_fec!V50)</f>
        <v>0.78959784321251381</v>
      </c>
      <c r="W50" s="111">
        <f>IF(RES_hhdet_in_tes!W50=0,"",RES_hhdet_in_tes!W50/RES_hhdet_in_fec!W50)</f>
        <v>0.80402163089902701</v>
      </c>
      <c r="X50" s="111">
        <f>IF(RES_hhdet_in_tes!X50=0,"",RES_hhdet_in_tes!X50/RES_hhdet_in_fec!X50)</f>
        <v>0.82552467407360808</v>
      </c>
      <c r="Y50" s="111">
        <f>IF(RES_hhdet_in_tes!Y50=0,"",RES_hhdet_in_tes!Y50/RES_hhdet_in_fec!Y50)</f>
        <v>0.8268290172963646</v>
      </c>
      <c r="DA50" s="63" t="s">
        <v>3633</v>
      </c>
    </row>
    <row r="51" spans="1:105" ht="12" customHeight="1" x14ac:dyDescent="0.25">
      <c r="A51" s="97" t="s">
        <v>137</v>
      </c>
      <c r="B51" s="111"/>
      <c r="C51" s="111">
        <f>IF(RES_hhdet_in_tes!C51=0,"",RES_hhdet_in_tes!C51/RES_hhdet_in_fec!C51)</f>
        <v>0.80208061591232671</v>
      </c>
      <c r="D51" s="111">
        <f>IF(RES_hhdet_in_tes!D51=0,"",RES_hhdet_in_tes!D51/RES_hhdet_in_fec!D51)</f>
        <v>0.79310120885652691</v>
      </c>
      <c r="E51" s="111">
        <f>IF(RES_hhdet_in_tes!E51=0,"",RES_hhdet_in_tes!E51/RES_hhdet_in_fec!E51)</f>
        <v>0.80026977827863566</v>
      </c>
      <c r="F51" s="111">
        <f>IF(RES_hhdet_in_tes!F51=0,"",RES_hhdet_in_tes!F51/RES_hhdet_in_fec!F51)</f>
        <v>0.77096614416918163</v>
      </c>
      <c r="G51" s="111">
        <f>IF(RES_hhdet_in_tes!G51=0,"",RES_hhdet_in_tes!G51/RES_hhdet_in_fec!G51)</f>
        <v>0.79163579664863781</v>
      </c>
      <c r="H51" s="111">
        <f>IF(RES_hhdet_in_tes!H51=0,"",RES_hhdet_in_tes!H51/RES_hhdet_in_fec!H51)</f>
        <v>0.79899755716443244</v>
      </c>
      <c r="I51" s="111">
        <f>IF(RES_hhdet_in_tes!I51=0,"",RES_hhdet_in_tes!I51/RES_hhdet_in_fec!I51)</f>
        <v>0.71017078195197192</v>
      </c>
      <c r="J51" s="111">
        <f>IF(RES_hhdet_in_tes!J51=0,"",RES_hhdet_in_tes!J51/RES_hhdet_in_fec!J51)</f>
        <v>0.78654764736854998</v>
      </c>
      <c r="K51" s="111">
        <f>IF(RES_hhdet_in_tes!K51=0,"",RES_hhdet_in_tes!K51/RES_hhdet_in_fec!K51)</f>
        <v>0.75999766964990245</v>
      </c>
      <c r="L51" s="111">
        <f>IF(RES_hhdet_in_tes!L51=0,"",RES_hhdet_in_tes!L51/RES_hhdet_in_fec!L51)</f>
        <v>0.76300465084449043</v>
      </c>
      <c r="M51" s="111">
        <f>IF(RES_hhdet_in_tes!M51=0,"",RES_hhdet_in_tes!M51/RES_hhdet_in_fec!M51)</f>
        <v>0.82427802416389861</v>
      </c>
      <c r="N51" s="111">
        <f>IF(RES_hhdet_in_tes!N51=0,"",RES_hhdet_in_tes!N51/RES_hhdet_in_fec!N51)</f>
        <v>0.82007603824739195</v>
      </c>
      <c r="O51" s="111">
        <f>IF(RES_hhdet_in_tes!O51=0,"",RES_hhdet_in_tes!O51/RES_hhdet_in_fec!O51)</f>
        <v>0.89663236357948606</v>
      </c>
      <c r="P51" s="111">
        <f>IF(RES_hhdet_in_tes!P51=0,"",RES_hhdet_in_tes!P51/RES_hhdet_in_fec!P51)</f>
        <v>0.86394264226665585</v>
      </c>
      <c r="Q51" s="111">
        <f>IF(RES_hhdet_in_tes!Q51=0,"",RES_hhdet_in_tes!Q51/RES_hhdet_in_fec!Q51)</f>
        <v>0.83606619083464295</v>
      </c>
      <c r="R51" s="111">
        <f>IF(RES_hhdet_in_tes!R51=0,"",RES_hhdet_in_tes!R51/RES_hhdet_in_fec!R51)</f>
        <v>0.85503661972918965</v>
      </c>
      <c r="S51" s="111">
        <f>IF(RES_hhdet_in_tes!S51=0,"",RES_hhdet_in_tes!S51/RES_hhdet_in_fec!S51)</f>
        <v>0.87799472694438019</v>
      </c>
      <c r="T51" s="111">
        <f>IF(RES_hhdet_in_tes!T51=0,"",RES_hhdet_in_tes!T51/RES_hhdet_in_fec!T51)</f>
        <v>0.89127006634710892</v>
      </c>
      <c r="U51" s="111">
        <f>IF(RES_hhdet_in_tes!U51=0,"",RES_hhdet_in_tes!U51/RES_hhdet_in_fec!U51)</f>
        <v>0.91172362025455356</v>
      </c>
      <c r="V51" s="111">
        <f>IF(RES_hhdet_in_tes!V51=0,"",RES_hhdet_in_tes!V51/RES_hhdet_in_fec!V51)</f>
        <v>0.9102612622684999</v>
      </c>
      <c r="W51" s="111">
        <f>IF(RES_hhdet_in_tes!W51=0,"",RES_hhdet_in_tes!W51/RES_hhdet_in_fec!W51)</f>
        <v>0.91724324501840027</v>
      </c>
      <c r="X51" s="111">
        <f>IF(RES_hhdet_in_tes!X51=0,"",RES_hhdet_in_tes!X51/RES_hhdet_in_fec!X51)</f>
        <v>0.92638177113311493</v>
      </c>
      <c r="Y51" s="111">
        <f>IF(RES_hhdet_in_tes!Y51=0,"",RES_hhdet_in_tes!Y51/RES_hhdet_in_fec!Y51)</f>
        <v>0.90371209066084202</v>
      </c>
      <c r="DA51" s="63" t="s">
        <v>3634</v>
      </c>
    </row>
    <row r="52" spans="1:105" ht="12" customHeight="1" x14ac:dyDescent="0.25">
      <c r="A52" s="100" t="s">
        <v>212</v>
      </c>
      <c r="B52" s="112"/>
      <c r="C52" s="112">
        <f>IF(RES_hhdet_in_tes!C52=0,"",RES_hhdet_in_tes!C52/RES_hhdet_in_fec!C52)</f>
        <v>0.62565790582645675</v>
      </c>
      <c r="D52" s="112">
        <f>IF(RES_hhdet_in_tes!D52=0,"",RES_hhdet_in_tes!D52/RES_hhdet_in_fec!D52)</f>
        <v>0.6226072240694499</v>
      </c>
      <c r="E52" s="112">
        <f>IF(RES_hhdet_in_tes!E52=0,"",RES_hhdet_in_tes!E52/RES_hhdet_in_fec!E52)</f>
        <v>0.62957741779441356</v>
      </c>
      <c r="F52" s="112">
        <f>IF(RES_hhdet_in_tes!F52=0,"",RES_hhdet_in_tes!F52/RES_hhdet_in_fec!F52)</f>
        <v>0.57897015725825685</v>
      </c>
      <c r="G52" s="112">
        <f>IF(RES_hhdet_in_tes!G52=0,"",RES_hhdet_in_tes!G52/RES_hhdet_in_fec!G52)</f>
        <v>0.63166770878423562</v>
      </c>
      <c r="H52" s="112">
        <f>IF(RES_hhdet_in_tes!H52=0,"",RES_hhdet_in_tes!H52/RES_hhdet_in_fec!H52)</f>
        <v>0.63762423301329496</v>
      </c>
      <c r="I52" s="112">
        <f>IF(RES_hhdet_in_tes!I52=0,"",RES_hhdet_in_tes!I52/RES_hhdet_in_fec!I52)</f>
        <v>0.55608702483512407</v>
      </c>
      <c r="J52" s="112">
        <f>IF(RES_hhdet_in_tes!J52=0,"",RES_hhdet_in_tes!J52/RES_hhdet_in_fec!J52)</f>
        <v>0.62197191105361127</v>
      </c>
      <c r="K52" s="112">
        <f>IF(RES_hhdet_in_tes!K52=0,"",RES_hhdet_in_tes!K52/RES_hhdet_in_fec!K52)</f>
        <v>0.60709771838258786</v>
      </c>
      <c r="L52" s="112">
        <f>IF(RES_hhdet_in_tes!L52=0,"",RES_hhdet_in_tes!L52/RES_hhdet_in_fec!L52)</f>
        <v>0.56984171105323911</v>
      </c>
      <c r="M52" s="112">
        <f>IF(RES_hhdet_in_tes!M52=0,"",RES_hhdet_in_tes!M52/RES_hhdet_in_fec!M52)</f>
        <v>0.63640773911335158</v>
      </c>
      <c r="N52" s="112">
        <f>IF(RES_hhdet_in_tes!N52=0,"",RES_hhdet_in_tes!N52/RES_hhdet_in_fec!N52)</f>
        <v>0.67487800383103314</v>
      </c>
      <c r="O52" s="112">
        <f>IF(RES_hhdet_in_tes!O52=0,"",RES_hhdet_in_tes!O52/RES_hhdet_in_fec!O52)</f>
        <v>0.62017572936869692</v>
      </c>
      <c r="P52" s="112">
        <f>IF(RES_hhdet_in_tes!P52=0,"",RES_hhdet_in_tes!P52/RES_hhdet_in_fec!P52)</f>
        <v>0.73411040789119475</v>
      </c>
      <c r="Q52" s="112">
        <f>IF(RES_hhdet_in_tes!Q52=0,"",RES_hhdet_in_tes!Q52/RES_hhdet_in_fec!Q52)</f>
        <v>0.69979454698186916</v>
      </c>
      <c r="R52" s="112">
        <f>IF(RES_hhdet_in_tes!R52=0,"",RES_hhdet_in_tes!R52/RES_hhdet_in_fec!R52)</f>
        <v>0.74805207101203375</v>
      </c>
      <c r="S52" s="112">
        <f>IF(RES_hhdet_in_tes!S52=0,"",RES_hhdet_in_tes!S52/RES_hhdet_in_fec!S52)</f>
        <v>0.78145078898913867</v>
      </c>
      <c r="T52" s="112">
        <f>IF(RES_hhdet_in_tes!T52=0,"",RES_hhdet_in_tes!T52/RES_hhdet_in_fec!T52)</f>
        <v>0.78487730817552848</v>
      </c>
      <c r="U52" s="112">
        <f>IF(RES_hhdet_in_tes!U52=0,"",RES_hhdet_in_tes!U52/RES_hhdet_in_fec!U52)</f>
        <v>0.81850952267946475</v>
      </c>
      <c r="V52" s="112">
        <f>IF(RES_hhdet_in_tes!V52=0,"",RES_hhdet_in_tes!V52/RES_hhdet_in_fec!V52)</f>
        <v>0.81711487392961069</v>
      </c>
      <c r="W52" s="112">
        <f>IF(RES_hhdet_in_tes!W52=0,"",RES_hhdet_in_tes!W52/RES_hhdet_in_fec!W52)</f>
        <v>0.77722318039757543</v>
      </c>
      <c r="X52" s="112">
        <f>IF(RES_hhdet_in_tes!X52=0,"",RES_hhdet_in_tes!X52/RES_hhdet_in_fec!X52)</f>
        <v>0.76169090275971618</v>
      </c>
      <c r="Y52" s="112">
        <f>IF(RES_hhdet_in_tes!Y52=0,"",RES_hhdet_in_tes!Y52/RES_hhdet_in_fec!Y52)</f>
        <v>0.7875495724138053</v>
      </c>
      <c r="DA52" s="131" t="s">
        <v>3635</v>
      </c>
    </row>
    <row r="53" spans="1:105" ht="12" customHeight="1" x14ac:dyDescent="0.25">
      <c r="A53" s="103" t="s">
        <v>52</v>
      </c>
      <c r="B53" s="113"/>
      <c r="C53" s="113">
        <f>IF(RES_hhdet_in_tes!C53=0,"",RES_hhdet_in_tes!C53/RES_hhdet_in_fec!C53)</f>
        <v>1</v>
      </c>
      <c r="D53" s="113">
        <f>IF(RES_hhdet_in_tes!D53=0,"",RES_hhdet_in_tes!D53/RES_hhdet_in_fec!D53)</f>
        <v>1</v>
      </c>
      <c r="E53" s="113">
        <f>IF(RES_hhdet_in_tes!E53=0,"",RES_hhdet_in_tes!E53/RES_hhdet_in_fec!E53)</f>
        <v>1</v>
      </c>
      <c r="F53" s="113">
        <f>IF(RES_hhdet_in_tes!F53=0,"",RES_hhdet_in_tes!F53/RES_hhdet_in_fec!F53)</f>
        <v>1</v>
      </c>
      <c r="G53" s="113">
        <f>IF(RES_hhdet_in_tes!G53=0,"",RES_hhdet_in_tes!G53/RES_hhdet_in_fec!G53)</f>
        <v>1</v>
      </c>
      <c r="H53" s="113">
        <f>IF(RES_hhdet_in_tes!H53=0,"",RES_hhdet_in_tes!H53/RES_hhdet_in_fec!H53)</f>
        <v>1</v>
      </c>
      <c r="I53" s="113">
        <f>IF(RES_hhdet_in_tes!I53=0,"",RES_hhdet_in_tes!I53/RES_hhdet_in_fec!I53)</f>
        <v>1</v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>
        <f>IF(RES_hhdet_in_tes!N53=0,"",RES_hhdet_in_tes!N53/RES_hhdet_in_fec!N53)</f>
        <v>1</v>
      </c>
      <c r="O53" s="113">
        <f>IF(RES_hhdet_in_tes!O53=0,"",RES_hhdet_in_tes!O53/RES_hhdet_in_fec!O53)</f>
        <v>1</v>
      </c>
      <c r="P53" s="113">
        <f>IF(RES_hhdet_in_tes!P53=0,"",RES_hhdet_in_tes!P53/RES_hhdet_in_fec!P53)</f>
        <v>1</v>
      </c>
      <c r="Q53" s="113">
        <f>IF(RES_hhdet_in_tes!Q53=0,"",RES_hhdet_in_tes!Q53/RES_hhdet_in_fec!Q53)</f>
        <v>1</v>
      </c>
      <c r="R53" s="113">
        <f>IF(RES_hhdet_in_tes!R53=0,"",RES_hhdet_in_tes!R53/RES_hhdet_in_fec!R53)</f>
        <v>1</v>
      </c>
      <c r="S53" s="113">
        <f>IF(RES_hhdet_in_tes!S53=0,"",RES_hhdet_in_tes!S53/RES_hhdet_in_fec!S53)</f>
        <v>1</v>
      </c>
      <c r="T53" s="113">
        <f>IF(RES_hhdet_in_tes!T53=0,"",RES_hhdet_in_tes!T53/RES_hhdet_in_fec!T53)</f>
        <v>1</v>
      </c>
      <c r="U53" s="113">
        <f>IF(RES_hhdet_in_tes!U53=0,"",RES_hhdet_in_tes!U53/RES_hhdet_in_fec!U53)</f>
        <v>1</v>
      </c>
      <c r="V53" s="113">
        <f>IF(RES_hhdet_in_tes!V53=0,"",RES_hhdet_in_tes!V53/RES_hhdet_in_fec!V53)</f>
        <v>1</v>
      </c>
      <c r="W53" s="113">
        <f>IF(RES_hhdet_in_tes!W53=0,"",RES_hhdet_in_tes!W53/RES_hhdet_in_fec!W53)</f>
        <v>1</v>
      </c>
      <c r="X53" s="113">
        <f>IF(RES_hhdet_in_tes!X53=0,"",RES_hhdet_in_tes!X53/RES_hhdet_in_fec!X53)</f>
        <v>1</v>
      </c>
      <c r="Y53" s="113">
        <f>IF(RES_hhdet_in_tes!Y53=0,"",RES_hhdet_in_tes!Y53/RES_hhdet_in_fec!Y53)</f>
        <v>1</v>
      </c>
      <c r="DA53" s="132" t="s">
        <v>3636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0.68113242683578878</v>
      </c>
      <c r="D54" s="112">
        <f>IF(RES_hhdet_in_tes!D54=0,"",RES_hhdet_in_tes!D54/RES_hhdet_in_fec!D54)</f>
        <v>0.6787818653806369</v>
      </c>
      <c r="E54" s="112">
        <f>IF(RES_hhdet_in_tes!E54=0,"",RES_hhdet_in_tes!E54/RES_hhdet_in_fec!E54)</f>
        <v>0.67233350021364879</v>
      </c>
      <c r="F54" s="112">
        <f>IF(RES_hhdet_in_tes!F54=0,"",RES_hhdet_in_tes!F54/RES_hhdet_in_fec!F54)</f>
        <v>0.67514234293008279</v>
      </c>
      <c r="G54" s="112">
        <f>IF(RES_hhdet_in_tes!G54=0,"",RES_hhdet_in_tes!G54/RES_hhdet_in_fec!G54)</f>
        <v>0.69091248632345292</v>
      </c>
      <c r="H54" s="112">
        <f>IF(RES_hhdet_in_tes!H54=0,"",RES_hhdet_in_tes!H54/RES_hhdet_in_fec!H54)</f>
        <v>0.70946029018463597</v>
      </c>
      <c r="I54" s="112">
        <f>IF(RES_hhdet_in_tes!I54=0,"",RES_hhdet_in_tes!I54/RES_hhdet_in_fec!I54)</f>
        <v>0.69658852385498882</v>
      </c>
      <c r="J54" s="112">
        <f>IF(RES_hhdet_in_tes!J54=0,"",RES_hhdet_in_tes!J54/RES_hhdet_in_fec!J54)</f>
        <v>0.7036463272703708</v>
      </c>
      <c r="K54" s="112">
        <f>IF(RES_hhdet_in_tes!K54=0,"",RES_hhdet_in_tes!K54/RES_hhdet_in_fec!K54)</f>
        <v>0.68146249096895173</v>
      </c>
      <c r="L54" s="112">
        <f>IF(RES_hhdet_in_tes!L54=0,"",RES_hhdet_in_tes!L54/RES_hhdet_in_fec!L54)</f>
        <v>0.69836742654217709</v>
      </c>
      <c r="M54" s="112">
        <f>IF(RES_hhdet_in_tes!M54=0,"",RES_hhdet_in_tes!M54/RES_hhdet_in_fec!M54)</f>
        <v>0.69539395549289729</v>
      </c>
      <c r="N54" s="112">
        <f>IF(RES_hhdet_in_tes!N54=0,"",RES_hhdet_in_tes!N54/RES_hhdet_in_fec!N54)</f>
        <v>0.72379069709612043</v>
      </c>
      <c r="O54" s="112">
        <f>IF(RES_hhdet_in_tes!O54=0,"",RES_hhdet_in_tes!O54/RES_hhdet_in_fec!O54)</f>
        <v>0.72702531214449218</v>
      </c>
      <c r="P54" s="112">
        <f>IF(RES_hhdet_in_tes!P54=0,"",RES_hhdet_in_tes!P54/RES_hhdet_in_fec!P54)</f>
        <v>0.72363553352501497</v>
      </c>
      <c r="Q54" s="112">
        <f>IF(RES_hhdet_in_tes!Q54=0,"",RES_hhdet_in_tes!Q54/RES_hhdet_in_fec!Q54)</f>
        <v>0.7270152700491338</v>
      </c>
      <c r="R54" s="112">
        <f>IF(RES_hhdet_in_tes!R54=0,"",RES_hhdet_in_tes!R54/RES_hhdet_in_fec!R54)</f>
        <v>0.73274162143079913</v>
      </c>
      <c r="S54" s="112">
        <f>IF(RES_hhdet_in_tes!S54=0,"",RES_hhdet_in_tes!S54/RES_hhdet_in_fec!S54)</f>
        <v>0.74163795004901312</v>
      </c>
      <c r="T54" s="112">
        <f>IF(RES_hhdet_in_tes!T54=0,"",RES_hhdet_in_tes!T54/RES_hhdet_in_fec!T54)</f>
        <v>0.75394029004244489</v>
      </c>
      <c r="U54" s="112">
        <f>IF(RES_hhdet_in_tes!U54=0,"",RES_hhdet_in_tes!U54/RES_hhdet_in_fec!U54)</f>
        <v>0.75632501485522963</v>
      </c>
      <c r="V54" s="112">
        <f>IF(RES_hhdet_in_tes!V54=0,"",RES_hhdet_in_tes!V54/RES_hhdet_in_fec!V54)</f>
        <v>0.796445234872171</v>
      </c>
      <c r="W54" s="112">
        <f>IF(RES_hhdet_in_tes!W54=0,"",RES_hhdet_in_tes!W54/RES_hhdet_in_fec!W54)</f>
        <v>0.77791254483720507</v>
      </c>
      <c r="X54" s="112">
        <f>IF(RES_hhdet_in_tes!X54=0,"",RES_hhdet_in_tes!X54/RES_hhdet_in_fec!X54)</f>
        <v>0.83005886253909689</v>
      </c>
      <c r="Y54" s="112">
        <f>IF(RES_hhdet_in_tes!Y54=0,"",RES_hhdet_in_tes!Y54/RES_hhdet_in_fec!Y54)</f>
        <v>0.80736539694342735</v>
      </c>
      <c r="DA54" s="131" t="s">
        <v>3637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0.88429278816594348</v>
      </c>
      <c r="D55" s="113">
        <f>IF(RES_hhdet_in_tes!D55=0,"",RES_hhdet_in_tes!D55/RES_hhdet_in_fec!D55)</f>
        <v>0.88241883365389973</v>
      </c>
      <c r="E55" s="113">
        <f>IF(RES_hhdet_in_tes!E55=0,"",RES_hhdet_in_tes!E55/RES_hhdet_in_fec!E55)</f>
        <v>0.88567682494522537</v>
      </c>
      <c r="F55" s="113">
        <f>IF(RES_hhdet_in_tes!F55=0,"",RES_hhdet_in_tes!F55/RES_hhdet_in_fec!F55)</f>
        <v>0.88250082914142614</v>
      </c>
      <c r="G55" s="113">
        <f>IF(RES_hhdet_in_tes!G55=0,"",RES_hhdet_in_tes!G55/RES_hhdet_in_fec!G55)</f>
        <v>0.86358754189274456</v>
      </c>
      <c r="H55" s="113">
        <f>IF(RES_hhdet_in_tes!H55=0,"",RES_hhdet_in_tes!H55/RES_hhdet_in_fec!H55)</f>
        <v>0.87541464012605696</v>
      </c>
      <c r="I55" s="113">
        <f>IF(RES_hhdet_in_tes!I55=0,"",RES_hhdet_in_tes!I55/RES_hhdet_in_fec!I55)</f>
        <v>0.8683916458580716</v>
      </c>
      <c r="J55" s="113">
        <f>IF(RES_hhdet_in_tes!J55=0,"",RES_hhdet_in_tes!J55/RES_hhdet_in_fec!J55)</f>
        <v>0.87144423091773793</v>
      </c>
      <c r="K55" s="113">
        <f>IF(RES_hhdet_in_tes!K55=0,"",RES_hhdet_in_tes!K55/RES_hhdet_in_fec!K55)</f>
        <v>0.87855998467088636</v>
      </c>
      <c r="L55" s="113">
        <f>IF(RES_hhdet_in_tes!L55=0,"",RES_hhdet_in_tes!L55/RES_hhdet_in_fec!L55)</f>
        <v>0.88737134617288171</v>
      </c>
      <c r="M55" s="113">
        <f>IF(RES_hhdet_in_tes!M55=0,"",RES_hhdet_in_tes!M55/RES_hhdet_in_fec!M55)</f>
        <v>0.89033206920193553</v>
      </c>
      <c r="N55" s="113">
        <f>IF(RES_hhdet_in_tes!N55=0,"",RES_hhdet_in_tes!N55/RES_hhdet_in_fec!N55)</f>
        <v>0.90494909271061008</v>
      </c>
      <c r="O55" s="113">
        <f>IF(RES_hhdet_in_tes!O55=0,"",RES_hhdet_in_tes!O55/RES_hhdet_in_fec!O55)</f>
        <v>0.90838283374679796</v>
      </c>
      <c r="P55" s="113">
        <f>IF(RES_hhdet_in_tes!P55=0,"",RES_hhdet_in_tes!P55/RES_hhdet_in_fec!P55)</f>
        <v>0.92368795360054989</v>
      </c>
      <c r="Q55" s="113">
        <f>IF(RES_hhdet_in_tes!Q55=0,"",RES_hhdet_in_tes!Q55/RES_hhdet_in_fec!Q55)</f>
        <v>0.94449358091766789</v>
      </c>
      <c r="R55" s="113">
        <f>IF(RES_hhdet_in_tes!R55=0,"",RES_hhdet_in_tes!R55/RES_hhdet_in_fec!R55)</f>
        <v>0.94393781441896174</v>
      </c>
      <c r="S55" s="113">
        <f>IF(RES_hhdet_in_tes!S55=0,"",RES_hhdet_in_tes!S55/RES_hhdet_in_fec!S55)</f>
        <v>0.92717396904555283</v>
      </c>
      <c r="T55" s="113">
        <f>IF(RES_hhdet_in_tes!T55=0,"",RES_hhdet_in_tes!T55/RES_hhdet_in_fec!T55)</f>
        <v>0.92902838249278452</v>
      </c>
      <c r="U55" s="113">
        <f>IF(RES_hhdet_in_tes!U55=0,"",RES_hhdet_in_tes!U55/RES_hhdet_in_fec!U55)</f>
        <v>0.94441397165475882</v>
      </c>
      <c r="V55" s="113">
        <f>IF(RES_hhdet_in_tes!V55=0,"",RES_hhdet_in_tes!V55/RES_hhdet_in_fec!V55)</f>
        <v>0.94893663392387129</v>
      </c>
      <c r="W55" s="113">
        <f>IF(RES_hhdet_in_tes!W55=0,"",RES_hhdet_in_tes!W55/RES_hhdet_in_fec!W55)</f>
        <v>0.95283714088357874</v>
      </c>
      <c r="X55" s="113">
        <f>IF(RES_hhdet_in_tes!X55=0,"",RES_hhdet_in_tes!X55/RES_hhdet_in_fec!X55)</f>
        <v>0.95745649646517705</v>
      </c>
      <c r="Y55" s="113">
        <f>IF(RES_hhdet_in_tes!Y55=0,"",RES_hhdet_in_tes!Y55/RES_hhdet_in_fec!Y55)</f>
        <v>0.96247253639317021</v>
      </c>
      <c r="DA55" s="132" t="s">
        <v>3638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0.67964398920064861</v>
      </c>
      <c r="D56" s="111">
        <f>IF(RES_hhdet_in_tes!D56=0,"",RES_hhdet_in_tes!D56/RES_hhdet_in_fec!D56)</f>
        <v>0.67544544097876968</v>
      </c>
      <c r="E56" s="111">
        <f>IF(RES_hhdet_in_tes!E56=0,"",RES_hhdet_in_tes!E56/RES_hhdet_in_fec!E56)</f>
        <v>0.6898749027102915</v>
      </c>
      <c r="F56" s="111">
        <f>IF(RES_hhdet_in_tes!F56=0,"",RES_hhdet_in_tes!F56/RES_hhdet_in_fec!F56)</f>
        <v>0.65317356003478511</v>
      </c>
      <c r="G56" s="111">
        <f>IF(RES_hhdet_in_tes!G56=0,"",RES_hhdet_in_tes!G56/RES_hhdet_in_fec!G56)</f>
        <v>0.68115005896273906</v>
      </c>
      <c r="H56" s="111">
        <f>IF(RES_hhdet_in_tes!H56=0,"",RES_hhdet_in_tes!H56/RES_hhdet_in_fec!H56)</f>
        <v>0.71292855445413272</v>
      </c>
      <c r="I56" s="111">
        <f>IF(RES_hhdet_in_tes!I56=0,"",RES_hhdet_in_tes!I56/RES_hhdet_in_fec!I56)</f>
        <v>0.66841561983523146</v>
      </c>
      <c r="J56" s="111">
        <f>IF(RES_hhdet_in_tes!J56=0,"",RES_hhdet_in_tes!J56/RES_hhdet_in_fec!J56)</f>
        <v>0.66309838854957293</v>
      </c>
      <c r="K56" s="111">
        <f>IF(RES_hhdet_in_tes!K56=0,"",RES_hhdet_in_tes!K56/RES_hhdet_in_fec!K56)</f>
        <v>0.69311382617028872</v>
      </c>
      <c r="L56" s="111">
        <f>IF(RES_hhdet_in_tes!L56=0,"",RES_hhdet_in_tes!L56/RES_hhdet_in_fec!L56)</f>
        <v>0.68555585818399212</v>
      </c>
      <c r="M56" s="111">
        <f>IF(RES_hhdet_in_tes!M56=0,"",RES_hhdet_in_tes!M56/RES_hhdet_in_fec!M56)</f>
        <v>0.7506420670429399</v>
      </c>
      <c r="N56" s="111">
        <f>IF(RES_hhdet_in_tes!N56=0,"",RES_hhdet_in_tes!N56/RES_hhdet_in_fec!N56)</f>
        <v>0.76662261872135473</v>
      </c>
      <c r="O56" s="111">
        <f>IF(RES_hhdet_in_tes!O56=0,"",RES_hhdet_in_tes!O56/RES_hhdet_in_fec!O56)</f>
        <v>0.79112968651419247</v>
      </c>
      <c r="P56" s="111">
        <f>IF(RES_hhdet_in_tes!P56=0,"",RES_hhdet_in_tes!P56/RES_hhdet_in_fec!P56)</f>
        <v>0.79937598116826236</v>
      </c>
      <c r="Q56" s="111">
        <f>IF(RES_hhdet_in_tes!Q56=0,"",RES_hhdet_in_tes!Q56/RES_hhdet_in_fec!Q56)</f>
        <v>0.81414054513405365</v>
      </c>
      <c r="R56" s="111">
        <f>IF(RES_hhdet_in_tes!R56=0,"",RES_hhdet_in_tes!R56/RES_hhdet_in_fec!R56)</f>
        <v>0.73191917730108358</v>
      </c>
      <c r="S56" s="111">
        <f>IF(RES_hhdet_in_tes!S56=0,"",RES_hhdet_in_tes!S56/RES_hhdet_in_fec!S56)</f>
        <v>0.73618643349121227</v>
      </c>
      <c r="T56" s="111">
        <f>IF(RES_hhdet_in_tes!T56=0,"",RES_hhdet_in_tes!T56/RES_hhdet_in_fec!T56)</f>
        <v>0.75060392836723577</v>
      </c>
      <c r="U56" s="111">
        <f>IF(RES_hhdet_in_tes!U56=0,"",RES_hhdet_in_tes!U56/RES_hhdet_in_fec!U56)</f>
        <v>0.75406538789431099</v>
      </c>
      <c r="V56" s="111">
        <f>IF(RES_hhdet_in_tes!V56=0,"",RES_hhdet_in_tes!V56/RES_hhdet_in_fec!V56)</f>
        <v>0.82860358940078871</v>
      </c>
      <c r="W56" s="111">
        <f>IF(RES_hhdet_in_tes!W56=0,"",RES_hhdet_in_tes!W56/RES_hhdet_in_fec!W56)</f>
        <v>0.79553184039852065</v>
      </c>
      <c r="X56" s="111">
        <f>IF(RES_hhdet_in_tes!X56=0,"",RES_hhdet_in_tes!X56/RES_hhdet_in_fec!X56)</f>
        <v>0.85089451308588027</v>
      </c>
      <c r="Y56" s="111">
        <f>IF(RES_hhdet_in_tes!Y56=0,"",RES_hhdet_in_tes!Y56/RES_hhdet_in_fec!Y56)</f>
        <v>0.81783018728953738</v>
      </c>
      <c r="DA56" s="63" t="s">
        <v>3639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>
        <f>IF(RES_hhdet_in_tes!Q57=0,"",RES_hhdet_in_tes!Q57/RES_hhdet_in_fec!Q57)</f>
        <v>1</v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X57" s="111">
        <f>IF(RES_hhdet_in_tes!X57=0,"",RES_hhdet_in_tes!X57/RES_hhdet_in_fec!X57)</f>
        <v>1</v>
      </c>
      <c r="Y57" s="111">
        <f>IF(RES_hhdet_in_tes!Y57=0,"",RES_hhdet_in_tes!Y57/RES_hhdet_in_fec!Y57)</f>
        <v>1</v>
      </c>
      <c r="DA57" s="63" t="s">
        <v>3640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0.73780358342985231</v>
      </c>
      <c r="D58" s="124">
        <f>IF(RES_hhdet_in_tes!D58=0,"",RES_hhdet_in_tes!D58/RES_hhdet_in_fec!D58)</f>
        <v>0.73363953137280324</v>
      </c>
      <c r="E58" s="124">
        <f>IF(RES_hhdet_in_tes!E58=0,"",RES_hhdet_in_tes!E58/RES_hhdet_in_fec!E58)</f>
        <v>0.7314397720385144</v>
      </c>
      <c r="F58" s="124">
        <f>IF(RES_hhdet_in_tes!F58=0,"",RES_hhdet_in_tes!F58/RES_hhdet_in_fec!F58)</f>
        <v>0.72983177419346423</v>
      </c>
      <c r="G58" s="124">
        <f>IF(RES_hhdet_in_tes!G58=0,"",RES_hhdet_in_tes!G58/RES_hhdet_in_fec!G58)</f>
        <v>0.73770767458654718</v>
      </c>
      <c r="H58" s="124">
        <f>IF(RES_hhdet_in_tes!H58=0,"",RES_hhdet_in_tes!H58/RES_hhdet_in_fec!H58)</f>
        <v>0.75151787718828655</v>
      </c>
      <c r="I58" s="124">
        <f>IF(RES_hhdet_in_tes!I58=0,"",RES_hhdet_in_tes!I58/RES_hhdet_in_fec!I58)</f>
        <v>0.74097599667351222</v>
      </c>
      <c r="J58" s="124">
        <f>IF(RES_hhdet_in_tes!J58=0,"",RES_hhdet_in_tes!J58/RES_hhdet_in_fec!J58)</f>
        <v>0.74639998605686997</v>
      </c>
      <c r="K58" s="124">
        <f>IF(RES_hhdet_in_tes!K58=0,"",RES_hhdet_in_tes!K58/RES_hhdet_in_fec!K58)</f>
        <v>0.73859146524575914</v>
      </c>
      <c r="L58" s="124">
        <f>IF(RES_hhdet_in_tes!L58=0,"",RES_hhdet_in_tes!L58/RES_hhdet_in_fec!L58)</f>
        <v>0.74526703720591458</v>
      </c>
      <c r="M58" s="124">
        <f>IF(RES_hhdet_in_tes!M58=0,"",RES_hhdet_in_tes!M58/RES_hhdet_in_fec!M58)</f>
        <v>0.74646430254646934</v>
      </c>
      <c r="N58" s="124">
        <f>IF(RES_hhdet_in_tes!N58=0,"",RES_hhdet_in_tes!N58/RES_hhdet_in_fec!N58)</f>
        <v>0.75576761022527317</v>
      </c>
      <c r="O58" s="124">
        <f>IF(RES_hhdet_in_tes!O58=0,"",RES_hhdet_in_tes!O58/RES_hhdet_in_fec!O58)</f>
        <v>0.75731866623634136</v>
      </c>
      <c r="P58" s="124">
        <f>IF(RES_hhdet_in_tes!P58=0,"",RES_hhdet_in_tes!P58/RES_hhdet_in_fec!P58)</f>
        <v>0.76805172205162775</v>
      </c>
      <c r="Q58" s="124">
        <f>IF(RES_hhdet_in_tes!Q58=0,"",RES_hhdet_in_tes!Q58/RES_hhdet_in_fec!Q58)</f>
        <v>0.76292321255530093</v>
      </c>
      <c r="R58" s="124">
        <f>IF(RES_hhdet_in_tes!R58=0,"",RES_hhdet_in_tes!R58/RES_hhdet_in_fec!R58)</f>
        <v>0.77578982276330521</v>
      </c>
      <c r="S58" s="124">
        <f>IF(RES_hhdet_in_tes!S58=0,"",RES_hhdet_in_tes!S58/RES_hhdet_in_fec!S58)</f>
        <v>0.79988142151769348</v>
      </c>
      <c r="T58" s="124">
        <f>IF(RES_hhdet_in_tes!T58=0,"",RES_hhdet_in_tes!T58/RES_hhdet_in_fec!T58)</f>
        <v>0.81387976780771709</v>
      </c>
      <c r="U58" s="124">
        <f>IF(RES_hhdet_in_tes!U58=0,"",RES_hhdet_in_tes!U58/RES_hhdet_in_fec!U58)</f>
        <v>0.82185202831409565</v>
      </c>
      <c r="V58" s="124">
        <f>IF(RES_hhdet_in_tes!V58=0,"",RES_hhdet_in_tes!V58/RES_hhdet_in_fec!V58)</f>
        <v>0.82263329564929522</v>
      </c>
      <c r="W58" s="124">
        <f>IF(RES_hhdet_in_tes!W58=0,"",RES_hhdet_in_tes!W58/RES_hhdet_in_fec!W58)</f>
        <v>0.8375567203908979</v>
      </c>
      <c r="X58" s="124">
        <f>IF(RES_hhdet_in_tes!X58=0,"",RES_hhdet_in_tes!X58/RES_hhdet_in_fec!X58)</f>
        <v>0.86085787182346174</v>
      </c>
      <c r="Y58" s="124">
        <f>IF(RES_hhdet_in_tes!Y58=0,"",RES_hhdet_in_tes!Y58/RES_hhdet_in_fec!Y58)</f>
        <v>0.87267733289485627</v>
      </c>
      <c r="DA58" s="130" t="s">
        <v>3641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0.60641570090146346</v>
      </c>
      <c r="D59" s="111">
        <f>IF(RES_hhdet_in_tes!D59=0,"",RES_hhdet_in_tes!D59/RES_hhdet_in_fec!D59)</f>
        <v>0.59702541026672595</v>
      </c>
      <c r="E59" s="111">
        <f>IF(RES_hhdet_in_tes!E59=0,"",RES_hhdet_in_tes!E59/RES_hhdet_in_fec!E59)</f>
        <v>0.59471603345214297</v>
      </c>
      <c r="F59" s="111">
        <f>IF(RES_hhdet_in_tes!F59=0,"",RES_hhdet_in_tes!F59/RES_hhdet_in_fec!F59)</f>
        <v>0.59167967850420145</v>
      </c>
      <c r="G59" s="111">
        <f>IF(RES_hhdet_in_tes!G59=0,"",RES_hhdet_in_tes!G59/RES_hhdet_in_fec!G59)</f>
        <v>0.59407916354931634</v>
      </c>
      <c r="H59" s="111">
        <f>IF(RES_hhdet_in_tes!H59=0,"",RES_hhdet_in_tes!H59/RES_hhdet_in_fec!H59)</f>
        <v>0.60227042516091156</v>
      </c>
      <c r="I59" s="111">
        <f>IF(RES_hhdet_in_tes!I59=0,"",RES_hhdet_in_tes!I59/RES_hhdet_in_fec!I59)</f>
        <v>0.59857786459360995</v>
      </c>
      <c r="J59" s="111">
        <f>IF(RES_hhdet_in_tes!J59=0,"",RES_hhdet_in_tes!J59/RES_hhdet_in_fec!J59)</f>
        <v>0.59584871981412291</v>
      </c>
      <c r="K59" s="111">
        <f>IF(RES_hhdet_in_tes!K59=0,"",RES_hhdet_in_tes!K59/RES_hhdet_in_fec!K59)</f>
        <v>0.6001500769966237</v>
      </c>
      <c r="L59" s="111">
        <f>IF(RES_hhdet_in_tes!L59=0,"",RES_hhdet_in_tes!L59/RES_hhdet_in_fec!L59)</f>
        <v>0.59778741429493676</v>
      </c>
      <c r="M59" s="111">
        <f>IF(RES_hhdet_in_tes!M59=0,"",RES_hhdet_in_tes!M59/RES_hhdet_in_fec!M59)</f>
        <v>0.60221750800995433</v>
      </c>
      <c r="N59" s="111">
        <f>IF(RES_hhdet_in_tes!N59=0,"",RES_hhdet_in_tes!N59/RES_hhdet_in_fec!N59)</f>
        <v>0.60321638176383585</v>
      </c>
      <c r="O59" s="111">
        <f>IF(RES_hhdet_in_tes!O59=0,"",RES_hhdet_in_tes!O59/RES_hhdet_in_fec!O59)</f>
        <v>0.60077598779642072</v>
      </c>
      <c r="P59" s="111">
        <f>IF(RES_hhdet_in_tes!P59=0,"",RES_hhdet_in_tes!P59/RES_hhdet_in_fec!P59)</f>
        <v>0.58330738712006303</v>
      </c>
      <c r="Q59" s="111">
        <f>IF(RES_hhdet_in_tes!Q59=0,"",RES_hhdet_in_tes!Q59/RES_hhdet_in_fec!Q59)</f>
        <v>0.58881700036634688</v>
      </c>
      <c r="R59" s="111">
        <f>IF(RES_hhdet_in_tes!R59=0,"",RES_hhdet_in_tes!R59/RES_hhdet_in_fec!R59)</f>
        <v>0.59729542970251182</v>
      </c>
      <c r="S59" s="111">
        <f>IF(RES_hhdet_in_tes!S59=0,"",RES_hhdet_in_tes!S59/RES_hhdet_in_fec!S59)</f>
        <v>0.60671883011615502</v>
      </c>
      <c r="T59" s="111">
        <f>IF(RES_hhdet_in_tes!T59=0,"",RES_hhdet_in_tes!T59/RES_hhdet_in_fec!T59)</f>
        <v>0.61170959410578618</v>
      </c>
      <c r="U59" s="111">
        <f>IF(RES_hhdet_in_tes!U59=0,"",RES_hhdet_in_tes!U59/RES_hhdet_in_fec!U59)</f>
        <v>0.61390872705661914</v>
      </c>
      <c r="V59" s="111">
        <f>IF(RES_hhdet_in_tes!V59=0,"",RES_hhdet_in_tes!V59/RES_hhdet_in_fec!V59)</f>
        <v>0.61360487401196062</v>
      </c>
      <c r="W59" s="111">
        <f>IF(RES_hhdet_in_tes!W59=0,"",RES_hhdet_in_tes!W59/RES_hhdet_in_fec!W59)</f>
        <v>0.61351481394981322</v>
      </c>
      <c r="X59" s="111">
        <f>IF(RES_hhdet_in_tes!X59=0,"",RES_hhdet_in_tes!X59/RES_hhdet_in_fec!X59)</f>
        <v>0.608116098170848</v>
      </c>
      <c r="Y59" s="111">
        <f>IF(RES_hhdet_in_tes!Y59=0,"",RES_hhdet_in_tes!Y59/RES_hhdet_in_fec!Y59)</f>
        <v>0.61048030221498006</v>
      </c>
      <c r="DA59" s="63" t="s">
        <v>3642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0.76664327101521701</v>
      </c>
      <c r="D60" s="45">
        <f>IF(RES_hhdet_in_tes!D60=0,"",RES_hhdet_in_tes!D60/RES_hhdet_in_fec!D60)</f>
        <v>0.76477696765641745</v>
      </c>
      <c r="E60" s="45">
        <f>IF(RES_hhdet_in_tes!E60=0,"",RES_hhdet_in_tes!E60/RES_hhdet_in_fec!E60)</f>
        <v>0.76570072332445993</v>
      </c>
      <c r="F60" s="45">
        <f>IF(RES_hhdet_in_tes!F60=0,"",RES_hhdet_in_tes!F60/RES_hhdet_in_fec!F60)</f>
        <v>0.7659254145708877</v>
      </c>
      <c r="G60" s="45">
        <f>IF(RES_hhdet_in_tes!G60=0,"",RES_hhdet_in_tes!G60/RES_hhdet_in_fec!G60)</f>
        <v>0.77129099269016743</v>
      </c>
      <c r="H60" s="45">
        <f>IF(RES_hhdet_in_tes!H60=0,"",RES_hhdet_in_tes!H60/RES_hhdet_in_fec!H60)</f>
        <v>0.77559991085732916</v>
      </c>
      <c r="I60" s="45">
        <f>IF(RES_hhdet_in_tes!I60=0,"",RES_hhdet_in_tes!I60/RES_hhdet_in_fec!I60)</f>
        <v>0.77255171807175405</v>
      </c>
      <c r="J60" s="45">
        <f>IF(RES_hhdet_in_tes!J60=0,"",RES_hhdet_in_tes!J60/RES_hhdet_in_fec!J60)</f>
        <v>0.77451451410978267</v>
      </c>
      <c r="K60" s="45">
        <f>IF(RES_hhdet_in_tes!K60=0,"",RES_hhdet_in_tes!K60/RES_hhdet_in_fec!K60)</f>
        <v>0.77502871667791895</v>
      </c>
      <c r="L60" s="45">
        <f>IF(RES_hhdet_in_tes!L60=0,"",RES_hhdet_in_tes!L60/RES_hhdet_in_fec!L60)</f>
        <v>0.77927824144959479</v>
      </c>
      <c r="M60" s="45">
        <f>IF(RES_hhdet_in_tes!M60=0,"",RES_hhdet_in_tes!M60/RES_hhdet_in_fec!M60)</f>
        <v>0.78275304516398547</v>
      </c>
      <c r="N60" s="45">
        <f>IF(RES_hhdet_in_tes!N60=0,"",RES_hhdet_in_tes!N60/RES_hhdet_in_fec!N60)</f>
        <v>0.78625987679886933</v>
      </c>
      <c r="O60" s="45">
        <f>IF(RES_hhdet_in_tes!O60=0,"",RES_hhdet_in_tes!O60/RES_hhdet_in_fec!O60)</f>
        <v>0.79012737851095716</v>
      </c>
      <c r="P60" s="45">
        <f>IF(RES_hhdet_in_tes!P60=0,"",RES_hhdet_in_tes!P60/RES_hhdet_in_fec!P60)</f>
        <v>0.79392793895754032</v>
      </c>
      <c r="Q60" s="45">
        <f>IF(RES_hhdet_in_tes!Q60=0,"",RES_hhdet_in_tes!Q60/RES_hhdet_in_fec!Q60)</f>
        <v>0.79898813992148854</v>
      </c>
      <c r="R60" s="45">
        <f>IF(RES_hhdet_in_tes!R60=0,"",RES_hhdet_in_tes!R60/RES_hhdet_in_fec!R60)</f>
        <v>0.81295808510042267</v>
      </c>
      <c r="S60" s="45">
        <f>IF(RES_hhdet_in_tes!S60=0,"",RES_hhdet_in_tes!S60/RES_hhdet_in_fec!S60)</f>
        <v>0.8324258806237248</v>
      </c>
      <c r="T60" s="45">
        <f>IF(RES_hhdet_in_tes!T60=0,"",RES_hhdet_in_tes!T60/RES_hhdet_in_fec!T60)</f>
        <v>0.84935839904661714</v>
      </c>
      <c r="U60" s="45">
        <f>IF(RES_hhdet_in_tes!U60=0,"",RES_hhdet_in_tes!U60/RES_hhdet_in_fec!U60)</f>
        <v>0.86413676196044353</v>
      </c>
      <c r="V60" s="45">
        <f>IF(RES_hhdet_in_tes!V60=0,"",RES_hhdet_in_tes!V60/RES_hhdet_in_fec!V60)</f>
        <v>0.87475838862484778</v>
      </c>
      <c r="W60" s="45">
        <f>IF(RES_hhdet_in_tes!W60=0,"",RES_hhdet_in_tes!W60/RES_hhdet_in_fec!W60)</f>
        <v>0.88494705573176669</v>
      </c>
      <c r="X60" s="45">
        <f>IF(RES_hhdet_in_tes!X60=0,"",RES_hhdet_in_tes!X60/RES_hhdet_in_fec!X60)</f>
        <v>0.89382616351135225</v>
      </c>
      <c r="Y60" s="45">
        <f>IF(RES_hhdet_in_tes!Y60=0,"",RES_hhdet_in_tes!Y60/RES_hhdet_in_fec!Y60)</f>
        <v>0.90035620035976882</v>
      </c>
      <c r="DA60" s="60" t="s">
        <v>3643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0.59161756841103175</v>
      </c>
      <c r="D62" s="119">
        <f>IF(RES_hhdet_in_tes!D62=0,"",RES_hhdet_in_tes!D62/RES_hhdet_in_fec!D62)</f>
        <v>0.59504839233326778</v>
      </c>
      <c r="E62" s="119">
        <f>IF(RES_hhdet_in_tes!E62=0,"",RES_hhdet_in_tes!E62/RES_hhdet_in_fec!E62)</f>
        <v>0.60815548537990116</v>
      </c>
      <c r="F62" s="119">
        <f>IF(RES_hhdet_in_tes!F62=0,"",RES_hhdet_in_tes!F62/RES_hhdet_in_fec!F62)</f>
        <v>0.60232697634219867</v>
      </c>
      <c r="G62" s="119">
        <f>IF(RES_hhdet_in_tes!G62=0,"",RES_hhdet_in_tes!G62/RES_hhdet_in_fec!G62)</f>
        <v>0.60885853243950128</v>
      </c>
      <c r="H62" s="119">
        <f>IF(RES_hhdet_in_tes!H62=0,"",RES_hhdet_in_tes!H62/RES_hhdet_in_fec!H62)</f>
        <v>0.61692064561814131</v>
      </c>
      <c r="I62" s="119">
        <f>IF(RES_hhdet_in_tes!I62=0,"",RES_hhdet_in_tes!I62/RES_hhdet_in_fec!I62)</f>
        <v>0.62430998961170214</v>
      </c>
      <c r="J62" s="119">
        <f>IF(RES_hhdet_in_tes!J62=0,"",RES_hhdet_in_tes!J62/RES_hhdet_in_fec!J62)</f>
        <v>0.63351002102080489</v>
      </c>
      <c r="K62" s="119">
        <f>IF(RES_hhdet_in_tes!K62=0,"",RES_hhdet_in_tes!K62/RES_hhdet_in_fec!K62)</f>
        <v>0.63684179000035013</v>
      </c>
      <c r="L62" s="119">
        <f>IF(RES_hhdet_in_tes!L62=0,"",RES_hhdet_in_tes!L62/RES_hhdet_in_fec!L62)</f>
        <v>0.64444965648650565</v>
      </c>
      <c r="M62" s="119">
        <f>IF(RES_hhdet_in_tes!M62=0,"",RES_hhdet_in_tes!M62/RES_hhdet_in_fec!M62)</f>
        <v>0.64901075380137574</v>
      </c>
      <c r="N62" s="119">
        <f>IF(RES_hhdet_in_tes!N62=0,"",RES_hhdet_in_tes!N62/RES_hhdet_in_fec!N62)</f>
        <v>0.68357692338904097</v>
      </c>
      <c r="O62" s="119">
        <f>IF(RES_hhdet_in_tes!O62=0,"",RES_hhdet_in_tes!O62/RES_hhdet_in_fec!O62)</f>
        <v>0.70668936760122447</v>
      </c>
      <c r="P62" s="119">
        <f>IF(RES_hhdet_in_tes!P62=0,"",RES_hhdet_in_tes!P62/RES_hhdet_in_fec!P62)</f>
        <v>0.74228406766760813</v>
      </c>
      <c r="Q62" s="119">
        <f>IF(RES_hhdet_in_tes!Q62=0,"",RES_hhdet_in_tes!Q62/RES_hhdet_in_fec!Q62)</f>
        <v>0.78083890013156887</v>
      </c>
      <c r="R62" s="119">
        <f>IF(RES_hhdet_in_tes!R62=0,"",RES_hhdet_in_tes!R62/RES_hhdet_in_fec!R62)</f>
        <v>0.79371388919093044</v>
      </c>
      <c r="S62" s="119">
        <f>IF(RES_hhdet_in_tes!S62=0,"",RES_hhdet_in_tes!S62/RES_hhdet_in_fec!S62)</f>
        <v>0.80698447775443749</v>
      </c>
      <c r="T62" s="119">
        <f>IF(RES_hhdet_in_tes!T62=0,"",RES_hhdet_in_tes!T62/RES_hhdet_in_fec!T62)</f>
        <v>0.82119011522518226</v>
      </c>
      <c r="U62" s="119">
        <f>IF(RES_hhdet_in_tes!U62=0,"",RES_hhdet_in_tes!U62/RES_hhdet_in_fec!U62)</f>
        <v>0.8255265971073561</v>
      </c>
      <c r="V62" s="119">
        <f>IF(RES_hhdet_in_tes!V62=0,"",RES_hhdet_in_tes!V62/RES_hhdet_in_fec!V62)</f>
        <v>0.83022884716849032</v>
      </c>
      <c r="W62" s="119">
        <f>IF(RES_hhdet_in_tes!W62=0,"",RES_hhdet_in_tes!W62/RES_hhdet_in_fec!W62)</f>
        <v>0.83285301731854589</v>
      </c>
      <c r="X62" s="119">
        <f>IF(RES_hhdet_in_tes!X62=0,"",RES_hhdet_in_tes!X62/RES_hhdet_in_fec!X62)</f>
        <v>0.84028379544876208</v>
      </c>
      <c r="Y62" s="119">
        <f>IF(RES_hhdet_in_tes!Y62=0,"",RES_hhdet_in_tes!Y62/RES_hhdet_in_fec!Y62)</f>
        <v>0.83709803794598592</v>
      </c>
      <c r="DA62" s="129" t="s">
        <v>3644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0.57837040853994526</v>
      </c>
      <c r="D63" s="124">
        <f>IF(RES_hhdet_in_tes!D63=0,"",RES_hhdet_in_tes!D63/RES_hhdet_in_fec!D63)</f>
        <v>0.57978462819298127</v>
      </c>
      <c r="E63" s="124">
        <f>IF(RES_hhdet_in_tes!E63=0,"",RES_hhdet_in_tes!E63/RES_hhdet_in_fec!E63)</f>
        <v>0.58118379400329034</v>
      </c>
      <c r="F63" s="124">
        <f>IF(RES_hhdet_in_tes!F63=0,"",RES_hhdet_in_tes!F63/RES_hhdet_in_fec!F63)</f>
        <v>0.58475113074912521</v>
      </c>
      <c r="G63" s="124">
        <f>IF(RES_hhdet_in_tes!G63=0,"",RES_hhdet_in_tes!G63/RES_hhdet_in_fec!G63)</f>
        <v>0.59107691986318878</v>
      </c>
      <c r="H63" s="124">
        <f>IF(RES_hhdet_in_tes!H63=0,"",RES_hhdet_in_tes!H63/RES_hhdet_in_fec!H63)</f>
        <v>0.59736920061264098</v>
      </c>
      <c r="I63" s="124">
        <f>IF(RES_hhdet_in_tes!I63=0,"",RES_hhdet_in_tes!I63/RES_hhdet_in_fec!I63)</f>
        <v>0.60342479822713913</v>
      </c>
      <c r="J63" s="124">
        <f>IF(RES_hhdet_in_tes!J63=0,"",RES_hhdet_in_tes!J63/RES_hhdet_in_fec!J63)</f>
        <v>0.60769126619408242</v>
      </c>
      <c r="K63" s="124">
        <f>IF(RES_hhdet_in_tes!K63=0,"",RES_hhdet_in_tes!K63/RES_hhdet_in_fec!K63)</f>
        <v>0.61453183169731962</v>
      </c>
      <c r="L63" s="124">
        <f>IF(RES_hhdet_in_tes!L63=0,"",RES_hhdet_in_tes!L63/RES_hhdet_in_fec!L63)</f>
        <v>0.6266098578293795</v>
      </c>
      <c r="M63" s="124">
        <f>IF(RES_hhdet_in_tes!M63=0,"",RES_hhdet_in_tes!M63/RES_hhdet_in_fec!M63)</f>
        <v>0.63154072818227891</v>
      </c>
      <c r="N63" s="124">
        <f>IF(RES_hhdet_in_tes!N63=0,"",RES_hhdet_in_tes!N63/RES_hhdet_in_fec!N63)</f>
        <v>0.66113256510607832</v>
      </c>
      <c r="O63" s="124">
        <f>IF(RES_hhdet_in_tes!O63=0,"",RES_hhdet_in_tes!O63/RES_hhdet_in_fec!O63)</f>
        <v>0.69236248990284099</v>
      </c>
      <c r="P63" s="124">
        <f>IF(RES_hhdet_in_tes!P63=0,"",RES_hhdet_in_tes!P63/RES_hhdet_in_fec!P63)</f>
        <v>0.73508001313734217</v>
      </c>
      <c r="Q63" s="124">
        <f>IF(RES_hhdet_in_tes!Q63=0,"",RES_hhdet_in_tes!Q63/RES_hhdet_in_fec!Q63)</f>
        <v>0.77378658173269221</v>
      </c>
      <c r="R63" s="124">
        <f>IF(RES_hhdet_in_tes!R63=0,"",RES_hhdet_in_tes!R63/RES_hhdet_in_fec!R63)</f>
        <v>0.78471271036030121</v>
      </c>
      <c r="S63" s="124">
        <f>IF(RES_hhdet_in_tes!S63=0,"",RES_hhdet_in_tes!S63/RES_hhdet_in_fec!S63)</f>
        <v>0.79477357014324423</v>
      </c>
      <c r="T63" s="124">
        <f>IF(RES_hhdet_in_tes!T63=0,"",RES_hhdet_in_tes!T63/RES_hhdet_in_fec!T63)</f>
        <v>0.80475366152369654</v>
      </c>
      <c r="U63" s="124">
        <f>IF(RES_hhdet_in_tes!U63=0,"",RES_hhdet_in_tes!U63/RES_hhdet_in_fec!U63)</f>
        <v>0.81241419144520743</v>
      </c>
      <c r="V63" s="124">
        <f>IF(RES_hhdet_in_tes!V63=0,"",RES_hhdet_in_tes!V63/RES_hhdet_in_fec!V63)</f>
        <v>0.82262663757215904</v>
      </c>
      <c r="W63" s="124">
        <f>IF(RES_hhdet_in_tes!W63=0,"",RES_hhdet_in_tes!W63/RES_hhdet_in_fec!W63)</f>
        <v>0.82379907528276919</v>
      </c>
      <c r="X63" s="124">
        <f>IF(RES_hhdet_in_tes!X63=0,"",RES_hhdet_in_tes!X63/RES_hhdet_in_fec!X63)</f>
        <v>0.82718554118300458</v>
      </c>
      <c r="Y63" s="124">
        <f>IF(RES_hhdet_in_tes!Y63=0,"",RES_hhdet_in_tes!Y63/RES_hhdet_in_fec!Y63)</f>
        <v>0.82727689557535378</v>
      </c>
      <c r="DA63" s="130" t="s">
        <v>3645</v>
      </c>
    </row>
    <row r="64" spans="1:105" ht="12" customHeight="1" x14ac:dyDescent="0.25">
      <c r="A64" s="97" t="s">
        <v>213</v>
      </c>
      <c r="B64" s="111"/>
      <c r="C64" s="111">
        <f>IF(RES_hhdet_in_tes!C64=0,"",RES_hhdet_in_tes!C64/RES_hhdet_in_fec!C64)</f>
        <v>0.57271585315867801</v>
      </c>
      <c r="D64" s="111">
        <f>IF(RES_hhdet_in_tes!D64=0,"",RES_hhdet_in_tes!D64/RES_hhdet_in_fec!D64)</f>
        <v>0.57429111534756772</v>
      </c>
      <c r="E64" s="111">
        <f>IF(RES_hhdet_in_tes!E64=0,"",RES_hhdet_in_tes!E64/RES_hhdet_in_fec!E64)</f>
        <v>0.57588192725276421</v>
      </c>
      <c r="F64" s="111">
        <f>IF(RES_hhdet_in_tes!F64=0,"",RES_hhdet_in_tes!F64/RES_hhdet_in_fec!F64)</f>
        <v>0.57941450068046785</v>
      </c>
      <c r="G64" s="111">
        <f>IF(RES_hhdet_in_tes!G64=0,"",RES_hhdet_in_tes!G64/RES_hhdet_in_fec!G64)</f>
        <v>0.58585065073901343</v>
      </c>
      <c r="H64" s="111">
        <f>IF(RES_hhdet_in_tes!H64=0,"",RES_hhdet_in_tes!H64/RES_hhdet_in_fec!H64)</f>
        <v>0.5923568654888749</v>
      </c>
      <c r="I64" s="111">
        <f>IF(RES_hhdet_in_tes!I64=0,"",RES_hhdet_in_tes!I64/RES_hhdet_in_fec!I64)</f>
        <v>0.59844842154764422</v>
      </c>
      <c r="J64" s="111">
        <f>IF(RES_hhdet_in_tes!J64=0,"",RES_hhdet_in_tes!J64/RES_hhdet_in_fec!J64)</f>
        <v>0.60281722961053197</v>
      </c>
      <c r="K64" s="111">
        <f>IF(RES_hhdet_in_tes!K64=0,"",RES_hhdet_in_tes!K64/RES_hhdet_in_fec!K64)</f>
        <v>0.60980010836074239</v>
      </c>
      <c r="L64" s="111">
        <f>IF(RES_hhdet_in_tes!L64=0,"",RES_hhdet_in_tes!L64/RES_hhdet_in_fec!L64)</f>
        <v>0.62197502958038864</v>
      </c>
      <c r="M64" s="111">
        <f>IF(RES_hhdet_in_tes!M64=0,"",RES_hhdet_in_tes!M64/RES_hhdet_in_fec!M64)</f>
        <v>0.62708087472373497</v>
      </c>
      <c r="N64" s="111">
        <f>IF(RES_hhdet_in_tes!N64=0,"",RES_hhdet_in_tes!N64/RES_hhdet_in_fec!N64)</f>
        <v>0.65689728052877339</v>
      </c>
      <c r="O64" s="111">
        <f>IF(RES_hhdet_in_tes!O64=0,"",RES_hhdet_in_tes!O64/RES_hhdet_in_fec!O64)</f>
        <v>0.68828667317348158</v>
      </c>
      <c r="P64" s="111">
        <f>IF(RES_hhdet_in_tes!P64=0,"",RES_hhdet_in_tes!P64/RES_hhdet_in_fec!P64)</f>
        <v>0.73135634513090653</v>
      </c>
      <c r="Q64" s="111">
        <f>IF(RES_hhdet_in_tes!Q64=0,"",RES_hhdet_in_tes!Q64/RES_hhdet_in_fec!Q64)</f>
        <v>0.7704902445481554</v>
      </c>
      <c r="R64" s="111">
        <f>IF(RES_hhdet_in_tes!R64=0,"",RES_hhdet_in_tes!R64/RES_hhdet_in_fec!R64)</f>
        <v>0.78157890799216689</v>
      </c>
      <c r="S64" s="111">
        <f>IF(RES_hhdet_in_tes!S64=0,"",RES_hhdet_in_tes!S64/RES_hhdet_in_fec!S64)</f>
        <v>0.79180122015159771</v>
      </c>
      <c r="T64" s="111">
        <f>IF(RES_hhdet_in_tes!T64=0,"",RES_hhdet_in_tes!T64/RES_hhdet_in_fec!T64)</f>
        <v>0.80190668610250304</v>
      </c>
      <c r="U64" s="111">
        <f>IF(RES_hhdet_in_tes!U64=0,"",RES_hhdet_in_tes!U64/RES_hhdet_in_fec!U64)</f>
        <v>0.80966384114874779</v>
      </c>
      <c r="V64" s="111">
        <f>IF(RES_hhdet_in_tes!V64=0,"",RES_hhdet_in_tes!V64/RES_hhdet_in_fec!V64)</f>
        <v>0.82004651954717045</v>
      </c>
      <c r="W64" s="111">
        <f>IF(RES_hhdet_in_tes!W64=0,"",RES_hhdet_in_tes!W64/RES_hhdet_in_fec!W64)</f>
        <v>0.82119058252762278</v>
      </c>
      <c r="X64" s="111">
        <f>IF(RES_hhdet_in_tes!X64=0,"",RES_hhdet_in_tes!X64/RES_hhdet_in_fec!X64)</f>
        <v>0.82444977659173901</v>
      </c>
      <c r="Y64" s="111">
        <f>IF(RES_hhdet_in_tes!Y64=0,"",RES_hhdet_in_tes!Y64/RES_hhdet_in_fec!Y64)</f>
        <v>0.82471117187290321</v>
      </c>
      <c r="DA64" s="63" t="s">
        <v>3646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X65" s="111">
        <f>IF(RES_hhdet_in_tes!X65=0,"",RES_hhdet_in_tes!X65/RES_hhdet_in_fec!X65)</f>
        <v>1</v>
      </c>
      <c r="Y65" s="111">
        <f>IF(RES_hhdet_in_tes!Y65=0,"",RES_hhdet_in_tes!Y65/RES_hhdet_in_fec!Y65)</f>
        <v>1</v>
      </c>
      <c r="DA65" s="63" t="s">
        <v>3647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2.2654127904980501</v>
      </c>
      <c r="D66" s="124">
        <f>IF(RES_hhdet_in_tes!D66=0,"",RES_hhdet_in_tes!D66/RES_hhdet_in_fec!D66)</f>
        <v>2.36482071427193</v>
      </c>
      <c r="E66" s="124">
        <f>IF(RES_hhdet_in_tes!E66=0,"",RES_hhdet_in_tes!E66/RES_hhdet_in_fec!E66)</f>
        <v>2.4859865895562692</v>
      </c>
      <c r="F66" s="124">
        <f>IF(RES_hhdet_in_tes!F66=0,"",RES_hhdet_in_tes!F66/RES_hhdet_in_fec!F66)</f>
        <v>2.5790279332434825</v>
      </c>
      <c r="G66" s="124">
        <f>IF(RES_hhdet_in_tes!G66=0,"",RES_hhdet_in_tes!G66/RES_hhdet_in_fec!G66)</f>
        <v>2.6802138960406667</v>
      </c>
      <c r="H66" s="124">
        <f>IF(RES_hhdet_in_tes!H66=0,"",RES_hhdet_in_tes!H66/RES_hhdet_in_fec!H66)</f>
        <v>2.8369445988424222</v>
      </c>
      <c r="I66" s="124">
        <f>IF(RES_hhdet_in_tes!I66=0,"",RES_hhdet_in_tes!I66/RES_hhdet_in_fec!I66)</f>
        <v>2.8968508064872185</v>
      </c>
      <c r="J66" s="124">
        <f>IF(RES_hhdet_in_tes!J66=0,"",RES_hhdet_in_tes!J66/RES_hhdet_in_fec!J66)</f>
        <v>3.0172441124525466</v>
      </c>
      <c r="K66" s="124">
        <f>IF(RES_hhdet_in_tes!K66=0,"",RES_hhdet_in_tes!K66/RES_hhdet_in_fec!K66)</f>
        <v>3.1248177380963456</v>
      </c>
      <c r="L66" s="124">
        <f>IF(RES_hhdet_in_tes!L66=0,"",RES_hhdet_in_tes!L66/RES_hhdet_in_fec!L66)</f>
        <v>3.2415191744417351</v>
      </c>
      <c r="M66" s="124">
        <f>IF(RES_hhdet_in_tes!M66=0,"",RES_hhdet_in_tes!M66/RES_hhdet_in_fec!M66)</f>
        <v>3.4126702331652767</v>
      </c>
      <c r="N66" s="124">
        <f>IF(RES_hhdet_in_tes!N66=0,"",RES_hhdet_in_tes!N66/RES_hhdet_in_fec!N66)</f>
        <v>3.5153919210455888</v>
      </c>
      <c r="O66" s="124">
        <f>IF(RES_hhdet_in_tes!O66=0,"",RES_hhdet_in_tes!O66/RES_hhdet_in_fec!O66)</f>
        <v>3.7410977537574106</v>
      </c>
      <c r="P66" s="124">
        <f>IF(RES_hhdet_in_tes!P66=0,"",RES_hhdet_in_tes!P66/RES_hhdet_in_fec!P66)</f>
        <v>3.9420299816421838</v>
      </c>
      <c r="Q66" s="124">
        <f>IF(RES_hhdet_in_tes!Q66=0,"",RES_hhdet_in_tes!Q66/RES_hhdet_in_fec!Q66)</f>
        <v>3.9498106296915982</v>
      </c>
      <c r="R66" s="124">
        <f>IF(RES_hhdet_in_tes!R66=0,"",RES_hhdet_in_tes!R66/RES_hhdet_in_fec!R66)</f>
        <v>4.0118640418958025</v>
      </c>
      <c r="S66" s="124">
        <f>IF(RES_hhdet_in_tes!S66=0,"",RES_hhdet_in_tes!S66/RES_hhdet_in_fec!S66)</f>
        <v>3.9527880403015363</v>
      </c>
      <c r="T66" s="124">
        <f>IF(RES_hhdet_in_tes!T66=0,"",RES_hhdet_in_tes!T66/RES_hhdet_in_fec!T66)</f>
        <v>3.9461537844396886</v>
      </c>
      <c r="U66" s="124">
        <f>IF(RES_hhdet_in_tes!U66=0,"",RES_hhdet_in_tes!U66/RES_hhdet_in_fec!U66)</f>
        <v>3.98787598419587</v>
      </c>
      <c r="V66" s="124">
        <f>IF(RES_hhdet_in_tes!V66=0,"",RES_hhdet_in_tes!V66/RES_hhdet_in_fec!V66)</f>
        <v>4.0406848162815372</v>
      </c>
      <c r="W66" s="124">
        <f>IF(RES_hhdet_in_tes!W66=0,"",RES_hhdet_in_tes!W66/RES_hhdet_in_fec!W66)</f>
        <v>4.0442935237336517</v>
      </c>
      <c r="X66" s="124">
        <f>IF(RES_hhdet_in_tes!X66=0,"",RES_hhdet_in_tes!X66/RES_hhdet_in_fec!X66)</f>
        <v>4.1396341954589282</v>
      </c>
      <c r="Y66" s="124">
        <f>IF(RES_hhdet_in_tes!Y66=0,"",RES_hhdet_in_tes!Y66/RES_hhdet_in_fec!Y66)</f>
        <v>4.2708769335121222</v>
      </c>
      <c r="DA66" s="130" t="s">
        <v>3648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2.2654127904980501</v>
      </c>
      <c r="D67" s="111">
        <f>IF(RES_hhdet_in_tes!D67=0,"",RES_hhdet_in_tes!D67/RES_hhdet_in_fec!D67)</f>
        <v>2.36482071427193</v>
      </c>
      <c r="E67" s="111">
        <f>IF(RES_hhdet_in_tes!E67=0,"",RES_hhdet_in_tes!E67/RES_hhdet_in_fec!E67)</f>
        <v>2.4859865895562692</v>
      </c>
      <c r="F67" s="111">
        <f>IF(RES_hhdet_in_tes!F67=0,"",RES_hhdet_in_tes!F67/RES_hhdet_in_fec!F67)</f>
        <v>2.5790279332434825</v>
      </c>
      <c r="G67" s="111">
        <f>IF(RES_hhdet_in_tes!G67=0,"",RES_hhdet_in_tes!G67/RES_hhdet_in_fec!G67)</f>
        <v>2.6802138960406667</v>
      </c>
      <c r="H67" s="111">
        <f>IF(RES_hhdet_in_tes!H67=0,"",RES_hhdet_in_tes!H67/RES_hhdet_in_fec!H67)</f>
        <v>2.8369445988424222</v>
      </c>
      <c r="I67" s="111">
        <f>IF(RES_hhdet_in_tes!I67=0,"",RES_hhdet_in_tes!I67/RES_hhdet_in_fec!I67)</f>
        <v>2.8968508064872185</v>
      </c>
      <c r="J67" s="111">
        <f>IF(RES_hhdet_in_tes!J67=0,"",RES_hhdet_in_tes!J67/RES_hhdet_in_fec!J67)</f>
        <v>3.0172441124525466</v>
      </c>
      <c r="K67" s="111">
        <f>IF(RES_hhdet_in_tes!K67=0,"",RES_hhdet_in_tes!K67/RES_hhdet_in_fec!K67)</f>
        <v>3.1248177380963456</v>
      </c>
      <c r="L67" s="111">
        <f>IF(RES_hhdet_in_tes!L67=0,"",RES_hhdet_in_tes!L67/RES_hhdet_in_fec!L67)</f>
        <v>3.2415191744417351</v>
      </c>
      <c r="M67" s="111">
        <f>IF(RES_hhdet_in_tes!M67=0,"",RES_hhdet_in_tes!M67/RES_hhdet_in_fec!M67)</f>
        <v>3.4126702331652767</v>
      </c>
      <c r="N67" s="111">
        <f>IF(RES_hhdet_in_tes!N67=0,"",RES_hhdet_in_tes!N67/RES_hhdet_in_fec!N67)</f>
        <v>3.5153919210455888</v>
      </c>
      <c r="O67" s="111">
        <f>IF(RES_hhdet_in_tes!O67=0,"",RES_hhdet_in_tes!O67/RES_hhdet_in_fec!O67)</f>
        <v>3.7410977537574106</v>
      </c>
      <c r="P67" s="111">
        <f>IF(RES_hhdet_in_tes!P67=0,"",RES_hhdet_in_tes!P67/RES_hhdet_in_fec!P67)</f>
        <v>3.9420299816421838</v>
      </c>
      <c r="Q67" s="111">
        <f>IF(RES_hhdet_in_tes!Q67=0,"",RES_hhdet_in_tes!Q67/RES_hhdet_in_fec!Q67)</f>
        <v>3.9498106296915982</v>
      </c>
      <c r="R67" s="111">
        <f>IF(RES_hhdet_in_tes!R67=0,"",RES_hhdet_in_tes!R67/RES_hhdet_in_fec!R67)</f>
        <v>4.0118640418958025</v>
      </c>
      <c r="S67" s="111">
        <f>IF(RES_hhdet_in_tes!S67=0,"",RES_hhdet_in_tes!S67/RES_hhdet_in_fec!S67)</f>
        <v>3.9527880403015363</v>
      </c>
      <c r="T67" s="111">
        <f>IF(RES_hhdet_in_tes!T67=0,"",RES_hhdet_in_tes!T67/RES_hhdet_in_fec!T67)</f>
        <v>3.9461537844396886</v>
      </c>
      <c r="U67" s="111">
        <f>IF(RES_hhdet_in_tes!U67=0,"",RES_hhdet_in_tes!U67/RES_hhdet_in_fec!U67)</f>
        <v>3.98787598419587</v>
      </c>
      <c r="V67" s="111">
        <f>IF(RES_hhdet_in_tes!V67=0,"",RES_hhdet_in_tes!V67/RES_hhdet_in_fec!V67)</f>
        <v>4.0406848162815372</v>
      </c>
      <c r="W67" s="111">
        <f>IF(RES_hhdet_in_tes!W67=0,"",RES_hhdet_in_tes!W67/RES_hhdet_in_fec!W67)</f>
        <v>4.0442935237336517</v>
      </c>
      <c r="X67" s="111">
        <f>IF(RES_hhdet_in_tes!X67=0,"",RES_hhdet_in_tes!X67/RES_hhdet_in_fec!X67)</f>
        <v>4.1396341954589282</v>
      </c>
      <c r="Y67" s="111">
        <f>IF(RES_hhdet_in_tes!Y67=0,"",RES_hhdet_in_tes!Y67/RES_hhdet_in_fec!Y67)</f>
        <v>4.2708769335121222</v>
      </c>
      <c r="DA67" s="63" t="s">
        <v>3649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0.6356776046553595</v>
      </c>
      <c r="D68" s="124">
        <f>IF(RES_hhdet_in_tes!D68=0,"",RES_hhdet_in_tes!D68/RES_hhdet_in_fec!D68)</f>
        <v>0.63545964816433353</v>
      </c>
      <c r="E68" s="124">
        <f>IF(RES_hhdet_in_tes!E68=0,"",RES_hhdet_in_tes!E68/RES_hhdet_in_fec!E68)</f>
        <v>0.64004541844666174</v>
      </c>
      <c r="F68" s="124">
        <f>IF(RES_hhdet_in_tes!F68=0,"",RES_hhdet_in_tes!F68/RES_hhdet_in_fec!F68)</f>
        <v>0.64795816753001434</v>
      </c>
      <c r="G68" s="124">
        <f>IF(RES_hhdet_in_tes!G68=0,"",RES_hhdet_in_tes!G68/RES_hhdet_in_fec!G68)</f>
        <v>0.65023949501910094</v>
      </c>
      <c r="H68" s="124">
        <f>IF(RES_hhdet_in_tes!H68=0,"",RES_hhdet_in_tes!H68/RES_hhdet_in_fec!H68)</f>
        <v>0.66030817435704647</v>
      </c>
      <c r="I68" s="124">
        <f>IF(RES_hhdet_in_tes!I68=0,"",RES_hhdet_in_tes!I68/RES_hhdet_in_fec!I68)</f>
        <v>0.66550989950528661</v>
      </c>
      <c r="J68" s="124">
        <f>IF(RES_hhdet_in_tes!J68=0,"",RES_hhdet_in_tes!J68/RES_hhdet_in_fec!J68)</f>
        <v>0.68193378804791693</v>
      </c>
      <c r="K68" s="124">
        <f>IF(RES_hhdet_in_tes!K68=0,"",RES_hhdet_in_tes!K68/RES_hhdet_in_fec!K68)</f>
        <v>0.68036601104578698</v>
      </c>
      <c r="L68" s="124">
        <f>IF(RES_hhdet_in_tes!L68=0,"",RES_hhdet_in_tes!L68/RES_hhdet_in_fec!L68)</f>
        <v>0.69125657337618152</v>
      </c>
      <c r="M68" s="124">
        <f>IF(RES_hhdet_in_tes!M68=0,"",RES_hhdet_in_tes!M68/RES_hhdet_in_fec!M68)</f>
        <v>0.6887812949761325</v>
      </c>
      <c r="N68" s="124">
        <f>IF(RES_hhdet_in_tes!N68=0,"",RES_hhdet_in_tes!N68/RES_hhdet_in_fec!N68)</f>
        <v>0.71623062896861867</v>
      </c>
      <c r="O68" s="124">
        <f>IF(RES_hhdet_in_tes!O68=0,"",RES_hhdet_in_tes!O68/RES_hhdet_in_fec!O68)</f>
        <v>0.73553195822115269</v>
      </c>
      <c r="P68" s="124">
        <f>IF(RES_hhdet_in_tes!P68=0,"",RES_hhdet_in_tes!P68/RES_hhdet_in_fec!P68)</f>
        <v>0.77176933908265999</v>
      </c>
      <c r="Q68" s="124">
        <f>IF(RES_hhdet_in_tes!Q68=0,"",RES_hhdet_in_tes!Q68/RES_hhdet_in_fec!Q68)</f>
        <v>0.80700092222994491</v>
      </c>
      <c r="R68" s="124">
        <f>IF(RES_hhdet_in_tes!R68=0,"",RES_hhdet_in_tes!R68/RES_hhdet_in_fec!R68)</f>
        <v>0.81741766043602748</v>
      </c>
      <c r="S68" s="124">
        <f>IF(RES_hhdet_in_tes!S68=0,"",RES_hhdet_in_tes!S68/RES_hhdet_in_fec!S68)</f>
        <v>0.83016205548793709</v>
      </c>
      <c r="T68" s="124">
        <f>IF(RES_hhdet_in_tes!T68=0,"",RES_hhdet_in_tes!T68/RES_hhdet_in_fec!T68)</f>
        <v>0.84207253305032825</v>
      </c>
      <c r="U68" s="124">
        <f>IF(RES_hhdet_in_tes!U68=0,"",RES_hhdet_in_tes!U68/RES_hhdet_in_fec!U68)</f>
        <v>0.84192186333315522</v>
      </c>
      <c r="V68" s="124">
        <f>IF(RES_hhdet_in_tes!V68=0,"",RES_hhdet_in_tes!V68/RES_hhdet_in_fec!V68)</f>
        <v>0.853762394684218</v>
      </c>
      <c r="W68" s="124">
        <f>IF(RES_hhdet_in_tes!W68=0,"",RES_hhdet_in_tes!W68/RES_hhdet_in_fec!W68)</f>
        <v>0.86478263095175389</v>
      </c>
      <c r="X68" s="124">
        <f>IF(RES_hhdet_in_tes!X68=0,"",RES_hhdet_in_tes!X68/RES_hhdet_in_fec!X68)</f>
        <v>0.86924358135777102</v>
      </c>
      <c r="Y68" s="124">
        <f>IF(RES_hhdet_in_tes!Y68=0,"",RES_hhdet_in_tes!Y68/RES_hhdet_in_fec!Y68)</f>
        <v>0.86483394541997627</v>
      </c>
      <c r="DA68" s="130" t="s">
        <v>3650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0.62214691697662827</v>
      </c>
      <c r="D69" s="111">
        <f>IF(RES_hhdet_in_tes!D69=0,"",RES_hhdet_in_tes!D69/RES_hhdet_in_fec!D69)</f>
        <v>0.63309289309858408</v>
      </c>
      <c r="E69" s="111">
        <f>IF(RES_hhdet_in_tes!E69=0,"",RES_hhdet_in_tes!E69/RES_hhdet_in_fec!E69)</f>
        <v>0.63620463714135544</v>
      </c>
      <c r="F69" s="111">
        <f>IF(RES_hhdet_in_tes!F69=0,"",RES_hhdet_in_tes!F69/RES_hhdet_in_fec!F69)</f>
        <v>0.64316969170185678</v>
      </c>
      <c r="G69" s="111">
        <f>IF(RES_hhdet_in_tes!G69=0,"",RES_hhdet_in_tes!G69/RES_hhdet_in_fec!G69)</f>
        <v>0.64338424125751259</v>
      </c>
      <c r="H69" s="111">
        <f>IF(RES_hhdet_in_tes!H69=0,"",RES_hhdet_in_tes!H69/RES_hhdet_in_fec!H69)</f>
        <v>0.65416855338162871</v>
      </c>
      <c r="I69" s="111">
        <f>IF(RES_hhdet_in_tes!I69=0,"",RES_hhdet_in_tes!I69/RES_hhdet_in_fec!I69)</f>
        <v>0.66305730682954167</v>
      </c>
      <c r="J69" s="111">
        <f>IF(RES_hhdet_in_tes!J69=0,"",RES_hhdet_in_tes!J69/RES_hhdet_in_fec!J69)</f>
        <v>0.66511074299420037</v>
      </c>
      <c r="K69" s="111">
        <f>IF(RES_hhdet_in_tes!K69=0,"",RES_hhdet_in_tes!K69/RES_hhdet_in_fec!K69)</f>
        <v>0.66791193370732549</v>
      </c>
      <c r="L69" s="111">
        <f>IF(RES_hhdet_in_tes!L69=0,"",RES_hhdet_in_tes!L69/RES_hhdet_in_fec!L69)</f>
        <v>0.6808001958196348</v>
      </c>
      <c r="M69" s="111">
        <f>IF(RES_hhdet_in_tes!M69=0,"",RES_hhdet_in_tes!M69/RES_hhdet_in_fec!M69)</f>
        <v>0.68665183451154854</v>
      </c>
      <c r="N69" s="111">
        <f>IF(RES_hhdet_in_tes!N69=0,"",RES_hhdet_in_tes!N69/RES_hhdet_in_fec!N69)</f>
        <v>0.71117423936358692</v>
      </c>
      <c r="O69" s="111">
        <f>IF(RES_hhdet_in_tes!O69=0,"",RES_hhdet_in_tes!O69/RES_hhdet_in_fec!O69)</f>
        <v>0.73295559336096716</v>
      </c>
      <c r="P69" s="111">
        <f>IF(RES_hhdet_in_tes!P69=0,"",RES_hhdet_in_tes!P69/RES_hhdet_in_fec!P69)</f>
        <v>0.76960649538311721</v>
      </c>
      <c r="Q69" s="111">
        <f>IF(RES_hhdet_in_tes!Q69=0,"",RES_hhdet_in_tes!Q69/RES_hhdet_in_fec!Q69)</f>
        <v>0.81012637770201523</v>
      </c>
      <c r="R69" s="111">
        <f>IF(RES_hhdet_in_tes!R69=0,"",RES_hhdet_in_tes!R69/RES_hhdet_in_fec!R69)</f>
        <v>0.81871399184287563</v>
      </c>
      <c r="S69" s="111">
        <f>IF(RES_hhdet_in_tes!S69=0,"",RES_hhdet_in_tes!S69/RES_hhdet_in_fec!S69)</f>
        <v>0.83151632146100296</v>
      </c>
      <c r="T69" s="111">
        <f>IF(RES_hhdet_in_tes!T69=0,"",RES_hhdet_in_tes!T69/RES_hhdet_in_fec!T69)</f>
        <v>0.84132627912670921</v>
      </c>
      <c r="U69" s="111">
        <f>IF(RES_hhdet_in_tes!U69=0,"",RES_hhdet_in_tes!U69/RES_hhdet_in_fec!U69)</f>
        <v>0.8439045548262073</v>
      </c>
      <c r="V69" s="111">
        <f>IF(RES_hhdet_in_tes!V69=0,"",RES_hhdet_in_tes!V69/RES_hhdet_in_fec!V69)</f>
        <v>0.85136680793508968</v>
      </c>
      <c r="W69" s="111">
        <f>IF(RES_hhdet_in_tes!W69=0,"",RES_hhdet_in_tes!W69/RES_hhdet_in_fec!W69)</f>
        <v>0.86605944103386145</v>
      </c>
      <c r="X69" s="111">
        <f>IF(RES_hhdet_in_tes!X69=0,"",RES_hhdet_in_tes!X69/RES_hhdet_in_fec!X69)</f>
        <v>0.86320923624202206</v>
      </c>
      <c r="Y69" s="111">
        <f>IF(RES_hhdet_in_tes!Y69=0,"",RES_hhdet_in_tes!Y69/RES_hhdet_in_fec!Y69)</f>
        <v>0.85353482220150989</v>
      </c>
      <c r="DA69" s="63" t="s">
        <v>3651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0.82204590231579322</v>
      </c>
      <c r="D70" s="111">
        <f>IF(RES_hhdet_in_tes!D70=0,"",RES_hhdet_in_tes!D70/RES_hhdet_in_fec!D70)</f>
        <v>0.84228415719612626</v>
      </c>
      <c r="E70" s="111">
        <f>IF(RES_hhdet_in_tes!E70=0,"",RES_hhdet_in_tes!E70/RES_hhdet_in_fec!E70)</f>
        <v>0.84298396344108228</v>
      </c>
      <c r="F70" s="111">
        <f>IF(RES_hhdet_in_tes!F70=0,"",RES_hhdet_in_tes!F70/RES_hhdet_in_fec!F70)</f>
        <v>0.83053083683411522</v>
      </c>
      <c r="G70" s="111">
        <f>IF(RES_hhdet_in_tes!G70=0,"",RES_hhdet_in_tes!G70/RES_hhdet_in_fec!G70)</f>
        <v>0.84581276127141991</v>
      </c>
      <c r="H70" s="111">
        <f>IF(RES_hhdet_in_tes!H70=0,"",RES_hhdet_in_tes!H70/RES_hhdet_in_fec!H70)</f>
        <v>0.85391007595732493</v>
      </c>
      <c r="I70" s="111">
        <f>IF(RES_hhdet_in_tes!I70=0,"",RES_hhdet_in_tes!I70/RES_hhdet_in_fec!I70)</f>
        <v>0.85482721301562981</v>
      </c>
      <c r="J70" s="111">
        <f>IF(RES_hhdet_in_tes!J70=0,"",RES_hhdet_in_tes!J70/RES_hhdet_in_fec!J70)</f>
        <v>0.8615608057169577</v>
      </c>
      <c r="K70" s="111">
        <f>IF(RES_hhdet_in_tes!K70=0,"",RES_hhdet_in_tes!K70/RES_hhdet_in_fec!K70)</f>
        <v>0.86452337444539795</v>
      </c>
      <c r="L70" s="111">
        <f>IF(RES_hhdet_in_tes!L70=0,"",RES_hhdet_in_tes!L70/RES_hhdet_in_fec!L70)</f>
        <v>0.87922422889535046</v>
      </c>
      <c r="M70" s="111">
        <f>IF(RES_hhdet_in_tes!M70=0,"",RES_hhdet_in_tes!M70/RES_hhdet_in_fec!M70)</f>
        <v>0.88509695713835257</v>
      </c>
      <c r="N70" s="111">
        <f>IF(RES_hhdet_in_tes!N70=0,"",RES_hhdet_in_tes!N70/RES_hhdet_in_fec!N70)</f>
        <v>0.88754354663304647</v>
      </c>
      <c r="O70" s="111">
        <f>IF(RES_hhdet_in_tes!O70=0,"",RES_hhdet_in_tes!O70/RES_hhdet_in_fec!O70)</f>
        <v>0.89948623450500143</v>
      </c>
      <c r="P70" s="111">
        <f>IF(RES_hhdet_in_tes!P70=0,"",RES_hhdet_in_tes!P70/RES_hhdet_in_fec!P70)</f>
        <v>0.9184406948384205</v>
      </c>
      <c r="Q70" s="111">
        <f>IF(RES_hhdet_in_tes!Q70=0,"",RES_hhdet_in_tes!Q70/RES_hhdet_in_fec!Q70)</f>
        <v>0.93239889594316139</v>
      </c>
      <c r="R70" s="111">
        <f>IF(RES_hhdet_in_tes!R70=0,"",RES_hhdet_in_tes!R70/RES_hhdet_in_fec!R70)</f>
        <v>0.93894056537260229</v>
      </c>
      <c r="S70" s="111">
        <f>IF(RES_hhdet_in_tes!S70=0,"",RES_hhdet_in_tes!S70/RES_hhdet_in_fec!S70)</f>
        <v>0.93898712333699996</v>
      </c>
      <c r="T70" s="111">
        <f>IF(RES_hhdet_in_tes!T70=0,"",RES_hhdet_in_tes!T70/RES_hhdet_in_fec!T70)</f>
        <v>0.94925844528262104</v>
      </c>
      <c r="U70" s="111">
        <f>IF(RES_hhdet_in_tes!U70=0,"",RES_hhdet_in_tes!U70/RES_hhdet_in_fec!U70)</f>
        <v>0.94896376266434546</v>
      </c>
      <c r="V70" s="111">
        <f>IF(RES_hhdet_in_tes!V70=0,"",RES_hhdet_in_tes!V70/RES_hhdet_in_fec!V70)</f>
        <v>0.95228155367600165</v>
      </c>
      <c r="W70" s="111">
        <f>IF(RES_hhdet_in_tes!W70=0,"",RES_hhdet_in_tes!W70/RES_hhdet_in_fec!W70)</f>
        <v>0.95289424740272843</v>
      </c>
      <c r="X70" s="111">
        <f>IF(RES_hhdet_in_tes!X70=0,"",RES_hhdet_in_tes!X70/RES_hhdet_in_fec!X70)</f>
        <v>0.96636047904034084</v>
      </c>
      <c r="Y70" s="111">
        <f>IF(RES_hhdet_in_tes!Y70=0,"",RES_hhdet_in_tes!Y70/RES_hhdet_in_fec!Y70)</f>
        <v>0.95082207498770432</v>
      </c>
      <c r="DA70" s="63" t="s">
        <v>3652</v>
      </c>
    </row>
    <row r="71" spans="1:105" ht="12" customHeight="1" x14ac:dyDescent="0.25">
      <c r="A71" s="100" t="s">
        <v>213</v>
      </c>
      <c r="B71" s="112"/>
      <c r="C71" s="112">
        <f>IF(RES_hhdet_in_tes!C71=0,"",RES_hhdet_in_tes!C71/RES_hhdet_in_fec!C71)</f>
        <v>0.66448126764672288</v>
      </c>
      <c r="D71" s="112">
        <f>IF(RES_hhdet_in_tes!D71=0,"",RES_hhdet_in_tes!D71/RES_hhdet_in_fec!D71)</f>
        <v>0.68267964066674613</v>
      </c>
      <c r="E71" s="112">
        <f>IF(RES_hhdet_in_tes!E71=0,"",RES_hhdet_in_tes!E71/RES_hhdet_in_fec!E71)</f>
        <v>0.68563990833938182</v>
      </c>
      <c r="F71" s="112">
        <f>IF(RES_hhdet_in_tes!F71=0,"",RES_hhdet_in_tes!F71/RES_hhdet_in_fec!F71)</f>
        <v>0.67845716417196533</v>
      </c>
      <c r="G71" s="112">
        <f>IF(RES_hhdet_in_tes!G71=0,"",RES_hhdet_in_tes!G71/RES_hhdet_in_fec!G71)</f>
        <v>0.69520894493031815</v>
      </c>
      <c r="H71" s="112">
        <f>IF(RES_hhdet_in_tes!H71=0,"",RES_hhdet_in_tes!H71/RES_hhdet_in_fec!H71)</f>
        <v>0.70304565575094979</v>
      </c>
      <c r="I71" s="112">
        <f>IF(RES_hhdet_in_tes!I71=0,"",RES_hhdet_in_tes!I71/RES_hhdet_in_fec!I71)</f>
        <v>0.70510300499648182</v>
      </c>
      <c r="J71" s="112">
        <f>IF(RES_hhdet_in_tes!J71=0,"",RES_hhdet_in_tes!J71/RES_hhdet_in_fec!J71)</f>
        <v>0.70326107374117908</v>
      </c>
      <c r="K71" s="112">
        <f>IF(RES_hhdet_in_tes!K71=0,"",RES_hhdet_in_tes!K71/RES_hhdet_in_fec!K71)</f>
        <v>0.71022328301959781</v>
      </c>
      <c r="L71" s="112">
        <f>IF(RES_hhdet_in_tes!L71=0,"",RES_hhdet_in_tes!L71/RES_hhdet_in_fec!L71)</f>
        <v>0.69299387623224706</v>
      </c>
      <c r="M71" s="112">
        <f>IF(RES_hhdet_in_tes!M71=0,"",RES_hhdet_in_tes!M71/RES_hhdet_in_fec!M71)</f>
        <v>0.68306692772475075</v>
      </c>
      <c r="N71" s="112">
        <f>IF(RES_hhdet_in_tes!N71=0,"",RES_hhdet_in_tes!N71/RES_hhdet_in_fec!N71)</f>
        <v>0.75446452262748198</v>
      </c>
      <c r="O71" s="112">
        <f>IF(RES_hhdet_in_tes!O71=0,"",RES_hhdet_in_tes!O71/RES_hhdet_in_fec!O71)</f>
        <v>0.77303575781111</v>
      </c>
      <c r="P71" s="112">
        <f>IF(RES_hhdet_in_tes!P71=0,"",RES_hhdet_in_tes!P71/RES_hhdet_in_fec!P71)</f>
        <v>0.81785356495273576</v>
      </c>
      <c r="Q71" s="112">
        <f>IF(RES_hhdet_in_tes!Q71=0,"",RES_hhdet_in_tes!Q71/RES_hhdet_in_fec!Q71)</f>
        <v>0.83881202686202216</v>
      </c>
      <c r="R71" s="112">
        <f>IF(RES_hhdet_in_tes!R71=0,"",RES_hhdet_in_tes!R71/RES_hhdet_in_fec!R71)</f>
        <v>0.85658512869346937</v>
      </c>
      <c r="S71" s="112">
        <f>IF(RES_hhdet_in_tes!S71=0,"",RES_hhdet_in_tes!S71/RES_hhdet_in_fec!S71)</f>
        <v>0.84487531281412409</v>
      </c>
      <c r="T71" s="112">
        <f>IF(RES_hhdet_in_tes!T71=0,"",RES_hhdet_in_tes!T71/RES_hhdet_in_fec!T71)</f>
        <v>0.882334602781641</v>
      </c>
      <c r="U71" s="112">
        <f>IF(RES_hhdet_in_tes!U71=0,"",RES_hhdet_in_tes!U71/RES_hhdet_in_fec!U71)</f>
        <v>0.87683432553901353</v>
      </c>
      <c r="V71" s="112">
        <f>IF(RES_hhdet_in_tes!V71=0,"",RES_hhdet_in_tes!V71/RES_hhdet_in_fec!V71)</f>
        <v>0.87002266563366615</v>
      </c>
      <c r="W71" s="112">
        <f>IF(RES_hhdet_in_tes!W71=0,"",RES_hhdet_in_tes!W71/RES_hhdet_in_fec!W71)</f>
        <v>0.88021925590970984</v>
      </c>
      <c r="X71" s="112">
        <f>IF(RES_hhdet_in_tes!X71=0,"",RES_hhdet_in_tes!X71/RES_hhdet_in_fec!X71)</f>
        <v>0.83790240465098653</v>
      </c>
      <c r="Y71" s="112">
        <f>IF(RES_hhdet_in_tes!Y71=0,"",RES_hhdet_in_tes!Y71/RES_hhdet_in_fec!Y71)</f>
        <v>0.85330089147825283</v>
      </c>
      <c r="DA71" s="131" t="s">
        <v>3653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X72" s="113">
        <f>IF(RES_hhdet_in_tes!X72=0,"",RES_hhdet_in_tes!X72/RES_hhdet_in_fec!X72)</f>
        <v>1</v>
      </c>
      <c r="Y72" s="113">
        <f>IF(RES_hhdet_in_tes!Y72=0,"",RES_hhdet_in_tes!Y72/RES_hhdet_in_fec!Y72)</f>
        <v>1</v>
      </c>
      <c r="DA72" s="132" t="s">
        <v>3654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0.67422442324160659</v>
      </c>
      <c r="D73" s="112">
        <f>IF(RES_hhdet_in_tes!D73=0,"",RES_hhdet_in_tes!D73/RES_hhdet_in_fec!D73)</f>
        <v>0.63815074715199094</v>
      </c>
      <c r="E73" s="112">
        <f>IF(RES_hhdet_in_tes!E73=0,"",RES_hhdet_in_tes!E73/RES_hhdet_in_fec!E73)</f>
        <v>0.64049399651617178</v>
      </c>
      <c r="F73" s="112">
        <f>IF(RES_hhdet_in_tes!F73=0,"",RES_hhdet_in_tes!F73/RES_hhdet_in_fec!F73)</f>
        <v>0.65184450211349132</v>
      </c>
      <c r="G73" s="112">
        <f>IF(RES_hhdet_in_tes!G73=0,"",RES_hhdet_in_tes!G73/RES_hhdet_in_fec!G73)</f>
        <v>0.66573906306814967</v>
      </c>
      <c r="H73" s="112">
        <f>IF(RES_hhdet_in_tes!H73=0,"",RES_hhdet_in_tes!H73/RES_hhdet_in_fec!H73)</f>
        <v>0.65972098217114139</v>
      </c>
      <c r="I73" s="112">
        <f>IF(RES_hhdet_in_tes!I73=0,"",RES_hhdet_in_tes!I73/RES_hhdet_in_fec!I73)</f>
        <v>0.63403745642722842</v>
      </c>
      <c r="J73" s="112">
        <f>IF(RES_hhdet_in_tes!J73=0,"",RES_hhdet_in_tes!J73/RES_hhdet_in_fec!J73)</f>
        <v>0.70669569870941551</v>
      </c>
      <c r="K73" s="112">
        <f>IF(RES_hhdet_in_tes!K73=0,"",RES_hhdet_in_tes!K73/RES_hhdet_in_fec!K73)</f>
        <v>0.70792131791432888</v>
      </c>
      <c r="L73" s="112">
        <f>IF(RES_hhdet_in_tes!L73=0,"",RES_hhdet_in_tes!L73/RES_hhdet_in_fec!L73)</f>
        <v>0.7332198835913406</v>
      </c>
      <c r="M73" s="112">
        <f>IF(RES_hhdet_in_tes!M73=0,"",RES_hhdet_in_tes!M73/RES_hhdet_in_fec!M73)</f>
        <v>0.67231307911740168</v>
      </c>
      <c r="N73" s="112">
        <f>IF(RES_hhdet_in_tes!N73=0,"",RES_hhdet_in_tes!N73/RES_hhdet_in_fec!N73)</f>
        <v>0.71308722920884204</v>
      </c>
      <c r="O73" s="112">
        <f>IF(RES_hhdet_in_tes!O73=0,"",RES_hhdet_in_tes!O73/RES_hhdet_in_fec!O73)</f>
        <v>0.7163478505826405</v>
      </c>
      <c r="P73" s="112">
        <f>IF(RES_hhdet_in_tes!P73=0,"",RES_hhdet_in_tes!P73/RES_hhdet_in_fec!P73)</f>
        <v>0.71760882256823955</v>
      </c>
      <c r="Q73" s="112">
        <f>IF(RES_hhdet_in_tes!Q73=0,"",RES_hhdet_in_tes!Q73/RES_hhdet_in_fec!Q73)</f>
        <v>0.72413743518135731</v>
      </c>
      <c r="R73" s="112">
        <f>IF(RES_hhdet_in_tes!R73=0,"",RES_hhdet_in_tes!R73/RES_hhdet_in_fec!R73)</f>
        <v>0.73373392223673106</v>
      </c>
      <c r="S73" s="112">
        <f>IF(RES_hhdet_in_tes!S73=0,"",RES_hhdet_in_tes!S73/RES_hhdet_in_fec!S73)</f>
        <v>0.74472123932499446</v>
      </c>
      <c r="T73" s="112">
        <f>IF(RES_hhdet_in_tes!T73=0,"",RES_hhdet_in_tes!T73/RES_hhdet_in_fec!T73)</f>
        <v>0.76125541860185075</v>
      </c>
      <c r="U73" s="112">
        <f>IF(RES_hhdet_in_tes!U73=0,"",RES_hhdet_in_tes!U73/RES_hhdet_in_fec!U73)</f>
        <v>0.74903991374442824</v>
      </c>
      <c r="V73" s="112">
        <f>IF(RES_hhdet_in_tes!V73=0,"",RES_hhdet_in_tes!V73/RES_hhdet_in_fec!V73)</f>
        <v>0.79802648270974075</v>
      </c>
      <c r="W73" s="112">
        <f>IF(RES_hhdet_in_tes!W73=0,"",RES_hhdet_in_tes!W73/RES_hhdet_in_fec!W73)</f>
        <v>0.76857592083331727</v>
      </c>
      <c r="X73" s="112">
        <f>IF(RES_hhdet_in_tes!X73=0,"",RES_hhdet_in_tes!X73/RES_hhdet_in_fec!X73)</f>
        <v>0.81110036724900858</v>
      </c>
      <c r="Y73" s="112">
        <f>IF(RES_hhdet_in_tes!Y73=0,"",RES_hhdet_in_tes!Y73/RES_hhdet_in_fec!Y73)</f>
        <v>0.83528531938691708</v>
      </c>
      <c r="DA73" s="131" t="s">
        <v>3655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0.88482029769251558</v>
      </c>
      <c r="D74" s="113">
        <f>IF(RES_hhdet_in_tes!D74=0,"",RES_hhdet_in_tes!D74/RES_hhdet_in_fec!D74)</f>
        <v>0.87309749405204928</v>
      </c>
      <c r="E74" s="113">
        <f>IF(RES_hhdet_in_tes!E74=0,"",RES_hhdet_in_tes!E74/RES_hhdet_in_fec!E74)</f>
        <v>0.89123900687382662</v>
      </c>
      <c r="F74" s="113">
        <f>IF(RES_hhdet_in_tes!F74=0,"",RES_hhdet_in_tes!F74/RES_hhdet_in_fec!F74)</f>
        <v>0.8854466247587286</v>
      </c>
      <c r="G74" s="113">
        <f>IF(RES_hhdet_in_tes!G74=0,"",RES_hhdet_in_tes!G74/RES_hhdet_in_fec!G74)</f>
        <v>0.8742650899618617</v>
      </c>
      <c r="H74" s="113">
        <f>IF(RES_hhdet_in_tes!H74=0,"",RES_hhdet_in_tes!H74/RES_hhdet_in_fec!H74)</f>
        <v>0.89227898489230528</v>
      </c>
      <c r="I74" s="113">
        <f>IF(RES_hhdet_in_tes!I74=0,"",RES_hhdet_in_tes!I74/RES_hhdet_in_fec!I74)</f>
        <v>0.87593735896504732</v>
      </c>
      <c r="J74" s="113">
        <f>IF(RES_hhdet_in_tes!J74=0,"",RES_hhdet_in_tes!J74/RES_hhdet_in_fec!J74)</f>
        <v>0.89930721646091638</v>
      </c>
      <c r="K74" s="113">
        <f>IF(RES_hhdet_in_tes!K74=0,"",RES_hhdet_in_tes!K74/RES_hhdet_in_fec!K74)</f>
        <v>0.88844804254490772</v>
      </c>
      <c r="L74" s="113">
        <f>IF(RES_hhdet_in_tes!L74=0,"",RES_hhdet_in_tes!L74/RES_hhdet_in_fec!L74)</f>
        <v>0.88692982249303343</v>
      </c>
      <c r="M74" s="113">
        <f>IF(RES_hhdet_in_tes!M74=0,"",RES_hhdet_in_tes!M74/RES_hhdet_in_fec!M74)</f>
        <v>0.90350349852926204</v>
      </c>
      <c r="N74" s="113">
        <f>IF(RES_hhdet_in_tes!N74=0,"",RES_hhdet_in_tes!N74/RES_hhdet_in_fec!N74)</f>
        <v>0.9043501857306957</v>
      </c>
      <c r="O74" s="113">
        <f>IF(RES_hhdet_in_tes!O74=0,"",RES_hhdet_in_tes!O74/RES_hhdet_in_fec!O74)</f>
        <v>0.90136096795015763</v>
      </c>
      <c r="P74" s="113">
        <f>IF(RES_hhdet_in_tes!P74=0,"",RES_hhdet_in_tes!P74/RES_hhdet_in_fec!P74)</f>
        <v>0.90764629082670656</v>
      </c>
      <c r="Q74" s="113">
        <f>IF(RES_hhdet_in_tes!Q74=0,"",RES_hhdet_in_tes!Q74/RES_hhdet_in_fec!Q74)</f>
        <v>0.91713066170311996</v>
      </c>
      <c r="R74" s="113">
        <f>IF(RES_hhdet_in_tes!R74=0,"",RES_hhdet_in_tes!R74/RES_hhdet_in_fec!R74)</f>
        <v>0.92680482262006936</v>
      </c>
      <c r="S74" s="113">
        <f>IF(RES_hhdet_in_tes!S74=0,"",RES_hhdet_in_tes!S74/RES_hhdet_in_fec!S74)</f>
        <v>0.92653093423265864</v>
      </c>
      <c r="T74" s="113">
        <f>IF(RES_hhdet_in_tes!T74=0,"",RES_hhdet_in_tes!T74/RES_hhdet_in_fec!T74)</f>
        <v>0.93402544227045847</v>
      </c>
      <c r="U74" s="113">
        <f>IF(RES_hhdet_in_tes!U74=0,"",RES_hhdet_in_tes!U74/RES_hhdet_in_fec!U74)</f>
        <v>0.93395996854114527</v>
      </c>
      <c r="V74" s="113">
        <f>IF(RES_hhdet_in_tes!V74=0,"",RES_hhdet_in_tes!V74/RES_hhdet_in_fec!V74)</f>
        <v>0.94181357827822954</v>
      </c>
      <c r="W74" s="113">
        <f>IF(RES_hhdet_in_tes!W74=0,"",RES_hhdet_in_tes!W74/RES_hhdet_in_fec!W74)</f>
        <v>0.93013239575070239</v>
      </c>
      <c r="X74" s="113">
        <f>IF(RES_hhdet_in_tes!X74=0,"",RES_hhdet_in_tes!X74/RES_hhdet_in_fec!X74)</f>
        <v>0.9452323595277341</v>
      </c>
      <c r="Y74" s="113">
        <f>IF(RES_hhdet_in_tes!Y74=0,"",RES_hhdet_in_tes!Y74/RES_hhdet_in_fec!Y74)</f>
        <v>0.96031694894438036</v>
      </c>
      <c r="DA74" s="132" t="s">
        <v>3656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0.74539267672088849</v>
      </c>
      <c r="D75" s="111">
        <f>IF(RES_hhdet_in_tes!D75=0,"",RES_hhdet_in_tes!D75/RES_hhdet_in_fec!D75)</f>
        <v>0.6905101091068705</v>
      </c>
      <c r="E75" s="111">
        <f>IF(RES_hhdet_in_tes!E75=0,"",RES_hhdet_in_tes!E75/RES_hhdet_in_fec!E75)</f>
        <v>0.68534180636522668</v>
      </c>
      <c r="F75" s="111">
        <f>IF(RES_hhdet_in_tes!F75=0,"",RES_hhdet_in_tes!F75/RES_hhdet_in_fec!F75)</f>
        <v>0.68467403815443539</v>
      </c>
      <c r="G75" s="111">
        <f>IF(RES_hhdet_in_tes!G75=0,"",RES_hhdet_in_tes!G75/RES_hhdet_in_fec!G75)</f>
        <v>0.7237634566735891</v>
      </c>
      <c r="H75" s="111">
        <f>IF(RES_hhdet_in_tes!H75=0,"",RES_hhdet_in_tes!H75/RES_hhdet_in_fec!H75)</f>
        <v>0.73006729151037597</v>
      </c>
      <c r="I75" s="111">
        <f>IF(RES_hhdet_in_tes!I75=0,"",RES_hhdet_in_tes!I75/RES_hhdet_in_fec!I75)</f>
        <v>0.67105064858687302</v>
      </c>
      <c r="J75" s="111">
        <f>IF(RES_hhdet_in_tes!J75=0,"",RES_hhdet_in_tes!J75/RES_hhdet_in_fec!J75)</f>
        <v>0.75584691966125295</v>
      </c>
      <c r="K75" s="111">
        <f>IF(RES_hhdet_in_tes!K75=0,"",RES_hhdet_in_tes!K75/RES_hhdet_in_fec!K75)</f>
        <v>0.76272443948495372</v>
      </c>
      <c r="L75" s="111">
        <f>IF(RES_hhdet_in_tes!L75=0,"",RES_hhdet_in_tes!L75/RES_hhdet_in_fec!L75)</f>
        <v>0.75504154427443249</v>
      </c>
      <c r="M75" s="111">
        <f>IF(RES_hhdet_in_tes!M75=0,"",RES_hhdet_in_tes!M75/RES_hhdet_in_fec!M75)</f>
        <v>0.7124373865391942</v>
      </c>
      <c r="N75" s="111">
        <f>IF(RES_hhdet_in_tes!N75=0,"",RES_hhdet_in_tes!N75/RES_hhdet_in_fec!N75)</f>
        <v>0.75967996783203706</v>
      </c>
      <c r="O75" s="111">
        <f>IF(RES_hhdet_in_tes!O75=0,"",RES_hhdet_in_tes!O75/RES_hhdet_in_fec!O75)</f>
        <v>0.7089585614871895</v>
      </c>
      <c r="P75" s="111">
        <f>IF(RES_hhdet_in_tes!P75=0,"",RES_hhdet_in_tes!P75/RES_hhdet_in_fec!P75)</f>
        <v>0.71864338401386929</v>
      </c>
      <c r="Q75" s="111">
        <f>IF(RES_hhdet_in_tes!Q75=0,"",RES_hhdet_in_tes!Q75/RES_hhdet_in_fec!Q75)</f>
        <v>0.73108997471973014</v>
      </c>
      <c r="R75" s="111">
        <f>IF(RES_hhdet_in_tes!R75=0,"",RES_hhdet_in_tes!R75/RES_hhdet_in_fec!R75)</f>
        <v>0.78817844795447967</v>
      </c>
      <c r="S75" s="111">
        <f>IF(RES_hhdet_in_tes!S75=0,"",RES_hhdet_in_tes!S75/RES_hhdet_in_fec!S75)</f>
        <v>0.80455200961543971</v>
      </c>
      <c r="T75" s="111">
        <f>IF(RES_hhdet_in_tes!T75=0,"",RES_hhdet_in_tes!T75/RES_hhdet_in_fec!T75)</f>
        <v>0.81961633487683316</v>
      </c>
      <c r="U75" s="111">
        <f>IF(RES_hhdet_in_tes!U75=0,"",RES_hhdet_in_tes!U75/RES_hhdet_in_fec!U75)</f>
        <v>0.8179569389601794</v>
      </c>
      <c r="V75" s="111">
        <f>IF(RES_hhdet_in_tes!V75=0,"",RES_hhdet_in_tes!V75/RES_hhdet_in_fec!V75)</f>
        <v>0.83889826353686758</v>
      </c>
      <c r="W75" s="111">
        <f>IF(RES_hhdet_in_tes!W75=0,"",RES_hhdet_in_tes!W75/RES_hhdet_in_fec!W75)</f>
        <v>0.78936764751971067</v>
      </c>
      <c r="X75" s="111">
        <f>IF(RES_hhdet_in_tes!X75=0,"",RES_hhdet_in_tes!X75/RES_hhdet_in_fec!X75)</f>
        <v>0.83313800602864718</v>
      </c>
      <c r="Y75" s="111">
        <f>IF(RES_hhdet_in_tes!Y75=0,"",RES_hhdet_in_tes!Y75/RES_hhdet_in_fec!Y75)</f>
        <v>0.86968569539706519</v>
      </c>
      <c r="DA75" s="63" t="s">
        <v>3657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X76" s="111">
        <f>IF(RES_hhdet_in_tes!X76=0,"",RES_hhdet_in_tes!X76/RES_hhdet_in_fec!X76)</f>
        <v>1</v>
      </c>
      <c r="Y76" s="111">
        <f>IF(RES_hhdet_in_tes!Y76=0,"",RES_hhdet_in_tes!Y76/RES_hhdet_in_fec!Y76)</f>
        <v>1</v>
      </c>
      <c r="DA76" s="63" t="s">
        <v>3658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0.66999500594372063</v>
      </c>
      <c r="D77" s="124">
        <f>IF(RES_hhdet_in_tes!D77=0,"",RES_hhdet_in_tes!D77/RES_hhdet_in_fec!D77)</f>
        <v>0.66493559876076991</v>
      </c>
      <c r="E77" s="124">
        <f>IF(RES_hhdet_in_tes!E77=0,"",RES_hhdet_in_tes!E77/RES_hhdet_in_fec!E77)</f>
        <v>0.6709230536477585</v>
      </c>
      <c r="F77" s="124">
        <f>IF(RES_hhdet_in_tes!F77=0,"",RES_hhdet_in_tes!F77/RES_hhdet_in_fec!F77)</f>
        <v>0.67283220399805321</v>
      </c>
      <c r="G77" s="124">
        <f>IF(RES_hhdet_in_tes!G77=0,"",RES_hhdet_in_tes!G77/RES_hhdet_in_fec!G77)</f>
        <v>0.66722629940342604</v>
      </c>
      <c r="H77" s="124">
        <f>IF(RES_hhdet_in_tes!H77=0,"",RES_hhdet_in_tes!H77/RES_hhdet_in_fec!H77)</f>
        <v>0.67089294960718271</v>
      </c>
      <c r="I77" s="124">
        <f>IF(RES_hhdet_in_tes!I77=0,"",RES_hhdet_in_tes!I77/RES_hhdet_in_fec!I77)</f>
        <v>0.67395811264218697</v>
      </c>
      <c r="J77" s="124">
        <f>IF(RES_hhdet_in_tes!J77=0,"",RES_hhdet_in_tes!J77/RES_hhdet_in_fec!J77)</f>
        <v>0.6777437636723691</v>
      </c>
      <c r="K77" s="124">
        <f>IF(RES_hhdet_in_tes!K77=0,"",RES_hhdet_in_tes!K77/RES_hhdet_in_fec!K77)</f>
        <v>0.66388554806599565</v>
      </c>
      <c r="L77" s="124">
        <f>IF(RES_hhdet_in_tes!L77=0,"",RES_hhdet_in_tes!L77/RES_hhdet_in_fec!L77)</f>
        <v>0.67652438048992025</v>
      </c>
      <c r="M77" s="124">
        <f>IF(RES_hhdet_in_tes!M77=0,"",RES_hhdet_in_tes!M77/RES_hhdet_in_fec!M77)</f>
        <v>0.65584337788848357</v>
      </c>
      <c r="N77" s="124">
        <f>IF(RES_hhdet_in_tes!N77=0,"",RES_hhdet_in_tes!N77/RES_hhdet_in_fec!N77)</f>
        <v>0.67026780818407083</v>
      </c>
      <c r="O77" s="124">
        <f>IF(RES_hhdet_in_tes!O77=0,"",RES_hhdet_in_tes!O77/RES_hhdet_in_fec!O77)</f>
        <v>0.6675117798486786</v>
      </c>
      <c r="P77" s="124">
        <f>IF(RES_hhdet_in_tes!P77=0,"",RES_hhdet_in_tes!P77/RES_hhdet_in_fec!P77)</f>
        <v>0.68054538127487441</v>
      </c>
      <c r="Q77" s="124">
        <f>IF(RES_hhdet_in_tes!Q77=0,"",RES_hhdet_in_tes!Q77/RES_hhdet_in_fec!Q77)</f>
        <v>0.70397917849747849</v>
      </c>
      <c r="R77" s="124">
        <f>IF(RES_hhdet_in_tes!R77=0,"",RES_hhdet_in_tes!R77/RES_hhdet_in_fec!R77)</f>
        <v>0.69353903588115429</v>
      </c>
      <c r="S77" s="124">
        <f>IF(RES_hhdet_in_tes!S77=0,"",RES_hhdet_in_tes!S77/RES_hhdet_in_fec!S77)</f>
        <v>0.70535352065365986</v>
      </c>
      <c r="T77" s="124">
        <f>IF(RES_hhdet_in_tes!T77=0,"",RES_hhdet_in_tes!T77/RES_hhdet_in_fec!T77)</f>
        <v>0.70933374123131498</v>
      </c>
      <c r="U77" s="124">
        <f>IF(RES_hhdet_in_tes!U77=0,"",RES_hhdet_in_tes!U77/RES_hhdet_in_fec!U77)</f>
        <v>0.69919691008793494</v>
      </c>
      <c r="V77" s="124">
        <f>IF(RES_hhdet_in_tes!V77=0,"",RES_hhdet_in_tes!V77/RES_hhdet_in_fec!V77)</f>
        <v>0.70573982017365355</v>
      </c>
      <c r="W77" s="124">
        <f>IF(RES_hhdet_in_tes!W77=0,"",RES_hhdet_in_tes!W77/RES_hhdet_in_fec!W77)</f>
        <v>0.71717717200184494</v>
      </c>
      <c r="X77" s="124">
        <f>IF(RES_hhdet_in_tes!X77=0,"",RES_hhdet_in_tes!X77/RES_hhdet_in_fec!X77)</f>
        <v>0.71786726087047692</v>
      </c>
      <c r="Y77" s="124">
        <f>IF(RES_hhdet_in_tes!Y77=0,"",RES_hhdet_in_tes!Y77/RES_hhdet_in_fec!Y77)</f>
        <v>0.70530089790836503</v>
      </c>
      <c r="DA77" s="130" t="s">
        <v>3659</v>
      </c>
    </row>
    <row r="78" spans="1:105" ht="12" customHeight="1" x14ac:dyDescent="0.25">
      <c r="A78" s="97" t="s">
        <v>190</v>
      </c>
      <c r="B78" s="111"/>
      <c r="C78" s="111">
        <f>IF(RES_hhdet_in_tes!C78=0,"",RES_hhdet_in_tes!C78/RES_hhdet_in_fec!C78)</f>
        <v>0.60469524077863812</v>
      </c>
      <c r="D78" s="111">
        <f>IF(RES_hhdet_in_tes!D78=0,"",RES_hhdet_in_tes!D78/RES_hhdet_in_fec!D78)</f>
        <v>0.60153115672827251</v>
      </c>
      <c r="E78" s="111">
        <f>IF(RES_hhdet_in_tes!E78=0,"",RES_hhdet_in_tes!E78/RES_hhdet_in_fec!E78)</f>
        <v>0.60086291889763543</v>
      </c>
      <c r="F78" s="111">
        <f>IF(RES_hhdet_in_tes!F78=0,"",RES_hhdet_in_tes!F78/RES_hhdet_in_fec!F78)</f>
        <v>0.60479160141225763</v>
      </c>
      <c r="G78" s="111">
        <f>IF(RES_hhdet_in_tes!G78=0,"",RES_hhdet_in_tes!G78/RES_hhdet_in_fec!G78)</f>
        <v>0.60525015241406976</v>
      </c>
      <c r="H78" s="111">
        <f>IF(RES_hhdet_in_tes!H78=0,"",RES_hhdet_in_tes!H78/RES_hhdet_in_fec!H78)</f>
        <v>0.60253320396822818</v>
      </c>
      <c r="I78" s="111">
        <f>IF(RES_hhdet_in_tes!I78=0,"",RES_hhdet_in_tes!I78/RES_hhdet_in_fec!I78)</f>
        <v>0.60194823163475608</v>
      </c>
      <c r="J78" s="111">
        <f>IF(RES_hhdet_in_tes!J78=0,"",RES_hhdet_in_tes!J78/RES_hhdet_in_fec!J78)</f>
        <v>0.60623978708028503</v>
      </c>
      <c r="K78" s="111">
        <f>IF(RES_hhdet_in_tes!K78=0,"",RES_hhdet_in_tes!K78/RES_hhdet_in_fec!K78)</f>
        <v>0.60909867173487964</v>
      </c>
      <c r="L78" s="111">
        <f>IF(RES_hhdet_in_tes!L78=0,"",RES_hhdet_in_tes!L78/RES_hhdet_in_fec!L78)</f>
        <v>0.60705090699385178</v>
      </c>
      <c r="M78" s="111">
        <f>IF(RES_hhdet_in_tes!M78=0,"",RES_hhdet_in_tes!M78/RES_hhdet_in_fec!M78)</f>
        <v>0.61166384396050599</v>
      </c>
      <c r="N78" s="111">
        <f>IF(RES_hhdet_in_tes!N78=0,"",RES_hhdet_in_tes!N78/RES_hhdet_in_fec!N78)</f>
        <v>0.60936615605864985</v>
      </c>
      <c r="O78" s="111">
        <f>IF(RES_hhdet_in_tes!O78=0,"",RES_hhdet_in_tes!O78/RES_hhdet_in_fec!O78)</f>
        <v>0.60983875234528329</v>
      </c>
      <c r="P78" s="111">
        <f>IF(RES_hhdet_in_tes!P78=0,"",RES_hhdet_in_tes!P78/RES_hhdet_in_fec!P78)</f>
        <v>0.60781169586841266</v>
      </c>
      <c r="Q78" s="111">
        <f>IF(RES_hhdet_in_tes!Q78=0,"",RES_hhdet_in_tes!Q78/RES_hhdet_in_fec!Q78)</f>
        <v>0.60389868505746114</v>
      </c>
      <c r="R78" s="111">
        <f>IF(RES_hhdet_in_tes!R78=0,"",RES_hhdet_in_tes!R78/RES_hhdet_in_fec!R78)</f>
        <v>0.6079184884227542</v>
      </c>
      <c r="S78" s="111">
        <f>IF(RES_hhdet_in_tes!S78=0,"",RES_hhdet_in_tes!S78/RES_hhdet_in_fec!S78)</f>
        <v>0.61238096681532528</v>
      </c>
      <c r="T78" s="111">
        <f>IF(RES_hhdet_in_tes!T78=0,"",RES_hhdet_in_tes!T78/RES_hhdet_in_fec!T78)</f>
        <v>0.61716562314753842</v>
      </c>
      <c r="U78" s="111">
        <f>IF(RES_hhdet_in_tes!U78=0,"",RES_hhdet_in_tes!U78/RES_hhdet_in_fec!U78)</f>
        <v>0.62212349568270864</v>
      </c>
      <c r="V78" s="111">
        <f>IF(RES_hhdet_in_tes!V78=0,"",RES_hhdet_in_tes!V78/RES_hhdet_in_fec!V78)</f>
        <v>0.62416422578617858</v>
      </c>
      <c r="W78" s="111">
        <f>IF(RES_hhdet_in_tes!W78=0,"",RES_hhdet_in_tes!W78/RES_hhdet_in_fec!W78)</f>
        <v>0.62512704474629777</v>
      </c>
      <c r="X78" s="111">
        <f>IF(RES_hhdet_in_tes!X78=0,"",RES_hhdet_in_tes!X78/RES_hhdet_in_fec!X78)</f>
        <v>0.62827121359107785</v>
      </c>
      <c r="Y78" s="111">
        <f>IF(RES_hhdet_in_tes!Y78=0,"",RES_hhdet_in_tes!Y78/RES_hhdet_in_fec!Y78)</f>
        <v>0.62699479284252613</v>
      </c>
      <c r="DA78" s="63" t="s">
        <v>3660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0.77022986201552024</v>
      </c>
      <c r="D79" s="45">
        <f>IF(RES_hhdet_in_tes!D79=0,"",RES_hhdet_in_tes!D79/RES_hhdet_in_fec!D79)</f>
        <v>0.77186653328717769</v>
      </c>
      <c r="E79" s="45">
        <f>IF(RES_hhdet_in_tes!E79=0,"",RES_hhdet_in_tes!E79/RES_hhdet_in_fec!E79)</f>
        <v>0.77163258734262152</v>
      </c>
      <c r="F79" s="45">
        <f>IF(RES_hhdet_in_tes!F79=0,"",RES_hhdet_in_tes!F79/RES_hhdet_in_fec!F79)</f>
        <v>0.77372742767615188</v>
      </c>
      <c r="G79" s="45">
        <f>IF(RES_hhdet_in_tes!G79=0,"",RES_hhdet_in_tes!G79/RES_hhdet_in_fec!G79)</f>
        <v>0.7750775474130952</v>
      </c>
      <c r="H79" s="45">
        <f>IF(RES_hhdet_in_tes!H79=0,"",RES_hhdet_in_tes!H79/RES_hhdet_in_fec!H79)</f>
        <v>0.77425355338144641</v>
      </c>
      <c r="I79" s="45">
        <f>IF(RES_hhdet_in_tes!I79=0,"",RES_hhdet_in_tes!I79/RES_hhdet_in_fec!I79)</f>
        <v>0.77736403042648272</v>
      </c>
      <c r="J79" s="45">
        <f>IF(RES_hhdet_in_tes!J79=0,"",RES_hhdet_in_tes!J79/RES_hhdet_in_fec!J79)</f>
        <v>0.77888734402540416</v>
      </c>
      <c r="K79" s="45">
        <f>IF(RES_hhdet_in_tes!K79=0,"",RES_hhdet_in_tes!K79/RES_hhdet_in_fec!K79)</f>
        <v>0.78040936943000627</v>
      </c>
      <c r="L79" s="45">
        <f>IF(RES_hhdet_in_tes!L79=0,"",RES_hhdet_in_tes!L79/RES_hhdet_in_fec!L79)</f>
        <v>0.7817208259376468</v>
      </c>
      <c r="M79" s="45">
        <f>IF(RES_hhdet_in_tes!M79=0,"",RES_hhdet_in_tes!M79/RES_hhdet_in_fec!M79)</f>
        <v>0.78375291204643049</v>
      </c>
      <c r="N79" s="45">
        <f>IF(RES_hhdet_in_tes!N79=0,"",RES_hhdet_in_tes!N79/RES_hhdet_in_fec!N79)</f>
        <v>0.79039906919744563</v>
      </c>
      <c r="O79" s="45">
        <f>IF(RES_hhdet_in_tes!O79=0,"",RES_hhdet_in_tes!O79/RES_hhdet_in_fec!O79)</f>
        <v>0.7944752380763267</v>
      </c>
      <c r="P79" s="45">
        <f>IF(RES_hhdet_in_tes!P79=0,"",RES_hhdet_in_tes!P79/RES_hhdet_in_fec!P79)</f>
        <v>0.79971366219991413</v>
      </c>
      <c r="Q79" s="45">
        <f>IF(RES_hhdet_in_tes!Q79=0,"",RES_hhdet_in_tes!Q79/RES_hhdet_in_fec!Q79)</f>
        <v>0.8103905192208668</v>
      </c>
      <c r="R79" s="45">
        <f>IF(RES_hhdet_in_tes!R79=0,"",RES_hhdet_in_tes!R79/RES_hhdet_in_fec!R79)</f>
        <v>0.82031811227457452</v>
      </c>
      <c r="S79" s="45">
        <f>IF(RES_hhdet_in_tes!S79=0,"",RES_hhdet_in_tes!S79/RES_hhdet_in_fec!S79)</f>
        <v>0.83426754962019234</v>
      </c>
      <c r="T79" s="45">
        <f>IF(RES_hhdet_in_tes!T79=0,"",RES_hhdet_in_tes!T79/RES_hhdet_in_fec!T79)</f>
        <v>0.84929310712960937</v>
      </c>
      <c r="U79" s="45">
        <f>IF(RES_hhdet_in_tes!U79=0,"",RES_hhdet_in_tes!U79/RES_hhdet_in_fec!U79)</f>
        <v>0.86422987207381108</v>
      </c>
      <c r="V79" s="45">
        <f>IF(RES_hhdet_in_tes!V79=0,"",RES_hhdet_in_tes!V79/RES_hhdet_in_fec!V79)</f>
        <v>0.87745811416633579</v>
      </c>
      <c r="W79" s="45">
        <f>IF(RES_hhdet_in_tes!W79=0,"",RES_hhdet_in_tes!W79/RES_hhdet_in_fec!W79)</f>
        <v>0.88621423293108381</v>
      </c>
      <c r="X79" s="45">
        <f>IF(RES_hhdet_in_tes!X79=0,"",RES_hhdet_in_tes!X79/RES_hhdet_in_fec!X79)</f>
        <v>0.89417021571816302</v>
      </c>
      <c r="Y79" s="45">
        <f>IF(RES_hhdet_in_tes!Y79=0,"",RES_hhdet_in_tes!Y79/RES_hhdet_in_fec!Y79)</f>
        <v>0.89949655922269223</v>
      </c>
      <c r="DA79" s="60" t="s">
        <v>3661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204</v>
      </c>
      <c r="B81" s="119"/>
      <c r="C81" s="119">
        <f>IF(RES_hhdet_in_tes!C81=0,"",RES_hhdet_in_tes!C81/RES_hhdet_in_fec!C81)</f>
        <v>0.60259748155799109</v>
      </c>
      <c r="D81" s="119">
        <f>IF(RES_hhdet_in_tes!D81=0,"",RES_hhdet_in_tes!D81/RES_hhdet_in_fec!D81)</f>
        <v>0.61512969833551512</v>
      </c>
      <c r="E81" s="119">
        <f>IF(RES_hhdet_in_tes!E81=0,"",RES_hhdet_in_tes!E81/RES_hhdet_in_fec!E81)</f>
        <v>0.62995119555589896</v>
      </c>
      <c r="F81" s="119">
        <f>IF(RES_hhdet_in_tes!F81=0,"",RES_hhdet_in_tes!F81/RES_hhdet_in_fec!F81)</f>
        <v>0.62575999546247152</v>
      </c>
      <c r="G81" s="119">
        <f>IF(RES_hhdet_in_tes!G81=0,"",RES_hhdet_in_tes!G81/RES_hhdet_in_fec!G81)</f>
        <v>0.63493036248223578</v>
      </c>
      <c r="H81" s="119">
        <f>IF(RES_hhdet_in_tes!H81=0,"",RES_hhdet_in_tes!H81/RES_hhdet_in_fec!H81)</f>
        <v>0.65944541791603051</v>
      </c>
      <c r="I81" s="119">
        <f>IF(RES_hhdet_in_tes!I81=0,"",RES_hhdet_in_tes!I81/RES_hhdet_in_fec!I81)</f>
        <v>0.66901671337806878</v>
      </c>
      <c r="J81" s="119">
        <f>IF(RES_hhdet_in_tes!J81=0,"",RES_hhdet_in_tes!J81/RES_hhdet_in_fec!J81)</f>
        <v>0.67297169648790089</v>
      </c>
      <c r="K81" s="119">
        <f>IF(RES_hhdet_in_tes!K81=0,"",RES_hhdet_in_tes!K81/RES_hhdet_in_fec!K81)</f>
        <v>0.67576276203409347</v>
      </c>
      <c r="L81" s="119">
        <f>IF(RES_hhdet_in_tes!L81=0,"",RES_hhdet_in_tes!L81/RES_hhdet_in_fec!L81)</f>
        <v>0.69295756190261104</v>
      </c>
      <c r="M81" s="119">
        <f>IF(RES_hhdet_in_tes!M81=0,"",RES_hhdet_in_tes!M81/RES_hhdet_in_fec!M81)</f>
        <v>0.69575892104417258</v>
      </c>
      <c r="N81" s="119">
        <f>IF(RES_hhdet_in_tes!N81=0,"",RES_hhdet_in_tes!N81/RES_hhdet_in_fec!N81)</f>
        <v>0.71544072026271954</v>
      </c>
      <c r="O81" s="119">
        <f>IF(RES_hhdet_in_tes!O81=0,"",RES_hhdet_in_tes!O81/RES_hhdet_in_fec!O81)</f>
        <v>0.7158357272822139</v>
      </c>
      <c r="P81" s="119">
        <f>IF(RES_hhdet_in_tes!P81=0,"",RES_hhdet_in_tes!P81/RES_hhdet_in_fec!P81)</f>
        <v>0.71345467047854116</v>
      </c>
      <c r="Q81" s="119">
        <f>IF(RES_hhdet_in_tes!Q81=0,"",RES_hhdet_in_tes!Q81/RES_hhdet_in_fec!Q81)</f>
        <v>0.72384493788566484</v>
      </c>
      <c r="R81" s="119">
        <f>IF(RES_hhdet_in_tes!R81=0,"",RES_hhdet_in_tes!R81/RES_hhdet_in_fec!R81)</f>
        <v>0.74753845659661655</v>
      </c>
      <c r="S81" s="119">
        <f>IF(RES_hhdet_in_tes!S81=0,"",RES_hhdet_in_tes!S81/RES_hhdet_in_fec!S81)</f>
        <v>0.77172378301023459</v>
      </c>
      <c r="T81" s="119">
        <f>IF(RES_hhdet_in_tes!T81=0,"",RES_hhdet_in_tes!T81/RES_hhdet_in_fec!T81)</f>
        <v>0.77678284309887058</v>
      </c>
      <c r="U81" s="119">
        <f>IF(RES_hhdet_in_tes!U81=0,"",RES_hhdet_in_tes!U81/RES_hhdet_in_fec!U81)</f>
        <v>0.79427507040714362</v>
      </c>
      <c r="V81" s="119">
        <f>IF(RES_hhdet_in_tes!V81=0,"",RES_hhdet_in_tes!V81/RES_hhdet_in_fec!V81)</f>
        <v>0.8008590434652535</v>
      </c>
      <c r="W81" s="119">
        <f>IF(RES_hhdet_in_tes!W81=0,"",RES_hhdet_in_tes!W81/RES_hhdet_in_fec!W81)</f>
        <v>0.812705886721102</v>
      </c>
      <c r="X81" s="119">
        <f>IF(RES_hhdet_in_tes!X81=0,"",RES_hhdet_in_tes!X81/RES_hhdet_in_fec!X81)</f>
        <v>0.8223655699288398</v>
      </c>
      <c r="Y81" s="119">
        <f>IF(RES_hhdet_in_tes!Y81=0,"",RES_hhdet_in_tes!Y81/RES_hhdet_in_fec!Y81)</f>
        <v>0.82566403342120398</v>
      </c>
      <c r="DA81" s="129" t="s">
        <v>3662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0.58276452424287284</v>
      </c>
      <c r="D82" s="124">
        <f>IF(RES_hhdet_in_tes!D82=0,"",RES_hhdet_in_tes!D82/RES_hhdet_in_fec!D82)</f>
        <v>0.5937185407375033</v>
      </c>
      <c r="E82" s="124">
        <f>IF(RES_hhdet_in_tes!E82=0,"",RES_hhdet_in_tes!E82/RES_hhdet_in_fec!E82)</f>
        <v>0.6024988577139222</v>
      </c>
      <c r="F82" s="124">
        <f>IF(RES_hhdet_in_tes!F82=0,"",RES_hhdet_in_tes!F82/RES_hhdet_in_fec!F82)</f>
        <v>0.60858031324855633</v>
      </c>
      <c r="G82" s="124">
        <f>IF(RES_hhdet_in_tes!G82=0,"",RES_hhdet_in_tes!G82/RES_hhdet_in_fec!G82)</f>
        <v>0.61531016208448575</v>
      </c>
      <c r="H82" s="124">
        <f>IF(RES_hhdet_in_tes!H82=0,"",RES_hhdet_in_tes!H82/RES_hhdet_in_fec!H82)</f>
        <v>0.6354806630698302</v>
      </c>
      <c r="I82" s="124">
        <f>IF(RES_hhdet_in_tes!I82=0,"",RES_hhdet_in_tes!I82/RES_hhdet_in_fec!I82)</f>
        <v>0.64410631734538182</v>
      </c>
      <c r="J82" s="124">
        <f>IF(RES_hhdet_in_tes!J82=0,"",RES_hhdet_in_tes!J82/RES_hhdet_in_fec!J82)</f>
        <v>0.65458027907244842</v>
      </c>
      <c r="K82" s="124">
        <f>IF(RES_hhdet_in_tes!K82=0,"",RES_hhdet_in_tes!K82/RES_hhdet_in_fec!K82)</f>
        <v>0.65904893694230482</v>
      </c>
      <c r="L82" s="124">
        <f>IF(RES_hhdet_in_tes!L82=0,"",RES_hhdet_in_tes!L82/RES_hhdet_in_fec!L82)</f>
        <v>0.67823928278974688</v>
      </c>
      <c r="M82" s="124">
        <f>IF(RES_hhdet_in_tes!M82=0,"",RES_hhdet_in_tes!M82/RES_hhdet_in_fec!M82)</f>
        <v>0.68117395648378087</v>
      </c>
      <c r="N82" s="124">
        <f>IF(RES_hhdet_in_tes!N82=0,"",RES_hhdet_in_tes!N82/RES_hhdet_in_fec!N82)</f>
        <v>0.69441292327580029</v>
      </c>
      <c r="O82" s="124">
        <f>IF(RES_hhdet_in_tes!O82=0,"",RES_hhdet_in_tes!O82/RES_hhdet_in_fec!O82)</f>
        <v>0.70401207445664138</v>
      </c>
      <c r="P82" s="124">
        <f>IF(RES_hhdet_in_tes!P82=0,"",RES_hhdet_in_tes!P82/RES_hhdet_in_fec!P82)</f>
        <v>0.70131026566730614</v>
      </c>
      <c r="Q82" s="124">
        <f>IF(RES_hhdet_in_tes!Q82=0,"",RES_hhdet_in_tes!Q82/RES_hhdet_in_fec!Q82)</f>
        <v>0.70694686603857004</v>
      </c>
      <c r="R82" s="124">
        <f>IF(RES_hhdet_in_tes!R82=0,"",RES_hhdet_in_tes!R82/RES_hhdet_in_fec!R82)</f>
        <v>0.72649361865918138</v>
      </c>
      <c r="S82" s="124">
        <f>IF(RES_hhdet_in_tes!S82=0,"",RES_hhdet_in_tes!S82/RES_hhdet_in_fec!S82)</f>
        <v>0.7478596740542337</v>
      </c>
      <c r="T82" s="124">
        <f>IF(RES_hhdet_in_tes!T82=0,"",RES_hhdet_in_tes!T82/RES_hhdet_in_fec!T82)</f>
        <v>0.75520661596717076</v>
      </c>
      <c r="U82" s="124">
        <f>IF(RES_hhdet_in_tes!U82=0,"",RES_hhdet_in_tes!U82/RES_hhdet_in_fec!U82)</f>
        <v>0.7729476140067737</v>
      </c>
      <c r="V82" s="124">
        <f>IF(RES_hhdet_in_tes!V82=0,"",RES_hhdet_in_tes!V82/RES_hhdet_in_fec!V82)</f>
        <v>0.78227090799597732</v>
      </c>
      <c r="W82" s="124">
        <f>IF(RES_hhdet_in_tes!W82=0,"",RES_hhdet_in_tes!W82/RES_hhdet_in_fec!W82)</f>
        <v>0.78789032605238751</v>
      </c>
      <c r="X82" s="124">
        <f>IF(RES_hhdet_in_tes!X82=0,"",RES_hhdet_in_tes!X82/RES_hhdet_in_fec!X82)</f>
        <v>0.79157048688469722</v>
      </c>
      <c r="Y82" s="124">
        <f>IF(RES_hhdet_in_tes!Y82=0,"",RES_hhdet_in_tes!Y82/RES_hhdet_in_fec!Y82)</f>
        <v>0.78794748243724166</v>
      </c>
      <c r="DA82" s="130" t="s">
        <v>3663</v>
      </c>
    </row>
    <row r="83" spans="1:105" ht="12" customHeight="1" x14ac:dyDescent="0.25">
      <c r="A83" s="97" t="s">
        <v>200</v>
      </c>
      <c r="B83" s="111"/>
      <c r="C83" s="111">
        <f>IF(RES_hhdet_in_tes!C83=0,"",RES_hhdet_in_tes!C83/RES_hhdet_in_fec!C83)</f>
        <v>0.58051125889900235</v>
      </c>
      <c r="D83" s="111">
        <f>IF(RES_hhdet_in_tes!D83=0,"",RES_hhdet_in_tes!D83/RES_hhdet_in_fec!D83)</f>
        <v>0.5915936161057056</v>
      </c>
      <c r="E83" s="111">
        <f>IF(RES_hhdet_in_tes!E83=0,"",RES_hhdet_in_tes!E83/RES_hhdet_in_fec!E83)</f>
        <v>0.60052315433594416</v>
      </c>
      <c r="F83" s="111">
        <f>IF(RES_hhdet_in_tes!F83=0,"",RES_hhdet_in_tes!F83/RES_hhdet_in_fec!F83)</f>
        <v>0.60670146332442154</v>
      </c>
      <c r="G83" s="111">
        <f>IF(RES_hhdet_in_tes!G83=0,"",RES_hhdet_in_tes!G83/RES_hhdet_in_fec!G83)</f>
        <v>0.61341122887391686</v>
      </c>
      <c r="H83" s="111">
        <f>IF(RES_hhdet_in_tes!H83=0,"",RES_hhdet_in_tes!H83/RES_hhdet_in_fec!H83)</f>
        <v>0.6335890386549049</v>
      </c>
      <c r="I83" s="111">
        <f>IF(RES_hhdet_in_tes!I83=0,"",RES_hhdet_in_tes!I83/RES_hhdet_in_fec!I83)</f>
        <v>0.64227464067856932</v>
      </c>
      <c r="J83" s="111">
        <f>IF(RES_hhdet_in_tes!J83=0,"",RES_hhdet_in_tes!J83/RES_hhdet_in_fec!J83)</f>
        <v>0.65285191952651089</v>
      </c>
      <c r="K83" s="111">
        <f>IF(RES_hhdet_in_tes!K83=0,"",RES_hhdet_in_tes!K83/RES_hhdet_in_fec!K83)</f>
        <v>0.65736557864055245</v>
      </c>
      <c r="L83" s="111">
        <f>IF(RES_hhdet_in_tes!L83=0,"",RES_hhdet_in_tes!L83/RES_hhdet_in_fec!L83)</f>
        <v>0.67654355518494469</v>
      </c>
      <c r="M83" s="111">
        <f>IF(RES_hhdet_in_tes!M83=0,"",RES_hhdet_in_tes!M83/RES_hhdet_in_fec!M83)</f>
        <v>0.67954269916623655</v>
      </c>
      <c r="N83" s="111">
        <f>IF(RES_hhdet_in_tes!N83=0,"",RES_hhdet_in_tes!N83/RES_hhdet_in_fec!N83)</f>
        <v>0.69284577485936194</v>
      </c>
      <c r="O83" s="111">
        <f>IF(RES_hhdet_in_tes!O83=0,"",RES_hhdet_in_tes!O83/RES_hhdet_in_fec!O83)</f>
        <v>0.70248548561311674</v>
      </c>
      <c r="P83" s="111">
        <f>IF(RES_hhdet_in_tes!P83=0,"",RES_hhdet_in_tes!P83/RES_hhdet_in_fec!P83)</f>
        <v>0.6998094595461849</v>
      </c>
      <c r="Q83" s="111">
        <f>IF(RES_hhdet_in_tes!Q83=0,"",RES_hhdet_in_tes!Q83/RES_hhdet_in_fec!Q83)</f>
        <v>0.70549454311131421</v>
      </c>
      <c r="R83" s="111">
        <f>IF(RES_hhdet_in_tes!R83=0,"",RES_hhdet_in_tes!R83/RES_hhdet_in_fec!R83)</f>
        <v>0.72511682890094298</v>
      </c>
      <c r="S83" s="111">
        <f>IF(RES_hhdet_in_tes!S83=0,"",RES_hhdet_in_tes!S83/RES_hhdet_in_fec!S83)</f>
        <v>0.74654793732076496</v>
      </c>
      <c r="T83" s="111">
        <f>IF(RES_hhdet_in_tes!T83=0,"",RES_hhdet_in_tes!T83/RES_hhdet_in_fec!T83)</f>
        <v>0.75394480401673614</v>
      </c>
      <c r="U83" s="111">
        <f>IF(RES_hhdet_in_tes!U83=0,"",RES_hhdet_in_tes!U83/RES_hhdet_in_fec!U83)</f>
        <v>0.77173945560045132</v>
      </c>
      <c r="V83" s="111">
        <f>IF(RES_hhdet_in_tes!V83=0,"",RES_hhdet_in_tes!V83/RES_hhdet_in_fec!V83)</f>
        <v>0.78112666471056913</v>
      </c>
      <c r="W83" s="111">
        <f>IF(RES_hhdet_in_tes!W83=0,"",RES_hhdet_in_tes!W83/RES_hhdet_in_fec!W83)</f>
        <v>0.7867116457232205</v>
      </c>
      <c r="X83" s="111">
        <f>IF(RES_hhdet_in_tes!X83=0,"",RES_hhdet_in_tes!X83/RES_hhdet_in_fec!X83)</f>
        <v>0.7903769706829129</v>
      </c>
      <c r="Y83" s="111">
        <f>IF(RES_hhdet_in_tes!Y83=0,"",RES_hhdet_in_tes!Y83/RES_hhdet_in_fec!Y83)</f>
        <v>0.78678675567750034</v>
      </c>
      <c r="DA83" s="63" t="s">
        <v>3664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X84" s="111">
        <f>IF(RES_hhdet_in_tes!X84=0,"",RES_hhdet_in_tes!X84/RES_hhdet_in_fec!X84)</f>
        <v>1</v>
      </c>
      <c r="Y84" s="111">
        <f>IF(RES_hhdet_in_tes!Y84=0,"",RES_hhdet_in_tes!Y84/RES_hhdet_in_fec!Y84)</f>
        <v>1</v>
      </c>
      <c r="DA84" s="63" t="s">
        <v>3665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2.2479410860594013</v>
      </c>
      <c r="D85" s="124">
        <f>IF(RES_hhdet_in_tes!D85=0,"",RES_hhdet_in_tes!D85/RES_hhdet_in_fec!D85)</f>
        <v>2.3627609263949019</v>
      </c>
      <c r="E85" s="124">
        <f>IF(RES_hhdet_in_tes!E85=0,"",RES_hhdet_in_tes!E85/RES_hhdet_in_fec!E85)</f>
        <v>2.4690394280062464</v>
      </c>
      <c r="F85" s="124">
        <f>IF(RES_hhdet_in_tes!F85=0,"",RES_hhdet_in_tes!F85/RES_hhdet_in_fec!F85)</f>
        <v>2.5470461839726992</v>
      </c>
      <c r="G85" s="124">
        <f>IF(RES_hhdet_in_tes!G85=0,"",RES_hhdet_in_tes!G85/RES_hhdet_in_fec!G85)</f>
        <v>2.6443987198015804</v>
      </c>
      <c r="H85" s="124">
        <f>IF(RES_hhdet_in_tes!H85=0,"",RES_hhdet_in_tes!H85/RES_hhdet_in_fec!H85)</f>
        <v>2.7837689562088763</v>
      </c>
      <c r="I85" s="124">
        <f>IF(RES_hhdet_in_tes!I85=0,"",RES_hhdet_in_tes!I85/RES_hhdet_in_fec!I85)</f>
        <v>2.857002383558144</v>
      </c>
      <c r="J85" s="124">
        <f>IF(RES_hhdet_in_tes!J85=0,"",RES_hhdet_in_tes!J85/RES_hhdet_in_fec!J85)</f>
        <v>2.9711965241390184</v>
      </c>
      <c r="K85" s="124">
        <f>IF(RES_hhdet_in_tes!K85=0,"",RES_hhdet_in_tes!K85/RES_hhdet_in_fec!K85)</f>
        <v>3.0092155937112115</v>
      </c>
      <c r="L85" s="124">
        <f>IF(RES_hhdet_in_tes!L85=0,"",RES_hhdet_in_tes!L85/RES_hhdet_in_fec!L85)</f>
        <v>3.1127727973242285</v>
      </c>
      <c r="M85" s="124">
        <f>IF(RES_hhdet_in_tes!M85=0,"",RES_hhdet_in_tes!M85/RES_hhdet_in_fec!M85)</f>
        <v>3.2345652558727704</v>
      </c>
      <c r="N85" s="124">
        <f>IF(RES_hhdet_in_tes!N85=0,"",RES_hhdet_in_tes!N85/RES_hhdet_in_fec!N85)</f>
        <v>3.3280432269900233</v>
      </c>
      <c r="O85" s="124">
        <f>IF(RES_hhdet_in_tes!O85=0,"",RES_hhdet_in_tes!O85/RES_hhdet_in_fec!O85)</f>
        <v>3.5886062204802776</v>
      </c>
      <c r="P85" s="124">
        <f>IF(RES_hhdet_in_tes!P85=0,"",RES_hhdet_in_tes!P85/RES_hhdet_in_fec!P85)</f>
        <v>3.6928990891559597</v>
      </c>
      <c r="Q85" s="124">
        <f>IF(RES_hhdet_in_tes!Q85=0,"",RES_hhdet_in_tes!Q85/RES_hhdet_in_fec!Q85)</f>
        <v>3.7683889858735857</v>
      </c>
      <c r="R85" s="124">
        <f>IF(RES_hhdet_in_tes!R85=0,"",RES_hhdet_in_tes!R85/RES_hhdet_in_fec!R85)</f>
        <v>3.8895646017482304</v>
      </c>
      <c r="S85" s="124">
        <f>IF(RES_hhdet_in_tes!S85=0,"",RES_hhdet_in_tes!S85/RES_hhdet_in_fec!S85)</f>
        <v>3.9012544913138658</v>
      </c>
      <c r="T85" s="124">
        <f>IF(RES_hhdet_in_tes!T85=0,"",RES_hhdet_in_tes!T85/RES_hhdet_in_fec!T85)</f>
        <v>3.9097237136834062</v>
      </c>
      <c r="U85" s="124">
        <f>IF(RES_hhdet_in_tes!U85=0,"",RES_hhdet_in_tes!U85/RES_hhdet_in_fec!U85)</f>
        <v>3.951683349856185</v>
      </c>
      <c r="V85" s="124">
        <f>IF(RES_hhdet_in_tes!V85=0,"",RES_hhdet_in_tes!V85/RES_hhdet_in_fec!V85)</f>
        <v>3.9461494178579053</v>
      </c>
      <c r="W85" s="124">
        <f>IF(RES_hhdet_in_tes!W85=0,"",RES_hhdet_in_tes!W85/RES_hhdet_in_fec!W85)</f>
        <v>3.9388543647274252</v>
      </c>
      <c r="X85" s="124">
        <f>IF(RES_hhdet_in_tes!X85=0,"",RES_hhdet_in_tes!X85/RES_hhdet_in_fec!X85)</f>
        <v>3.9699774896525919</v>
      </c>
      <c r="Y85" s="124">
        <f>IF(RES_hhdet_in_tes!Y85=0,"",RES_hhdet_in_tes!Y85/RES_hhdet_in_fec!Y85)</f>
        <v>3.9847882097992122</v>
      </c>
      <c r="DA85" s="130" t="s">
        <v>3666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2.2479410860594013</v>
      </c>
      <c r="D86" s="111">
        <f>IF(RES_hhdet_in_tes!D86=0,"",RES_hhdet_in_tes!D86/RES_hhdet_in_fec!D86)</f>
        <v>2.3627609263949019</v>
      </c>
      <c r="E86" s="111">
        <f>IF(RES_hhdet_in_tes!E86=0,"",RES_hhdet_in_tes!E86/RES_hhdet_in_fec!E86)</f>
        <v>2.4690394280062464</v>
      </c>
      <c r="F86" s="111">
        <f>IF(RES_hhdet_in_tes!F86=0,"",RES_hhdet_in_tes!F86/RES_hhdet_in_fec!F86)</f>
        <v>2.5470461839726992</v>
      </c>
      <c r="G86" s="111">
        <f>IF(RES_hhdet_in_tes!G86=0,"",RES_hhdet_in_tes!G86/RES_hhdet_in_fec!G86)</f>
        <v>2.6443987198015804</v>
      </c>
      <c r="H86" s="111">
        <f>IF(RES_hhdet_in_tes!H86=0,"",RES_hhdet_in_tes!H86/RES_hhdet_in_fec!H86)</f>
        <v>2.7837689562088763</v>
      </c>
      <c r="I86" s="111">
        <f>IF(RES_hhdet_in_tes!I86=0,"",RES_hhdet_in_tes!I86/RES_hhdet_in_fec!I86)</f>
        <v>2.857002383558144</v>
      </c>
      <c r="J86" s="111">
        <f>IF(RES_hhdet_in_tes!J86=0,"",RES_hhdet_in_tes!J86/RES_hhdet_in_fec!J86)</f>
        <v>2.9711965241390184</v>
      </c>
      <c r="K86" s="111">
        <f>IF(RES_hhdet_in_tes!K86=0,"",RES_hhdet_in_tes!K86/RES_hhdet_in_fec!K86)</f>
        <v>3.0092155937112115</v>
      </c>
      <c r="L86" s="111">
        <f>IF(RES_hhdet_in_tes!L86=0,"",RES_hhdet_in_tes!L86/RES_hhdet_in_fec!L86)</f>
        <v>3.1127727973242285</v>
      </c>
      <c r="M86" s="111">
        <f>IF(RES_hhdet_in_tes!M86=0,"",RES_hhdet_in_tes!M86/RES_hhdet_in_fec!M86)</f>
        <v>3.2345652558727704</v>
      </c>
      <c r="N86" s="111">
        <f>IF(RES_hhdet_in_tes!N86=0,"",RES_hhdet_in_tes!N86/RES_hhdet_in_fec!N86)</f>
        <v>3.3280432269900233</v>
      </c>
      <c r="O86" s="111">
        <f>IF(RES_hhdet_in_tes!O86=0,"",RES_hhdet_in_tes!O86/RES_hhdet_in_fec!O86)</f>
        <v>3.5886062204802776</v>
      </c>
      <c r="P86" s="111">
        <f>IF(RES_hhdet_in_tes!P86=0,"",RES_hhdet_in_tes!P86/RES_hhdet_in_fec!P86)</f>
        <v>3.6928990891559597</v>
      </c>
      <c r="Q86" s="111">
        <f>IF(RES_hhdet_in_tes!Q86=0,"",RES_hhdet_in_tes!Q86/RES_hhdet_in_fec!Q86)</f>
        <v>3.7683889858735857</v>
      </c>
      <c r="R86" s="111">
        <f>IF(RES_hhdet_in_tes!R86=0,"",RES_hhdet_in_tes!R86/RES_hhdet_in_fec!R86)</f>
        <v>3.8895646017482304</v>
      </c>
      <c r="S86" s="111">
        <f>IF(RES_hhdet_in_tes!S86=0,"",RES_hhdet_in_tes!S86/RES_hhdet_in_fec!S86)</f>
        <v>3.9012544913138658</v>
      </c>
      <c r="T86" s="111">
        <f>IF(RES_hhdet_in_tes!T86=0,"",RES_hhdet_in_tes!T86/RES_hhdet_in_fec!T86)</f>
        <v>3.9097237136834062</v>
      </c>
      <c r="U86" s="111">
        <f>IF(RES_hhdet_in_tes!U86=0,"",RES_hhdet_in_tes!U86/RES_hhdet_in_fec!U86)</f>
        <v>3.951683349856185</v>
      </c>
      <c r="V86" s="111">
        <f>IF(RES_hhdet_in_tes!V86=0,"",RES_hhdet_in_tes!V86/RES_hhdet_in_fec!V86)</f>
        <v>3.9461494178579053</v>
      </c>
      <c r="W86" s="111">
        <f>IF(RES_hhdet_in_tes!W86=0,"",RES_hhdet_in_tes!W86/RES_hhdet_in_fec!W86)</f>
        <v>3.9388543647274252</v>
      </c>
      <c r="X86" s="111">
        <f>IF(RES_hhdet_in_tes!X86=0,"",RES_hhdet_in_tes!X86/RES_hhdet_in_fec!X86)</f>
        <v>3.9699774896525919</v>
      </c>
      <c r="Y86" s="111">
        <f>IF(RES_hhdet_in_tes!Y86=0,"",RES_hhdet_in_tes!Y86/RES_hhdet_in_fec!Y86)</f>
        <v>3.9847882097992122</v>
      </c>
      <c r="DA86" s="63" t="s">
        <v>3667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0.65874156209922741</v>
      </c>
      <c r="D87" s="124">
        <f>IF(RES_hhdet_in_tes!D87=0,"",RES_hhdet_in_tes!D87/RES_hhdet_in_fec!D87)</f>
        <v>0.66604344723678444</v>
      </c>
      <c r="E87" s="124">
        <f>IF(RES_hhdet_in_tes!E87=0,"",RES_hhdet_in_tes!E87/RES_hhdet_in_fec!E87)</f>
        <v>0.66831268983425818</v>
      </c>
      <c r="F87" s="124">
        <f>IF(RES_hhdet_in_tes!F87=0,"",RES_hhdet_in_tes!F87/RES_hhdet_in_fec!F87)</f>
        <v>0.66511017204367784</v>
      </c>
      <c r="G87" s="124">
        <f>IF(RES_hhdet_in_tes!G87=0,"",RES_hhdet_in_tes!G87/RES_hhdet_in_fec!G87)</f>
        <v>0.66618725226787101</v>
      </c>
      <c r="H87" s="124">
        <f>IF(RES_hhdet_in_tes!H87=0,"",RES_hhdet_in_tes!H87/RES_hhdet_in_fec!H87)</f>
        <v>0.68721213132697756</v>
      </c>
      <c r="I87" s="124">
        <f>IF(RES_hhdet_in_tes!I87=0,"",RES_hhdet_in_tes!I87/RES_hhdet_in_fec!I87)</f>
        <v>0.7021197160416176</v>
      </c>
      <c r="J87" s="124">
        <f>IF(RES_hhdet_in_tes!J87=0,"",RES_hhdet_in_tes!J87/RES_hhdet_in_fec!J87)</f>
        <v>0.7080635467069315</v>
      </c>
      <c r="K87" s="124">
        <f>IF(RES_hhdet_in_tes!K87=0,"",RES_hhdet_in_tes!K87/RES_hhdet_in_fec!K87)</f>
        <v>0.70301216024010471</v>
      </c>
      <c r="L87" s="124">
        <f>IF(RES_hhdet_in_tes!L87=0,"",RES_hhdet_in_tes!L87/RES_hhdet_in_fec!L87)</f>
        <v>0.71962861523964372</v>
      </c>
      <c r="M87" s="124">
        <f>IF(RES_hhdet_in_tes!M87=0,"",RES_hhdet_in_tes!M87/RES_hhdet_in_fec!M87)</f>
        <v>0.71262623588920915</v>
      </c>
      <c r="N87" s="124">
        <f>IF(RES_hhdet_in_tes!N87=0,"",RES_hhdet_in_tes!N87/RES_hhdet_in_fec!N87)</f>
        <v>0.72243576975918777</v>
      </c>
      <c r="O87" s="124">
        <f>IF(RES_hhdet_in_tes!O87=0,"",RES_hhdet_in_tes!O87/RES_hhdet_in_fec!O87)</f>
        <v>0.73589714448024901</v>
      </c>
      <c r="P87" s="124">
        <f>IF(RES_hhdet_in_tes!P87=0,"",RES_hhdet_in_tes!P87/RES_hhdet_in_fec!P87)</f>
        <v>0.74718741839106362</v>
      </c>
      <c r="Q87" s="124">
        <f>IF(RES_hhdet_in_tes!Q87=0,"",RES_hhdet_in_tes!Q87/RES_hhdet_in_fec!Q87)</f>
        <v>0.75325499399202367</v>
      </c>
      <c r="R87" s="124">
        <f>IF(RES_hhdet_in_tes!R87=0,"",RES_hhdet_in_tes!R87/RES_hhdet_in_fec!R87)</f>
        <v>0.78426133925862318</v>
      </c>
      <c r="S87" s="124">
        <f>IF(RES_hhdet_in_tes!S87=0,"",RES_hhdet_in_tes!S87/RES_hhdet_in_fec!S87)</f>
        <v>0.80685014597926497</v>
      </c>
      <c r="T87" s="124">
        <f>IF(RES_hhdet_in_tes!T87=0,"",RES_hhdet_in_tes!T87/RES_hhdet_in_fec!T87)</f>
        <v>0.81657232901497545</v>
      </c>
      <c r="U87" s="124">
        <f>IF(RES_hhdet_in_tes!U87=0,"",RES_hhdet_in_tes!U87/RES_hhdet_in_fec!U87)</f>
        <v>0.82374546226168643</v>
      </c>
      <c r="V87" s="124">
        <f>IF(RES_hhdet_in_tes!V87=0,"",RES_hhdet_in_tes!V87/RES_hhdet_in_fec!V87)</f>
        <v>0.82952907427236589</v>
      </c>
      <c r="W87" s="124">
        <f>IF(RES_hhdet_in_tes!W87=0,"",RES_hhdet_in_tes!W87/RES_hhdet_in_fec!W87)</f>
        <v>0.84849286478140917</v>
      </c>
      <c r="X87" s="124">
        <f>IF(RES_hhdet_in_tes!X87=0,"",RES_hhdet_in_tes!X87/RES_hhdet_in_fec!X87)</f>
        <v>0.85796907764921626</v>
      </c>
      <c r="Y87" s="124">
        <f>IF(RES_hhdet_in_tes!Y87=0,"",RES_hhdet_in_tes!Y87/RES_hhdet_in_fec!Y87)</f>
        <v>0.84968642451803389</v>
      </c>
      <c r="DA87" s="130" t="s">
        <v>3668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0.58237117199853339</v>
      </c>
      <c r="D88" s="111">
        <f>IF(RES_hhdet_in_tes!D88=0,"",RES_hhdet_in_tes!D88/RES_hhdet_in_fec!D88)</f>
        <v>0.59095727829842493</v>
      </c>
      <c r="E88" s="111">
        <f>IF(RES_hhdet_in_tes!E88=0,"",RES_hhdet_in_tes!E88/RES_hhdet_in_fec!E88)</f>
        <v>0.60292948654076595</v>
      </c>
      <c r="F88" s="111">
        <f>IF(RES_hhdet_in_tes!F88=0,"",RES_hhdet_in_tes!F88/RES_hhdet_in_fec!F88)</f>
        <v>0.61325126462022139</v>
      </c>
      <c r="G88" s="111">
        <f>IF(RES_hhdet_in_tes!G88=0,"",RES_hhdet_in_tes!G88/RES_hhdet_in_fec!G88)</f>
        <v>0.6372405354587104</v>
      </c>
      <c r="H88" s="111">
        <f>IF(RES_hhdet_in_tes!H88=0,"",RES_hhdet_in_tes!H88/RES_hhdet_in_fec!H88)</f>
        <v>0.66353436294884804</v>
      </c>
      <c r="I88" s="111">
        <f>IF(RES_hhdet_in_tes!I88=0,"",RES_hhdet_in_tes!I88/RES_hhdet_in_fec!I88)</f>
        <v>0.68567966942072622</v>
      </c>
      <c r="J88" s="111">
        <f>IF(RES_hhdet_in_tes!J88=0,"",RES_hhdet_in_tes!J88/RES_hhdet_in_fec!J88)</f>
        <v>0.70096635125621487</v>
      </c>
      <c r="K88" s="111">
        <f>IF(RES_hhdet_in_tes!K88=0,"",RES_hhdet_in_tes!K88/RES_hhdet_in_fec!K88)</f>
        <v>0.69744865299406644</v>
      </c>
      <c r="L88" s="111">
        <f>IF(RES_hhdet_in_tes!L88=0,"",RES_hhdet_in_tes!L88/RES_hhdet_in_fec!L88)</f>
        <v>0.72286849128410846</v>
      </c>
      <c r="M88" s="111">
        <f>IF(RES_hhdet_in_tes!M88=0,"",RES_hhdet_in_tes!M88/RES_hhdet_in_fec!M88)</f>
        <v>0.73930072435312044</v>
      </c>
      <c r="N88" s="111">
        <f>IF(RES_hhdet_in_tes!N88=0,"",RES_hhdet_in_tes!N88/RES_hhdet_in_fec!N88)</f>
        <v>0.74932973267386205</v>
      </c>
      <c r="O88" s="111">
        <f>IF(RES_hhdet_in_tes!O88=0,"",RES_hhdet_in_tes!O88/RES_hhdet_in_fec!O88)</f>
        <v>0.76296705542510734</v>
      </c>
      <c r="P88" s="111">
        <f>IF(RES_hhdet_in_tes!P88=0,"",RES_hhdet_in_tes!P88/RES_hhdet_in_fec!P88)</f>
        <v>0.72610203541361662</v>
      </c>
      <c r="Q88" s="111">
        <f>IF(RES_hhdet_in_tes!Q88=0,"",RES_hhdet_in_tes!Q88/RES_hhdet_in_fec!Q88)</f>
        <v>0.75242431817264743</v>
      </c>
      <c r="R88" s="111">
        <f>IF(RES_hhdet_in_tes!R88=0,"",RES_hhdet_in_tes!R88/RES_hhdet_in_fec!R88)</f>
        <v>0.77465502443859713</v>
      </c>
      <c r="S88" s="111">
        <f>IF(RES_hhdet_in_tes!S88=0,"",RES_hhdet_in_tes!S88/RES_hhdet_in_fec!S88)</f>
        <v>0.7918445823505107</v>
      </c>
      <c r="T88" s="111">
        <f>IF(RES_hhdet_in_tes!T88=0,"",RES_hhdet_in_tes!T88/RES_hhdet_in_fec!T88)</f>
        <v>0.80540991063516076</v>
      </c>
      <c r="U88" s="111">
        <f>IF(RES_hhdet_in_tes!U88=0,"",RES_hhdet_in_tes!U88/RES_hhdet_in_fec!U88)</f>
        <v>0.82166523396703073</v>
      </c>
      <c r="V88" s="111">
        <f>IF(RES_hhdet_in_tes!V88=0,"",RES_hhdet_in_tes!V88/RES_hhdet_in_fec!V88)</f>
        <v>0.83651990986736979</v>
      </c>
      <c r="W88" s="111">
        <f>IF(RES_hhdet_in_tes!W88=0,"",RES_hhdet_in_tes!W88/RES_hhdet_in_fec!W88)</f>
        <v>0.84349228201641613</v>
      </c>
      <c r="X88" s="111">
        <f>IF(RES_hhdet_in_tes!X88=0,"",RES_hhdet_in_tes!X88/RES_hhdet_in_fec!X88)</f>
        <v>0.85045827511890026</v>
      </c>
      <c r="Y88" s="111">
        <f>IF(RES_hhdet_in_tes!Y88=0,"",RES_hhdet_in_tes!Y88/RES_hhdet_in_fec!Y88)</f>
        <v>0.85148275047633304</v>
      </c>
      <c r="DA88" s="63" t="s">
        <v>3669</v>
      </c>
    </row>
    <row r="89" spans="1:105" ht="12" customHeight="1" x14ac:dyDescent="0.25">
      <c r="A89" s="97" t="s">
        <v>131</v>
      </c>
      <c r="B89" s="111"/>
      <c r="C89" s="111">
        <f>IF(RES_hhdet_in_tes!C89=0,"",RES_hhdet_in_tes!C89/RES_hhdet_in_fec!C89)</f>
        <v>0.82653333814015262</v>
      </c>
      <c r="D89" s="111">
        <f>IF(RES_hhdet_in_tes!D89=0,"",RES_hhdet_in_tes!D89/RES_hhdet_in_fec!D89)</f>
        <v>0.82984030962509314</v>
      </c>
      <c r="E89" s="111">
        <f>IF(RES_hhdet_in_tes!E89=0,"",RES_hhdet_in_tes!E89/RES_hhdet_in_fec!E89)</f>
        <v>0.84773840817126089</v>
      </c>
      <c r="F89" s="111">
        <f>IF(RES_hhdet_in_tes!F89=0,"",RES_hhdet_in_tes!F89/RES_hhdet_in_fec!F89)</f>
        <v>0.84337664857919481</v>
      </c>
      <c r="G89" s="111">
        <f>IF(RES_hhdet_in_tes!G89=0,"",RES_hhdet_in_tes!G89/RES_hhdet_in_fec!G89)</f>
        <v>0.85335830152710668</v>
      </c>
      <c r="H89" s="111">
        <f>IF(RES_hhdet_in_tes!H89=0,"",RES_hhdet_in_tes!H89/RES_hhdet_in_fec!H89)</f>
        <v>0.87192143560981983</v>
      </c>
      <c r="I89" s="111">
        <f>IF(RES_hhdet_in_tes!I89=0,"",RES_hhdet_in_tes!I89/RES_hhdet_in_fec!I89)</f>
        <v>0.86349485077438093</v>
      </c>
      <c r="J89" s="111">
        <f>IF(RES_hhdet_in_tes!J89=0,"",RES_hhdet_in_tes!J89/RES_hhdet_in_fec!J89)</f>
        <v>0.88606449294624612</v>
      </c>
      <c r="K89" s="111">
        <f>IF(RES_hhdet_in_tes!K89=0,"",RES_hhdet_in_tes!K89/RES_hhdet_in_fec!K89)</f>
        <v>0.87611461694609161</v>
      </c>
      <c r="L89" s="111">
        <f>IF(RES_hhdet_in_tes!L89=0,"",RES_hhdet_in_tes!L89/RES_hhdet_in_fec!L89)</f>
        <v>0.90017587997181914</v>
      </c>
      <c r="M89" s="111">
        <f>IF(RES_hhdet_in_tes!M89=0,"",RES_hhdet_in_tes!M89/RES_hhdet_in_fec!M89)</f>
        <v>0.90616833013296327</v>
      </c>
      <c r="N89" s="111">
        <f>IF(RES_hhdet_in_tes!N89=0,"",RES_hhdet_in_tes!N89/RES_hhdet_in_fec!N89)</f>
        <v>0.92323681492042509</v>
      </c>
      <c r="O89" s="111">
        <f>IF(RES_hhdet_in_tes!O89=0,"",RES_hhdet_in_tes!O89/RES_hhdet_in_fec!O89)</f>
        <v>0.90276668295796847</v>
      </c>
      <c r="P89" s="111">
        <f>IF(RES_hhdet_in_tes!P89=0,"",RES_hhdet_in_tes!P89/RES_hhdet_in_fec!P89)</f>
        <v>0.8970211771688158</v>
      </c>
      <c r="Q89" s="111">
        <f>IF(RES_hhdet_in_tes!Q89=0,"",RES_hhdet_in_tes!Q89/RES_hhdet_in_fec!Q89)</f>
        <v>0.89243179553075225</v>
      </c>
      <c r="R89" s="111">
        <f>IF(RES_hhdet_in_tes!R89=0,"",RES_hhdet_in_tes!R89/RES_hhdet_in_fec!R89)</f>
        <v>0.88955976994011621</v>
      </c>
      <c r="S89" s="111">
        <f>IF(RES_hhdet_in_tes!S89=0,"",RES_hhdet_in_tes!S89/RES_hhdet_in_fec!S89)</f>
        <v>0.94530233632556537</v>
      </c>
      <c r="T89" s="111">
        <f>IF(RES_hhdet_in_tes!T89=0,"",RES_hhdet_in_tes!T89/RES_hhdet_in_fec!T89)</f>
        <v>0.90267986491034524</v>
      </c>
      <c r="U89" s="111">
        <f>IF(RES_hhdet_in_tes!U89=0,"",RES_hhdet_in_tes!U89/RES_hhdet_in_fec!U89)</f>
        <v>0.93478866697730756</v>
      </c>
      <c r="V89" s="111">
        <f>IF(RES_hhdet_in_tes!V89=0,"",RES_hhdet_in_tes!V89/RES_hhdet_in_fec!V89)</f>
        <v>0.9496265045687462</v>
      </c>
      <c r="W89" s="111">
        <f>IF(RES_hhdet_in_tes!W89=0,"",RES_hhdet_in_tes!W89/RES_hhdet_in_fec!W89)</f>
        <v>0.95295839252263503</v>
      </c>
      <c r="X89" s="111">
        <f>IF(RES_hhdet_in_tes!X89=0,"",RES_hhdet_in_tes!X89/RES_hhdet_in_fec!X89)</f>
        <v>0.95041438872392436</v>
      </c>
      <c r="Y89" s="111">
        <f>IF(RES_hhdet_in_tes!Y89=0,"",RES_hhdet_in_tes!Y89/RES_hhdet_in_fec!Y89)</f>
        <v>0.95218030287859678</v>
      </c>
      <c r="DA89" s="63" t="s">
        <v>3670</v>
      </c>
    </row>
    <row r="90" spans="1:105" ht="12" customHeight="1" x14ac:dyDescent="0.25">
      <c r="A90" s="100" t="s">
        <v>200</v>
      </c>
      <c r="B90" s="112"/>
      <c r="C90" s="112">
        <f>IF(RES_hhdet_in_tes!C90=0,"",RES_hhdet_in_tes!C90/RES_hhdet_in_fec!C90)</f>
        <v>0.63737556448996435</v>
      </c>
      <c r="D90" s="112">
        <f>IF(RES_hhdet_in_tes!D90=0,"",RES_hhdet_in_tes!D90/RES_hhdet_in_fec!D90)</f>
        <v>0.6713632549967945</v>
      </c>
      <c r="E90" s="112">
        <f>IF(RES_hhdet_in_tes!E90=0,"",RES_hhdet_in_tes!E90/RES_hhdet_in_fec!E90)</f>
        <v>0.69730333954604229</v>
      </c>
      <c r="F90" s="112">
        <f>IF(RES_hhdet_in_tes!F90=0,"",RES_hhdet_in_tes!F90/RES_hhdet_in_fec!F90)</f>
        <v>0.69640370855321954</v>
      </c>
      <c r="G90" s="112">
        <f>IF(RES_hhdet_in_tes!G90=0,"",RES_hhdet_in_tes!G90/RES_hhdet_in_fec!G90)</f>
        <v>0.70752131922767258</v>
      </c>
      <c r="H90" s="112">
        <f>IF(RES_hhdet_in_tes!H90=0,"",RES_hhdet_in_tes!H90/RES_hhdet_in_fec!H90)</f>
        <v>0.73233782174502127</v>
      </c>
      <c r="I90" s="112">
        <f>IF(RES_hhdet_in_tes!I90=0,"",RES_hhdet_in_tes!I90/RES_hhdet_in_fec!I90)</f>
        <v>0.74410698112386631</v>
      </c>
      <c r="J90" s="112">
        <f>IF(RES_hhdet_in_tes!J90=0,"",RES_hhdet_in_tes!J90/RES_hhdet_in_fec!J90)</f>
        <v>0.7541765223867799</v>
      </c>
      <c r="K90" s="112">
        <f>IF(RES_hhdet_in_tes!K90=0,"",RES_hhdet_in_tes!K90/RES_hhdet_in_fec!K90)</f>
        <v>0.7373531490028048</v>
      </c>
      <c r="L90" s="112">
        <f>IF(RES_hhdet_in_tes!L90=0,"",RES_hhdet_in_tes!L90/RES_hhdet_in_fec!L90)</f>
        <v>0.76947722169648802</v>
      </c>
      <c r="M90" s="112">
        <f>IF(RES_hhdet_in_tes!M90=0,"",RES_hhdet_in_tes!M90/RES_hhdet_in_fec!M90)</f>
        <v>0.76578026500595631</v>
      </c>
      <c r="N90" s="112">
        <f>IF(RES_hhdet_in_tes!N90=0,"",RES_hhdet_in_tes!N90/RES_hhdet_in_fec!N90)</f>
        <v>0.77282525671315883</v>
      </c>
      <c r="O90" s="112">
        <f>IF(RES_hhdet_in_tes!O90=0,"",RES_hhdet_in_tes!O90/RES_hhdet_in_fec!O90)</f>
        <v>0.79198093165718664</v>
      </c>
      <c r="P90" s="112">
        <f>IF(RES_hhdet_in_tes!P90=0,"",RES_hhdet_in_tes!P90/RES_hhdet_in_fec!P90)</f>
        <v>0.75441236095388631</v>
      </c>
      <c r="Q90" s="112">
        <f>IF(RES_hhdet_in_tes!Q90=0,"",RES_hhdet_in_tes!Q90/RES_hhdet_in_fec!Q90)</f>
        <v>0.7625317787439353</v>
      </c>
      <c r="R90" s="112">
        <f>IF(RES_hhdet_in_tes!R90=0,"",RES_hhdet_in_tes!R90/RES_hhdet_in_fec!R90)</f>
        <v>0.77931460163763899</v>
      </c>
      <c r="S90" s="112">
        <f>IF(RES_hhdet_in_tes!S90=0,"",RES_hhdet_in_tes!S90/RES_hhdet_in_fec!S90)</f>
        <v>0.80273628689596199</v>
      </c>
      <c r="T90" s="112">
        <f>IF(RES_hhdet_in_tes!T90=0,"",RES_hhdet_in_tes!T90/RES_hhdet_in_fec!T90)</f>
        <v>0.82062915915351309</v>
      </c>
      <c r="U90" s="112">
        <f>IF(RES_hhdet_in_tes!U90=0,"",RES_hhdet_in_tes!U90/RES_hhdet_in_fec!U90)</f>
        <v>0.8370229256656686</v>
      </c>
      <c r="V90" s="112">
        <f>IF(RES_hhdet_in_tes!V90=0,"",RES_hhdet_in_tes!V90/RES_hhdet_in_fec!V90)</f>
        <v>0.87539505145516294</v>
      </c>
      <c r="W90" s="112">
        <f>IF(RES_hhdet_in_tes!W90=0,"",RES_hhdet_in_tes!W90/RES_hhdet_in_fec!W90)</f>
        <v>0.88839999782974388</v>
      </c>
      <c r="X90" s="112">
        <f>IF(RES_hhdet_in_tes!X90=0,"",RES_hhdet_in_tes!X90/RES_hhdet_in_fec!X90)</f>
        <v>0.85475207165211387</v>
      </c>
      <c r="Y90" s="112">
        <f>IF(RES_hhdet_in_tes!Y90=0,"",RES_hhdet_in_tes!Y90/RES_hhdet_in_fec!Y90)</f>
        <v>0.85681306372011334</v>
      </c>
      <c r="DA90" s="131" t="s">
        <v>3671</v>
      </c>
    </row>
    <row r="91" spans="1:105" ht="12" customHeight="1" x14ac:dyDescent="0.25">
      <c r="A91" s="103" t="s">
        <v>52</v>
      </c>
      <c r="B91" s="113"/>
      <c r="C91" s="113">
        <f>IF(RES_hhdet_in_tes!C91=0,"",RES_hhdet_in_tes!C91/RES_hhdet_in_fec!C91)</f>
        <v>1</v>
      </c>
      <c r="D91" s="113">
        <f>IF(RES_hhdet_in_tes!D91=0,"",RES_hhdet_in_tes!D91/RES_hhdet_in_fec!D91)</f>
        <v>1</v>
      </c>
      <c r="E91" s="113">
        <f>IF(RES_hhdet_in_tes!E91=0,"",RES_hhdet_in_tes!E91/RES_hhdet_in_fec!E91)</f>
        <v>1</v>
      </c>
      <c r="F91" s="113">
        <f>IF(RES_hhdet_in_tes!F91=0,"",RES_hhdet_in_tes!F91/RES_hhdet_in_fec!F91)</f>
        <v>1</v>
      </c>
      <c r="G91" s="113">
        <f>IF(RES_hhdet_in_tes!G91=0,"",RES_hhdet_in_tes!G91/RES_hhdet_in_fec!G91)</f>
        <v>1</v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>
        <f>IF(RES_hhdet_in_tes!Q91=0,"",RES_hhdet_in_tes!Q91/RES_hhdet_in_fec!Q91)</f>
        <v>1</v>
      </c>
      <c r="R91" s="113">
        <f>IF(RES_hhdet_in_tes!R91=0,"",RES_hhdet_in_tes!R91/RES_hhdet_in_fec!R91)</f>
        <v>1</v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X91" s="113">
        <f>IF(RES_hhdet_in_tes!X91=0,"",RES_hhdet_in_tes!X91/RES_hhdet_in_fec!X91)</f>
        <v>1</v>
      </c>
      <c r="Y91" s="113">
        <f>IF(RES_hhdet_in_tes!Y91=0,"",RES_hhdet_in_tes!Y91/RES_hhdet_in_fec!Y91)</f>
        <v>1</v>
      </c>
      <c r="DA91" s="132" t="s">
        <v>3672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0.59008285094845536</v>
      </c>
      <c r="D92" s="112">
        <f>IF(RES_hhdet_in_tes!D92=0,"",RES_hhdet_in_tes!D92/RES_hhdet_in_fec!D92)</f>
        <v>0.58534685909551376</v>
      </c>
      <c r="E92" s="112">
        <f>IF(RES_hhdet_in_tes!E92=0,"",RES_hhdet_in_tes!E92/RES_hhdet_in_fec!E92)</f>
        <v>0.58441151518770329</v>
      </c>
      <c r="F92" s="112">
        <f>IF(RES_hhdet_in_tes!F92=0,"",RES_hhdet_in_tes!F92/RES_hhdet_in_fec!F92)</f>
        <v>0.59568402809441856</v>
      </c>
      <c r="G92" s="112">
        <f>IF(RES_hhdet_in_tes!G92=0,"",RES_hhdet_in_tes!G92/RES_hhdet_in_fec!G92)</f>
        <v>0.57874243970610872</v>
      </c>
      <c r="H92" s="112">
        <f>IF(RES_hhdet_in_tes!H92=0,"",RES_hhdet_in_tes!H92/RES_hhdet_in_fec!H92)</f>
        <v>0.60177751253341938</v>
      </c>
      <c r="I92" s="112">
        <f>IF(RES_hhdet_in_tes!I92=0,"",RES_hhdet_in_tes!I92/RES_hhdet_in_fec!I92)</f>
        <v>0.59726310626324464</v>
      </c>
      <c r="J92" s="112">
        <f>IF(RES_hhdet_in_tes!J92=0,"",RES_hhdet_in_tes!J92/RES_hhdet_in_fec!J92)</f>
        <v>0.59876973074387829</v>
      </c>
      <c r="K92" s="112">
        <f>IF(RES_hhdet_in_tes!K92=0,"",RES_hhdet_in_tes!K92/RES_hhdet_in_fec!K92)</f>
        <v>0.6005801355355741</v>
      </c>
      <c r="L92" s="112">
        <f>IF(RES_hhdet_in_tes!L92=0,"",RES_hhdet_in_tes!L92/RES_hhdet_in_fec!L92)</f>
        <v>0.61033114841603442</v>
      </c>
      <c r="M92" s="112">
        <f>IF(RES_hhdet_in_tes!M92=0,"",RES_hhdet_in_tes!M92/RES_hhdet_in_fec!M92)</f>
        <v>0.6143347268122451</v>
      </c>
      <c r="N92" s="112">
        <f>IF(RES_hhdet_in_tes!N92=0,"",RES_hhdet_in_tes!N92/RES_hhdet_in_fec!N92)</f>
        <v>0.63011610930666806</v>
      </c>
      <c r="O92" s="112">
        <f>IF(RES_hhdet_in_tes!O92=0,"",RES_hhdet_in_tes!O92/RES_hhdet_in_fec!O92)</f>
        <v>0.65194761893499109</v>
      </c>
      <c r="P92" s="112">
        <f>IF(RES_hhdet_in_tes!P92=0,"",RES_hhdet_in_tes!P92/RES_hhdet_in_fec!P92)</f>
        <v>0.69064450827297763</v>
      </c>
      <c r="Q92" s="112">
        <f>IF(RES_hhdet_in_tes!Q92=0,"",RES_hhdet_in_tes!Q92/RES_hhdet_in_fec!Q92)</f>
        <v>0.72692834914130744</v>
      </c>
      <c r="R92" s="112">
        <f>IF(RES_hhdet_in_tes!R92=0,"",RES_hhdet_in_tes!R92/RES_hhdet_in_fec!R92)</f>
        <v>0.7420817547225218</v>
      </c>
      <c r="S92" s="112">
        <f>IF(RES_hhdet_in_tes!S92=0,"",RES_hhdet_in_tes!S92/RES_hhdet_in_fec!S92)</f>
        <v>0.76133666681419776</v>
      </c>
      <c r="T92" s="112">
        <f>IF(RES_hhdet_in_tes!T92=0,"",RES_hhdet_in_tes!T92/RES_hhdet_in_fec!T92)</f>
        <v>0.78699544996358806</v>
      </c>
      <c r="U92" s="112">
        <f>IF(RES_hhdet_in_tes!U92=0,"",RES_hhdet_in_tes!U92/RES_hhdet_in_fec!U92)</f>
        <v>0.78632878558293839</v>
      </c>
      <c r="V92" s="112">
        <f>IF(RES_hhdet_in_tes!V92=0,"",RES_hhdet_in_tes!V92/RES_hhdet_in_fec!V92)</f>
        <v>0.79453259424590306</v>
      </c>
      <c r="W92" s="112">
        <f>IF(RES_hhdet_in_tes!W92=0,"",RES_hhdet_in_tes!W92/RES_hhdet_in_fec!W92)</f>
        <v>0.80277167902166457</v>
      </c>
      <c r="X92" s="112">
        <f>IF(RES_hhdet_in_tes!X92=0,"",RES_hhdet_in_tes!X92/RES_hhdet_in_fec!X92)</f>
        <v>0.8014092657935612</v>
      </c>
      <c r="Y92" s="112">
        <f>IF(RES_hhdet_in_tes!Y92=0,"",RES_hhdet_in_tes!Y92/RES_hhdet_in_fec!Y92)</f>
        <v>0.79879977900428756</v>
      </c>
      <c r="DA92" s="131" t="s">
        <v>3673</v>
      </c>
    </row>
    <row r="93" spans="1:105" ht="12" customHeight="1" x14ac:dyDescent="0.25">
      <c r="A93" s="107" t="s">
        <v>123</v>
      </c>
      <c r="B93" s="113"/>
      <c r="C93" s="113">
        <f>IF(RES_hhdet_in_tes!C93=0,"",RES_hhdet_in_tes!C93/RES_hhdet_in_fec!C93)</f>
        <v>0.87834502749725518</v>
      </c>
      <c r="D93" s="113">
        <f>IF(RES_hhdet_in_tes!D93=0,"",RES_hhdet_in_tes!D93/RES_hhdet_in_fec!D93)</f>
        <v>0.87627769601232564</v>
      </c>
      <c r="E93" s="113">
        <f>IF(RES_hhdet_in_tes!E93=0,"",RES_hhdet_in_tes!E93/RES_hhdet_in_fec!E93)</f>
        <v>0.89544192716694648</v>
      </c>
      <c r="F93" s="113">
        <f>IF(RES_hhdet_in_tes!F93=0,"",RES_hhdet_in_tes!F93/RES_hhdet_in_fec!F93)</f>
        <v>0.88230844283670529</v>
      </c>
      <c r="G93" s="113">
        <f>IF(RES_hhdet_in_tes!G93=0,"",RES_hhdet_in_tes!G93/RES_hhdet_in_fec!G93)</f>
        <v>0.88167714838968836</v>
      </c>
      <c r="H93" s="113">
        <f>IF(RES_hhdet_in_tes!H93=0,"",RES_hhdet_in_tes!H93/RES_hhdet_in_fec!H93)</f>
        <v>0.88124415394055344</v>
      </c>
      <c r="I93" s="113">
        <f>IF(RES_hhdet_in_tes!I93=0,"",RES_hhdet_in_tes!I93/RES_hhdet_in_fec!I93)</f>
        <v>0.91635556285094788</v>
      </c>
      <c r="J93" s="113">
        <f>IF(RES_hhdet_in_tes!J93=0,"",RES_hhdet_in_tes!J93/RES_hhdet_in_fec!J93)</f>
        <v>0.90743638056168263</v>
      </c>
      <c r="K93" s="113">
        <f>IF(RES_hhdet_in_tes!K93=0,"",RES_hhdet_in_tes!K93/RES_hhdet_in_fec!K93)</f>
        <v>0.92044137072070231</v>
      </c>
      <c r="L93" s="113">
        <f>IF(RES_hhdet_in_tes!L93=0,"",RES_hhdet_in_tes!L93/RES_hhdet_in_fec!L93)</f>
        <v>0.91053807662691721</v>
      </c>
      <c r="M93" s="113">
        <f>IF(RES_hhdet_in_tes!M93=0,"",RES_hhdet_in_tes!M93/RES_hhdet_in_fec!M93)</f>
        <v>0.92976828030999747</v>
      </c>
      <c r="N93" s="113">
        <f>IF(RES_hhdet_in_tes!N93=0,"",RES_hhdet_in_tes!N93/RES_hhdet_in_fec!N93)</f>
        <v>0.9404654976237169</v>
      </c>
      <c r="O93" s="113">
        <f>IF(RES_hhdet_in_tes!O93=0,"",RES_hhdet_in_tes!O93/RES_hhdet_in_fec!O93)</f>
        <v>0.95772571644811466</v>
      </c>
      <c r="P93" s="113">
        <f>IF(RES_hhdet_in_tes!P93=0,"",RES_hhdet_in_tes!P93/RES_hhdet_in_fec!P93)</f>
        <v>0.94522563516472613</v>
      </c>
      <c r="Q93" s="113">
        <f>IF(RES_hhdet_in_tes!Q93=0,"",RES_hhdet_in_tes!Q93/RES_hhdet_in_fec!Q93)</f>
        <v>0.94769010588279712</v>
      </c>
      <c r="R93" s="113">
        <f>IF(RES_hhdet_in_tes!R93=0,"",RES_hhdet_in_tes!R93/RES_hhdet_in_fec!R93)</f>
        <v>0.94306912894926931</v>
      </c>
      <c r="S93" s="113">
        <f>IF(RES_hhdet_in_tes!S93=0,"",RES_hhdet_in_tes!S93/RES_hhdet_in_fec!S93)</f>
        <v>0.95691068374575883</v>
      </c>
      <c r="T93" s="113">
        <f>IF(RES_hhdet_in_tes!T93=0,"",RES_hhdet_in_tes!T93/RES_hhdet_in_fec!T93)</f>
        <v>0.94527826637818502</v>
      </c>
      <c r="U93" s="113">
        <f>IF(RES_hhdet_in_tes!U93=0,"",RES_hhdet_in_tes!U93/RES_hhdet_in_fec!U93)</f>
        <v>0.96156663255721553</v>
      </c>
      <c r="V93" s="113">
        <f>IF(RES_hhdet_in_tes!V93=0,"",RES_hhdet_in_tes!V93/RES_hhdet_in_fec!V93)</f>
        <v>0.96079397572292657</v>
      </c>
      <c r="W93" s="113">
        <f>IF(RES_hhdet_in_tes!W93=0,"",RES_hhdet_in_tes!W93/RES_hhdet_in_fec!W93)</f>
        <v>0.95836786420506415</v>
      </c>
      <c r="X93" s="113">
        <f>IF(RES_hhdet_in_tes!X93=0,"",RES_hhdet_in_tes!X93/RES_hhdet_in_fec!X93)</f>
        <v>0.96987793992659999</v>
      </c>
      <c r="Y93" s="113">
        <f>IF(RES_hhdet_in_tes!Y93=0,"",RES_hhdet_in_tes!Y93/RES_hhdet_in_fec!Y93)</f>
        <v>0.96506925277535993</v>
      </c>
      <c r="DA93" s="132" t="s">
        <v>3674</v>
      </c>
    </row>
    <row r="94" spans="1:105" ht="12" customHeight="1" x14ac:dyDescent="0.25">
      <c r="A94" s="108" t="s">
        <v>50</v>
      </c>
      <c r="B94" s="111"/>
      <c r="C94" s="111">
        <f>IF(RES_hhdet_in_tes!C94=0,"",RES_hhdet_in_tes!C94/RES_hhdet_in_fec!C94)</f>
        <v>0.60434752219739918</v>
      </c>
      <c r="D94" s="111">
        <f>IF(RES_hhdet_in_tes!D94=0,"",RES_hhdet_in_tes!D94/RES_hhdet_in_fec!D94)</f>
        <v>0.61427987499234216</v>
      </c>
      <c r="E94" s="111">
        <f>IF(RES_hhdet_in_tes!E94=0,"",RES_hhdet_in_tes!E94/RES_hhdet_in_fec!E94)</f>
        <v>0.60649917611578064</v>
      </c>
      <c r="F94" s="111">
        <f>IF(RES_hhdet_in_tes!F94=0,"",RES_hhdet_in_tes!F94/RES_hhdet_in_fec!F94)</f>
        <v>0.64384561033402277</v>
      </c>
      <c r="G94" s="111">
        <f>IF(RES_hhdet_in_tes!G94=0,"",RES_hhdet_in_tes!G94/RES_hhdet_in_fec!G94)</f>
        <v>0.62898214715053702</v>
      </c>
      <c r="H94" s="111">
        <f>IF(RES_hhdet_in_tes!H94=0,"",RES_hhdet_in_tes!H94/RES_hhdet_in_fec!H94)</f>
        <v>0.63581841621238189</v>
      </c>
      <c r="I94" s="111">
        <f>IF(RES_hhdet_in_tes!I94=0,"",RES_hhdet_in_tes!I94/RES_hhdet_in_fec!I94)</f>
        <v>0.58992003834681339</v>
      </c>
      <c r="J94" s="111">
        <f>IF(RES_hhdet_in_tes!J94=0,"",RES_hhdet_in_tes!J94/RES_hhdet_in_fec!J94)</f>
        <v>0.63188466206251903</v>
      </c>
      <c r="K94" s="111">
        <f>IF(RES_hhdet_in_tes!K94=0,"",RES_hhdet_in_tes!K94/RES_hhdet_in_fec!K94)</f>
        <v>0.62774808147318339</v>
      </c>
      <c r="L94" s="111">
        <f>IF(RES_hhdet_in_tes!L94=0,"",RES_hhdet_in_tes!L94/RES_hhdet_in_fec!L94)</f>
        <v>0.63105061965815434</v>
      </c>
      <c r="M94" s="111">
        <f>IF(RES_hhdet_in_tes!M94=0,"",RES_hhdet_in_tes!M94/RES_hhdet_in_fec!M94)</f>
        <v>0.645568502957648</v>
      </c>
      <c r="N94" s="111">
        <f>IF(RES_hhdet_in_tes!N94=0,"",RES_hhdet_in_tes!N94/RES_hhdet_in_fec!N94)</f>
        <v>0.64173419810289134</v>
      </c>
      <c r="O94" s="111">
        <f>IF(RES_hhdet_in_tes!O94=0,"",RES_hhdet_in_tes!O94/RES_hhdet_in_fec!O94)</f>
        <v>0.64523759358836874</v>
      </c>
      <c r="P94" s="111">
        <f>IF(RES_hhdet_in_tes!P94=0,"",RES_hhdet_in_tes!P94/RES_hhdet_in_fec!P94)</f>
        <v>0.67736931362207664</v>
      </c>
      <c r="Q94" s="111">
        <f>IF(RES_hhdet_in_tes!Q94=0,"",RES_hhdet_in_tes!Q94/RES_hhdet_in_fec!Q94)</f>
        <v>0.71587429413596093</v>
      </c>
      <c r="R94" s="111">
        <f>IF(RES_hhdet_in_tes!R94=0,"",RES_hhdet_in_tes!R94/RES_hhdet_in_fec!R94)</f>
        <v>0.75571861520571393</v>
      </c>
      <c r="S94" s="111">
        <f>IF(RES_hhdet_in_tes!S94=0,"",RES_hhdet_in_tes!S94/RES_hhdet_in_fec!S94)</f>
        <v>0.73824672577353334</v>
      </c>
      <c r="T94" s="111">
        <f>IF(RES_hhdet_in_tes!T94=0,"",RES_hhdet_in_tes!T94/RES_hhdet_in_fec!T94)</f>
        <v>0.8111650922848892</v>
      </c>
      <c r="U94" s="111">
        <f>IF(RES_hhdet_in_tes!U94=0,"",RES_hhdet_in_tes!U94/RES_hhdet_in_fec!U94)</f>
        <v>0.79455270062788352</v>
      </c>
      <c r="V94" s="111">
        <f>IF(RES_hhdet_in_tes!V94=0,"",RES_hhdet_in_tes!V94/RES_hhdet_in_fec!V94)</f>
        <v>0.79957774284228034</v>
      </c>
      <c r="W94" s="111">
        <f>IF(RES_hhdet_in_tes!W94=0,"",RES_hhdet_in_tes!W94/RES_hhdet_in_fec!W94)</f>
        <v>0.77755377802697223</v>
      </c>
      <c r="X94" s="111">
        <f>IF(RES_hhdet_in_tes!X94=0,"",RES_hhdet_in_tes!X94/RES_hhdet_in_fec!X94)</f>
        <v>0.79357459013515608</v>
      </c>
      <c r="Y94" s="111">
        <f>IF(RES_hhdet_in_tes!Y94=0,"",RES_hhdet_in_tes!Y94/RES_hhdet_in_fec!Y94)</f>
        <v>0.78202435751434163</v>
      </c>
      <c r="DA94" s="63" t="s">
        <v>3675</v>
      </c>
    </row>
    <row r="95" spans="1:105" ht="12" customHeight="1" x14ac:dyDescent="0.25">
      <c r="A95" s="108" t="s">
        <v>52</v>
      </c>
      <c r="B95" s="111"/>
      <c r="C95" s="111">
        <f>IF(RES_hhdet_in_tes!C95=0,"",RES_hhdet_in_tes!C95/RES_hhdet_in_fec!C95)</f>
        <v>1</v>
      </c>
      <c r="D95" s="111">
        <f>IF(RES_hhdet_in_tes!D95=0,"",RES_hhdet_in_tes!D95/RES_hhdet_in_fec!D95)</f>
        <v>1</v>
      </c>
      <c r="E95" s="111">
        <f>IF(RES_hhdet_in_tes!E95=0,"",RES_hhdet_in_tes!E95/RES_hhdet_in_fec!E95)</f>
        <v>1</v>
      </c>
      <c r="F95" s="111">
        <f>IF(RES_hhdet_in_tes!F95=0,"",RES_hhdet_in_tes!F95/RES_hhdet_in_fec!F95)</f>
        <v>1</v>
      </c>
      <c r="G95" s="111">
        <f>IF(RES_hhdet_in_tes!G95=0,"",RES_hhdet_in_tes!G95/RES_hhdet_in_fec!G95)</f>
        <v>1</v>
      </c>
      <c r="H95" s="111">
        <f>IF(RES_hhdet_in_tes!H95=0,"",RES_hhdet_in_tes!H95/RES_hhdet_in_fec!H95)</f>
        <v>1</v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>
        <f>IF(RES_hhdet_in_tes!Q95=0,"",RES_hhdet_in_tes!Q95/RES_hhdet_in_fec!Q95)</f>
        <v>1</v>
      </c>
      <c r="R95" s="111">
        <f>IF(RES_hhdet_in_tes!R95=0,"",RES_hhdet_in_tes!R95/RES_hhdet_in_fec!R95)</f>
        <v>1</v>
      </c>
      <c r="S95" s="111">
        <f>IF(RES_hhdet_in_tes!S95=0,"",RES_hhdet_in_tes!S95/RES_hhdet_in_fec!S95)</f>
        <v>1</v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>
        <f>IF(RES_hhdet_in_tes!V95=0,"",RES_hhdet_in_tes!V95/RES_hhdet_in_fec!V95)</f>
        <v>1</v>
      </c>
      <c r="W95" s="111">
        <f>IF(RES_hhdet_in_tes!W95=0,"",RES_hhdet_in_tes!W95/RES_hhdet_in_fec!W95)</f>
        <v>1</v>
      </c>
      <c r="X95" s="111">
        <f>IF(RES_hhdet_in_tes!X95=0,"",RES_hhdet_in_tes!X95/RES_hhdet_in_fec!X95)</f>
        <v>1</v>
      </c>
      <c r="Y95" s="111">
        <f>IF(RES_hhdet_in_tes!Y95=0,"",RES_hhdet_in_tes!Y95/RES_hhdet_in_fec!Y95)</f>
        <v>1</v>
      </c>
      <c r="DA95" s="63" t="s">
        <v>3676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0.67676628169785746</v>
      </c>
      <c r="D96" s="112">
        <f>IF(RES_hhdet_in_tes!D96=0,"",RES_hhdet_in_tes!D96/RES_hhdet_in_fec!D96)</f>
        <v>0.68424759288394787</v>
      </c>
      <c r="E96" s="112">
        <f>IF(RES_hhdet_in_tes!E96=0,"",RES_hhdet_in_tes!E96/RES_hhdet_in_fec!E96)</f>
        <v>0.67935535121861557</v>
      </c>
      <c r="F96" s="112">
        <f>IF(RES_hhdet_in_tes!F96=0,"",RES_hhdet_in_tes!F96/RES_hhdet_in_fec!F96)</f>
        <v>0.68679283979660577</v>
      </c>
      <c r="G96" s="112">
        <f>IF(RES_hhdet_in_tes!G96=0,"",RES_hhdet_in_tes!G96/RES_hhdet_in_fec!G96)</f>
        <v>0.67445082486113983</v>
      </c>
      <c r="H96" s="112">
        <f>IF(RES_hhdet_in_tes!H96=0,"",RES_hhdet_in_tes!H96/RES_hhdet_in_fec!H96)</f>
        <v>0.67857335308146172</v>
      </c>
      <c r="I96" s="112">
        <f>IF(RES_hhdet_in_tes!I96=0,"",RES_hhdet_in_tes!I96/RES_hhdet_in_fec!I96)</f>
        <v>0.6740842498044346</v>
      </c>
      <c r="J96" s="112">
        <f>IF(RES_hhdet_in_tes!J96=0,"",RES_hhdet_in_tes!J96/RES_hhdet_in_fec!J96)</f>
        <v>0.67769348530776308</v>
      </c>
      <c r="K96" s="112">
        <f>IF(RES_hhdet_in_tes!K96=0,"",RES_hhdet_in_tes!K96/RES_hhdet_in_fec!K96)</f>
        <v>0.66290411042167241</v>
      </c>
      <c r="L96" s="112">
        <f>IF(RES_hhdet_in_tes!L96=0,"",RES_hhdet_in_tes!L96/RES_hhdet_in_fec!L96)</f>
        <v>0.68900255414995681</v>
      </c>
      <c r="M96" s="112">
        <f>IF(RES_hhdet_in_tes!M96=0,"",RES_hhdet_in_tes!M96/RES_hhdet_in_fec!M96)</f>
        <v>0.67268279834834888</v>
      </c>
      <c r="N96" s="112">
        <f>IF(RES_hhdet_in_tes!N96=0,"",RES_hhdet_in_tes!N96/RES_hhdet_in_fec!N96)</f>
        <v>0.68464094843657486</v>
      </c>
      <c r="O96" s="112">
        <f>IF(RES_hhdet_in_tes!O96=0,"",RES_hhdet_in_tes!O96/RES_hhdet_in_fec!O96)</f>
        <v>0.69878862370217909</v>
      </c>
      <c r="P96" s="112">
        <f>IF(RES_hhdet_in_tes!P96=0,"",RES_hhdet_in_tes!P96/RES_hhdet_in_fec!P96)</f>
        <v>0.71238887721160837</v>
      </c>
      <c r="Q96" s="112">
        <f>IF(RES_hhdet_in_tes!Q96=0,"",RES_hhdet_in_tes!Q96/RES_hhdet_in_fec!Q96)</f>
        <v>0.71719527142442008</v>
      </c>
      <c r="R96" s="112">
        <f>IF(RES_hhdet_in_tes!R96=0,"",RES_hhdet_in_tes!R96/RES_hhdet_in_fec!R96)</f>
        <v>0.73890853034982895</v>
      </c>
      <c r="S96" s="112">
        <f>IF(RES_hhdet_in_tes!S96=0,"",RES_hhdet_in_tes!S96/RES_hhdet_in_fec!S96)</f>
        <v>0.75906764473060173</v>
      </c>
      <c r="T96" s="112">
        <f>IF(RES_hhdet_in_tes!T96=0,"",RES_hhdet_in_tes!T96/RES_hhdet_in_fec!T96)</f>
        <v>0.76812276288323189</v>
      </c>
      <c r="U96" s="112">
        <f>IF(RES_hhdet_in_tes!U96=0,"",RES_hhdet_in_tes!U96/RES_hhdet_in_fec!U96)</f>
        <v>0.77024136415648647</v>
      </c>
      <c r="V96" s="112">
        <f>IF(RES_hhdet_in_tes!V96=0,"",RES_hhdet_in_tes!V96/RES_hhdet_in_fec!V96)</f>
        <v>0.77942575171425332</v>
      </c>
      <c r="W96" s="112">
        <f>IF(RES_hhdet_in_tes!W96=0,"",RES_hhdet_in_tes!W96/RES_hhdet_in_fec!W96)</f>
        <v>0.7785424705922015</v>
      </c>
      <c r="X96" s="112">
        <f>IF(RES_hhdet_in_tes!X96=0,"",RES_hhdet_in_tes!X96/RES_hhdet_in_fec!X96)</f>
        <v>0.80337773034303339</v>
      </c>
      <c r="Y96" s="112">
        <f>IF(RES_hhdet_in_tes!Y96=0,"",RES_hhdet_in_tes!Y96/RES_hhdet_in_fec!Y96)</f>
        <v>0.79571951126597007</v>
      </c>
      <c r="DA96" s="131" t="s">
        <v>3677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0.88280364107920983</v>
      </c>
      <c r="D97" s="113">
        <f>IF(RES_hhdet_in_tes!D97=0,"",RES_hhdet_in_tes!D97/RES_hhdet_in_fec!D97)</f>
        <v>0.88553892866447392</v>
      </c>
      <c r="E97" s="113">
        <f>IF(RES_hhdet_in_tes!E97=0,"",RES_hhdet_in_tes!E97/RES_hhdet_in_fec!E97)</f>
        <v>0.88400592202812678</v>
      </c>
      <c r="F97" s="113">
        <f>IF(RES_hhdet_in_tes!F97=0,"",RES_hhdet_in_tes!F97/RES_hhdet_in_fec!F97)</f>
        <v>0.87874594390174665</v>
      </c>
      <c r="G97" s="113">
        <f>IF(RES_hhdet_in_tes!G97=0,"",RES_hhdet_in_tes!G97/RES_hhdet_in_fec!G97)</f>
        <v>0.88620588004730827</v>
      </c>
      <c r="H97" s="113">
        <f>IF(RES_hhdet_in_tes!H97=0,"",RES_hhdet_in_tes!H97/RES_hhdet_in_fec!H97)</f>
        <v>0.89204550786409686</v>
      </c>
      <c r="I97" s="113">
        <f>IF(RES_hhdet_in_tes!I97=0,"",RES_hhdet_in_tes!I97/RES_hhdet_in_fec!I97)</f>
        <v>0.89360830369632549</v>
      </c>
      <c r="J97" s="113">
        <f>IF(RES_hhdet_in_tes!J97=0,"",RES_hhdet_in_tes!J97/RES_hhdet_in_fec!J97)</f>
        <v>0.90152279172510152</v>
      </c>
      <c r="K97" s="113">
        <f>IF(RES_hhdet_in_tes!K97=0,"",RES_hhdet_in_tes!K97/RES_hhdet_in_fec!K97)</f>
        <v>0.89556690844947451</v>
      </c>
      <c r="L97" s="113">
        <f>IF(RES_hhdet_in_tes!L97=0,"",RES_hhdet_in_tes!L97/RES_hhdet_in_fec!L97)</f>
        <v>0.88526514023866221</v>
      </c>
      <c r="M97" s="113">
        <f>IF(RES_hhdet_in_tes!M97=0,"",RES_hhdet_in_tes!M97/RES_hhdet_in_fec!M97)</f>
        <v>0.89519043005475518</v>
      </c>
      <c r="N97" s="113">
        <f>IF(RES_hhdet_in_tes!N97=0,"",RES_hhdet_in_tes!N97/RES_hhdet_in_fec!N97)</f>
        <v>0.90921261087367056</v>
      </c>
      <c r="O97" s="113">
        <f>IF(RES_hhdet_in_tes!O97=0,"",RES_hhdet_in_tes!O97/RES_hhdet_in_fec!O97)</f>
        <v>0.91304316020239018</v>
      </c>
      <c r="P97" s="113">
        <f>IF(RES_hhdet_in_tes!P97=0,"",RES_hhdet_in_tes!P97/RES_hhdet_in_fec!P97)</f>
        <v>0.91026168702057475</v>
      </c>
      <c r="Q97" s="113">
        <f>IF(RES_hhdet_in_tes!Q97=0,"",RES_hhdet_in_tes!Q97/RES_hhdet_in_fec!Q97)</f>
        <v>0.91613458207127363</v>
      </c>
      <c r="R97" s="113">
        <f>IF(RES_hhdet_in_tes!R97=0,"",RES_hhdet_in_tes!R97/RES_hhdet_in_fec!R97)</f>
        <v>0.92371452663589981</v>
      </c>
      <c r="S97" s="113">
        <f>IF(RES_hhdet_in_tes!S97=0,"",RES_hhdet_in_tes!S97/RES_hhdet_in_fec!S97)</f>
        <v>0.92478981384206149</v>
      </c>
      <c r="T97" s="113">
        <f>IF(RES_hhdet_in_tes!T97=0,"",RES_hhdet_in_tes!T97/RES_hhdet_in_fec!T97)</f>
        <v>0.92405280106990484</v>
      </c>
      <c r="U97" s="113">
        <f>IF(RES_hhdet_in_tes!U97=0,"",RES_hhdet_in_tes!U97/RES_hhdet_in_fec!U97)</f>
        <v>0.93568801162788273</v>
      </c>
      <c r="V97" s="113">
        <f>IF(RES_hhdet_in_tes!V97=0,"",RES_hhdet_in_tes!V97/RES_hhdet_in_fec!V97)</f>
        <v>0.9440608881830187</v>
      </c>
      <c r="W97" s="113">
        <f>IF(RES_hhdet_in_tes!W97=0,"",RES_hhdet_in_tes!W97/RES_hhdet_in_fec!W97)</f>
        <v>0.94160726454316745</v>
      </c>
      <c r="X97" s="113">
        <f>IF(RES_hhdet_in_tes!X97=0,"",RES_hhdet_in_tes!X97/RES_hhdet_in_fec!X97)</f>
        <v>0.9563823765062428</v>
      </c>
      <c r="Y97" s="113">
        <f>IF(RES_hhdet_in_tes!Y97=0,"",RES_hhdet_in_tes!Y97/RES_hhdet_in_fec!Y97)</f>
        <v>0.95672126591641793</v>
      </c>
      <c r="DA97" s="132" t="s">
        <v>3678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0.72971227272256589</v>
      </c>
      <c r="D98" s="111">
        <f>IF(RES_hhdet_in_tes!D98=0,"",RES_hhdet_in_tes!D98/RES_hhdet_in_fec!D98)</f>
        <v>0.75517004995393788</v>
      </c>
      <c r="E98" s="111">
        <f>IF(RES_hhdet_in_tes!E98=0,"",RES_hhdet_in_tes!E98/RES_hhdet_in_fec!E98)</f>
        <v>0.75523197652291973</v>
      </c>
      <c r="F98" s="111">
        <f>IF(RES_hhdet_in_tes!F98=0,"",RES_hhdet_in_tes!F98/RES_hhdet_in_fec!F98)</f>
        <v>0.73319633264577555</v>
      </c>
      <c r="G98" s="111">
        <f>IF(RES_hhdet_in_tes!G98=0,"",RES_hhdet_in_tes!G98/RES_hhdet_in_fec!G98)</f>
        <v>0.73756899637227136</v>
      </c>
      <c r="H98" s="111">
        <f>IF(RES_hhdet_in_tes!H98=0,"",RES_hhdet_in_tes!H98/RES_hhdet_in_fec!H98)</f>
        <v>0.74822691443636402</v>
      </c>
      <c r="I98" s="111">
        <f>IF(RES_hhdet_in_tes!I98=0,"",RES_hhdet_in_tes!I98/RES_hhdet_in_fec!I98)</f>
        <v>0.74231260867634186</v>
      </c>
      <c r="J98" s="111">
        <f>IF(RES_hhdet_in_tes!J98=0,"",RES_hhdet_in_tes!J98/RES_hhdet_in_fec!J98)</f>
        <v>0.72514584471804255</v>
      </c>
      <c r="K98" s="111">
        <f>IF(RES_hhdet_in_tes!K98=0,"",RES_hhdet_in_tes!K98/RES_hhdet_in_fec!K98)</f>
        <v>0.7210854109486684</v>
      </c>
      <c r="L98" s="111">
        <f>IF(RES_hhdet_in_tes!L98=0,"",RES_hhdet_in_tes!L98/RES_hhdet_in_fec!L98)</f>
        <v>0.71322943733411304</v>
      </c>
      <c r="M98" s="111">
        <f>IF(RES_hhdet_in_tes!M98=0,"",RES_hhdet_in_tes!M98/RES_hhdet_in_fec!M98)</f>
        <v>0.7384292269910735</v>
      </c>
      <c r="N98" s="111">
        <f>IF(RES_hhdet_in_tes!N98=0,"",RES_hhdet_in_tes!N98/RES_hhdet_in_fec!N98)</f>
        <v>0.73800978880292267</v>
      </c>
      <c r="O98" s="111">
        <f>IF(RES_hhdet_in_tes!O98=0,"",RES_hhdet_in_tes!O98/RES_hhdet_in_fec!O98)</f>
        <v>0.71976508833873432</v>
      </c>
      <c r="P98" s="111">
        <f>IF(RES_hhdet_in_tes!P98=0,"",RES_hhdet_in_tes!P98/RES_hhdet_in_fec!P98)</f>
        <v>0.72299259942342808</v>
      </c>
      <c r="Q98" s="111">
        <f>IF(RES_hhdet_in_tes!Q98=0,"",RES_hhdet_in_tes!Q98/RES_hhdet_in_fec!Q98)</f>
        <v>0.73752966765037242</v>
      </c>
      <c r="R98" s="111">
        <f>IF(RES_hhdet_in_tes!R98=0,"",RES_hhdet_in_tes!R98/RES_hhdet_in_fec!R98)</f>
        <v>0.77047946864868766</v>
      </c>
      <c r="S98" s="111">
        <f>IF(RES_hhdet_in_tes!S98=0,"",RES_hhdet_in_tes!S98/RES_hhdet_in_fec!S98)</f>
        <v>0.81234008902903865</v>
      </c>
      <c r="T98" s="111">
        <f>IF(RES_hhdet_in_tes!T98=0,"",RES_hhdet_in_tes!T98/RES_hhdet_in_fec!T98)</f>
        <v>0.81040779045155864</v>
      </c>
      <c r="U98" s="111">
        <f>IF(RES_hhdet_in_tes!U98=0,"",RES_hhdet_in_tes!U98/RES_hhdet_in_fec!U98)</f>
        <v>0.82847176954690094</v>
      </c>
      <c r="V98" s="111">
        <f>IF(RES_hhdet_in_tes!V98=0,"",RES_hhdet_in_tes!V98/RES_hhdet_in_fec!V98)</f>
        <v>0.81813100268083427</v>
      </c>
      <c r="W98" s="111">
        <f>IF(RES_hhdet_in_tes!W98=0,"",RES_hhdet_in_tes!W98/RES_hhdet_in_fec!W98)</f>
        <v>0.84172280780308051</v>
      </c>
      <c r="X98" s="111">
        <f>IF(RES_hhdet_in_tes!X98=0,"",RES_hhdet_in_tes!X98/RES_hhdet_in_fec!X98)</f>
        <v>0.84238075351916653</v>
      </c>
      <c r="Y98" s="111">
        <f>IF(RES_hhdet_in_tes!Y98=0,"",RES_hhdet_in_tes!Y98/RES_hhdet_in_fec!Y98)</f>
        <v>0.81078264978932246</v>
      </c>
      <c r="DA98" s="63" t="s">
        <v>3679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X99" s="111">
        <f>IF(RES_hhdet_in_tes!X99=0,"",RES_hhdet_in_tes!X99/RES_hhdet_in_fec!X99)</f>
        <v>1</v>
      </c>
      <c r="Y99" s="111">
        <f>IF(RES_hhdet_in_tes!Y99=0,"",RES_hhdet_in_tes!Y99/RES_hhdet_in_fec!Y99)</f>
        <v>1</v>
      </c>
      <c r="DA99" s="63" t="s">
        <v>3680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0.68184977080788911</v>
      </c>
      <c r="D100" s="124">
        <f>IF(RES_hhdet_in_tes!D100=0,"",RES_hhdet_in_tes!D100/RES_hhdet_in_fec!D100)</f>
        <v>0.69032019757173602</v>
      </c>
      <c r="E100" s="124">
        <f>IF(RES_hhdet_in_tes!E100=0,"",RES_hhdet_in_tes!E100/RES_hhdet_in_fec!E100)</f>
        <v>0.68213827194800836</v>
      </c>
      <c r="F100" s="124">
        <f>IF(RES_hhdet_in_tes!F100=0,"",RES_hhdet_in_tes!F100/RES_hhdet_in_fec!F100)</f>
        <v>0.68455343807396074</v>
      </c>
      <c r="G100" s="124">
        <f>IF(RES_hhdet_in_tes!G100=0,"",RES_hhdet_in_tes!G100/RES_hhdet_in_fec!G100)</f>
        <v>0.68577469253547108</v>
      </c>
      <c r="H100" s="124">
        <f>IF(RES_hhdet_in_tes!H100=0,"",RES_hhdet_in_tes!H100/RES_hhdet_in_fec!H100)</f>
        <v>0.70692871180781458</v>
      </c>
      <c r="I100" s="124">
        <f>IF(RES_hhdet_in_tes!I100=0,"",RES_hhdet_in_tes!I100/RES_hhdet_in_fec!I100)</f>
        <v>0.70182980219672975</v>
      </c>
      <c r="J100" s="124">
        <f>IF(RES_hhdet_in_tes!J100=0,"",RES_hhdet_in_tes!J100/RES_hhdet_in_fec!J100)</f>
        <v>0.69466034315346836</v>
      </c>
      <c r="K100" s="124">
        <f>IF(RES_hhdet_in_tes!K100=0,"",RES_hhdet_in_tes!K100/RES_hhdet_in_fec!K100)</f>
        <v>0.68804503640480341</v>
      </c>
      <c r="L100" s="124">
        <f>IF(RES_hhdet_in_tes!L100=0,"",RES_hhdet_in_tes!L100/RES_hhdet_in_fec!L100)</f>
        <v>0.70467167682644982</v>
      </c>
      <c r="M100" s="124">
        <f>IF(RES_hhdet_in_tes!M100=0,"",RES_hhdet_in_tes!M100/RES_hhdet_in_fec!M100)</f>
        <v>0.68843516926002346</v>
      </c>
      <c r="N100" s="124">
        <f>IF(RES_hhdet_in_tes!N100=0,"",RES_hhdet_in_tes!N100/RES_hhdet_in_fec!N100)</f>
        <v>0.69616567801554374</v>
      </c>
      <c r="O100" s="124">
        <f>IF(RES_hhdet_in_tes!O100=0,"",RES_hhdet_in_tes!O100/RES_hhdet_in_fec!O100)</f>
        <v>0.70276665016727491</v>
      </c>
      <c r="P100" s="124">
        <f>IF(RES_hhdet_in_tes!P100=0,"",RES_hhdet_in_tes!P100/RES_hhdet_in_fec!P100)</f>
        <v>0.69915130443258544</v>
      </c>
      <c r="Q100" s="124">
        <f>IF(RES_hhdet_in_tes!Q100=0,"",RES_hhdet_in_tes!Q100/RES_hhdet_in_fec!Q100)</f>
        <v>0.70742423619038175</v>
      </c>
      <c r="R100" s="124">
        <f>IF(RES_hhdet_in_tes!R100=0,"",RES_hhdet_in_tes!R100/RES_hhdet_in_fec!R100)</f>
        <v>0.71560350725594746</v>
      </c>
      <c r="S100" s="124">
        <f>IF(RES_hhdet_in_tes!S100=0,"",RES_hhdet_in_tes!S100/RES_hhdet_in_fec!S100)</f>
        <v>0.73199829749605516</v>
      </c>
      <c r="T100" s="124">
        <f>IF(RES_hhdet_in_tes!T100=0,"",RES_hhdet_in_tes!T100/RES_hhdet_in_fec!T100)</f>
        <v>0.72643888666864476</v>
      </c>
      <c r="U100" s="124">
        <f>IF(RES_hhdet_in_tes!U100=0,"",RES_hhdet_in_tes!U100/RES_hhdet_in_fec!U100)</f>
        <v>0.75498334197504868</v>
      </c>
      <c r="V100" s="124">
        <f>IF(RES_hhdet_in_tes!V100=0,"",RES_hhdet_in_tes!V100/RES_hhdet_in_fec!V100)</f>
        <v>0.76359401500052737</v>
      </c>
      <c r="W100" s="124">
        <f>IF(RES_hhdet_in_tes!W100=0,"",RES_hhdet_in_tes!W100/RES_hhdet_in_fec!W100)</f>
        <v>0.78319616236057088</v>
      </c>
      <c r="X100" s="124">
        <f>IF(RES_hhdet_in_tes!X100=0,"",RES_hhdet_in_tes!X100/RES_hhdet_in_fec!X100)</f>
        <v>0.78225285958343371</v>
      </c>
      <c r="Y100" s="124">
        <f>IF(RES_hhdet_in_tes!Y100=0,"",RES_hhdet_in_tes!Y100/RES_hhdet_in_fec!Y100)</f>
        <v>0.78255708708579474</v>
      </c>
      <c r="DA100" s="130" t="s">
        <v>3681</v>
      </c>
    </row>
    <row r="101" spans="1:105" ht="12" customHeight="1" x14ac:dyDescent="0.25">
      <c r="A101" s="97" t="s">
        <v>203</v>
      </c>
      <c r="B101" s="111"/>
      <c r="C101" s="111">
        <f>IF(RES_hhdet_in_tes!C101=0,"",RES_hhdet_in_tes!C101/RES_hhdet_in_fec!C101)</f>
        <v>0.57112277985453097</v>
      </c>
      <c r="D101" s="111">
        <f>IF(RES_hhdet_in_tes!D101=0,"",RES_hhdet_in_tes!D101/RES_hhdet_in_fec!D101)</f>
        <v>0.57431138560768336</v>
      </c>
      <c r="E101" s="111">
        <f>IF(RES_hhdet_in_tes!E101=0,"",RES_hhdet_in_tes!E101/RES_hhdet_in_fec!E101)</f>
        <v>0.57409934248729555</v>
      </c>
      <c r="F101" s="111">
        <f>IF(RES_hhdet_in_tes!F101=0,"",RES_hhdet_in_tes!F101/RES_hhdet_in_fec!F101)</f>
        <v>0.57481078572304944</v>
      </c>
      <c r="G101" s="111">
        <f>IF(RES_hhdet_in_tes!G101=0,"",RES_hhdet_in_tes!G101/RES_hhdet_in_fec!G101)</f>
        <v>0.57541627154145747</v>
      </c>
      <c r="H101" s="111">
        <f>IF(RES_hhdet_in_tes!H101=0,"",RES_hhdet_in_tes!H101/RES_hhdet_in_fec!H101)</f>
        <v>0.57473609016139482</v>
      </c>
      <c r="I101" s="111">
        <f>IF(RES_hhdet_in_tes!I101=0,"",RES_hhdet_in_tes!I101/RES_hhdet_in_fec!I101)</f>
        <v>0.57465690117235357</v>
      </c>
      <c r="J101" s="111">
        <f>IF(RES_hhdet_in_tes!J101=0,"",RES_hhdet_in_tes!J101/RES_hhdet_in_fec!J101)</f>
        <v>0.57211500416491667</v>
      </c>
      <c r="K101" s="111">
        <f>IF(RES_hhdet_in_tes!K101=0,"",RES_hhdet_in_tes!K101/RES_hhdet_in_fec!K101)</f>
        <v>0.57251531404061429</v>
      </c>
      <c r="L101" s="111">
        <f>IF(RES_hhdet_in_tes!L101=0,"",RES_hhdet_in_tes!L101/RES_hhdet_in_fec!L101)</f>
        <v>0.57414311516434469</v>
      </c>
      <c r="M101" s="111">
        <f>IF(RES_hhdet_in_tes!M101=0,"",RES_hhdet_in_tes!M101/RES_hhdet_in_fec!M101)</f>
        <v>0.5707408525003026</v>
      </c>
      <c r="N101" s="111">
        <f>IF(RES_hhdet_in_tes!N101=0,"",RES_hhdet_in_tes!N101/RES_hhdet_in_fec!N101)</f>
        <v>0.57065763605477027</v>
      </c>
      <c r="O101" s="111">
        <f>IF(RES_hhdet_in_tes!O101=0,"",RES_hhdet_in_tes!O101/RES_hhdet_in_fec!O101)</f>
        <v>0.57181881987979732</v>
      </c>
      <c r="P101" s="111">
        <f>IF(RES_hhdet_in_tes!P101=0,"",RES_hhdet_in_tes!P101/RES_hhdet_in_fec!P101)</f>
        <v>0.57531329748949533</v>
      </c>
      <c r="Q101" s="111">
        <f>IF(RES_hhdet_in_tes!Q101=0,"",RES_hhdet_in_tes!Q101/RES_hhdet_in_fec!Q101)</f>
        <v>0.57458660370286507</v>
      </c>
      <c r="R101" s="111">
        <f>IF(RES_hhdet_in_tes!R101=0,"",RES_hhdet_in_tes!R101/RES_hhdet_in_fec!R101)</f>
        <v>0.57756894624172916</v>
      </c>
      <c r="S101" s="111">
        <f>IF(RES_hhdet_in_tes!S101=0,"",RES_hhdet_in_tes!S101/RES_hhdet_in_fec!S101)</f>
        <v>0.57927075870816136</v>
      </c>
      <c r="T101" s="111">
        <f>IF(RES_hhdet_in_tes!T101=0,"",RES_hhdet_in_tes!T101/RES_hhdet_in_fec!T101)</f>
        <v>0.5840596106950392</v>
      </c>
      <c r="U101" s="111">
        <f>IF(RES_hhdet_in_tes!U101=0,"",RES_hhdet_in_tes!U101/RES_hhdet_in_fec!U101)</f>
        <v>0.58524035213915382</v>
      </c>
      <c r="V101" s="111">
        <f>IF(RES_hhdet_in_tes!V101=0,"",RES_hhdet_in_tes!V101/RES_hhdet_in_fec!V101)</f>
        <v>0.58595888116379213</v>
      </c>
      <c r="W101" s="111">
        <f>IF(RES_hhdet_in_tes!W101=0,"",RES_hhdet_in_tes!W101/RES_hhdet_in_fec!W101)</f>
        <v>0.5863368715402214</v>
      </c>
      <c r="X101" s="111">
        <f>IF(RES_hhdet_in_tes!X101=0,"",RES_hhdet_in_tes!X101/RES_hhdet_in_fec!X101)</f>
        <v>0.58892050597678081</v>
      </c>
      <c r="Y101" s="111">
        <f>IF(RES_hhdet_in_tes!Y101=0,"",RES_hhdet_in_tes!Y101/RES_hhdet_in_fec!Y101)</f>
        <v>0.58844885766746069</v>
      </c>
      <c r="DA101" s="63" t="s">
        <v>3682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0.58443576709507805</v>
      </c>
      <c r="D102" s="111">
        <f>IF(RES_hhdet_in_tes!D102=0,"",RES_hhdet_in_tes!D102/RES_hhdet_in_fec!D102)</f>
        <v>0.59343711427763923</v>
      </c>
      <c r="E102" s="111">
        <f>IF(RES_hhdet_in_tes!E102=0,"",RES_hhdet_in_tes!E102/RES_hhdet_in_fec!E102)</f>
        <v>0.59072094667023078</v>
      </c>
      <c r="F102" s="111">
        <f>IF(RES_hhdet_in_tes!F102=0,"",RES_hhdet_in_tes!F102/RES_hhdet_in_fec!F102)</f>
        <v>0.58943100678501947</v>
      </c>
      <c r="G102" s="111">
        <f>IF(RES_hhdet_in_tes!G102=0,"",RES_hhdet_in_tes!G102/RES_hhdet_in_fec!G102)</f>
        <v>0.58991941184320429</v>
      </c>
      <c r="H102" s="111">
        <f>IF(RES_hhdet_in_tes!H102=0,"",RES_hhdet_in_tes!H102/RES_hhdet_in_fec!H102)</f>
        <v>0.59617163054057587</v>
      </c>
      <c r="I102" s="111">
        <f>IF(RES_hhdet_in_tes!I102=0,"",RES_hhdet_in_tes!I102/RES_hhdet_in_fec!I102)</f>
        <v>0.59610014858132343</v>
      </c>
      <c r="J102" s="111">
        <f>IF(RES_hhdet_in_tes!J102=0,"",RES_hhdet_in_tes!J102/RES_hhdet_in_fec!J102)</f>
        <v>0.59723139427325789</v>
      </c>
      <c r="K102" s="111">
        <f>IF(RES_hhdet_in_tes!K102=0,"",RES_hhdet_in_tes!K102/RES_hhdet_in_fec!K102)</f>
        <v>0.59173140381546019</v>
      </c>
      <c r="L102" s="111">
        <f>IF(RES_hhdet_in_tes!L102=0,"",RES_hhdet_in_tes!L102/RES_hhdet_in_fec!L102)</f>
        <v>0.5962710021515234</v>
      </c>
      <c r="M102" s="111">
        <f>IF(RES_hhdet_in_tes!M102=0,"",RES_hhdet_in_tes!M102/RES_hhdet_in_fec!M102)</f>
        <v>0.58765002847971903</v>
      </c>
      <c r="N102" s="111">
        <f>IF(RES_hhdet_in_tes!N102=0,"",RES_hhdet_in_tes!N102/RES_hhdet_in_fec!N102)</f>
        <v>0.59261532891672841</v>
      </c>
      <c r="O102" s="111">
        <f>IF(RES_hhdet_in_tes!O102=0,"",RES_hhdet_in_tes!O102/RES_hhdet_in_fec!O102)</f>
        <v>0.59611359147012066</v>
      </c>
      <c r="P102" s="111">
        <f>IF(RES_hhdet_in_tes!P102=0,"",RES_hhdet_in_tes!P102/RES_hhdet_in_fec!P102)</f>
        <v>0.60302385846168938</v>
      </c>
      <c r="Q102" s="111">
        <f>IF(RES_hhdet_in_tes!Q102=0,"",RES_hhdet_in_tes!Q102/RES_hhdet_in_fec!Q102)</f>
        <v>0.59896795758616228</v>
      </c>
      <c r="R102" s="111">
        <f>IF(RES_hhdet_in_tes!R102=0,"",RES_hhdet_in_tes!R102/RES_hhdet_in_fec!R102)</f>
        <v>0.60113208152630004</v>
      </c>
      <c r="S102" s="111">
        <f>IF(RES_hhdet_in_tes!S102=0,"",RES_hhdet_in_tes!S102/RES_hhdet_in_fec!S102)</f>
        <v>0.60171480206548544</v>
      </c>
      <c r="T102" s="111">
        <f>IF(RES_hhdet_in_tes!T102=0,"",RES_hhdet_in_tes!T102/RES_hhdet_in_fec!T102)</f>
        <v>0.60558181882783324</v>
      </c>
      <c r="U102" s="111">
        <f>IF(RES_hhdet_in_tes!U102=0,"",RES_hhdet_in_tes!U102/RES_hhdet_in_fec!U102)</f>
        <v>0.61008260193806474</v>
      </c>
      <c r="V102" s="111">
        <f>IF(RES_hhdet_in_tes!V102=0,"",RES_hhdet_in_tes!V102/RES_hhdet_in_fec!V102)</f>
        <v>0.61207084249512589</v>
      </c>
      <c r="W102" s="111">
        <f>IF(RES_hhdet_in_tes!W102=0,"",RES_hhdet_in_tes!W102/RES_hhdet_in_fec!W102)</f>
        <v>0.61269269331494647</v>
      </c>
      <c r="X102" s="111">
        <f>IF(RES_hhdet_in_tes!X102=0,"",RES_hhdet_in_tes!X102/RES_hhdet_in_fec!X102)</f>
        <v>0.61454687659736629</v>
      </c>
      <c r="Y102" s="111">
        <f>IF(RES_hhdet_in_tes!Y102=0,"",RES_hhdet_in_tes!Y102/RES_hhdet_in_fec!Y102)</f>
        <v>0.61318378831876241</v>
      </c>
      <c r="DA102" s="63" t="s">
        <v>3683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0.75663969693072075</v>
      </c>
      <c r="D103" s="45">
        <f>IF(RES_hhdet_in_tes!D103=0,"",RES_hhdet_in_tes!D103/RES_hhdet_in_fec!D103)</f>
        <v>0.76428799332879793</v>
      </c>
      <c r="E103" s="45">
        <f>IF(RES_hhdet_in_tes!E103=0,"",RES_hhdet_in_tes!E103/RES_hhdet_in_fec!E103)</f>
        <v>0.76479177952835997</v>
      </c>
      <c r="F103" s="45">
        <f>IF(RES_hhdet_in_tes!F103=0,"",RES_hhdet_in_tes!F103/RES_hhdet_in_fec!F103)</f>
        <v>0.76408762322351487</v>
      </c>
      <c r="G103" s="45">
        <f>IF(RES_hhdet_in_tes!G103=0,"",RES_hhdet_in_tes!G103/RES_hhdet_in_fec!G103)</f>
        <v>0.76788115031259374</v>
      </c>
      <c r="H103" s="45">
        <f>IF(RES_hhdet_in_tes!H103=0,"",RES_hhdet_in_tes!H103/RES_hhdet_in_fec!H103)</f>
        <v>0.76927891644725721</v>
      </c>
      <c r="I103" s="45">
        <f>IF(RES_hhdet_in_tes!I103=0,"",RES_hhdet_in_tes!I103/RES_hhdet_in_fec!I103)</f>
        <v>0.77159281593483209</v>
      </c>
      <c r="J103" s="45">
        <f>IF(RES_hhdet_in_tes!J103=0,"",RES_hhdet_in_tes!J103/RES_hhdet_in_fec!J103)</f>
        <v>0.76903697857533659</v>
      </c>
      <c r="K103" s="45">
        <f>IF(RES_hhdet_in_tes!K103=0,"",RES_hhdet_in_tes!K103/RES_hhdet_in_fec!K103)</f>
        <v>0.76842855739278548</v>
      </c>
      <c r="L103" s="45">
        <f>IF(RES_hhdet_in_tes!L103=0,"",RES_hhdet_in_tes!L103/RES_hhdet_in_fec!L103)</f>
        <v>0.7738795644376788</v>
      </c>
      <c r="M103" s="45">
        <f>IF(RES_hhdet_in_tes!M103=0,"",RES_hhdet_in_tes!M103/RES_hhdet_in_fec!M103)</f>
        <v>0.77235840124030108</v>
      </c>
      <c r="N103" s="45">
        <f>IF(RES_hhdet_in_tes!N103=0,"",RES_hhdet_in_tes!N103/RES_hhdet_in_fec!N103)</f>
        <v>0.77704395100255974</v>
      </c>
      <c r="O103" s="45">
        <f>IF(RES_hhdet_in_tes!O103=0,"",RES_hhdet_in_tes!O103/RES_hhdet_in_fec!O103)</f>
        <v>0.78404450413436699</v>
      </c>
      <c r="P103" s="45">
        <f>IF(RES_hhdet_in_tes!P103=0,"",RES_hhdet_in_tes!P103/RES_hhdet_in_fec!P103)</f>
        <v>0.79235746842786181</v>
      </c>
      <c r="Q103" s="45">
        <f>IF(RES_hhdet_in_tes!Q103=0,"",RES_hhdet_in_tes!Q103/RES_hhdet_in_fec!Q103)</f>
        <v>0.79934138585672243</v>
      </c>
      <c r="R103" s="45">
        <f>IF(RES_hhdet_in_tes!R103=0,"",RES_hhdet_in_tes!R103/RES_hhdet_in_fec!R103)</f>
        <v>0.81334991361306619</v>
      </c>
      <c r="S103" s="45">
        <f>IF(RES_hhdet_in_tes!S103=0,"",RES_hhdet_in_tes!S103/RES_hhdet_in_fec!S103)</f>
        <v>0.83042934514181155</v>
      </c>
      <c r="T103" s="45">
        <f>IF(RES_hhdet_in_tes!T103=0,"",RES_hhdet_in_tes!T103/RES_hhdet_in_fec!T103)</f>
        <v>0.84534851836956937</v>
      </c>
      <c r="U103" s="45">
        <f>IF(RES_hhdet_in_tes!U103=0,"",RES_hhdet_in_tes!U103/RES_hhdet_in_fec!U103)</f>
        <v>0.86039832156378671</v>
      </c>
      <c r="V103" s="45">
        <f>IF(RES_hhdet_in_tes!V103=0,"",RES_hhdet_in_tes!V103/RES_hhdet_in_fec!V103)</f>
        <v>0.87336738995680452</v>
      </c>
      <c r="W103" s="45">
        <f>IF(RES_hhdet_in_tes!W103=0,"",RES_hhdet_in_tes!W103/RES_hhdet_in_fec!W103)</f>
        <v>0.88280119982345051</v>
      </c>
      <c r="X103" s="45">
        <f>IF(RES_hhdet_in_tes!X103=0,"",RES_hhdet_in_tes!X103/RES_hhdet_in_fec!X103)</f>
        <v>0.89093808615080483</v>
      </c>
      <c r="Y103" s="45">
        <f>IF(RES_hhdet_in_tes!Y103=0,"",RES_hhdet_in_tes!Y103/RES_hhdet_in_fec!Y103)</f>
        <v>0.89519683167077146</v>
      </c>
      <c r="DA103" s="60" t="s">
        <v>3684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207</v>
      </c>
      <c r="B105" s="119"/>
      <c r="C105" s="119">
        <f>IF(RES_hhdet_in_tes!C105=0,"",RES_hhdet_in_tes!C105/RES_hhdet_in_fec!C105)</f>
        <v>0.71795381046000017</v>
      </c>
      <c r="D105" s="119">
        <f>IF(RES_hhdet_in_tes!D105=0,"",RES_hhdet_in_tes!D105/RES_hhdet_in_fec!D105)</f>
        <v>0.72769189540707657</v>
      </c>
      <c r="E105" s="119">
        <f>IF(RES_hhdet_in_tes!E105=0,"",RES_hhdet_in_tes!E105/RES_hhdet_in_fec!E105)</f>
        <v>0.78448986634954221</v>
      </c>
      <c r="F105" s="119">
        <f>IF(RES_hhdet_in_tes!F105=0,"",RES_hhdet_in_tes!F105/RES_hhdet_in_fec!F105)</f>
        <v>0.79737520904759496</v>
      </c>
      <c r="G105" s="119">
        <f>IF(RES_hhdet_in_tes!G105=0,"",RES_hhdet_in_tes!G105/RES_hhdet_in_fec!G105)</f>
        <v>0.79127052040868906</v>
      </c>
      <c r="H105" s="119">
        <f>IF(RES_hhdet_in_tes!H105=0,"",RES_hhdet_in_tes!H105/RES_hhdet_in_fec!H105)</f>
        <v>0.78226505740873731</v>
      </c>
      <c r="I105" s="119">
        <f>IF(RES_hhdet_in_tes!I105=0,"",RES_hhdet_in_tes!I105/RES_hhdet_in_fec!I105)</f>
        <v>0.78303933479417209</v>
      </c>
      <c r="J105" s="119">
        <f>IF(RES_hhdet_in_tes!J105=0,"",RES_hhdet_in_tes!J105/RES_hhdet_in_fec!J105)</f>
        <v>0.79579078682482063</v>
      </c>
      <c r="K105" s="119">
        <f>IF(RES_hhdet_in_tes!K105=0,"",RES_hhdet_in_tes!K105/RES_hhdet_in_fec!K105)</f>
        <v>0.80447623749845554</v>
      </c>
      <c r="L105" s="119">
        <f>IF(RES_hhdet_in_tes!L105=0,"",RES_hhdet_in_tes!L105/RES_hhdet_in_fec!L105)</f>
        <v>0.82891254078425869</v>
      </c>
      <c r="M105" s="119">
        <f>IF(RES_hhdet_in_tes!M105=0,"",RES_hhdet_in_tes!M105/RES_hhdet_in_fec!M105)</f>
        <v>0.86167665281257444</v>
      </c>
      <c r="N105" s="119">
        <f>IF(RES_hhdet_in_tes!N105=0,"",RES_hhdet_in_tes!N105/RES_hhdet_in_fec!N105)</f>
        <v>0.85925336399848384</v>
      </c>
      <c r="O105" s="119">
        <f>IF(RES_hhdet_in_tes!O105=0,"",RES_hhdet_in_tes!O105/RES_hhdet_in_fec!O105)</f>
        <v>0.85073792310421081</v>
      </c>
      <c r="P105" s="119">
        <f>IF(RES_hhdet_in_tes!P105=0,"",RES_hhdet_in_tes!P105/RES_hhdet_in_fec!P105)</f>
        <v>0.86176799898383527</v>
      </c>
      <c r="Q105" s="119">
        <f>IF(RES_hhdet_in_tes!Q105=0,"",RES_hhdet_in_tes!Q105/RES_hhdet_in_fec!Q105)</f>
        <v>0.87428323310260714</v>
      </c>
      <c r="R105" s="119">
        <f>IF(RES_hhdet_in_tes!R105=0,"",RES_hhdet_in_tes!R105/RES_hhdet_in_fec!R105)</f>
        <v>0.87703754266464651</v>
      </c>
      <c r="S105" s="119">
        <f>IF(RES_hhdet_in_tes!S105=0,"",RES_hhdet_in_tes!S105/RES_hhdet_in_fec!S105)</f>
        <v>0.86113402817804507</v>
      </c>
      <c r="T105" s="119">
        <f>IF(RES_hhdet_in_tes!T105=0,"",RES_hhdet_in_tes!T105/RES_hhdet_in_fec!T105)</f>
        <v>0.87482276445593132</v>
      </c>
      <c r="U105" s="119">
        <f>IF(RES_hhdet_in_tes!U105=0,"",RES_hhdet_in_tes!U105/RES_hhdet_in_fec!U105)</f>
        <v>0.88201068762675483</v>
      </c>
      <c r="V105" s="119">
        <f>IF(RES_hhdet_in_tes!V105=0,"",RES_hhdet_in_tes!V105/RES_hhdet_in_fec!V105)</f>
        <v>0.89041207881146911</v>
      </c>
      <c r="W105" s="119">
        <f>IF(RES_hhdet_in_tes!W105=0,"",RES_hhdet_in_tes!W105/RES_hhdet_in_fec!W105)</f>
        <v>0.89362072697025441</v>
      </c>
      <c r="X105" s="119">
        <f>IF(RES_hhdet_in_tes!X105=0,"",RES_hhdet_in_tes!X105/RES_hhdet_in_fec!X105)</f>
        <v>0.89055718879202661</v>
      </c>
      <c r="Y105" s="119">
        <f>IF(RES_hhdet_in_tes!Y105=0,"",RES_hhdet_in_tes!Y105/RES_hhdet_in_fec!Y105)</f>
        <v>0.89433036180212611</v>
      </c>
      <c r="DA105" s="129" t="s">
        <v>3685</v>
      </c>
    </row>
    <row r="106" spans="1:105" ht="12.95" customHeight="1" x14ac:dyDescent="0.25">
      <c r="A106" s="121" t="s">
        <v>57</v>
      </c>
      <c r="B106" s="124"/>
      <c r="C106" s="124">
        <f>IF(RES_hhdet_in_tes!C106=0,"",RES_hhdet_in_tes!C106/RES_hhdet_in_fec!C106)</f>
        <v>0.71492532799231834</v>
      </c>
      <c r="D106" s="124">
        <f>IF(RES_hhdet_in_tes!D106=0,"",RES_hhdet_in_tes!D106/RES_hhdet_in_fec!D106)</f>
        <v>0.7206999380797966</v>
      </c>
      <c r="E106" s="124">
        <f>IF(RES_hhdet_in_tes!E106=0,"",RES_hhdet_in_tes!E106/RES_hhdet_in_fec!E106)</f>
        <v>0.78037948733619389</v>
      </c>
      <c r="F106" s="124">
        <f>IF(RES_hhdet_in_tes!F106=0,"",RES_hhdet_in_tes!F106/RES_hhdet_in_fec!F106)</f>
        <v>0.79960543698289466</v>
      </c>
      <c r="G106" s="124">
        <f>IF(RES_hhdet_in_tes!G106=0,"",RES_hhdet_in_tes!G106/RES_hhdet_in_fec!G106)</f>
        <v>0.79389838376477317</v>
      </c>
      <c r="H106" s="124">
        <f>IF(RES_hhdet_in_tes!H106=0,"",RES_hhdet_in_tes!H106/RES_hhdet_in_fec!H106)</f>
        <v>0.77786885547936757</v>
      </c>
      <c r="I106" s="124">
        <f>IF(RES_hhdet_in_tes!I106=0,"",RES_hhdet_in_tes!I106/RES_hhdet_in_fec!I106)</f>
        <v>0.77219488486537158</v>
      </c>
      <c r="J106" s="124">
        <f>IF(RES_hhdet_in_tes!J106=0,"",RES_hhdet_in_tes!J106/RES_hhdet_in_fec!J106)</f>
        <v>0.78777642880379772</v>
      </c>
      <c r="K106" s="124">
        <f>IF(RES_hhdet_in_tes!K106=0,"",RES_hhdet_in_tes!K106/RES_hhdet_in_fec!K106)</f>
        <v>0.79933652770849839</v>
      </c>
      <c r="L106" s="124">
        <f>IF(RES_hhdet_in_tes!L106=0,"",RES_hhdet_in_tes!L106/RES_hhdet_in_fec!L106)</f>
        <v>0.82330572349850928</v>
      </c>
      <c r="M106" s="124">
        <f>IF(RES_hhdet_in_tes!M106=0,"",RES_hhdet_in_tes!M106/RES_hhdet_in_fec!M106)</f>
        <v>0.86291970472577928</v>
      </c>
      <c r="N106" s="124">
        <f>IF(RES_hhdet_in_tes!N106=0,"",RES_hhdet_in_tes!N106/RES_hhdet_in_fec!N106)</f>
        <v>0.86364418753674477</v>
      </c>
      <c r="O106" s="124">
        <f>IF(RES_hhdet_in_tes!O106=0,"",RES_hhdet_in_tes!O106/RES_hhdet_in_fec!O106)</f>
        <v>0.85587680371615016</v>
      </c>
      <c r="P106" s="124">
        <f>IF(RES_hhdet_in_tes!P106=0,"",RES_hhdet_in_tes!P106/RES_hhdet_in_fec!P106)</f>
        <v>0.86695892721912748</v>
      </c>
      <c r="Q106" s="124">
        <f>IF(RES_hhdet_in_tes!Q106=0,"",RES_hhdet_in_tes!Q106/RES_hhdet_in_fec!Q106)</f>
        <v>0.87735277138541534</v>
      </c>
      <c r="R106" s="124">
        <f>IF(RES_hhdet_in_tes!R106=0,"",RES_hhdet_in_tes!R106/RES_hhdet_in_fec!R106)</f>
        <v>0.88000628006223214</v>
      </c>
      <c r="S106" s="124">
        <f>IF(RES_hhdet_in_tes!S106=0,"",RES_hhdet_in_tes!S106/RES_hhdet_in_fec!S106)</f>
        <v>0.86319966737293186</v>
      </c>
      <c r="T106" s="124">
        <f>IF(RES_hhdet_in_tes!T106=0,"",RES_hhdet_in_tes!T106/RES_hhdet_in_fec!T106)</f>
        <v>0.87607731391587029</v>
      </c>
      <c r="U106" s="124">
        <f>IF(RES_hhdet_in_tes!U106=0,"",RES_hhdet_in_tes!U106/RES_hhdet_in_fec!U106)</f>
        <v>0.88381980956839146</v>
      </c>
      <c r="V106" s="124">
        <f>IF(RES_hhdet_in_tes!V106=0,"",RES_hhdet_in_tes!V106/RES_hhdet_in_fec!V106)</f>
        <v>0.89226337459335214</v>
      </c>
      <c r="W106" s="124">
        <f>IF(RES_hhdet_in_tes!W106=0,"",RES_hhdet_in_tes!W106/RES_hhdet_in_fec!W106)</f>
        <v>0.89650969289971316</v>
      </c>
      <c r="X106" s="124">
        <f>IF(RES_hhdet_in_tes!X106=0,"",RES_hhdet_in_tes!X106/RES_hhdet_in_fec!X106)</f>
        <v>0.89076310238324508</v>
      </c>
      <c r="Y106" s="124">
        <f>IF(RES_hhdet_in_tes!Y106=0,"",RES_hhdet_in_tes!Y106/RES_hhdet_in_fec!Y106)</f>
        <v>0.88806856982781457</v>
      </c>
      <c r="DA106" s="130" t="s">
        <v>3686</v>
      </c>
    </row>
    <row r="107" spans="1:105" ht="12" customHeight="1" x14ac:dyDescent="0.25">
      <c r="A107" s="97" t="s">
        <v>198</v>
      </c>
      <c r="B107" s="111"/>
      <c r="C107" s="111">
        <f>IF(RES_hhdet_in_tes!C107=0,"",RES_hhdet_in_tes!C107/RES_hhdet_in_fec!C107)</f>
        <v>0.71442276275784067</v>
      </c>
      <c r="D107" s="111">
        <f>IF(RES_hhdet_in_tes!D107=0,"",RES_hhdet_in_tes!D107/RES_hhdet_in_fec!D107)</f>
        <v>0.72022203637125148</v>
      </c>
      <c r="E107" s="111">
        <f>IF(RES_hhdet_in_tes!E107=0,"",RES_hhdet_in_tes!E107/RES_hhdet_in_fec!E107)</f>
        <v>0.77976032732766454</v>
      </c>
      <c r="F107" s="111">
        <f>IF(RES_hhdet_in_tes!F107=0,"",RES_hhdet_in_tes!F107/RES_hhdet_in_fec!F107)</f>
        <v>0.79895800039811105</v>
      </c>
      <c r="G107" s="111">
        <f>IF(RES_hhdet_in_tes!G107=0,"",RES_hhdet_in_tes!G107/RES_hhdet_in_fec!G107)</f>
        <v>0.79326260861347853</v>
      </c>
      <c r="H107" s="111">
        <f>IF(RES_hhdet_in_tes!H107=0,"",RES_hhdet_in_tes!H107/RES_hhdet_in_fec!H107)</f>
        <v>0.77732422046066052</v>
      </c>
      <c r="I107" s="111">
        <f>IF(RES_hhdet_in_tes!I107=0,"",RES_hhdet_in_tes!I107/RES_hhdet_in_fec!I107)</f>
        <v>0.77175327292770679</v>
      </c>
      <c r="J107" s="111">
        <f>IF(RES_hhdet_in_tes!J107=0,"",RES_hhdet_in_tes!J107/RES_hhdet_in_fec!J107)</f>
        <v>0.78733132955814045</v>
      </c>
      <c r="K107" s="111">
        <f>IF(RES_hhdet_in_tes!K107=0,"",RES_hhdet_in_tes!K107/RES_hhdet_in_fec!K107)</f>
        <v>0.79890058776383799</v>
      </c>
      <c r="L107" s="111">
        <f>IF(RES_hhdet_in_tes!L107=0,"",RES_hhdet_in_tes!L107/RES_hhdet_in_fec!L107)</f>
        <v>0.82286703161451225</v>
      </c>
      <c r="M107" s="111">
        <f>IF(RES_hhdet_in_tes!M107=0,"",RES_hhdet_in_tes!M107/RES_hhdet_in_fec!M107)</f>
        <v>0.86246293043944133</v>
      </c>
      <c r="N107" s="111">
        <f>IF(RES_hhdet_in_tes!N107=0,"",RES_hhdet_in_tes!N107/RES_hhdet_in_fec!N107)</f>
        <v>0.86318576423978799</v>
      </c>
      <c r="O107" s="111">
        <f>IF(RES_hhdet_in_tes!O107=0,"",RES_hhdet_in_tes!O107/RES_hhdet_in_fec!O107)</f>
        <v>0.85541291057538438</v>
      </c>
      <c r="P107" s="111">
        <f>IF(RES_hhdet_in_tes!P107=0,"",RES_hhdet_in_tes!P107/RES_hhdet_in_fec!P107)</f>
        <v>0.86652621937241925</v>
      </c>
      <c r="Q107" s="111">
        <f>IF(RES_hhdet_in_tes!Q107=0,"",RES_hhdet_in_tes!Q107/RES_hhdet_in_fec!Q107)</f>
        <v>0.87694574716718543</v>
      </c>
      <c r="R107" s="111">
        <f>IF(RES_hhdet_in_tes!R107=0,"",RES_hhdet_in_tes!R107/RES_hhdet_in_fec!R107)</f>
        <v>0.87961188286782543</v>
      </c>
      <c r="S107" s="111">
        <f>IF(RES_hhdet_in_tes!S107=0,"",RES_hhdet_in_tes!S107/RES_hhdet_in_fec!S107)</f>
        <v>0.86280368322410439</v>
      </c>
      <c r="T107" s="111">
        <f>IF(RES_hhdet_in_tes!T107=0,"",RES_hhdet_in_tes!T107/RES_hhdet_in_fec!T107)</f>
        <v>0.87568887022105468</v>
      </c>
      <c r="U107" s="111">
        <f>IF(RES_hhdet_in_tes!U107=0,"",RES_hhdet_in_tes!U107/RES_hhdet_in_fec!U107)</f>
        <v>0.8834519293805464</v>
      </c>
      <c r="V107" s="111">
        <f>IF(RES_hhdet_in_tes!V107=0,"",RES_hhdet_in_tes!V107/RES_hhdet_in_fec!V107)</f>
        <v>0.89191609038925412</v>
      </c>
      <c r="W107" s="111">
        <f>IF(RES_hhdet_in_tes!W107=0,"",RES_hhdet_in_tes!W107/RES_hhdet_in_fec!W107)</f>
        <v>0.89617830878239624</v>
      </c>
      <c r="X107" s="111">
        <f>IF(RES_hhdet_in_tes!X107=0,"",RES_hhdet_in_tes!X107/RES_hhdet_in_fec!X107)</f>
        <v>0.89042843378623204</v>
      </c>
      <c r="Y107" s="111">
        <f>IF(RES_hhdet_in_tes!Y107=0,"",RES_hhdet_in_tes!Y107/RES_hhdet_in_fec!Y107)</f>
        <v>0.8877380598321386</v>
      </c>
      <c r="DA107" s="63" t="s">
        <v>3687</v>
      </c>
    </row>
    <row r="108" spans="1:105" ht="12" customHeight="1" x14ac:dyDescent="0.25">
      <c r="A108" s="97" t="s">
        <v>53</v>
      </c>
      <c r="B108" s="111"/>
      <c r="C108" s="111">
        <f>IF(RES_hhdet_in_tes!C108=0,"",RES_hhdet_in_tes!C108/RES_hhdet_in_fec!C108)</f>
        <v>1</v>
      </c>
      <c r="D108" s="111">
        <f>IF(RES_hhdet_in_tes!D108=0,"",RES_hhdet_in_tes!D108/RES_hhdet_in_fec!D108)</f>
        <v>1</v>
      </c>
      <c r="E108" s="111">
        <f>IF(RES_hhdet_in_tes!E108=0,"",RES_hhdet_in_tes!E108/RES_hhdet_in_fec!E108)</f>
        <v>1</v>
      </c>
      <c r="F108" s="111">
        <f>IF(RES_hhdet_in_tes!F108=0,"",RES_hhdet_in_tes!F108/RES_hhdet_in_fec!F108)</f>
        <v>1</v>
      </c>
      <c r="G108" s="111">
        <f>IF(RES_hhdet_in_tes!G108=0,"",RES_hhdet_in_tes!G108/RES_hhdet_in_fec!G108)</f>
        <v>1</v>
      </c>
      <c r="H108" s="111">
        <f>IF(RES_hhdet_in_tes!H108=0,"",RES_hhdet_in_tes!H108/RES_hhdet_in_fec!H108)</f>
        <v>1</v>
      </c>
      <c r="I108" s="111">
        <f>IF(RES_hhdet_in_tes!I108=0,"",RES_hhdet_in_tes!I108/RES_hhdet_in_fec!I108)</f>
        <v>1</v>
      </c>
      <c r="J108" s="111">
        <f>IF(RES_hhdet_in_tes!J108=0,"",RES_hhdet_in_tes!J108/RES_hhdet_in_fec!J108)</f>
        <v>1</v>
      </c>
      <c r="K108" s="111">
        <f>IF(RES_hhdet_in_tes!K108=0,"",RES_hhdet_in_tes!K108/RES_hhdet_in_fec!K108)</f>
        <v>1</v>
      </c>
      <c r="L108" s="111">
        <f>IF(RES_hhdet_in_tes!L108=0,"",RES_hhdet_in_tes!L108/RES_hhdet_in_fec!L108)</f>
        <v>1</v>
      </c>
      <c r="M108" s="111">
        <f>IF(RES_hhdet_in_tes!M108=0,"",RES_hhdet_in_tes!M108/RES_hhdet_in_fec!M108)</f>
        <v>1</v>
      </c>
      <c r="N108" s="111">
        <f>IF(RES_hhdet_in_tes!N108=0,"",RES_hhdet_in_tes!N108/RES_hhdet_in_fec!N108)</f>
        <v>1</v>
      </c>
      <c r="O108" s="111">
        <f>IF(RES_hhdet_in_tes!O108=0,"",RES_hhdet_in_tes!O108/RES_hhdet_in_fec!O108)</f>
        <v>1</v>
      </c>
      <c r="P108" s="111">
        <f>IF(RES_hhdet_in_tes!P108=0,"",RES_hhdet_in_tes!P108/RES_hhdet_in_fec!P108)</f>
        <v>1</v>
      </c>
      <c r="Q108" s="111">
        <f>IF(RES_hhdet_in_tes!Q108=0,"",RES_hhdet_in_tes!Q108/RES_hhdet_in_fec!Q108)</f>
        <v>1</v>
      </c>
      <c r="R108" s="111">
        <f>IF(RES_hhdet_in_tes!R108=0,"",RES_hhdet_in_tes!R108/RES_hhdet_in_fec!R108)</f>
        <v>1</v>
      </c>
      <c r="S108" s="111">
        <f>IF(RES_hhdet_in_tes!S108=0,"",RES_hhdet_in_tes!S108/RES_hhdet_in_fec!S108)</f>
        <v>1</v>
      </c>
      <c r="T108" s="111">
        <f>IF(RES_hhdet_in_tes!T108=0,"",RES_hhdet_in_tes!T108/RES_hhdet_in_fec!T108)</f>
        <v>1</v>
      </c>
      <c r="U108" s="111">
        <f>IF(RES_hhdet_in_tes!U108=0,"",RES_hhdet_in_tes!U108/RES_hhdet_in_fec!U108)</f>
        <v>1</v>
      </c>
      <c r="V108" s="111">
        <f>IF(RES_hhdet_in_tes!V108=0,"",RES_hhdet_in_tes!V108/RES_hhdet_in_fec!V108)</f>
        <v>1</v>
      </c>
      <c r="W108" s="111">
        <f>IF(RES_hhdet_in_tes!W108=0,"",RES_hhdet_in_tes!W108/RES_hhdet_in_fec!W108)</f>
        <v>1</v>
      </c>
      <c r="X108" s="111">
        <f>IF(RES_hhdet_in_tes!X108=0,"",RES_hhdet_in_tes!X108/RES_hhdet_in_fec!X108)</f>
        <v>1</v>
      </c>
      <c r="Y108" s="111">
        <f>IF(RES_hhdet_in_tes!Y108=0,"",RES_hhdet_in_tes!Y108/RES_hhdet_in_fec!Y108)</f>
        <v>1</v>
      </c>
      <c r="DA108" s="63" t="s">
        <v>3688</v>
      </c>
    </row>
    <row r="109" spans="1:105" ht="12.95" customHeight="1" x14ac:dyDescent="0.25">
      <c r="A109" s="121" t="s">
        <v>92</v>
      </c>
      <c r="B109" s="124"/>
      <c r="C109" s="124">
        <f>IF(RES_hhdet_in_tes!C109=0,"",RES_hhdet_in_tes!C109/RES_hhdet_in_fec!C109)</f>
        <v>2.1174553377613345</v>
      </c>
      <c r="D109" s="124">
        <f>IF(RES_hhdet_in_tes!D109=0,"",RES_hhdet_in_tes!D109/RES_hhdet_in_fec!D109)</f>
        <v>2.1875519621177375</v>
      </c>
      <c r="E109" s="124">
        <f>IF(RES_hhdet_in_tes!E109=0,"",RES_hhdet_in_tes!E109/RES_hhdet_in_fec!E109)</f>
        <v>2.4031681383547201</v>
      </c>
      <c r="F109" s="124">
        <f>IF(RES_hhdet_in_tes!F109=0,"",RES_hhdet_in_tes!F109/RES_hhdet_in_fec!F109)</f>
        <v>2.5952218961950764</v>
      </c>
      <c r="G109" s="124">
        <f>IF(RES_hhdet_in_tes!G109=0,"",RES_hhdet_in_tes!G109/RES_hhdet_in_fec!G109)</f>
        <v>2.6847904195789347</v>
      </c>
      <c r="H109" s="124">
        <f>IF(RES_hhdet_in_tes!H109=0,"",RES_hhdet_in_tes!H109/RES_hhdet_in_fec!H109)</f>
        <v>2.7365836299857245</v>
      </c>
      <c r="I109" s="124">
        <f>IF(RES_hhdet_in_tes!I109=0,"",RES_hhdet_in_tes!I109/RES_hhdet_in_fec!I109)</f>
        <v>2.7043337714453934</v>
      </c>
      <c r="J109" s="124">
        <f>IF(RES_hhdet_in_tes!J109=0,"",RES_hhdet_in_tes!J109/RES_hhdet_in_fec!J109)</f>
        <v>2.9463297412280176</v>
      </c>
      <c r="K109" s="124">
        <f>IF(RES_hhdet_in_tes!K109=0,"",RES_hhdet_in_tes!K109/RES_hhdet_in_fec!K109)</f>
        <v>3.0493179397627146</v>
      </c>
      <c r="L109" s="124">
        <f>IF(RES_hhdet_in_tes!L109=0,"",RES_hhdet_in_tes!L109/RES_hhdet_in_fec!L109)</f>
        <v>3.1148746761865831</v>
      </c>
      <c r="M109" s="124">
        <f>IF(RES_hhdet_in_tes!M109=0,"",RES_hhdet_in_tes!M109/RES_hhdet_in_fec!M109)</f>
        <v>3.5320626971283473</v>
      </c>
      <c r="N109" s="124">
        <f>IF(RES_hhdet_in_tes!N109=0,"",RES_hhdet_in_tes!N109/RES_hhdet_in_fec!N109)</f>
        <v>3.6702148097837588</v>
      </c>
      <c r="O109" s="124">
        <f>IF(RES_hhdet_in_tes!O109=0,"",RES_hhdet_in_tes!O109/RES_hhdet_in_fec!O109)</f>
        <v>3.8174207852913047</v>
      </c>
      <c r="P109" s="124">
        <f>IF(RES_hhdet_in_tes!P109=0,"",RES_hhdet_in_tes!P109/RES_hhdet_in_fec!P109)</f>
        <v>3.9713166133515059</v>
      </c>
      <c r="Q109" s="124">
        <f>IF(RES_hhdet_in_tes!Q109=0,"",RES_hhdet_in_tes!Q109/RES_hhdet_in_fec!Q109)</f>
        <v>4.0504423278460457</v>
      </c>
      <c r="R109" s="124">
        <f>IF(RES_hhdet_in_tes!R109=0,"",RES_hhdet_in_tes!R109/RES_hhdet_in_fec!R109)</f>
        <v>4.0360750610030216</v>
      </c>
      <c r="S109" s="124">
        <f>IF(RES_hhdet_in_tes!S109=0,"",RES_hhdet_in_tes!S109/RES_hhdet_in_fec!S109)</f>
        <v>3.8264332855893963</v>
      </c>
      <c r="T109" s="124">
        <f>IF(RES_hhdet_in_tes!T109=0,"",RES_hhdet_in_tes!T109/RES_hhdet_in_fec!T109)</f>
        <v>4.0197718832019742</v>
      </c>
      <c r="U109" s="124">
        <f>IF(RES_hhdet_in_tes!U109=0,"",RES_hhdet_in_tes!U109/RES_hhdet_in_fec!U109)</f>
        <v>4.0921980624156165</v>
      </c>
      <c r="V109" s="124">
        <f>IF(RES_hhdet_in_tes!V109=0,"",RES_hhdet_in_tes!V109/RES_hhdet_in_fec!V109)</f>
        <v>4.2078598028585059</v>
      </c>
      <c r="W109" s="124">
        <f>IF(RES_hhdet_in_tes!W109=0,"",RES_hhdet_in_tes!W109/RES_hhdet_in_fec!W109)</f>
        <v>4.2657275609314871</v>
      </c>
      <c r="X109" s="124">
        <f>IF(RES_hhdet_in_tes!X109=0,"",RES_hhdet_in_tes!X109/RES_hhdet_in_fec!X109)</f>
        <v>4.3584233052311561</v>
      </c>
      <c r="Y109" s="124">
        <f>IF(RES_hhdet_in_tes!Y109=0,"",RES_hhdet_in_tes!Y109/RES_hhdet_in_fec!Y109)</f>
        <v>4.440682863760828</v>
      </c>
      <c r="DA109" s="130" t="s">
        <v>3689</v>
      </c>
    </row>
    <row r="110" spans="1:105" ht="12" customHeight="1" x14ac:dyDescent="0.25">
      <c r="A110" s="97" t="s">
        <v>53</v>
      </c>
      <c r="B110" s="111"/>
      <c r="C110" s="111">
        <f>IF(RES_hhdet_in_tes!C110=0,"",RES_hhdet_in_tes!C110/RES_hhdet_in_fec!C110)</f>
        <v>2.1174553377613345</v>
      </c>
      <c r="D110" s="111">
        <f>IF(RES_hhdet_in_tes!D110=0,"",RES_hhdet_in_tes!D110/RES_hhdet_in_fec!D110)</f>
        <v>2.1875519621177375</v>
      </c>
      <c r="E110" s="111">
        <f>IF(RES_hhdet_in_tes!E110=0,"",RES_hhdet_in_tes!E110/RES_hhdet_in_fec!E110)</f>
        <v>2.4031681383547201</v>
      </c>
      <c r="F110" s="111">
        <f>IF(RES_hhdet_in_tes!F110=0,"",RES_hhdet_in_tes!F110/RES_hhdet_in_fec!F110)</f>
        <v>2.5952218961950764</v>
      </c>
      <c r="G110" s="111">
        <f>IF(RES_hhdet_in_tes!G110=0,"",RES_hhdet_in_tes!G110/RES_hhdet_in_fec!G110)</f>
        <v>2.6847904195789347</v>
      </c>
      <c r="H110" s="111">
        <f>IF(RES_hhdet_in_tes!H110=0,"",RES_hhdet_in_tes!H110/RES_hhdet_in_fec!H110)</f>
        <v>2.7365836299857245</v>
      </c>
      <c r="I110" s="111">
        <f>IF(RES_hhdet_in_tes!I110=0,"",RES_hhdet_in_tes!I110/RES_hhdet_in_fec!I110)</f>
        <v>2.7043337714453934</v>
      </c>
      <c r="J110" s="111">
        <f>IF(RES_hhdet_in_tes!J110=0,"",RES_hhdet_in_tes!J110/RES_hhdet_in_fec!J110)</f>
        <v>2.9463297412280176</v>
      </c>
      <c r="K110" s="111">
        <f>IF(RES_hhdet_in_tes!K110=0,"",RES_hhdet_in_tes!K110/RES_hhdet_in_fec!K110)</f>
        <v>3.0493179397627146</v>
      </c>
      <c r="L110" s="111">
        <f>IF(RES_hhdet_in_tes!L110=0,"",RES_hhdet_in_tes!L110/RES_hhdet_in_fec!L110)</f>
        <v>3.1148746761865831</v>
      </c>
      <c r="M110" s="111">
        <f>IF(RES_hhdet_in_tes!M110=0,"",RES_hhdet_in_tes!M110/RES_hhdet_in_fec!M110)</f>
        <v>3.5320626971283473</v>
      </c>
      <c r="N110" s="111">
        <f>IF(RES_hhdet_in_tes!N110=0,"",RES_hhdet_in_tes!N110/RES_hhdet_in_fec!N110)</f>
        <v>3.6702148097837588</v>
      </c>
      <c r="O110" s="111">
        <f>IF(RES_hhdet_in_tes!O110=0,"",RES_hhdet_in_tes!O110/RES_hhdet_in_fec!O110)</f>
        <v>3.8174207852913047</v>
      </c>
      <c r="P110" s="111">
        <f>IF(RES_hhdet_in_tes!P110=0,"",RES_hhdet_in_tes!P110/RES_hhdet_in_fec!P110)</f>
        <v>3.9713166133515059</v>
      </c>
      <c r="Q110" s="111">
        <f>IF(RES_hhdet_in_tes!Q110=0,"",RES_hhdet_in_tes!Q110/RES_hhdet_in_fec!Q110)</f>
        <v>4.0504423278460457</v>
      </c>
      <c r="R110" s="111">
        <f>IF(RES_hhdet_in_tes!R110=0,"",RES_hhdet_in_tes!R110/RES_hhdet_in_fec!R110)</f>
        <v>4.0360750610030216</v>
      </c>
      <c r="S110" s="111">
        <f>IF(RES_hhdet_in_tes!S110=0,"",RES_hhdet_in_tes!S110/RES_hhdet_in_fec!S110)</f>
        <v>3.8264332855893963</v>
      </c>
      <c r="T110" s="111">
        <f>IF(RES_hhdet_in_tes!T110=0,"",RES_hhdet_in_tes!T110/RES_hhdet_in_fec!T110)</f>
        <v>4.0197718832019742</v>
      </c>
      <c r="U110" s="111">
        <f>IF(RES_hhdet_in_tes!U110=0,"",RES_hhdet_in_tes!U110/RES_hhdet_in_fec!U110)</f>
        <v>4.0921980624156165</v>
      </c>
      <c r="V110" s="111">
        <f>IF(RES_hhdet_in_tes!V110=0,"",RES_hhdet_in_tes!V110/RES_hhdet_in_fec!V110)</f>
        <v>4.2078598028585059</v>
      </c>
      <c r="W110" s="111">
        <f>IF(RES_hhdet_in_tes!W110=0,"",RES_hhdet_in_tes!W110/RES_hhdet_in_fec!W110)</f>
        <v>4.2657275609314871</v>
      </c>
      <c r="X110" s="111">
        <f>IF(RES_hhdet_in_tes!X110=0,"",RES_hhdet_in_tes!X110/RES_hhdet_in_fec!X110)</f>
        <v>4.3584233052311561</v>
      </c>
      <c r="Y110" s="111">
        <f>IF(RES_hhdet_in_tes!Y110=0,"",RES_hhdet_in_tes!Y110/RES_hhdet_in_fec!Y110)</f>
        <v>4.440682863760828</v>
      </c>
      <c r="DA110" s="63" t="s">
        <v>3690</v>
      </c>
    </row>
    <row r="111" spans="1:105" ht="12" customHeight="1" x14ac:dyDescent="0.25">
      <c r="A111" s="121" t="s">
        <v>55</v>
      </c>
      <c r="B111" s="124"/>
      <c r="C111" s="124">
        <f>IF(RES_hhdet_in_tes!C111=0,"",RES_hhdet_in_tes!C111/RES_hhdet_in_fec!C111)</f>
        <v>0.78224876794401998</v>
      </c>
      <c r="D111" s="124">
        <f>IF(RES_hhdet_in_tes!D111=0,"",RES_hhdet_in_tes!D111/RES_hhdet_in_fec!D111)</f>
        <v>0.81965282370222914</v>
      </c>
      <c r="E111" s="124">
        <f>IF(RES_hhdet_in_tes!E111=0,"",RES_hhdet_in_tes!E111/RES_hhdet_in_fec!E111)</f>
        <v>0.82631706700400975</v>
      </c>
      <c r="F111" s="124">
        <f>IF(RES_hhdet_in_tes!F111=0,"",RES_hhdet_in_tes!F111/RES_hhdet_in_fec!F111)</f>
        <v>0.80703878968451037</v>
      </c>
      <c r="G111" s="124">
        <f>IF(RES_hhdet_in_tes!G111=0,"",RES_hhdet_in_tes!G111/RES_hhdet_in_fec!G111)</f>
        <v>0.8235901095126319</v>
      </c>
      <c r="H111" s="124">
        <f>IF(RES_hhdet_in_tes!H111=0,"",RES_hhdet_in_tes!H111/RES_hhdet_in_fec!H111)</f>
        <v>0.81605022747184908</v>
      </c>
      <c r="I111" s="124">
        <f>IF(RES_hhdet_in_tes!I111=0,"",RES_hhdet_in_tes!I111/RES_hhdet_in_fec!I111)</f>
        <v>0.83612276953316955</v>
      </c>
      <c r="J111" s="124">
        <f>IF(RES_hhdet_in_tes!J111=0,"",RES_hhdet_in_tes!J111/RES_hhdet_in_fec!J111)</f>
        <v>0.84059459225385891</v>
      </c>
      <c r="K111" s="124">
        <f>IF(RES_hhdet_in_tes!K111=0,"",RES_hhdet_in_tes!K111/RES_hhdet_in_fec!K111)</f>
        <v>0.85568363627074651</v>
      </c>
      <c r="L111" s="124">
        <f>IF(RES_hhdet_in_tes!L111=0,"",RES_hhdet_in_tes!L111/RES_hhdet_in_fec!L111)</f>
        <v>0.84417722168714426</v>
      </c>
      <c r="M111" s="124">
        <f>IF(RES_hhdet_in_tes!M111=0,"",RES_hhdet_in_tes!M111/RES_hhdet_in_fec!M111)</f>
        <v>0.86151110984305923</v>
      </c>
      <c r="N111" s="124">
        <f>IF(RES_hhdet_in_tes!N111=0,"",RES_hhdet_in_tes!N111/RES_hhdet_in_fec!N111)</f>
        <v>0.8567392948861976</v>
      </c>
      <c r="O111" s="124">
        <f>IF(RES_hhdet_in_tes!O111=0,"",RES_hhdet_in_tes!O111/RES_hhdet_in_fec!O111)</f>
        <v>0.87144092437543019</v>
      </c>
      <c r="P111" s="124">
        <f>IF(RES_hhdet_in_tes!P111=0,"",RES_hhdet_in_tes!P111/RES_hhdet_in_fec!P111)</f>
        <v>0.8922567795075016</v>
      </c>
      <c r="Q111" s="124">
        <f>IF(RES_hhdet_in_tes!Q111=0,"",RES_hhdet_in_tes!Q111/RES_hhdet_in_fec!Q111)</f>
        <v>0.90013557881431117</v>
      </c>
      <c r="R111" s="124">
        <f>IF(RES_hhdet_in_tes!R111=0,"",RES_hhdet_in_tes!R111/RES_hhdet_in_fec!R111)</f>
        <v>0.90350915365994933</v>
      </c>
      <c r="S111" s="124">
        <f>IF(RES_hhdet_in_tes!S111=0,"",RES_hhdet_in_tes!S111/RES_hhdet_in_fec!S111)</f>
        <v>0.88446698711392036</v>
      </c>
      <c r="T111" s="124">
        <f>IF(RES_hhdet_in_tes!T111=0,"",RES_hhdet_in_tes!T111/RES_hhdet_in_fec!T111)</f>
        <v>0.90072152237145719</v>
      </c>
      <c r="U111" s="124">
        <f>IF(RES_hhdet_in_tes!U111=0,"",RES_hhdet_in_tes!U111/RES_hhdet_in_fec!U111)</f>
        <v>0.90622718093253896</v>
      </c>
      <c r="V111" s="124">
        <f>IF(RES_hhdet_in_tes!V111=0,"",RES_hhdet_in_tes!V111/RES_hhdet_in_fec!V111)</f>
        <v>0.90961176111405329</v>
      </c>
      <c r="W111" s="124">
        <f>IF(RES_hhdet_in_tes!W111=0,"",RES_hhdet_in_tes!W111/RES_hhdet_in_fec!W111)</f>
        <v>0.92816298688858234</v>
      </c>
      <c r="X111" s="124">
        <f>IF(RES_hhdet_in_tes!X111=0,"",RES_hhdet_in_tes!X111/RES_hhdet_in_fec!X111)</f>
        <v>0.92202120310087132</v>
      </c>
      <c r="Y111" s="124">
        <f>IF(RES_hhdet_in_tes!Y111=0,"",RES_hhdet_in_tes!Y111/RES_hhdet_in_fec!Y111)</f>
        <v>0.92687440680242472</v>
      </c>
      <c r="DA111" s="130" t="s">
        <v>3691</v>
      </c>
    </row>
    <row r="112" spans="1:105" ht="12" customHeight="1" x14ac:dyDescent="0.25">
      <c r="A112" s="97" t="s">
        <v>130</v>
      </c>
      <c r="B112" s="111"/>
      <c r="C112" s="111">
        <f>IF(RES_hhdet_in_tes!C112=0,"",RES_hhdet_in_tes!C112/RES_hhdet_in_fec!C112)</f>
        <v>0.82182052358286095</v>
      </c>
      <c r="D112" s="111">
        <f>IF(RES_hhdet_in_tes!D112=0,"",RES_hhdet_in_tes!D112/RES_hhdet_in_fec!D112)</f>
        <v>0.82699045492240597</v>
      </c>
      <c r="E112" s="111">
        <f>IF(RES_hhdet_in_tes!E112=0,"",RES_hhdet_in_tes!E112/RES_hhdet_in_fec!E112)</f>
        <v>0.83168817789509797</v>
      </c>
      <c r="F112" s="111">
        <f>IF(RES_hhdet_in_tes!F112=0,"",RES_hhdet_in_tes!F112/RES_hhdet_in_fec!F112)</f>
        <v>0.83569514899846309</v>
      </c>
      <c r="G112" s="111">
        <f>IF(RES_hhdet_in_tes!G112=0,"",RES_hhdet_in_tes!G112/RES_hhdet_in_fec!G112)</f>
        <v>0.84054775170816465</v>
      </c>
      <c r="H112" s="111">
        <f>IF(RES_hhdet_in_tes!H112=0,"",RES_hhdet_in_tes!H112/RES_hhdet_in_fec!H112)</f>
        <v>0.84483139244675298</v>
      </c>
      <c r="I112" s="111">
        <f>IF(RES_hhdet_in_tes!I112=0,"",RES_hhdet_in_tes!I112/RES_hhdet_in_fec!I112)</f>
        <v>0.84521571251114225</v>
      </c>
      <c r="J112" s="111">
        <f>IF(RES_hhdet_in_tes!J112=0,"",RES_hhdet_in_tes!J112/RES_hhdet_in_fec!J112)</f>
        <v>0.8522829752574308</v>
      </c>
      <c r="K112" s="111">
        <f>IF(RES_hhdet_in_tes!K112=0,"",RES_hhdet_in_tes!K112/RES_hhdet_in_fec!K112)</f>
        <v>0.8605320263414723</v>
      </c>
      <c r="L112" s="111">
        <f>IF(RES_hhdet_in_tes!L112=0,"",RES_hhdet_in_tes!L112/RES_hhdet_in_fec!L112)</f>
        <v>0.86606552778883339</v>
      </c>
      <c r="M112" s="111">
        <f>IF(RES_hhdet_in_tes!M112=0,"",RES_hhdet_in_tes!M112/RES_hhdet_in_fec!M112)</f>
        <v>0.86885015797248888</v>
      </c>
      <c r="N112" s="111">
        <f>IF(RES_hhdet_in_tes!N112=0,"",RES_hhdet_in_tes!N112/RES_hhdet_in_fec!N112)</f>
        <v>0.87279322220933175</v>
      </c>
      <c r="O112" s="111">
        <f>IF(RES_hhdet_in_tes!O112=0,"",RES_hhdet_in_tes!O112/RES_hhdet_in_fec!O112)</f>
        <v>0.87745424337170219</v>
      </c>
      <c r="P112" s="111">
        <f>IF(RES_hhdet_in_tes!P112=0,"",RES_hhdet_in_tes!P112/RES_hhdet_in_fec!P112)</f>
        <v>0.88499695830018743</v>
      </c>
      <c r="Q112" s="111">
        <f>IF(RES_hhdet_in_tes!Q112=0,"",RES_hhdet_in_tes!Q112/RES_hhdet_in_fec!Q112)</f>
        <v>0.88946557959411066</v>
      </c>
      <c r="R112" s="111">
        <f>IF(RES_hhdet_in_tes!R112=0,"",RES_hhdet_in_tes!R112/RES_hhdet_in_fec!R112)</f>
        <v>0.89172334198275105</v>
      </c>
      <c r="S112" s="111">
        <f>IF(RES_hhdet_in_tes!S112=0,"",RES_hhdet_in_tes!S112/RES_hhdet_in_fec!S112)</f>
        <v>0.89505604841153807</v>
      </c>
      <c r="T112" s="111">
        <f>IF(RES_hhdet_in_tes!T112=0,"",RES_hhdet_in_tes!T112/RES_hhdet_in_fec!T112)</f>
        <v>0.89716107711115523</v>
      </c>
      <c r="U112" s="111">
        <f>IF(RES_hhdet_in_tes!U112=0,"",RES_hhdet_in_tes!U112/RES_hhdet_in_fec!U112)</f>
        <v>0.90118858314209171</v>
      </c>
      <c r="V112" s="111">
        <f>IF(RES_hhdet_in_tes!V112=0,"",RES_hhdet_in_tes!V112/RES_hhdet_in_fec!V112)</f>
        <v>0.90449759509344552</v>
      </c>
      <c r="W112" s="111">
        <f>IF(RES_hhdet_in_tes!W112=0,"",RES_hhdet_in_tes!W112/RES_hhdet_in_fec!W112)</f>
        <v>0.9091613523421288</v>
      </c>
      <c r="X112" s="111">
        <f>IF(RES_hhdet_in_tes!X112=0,"",RES_hhdet_in_tes!X112/RES_hhdet_in_fec!X112)</f>
        <v>0.91197680676435988</v>
      </c>
      <c r="Y112" s="111">
        <f>IF(RES_hhdet_in_tes!Y112=0,"",RES_hhdet_in_tes!Y112/RES_hhdet_in_fec!Y112)</f>
        <v>0.91415392854495336</v>
      </c>
      <c r="DA112" s="63" t="s">
        <v>3692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>
        <f>IF(RES_hhdet_in_tes!E113=0,"",RES_hhdet_in_tes!E113/RES_hhdet_in_fec!E113)</f>
        <v>0.92048825844555315</v>
      </c>
      <c r="F113" s="111">
        <f>IF(RES_hhdet_in_tes!F113=0,"",RES_hhdet_in_tes!F113/RES_hhdet_in_fec!F113)</f>
        <v>0.9176134912688122</v>
      </c>
      <c r="G113" s="111" t="str">
        <f>IF(RES_hhdet_in_tes!G113=0,"",RES_hhdet_in_tes!G113/RES_hhdet_in_fec!G113)</f>
        <v/>
      </c>
      <c r="H113" s="111">
        <f>IF(RES_hhdet_in_tes!H113=0,"",RES_hhdet_in_tes!H113/RES_hhdet_in_fec!H113)</f>
        <v>0.92503064039711447</v>
      </c>
      <c r="I113" s="111" t="str">
        <f>IF(RES_hhdet_in_tes!I113=0,"",RES_hhdet_in_tes!I113/RES_hhdet_in_fec!I113)</f>
        <v/>
      </c>
      <c r="J113" s="111">
        <f>IF(RES_hhdet_in_tes!J113=0,"",RES_hhdet_in_tes!J113/RES_hhdet_in_fec!J113)</f>
        <v>0.93021625512221207</v>
      </c>
      <c r="K113" s="111">
        <f>IF(RES_hhdet_in_tes!K113=0,"",RES_hhdet_in_tes!K113/RES_hhdet_in_fec!K113)</f>
        <v>0.9300304209119723</v>
      </c>
      <c r="L113" s="111">
        <f>IF(RES_hhdet_in_tes!L113=0,"",RES_hhdet_in_tes!L113/RES_hhdet_in_fec!L113)</f>
        <v>0.93472241550436208</v>
      </c>
      <c r="M113" s="111">
        <f>IF(RES_hhdet_in_tes!M113=0,"",RES_hhdet_in_tes!M113/RES_hhdet_in_fec!M113)</f>
        <v>0.93473942916216468</v>
      </c>
      <c r="N113" s="111">
        <f>IF(RES_hhdet_in_tes!N113=0,"",RES_hhdet_in_tes!N113/RES_hhdet_in_fec!N113)</f>
        <v>0.93725542952828367</v>
      </c>
      <c r="O113" s="111">
        <f>IF(RES_hhdet_in_tes!O113=0,"",RES_hhdet_in_tes!O113/RES_hhdet_in_fec!O113)</f>
        <v>0.93875760329521363</v>
      </c>
      <c r="P113" s="111">
        <f>IF(RES_hhdet_in_tes!P113=0,"",RES_hhdet_in_tes!P113/RES_hhdet_in_fec!P113)</f>
        <v>0.94468053508807226</v>
      </c>
      <c r="Q113" s="111">
        <f>IF(RES_hhdet_in_tes!Q113=0,"",RES_hhdet_in_tes!Q113/RES_hhdet_in_fec!Q113)</f>
        <v>0.94594210501186693</v>
      </c>
      <c r="R113" s="111">
        <f>IF(RES_hhdet_in_tes!R113=0,"",RES_hhdet_in_tes!R113/RES_hhdet_in_fec!R113)</f>
        <v>0.94866452836183268</v>
      </c>
      <c r="S113" s="111">
        <f>IF(RES_hhdet_in_tes!S113=0,"",RES_hhdet_in_tes!S113/RES_hhdet_in_fec!S113)</f>
        <v>0.9501268767923069</v>
      </c>
      <c r="T113" s="111">
        <f>IF(RES_hhdet_in_tes!T113=0,"",RES_hhdet_in_tes!T113/RES_hhdet_in_fec!T113)</f>
        <v>0.94360018183936878</v>
      </c>
      <c r="U113" s="111">
        <f>IF(RES_hhdet_in_tes!U113=0,"",RES_hhdet_in_tes!U113/RES_hhdet_in_fec!U113)</f>
        <v>0.95050837336009819</v>
      </c>
      <c r="V113" s="111">
        <f>IF(RES_hhdet_in_tes!V113=0,"",RES_hhdet_in_tes!V113/RES_hhdet_in_fec!V113)</f>
        <v>0.95349444591099219</v>
      </c>
      <c r="W113" s="111">
        <f>IF(RES_hhdet_in_tes!W113=0,"",RES_hhdet_in_tes!W113/RES_hhdet_in_fec!W113)</f>
        <v>0.95613194915404209</v>
      </c>
      <c r="X113" s="111">
        <f>IF(RES_hhdet_in_tes!X113=0,"",RES_hhdet_in_tes!X113/RES_hhdet_in_fec!X113)</f>
        <v>0.96562480254793026</v>
      </c>
      <c r="Y113" s="111">
        <f>IF(RES_hhdet_in_tes!Y113=0,"",RES_hhdet_in_tes!Y113/RES_hhdet_in_fec!Y113)</f>
        <v>0.97232967312015284</v>
      </c>
      <c r="DA113" s="63" t="s">
        <v>3693</v>
      </c>
    </row>
    <row r="114" spans="1:105" ht="12" customHeight="1" x14ac:dyDescent="0.25">
      <c r="A114" s="100" t="s">
        <v>198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>
        <f>IF(RES_hhdet_in_tes!E114=0,"",RES_hhdet_in_tes!E114/RES_hhdet_in_fec!E114)</f>
        <v>0.83114957735209616</v>
      </c>
      <c r="F114" s="112">
        <f>IF(RES_hhdet_in_tes!F114=0,"",RES_hhdet_in_tes!F114/RES_hhdet_in_fec!F114)</f>
        <v>0.83598421735243911</v>
      </c>
      <c r="G114" s="112" t="str">
        <f>IF(RES_hhdet_in_tes!G114=0,"",RES_hhdet_in_tes!G114/RES_hhdet_in_fec!G114)</f>
        <v/>
      </c>
      <c r="H114" s="112">
        <f>IF(RES_hhdet_in_tes!H114=0,"",RES_hhdet_in_tes!H114/RES_hhdet_in_fec!H114)</f>
        <v>0.84565546000338476</v>
      </c>
      <c r="I114" s="112" t="str">
        <f>IF(RES_hhdet_in_tes!I114=0,"",RES_hhdet_in_tes!I114/RES_hhdet_in_fec!I114)</f>
        <v/>
      </c>
      <c r="J114" s="112">
        <f>IF(RES_hhdet_in_tes!J114=0,"",RES_hhdet_in_tes!J114/RES_hhdet_in_fec!J114)</f>
        <v>0.85533014074881653</v>
      </c>
      <c r="K114" s="112">
        <f>IF(RES_hhdet_in_tes!K114=0,"",RES_hhdet_in_tes!K114/RES_hhdet_in_fec!K114)</f>
        <v>0.86035599570959631</v>
      </c>
      <c r="L114" s="112">
        <f>IF(RES_hhdet_in_tes!L114=0,"",RES_hhdet_in_tes!L114/RES_hhdet_in_fec!L114)</f>
        <v>0.86501176973308325</v>
      </c>
      <c r="M114" s="112">
        <f>IF(RES_hhdet_in_tes!M114=0,"",RES_hhdet_in_tes!M114/RES_hhdet_in_fec!M114)</f>
        <v>0.86996180805677759</v>
      </c>
      <c r="N114" s="112">
        <f>IF(RES_hhdet_in_tes!N114=0,"",RES_hhdet_in_tes!N114/RES_hhdet_in_fec!N114)</f>
        <v>0.87490415548159672</v>
      </c>
      <c r="O114" s="112">
        <f>IF(RES_hhdet_in_tes!O114=0,"",RES_hhdet_in_tes!O114/RES_hhdet_in_fec!O114)</f>
        <v>0.88016184286714994</v>
      </c>
      <c r="P114" s="112">
        <f>IF(RES_hhdet_in_tes!P114=0,"",RES_hhdet_in_tes!P114/RES_hhdet_in_fec!P114)</f>
        <v>0.88502460894631751</v>
      </c>
      <c r="Q114" s="112">
        <f>IF(RES_hhdet_in_tes!Q114=0,"",RES_hhdet_in_tes!Q114/RES_hhdet_in_fec!Q114)</f>
        <v>0.88971237382836943</v>
      </c>
      <c r="R114" s="112">
        <f>IF(RES_hhdet_in_tes!R114=0,"",RES_hhdet_in_tes!R114/RES_hhdet_in_fec!R114)</f>
        <v>0.89364366821423113</v>
      </c>
      <c r="S114" s="112">
        <f>IF(RES_hhdet_in_tes!S114=0,"",RES_hhdet_in_tes!S114/RES_hhdet_in_fec!S114)</f>
        <v>0.89754443596798583</v>
      </c>
      <c r="T114" s="112">
        <f>IF(RES_hhdet_in_tes!T114=0,"",RES_hhdet_in_tes!T114/RES_hhdet_in_fec!T114)</f>
        <v>0.90099350652060606</v>
      </c>
      <c r="U114" s="112">
        <f>IF(RES_hhdet_in_tes!U114=0,"",RES_hhdet_in_tes!U114/RES_hhdet_in_fec!U114)</f>
        <v>0.90425432760130919</v>
      </c>
      <c r="V114" s="112">
        <f>IF(RES_hhdet_in_tes!V114=0,"",RES_hhdet_in_tes!V114/RES_hhdet_in_fec!V114)</f>
        <v>0.90739182419544639</v>
      </c>
      <c r="W114" s="112">
        <f>IF(RES_hhdet_in_tes!W114=0,"",RES_hhdet_in_tes!W114/RES_hhdet_in_fec!W114)</f>
        <v>0.90938511821658519</v>
      </c>
      <c r="X114" s="112">
        <f>IF(RES_hhdet_in_tes!X114=0,"",RES_hhdet_in_tes!X114/RES_hhdet_in_fec!X114)</f>
        <v>0.91296075710287194</v>
      </c>
      <c r="Y114" s="112">
        <f>IF(RES_hhdet_in_tes!Y114=0,"",RES_hhdet_in_tes!Y114/RES_hhdet_in_fec!Y114)</f>
        <v>0.91533472682443562</v>
      </c>
      <c r="DA114" s="131" t="s">
        <v>3694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>
        <f>IF(RES_hhdet_in_tes!E115=0,"",RES_hhdet_in_tes!E115/RES_hhdet_in_fec!E115)</f>
        <v>1</v>
      </c>
      <c r="F115" s="113">
        <f>IF(RES_hhdet_in_tes!F115=0,"",RES_hhdet_in_tes!F115/RES_hhdet_in_fec!F115)</f>
        <v>1</v>
      </c>
      <c r="G115" s="113" t="str">
        <f>IF(RES_hhdet_in_tes!G115=0,"",RES_hhdet_in_tes!G115/RES_hhdet_in_fec!G115)</f>
        <v/>
      </c>
      <c r="H115" s="113">
        <f>IF(RES_hhdet_in_tes!H115=0,"",RES_hhdet_in_tes!H115/RES_hhdet_in_fec!H115)</f>
        <v>1</v>
      </c>
      <c r="I115" s="113" t="str">
        <f>IF(RES_hhdet_in_tes!I115=0,"",RES_hhdet_in_tes!I115/RES_hhdet_in_fec!I115)</f>
        <v/>
      </c>
      <c r="J115" s="113">
        <f>IF(RES_hhdet_in_tes!J115=0,"",RES_hhdet_in_tes!J115/RES_hhdet_in_fec!J115)</f>
        <v>1</v>
      </c>
      <c r="K115" s="113">
        <f>IF(RES_hhdet_in_tes!K115=0,"",RES_hhdet_in_tes!K115/RES_hhdet_in_fec!K115)</f>
        <v>1</v>
      </c>
      <c r="L115" s="113">
        <f>IF(RES_hhdet_in_tes!L115=0,"",RES_hhdet_in_tes!L115/RES_hhdet_in_fec!L115)</f>
        <v>1</v>
      </c>
      <c r="M115" s="113">
        <f>IF(RES_hhdet_in_tes!M115=0,"",RES_hhdet_in_tes!M115/RES_hhdet_in_fec!M115)</f>
        <v>1</v>
      </c>
      <c r="N115" s="113">
        <f>IF(RES_hhdet_in_tes!N115=0,"",RES_hhdet_in_tes!N115/RES_hhdet_in_fec!N115)</f>
        <v>1</v>
      </c>
      <c r="O115" s="113">
        <f>IF(RES_hhdet_in_tes!O115=0,"",RES_hhdet_in_tes!O115/RES_hhdet_in_fec!O115)</f>
        <v>1</v>
      </c>
      <c r="P115" s="113">
        <f>IF(RES_hhdet_in_tes!P115=0,"",RES_hhdet_in_tes!P115/RES_hhdet_in_fec!P115)</f>
        <v>1</v>
      </c>
      <c r="Q115" s="113">
        <f>IF(RES_hhdet_in_tes!Q115=0,"",RES_hhdet_in_tes!Q115/RES_hhdet_in_fec!Q115)</f>
        <v>1</v>
      </c>
      <c r="R115" s="113">
        <f>IF(RES_hhdet_in_tes!R115=0,"",RES_hhdet_in_tes!R115/RES_hhdet_in_fec!R115)</f>
        <v>1</v>
      </c>
      <c r="S115" s="113">
        <f>IF(RES_hhdet_in_tes!S115=0,"",RES_hhdet_in_tes!S115/RES_hhdet_in_fec!S115)</f>
        <v>1</v>
      </c>
      <c r="T115" s="113">
        <f>IF(RES_hhdet_in_tes!T115=0,"",RES_hhdet_in_tes!T115/RES_hhdet_in_fec!T115)</f>
        <v>1</v>
      </c>
      <c r="U115" s="113">
        <f>IF(RES_hhdet_in_tes!U115=0,"",RES_hhdet_in_tes!U115/RES_hhdet_in_fec!U115)</f>
        <v>1</v>
      </c>
      <c r="V115" s="113">
        <f>IF(RES_hhdet_in_tes!V115=0,"",RES_hhdet_in_tes!V115/RES_hhdet_in_fec!V115)</f>
        <v>1</v>
      </c>
      <c r="W115" s="113">
        <f>IF(RES_hhdet_in_tes!W115=0,"",RES_hhdet_in_tes!W115/RES_hhdet_in_fec!W115)</f>
        <v>1</v>
      </c>
      <c r="X115" s="113">
        <f>IF(RES_hhdet_in_tes!X115=0,"",RES_hhdet_in_tes!X115/RES_hhdet_in_fec!X115)</f>
        <v>1</v>
      </c>
      <c r="Y115" s="113">
        <f>IF(RES_hhdet_in_tes!Y115=0,"",RES_hhdet_in_tes!Y115/RES_hhdet_in_fec!Y115)</f>
        <v>1</v>
      </c>
      <c r="DA115" s="132" t="s">
        <v>3695</v>
      </c>
    </row>
    <row r="116" spans="1:105" ht="12" customHeight="1" x14ac:dyDescent="0.25">
      <c r="A116" s="106" t="s">
        <v>122</v>
      </c>
      <c r="B116" s="112"/>
      <c r="C116" s="112">
        <f>IF(RES_hhdet_in_tes!C116=0,"",RES_hhdet_in_tes!C116/RES_hhdet_in_fec!C116)</f>
        <v>0.63362518118696387</v>
      </c>
      <c r="D116" s="112">
        <f>IF(RES_hhdet_in_tes!D116=0,"",RES_hhdet_in_tes!D116/RES_hhdet_in_fec!D116)</f>
        <v>0.6488556320389216</v>
      </c>
      <c r="E116" s="112">
        <f>IF(RES_hhdet_in_tes!E116=0,"",RES_hhdet_in_tes!E116/RES_hhdet_in_fec!E116)</f>
        <v>0.74695191500213654</v>
      </c>
      <c r="F116" s="112">
        <f>IF(RES_hhdet_in_tes!F116=0,"",RES_hhdet_in_tes!F116/RES_hhdet_in_fec!F116)</f>
        <v>0.73940039080806963</v>
      </c>
      <c r="G116" s="112">
        <f>IF(RES_hhdet_in_tes!G116=0,"",RES_hhdet_in_tes!G116/RES_hhdet_in_fec!G116)</f>
        <v>0.74171049401244848</v>
      </c>
      <c r="H116" s="112">
        <f>IF(RES_hhdet_in_tes!H116=0,"",RES_hhdet_in_tes!H116/RES_hhdet_in_fec!H116)</f>
        <v>0.71852881992326412</v>
      </c>
      <c r="I116" s="112">
        <f>IF(RES_hhdet_in_tes!I116=0,"",RES_hhdet_in_tes!I116/RES_hhdet_in_fec!I116)</f>
        <v>0.75171088161540778</v>
      </c>
      <c r="J116" s="112">
        <f>IF(RES_hhdet_in_tes!J116=0,"",RES_hhdet_in_tes!J116/RES_hhdet_in_fec!J116)</f>
        <v>0.76692391800879411</v>
      </c>
      <c r="K116" s="112">
        <f>IF(RES_hhdet_in_tes!K116=0,"",RES_hhdet_in_tes!K116/RES_hhdet_in_fec!K116)</f>
        <v>0.75458391326686491</v>
      </c>
      <c r="L116" s="112">
        <f>IF(RES_hhdet_in_tes!L116=0,"",RES_hhdet_in_tes!L116/RES_hhdet_in_fec!L116)</f>
        <v>0.78139063209834358</v>
      </c>
      <c r="M116" s="112">
        <f>IF(RES_hhdet_in_tes!M116=0,"",RES_hhdet_in_tes!M116/RES_hhdet_in_fec!M116)</f>
        <v>0.77518868060693003</v>
      </c>
      <c r="N116" s="112">
        <f>IF(RES_hhdet_in_tes!N116=0,"",RES_hhdet_in_tes!N116/RES_hhdet_in_fec!N116)</f>
        <v>0.78433720790940364</v>
      </c>
      <c r="O116" s="112">
        <f>IF(RES_hhdet_in_tes!O116=0,"",RES_hhdet_in_tes!O116/RES_hhdet_in_fec!O116)</f>
        <v>0.79249821817984101</v>
      </c>
      <c r="P116" s="112">
        <f>IF(RES_hhdet_in_tes!P116=0,"",RES_hhdet_in_tes!P116/RES_hhdet_in_fec!P116)</f>
        <v>0.8096615419954305</v>
      </c>
      <c r="Q116" s="112">
        <f>IF(RES_hhdet_in_tes!Q116=0,"",RES_hhdet_in_tes!Q116/RES_hhdet_in_fec!Q116)</f>
        <v>0.82338420083744512</v>
      </c>
      <c r="R116" s="112">
        <f>IF(RES_hhdet_in_tes!R116=0,"",RES_hhdet_in_tes!R116/RES_hhdet_in_fec!R116)</f>
        <v>0.83821043830192854</v>
      </c>
      <c r="S116" s="112">
        <f>IF(RES_hhdet_in_tes!S116=0,"",RES_hhdet_in_tes!S116/RES_hhdet_in_fec!S116)</f>
        <v>0.80443673720071562</v>
      </c>
      <c r="T116" s="112">
        <f>IF(RES_hhdet_in_tes!T116=0,"",RES_hhdet_in_tes!T116/RES_hhdet_in_fec!T116)</f>
        <v>0.8516935053997946</v>
      </c>
      <c r="U116" s="112">
        <f>IF(RES_hhdet_in_tes!U116=0,"",RES_hhdet_in_tes!U116/RES_hhdet_in_fec!U116)</f>
        <v>0.84224237462659657</v>
      </c>
      <c r="V116" s="112">
        <f>IF(RES_hhdet_in_tes!V116=0,"",RES_hhdet_in_tes!V116/RES_hhdet_in_fec!V116)</f>
        <v>0.87013314770100691</v>
      </c>
      <c r="W116" s="112">
        <f>IF(RES_hhdet_in_tes!W116=0,"",RES_hhdet_in_tes!W116/RES_hhdet_in_fec!W116)</f>
        <v>0.76907411108107782</v>
      </c>
      <c r="X116" s="112">
        <f>IF(RES_hhdet_in_tes!X116=0,"",RES_hhdet_in_tes!X116/RES_hhdet_in_fec!X116)</f>
        <v>0.89170177025955211</v>
      </c>
      <c r="Y116" s="112">
        <f>IF(RES_hhdet_in_tes!Y116=0,"",RES_hhdet_in_tes!Y116/RES_hhdet_in_fec!Y116)</f>
        <v>0.90398839465664083</v>
      </c>
      <c r="DA116" s="131" t="s">
        <v>3696</v>
      </c>
    </row>
    <row r="117" spans="1:105" ht="12" customHeight="1" x14ac:dyDescent="0.25">
      <c r="A117" s="107" t="s">
        <v>121</v>
      </c>
      <c r="B117" s="113"/>
      <c r="C117" s="113">
        <f>IF(RES_hhdet_in_tes!C117=0,"",RES_hhdet_in_tes!C117/RES_hhdet_in_fec!C117)</f>
        <v>0.92281563144216705</v>
      </c>
      <c r="D117" s="113">
        <f>IF(RES_hhdet_in_tes!D117=0,"",RES_hhdet_in_tes!D117/RES_hhdet_in_fec!D117)</f>
        <v>0.91128153009821378</v>
      </c>
      <c r="E117" s="113">
        <f>IF(RES_hhdet_in_tes!E117=0,"",RES_hhdet_in_tes!E117/RES_hhdet_in_fec!E117)</f>
        <v>0.89359719258728509</v>
      </c>
      <c r="F117" s="113">
        <f>IF(RES_hhdet_in_tes!F117=0,"",RES_hhdet_in_tes!F117/RES_hhdet_in_fec!F117)</f>
        <v>0.88797346681560074</v>
      </c>
      <c r="G117" s="113">
        <f>IF(RES_hhdet_in_tes!G117=0,"",RES_hhdet_in_tes!G117/RES_hhdet_in_fec!G117)</f>
        <v>0.89035911327664796</v>
      </c>
      <c r="H117" s="113">
        <f>IF(RES_hhdet_in_tes!H117=0,"",RES_hhdet_in_tes!H117/RES_hhdet_in_fec!H117)</f>
        <v>0.89315933904453904</v>
      </c>
      <c r="I117" s="113">
        <f>IF(RES_hhdet_in_tes!I117=0,"",RES_hhdet_in_tes!I117/RES_hhdet_in_fec!I117)</f>
        <v>0.88265747027500085</v>
      </c>
      <c r="J117" s="113">
        <f>IF(RES_hhdet_in_tes!J117=0,"",RES_hhdet_in_tes!J117/RES_hhdet_in_fec!J117)</f>
        <v>0.89316055869148259</v>
      </c>
      <c r="K117" s="113">
        <f>IF(RES_hhdet_in_tes!K117=0,"",RES_hhdet_in_tes!K117/RES_hhdet_in_fec!K117)</f>
        <v>0.89029858275120577</v>
      </c>
      <c r="L117" s="113">
        <f>IF(RES_hhdet_in_tes!L117=0,"",RES_hhdet_in_tes!L117/RES_hhdet_in_fec!L117)</f>
        <v>0.89383294774123589</v>
      </c>
      <c r="M117" s="113">
        <f>IF(RES_hhdet_in_tes!M117=0,"",RES_hhdet_in_tes!M117/RES_hhdet_in_fec!M117)</f>
        <v>0.89221050942246594</v>
      </c>
      <c r="N117" s="113">
        <f>IF(RES_hhdet_in_tes!N117=0,"",RES_hhdet_in_tes!N117/RES_hhdet_in_fec!N117)</f>
        <v>0.89518040945898236</v>
      </c>
      <c r="O117" s="113">
        <f>IF(RES_hhdet_in_tes!O117=0,"",RES_hhdet_in_tes!O117/RES_hhdet_in_fec!O117)</f>
        <v>0.88746709851224748</v>
      </c>
      <c r="P117" s="113">
        <f>IF(RES_hhdet_in_tes!P117=0,"",RES_hhdet_in_tes!P117/RES_hhdet_in_fec!P117)</f>
        <v>0.90976436340824673</v>
      </c>
      <c r="Q117" s="113">
        <f>IF(RES_hhdet_in_tes!Q117=0,"",RES_hhdet_in_tes!Q117/RES_hhdet_in_fec!Q117)</f>
        <v>0.91815787733090781</v>
      </c>
      <c r="R117" s="113">
        <f>IF(RES_hhdet_in_tes!R117=0,"",RES_hhdet_in_tes!R117/RES_hhdet_in_fec!R117)</f>
        <v>0.92360937804225685</v>
      </c>
      <c r="S117" s="113">
        <f>IF(RES_hhdet_in_tes!S117=0,"",RES_hhdet_in_tes!S117/RES_hhdet_in_fec!S117)</f>
        <v>0.91968876151532364</v>
      </c>
      <c r="T117" s="113">
        <f>IF(RES_hhdet_in_tes!T117=0,"",RES_hhdet_in_tes!T117/RES_hhdet_in_fec!T117)</f>
        <v>0.92014665166938503</v>
      </c>
      <c r="U117" s="113">
        <f>IF(RES_hhdet_in_tes!U117=0,"",RES_hhdet_in_tes!U117/RES_hhdet_in_fec!U117)</f>
        <v>0.92580231568572458</v>
      </c>
      <c r="V117" s="113">
        <f>IF(RES_hhdet_in_tes!V117=0,"",RES_hhdet_in_tes!V117/RES_hhdet_in_fec!V117)</f>
        <v>0.93415085777323725</v>
      </c>
      <c r="W117" s="113">
        <f>IF(RES_hhdet_in_tes!W117=0,"",RES_hhdet_in_tes!W117/RES_hhdet_in_fec!W117)</f>
        <v>0.93980443719613516</v>
      </c>
      <c r="X117" s="113">
        <f>IF(RES_hhdet_in_tes!X117=0,"",RES_hhdet_in_tes!X117/RES_hhdet_in_fec!X117)</f>
        <v>0.95163335147076544</v>
      </c>
      <c r="Y117" s="113">
        <f>IF(RES_hhdet_in_tes!Y117=0,"",RES_hhdet_in_tes!Y117/RES_hhdet_in_fec!Y117)</f>
        <v>0.96216371878705464</v>
      </c>
      <c r="DA117" s="132" t="s">
        <v>3697</v>
      </c>
    </row>
    <row r="118" spans="1:105" ht="12" customHeight="1" x14ac:dyDescent="0.25">
      <c r="A118" s="108" t="s">
        <v>53</v>
      </c>
      <c r="B118" s="111"/>
      <c r="C118" s="111">
        <f>IF(RES_hhdet_in_tes!C118=0,"",RES_hhdet_in_tes!C118/RES_hhdet_in_fec!C118)</f>
        <v>0.65601677812178982</v>
      </c>
      <c r="D118" s="111">
        <f>IF(RES_hhdet_in_tes!D118=0,"",RES_hhdet_in_tes!D118/RES_hhdet_in_fec!D118)</f>
        <v>0.65716385950980305</v>
      </c>
      <c r="E118" s="111">
        <f>IF(RES_hhdet_in_tes!E118=0,"",RES_hhdet_in_tes!E118/RES_hhdet_in_fec!E118)</f>
        <v>0.78159197238310851</v>
      </c>
      <c r="F118" s="111">
        <f>IF(RES_hhdet_in_tes!F118=0,"",RES_hhdet_in_tes!F118/RES_hhdet_in_fec!F118)</f>
        <v>0.74632291145403984</v>
      </c>
      <c r="G118" s="111">
        <f>IF(RES_hhdet_in_tes!G118=0,"",RES_hhdet_in_tes!G118/RES_hhdet_in_fec!G118)</f>
        <v>0.77254175563015981</v>
      </c>
      <c r="H118" s="111">
        <f>IF(RES_hhdet_in_tes!H118=0,"",RES_hhdet_in_tes!H118/RES_hhdet_in_fec!H118)</f>
        <v>0.77516240857988372</v>
      </c>
      <c r="I118" s="111">
        <f>IF(RES_hhdet_in_tes!I118=0,"",RES_hhdet_in_tes!I118/RES_hhdet_in_fec!I118)</f>
        <v>0.78356782254113255</v>
      </c>
      <c r="J118" s="111">
        <f>IF(RES_hhdet_in_tes!J118=0,"",RES_hhdet_in_tes!J118/RES_hhdet_in_fec!J118)</f>
        <v>0.78616507724276508</v>
      </c>
      <c r="K118" s="111">
        <f>IF(RES_hhdet_in_tes!K118=0,"",RES_hhdet_in_tes!K118/RES_hhdet_in_fec!K118)</f>
        <v>0.78499945483474065</v>
      </c>
      <c r="L118" s="111">
        <f>IF(RES_hhdet_in_tes!L118=0,"",RES_hhdet_in_tes!L118/RES_hhdet_in_fec!L118)</f>
        <v>0.78997504181108258</v>
      </c>
      <c r="M118" s="111">
        <f>IF(RES_hhdet_in_tes!M118=0,"",RES_hhdet_in_tes!M118/RES_hhdet_in_fec!M118)</f>
        <v>0.79433339494214172</v>
      </c>
      <c r="N118" s="111">
        <f>IF(RES_hhdet_in_tes!N118=0,"",RES_hhdet_in_tes!N118/RES_hhdet_in_fec!N118)</f>
        <v>0.7988234220031829</v>
      </c>
      <c r="O118" s="111">
        <f>IF(RES_hhdet_in_tes!O118=0,"",RES_hhdet_in_tes!O118/RES_hhdet_in_fec!O118)</f>
        <v>0.79257487797598292</v>
      </c>
      <c r="P118" s="111">
        <f>IF(RES_hhdet_in_tes!P118=0,"",RES_hhdet_in_tes!P118/RES_hhdet_in_fec!P118)</f>
        <v>0.81363587095598144</v>
      </c>
      <c r="Q118" s="111">
        <f>IF(RES_hhdet_in_tes!Q118=0,"",RES_hhdet_in_tes!Q118/RES_hhdet_in_fec!Q118)</f>
        <v>0.8288427149410077</v>
      </c>
      <c r="R118" s="111">
        <f>IF(RES_hhdet_in_tes!R118=0,"",RES_hhdet_in_tes!R118/RES_hhdet_in_fec!R118)</f>
        <v>0.84073145454515064</v>
      </c>
      <c r="S118" s="111">
        <f>IF(RES_hhdet_in_tes!S118=0,"",RES_hhdet_in_tes!S118/RES_hhdet_in_fec!S118)</f>
        <v>0.84071451981784451</v>
      </c>
      <c r="T118" s="111">
        <f>IF(RES_hhdet_in_tes!T118=0,"",RES_hhdet_in_tes!T118/RES_hhdet_in_fec!T118)</f>
        <v>0.83686930809237148</v>
      </c>
      <c r="U118" s="111">
        <f>IF(RES_hhdet_in_tes!U118=0,"",RES_hhdet_in_tes!U118/RES_hhdet_in_fec!U118)</f>
        <v>0.84589960788821239</v>
      </c>
      <c r="V118" s="111">
        <f>IF(RES_hhdet_in_tes!V118=0,"",RES_hhdet_in_tes!V118/RES_hhdet_in_fec!V118)</f>
        <v>0.85298381524089995</v>
      </c>
      <c r="W118" s="111">
        <f>IF(RES_hhdet_in_tes!W118=0,"",RES_hhdet_in_tes!W118/RES_hhdet_in_fec!W118)</f>
        <v>0.8745718707266501</v>
      </c>
      <c r="X118" s="111">
        <f>IF(RES_hhdet_in_tes!X118=0,"",RES_hhdet_in_tes!X118/RES_hhdet_in_fec!X118)</f>
        <v>0.89181573418394555</v>
      </c>
      <c r="Y118" s="111">
        <f>IF(RES_hhdet_in_tes!Y118=0,"",RES_hhdet_in_tes!Y118/RES_hhdet_in_fec!Y118)</f>
        <v>0.90428868540416252</v>
      </c>
      <c r="DA118" s="63" t="s">
        <v>3698</v>
      </c>
    </row>
    <row r="119" spans="1:105" ht="12" customHeight="1" x14ac:dyDescent="0.25">
      <c r="A119" s="108" t="s">
        <v>52</v>
      </c>
      <c r="B119" s="111"/>
      <c r="C119" s="111">
        <f>IF(RES_hhdet_in_tes!C119=0,"",RES_hhdet_in_tes!C119/RES_hhdet_in_fec!C119)</f>
        <v>1</v>
      </c>
      <c r="D119" s="111">
        <f>IF(RES_hhdet_in_tes!D119=0,"",RES_hhdet_in_tes!D119/RES_hhdet_in_fec!D119)</f>
        <v>1</v>
      </c>
      <c r="E119" s="111">
        <f>IF(RES_hhdet_in_tes!E119=0,"",RES_hhdet_in_tes!E119/RES_hhdet_in_fec!E119)</f>
        <v>1</v>
      </c>
      <c r="F119" s="111">
        <f>IF(RES_hhdet_in_tes!F119=0,"",RES_hhdet_in_tes!F119/RES_hhdet_in_fec!F119)</f>
        <v>1</v>
      </c>
      <c r="G119" s="111">
        <f>IF(RES_hhdet_in_tes!G119=0,"",RES_hhdet_in_tes!G119/RES_hhdet_in_fec!G119)</f>
        <v>1</v>
      </c>
      <c r="H119" s="111">
        <f>IF(RES_hhdet_in_tes!H119=0,"",RES_hhdet_in_tes!H119/RES_hhdet_in_fec!H119)</f>
        <v>1</v>
      </c>
      <c r="I119" s="111">
        <f>IF(RES_hhdet_in_tes!I119=0,"",RES_hhdet_in_tes!I119/RES_hhdet_in_fec!I119)</f>
        <v>1</v>
      </c>
      <c r="J119" s="111">
        <f>IF(RES_hhdet_in_tes!J119=0,"",RES_hhdet_in_tes!J119/RES_hhdet_in_fec!J119)</f>
        <v>1</v>
      </c>
      <c r="K119" s="111">
        <f>IF(RES_hhdet_in_tes!K119=0,"",RES_hhdet_in_tes!K119/RES_hhdet_in_fec!K119)</f>
        <v>1</v>
      </c>
      <c r="L119" s="111">
        <f>IF(RES_hhdet_in_tes!L119=0,"",RES_hhdet_in_tes!L119/RES_hhdet_in_fec!L119)</f>
        <v>1</v>
      </c>
      <c r="M119" s="111">
        <f>IF(RES_hhdet_in_tes!M119=0,"",RES_hhdet_in_tes!M119/RES_hhdet_in_fec!M119)</f>
        <v>1</v>
      </c>
      <c r="N119" s="111">
        <f>IF(RES_hhdet_in_tes!N119=0,"",RES_hhdet_in_tes!N119/RES_hhdet_in_fec!N119)</f>
        <v>1</v>
      </c>
      <c r="O119" s="111">
        <f>IF(RES_hhdet_in_tes!O119=0,"",RES_hhdet_in_tes!O119/RES_hhdet_in_fec!O119)</f>
        <v>1</v>
      </c>
      <c r="P119" s="111">
        <f>IF(RES_hhdet_in_tes!P119=0,"",RES_hhdet_in_tes!P119/RES_hhdet_in_fec!P119)</f>
        <v>1</v>
      </c>
      <c r="Q119" s="111">
        <f>IF(RES_hhdet_in_tes!Q119=0,"",RES_hhdet_in_tes!Q119/RES_hhdet_in_fec!Q119)</f>
        <v>1</v>
      </c>
      <c r="R119" s="111">
        <f>IF(RES_hhdet_in_tes!R119=0,"",RES_hhdet_in_tes!R119/RES_hhdet_in_fec!R119)</f>
        <v>1</v>
      </c>
      <c r="S119" s="111">
        <f>IF(RES_hhdet_in_tes!S119=0,"",RES_hhdet_in_tes!S119/RES_hhdet_in_fec!S119)</f>
        <v>1</v>
      </c>
      <c r="T119" s="111">
        <f>IF(RES_hhdet_in_tes!T119=0,"",RES_hhdet_in_tes!T119/RES_hhdet_in_fec!T119)</f>
        <v>1</v>
      </c>
      <c r="U119" s="111">
        <f>IF(RES_hhdet_in_tes!U119=0,"",RES_hhdet_in_tes!U119/RES_hhdet_in_fec!U119)</f>
        <v>1</v>
      </c>
      <c r="V119" s="111">
        <f>IF(RES_hhdet_in_tes!V119=0,"",RES_hhdet_in_tes!V119/RES_hhdet_in_fec!V119)</f>
        <v>1</v>
      </c>
      <c r="W119" s="111">
        <f>IF(RES_hhdet_in_tes!W119=0,"",RES_hhdet_in_tes!W119/RES_hhdet_in_fec!W119)</f>
        <v>1</v>
      </c>
      <c r="X119" s="111">
        <f>IF(RES_hhdet_in_tes!X119=0,"",RES_hhdet_in_tes!X119/RES_hhdet_in_fec!X119)</f>
        <v>1</v>
      </c>
      <c r="Y119" s="111">
        <f>IF(RES_hhdet_in_tes!Y119=0,"",RES_hhdet_in_tes!Y119/RES_hhdet_in_fec!Y119)</f>
        <v>1</v>
      </c>
      <c r="DA119" s="63" t="s">
        <v>3699</v>
      </c>
    </row>
    <row r="120" spans="1:105" ht="12" customHeight="1" x14ac:dyDescent="0.25">
      <c r="A120" s="121" t="s">
        <v>54</v>
      </c>
      <c r="B120" s="124"/>
      <c r="C120" s="124">
        <f>IF(RES_hhdet_in_tes!C120=0,"",RES_hhdet_in_tes!C120/RES_hhdet_in_fec!C120)</f>
        <v>0.60254339811749913</v>
      </c>
      <c r="D120" s="124">
        <f>IF(RES_hhdet_in_tes!D120=0,"",RES_hhdet_in_tes!D120/RES_hhdet_in_fec!D120)</f>
        <v>0.59807542922896961</v>
      </c>
      <c r="E120" s="124">
        <f>IF(RES_hhdet_in_tes!E120=0,"",RES_hhdet_in_tes!E120/RES_hhdet_in_fec!E120)</f>
        <v>0.69965680026412902</v>
      </c>
      <c r="F120" s="124">
        <f>IF(RES_hhdet_in_tes!F120=0,"",RES_hhdet_in_tes!F120/RES_hhdet_in_fec!F120)</f>
        <v>0.70342075380333746</v>
      </c>
      <c r="G120" s="124">
        <f>IF(RES_hhdet_in_tes!G120=0,"",RES_hhdet_in_tes!G120/RES_hhdet_in_fec!G120)</f>
        <v>0.66498509767645853</v>
      </c>
      <c r="H120" s="124">
        <f>IF(RES_hhdet_in_tes!H120=0,"",RES_hhdet_in_tes!H120/RES_hhdet_in_fec!H120)</f>
        <v>0.66766191805552588</v>
      </c>
      <c r="I120" s="124">
        <f>IF(RES_hhdet_in_tes!I120=0,"",RES_hhdet_in_tes!I120/RES_hhdet_in_fec!I120)</f>
        <v>0.64538372792384413</v>
      </c>
      <c r="J120" s="124">
        <f>IF(RES_hhdet_in_tes!J120=0,"",RES_hhdet_in_tes!J120/RES_hhdet_in_fec!J120)</f>
        <v>0.69752222763457394</v>
      </c>
      <c r="K120" s="124">
        <f>IF(RES_hhdet_in_tes!K120=0,"",RES_hhdet_in_tes!K120/RES_hhdet_in_fec!K120)</f>
        <v>0.68683839529836965</v>
      </c>
      <c r="L120" s="124">
        <f>IF(RES_hhdet_in_tes!L120=0,"",RES_hhdet_in_tes!L120/RES_hhdet_in_fec!L120)</f>
        <v>0.72740944779281835</v>
      </c>
      <c r="M120" s="124">
        <f>IF(RES_hhdet_in_tes!M120=0,"",RES_hhdet_in_tes!M120/RES_hhdet_in_fec!M120)</f>
        <v>0.75611419831418325</v>
      </c>
      <c r="N120" s="124">
        <f>IF(RES_hhdet_in_tes!N120=0,"",RES_hhdet_in_tes!N120/RES_hhdet_in_fec!N120)</f>
        <v>0.73327295691409056</v>
      </c>
      <c r="O120" s="124">
        <f>IF(RES_hhdet_in_tes!O120=0,"",RES_hhdet_in_tes!O120/RES_hhdet_in_fec!O120)</f>
        <v>0.70213576149669221</v>
      </c>
      <c r="P120" s="124">
        <f>IF(RES_hhdet_in_tes!P120=0,"",RES_hhdet_in_tes!P120/RES_hhdet_in_fec!P120)</f>
        <v>0.7192182680484932</v>
      </c>
      <c r="Q120" s="124">
        <f>IF(RES_hhdet_in_tes!Q120=0,"",RES_hhdet_in_tes!Q120/RES_hhdet_in_fec!Q120)</f>
        <v>0.74294938998895732</v>
      </c>
      <c r="R120" s="124">
        <f>IF(RES_hhdet_in_tes!R120=0,"",RES_hhdet_in_tes!R120/RES_hhdet_in_fec!R120)</f>
        <v>0.75555851028092869</v>
      </c>
      <c r="S120" s="124">
        <f>IF(RES_hhdet_in_tes!S120=0,"",RES_hhdet_in_tes!S120/RES_hhdet_in_fec!S120)</f>
        <v>0.72843277941586015</v>
      </c>
      <c r="T120" s="124">
        <f>IF(RES_hhdet_in_tes!T120=0,"",RES_hhdet_in_tes!T120/RES_hhdet_in_fec!T120)</f>
        <v>0.75368303502977474</v>
      </c>
      <c r="U120" s="124">
        <f>IF(RES_hhdet_in_tes!U120=0,"",RES_hhdet_in_tes!U120/RES_hhdet_in_fec!U120)</f>
        <v>0.76247681545206647</v>
      </c>
      <c r="V120" s="124">
        <f>IF(RES_hhdet_in_tes!V120=0,"",RES_hhdet_in_tes!V120/RES_hhdet_in_fec!V120)</f>
        <v>0.7765164843349549</v>
      </c>
      <c r="W120" s="124">
        <f>IF(RES_hhdet_in_tes!W120=0,"",RES_hhdet_in_tes!W120/RES_hhdet_in_fec!W120)</f>
        <v>0.77230861556545294</v>
      </c>
      <c r="X120" s="124">
        <f>IF(RES_hhdet_in_tes!X120=0,"",RES_hhdet_in_tes!X120/RES_hhdet_in_fec!X120)</f>
        <v>0.77327622085416969</v>
      </c>
      <c r="Y120" s="124">
        <f>IF(RES_hhdet_in_tes!Y120=0,"",RES_hhdet_in_tes!Y120/RES_hhdet_in_fec!Y120)</f>
        <v>0.76021482216323188</v>
      </c>
      <c r="DA120" s="130" t="s">
        <v>3700</v>
      </c>
    </row>
    <row r="121" spans="1:105" ht="12" customHeight="1" x14ac:dyDescent="0.25">
      <c r="A121" s="97" t="s">
        <v>50</v>
      </c>
      <c r="B121" s="111"/>
      <c r="C121" s="111">
        <f>IF(RES_hhdet_in_tes!C121=0,"",RES_hhdet_in_tes!C121/RES_hhdet_in_fec!C121)</f>
        <v>0.57697618428661268</v>
      </c>
      <c r="D121" s="111">
        <f>IF(RES_hhdet_in_tes!D121=0,"",RES_hhdet_in_tes!D121/RES_hhdet_in_fec!D121)</f>
        <v>0.57708601685776473</v>
      </c>
      <c r="E121" s="111">
        <f>IF(RES_hhdet_in_tes!E121=0,"",RES_hhdet_in_tes!E121/RES_hhdet_in_fec!E121)</f>
        <v>0.57863642190489439</v>
      </c>
      <c r="F121" s="111">
        <f>IF(RES_hhdet_in_tes!F121=0,"",RES_hhdet_in_tes!F121/RES_hhdet_in_fec!F121)</f>
        <v>0.58681224852530034</v>
      </c>
      <c r="G121" s="111">
        <f>IF(RES_hhdet_in_tes!G121=0,"",RES_hhdet_in_tes!G121/RES_hhdet_in_fec!G121)</f>
        <v>0.58587270517906853</v>
      </c>
      <c r="H121" s="111">
        <f>IF(RES_hhdet_in_tes!H121=0,"",RES_hhdet_in_tes!H121/RES_hhdet_in_fec!H121)</f>
        <v>0.58365806125969777</v>
      </c>
      <c r="I121" s="111">
        <f>IF(RES_hhdet_in_tes!I121=0,"",RES_hhdet_in_tes!I121/RES_hhdet_in_fec!I121)</f>
        <v>0.57787782451238456</v>
      </c>
      <c r="J121" s="111">
        <f>IF(RES_hhdet_in_tes!J121=0,"",RES_hhdet_in_tes!J121/RES_hhdet_in_fec!J121)</f>
        <v>0.57966912516225022</v>
      </c>
      <c r="K121" s="111">
        <f>IF(RES_hhdet_in_tes!K121=0,"",RES_hhdet_in_tes!K121/RES_hhdet_in_fec!K121)</f>
        <v>0.57702320387994444</v>
      </c>
      <c r="L121" s="111">
        <f>IF(RES_hhdet_in_tes!L121=0,"",RES_hhdet_in_tes!L121/RES_hhdet_in_fec!L121)</f>
        <v>0.57667818843241037</v>
      </c>
      <c r="M121" s="111">
        <f>IF(RES_hhdet_in_tes!M121=0,"",RES_hhdet_in_tes!M121/RES_hhdet_in_fec!M121)</f>
        <v>0.58797037809007624</v>
      </c>
      <c r="N121" s="111">
        <f>IF(RES_hhdet_in_tes!N121=0,"",RES_hhdet_in_tes!N121/RES_hhdet_in_fec!N121)</f>
        <v>0.5917219610445561</v>
      </c>
      <c r="O121" s="111">
        <f>IF(RES_hhdet_in_tes!O121=0,"",RES_hhdet_in_tes!O121/RES_hhdet_in_fec!O121)</f>
        <v>0.59126701183731956</v>
      </c>
      <c r="P121" s="111">
        <f>IF(RES_hhdet_in_tes!P121=0,"",RES_hhdet_in_tes!P121/RES_hhdet_in_fec!P121)</f>
        <v>0.59101388399952481</v>
      </c>
      <c r="Q121" s="111">
        <f>IF(RES_hhdet_in_tes!Q121=0,"",RES_hhdet_in_tes!Q121/RES_hhdet_in_fec!Q121)</f>
        <v>0.59207491419694691</v>
      </c>
      <c r="R121" s="111">
        <f>IF(RES_hhdet_in_tes!R121=0,"",RES_hhdet_in_tes!R121/RES_hhdet_in_fec!R121)</f>
        <v>0.59532560915626942</v>
      </c>
      <c r="S121" s="111">
        <f>IF(RES_hhdet_in_tes!S121=0,"",RES_hhdet_in_tes!S121/RES_hhdet_in_fec!S121)</f>
        <v>0.5971161907334892</v>
      </c>
      <c r="T121" s="111">
        <f>IF(RES_hhdet_in_tes!T121=0,"",RES_hhdet_in_tes!T121/RES_hhdet_in_fec!T121)</f>
        <v>0.60314907669516038</v>
      </c>
      <c r="U121" s="111">
        <f>IF(RES_hhdet_in_tes!U121=0,"",RES_hhdet_in_tes!U121/RES_hhdet_in_fec!U121)</f>
        <v>0.60731637040349551</v>
      </c>
      <c r="V121" s="111">
        <f>IF(RES_hhdet_in_tes!V121=0,"",RES_hhdet_in_tes!V121/RES_hhdet_in_fec!V121)</f>
        <v>0.61008445706166414</v>
      </c>
      <c r="W121" s="111">
        <f>IF(RES_hhdet_in_tes!W121=0,"",RES_hhdet_in_tes!W121/RES_hhdet_in_fec!W121)</f>
        <v>0.61112674972347658</v>
      </c>
      <c r="X121" s="111">
        <f>IF(RES_hhdet_in_tes!X121=0,"",RES_hhdet_in_tes!X121/RES_hhdet_in_fec!X121)</f>
        <v>0.61158351121326748</v>
      </c>
      <c r="Y121" s="111">
        <f>IF(RES_hhdet_in_tes!Y121=0,"",RES_hhdet_in_tes!Y121/RES_hhdet_in_fec!Y121)</f>
        <v>0.61162451874671164</v>
      </c>
      <c r="DA121" s="63" t="s">
        <v>3701</v>
      </c>
    </row>
    <row r="122" spans="1:105" ht="12" customHeight="1" x14ac:dyDescent="0.25">
      <c r="A122" s="109" t="s">
        <v>120</v>
      </c>
      <c r="B122" s="45"/>
      <c r="C122" s="45">
        <f>IF(RES_hhdet_in_tes!C122=0,"",RES_hhdet_in_tes!C122/RES_hhdet_in_fec!C122)</f>
        <v>0.75885213388519479</v>
      </c>
      <c r="D122" s="45">
        <f>IF(RES_hhdet_in_tes!D122=0,"",RES_hhdet_in_tes!D122/RES_hhdet_in_fec!D122)</f>
        <v>0.75542440937123767</v>
      </c>
      <c r="E122" s="45">
        <f>IF(RES_hhdet_in_tes!E122=0,"",RES_hhdet_in_tes!E122/RES_hhdet_in_fec!E122)</f>
        <v>0.76786954824385856</v>
      </c>
      <c r="F122" s="45">
        <f>IF(RES_hhdet_in_tes!F122=0,"",RES_hhdet_in_tes!F122/RES_hhdet_in_fec!F122)</f>
        <v>0.76921609545178637</v>
      </c>
      <c r="G122" s="45">
        <f>IF(RES_hhdet_in_tes!G122=0,"",RES_hhdet_in_tes!G122/RES_hhdet_in_fec!G122)</f>
        <v>0.77302440449113008</v>
      </c>
      <c r="H122" s="45">
        <f>IF(RES_hhdet_in_tes!H122=0,"",RES_hhdet_in_tes!H122/RES_hhdet_in_fec!H122)</f>
        <v>0.77384354102770325</v>
      </c>
      <c r="I122" s="45">
        <f>IF(RES_hhdet_in_tes!I122=0,"",RES_hhdet_in_tes!I122/RES_hhdet_in_fec!I122)</f>
        <v>0.77957697442080554</v>
      </c>
      <c r="J122" s="45">
        <f>IF(RES_hhdet_in_tes!J122=0,"",RES_hhdet_in_tes!J122/RES_hhdet_in_fec!J122)</f>
        <v>0.78082749955619157</v>
      </c>
      <c r="K122" s="45">
        <f>IF(RES_hhdet_in_tes!K122=0,"",RES_hhdet_in_tes!K122/RES_hhdet_in_fec!K122)</f>
        <v>0.78290990977957731</v>
      </c>
      <c r="L122" s="45">
        <f>IF(RES_hhdet_in_tes!L122=0,"",RES_hhdet_in_tes!L122/RES_hhdet_in_fec!L122)</f>
        <v>0.78515964057892595</v>
      </c>
      <c r="M122" s="45">
        <f>IF(RES_hhdet_in_tes!M122=0,"",RES_hhdet_in_tes!M122/RES_hhdet_in_fec!M122)</f>
        <v>0.78675979636827675</v>
      </c>
      <c r="N122" s="45">
        <f>IF(RES_hhdet_in_tes!N122=0,"",RES_hhdet_in_tes!N122/RES_hhdet_in_fec!N122)</f>
        <v>0.78925710345643219</v>
      </c>
      <c r="O122" s="45">
        <f>IF(RES_hhdet_in_tes!O122=0,"",RES_hhdet_in_tes!O122/RES_hhdet_in_fec!O122)</f>
        <v>0.79141758470004664</v>
      </c>
      <c r="P122" s="45">
        <f>IF(RES_hhdet_in_tes!P122=0,"",RES_hhdet_in_tes!P122/RES_hhdet_in_fec!P122)</f>
        <v>0.79981597792416881</v>
      </c>
      <c r="Q122" s="45">
        <f>IF(RES_hhdet_in_tes!Q122=0,"",RES_hhdet_in_tes!Q122/RES_hhdet_in_fec!Q122)</f>
        <v>0.80867197248792033</v>
      </c>
      <c r="R122" s="45">
        <f>IF(RES_hhdet_in_tes!R122=0,"",RES_hhdet_in_tes!R122/RES_hhdet_in_fec!R122)</f>
        <v>0.81939531667125209</v>
      </c>
      <c r="S122" s="45">
        <f>IF(RES_hhdet_in_tes!S122=0,"",RES_hhdet_in_tes!S122/RES_hhdet_in_fec!S122)</f>
        <v>0.83212545907958868</v>
      </c>
      <c r="T122" s="45">
        <f>IF(RES_hhdet_in_tes!T122=0,"",RES_hhdet_in_tes!T122/RES_hhdet_in_fec!T122)</f>
        <v>0.84892692257609514</v>
      </c>
      <c r="U122" s="45">
        <f>IF(RES_hhdet_in_tes!U122=0,"",RES_hhdet_in_tes!U122/RES_hhdet_in_fec!U122)</f>
        <v>0.86367309905178602</v>
      </c>
      <c r="V122" s="45">
        <f>IF(RES_hhdet_in_tes!V122=0,"",RES_hhdet_in_tes!V122/RES_hhdet_in_fec!V122)</f>
        <v>0.87700773176563529</v>
      </c>
      <c r="W122" s="45">
        <f>IF(RES_hhdet_in_tes!W122=0,"",RES_hhdet_in_tes!W122/RES_hhdet_in_fec!W122)</f>
        <v>0.88842722425927723</v>
      </c>
      <c r="X122" s="45">
        <f>IF(RES_hhdet_in_tes!X122=0,"",RES_hhdet_in_tes!X122/RES_hhdet_in_fec!X122)</f>
        <v>0.8957987071460296</v>
      </c>
      <c r="Y122" s="45">
        <f>IF(RES_hhdet_in_tes!Y122=0,"",RES_hhdet_in_tes!Y122/RES_hhdet_in_fec!Y122)</f>
        <v>0.90234197821553874</v>
      </c>
      <c r="DA122" s="60" t="s">
        <v>3702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209</v>
      </c>
      <c r="B124" s="119"/>
      <c r="C124" s="119">
        <f>IF(RES_hhdet_in_tes!C124=0,"",RES_hhdet_in_tes!C124/RES_hhdet_in_fec!C124)</f>
        <v>0.79616134129918048</v>
      </c>
      <c r="D124" s="119">
        <f>IF(RES_hhdet_in_tes!D124=0,"",RES_hhdet_in_tes!D124/RES_hhdet_in_fec!D124)</f>
        <v>0.81727941673548421</v>
      </c>
      <c r="E124" s="119">
        <f>IF(RES_hhdet_in_tes!E124=0,"",RES_hhdet_in_tes!E124/RES_hhdet_in_fec!E124)</f>
        <v>0.81285068442631836</v>
      </c>
      <c r="F124" s="119">
        <f>IF(RES_hhdet_in_tes!F124=0,"",RES_hhdet_in_tes!F124/RES_hhdet_in_fec!F124)</f>
        <v>0.81802770671648073</v>
      </c>
      <c r="G124" s="119">
        <f>IF(RES_hhdet_in_tes!G124=0,"",RES_hhdet_in_tes!G124/RES_hhdet_in_fec!G124)</f>
        <v>0.81734600784616662</v>
      </c>
      <c r="H124" s="119">
        <f>IF(RES_hhdet_in_tes!H124=0,"",RES_hhdet_in_tes!H124/RES_hhdet_in_fec!H124)</f>
        <v>0.81385236388125171</v>
      </c>
      <c r="I124" s="119">
        <f>IF(RES_hhdet_in_tes!I124=0,"",RES_hhdet_in_tes!I124/RES_hhdet_in_fec!I124)</f>
        <v>0.81142645732276286</v>
      </c>
      <c r="J124" s="119">
        <f>IF(RES_hhdet_in_tes!J124=0,"",RES_hhdet_in_tes!J124/RES_hhdet_in_fec!J124)</f>
        <v>0.80283796478550074</v>
      </c>
      <c r="K124" s="119">
        <f>IF(RES_hhdet_in_tes!K124=0,"",RES_hhdet_in_tes!K124/RES_hhdet_in_fec!K124)</f>
        <v>0.81120191359575144</v>
      </c>
      <c r="L124" s="119">
        <f>IF(RES_hhdet_in_tes!L124=0,"",RES_hhdet_in_tes!L124/RES_hhdet_in_fec!L124)</f>
        <v>0.8226608087424282</v>
      </c>
      <c r="M124" s="119">
        <f>IF(RES_hhdet_in_tes!M124=0,"",RES_hhdet_in_tes!M124/RES_hhdet_in_fec!M124)</f>
        <v>0.82029508059550849</v>
      </c>
      <c r="N124" s="119">
        <f>IF(RES_hhdet_in_tes!N124=0,"",RES_hhdet_in_tes!N124/RES_hhdet_in_fec!N124)</f>
        <v>0.82586847766933513</v>
      </c>
      <c r="O124" s="119">
        <f>IF(RES_hhdet_in_tes!O124=0,"",RES_hhdet_in_tes!O124/RES_hhdet_in_fec!O124)</f>
        <v>0.83111865184904354</v>
      </c>
      <c r="P124" s="119">
        <f>IF(RES_hhdet_in_tes!P124=0,"",RES_hhdet_in_tes!P124/RES_hhdet_in_fec!P124)</f>
        <v>0.856701667428035</v>
      </c>
      <c r="Q124" s="119">
        <f>IF(RES_hhdet_in_tes!Q124=0,"",RES_hhdet_in_tes!Q124/RES_hhdet_in_fec!Q124)</f>
        <v>0.87136633492669502</v>
      </c>
      <c r="R124" s="119">
        <f>IF(RES_hhdet_in_tes!R124=0,"",RES_hhdet_in_tes!R124/RES_hhdet_in_fec!R124)</f>
        <v>0.86478387501310272</v>
      </c>
      <c r="S124" s="119">
        <f>IF(RES_hhdet_in_tes!S124=0,"",RES_hhdet_in_tes!S124/RES_hhdet_in_fec!S124)</f>
        <v>0.86504388958098877</v>
      </c>
      <c r="T124" s="119">
        <f>IF(RES_hhdet_in_tes!T124=0,"",RES_hhdet_in_tes!T124/RES_hhdet_in_fec!T124)</f>
        <v>0.86000965325809264</v>
      </c>
      <c r="U124" s="119">
        <f>IF(RES_hhdet_in_tes!U124=0,"",RES_hhdet_in_tes!U124/RES_hhdet_in_fec!U124)</f>
        <v>0.86524152272588661</v>
      </c>
      <c r="V124" s="119">
        <f>IF(RES_hhdet_in_tes!V124=0,"",RES_hhdet_in_tes!V124/RES_hhdet_in_fec!V124)</f>
        <v>0.86358079977100355</v>
      </c>
      <c r="W124" s="119">
        <f>IF(RES_hhdet_in_tes!W124=0,"",RES_hhdet_in_tes!W124/RES_hhdet_in_fec!W124)</f>
        <v>0.86592209535988363</v>
      </c>
      <c r="X124" s="119">
        <f>IF(RES_hhdet_in_tes!X124=0,"",RES_hhdet_in_tes!X124/RES_hhdet_in_fec!X124)</f>
        <v>0.86514251489954719</v>
      </c>
      <c r="Y124" s="119">
        <f>IF(RES_hhdet_in_tes!Y124=0,"",RES_hhdet_in_tes!Y124/RES_hhdet_in_fec!Y124)</f>
        <v>0.87454310803275159</v>
      </c>
      <c r="DA124" s="129" t="s">
        <v>3703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0.80075948201750657</v>
      </c>
      <c r="D125" s="124">
        <f>IF(RES_hhdet_in_tes!D125=0,"",RES_hhdet_in_tes!D125/RES_hhdet_in_fec!D125)</f>
        <v>0.82126593549785754</v>
      </c>
      <c r="E125" s="124">
        <f>IF(RES_hhdet_in_tes!E125=0,"",RES_hhdet_in_tes!E125/RES_hhdet_in_fec!E125)</f>
        <v>0.81552007278724958</v>
      </c>
      <c r="F125" s="124">
        <f>IF(RES_hhdet_in_tes!F125=0,"",RES_hhdet_in_tes!F125/RES_hhdet_in_fec!F125)</f>
        <v>0.82245173367954172</v>
      </c>
      <c r="G125" s="124">
        <f>IF(RES_hhdet_in_tes!G125=0,"",RES_hhdet_in_tes!G125/RES_hhdet_in_fec!G125)</f>
        <v>0.82132851924760097</v>
      </c>
      <c r="H125" s="124">
        <f>IF(RES_hhdet_in_tes!H125=0,"",RES_hhdet_in_tes!H125/RES_hhdet_in_fec!H125)</f>
        <v>0.81523638497557449</v>
      </c>
      <c r="I125" s="124">
        <f>IF(RES_hhdet_in_tes!I125=0,"",RES_hhdet_in_tes!I125/RES_hhdet_in_fec!I125)</f>
        <v>0.81100084200302935</v>
      </c>
      <c r="J125" s="124">
        <f>IF(RES_hhdet_in_tes!J125=0,"",RES_hhdet_in_tes!J125/RES_hhdet_in_fec!J125)</f>
        <v>0.80210450387664467</v>
      </c>
      <c r="K125" s="124">
        <f>IF(RES_hhdet_in_tes!K125=0,"",RES_hhdet_in_tes!K125/RES_hhdet_in_fec!K125)</f>
        <v>0.81090393027044905</v>
      </c>
      <c r="L125" s="124">
        <f>IF(RES_hhdet_in_tes!L125=0,"",RES_hhdet_in_tes!L125/RES_hhdet_in_fec!L125)</f>
        <v>0.82325557927980941</v>
      </c>
      <c r="M125" s="124">
        <f>IF(RES_hhdet_in_tes!M125=0,"",RES_hhdet_in_tes!M125/RES_hhdet_in_fec!M125)</f>
        <v>0.81786208039797936</v>
      </c>
      <c r="N125" s="124">
        <f>IF(RES_hhdet_in_tes!N125=0,"",RES_hhdet_in_tes!N125/RES_hhdet_in_fec!N125)</f>
        <v>0.82065289706575861</v>
      </c>
      <c r="O125" s="124">
        <f>IF(RES_hhdet_in_tes!O125=0,"",RES_hhdet_in_tes!O125/RES_hhdet_in_fec!O125)</f>
        <v>0.82941340920907181</v>
      </c>
      <c r="P125" s="124">
        <f>IF(RES_hhdet_in_tes!P125=0,"",RES_hhdet_in_tes!P125/RES_hhdet_in_fec!P125)</f>
        <v>0.85763979690334313</v>
      </c>
      <c r="Q125" s="124">
        <f>IF(RES_hhdet_in_tes!Q125=0,"",RES_hhdet_in_tes!Q125/RES_hhdet_in_fec!Q125)</f>
        <v>0.87218025788605602</v>
      </c>
      <c r="R125" s="124">
        <f>IF(RES_hhdet_in_tes!R125=0,"",RES_hhdet_in_tes!R125/RES_hhdet_in_fec!R125)</f>
        <v>0.86168258900878392</v>
      </c>
      <c r="S125" s="124">
        <f>IF(RES_hhdet_in_tes!S125=0,"",RES_hhdet_in_tes!S125/RES_hhdet_in_fec!S125)</f>
        <v>0.86133008888058593</v>
      </c>
      <c r="T125" s="124">
        <f>IF(RES_hhdet_in_tes!T125=0,"",RES_hhdet_in_tes!T125/RES_hhdet_in_fec!T125)</f>
        <v>0.85259346977626627</v>
      </c>
      <c r="U125" s="124">
        <f>IF(RES_hhdet_in_tes!U125=0,"",RES_hhdet_in_tes!U125/RES_hhdet_in_fec!U125)</f>
        <v>0.85927996687440211</v>
      </c>
      <c r="V125" s="124">
        <f>IF(RES_hhdet_in_tes!V125=0,"",RES_hhdet_in_tes!V125/RES_hhdet_in_fec!V125)</f>
        <v>0.85819156982645084</v>
      </c>
      <c r="W125" s="124">
        <f>IF(RES_hhdet_in_tes!W125=0,"",RES_hhdet_in_tes!W125/RES_hhdet_in_fec!W125)</f>
        <v>0.85986623411431784</v>
      </c>
      <c r="X125" s="124">
        <f>IF(RES_hhdet_in_tes!X125=0,"",RES_hhdet_in_tes!X125/RES_hhdet_in_fec!X125)</f>
        <v>0.86033302588484251</v>
      </c>
      <c r="Y125" s="124">
        <f>IF(RES_hhdet_in_tes!Y125=0,"",RES_hhdet_in_tes!Y125/RES_hhdet_in_fec!Y125)</f>
        <v>0.86806933573855394</v>
      </c>
      <c r="DA125" s="130" t="s">
        <v>3704</v>
      </c>
    </row>
    <row r="126" spans="1:105" ht="12" customHeight="1" x14ac:dyDescent="0.25">
      <c r="A126" s="97" t="s">
        <v>199</v>
      </c>
      <c r="B126" s="111"/>
      <c r="C126" s="111">
        <f>IF(RES_hhdet_in_tes!C126=0,"",RES_hhdet_in_tes!C126/RES_hhdet_in_fec!C126)</f>
        <v>0.80008129925617499</v>
      </c>
      <c r="D126" s="111">
        <f>IF(RES_hhdet_in_tes!D126=0,"",RES_hhdet_in_tes!D126/RES_hhdet_in_fec!D126)</f>
        <v>0.82060745145378089</v>
      </c>
      <c r="E126" s="111">
        <f>IF(RES_hhdet_in_tes!E126=0,"",RES_hhdet_in_tes!E126/RES_hhdet_in_fec!E126)</f>
        <v>0.81486169267802955</v>
      </c>
      <c r="F126" s="111">
        <f>IF(RES_hhdet_in_tes!F126=0,"",RES_hhdet_in_tes!F126/RES_hhdet_in_fec!F126)</f>
        <v>0.82181138333140502</v>
      </c>
      <c r="G126" s="111">
        <f>IF(RES_hhdet_in_tes!G126=0,"",RES_hhdet_in_tes!G126/RES_hhdet_in_fec!G126)</f>
        <v>0.8207074362791682</v>
      </c>
      <c r="H126" s="111">
        <f>IF(RES_hhdet_in_tes!H126=0,"",RES_hhdet_in_tes!H126/RES_hhdet_in_fec!H126)</f>
        <v>0.81461496438155179</v>
      </c>
      <c r="I126" s="111">
        <f>IF(RES_hhdet_in_tes!I126=0,"",RES_hhdet_in_tes!I126/RES_hhdet_in_fec!I126)</f>
        <v>0.81041100481555362</v>
      </c>
      <c r="J126" s="111">
        <f>IF(RES_hhdet_in_tes!J126=0,"",RES_hhdet_in_tes!J126/RES_hhdet_in_fec!J126)</f>
        <v>0.8015029440609811</v>
      </c>
      <c r="K126" s="111">
        <f>IF(RES_hhdet_in_tes!K126=0,"",RES_hhdet_in_tes!K126/RES_hhdet_in_fec!K126)</f>
        <v>0.81034318925611115</v>
      </c>
      <c r="L126" s="111">
        <f>IF(RES_hhdet_in_tes!L126=0,"",RES_hhdet_in_tes!L126/RES_hhdet_in_fec!L126)</f>
        <v>0.82272127805312778</v>
      </c>
      <c r="M126" s="111">
        <f>IF(RES_hhdet_in_tes!M126=0,"",RES_hhdet_in_tes!M126/RES_hhdet_in_fec!M126)</f>
        <v>0.81732138831376933</v>
      </c>
      <c r="N126" s="111">
        <f>IF(RES_hhdet_in_tes!N126=0,"",RES_hhdet_in_tes!N126/RES_hhdet_in_fec!N126)</f>
        <v>0.82011328915413473</v>
      </c>
      <c r="O126" s="111">
        <f>IF(RES_hhdet_in_tes!O126=0,"",RES_hhdet_in_tes!O126/RES_hhdet_in_fec!O126)</f>
        <v>0.8288968070796916</v>
      </c>
      <c r="P126" s="111">
        <f>IF(RES_hhdet_in_tes!P126=0,"",RES_hhdet_in_tes!P126/RES_hhdet_in_fec!P126)</f>
        <v>0.85716997616090096</v>
      </c>
      <c r="Q126" s="111">
        <f>IF(RES_hhdet_in_tes!Q126=0,"",RES_hhdet_in_tes!Q126/RES_hhdet_in_fec!Q126)</f>
        <v>0.8717582042942037</v>
      </c>
      <c r="R126" s="111">
        <f>IF(RES_hhdet_in_tes!R126=0,"",RES_hhdet_in_tes!R126/RES_hhdet_in_fec!R126)</f>
        <v>0.86124462783454148</v>
      </c>
      <c r="S126" s="111">
        <f>IF(RES_hhdet_in_tes!S126=0,"",RES_hhdet_in_tes!S126/RES_hhdet_in_fec!S126)</f>
        <v>0.86089801589418491</v>
      </c>
      <c r="T126" s="111">
        <f>IF(RES_hhdet_in_tes!T126=0,"",RES_hhdet_in_tes!T126/RES_hhdet_in_fec!T126)</f>
        <v>0.85213511311162449</v>
      </c>
      <c r="U126" s="111">
        <f>IF(RES_hhdet_in_tes!U126=0,"",RES_hhdet_in_tes!U126/RES_hhdet_in_fec!U126)</f>
        <v>0.85884586349715453</v>
      </c>
      <c r="V126" s="111">
        <f>IF(RES_hhdet_in_tes!V126=0,"",RES_hhdet_in_tes!V126/RES_hhdet_in_fec!V126)</f>
        <v>0.85775587825847177</v>
      </c>
      <c r="W126" s="111">
        <f>IF(RES_hhdet_in_tes!W126=0,"",RES_hhdet_in_tes!W126/RES_hhdet_in_fec!W126)</f>
        <v>0.85944384496170412</v>
      </c>
      <c r="X126" s="111">
        <f>IF(RES_hhdet_in_tes!X126=0,"",RES_hhdet_in_tes!X126/RES_hhdet_in_fec!X126)</f>
        <v>0.85993462689530953</v>
      </c>
      <c r="Y126" s="111">
        <f>IF(RES_hhdet_in_tes!Y126=0,"",RES_hhdet_in_tes!Y126/RES_hhdet_in_fec!Y126)</f>
        <v>0.86769547735827068</v>
      </c>
      <c r="DA126" s="63" t="s">
        <v>3705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X127" s="111">
        <f>IF(RES_hhdet_in_tes!X127=0,"",RES_hhdet_in_tes!X127/RES_hhdet_in_fec!X127)</f>
        <v>1</v>
      </c>
      <c r="Y127" s="111">
        <f>IF(RES_hhdet_in_tes!Y127=0,"",RES_hhdet_in_tes!Y127/RES_hhdet_in_fec!Y127)</f>
        <v>1</v>
      </c>
      <c r="DA127" s="63" t="s">
        <v>3706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2.1647836496135002</v>
      </c>
      <c r="D128" s="124">
        <f>IF(RES_hhdet_in_tes!D128=0,"",RES_hhdet_in_tes!D128/RES_hhdet_in_fec!D128)</f>
        <v>2.4355759697140562</v>
      </c>
      <c r="E128" s="124">
        <f>IF(RES_hhdet_in_tes!E128=0,"",RES_hhdet_in_tes!E128/RES_hhdet_in_fec!E128)</f>
        <v>2.5247377101193362</v>
      </c>
      <c r="F128" s="124">
        <f>IF(RES_hhdet_in_tes!F128=0,"",RES_hhdet_in_tes!F128/RES_hhdet_in_fec!F128)</f>
        <v>2.6501310275111338</v>
      </c>
      <c r="G128" s="124">
        <f>IF(RES_hhdet_in_tes!G128=0,"",RES_hhdet_in_tes!G128/RES_hhdet_in_fec!G128)</f>
        <v>2.7684954363690304</v>
      </c>
      <c r="H128" s="124">
        <f>IF(RES_hhdet_in_tes!H128=0,"",RES_hhdet_in_tes!H128/RES_hhdet_in_fec!H128)</f>
        <v>2.8906194034176185</v>
      </c>
      <c r="I128" s="124">
        <f>IF(RES_hhdet_in_tes!I128=0,"",RES_hhdet_in_tes!I128/RES_hhdet_in_fec!I128)</f>
        <v>2.8629065652320205</v>
      </c>
      <c r="J128" s="124">
        <f>IF(RES_hhdet_in_tes!J128=0,"",RES_hhdet_in_tes!J128/RES_hhdet_in_fec!J128)</f>
        <v>3.0344394006690094</v>
      </c>
      <c r="K128" s="124">
        <f>IF(RES_hhdet_in_tes!K128=0,"",RES_hhdet_in_tes!K128/RES_hhdet_in_fec!K128)</f>
        <v>3.095269479507758</v>
      </c>
      <c r="L128" s="124">
        <f>IF(RES_hhdet_in_tes!L128=0,"",RES_hhdet_in_tes!L128/RES_hhdet_in_fec!L128)</f>
        <v>3.1776048179744296</v>
      </c>
      <c r="M128" s="124">
        <f>IF(RES_hhdet_in_tes!M128=0,"",RES_hhdet_in_tes!M128/RES_hhdet_in_fec!M128)</f>
        <v>3.3722093632617356</v>
      </c>
      <c r="N128" s="124">
        <f>IF(RES_hhdet_in_tes!N128=0,"",RES_hhdet_in_tes!N128/RES_hhdet_in_fec!N128)</f>
        <v>3.4184475143793698</v>
      </c>
      <c r="O128" s="124">
        <f>IF(RES_hhdet_in_tes!O128=0,"",RES_hhdet_in_tes!O128/RES_hhdet_in_fec!O128)</f>
        <v>3.694899352632028</v>
      </c>
      <c r="P128" s="124">
        <f>IF(RES_hhdet_in_tes!P128=0,"",RES_hhdet_in_tes!P128/RES_hhdet_in_fec!P128)</f>
        <v>3.9124672694926916</v>
      </c>
      <c r="Q128" s="124">
        <f>IF(RES_hhdet_in_tes!Q128=0,"",RES_hhdet_in_tes!Q128/RES_hhdet_in_fec!Q128)</f>
        <v>3.9566471614501686</v>
      </c>
      <c r="R128" s="124">
        <f>IF(RES_hhdet_in_tes!R128=0,"",RES_hhdet_in_tes!R128/RES_hhdet_in_fec!R128)</f>
        <v>3.9444693368124262</v>
      </c>
      <c r="S128" s="124">
        <f>IF(RES_hhdet_in_tes!S128=0,"",RES_hhdet_in_tes!S128/RES_hhdet_in_fec!S128)</f>
        <v>3.9188606246967788</v>
      </c>
      <c r="T128" s="124">
        <f>IF(RES_hhdet_in_tes!T128=0,"",RES_hhdet_in_tes!T128/RES_hhdet_in_fec!T128)</f>
        <v>3.9527009799684798</v>
      </c>
      <c r="U128" s="124">
        <f>IF(RES_hhdet_in_tes!U128=0,"",RES_hhdet_in_tes!U128/RES_hhdet_in_fec!U128)</f>
        <v>3.9619815691408995</v>
      </c>
      <c r="V128" s="124">
        <f>IF(RES_hhdet_in_tes!V128=0,"",RES_hhdet_in_tes!V128/RES_hhdet_in_fec!V128)</f>
        <v>4.0243375442969622</v>
      </c>
      <c r="W128" s="124">
        <f>IF(RES_hhdet_in_tes!W128=0,"",RES_hhdet_in_tes!W128/RES_hhdet_in_fec!W128)</f>
        <v>4.0122069704406282</v>
      </c>
      <c r="X128" s="124">
        <f>IF(RES_hhdet_in_tes!X128=0,"",RES_hhdet_in_tes!X128/RES_hhdet_in_fec!X128)</f>
        <v>4.0233123883775228</v>
      </c>
      <c r="Y128" s="124">
        <f>IF(RES_hhdet_in_tes!Y128=0,"",RES_hhdet_in_tes!Y128/RES_hhdet_in_fec!Y128)</f>
        <v>4.2821220197791634</v>
      </c>
      <c r="DA128" s="130" t="s">
        <v>3707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2.1647836496135002</v>
      </c>
      <c r="D129" s="111">
        <f>IF(RES_hhdet_in_tes!D129=0,"",RES_hhdet_in_tes!D129/RES_hhdet_in_fec!D129)</f>
        <v>2.4355759697140562</v>
      </c>
      <c r="E129" s="111">
        <f>IF(RES_hhdet_in_tes!E129=0,"",RES_hhdet_in_tes!E129/RES_hhdet_in_fec!E129)</f>
        <v>2.5247377101193362</v>
      </c>
      <c r="F129" s="111">
        <f>IF(RES_hhdet_in_tes!F129=0,"",RES_hhdet_in_tes!F129/RES_hhdet_in_fec!F129)</f>
        <v>2.6501310275111338</v>
      </c>
      <c r="G129" s="111">
        <f>IF(RES_hhdet_in_tes!G129=0,"",RES_hhdet_in_tes!G129/RES_hhdet_in_fec!G129)</f>
        <v>2.7684954363690304</v>
      </c>
      <c r="H129" s="111">
        <f>IF(RES_hhdet_in_tes!H129=0,"",RES_hhdet_in_tes!H129/RES_hhdet_in_fec!H129)</f>
        <v>2.8906194034176185</v>
      </c>
      <c r="I129" s="111">
        <f>IF(RES_hhdet_in_tes!I129=0,"",RES_hhdet_in_tes!I129/RES_hhdet_in_fec!I129)</f>
        <v>2.8629065652320205</v>
      </c>
      <c r="J129" s="111">
        <f>IF(RES_hhdet_in_tes!J129=0,"",RES_hhdet_in_tes!J129/RES_hhdet_in_fec!J129)</f>
        <v>3.0344394006690094</v>
      </c>
      <c r="K129" s="111">
        <f>IF(RES_hhdet_in_tes!K129=0,"",RES_hhdet_in_tes!K129/RES_hhdet_in_fec!K129)</f>
        <v>3.095269479507758</v>
      </c>
      <c r="L129" s="111">
        <f>IF(RES_hhdet_in_tes!L129=0,"",RES_hhdet_in_tes!L129/RES_hhdet_in_fec!L129)</f>
        <v>3.1776048179744296</v>
      </c>
      <c r="M129" s="111">
        <f>IF(RES_hhdet_in_tes!M129=0,"",RES_hhdet_in_tes!M129/RES_hhdet_in_fec!M129)</f>
        <v>3.3722093632617356</v>
      </c>
      <c r="N129" s="111">
        <f>IF(RES_hhdet_in_tes!N129=0,"",RES_hhdet_in_tes!N129/RES_hhdet_in_fec!N129)</f>
        <v>3.4184475143793698</v>
      </c>
      <c r="O129" s="111">
        <f>IF(RES_hhdet_in_tes!O129=0,"",RES_hhdet_in_tes!O129/RES_hhdet_in_fec!O129)</f>
        <v>3.694899352632028</v>
      </c>
      <c r="P129" s="111">
        <f>IF(RES_hhdet_in_tes!P129=0,"",RES_hhdet_in_tes!P129/RES_hhdet_in_fec!P129)</f>
        <v>3.9124672694926916</v>
      </c>
      <c r="Q129" s="111">
        <f>IF(RES_hhdet_in_tes!Q129=0,"",RES_hhdet_in_tes!Q129/RES_hhdet_in_fec!Q129)</f>
        <v>3.9566471614501686</v>
      </c>
      <c r="R129" s="111">
        <f>IF(RES_hhdet_in_tes!R129=0,"",RES_hhdet_in_tes!R129/RES_hhdet_in_fec!R129)</f>
        <v>3.9444693368124262</v>
      </c>
      <c r="S129" s="111">
        <f>IF(RES_hhdet_in_tes!S129=0,"",RES_hhdet_in_tes!S129/RES_hhdet_in_fec!S129)</f>
        <v>3.9188606246967788</v>
      </c>
      <c r="T129" s="111">
        <f>IF(RES_hhdet_in_tes!T129=0,"",RES_hhdet_in_tes!T129/RES_hhdet_in_fec!T129)</f>
        <v>3.9527009799684798</v>
      </c>
      <c r="U129" s="111">
        <f>IF(RES_hhdet_in_tes!U129=0,"",RES_hhdet_in_tes!U129/RES_hhdet_in_fec!U129)</f>
        <v>3.9619815691408995</v>
      </c>
      <c r="V129" s="111">
        <f>IF(RES_hhdet_in_tes!V129=0,"",RES_hhdet_in_tes!V129/RES_hhdet_in_fec!V129)</f>
        <v>4.0243375442969622</v>
      </c>
      <c r="W129" s="111">
        <f>IF(RES_hhdet_in_tes!W129=0,"",RES_hhdet_in_tes!W129/RES_hhdet_in_fec!W129)</f>
        <v>4.0122069704406282</v>
      </c>
      <c r="X129" s="111">
        <f>IF(RES_hhdet_in_tes!X129=0,"",RES_hhdet_in_tes!X129/RES_hhdet_in_fec!X129)</f>
        <v>4.0233123883775228</v>
      </c>
      <c r="Y129" s="111">
        <f>IF(RES_hhdet_in_tes!Y129=0,"",RES_hhdet_in_tes!Y129/RES_hhdet_in_fec!Y129)</f>
        <v>4.2821220197791634</v>
      </c>
      <c r="DA129" s="63" t="s">
        <v>3708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0.79720076968743814</v>
      </c>
      <c r="D130" s="124">
        <f>IF(RES_hhdet_in_tes!D130=0,"",RES_hhdet_in_tes!D130/RES_hhdet_in_fec!D130)</f>
        <v>0.81929084401840446</v>
      </c>
      <c r="E130" s="124">
        <f>IF(RES_hhdet_in_tes!E130=0,"",RES_hhdet_in_tes!E130/RES_hhdet_in_fec!E130)</f>
        <v>0.81815363336053304</v>
      </c>
      <c r="F130" s="124">
        <f>IF(RES_hhdet_in_tes!F130=0,"",RES_hhdet_in_tes!F130/RES_hhdet_in_fec!F130)</f>
        <v>0.80467558362199743</v>
      </c>
      <c r="G130" s="124">
        <f>IF(RES_hhdet_in_tes!G130=0,"",RES_hhdet_in_tes!G130/RES_hhdet_in_fec!G130)</f>
        <v>0.81457864963523496</v>
      </c>
      <c r="H130" s="124">
        <f>IF(RES_hhdet_in_tes!H130=0,"",RES_hhdet_in_tes!H130/RES_hhdet_in_fec!H130)</f>
        <v>0.80897794788302879</v>
      </c>
      <c r="I130" s="124">
        <f>IF(RES_hhdet_in_tes!I130=0,"",RES_hhdet_in_tes!I130/RES_hhdet_in_fec!I130)</f>
        <v>0.82897967497375835</v>
      </c>
      <c r="J130" s="124">
        <f>IF(RES_hhdet_in_tes!J130=0,"",RES_hhdet_in_tes!J130/RES_hhdet_in_fec!J130)</f>
        <v>0.82388318855085474</v>
      </c>
      <c r="K130" s="124">
        <f>IF(RES_hhdet_in_tes!K130=0,"",RES_hhdet_in_tes!K130/RES_hhdet_in_fec!K130)</f>
        <v>0.82965907324591937</v>
      </c>
      <c r="L130" s="124">
        <f>IF(RES_hhdet_in_tes!L130=0,"",RES_hhdet_in_tes!L130/RES_hhdet_in_fec!L130)</f>
        <v>0.83402789630095042</v>
      </c>
      <c r="M130" s="124">
        <f>IF(RES_hhdet_in_tes!M130=0,"",RES_hhdet_in_tes!M130/RES_hhdet_in_fec!M130)</f>
        <v>0.84279207071360174</v>
      </c>
      <c r="N130" s="124">
        <f>IF(RES_hhdet_in_tes!N130=0,"",RES_hhdet_in_tes!N130/RES_hhdet_in_fec!N130)</f>
        <v>0.84238064682822389</v>
      </c>
      <c r="O130" s="124">
        <f>IF(RES_hhdet_in_tes!O130=0,"",RES_hhdet_in_tes!O130/RES_hhdet_in_fec!O130)</f>
        <v>0.85153634020594771</v>
      </c>
      <c r="P130" s="124">
        <f>IF(RES_hhdet_in_tes!P130=0,"",RES_hhdet_in_tes!P130/RES_hhdet_in_fec!P130)</f>
        <v>0.87292986605181921</v>
      </c>
      <c r="Q130" s="124">
        <f>IF(RES_hhdet_in_tes!Q130=0,"",RES_hhdet_in_tes!Q130/RES_hhdet_in_fec!Q130)</f>
        <v>0.88527147850290222</v>
      </c>
      <c r="R130" s="124">
        <f>IF(RES_hhdet_in_tes!R130=0,"",RES_hhdet_in_tes!R130/RES_hhdet_in_fec!R130)</f>
        <v>0.88598672623991381</v>
      </c>
      <c r="S130" s="124">
        <f>IF(RES_hhdet_in_tes!S130=0,"",RES_hhdet_in_tes!S130/RES_hhdet_in_fec!S130)</f>
        <v>0.88491174300718567</v>
      </c>
      <c r="T130" s="124">
        <f>IF(RES_hhdet_in_tes!T130=0,"",RES_hhdet_in_tes!T130/RES_hhdet_in_fec!T130)</f>
        <v>0.87834684333040269</v>
      </c>
      <c r="U130" s="124">
        <f>IF(RES_hhdet_in_tes!U130=0,"",RES_hhdet_in_tes!U130/RES_hhdet_in_fec!U130)</f>
        <v>0.88836422058048514</v>
      </c>
      <c r="V130" s="124">
        <f>IF(RES_hhdet_in_tes!V130=0,"",RES_hhdet_in_tes!V130/RES_hhdet_in_fec!V130)</f>
        <v>0.89201706880309439</v>
      </c>
      <c r="W130" s="124">
        <f>IF(RES_hhdet_in_tes!W130=0,"",RES_hhdet_in_tes!W130/RES_hhdet_in_fec!W130)</f>
        <v>0.90457313610860901</v>
      </c>
      <c r="X130" s="124">
        <f>IF(RES_hhdet_in_tes!X130=0,"",RES_hhdet_in_tes!X130/RES_hhdet_in_fec!X130)</f>
        <v>0.9026970261145516</v>
      </c>
      <c r="Y130" s="124">
        <f>IF(RES_hhdet_in_tes!Y130=0,"",RES_hhdet_in_tes!Y130/RES_hhdet_in_fec!Y130)</f>
        <v>0.91239408982677772</v>
      </c>
      <c r="DA130" s="130" t="s">
        <v>3709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0.80810678342726305</v>
      </c>
      <c r="D131" s="111">
        <f>IF(RES_hhdet_in_tes!D131=0,"",RES_hhdet_in_tes!D131/RES_hhdet_in_fec!D131)</f>
        <v>0.83137343063128377</v>
      </c>
      <c r="E131" s="111">
        <f>IF(RES_hhdet_in_tes!E131=0,"",RES_hhdet_in_tes!E131/RES_hhdet_in_fec!E131)</f>
        <v>0.82994744895107886</v>
      </c>
      <c r="F131" s="111">
        <f>IF(RES_hhdet_in_tes!F131=0,"",RES_hhdet_in_tes!F131/RES_hhdet_in_fec!F131)</f>
        <v>0.82703344678695756</v>
      </c>
      <c r="G131" s="111">
        <f>IF(RES_hhdet_in_tes!G131=0,"",RES_hhdet_in_tes!G131/RES_hhdet_in_fec!G131)</f>
        <v>0.82181485054986858</v>
      </c>
      <c r="H131" s="111">
        <f>IF(RES_hhdet_in_tes!H131=0,"",RES_hhdet_in_tes!H131/RES_hhdet_in_fec!H131)</f>
        <v>0.82375046661844287</v>
      </c>
      <c r="I131" s="111">
        <f>IF(RES_hhdet_in_tes!I131=0,"",RES_hhdet_in_tes!I131/RES_hhdet_in_fec!I131)</f>
        <v>0.83423155923845438</v>
      </c>
      <c r="J131" s="111">
        <f>IF(RES_hhdet_in_tes!J131=0,"",RES_hhdet_in_tes!J131/RES_hhdet_in_fec!J131)</f>
        <v>0.83855445116197236</v>
      </c>
      <c r="K131" s="111">
        <f>IF(RES_hhdet_in_tes!K131=0,"",RES_hhdet_in_tes!K131/RES_hhdet_in_fec!K131)</f>
        <v>0.83919319937563075</v>
      </c>
      <c r="L131" s="111">
        <f>IF(RES_hhdet_in_tes!L131=0,"",RES_hhdet_in_tes!L131/RES_hhdet_in_fec!L131)</f>
        <v>0.84615689374800607</v>
      </c>
      <c r="M131" s="111">
        <f>IF(RES_hhdet_in_tes!M131=0,"",RES_hhdet_in_tes!M131/RES_hhdet_in_fec!M131)</f>
        <v>0.84442789020486309</v>
      </c>
      <c r="N131" s="111">
        <f>IF(RES_hhdet_in_tes!N131=0,"",RES_hhdet_in_tes!N131/RES_hhdet_in_fec!N131)</f>
        <v>0.84743950320306538</v>
      </c>
      <c r="O131" s="111">
        <f>IF(RES_hhdet_in_tes!O131=0,"",RES_hhdet_in_tes!O131/RES_hhdet_in_fec!O131)</f>
        <v>0.85558748885676628</v>
      </c>
      <c r="P131" s="111">
        <f>IF(RES_hhdet_in_tes!P131=0,"",RES_hhdet_in_tes!P131/RES_hhdet_in_fec!P131)</f>
        <v>0.86813984500662955</v>
      </c>
      <c r="Q131" s="111">
        <f>IF(RES_hhdet_in_tes!Q131=0,"",RES_hhdet_in_tes!Q131/RES_hhdet_in_fec!Q131)</f>
        <v>0.87908698949546682</v>
      </c>
      <c r="R131" s="111">
        <f>IF(RES_hhdet_in_tes!R131=0,"",RES_hhdet_in_tes!R131/RES_hhdet_in_fec!R131)</f>
        <v>0.88825513094938013</v>
      </c>
      <c r="S131" s="111">
        <f>IF(RES_hhdet_in_tes!S131=0,"",RES_hhdet_in_tes!S131/RES_hhdet_in_fec!S131)</f>
        <v>0.89139545376363749</v>
      </c>
      <c r="T131" s="111">
        <f>IF(RES_hhdet_in_tes!T131=0,"",RES_hhdet_in_tes!T131/RES_hhdet_in_fec!T131)</f>
        <v>0.89312671329095894</v>
      </c>
      <c r="U131" s="111">
        <f>IF(RES_hhdet_in_tes!U131=0,"",RES_hhdet_in_tes!U131/RES_hhdet_in_fec!U131)</f>
        <v>0.89542601365766283</v>
      </c>
      <c r="V131" s="111">
        <f>IF(RES_hhdet_in_tes!V131=0,"",RES_hhdet_in_tes!V131/RES_hhdet_in_fec!V131)</f>
        <v>0.89581647815806231</v>
      </c>
      <c r="W131" s="111">
        <f>IF(RES_hhdet_in_tes!W131=0,"",RES_hhdet_in_tes!W131/RES_hhdet_in_fec!W131)</f>
        <v>0.90403452628685754</v>
      </c>
      <c r="X131" s="111">
        <f>IF(RES_hhdet_in_tes!X131=0,"",RES_hhdet_in_tes!X131/RES_hhdet_in_fec!X131)</f>
        <v>0.90268741577124945</v>
      </c>
      <c r="Y131" s="111">
        <f>IF(RES_hhdet_in_tes!Y131=0,"",RES_hhdet_in_tes!Y131/RES_hhdet_in_fec!Y131)</f>
        <v>0.90710097451078142</v>
      </c>
      <c r="DA131" s="63" t="s">
        <v>3710</v>
      </c>
    </row>
    <row r="132" spans="1:105" ht="12" customHeight="1" x14ac:dyDescent="0.25">
      <c r="A132" s="97" t="s">
        <v>127</v>
      </c>
      <c r="B132" s="111"/>
      <c r="C132" s="111">
        <f>IF(RES_hhdet_in_tes!C132=0,"",RES_hhdet_in_tes!C132/RES_hhdet_in_fec!C132)</f>
        <v>0.92593516703759238</v>
      </c>
      <c r="D132" s="111">
        <f>IF(RES_hhdet_in_tes!D132=0,"",RES_hhdet_in_tes!D132/RES_hhdet_in_fec!D132)</f>
        <v>0.92906318263334653</v>
      </c>
      <c r="E132" s="111">
        <f>IF(RES_hhdet_in_tes!E132=0,"",RES_hhdet_in_tes!E132/RES_hhdet_in_fec!E132)</f>
        <v>0.92775407031688084</v>
      </c>
      <c r="F132" s="111">
        <f>IF(RES_hhdet_in_tes!F132=0,"",RES_hhdet_in_tes!F132/RES_hhdet_in_fec!F132)</f>
        <v>0.93787876137442749</v>
      </c>
      <c r="G132" s="111">
        <f>IF(RES_hhdet_in_tes!G132=0,"",RES_hhdet_in_tes!G132/RES_hhdet_in_fec!G132)</f>
        <v>0.94367256689164358</v>
      </c>
      <c r="H132" s="111">
        <f>IF(RES_hhdet_in_tes!H132=0,"",RES_hhdet_in_tes!H132/RES_hhdet_in_fec!H132)</f>
        <v>0.93614242096776612</v>
      </c>
      <c r="I132" s="111">
        <f>IF(RES_hhdet_in_tes!I132=0,"",RES_hhdet_in_tes!I132/RES_hhdet_in_fec!I132)</f>
        <v>0.93613867604314394</v>
      </c>
      <c r="J132" s="111">
        <f>IF(RES_hhdet_in_tes!J132=0,"",RES_hhdet_in_tes!J132/RES_hhdet_in_fec!J132)</f>
        <v>0.93763421746774489</v>
      </c>
      <c r="K132" s="111">
        <f>IF(RES_hhdet_in_tes!K132=0,"",RES_hhdet_in_tes!K132/RES_hhdet_in_fec!K132)</f>
        <v>0.93157958068622093</v>
      </c>
      <c r="L132" s="111">
        <f>IF(RES_hhdet_in_tes!L132=0,"",RES_hhdet_in_tes!L132/RES_hhdet_in_fec!L132)</f>
        <v>0.93827017055955031</v>
      </c>
      <c r="M132" s="111">
        <f>IF(RES_hhdet_in_tes!M132=0,"",RES_hhdet_in_tes!M132/RES_hhdet_in_fec!M132)</f>
        <v>0.95023783673167705</v>
      </c>
      <c r="N132" s="111">
        <f>IF(RES_hhdet_in_tes!N132=0,"",RES_hhdet_in_tes!N132/RES_hhdet_in_fec!N132)</f>
        <v>0.94374505086393201</v>
      </c>
      <c r="O132" s="111">
        <f>IF(RES_hhdet_in_tes!O132=0,"",RES_hhdet_in_tes!O132/RES_hhdet_in_fec!O132)</f>
        <v>0.93877492249920147</v>
      </c>
      <c r="P132" s="111">
        <f>IF(RES_hhdet_in_tes!P132=0,"",RES_hhdet_in_tes!P132/RES_hhdet_in_fec!P132)</f>
        <v>0.94090445953544843</v>
      </c>
      <c r="Q132" s="111">
        <f>IF(RES_hhdet_in_tes!Q132=0,"",RES_hhdet_in_tes!Q132/RES_hhdet_in_fec!Q132)</f>
        <v>0.94124116813981773</v>
      </c>
      <c r="R132" s="111">
        <f>IF(RES_hhdet_in_tes!R132=0,"",RES_hhdet_in_tes!R132/RES_hhdet_in_fec!R132)</f>
        <v>0.95387599754734331</v>
      </c>
      <c r="S132" s="111">
        <f>IF(RES_hhdet_in_tes!S132=0,"",RES_hhdet_in_tes!S132/RES_hhdet_in_fec!S132)</f>
        <v>0.95514405454967177</v>
      </c>
      <c r="T132" s="111">
        <f>IF(RES_hhdet_in_tes!T132=0,"",RES_hhdet_in_tes!T132/RES_hhdet_in_fec!T132)</f>
        <v>0.93793213444207635</v>
      </c>
      <c r="U132" s="111">
        <f>IF(RES_hhdet_in_tes!U132=0,"",RES_hhdet_in_tes!U132/RES_hhdet_in_fec!U132)</f>
        <v>0.95055269827488109</v>
      </c>
      <c r="V132" s="111">
        <f>IF(RES_hhdet_in_tes!V132=0,"",RES_hhdet_in_tes!V132/RES_hhdet_in_fec!V132)</f>
        <v>0.94707883762198986</v>
      </c>
      <c r="W132" s="111">
        <f>IF(RES_hhdet_in_tes!W132=0,"",RES_hhdet_in_tes!W132/RES_hhdet_in_fec!W132)</f>
        <v>0.94958583195802182</v>
      </c>
      <c r="X132" s="111">
        <f>IF(RES_hhdet_in_tes!X132=0,"",RES_hhdet_in_tes!X132/RES_hhdet_in_fec!X132)</f>
        <v>0.95427169041854021</v>
      </c>
      <c r="Y132" s="111">
        <f>IF(RES_hhdet_in_tes!Y132=0,"",RES_hhdet_in_tes!Y132/RES_hhdet_in_fec!Y132)</f>
        <v>0.96280960747585054</v>
      </c>
      <c r="DA132" s="63" t="s">
        <v>3711</v>
      </c>
    </row>
    <row r="133" spans="1:105" ht="12" customHeight="1" x14ac:dyDescent="0.25">
      <c r="A133" s="100" t="s">
        <v>199</v>
      </c>
      <c r="B133" s="112"/>
      <c r="C133" s="112">
        <f>IF(RES_hhdet_in_tes!C133=0,"",RES_hhdet_in_tes!C133/RES_hhdet_in_fec!C133)</f>
        <v>0.85916222937613185</v>
      </c>
      <c r="D133" s="112">
        <f>IF(RES_hhdet_in_tes!D133=0,"",RES_hhdet_in_tes!D133/RES_hhdet_in_fec!D133)</f>
        <v>0.86550099237518918</v>
      </c>
      <c r="E133" s="112">
        <f>IF(RES_hhdet_in_tes!E133=0,"",RES_hhdet_in_tes!E133/RES_hhdet_in_fec!E133)</f>
        <v>0.85920939407010954</v>
      </c>
      <c r="F133" s="112">
        <f>IF(RES_hhdet_in_tes!F133=0,"",RES_hhdet_in_tes!F133/RES_hhdet_in_fec!F133)</f>
        <v>0.87226061347690365</v>
      </c>
      <c r="G133" s="112">
        <f>IF(RES_hhdet_in_tes!G133=0,"",RES_hhdet_in_tes!G133/RES_hhdet_in_fec!G133)</f>
        <v>0.88711979813344477</v>
      </c>
      <c r="H133" s="112">
        <f>IF(RES_hhdet_in_tes!H133=0,"",RES_hhdet_in_tes!H133/RES_hhdet_in_fec!H133)</f>
        <v>0.87683433005543276</v>
      </c>
      <c r="I133" s="112">
        <f>IF(RES_hhdet_in_tes!I133=0,"",RES_hhdet_in_tes!I133/RES_hhdet_in_fec!I133)</f>
        <v>0.87970055534637825</v>
      </c>
      <c r="J133" s="112">
        <f>IF(RES_hhdet_in_tes!J133=0,"",RES_hhdet_in_tes!J133/RES_hhdet_in_fec!J133)</f>
        <v>0.87804823060254733</v>
      </c>
      <c r="K133" s="112">
        <f>IF(RES_hhdet_in_tes!K133=0,"",RES_hhdet_in_tes!K133/RES_hhdet_in_fec!K133)</f>
        <v>0.86106525757143992</v>
      </c>
      <c r="L133" s="112">
        <f>IF(RES_hhdet_in_tes!L133=0,"",RES_hhdet_in_tes!L133/RES_hhdet_in_fec!L133)</f>
        <v>0.8680067376314764</v>
      </c>
      <c r="M133" s="112">
        <f>IF(RES_hhdet_in_tes!M133=0,"",RES_hhdet_in_tes!M133/RES_hhdet_in_fec!M133)</f>
        <v>0.87910875775930186</v>
      </c>
      <c r="N133" s="112">
        <f>IF(RES_hhdet_in_tes!N133=0,"",RES_hhdet_in_tes!N133/RES_hhdet_in_fec!N133)</f>
        <v>0.86929146706353055</v>
      </c>
      <c r="O133" s="112">
        <f>IF(RES_hhdet_in_tes!O133=0,"",RES_hhdet_in_tes!O133/RES_hhdet_in_fec!O133)</f>
        <v>0.86447411138618568</v>
      </c>
      <c r="P133" s="112">
        <f>IF(RES_hhdet_in_tes!P133=0,"",RES_hhdet_in_tes!P133/RES_hhdet_in_fec!P133)</f>
        <v>0.87037855981566725</v>
      </c>
      <c r="Q133" s="112">
        <f>IF(RES_hhdet_in_tes!Q133=0,"",RES_hhdet_in_tes!Q133/RES_hhdet_in_fec!Q133)</f>
        <v>0.87493197227951247</v>
      </c>
      <c r="R133" s="112">
        <f>IF(RES_hhdet_in_tes!R133=0,"",RES_hhdet_in_tes!R133/RES_hhdet_in_fec!R133)</f>
        <v>0.89918418701896685</v>
      </c>
      <c r="S133" s="112">
        <f>IF(RES_hhdet_in_tes!S133=0,"",RES_hhdet_in_tes!S133/RES_hhdet_in_fec!S133)</f>
        <v>0.91306847723566509</v>
      </c>
      <c r="T133" s="112">
        <f>IF(RES_hhdet_in_tes!T133=0,"",RES_hhdet_in_tes!T133/RES_hhdet_in_fec!T133)</f>
        <v>0.87792084616187849</v>
      </c>
      <c r="U133" s="112">
        <f>IF(RES_hhdet_in_tes!U133=0,"",RES_hhdet_in_tes!U133/RES_hhdet_in_fec!U133)</f>
        <v>0.90178339469914393</v>
      </c>
      <c r="V133" s="112">
        <f>IF(RES_hhdet_in_tes!V133=0,"",RES_hhdet_in_tes!V133/RES_hhdet_in_fec!V133)</f>
        <v>0.891288928897493</v>
      </c>
      <c r="W133" s="112">
        <f>IF(RES_hhdet_in_tes!W133=0,"",RES_hhdet_in_tes!W133/RES_hhdet_in_fec!W133)</f>
        <v>0.90060939806644469</v>
      </c>
      <c r="X133" s="112">
        <f>IF(RES_hhdet_in_tes!X133=0,"",RES_hhdet_in_tes!X133/RES_hhdet_in_fec!X133)</f>
        <v>0.88964332561806325</v>
      </c>
      <c r="Y133" s="112">
        <f>IF(RES_hhdet_in_tes!Y133=0,"",RES_hhdet_in_tes!Y133/RES_hhdet_in_fec!Y133)</f>
        <v>0.88734716945225645</v>
      </c>
      <c r="DA133" s="131" t="s">
        <v>3712</v>
      </c>
    </row>
    <row r="134" spans="1:105" ht="12" customHeight="1" x14ac:dyDescent="0.25">
      <c r="A134" s="103" t="s">
        <v>52</v>
      </c>
      <c r="B134" s="113"/>
      <c r="C134" s="113">
        <f>IF(RES_hhdet_in_tes!C134=0,"",RES_hhdet_in_tes!C134/RES_hhdet_in_fec!C134)</f>
        <v>1</v>
      </c>
      <c r="D134" s="113">
        <f>IF(RES_hhdet_in_tes!D134=0,"",RES_hhdet_in_tes!D134/RES_hhdet_in_fec!D134)</f>
        <v>1</v>
      </c>
      <c r="E134" s="113">
        <f>IF(RES_hhdet_in_tes!E134=0,"",RES_hhdet_in_tes!E134/RES_hhdet_in_fec!E134)</f>
        <v>1</v>
      </c>
      <c r="F134" s="113">
        <f>IF(RES_hhdet_in_tes!F134=0,"",RES_hhdet_in_tes!F134/RES_hhdet_in_fec!F134)</f>
        <v>1</v>
      </c>
      <c r="G134" s="113">
        <f>IF(RES_hhdet_in_tes!G134=0,"",RES_hhdet_in_tes!G134/RES_hhdet_in_fec!G134)</f>
        <v>1</v>
      </c>
      <c r="H134" s="113">
        <f>IF(RES_hhdet_in_tes!H134=0,"",RES_hhdet_in_tes!H134/RES_hhdet_in_fec!H134)</f>
        <v>1</v>
      </c>
      <c r="I134" s="113">
        <f>IF(RES_hhdet_in_tes!I134=0,"",RES_hhdet_in_tes!I134/RES_hhdet_in_fec!I134)</f>
        <v>1</v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>
        <f>IF(RES_hhdet_in_tes!Q134=0,"",RES_hhdet_in_tes!Q134/RES_hhdet_in_fec!Q134)</f>
        <v>1</v>
      </c>
      <c r="R134" s="113">
        <f>IF(RES_hhdet_in_tes!R134=0,"",RES_hhdet_in_tes!R134/RES_hhdet_in_fec!R134)</f>
        <v>1</v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X134" s="113">
        <f>IF(RES_hhdet_in_tes!X134=0,"",RES_hhdet_in_tes!X134/RES_hhdet_in_fec!X134)</f>
        <v>1</v>
      </c>
      <c r="Y134" s="113">
        <f>IF(RES_hhdet_in_tes!Y134=0,"",RES_hhdet_in_tes!Y134/RES_hhdet_in_fec!Y134)</f>
        <v>1</v>
      </c>
      <c r="DA134" s="132" t="s">
        <v>3713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0.74028184882147985</v>
      </c>
      <c r="D135" s="112">
        <f>IF(RES_hhdet_in_tes!D135=0,"",RES_hhdet_in_tes!D135/RES_hhdet_in_fec!D135)</f>
        <v>0.76129297236573223</v>
      </c>
      <c r="E135" s="112">
        <f>IF(RES_hhdet_in_tes!E135=0,"",RES_hhdet_in_tes!E135/RES_hhdet_in_fec!E135)</f>
        <v>0.72892456601801303</v>
      </c>
      <c r="F135" s="112">
        <f>IF(RES_hhdet_in_tes!F135=0,"",RES_hhdet_in_tes!F135/RES_hhdet_in_fec!F135)</f>
        <v>0.7515326234505556</v>
      </c>
      <c r="G135" s="112">
        <f>IF(RES_hhdet_in_tes!G135=0,"",RES_hhdet_in_tes!G135/RES_hhdet_in_fec!G135)</f>
        <v>0.76058367439154995</v>
      </c>
      <c r="H135" s="112">
        <f>IF(RES_hhdet_in_tes!H135=0,"",RES_hhdet_in_tes!H135/RES_hhdet_in_fec!H135)</f>
        <v>0.73844224983935003</v>
      </c>
      <c r="I135" s="112">
        <f>IF(RES_hhdet_in_tes!I135=0,"",RES_hhdet_in_tes!I135/RES_hhdet_in_fec!I135)</f>
        <v>0.74642330516793709</v>
      </c>
      <c r="J135" s="112">
        <f>IF(RES_hhdet_in_tes!J135=0,"",RES_hhdet_in_tes!J135/RES_hhdet_in_fec!J135)</f>
        <v>0.7141955980255752</v>
      </c>
      <c r="K135" s="112">
        <f>IF(RES_hhdet_in_tes!K135=0,"",RES_hhdet_in_tes!K135/RES_hhdet_in_fec!K135)</f>
        <v>0.70416609134809083</v>
      </c>
      <c r="L135" s="112">
        <f>IF(RES_hhdet_in_tes!L135=0,"",RES_hhdet_in_tes!L135/RES_hhdet_in_fec!L135)</f>
        <v>0.74604218090412977</v>
      </c>
      <c r="M135" s="112">
        <f>IF(RES_hhdet_in_tes!M135=0,"",RES_hhdet_in_tes!M135/RES_hhdet_in_fec!M135)</f>
        <v>0.74735775086528944</v>
      </c>
      <c r="N135" s="112">
        <f>IF(RES_hhdet_in_tes!N135=0,"",RES_hhdet_in_tes!N135/RES_hhdet_in_fec!N135)</f>
        <v>0.76899900143032429</v>
      </c>
      <c r="O135" s="112">
        <f>IF(RES_hhdet_in_tes!O135=0,"",RES_hhdet_in_tes!O135/RES_hhdet_in_fec!O135)</f>
        <v>0.75137424222146421</v>
      </c>
      <c r="P135" s="112">
        <f>IF(RES_hhdet_in_tes!P135=0,"",RES_hhdet_in_tes!P135/RES_hhdet_in_fec!P135)</f>
        <v>0.75659529453162055</v>
      </c>
      <c r="Q135" s="112">
        <f>IF(RES_hhdet_in_tes!Q135=0,"",RES_hhdet_in_tes!Q135/RES_hhdet_in_fec!Q135)</f>
        <v>0.78137035416365141</v>
      </c>
      <c r="R135" s="112">
        <f>IF(RES_hhdet_in_tes!R135=0,"",RES_hhdet_in_tes!R135/RES_hhdet_in_fec!R135)</f>
        <v>0.78164265679371914</v>
      </c>
      <c r="S135" s="112">
        <f>IF(RES_hhdet_in_tes!S135=0,"",RES_hhdet_in_tes!S135/RES_hhdet_in_fec!S135)</f>
        <v>0.80053430112467938</v>
      </c>
      <c r="T135" s="112">
        <f>IF(RES_hhdet_in_tes!T135=0,"",RES_hhdet_in_tes!T135/RES_hhdet_in_fec!T135)</f>
        <v>0.77346815464841057</v>
      </c>
      <c r="U135" s="112">
        <f>IF(RES_hhdet_in_tes!U135=0,"",RES_hhdet_in_tes!U135/RES_hhdet_in_fec!U135)</f>
        <v>0.79271042416546833</v>
      </c>
      <c r="V135" s="112">
        <f>IF(RES_hhdet_in_tes!V135=0,"",RES_hhdet_in_tes!V135/RES_hhdet_in_fec!V135)</f>
        <v>0.82076421575524072</v>
      </c>
      <c r="W135" s="112">
        <f>IF(RES_hhdet_in_tes!W135=0,"",RES_hhdet_in_tes!W135/RES_hhdet_in_fec!W135)</f>
        <v>0.77916853027769317</v>
      </c>
      <c r="X135" s="112">
        <f>IF(RES_hhdet_in_tes!X135=0,"",RES_hhdet_in_tes!X135/RES_hhdet_in_fec!X135)</f>
        <v>0.84491487006924981</v>
      </c>
      <c r="Y135" s="112">
        <f>IF(RES_hhdet_in_tes!Y135=0,"",RES_hhdet_in_tes!Y135/RES_hhdet_in_fec!Y135)</f>
        <v>0.87999151471465309</v>
      </c>
      <c r="DA135" s="131" t="s">
        <v>3714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0.89134125768429273</v>
      </c>
      <c r="D136" s="113">
        <f>IF(RES_hhdet_in_tes!D136=0,"",RES_hhdet_in_tes!D136/RES_hhdet_in_fec!D136)</f>
        <v>0.8898050938014902</v>
      </c>
      <c r="E136" s="113">
        <f>IF(RES_hhdet_in_tes!E136=0,"",RES_hhdet_in_tes!E136/RES_hhdet_in_fec!E136)</f>
        <v>0.89054063327540289</v>
      </c>
      <c r="F136" s="113">
        <f>IF(RES_hhdet_in_tes!F136=0,"",RES_hhdet_in_tes!F136/RES_hhdet_in_fec!F136)</f>
        <v>0.88391694284897038</v>
      </c>
      <c r="G136" s="113">
        <f>IF(RES_hhdet_in_tes!G136=0,"",RES_hhdet_in_tes!G136/RES_hhdet_in_fec!G136)</f>
        <v>0.88891198419139761</v>
      </c>
      <c r="H136" s="113">
        <f>IF(RES_hhdet_in_tes!H136=0,"",RES_hhdet_in_tes!H136/RES_hhdet_in_fec!H136)</f>
        <v>0.89027830006773723</v>
      </c>
      <c r="I136" s="113">
        <f>IF(RES_hhdet_in_tes!I136=0,"",RES_hhdet_in_tes!I136/RES_hhdet_in_fec!I136)</f>
        <v>0.88124219629330403</v>
      </c>
      <c r="J136" s="113">
        <f>IF(RES_hhdet_in_tes!J136=0,"",RES_hhdet_in_tes!J136/RES_hhdet_in_fec!J136)</f>
        <v>0.875462575693843</v>
      </c>
      <c r="K136" s="113">
        <f>IF(RES_hhdet_in_tes!K136=0,"",RES_hhdet_in_tes!K136/RES_hhdet_in_fec!K136)</f>
        <v>0.88898819710097898</v>
      </c>
      <c r="L136" s="113">
        <f>IF(RES_hhdet_in_tes!L136=0,"",RES_hhdet_in_tes!L136/RES_hhdet_in_fec!L136)</f>
        <v>0.89544319505256442</v>
      </c>
      <c r="M136" s="113">
        <f>IF(RES_hhdet_in_tes!M136=0,"",RES_hhdet_in_tes!M136/RES_hhdet_in_fec!M136)</f>
        <v>0.89103105169242658</v>
      </c>
      <c r="N136" s="113">
        <f>IF(RES_hhdet_in_tes!N136=0,"",RES_hhdet_in_tes!N136/RES_hhdet_in_fec!N136)</f>
        <v>0.89516822477036895</v>
      </c>
      <c r="O136" s="113">
        <f>IF(RES_hhdet_in_tes!O136=0,"",RES_hhdet_in_tes!O136/RES_hhdet_in_fec!O136)</f>
        <v>0.89611605949811179</v>
      </c>
      <c r="P136" s="113">
        <f>IF(RES_hhdet_in_tes!P136=0,"",RES_hhdet_in_tes!P136/RES_hhdet_in_fec!P136)</f>
        <v>0.91217007005509831</v>
      </c>
      <c r="Q136" s="113">
        <f>IF(RES_hhdet_in_tes!Q136=0,"",RES_hhdet_in_tes!Q136/RES_hhdet_in_fec!Q136)</f>
        <v>0.92016798702144598</v>
      </c>
      <c r="R136" s="113">
        <f>IF(RES_hhdet_in_tes!R136=0,"",RES_hhdet_in_tes!R136/RES_hhdet_in_fec!R136)</f>
        <v>0.92330514298523936</v>
      </c>
      <c r="S136" s="113">
        <f>IF(RES_hhdet_in_tes!S136=0,"",RES_hhdet_in_tes!S136/RES_hhdet_in_fec!S136)</f>
        <v>0.92340801143242945</v>
      </c>
      <c r="T136" s="113">
        <f>IF(RES_hhdet_in_tes!T136=0,"",RES_hhdet_in_tes!T136/RES_hhdet_in_fec!T136)</f>
        <v>0.92340710605528475</v>
      </c>
      <c r="U136" s="113">
        <f>IF(RES_hhdet_in_tes!U136=0,"",RES_hhdet_in_tes!U136/RES_hhdet_in_fec!U136)</f>
        <v>0.93232828040738513</v>
      </c>
      <c r="V136" s="113">
        <f>IF(RES_hhdet_in_tes!V136=0,"",RES_hhdet_in_tes!V136/RES_hhdet_in_fec!V136)</f>
        <v>0.93809532482140268</v>
      </c>
      <c r="W136" s="113">
        <f>IF(RES_hhdet_in_tes!W136=0,"",RES_hhdet_in_tes!W136/RES_hhdet_in_fec!W136)</f>
        <v>0.93656386559710936</v>
      </c>
      <c r="X136" s="113">
        <f>IF(RES_hhdet_in_tes!X136=0,"",RES_hhdet_in_tes!X136/RES_hhdet_in_fec!X136)</f>
        <v>0.94523840720596941</v>
      </c>
      <c r="Y136" s="113">
        <f>IF(RES_hhdet_in_tes!Y136=0,"",RES_hhdet_in_tes!Y136/RES_hhdet_in_fec!Y136)</f>
        <v>0.9589555254571771</v>
      </c>
      <c r="DA136" s="132" t="s">
        <v>3715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0.77164851871803863</v>
      </c>
      <c r="D137" s="111">
        <f>IF(RES_hhdet_in_tes!D137=0,"",RES_hhdet_in_tes!D137/RES_hhdet_in_fec!D137)</f>
        <v>0.77284699111671595</v>
      </c>
      <c r="E137" s="111">
        <f>IF(RES_hhdet_in_tes!E137=0,"",RES_hhdet_in_tes!E137/RES_hhdet_in_fec!E137)</f>
        <v>0.77330757020783292</v>
      </c>
      <c r="F137" s="111">
        <f>IF(RES_hhdet_in_tes!F137=0,"",RES_hhdet_in_tes!F137/RES_hhdet_in_fec!F137)</f>
        <v>0.77162002593238344</v>
      </c>
      <c r="G137" s="111">
        <f>IF(RES_hhdet_in_tes!G137=0,"",RES_hhdet_in_tes!G137/RES_hhdet_in_fec!G137)</f>
        <v>0.78035700651363482</v>
      </c>
      <c r="H137" s="111">
        <f>IF(RES_hhdet_in_tes!H137=0,"",RES_hhdet_in_tes!H137/RES_hhdet_in_fec!H137)</f>
        <v>0.779284171608851</v>
      </c>
      <c r="I137" s="111">
        <f>IF(RES_hhdet_in_tes!I137=0,"",RES_hhdet_in_tes!I137/RES_hhdet_in_fec!I137)</f>
        <v>0.78229363257726681</v>
      </c>
      <c r="J137" s="111">
        <f>IF(RES_hhdet_in_tes!J137=0,"",RES_hhdet_in_tes!J137/RES_hhdet_in_fec!J137)</f>
        <v>0.75730232297587097</v>
      </c>
      <c r="K137" s="111">
        <f>IF(RES_hhdet_in_tes!K137=0,"",RES_hhdet_in_tes!K137/RES_hhdet_in_fec!K137)</f>
        <v>0.77513879513978157</v>
      </c>
      <c r="L137" s="111">
        <f>IF(RES_hhdet_in_tes!L137=0,"",RES_hhdet_in_tes!L137/RES_hhdet_in_fec!L137)</f>
        <v>0.77110026885578165</v>
      </c>
      <c r="M137" s="111">
        <f>IF(RES_hhdet_in_tes!M137=0,"",RES_hhdet_in_tes!M137/RES_hhdet_in_fec!M137)</f>
        <v>0.78813610396191303</v>
      </c>
      <c r="N137" s="111">
        <f>IF(RES_hhdet_in_tes!N137=0,"",RES_hhdet_in_tes!N137/RES_hhdet_in_fec!N137)</f>
        <v>0.79450609672246242</v>
      </c>
      <c r="O137" s="111">
        <f>IF(RES_hhdet_in_tes!O137=0,"",RES_hhdet_in_tes!O137/RES_hhdet_in_fec!O137)</f>
        <v>0.8013988009674311</v>
      </c>
      <c r="P137" s="111">
        <f>IF(RES_hhdet_in_tes!P137=0,"",RES_hhdet_in_tes!P137/RES_hhdet_in_fec!P137)</f>
        <v>0.81563664022069149</v>
      </c>
      <c r="Q137" s="111">
        <f>IF(RES_hhdet_in_tes!Q137=0,"",RES_hhdet_in_tes!Q137/RES_hhdet_in_fec!Q137)</f>
        <v>0.83063357026911278</v>
      </c>
      <c r="R137" s="111">
        <f>IF(RES_hhdet_in_tes!R137=0,"",RES_hhdet_in_tes!R137/RES_hhdet_in_fec!R137)</f>
        <v>0.83554245122732462</v>
      </c>
      <c r="S137" s="111">
        <f>IF(RES_hhdet_in_tes!S137=0,"",RES_hhdet_in_tes!S137/RES_hhdet_in_fec!S137)</f>
        <v>0.84034941712163236</v>
      </c>
      <c r="T137" s="111">
        <f>IF(RES_hhdet_in_tes!T137=0,"",RES_hhdet_in_tes!T137/RES_hhdet_in_fec!T137)</f>
        <v>0.80875772937857737</v>
      </c>
      <c r="U137" s="111">
        <f>IF(RES_hhdet_in_tes!U137=0,"",RES_hhdet_in_tes!U137/RES_hhdet_in_fec!U137)</f>
        <v>0.85181262747190079</v>
      </c>
      <c r="V137" s="111">
        <f>IF(RES_hhdet_in_tes!V137=0,"",RES_hhdet_in_tes!V137/RES_hhdet_in_fec!V137)</f>
        <v>0.85747952898582702</v>
      </c>
      <c r="W137" s="111">
        <f>IF(RES_hhdet_in_tes!W137=0,"",RES_hhdet_in_tes!W137/RES_hhdet_in_fec!W137)</f>
        <v>0.86941188284008986</v>
      </c>
      <c r="X137" s="111">
        <f>IF(RES_hhdet_in_tes!X137=0,"",RES_hhdet_in_tes!X137/RES_hhdet_in_fec!X137)</f>
        <v>0.87856306269087969</v>
      </c>
      <c r="Y137" s="111">
        <f>IF(RES_hhdet_in_tes!Y137=0,"",RES_hhdet_in_tes!Y137/RES_hhdet_in_fec!Y137)</f>
        <v>0.8947340558256448</v>
      </c>
      <c r="DA137" s="63" t="s">
        <v>3716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>
        <f>IF(RES_hhdet_in_tes!H138=0,"",RES_hhdet_in_tes!H138/RES_hhdet_in_fec!H138)</f>
        <v>1</v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X138" s="111">
        <f>IF(RES_hhdet_in_tes!X138=0,"",RES_hhdet_in_tes!X138/RES_hhdet_in_fec!X138)</f>
        <v>1</v>
      </c>
      <c r="Y138" s="111">
        <f>IF(RES_hhdet_in_tes!Y138=0,"",RES_hhdet_in_tes!Y138/RES_hhdet_in_fec!Y138)</f>
        <v>1</v>
      </c>
      <c r="DA138" s="63" t="s">
        <v>3717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0.68778315088219888</v>
      </c>
      <c r="D139" s="124">
        <f>IF(RES_hhdet_in_tes!D139=0,"",RES_hhdet_in_tes!D139/RES_hhdet_in_fec!D139)</f>
        <v>0.72211023302038002</v>
      </c>
      <c r="E139" s="124">
        <f>IF(RES_hhdet_in_tes!E139=0,"",RES_hhdet_in_tes!E139/RES_hhdet_in_fec!E139)</f>
        <v>0.72052801432457647</v>
      </c>
      <c r="F139" s="124">
        <f>IF(RES_hhdet_in_tes!F139=0,"",RES_hhdet_in_tes!F139/RES_hhdet_in_fec!F139)</f>
        <v>0.72283829944958067</v>
      </c>
      <c r="G139" s="124">
        <f>IF(RES_hhdet_in_tes!G139=0,"",RES_hhdet_in_tes!G139/RES_hhdet_in_fec!G139)</f>
        <v>0.71872384418889101</v>
      </c>
      <c r="H139" s="124">
        <f>IF(RES_hhdet_in_tes!H139=0,"",RES_hhdet_in_tes!H139/RES_hhdet_in_fec!H139)</f>
        <v>0.71937088633862711</v>
      </c>
      <c r="I139" s="124">
        <f>IF(RES_hhdet_in_tes!I139=0,"",RES_hhdet_in_tes!I139/RES_hhdet_in_fec!I139)</f>
        <v>0.7030014315677745</v>
      </c>
      <c r="J139" s="124">
        <f>IF(RES_hhdet_in_tes!J139=0,"",RES_hhdet_in_tes!J139/RES_hhdet_in_fec!J139)</f>
        <v>0.71568742050216172</v>
      </c>
      <c r="K139" s="124">
        <f>IF(RES_hhdet_in_tes!K139=0,"",RES_hhdet_in_tes!K139/RES_hhdet_in_fec!K139)</f>
        <v>0.70567483330754011</v>
      </c>
      <c r="L139" s="124">
        <f>IF(RES_hhdet_in_tes!L139=0,"",RES_hhdet_in_tes!L139/RES_hhdet_in_fec!L139)</f>
        <v>0.71038390270631269</v>
      </c>
      <c r="M139" s="124">
        <f>IF(RES_hhdet_in_tes!M139=0,"",RES_hhdet_in_tes!M139/RES_hhdet_in_fec!M139)</f>
        <v>0.71326866076806728</v>
      </c>
      <c r="N139" s="124">
        <f>IF(RES_hhdet_in_tes!N139=0,"",RES_hhdet_in_tes!N139/RES_hhdet_in_fec!N139)</f>
        <v>0.71732253620829722</v>
      </c>
      <c r="O139" s="124">
        <f>IF(RES_hhdet_in_tes!O139=0,"",RES_hhdet_in_tes!O139/RES_hhdet_in_fec!O139)</f>
        <v>0.72080727310054304</v>
      </c>
      <c r="P139" s="124">
        <f>IF(RES_hhdet_in_tes!P139=0,"",RES_hhdet_in_tes!P139/RES_hhdet_in_fec!P139)</f>
        <v>0.75204780156927198</v>
      </c>
      <c r="Q139" s="124">
        <f>IF(RES_hhdet_in_tes!Q139=0,"",RES_hhdet_in_tes!Q139/RES_hhdet_in_fec!Q139)</f>
        <v>0.76561797418775146</v>
      </c>
      <c r="R139" s="124">
        <f>IF(RES_hhdet_in_tes!R139=0,"",RES_hhdet_in_tes!R139/RES_hhdet_in_fec!R139)</f>
        <v>0.77142331899757666</v>
      </c>
      <c r="S139" s="124">
        <f>IF(RES_hhdet_in_tes!S139=0,"",RES_hhdet_in_tes!S139/RES_hhdet_in_fec!S139)</f>
        <v>0.77697451103487691</v>
      </c>
      <c r="T139" s="124">
        <f>IF(RES_hhdet_in_tes!T139=0,"",RES_hhdet_in_tes!T139/RES_hhdet_in_fec!T139)</f>
        <v>0.79431187166066575</v>
      </c>
      <c r="U139" s="124">
        <f>IF(RES_hhdet_in_tes!U139=0,"",RES_hhdet_in_tes!U139/RES_hhdet_in_fec!U139)</f>
        <v>0.7854286222196597</v>
      </c>
      <c r="V139" s="124">
        <f>IF(RES_hhdet_in_tes!V139=0,"",RES_hhdet_in_tes!V139/RES_hhdet_in_fec!V139)</f>
        <v>0.78341023533944809</v>
      </c>
      <c r="W139" s="124">
        <f>IF(RES_hhdet_in_tes!W139=0,"",RES_hhdet_in_tes!W139/RES_hhdet_in_fec!W139)</f>
        <v>0.76545412066120033</v>
      </c>
      <c r="X139" s="124">
        <f>IF(RES_hhdet_in_tes!X139=0,"",RES_hhdet_in_tes!X139/RES_hhdet_in_fec!X139)</f>
        <v>0.75646906227831601</v>
      </c>
      <c r="Y139" s="124">
        <f>IF(RES_hhdet_in_tes!Y139=0,"",RES_hhdet_in_tes!Y139/RES_hhdet_in_fec!Y139)</f>
        <v>0.76284777092520972</v>
      </c>
      <c r="DA139" s="130" t="s">
        <v>3718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0.58524448804095841</v>
      </c>
      <c r="D140" s="111">
        <f>IF(RES_hhdet_in_tes!D140=0,"",RES_hhdet_in_tes!D140/RES_hhdet_in_fec!D140)</f>
        <v>0.59721913053996734</v>
      </c>
      <c r="E140" s="111">
        <f>IF(RES_hhdet_in_tes!E140=0,"",RES_hhdet_in_tes!E140/RES_hhdet_in_fec!E140)</f>
        <v>0.59583647594312239</v>
      </c>
      <c r="F140" s="111">
        <f>IF(RES_hhdet_in_tes!F140=0,"",RES_hhdet_in_tes!F140/RES_hhdet_in_fec!F140)</f>
        <v>0.59961866115675144</v>
      </c>
      <c r="G140" s="111">
        <f>IF(RES_hhdet_in_tes!G140=0,"",RES_hhdet_in_tes!G140/RES_hhdet_in_fec!G140)</f>
        <v>0.59030045687737553</v>
      </c>
      <c r="H140" s="111">
        <f>IF(RES_hhdet_in_tes!H140=0,"",RES_hhdet_in_tes!H140/RES_hhdet_in_fec!H140)</f>
        <v>0.5879085551237595</v>
      </c>
      <c r="I140" s="111">
        <f>IF(RES_hhdet_in_tes!I140=0,"",RES_hhdet_in_tes!I140/RES_hhdet_in_fec!I140)</f>
        <v>0.58470746305007348</v>
      </c>
      <c r="J140" s="111">
        <f>IF(RES_hhdet_in_tes!J140=0,"",RES_hhdet_in_tes!J140/RES_hhdet_in_fec!J140)</f>
        <v>0.58647329119306868</v>
      </c>
      <c r="K140" s="111">
        <f>IF(RES_hhdet_in_tes!K140=0,"",RES_hhdet_in_tes!K140/RES_hhdet_in_fec!K140)</f>
        <v>0.58618577946993788</v>
      </c>
      <c r="L140" s="111">
        <f>IF(RES_hhdet_in_tes!L140=0,"",RES_hhdet_in_tes!L140/RES_hhdet_in_fec!L140)</f>
        <v>0.5904605125755733</v>
      </c>
      <c r="M140" s="111">
        <f>IF(RES_hhdet_in_tes!M140=0,"",RES_hhdet_in_tes!M140/RES_hhdet_in_fec!M140)</f>
        <v>0.59415918821594305</v>
      </c>
      <c r="N140" s="111">
        <f>IF(RES_hhdet_in_tes!N140=0,"",RES_hhdet_in_tes!N140/RES_hhdet_in_fec!N140)</f>
        <v>0.59418794486324278</v>
      </c>
      <c r="O140" s="111">
        <f>IF(RES_hhdet_in_tes!O140=0,"",RES_hhdet_in_tes!O140/RES_hhdet_in_fec!O140)</f>
        <v>0.59277003771775971</v>
      </c>
      <c r="P140" s="111">
        <f>IF(RES_hhdet_in_tes!P140=0,"",RES_hhdet_in_tes!P140/RES_hhdet_in_fec!P140)</f>
        <v>0.60057968168607434</v>
      </c>
      <c r="Q140" s="111">
        <f>IF(RES_hhdet_in_tes!Q140=0,"",RES_hhdet_in_tes!Q140/RES_hhdet_in_fec!Q140)</f>
        <v>0.5956448530835966</v>
      </c>
      <c r="R140" s="111">
        <f>IF(RES_hhdet_in_tes!R140=0,"",RES_hhdet_in_tes!R140/RES_hhdet_in_fec!R140)</f>
        <v>0.59693366111652268</v>
      </c>
      <c r="S140" s="111">
        <f>IF(RES_hhdet_in_tes!S140=0,"",RES_hhdet_in_tes!S140/RES_hhdet_in_fec!S140)</f>
        <v>0.6004924985155059</v>
      </c>
      <c r="T140" s="111">
        <f>IF(RES_hhdet_in_tes!T140=0,"",RES_hhdet_in_tes!T140/RES_hhdet_in_fec!T140)</f>
        <v>0.60957496798792998</v>
      </c>
      <c r="U140" s="111">
        <f>IF(RES_hhdet_in_tes!U140=0,"",RES_hhdet_in_tes!U140/RES_hhdet_in_fec!U140)</f>
        <v>0.60924636934966214</v>
      </c>
      <c r="V140" s="111">
        <f>IF(RES_hhdet_in_tes!V140=0,"",RES_hhdet_in_tes!V140/RES_hhdet_in_fec!V140)</f>
        <v>0.6107956350641488</v>
      </c>
      <c r="W140" s="111">
        <f>IF(RES_hhdet_in_tes!W140=0,"",RES_hhdet_in_tes!W140/RES_hhdet_in_fec!W140)</f>
        <v>0.61104497853506057</v>
      </c>
      <c r="X140" s="111">
        <f>IF(RES_hhdet_in_tes!X140=0,"",RES_hhdet_in_tes!X140/RES_hhdet_in_fec!X140)</f>
        <v>0.61024132236775064</v>
      </c>
      <c r="Y140" s="111">
        <f>IF(RES_hhdet_in_tes!Y140=0,"",RES_hhdet_in_tes!Y140/RES_hhdet_in_fec!Y140)</f>
        <v>0.61017235447674578</v>
      </c>
      <c r="DA140" s="63" t="s">
        <v>3719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0.76408346782332415</v>
      </c>
      <c r="D141" s="45">
        <f>IF(RES_hhdet_in_tes!D141=0,"",RES_hhdet_in_tes!D141/RES_hhdet_in_fec!D141)</f>
        <v>0.76748609848393679</v>
      </c>
      <c r="E141" s="45">
        <f>IF(RES_hhdet_in_tes!E141=0,"",RES_hhdet_in_tes!E141/RES_hhdet_in_fec!E141)</f>
        <v>0.76565265345889499</v>
      </c>
      <c r="F141" s="45">
        <f>IF(RES_hhdet_in_tes!F141=0,"",RES_hhdet_in_tes!F141/RES_hhdet_in_fec!F141)</f>
        <v>0.77012615228310144</v>
      </c>
      <c r="G141" s="45">
        <f>IF(RES_hhdet_in_tes!G141=0,"",RES_hhdet_in_tes!G141/RES_hhdet_in_fec!G141)</f>
        <v>0.76921276408337691</v>
      </c>
      <c r="H141" s="45">
        <f>IF(RES_hhdet_in_tes!H141=0,"",RES_hhdet_in_tes!H141/RES_hhdet_in_fec!H141)</f>
        <v>0.76982087833314761</v>
      </c>
      <c r="I141" s="45">
        <f>IF(RES_hhdet_in_tes!I141=0,"",RES_hhdet_in_tes!I141/RES_hhdet_in_fec!I141)</f>
        <v>0.77110772833060548</v>
      </c>
      <c r="J141" s="45">
        <f>IF(RES_hhdet_in_tes!J141=0,"",RES_hhdet_in_tes!J141/RES_hhdet_in_fec!J141)</f>
        <v>0.77021745816035625</v>
      </c>
      <c r="K141" s="45">
        <f>IF(RES_hhdet_in_tes!K141=0,"",RES_hhdet_in_tes!K141/RES_hhdet_in_fec!K141)</f>
        <v>0.77496132110219196</v>
      </c>
      <c r="L141" s="45">
        <f>IF(RES_hhdet_in_tes!L141=0,"",RES_hhdet_in_tes!L141/RES_hhdet_in_fec!L141)</f>
        <v>0.7758255368185164</v>
      </c>
      <c r="M141" s="45">
        <f>IF(RES_hhdet_in_tes!M141=0,"",RES_hhdet_in_tes!M141/RES_hhdet_in_fec!M141)</f>
        <v>0.77975386792035506</v>
      </c>
      <c r="N141" s="45">
        <f>IF(RES_hhdet_in_tes!N141=0,"",RES_hhdet_in_tes!N141/RES_hhdet_in_fec!N141)</f>
        <v>0.78269086420138723</v>
      </c>
      <c r="O141" s="45">
        <f>IF(RES_hhdet_in_tes!O141=0,"",RES_hhdet_in_tes!O141/RES_hhdet_in_fec!O141)</f>
        <v>0.78846554810443925</v>
      </c>
      <c r="P141" s="45">
        <f>IF(RES_hhdet_in_tes!P141=0,"",RES_hhdet_in_tes!P141/RES_hhdet_in_fec!P141)</f>
        <v>0.79915762132142154</v>
      </c>
      <c r="Q141" s="45">
        <f>IF(RES_hhdet_in_tes!Q141=0,"",RES_hhdet_in_tes!Q141/RES_hhdet_in_fec!Q141)</f>
        <v>0.80732942545169983</v>
      </c>
      <c r="R141" s="45">
        <f>IF(RES_hhdet_in_tes!R141=0,"",RES_hhdet_in_tes!R141/RES_hhdet_in_fec!R141)</f>
        <v>0.81801835926470357</v>
      </c>
      <c r="S141" s="45">
        <f>IF(RES_hhdet_in_tes!S141=0,"",RES_hhdet_in_tes!S141/RES_hhdet_in_fec!S141)</f>
        <v>0.83174041719712954</v>
      </c>
      <c r="T141" s="45">
        <f>IF(RES_hhdet_in_tes!T141=0,"",RES_hhdet_in_tes!T141/RES_hhdet_in_fec!T141)</f>
        <v>0.84780709906390095</v>
      </c>
      <c r="U141" s="45">
        <f>IF(RES_hhdet_in_tes!U141=0,"",RES_hhdet_in_tes!U141/RES_hhdet_in_fec!U141)</f>
        <v>0.86190336045295457</v>
      </c>
      <c r="V141" s="45">
        <f>IF(RES_hhdet_in_tes!V141=0,"",RES_hhdet_in_tes!V141/RES_hhdet_in_fec!V141)</f>
        <v>0.87391578923901381</v>
      </c>
      <c r="W141" s="45">
        <f>IF(RES_hhdet_in_tes!W141=0,"",RES_hhdet_in_tes!W141/RES_hhdet_in_fec!W141)</f>
        <v>0.88440635432994896</v>
      </c>
      <c r="X141" s="45">
        <f>IF(RES_hhdet_in_tes!X141=0,"",RES_hhdet_in_tes!X141/RES_hhdet_in_fec!X141)</f>
        <v>0.89279860806509515</v>
      </c>
      <c r="Y141" s="45">
        <f>IF(RES_hhdet_in_tes!Y141=0,"",RES_hhdet_in_tes!Y141/RES_hhdet_in_fec!Y141)</f>
        <v>0.8989583638822628</v>
      </c>
      <c r="DA141" s="60" t="s">
        <v>3720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1.4166222550673486</v>
      </c>
      <c r="D143" s="119">
        <f>IF(RES_hhdet_in_tes!D143=0,"",RES_hhdet_in_tes!D143/RES_hhdet_in_fec!D143)</f>
        <v>1.4192388743692557</v>
      </c>
      <c r="E143" s="119">
        <f>IF(RES_hhdet_in_tes!E143=0,"",RES_hhdet_in_tes!E143/RES_hhdet_in_fec!E143)</f>
        <v>1.4797231162669147</v>
      </c>
      <c r="F143" s="119">
        <f>IF(RES_hhdet_in_tes!F143=0,"",RES_hhdet_in_tes!F143/RES_hhdet_in_fec!F143)</f>
        <v>1.5071727515872535</v>
      </c>
      <c r="G143" s="119">
        <f>IF(RES_hhdet_in_tes!G143=0,"",RES_hhdet_in_tes!G143/RES_hhdet_in_fec!G143)</f>
        <v>1.585768245838477</v>
      </c>
      <c r="H143" s="119">
        <f>IF(RES_hhdet_in_tes!H143=0,"",RES_hhdet_in_tes!H143/RES_hhdet_in_fec!H143)</f>
        <v>1.638517071870732</v>
      </c>
      <c r="I143" s="119">
        <f>IF(RES_hhdet_in_tes!I143=0,"",RES_hhdet_in_tes!I143/RES_hhdet_in_fec!I143)</f>
        <v>1.6598909255668515</v>
      </c>
      <c r="J143" s="119">
        <f>IF(RES_hhdet_in_tes!J143=0,"",RES_hhdet_in_tes!J143/RES_hhdet_in_fec!J143)</f>
        <v>1.7267450078410407</v>
      </c>
      <c r="K143" s="119">
        <f>IF(RES_hhdet_in_tes!K143=0,"",RES_hhdet_in_tes!K143/RES_hhdet_in_fec!K143)</f>
        <v>1.780990750335649</v>
      </c>
      <c r="L143" s="119">
        <f>IF(RES_hhdet_in_tes!L143=0,"",RES_hhdet_in_tes!L143/RES_hhdet_in_fec!L143)</f>
        <v>1.8447811404867265</v>
      </c>
      <c r="M143" s="119">
        <f>IF(RES_hhdet_in_tes!M143=0,"",RES_hhdet_in_tes!M143/RES_hhdet_in_fec!M143)</f>
        <v>1.8095676079350502</v>
      </c>
      <c r="N143" s="119">
        <f>IF(RES_hhdet_in_tes!N143=0,"",RES_hhdet_in_tes!N143/RES_hhdet_in_fec!N143)</f>
        <v>1.8991999996067919</v>
      </c>
      <c r="O143" s="119">
        <f>IF(RES_hhdet_in_tes!O143=0,"",RES_hhdet_in_tes!O143/RES_hhdet_in_fec!O143)</f>
        <v>2.0255996503671376</v>
      </c>
      <c r="P143" s="119">
        <f>IF(RES_hhdet_in_tes!P143=0,"",RES_hhdet_in_tes!P143/RES_hhdet_in_fec!P143)</f>
        <v>2.0165738679722058</v>
      </c>
      <c r="Q143" s="119">
        <f>IF(RES_hhdet_in_tes!Q143=0,"",RES_hhdet_in_tes!Q143/RES_hhdet_in_fec!Q143)</f>
        <v>2.0921044710454169</v>
      </c>
      <c r="R143" s="119">
        <f>IF(RES_hhdet_in_tes!R143=0,"",RES_hhdet_in_tes!R143/RES_hhdet_in_fec!R143)</f>
        <v>2.1170402156858348</v>
      </c>
      <c r="S143" s="119">
        <f>IF(RES_hhdet_in_tes!S143=0,"",RES_hhdet_in_tes!S143/RES_hhdet_in_fec!S143)</f>
        <v>2.0673038915768873</v>
      </c>
      <c r="T143" s="119">
        <f>IF(RES_hhdet_in_tes!T143=0,"",RES_hhdet_in_tes!T143/RES_hhdet_in_fec!T143)</f>
        <v>2.0732961442045155</v>
      </c>
      <c r="U143" s="119">
        <f>IF(RES_hhdet_in_tes!U143=0,"",RES_hhdet_in_tes!U143/RES_hhdet_in_fec!U143)</f>
        <v>2.0548966116206024</v>
      </c>
      <c r="V143" s="119">
        <f>IF(RES_hhdet_in_tes!V143=0,"",RES_hhdet_in_tes!V143/RES_hhdet_in_fec!V143)</f>
        <v>2.0123695256658114</v>
      </c>
      <c r="W143" s="119">
        <f>IF(RES_hhdet_in_tes!W143=0,"",RES_hhdet_in_tes!W143/RES_hhdet_in_fec!W143)</f>
        <v>2.0822144810126426</v>
      </c>
      <c r="X143" s="119">
        <f>IF(RES_hhdet_in_tes!X143=0,"",RES_hhdet_in_tes!X143/RES_hhdet_in_fec!X143)</f>
        <v>2.0441346959784457</v>
      </c>
      <c r="Y143" s="119">
        <f>IF(RES_hhdet_in_tes!Y143=0,"",RES_hhdet_in_tes!Y143/RES_hhdet_in_fec!Y143)</f>
        <v>1.9666281042507108</v>
      </c>
      <c r="DA143" s="129" t="s">
        <v>3721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1.7243945836828893</v>
      </c>
      <c r="D144" s="124">
        <f>IF(RES_hhdet_in_tes!D144=0,"",RES_hhdet_in_tes!D144/RES_hhdet_in_fec!D144)</f>
        <v>1.8119315722325628</v>
      </c>
      <c r="E144" s="124">
        <f>IF(RES_hhdet_in_tes!E144=0,"",RES_hhdet_in_tes!E144/RES_hhdet_in_fec!E144)</f>
        <v>1.8958687695990935</v>
      </c>
      <c r="F144" s="124">
        <f>IF(RES_hhdet_in_tes!F144=0,"",RES_hhdet_in_tes!F144/RES_hhdet_in_fec!F144)</f>
        <v>1.9677299897125637</v>
      </c>
      <c r="G144" s="124">
        <f>IF(RES_hhdet_in_tes!G144=0,"",RES_hhdet_in_tes!G144/RES_hhdet_in_fec!G144)</f>
        <v>2.0815924593148716</v>
      </c>
      <c r="H144" s="124">
        <f>IF(RES_hhdet_in_tes!H144=0,"",RES_hhdet_in_tes!H144/RES_hhdet_in_fec!H144)</f>
        <v>2.1948913717056047</v>
      </c>
      <c r="I144" s="124">
        <f>IF(RES_hhdet_in_tes!I144=0,"",RES_hhdet_in_tes!I144/RES_hhdet_in_fec!I144)</f>
        <v>2.310667737711511</v>
      </c>
      <c r="J144" s="124">
        <f>IF(RES_hhdet_in_tes!J144=0,"",RES_hhdet_in_tes!J144/RES_hhdet_in_fec!J144)</f>
        <v>2.3819385150856456</v>
      </c>
      <c r="K144" s="124">
        <f>IF(RES_hhdet_in_tes!K144=0,"",RES_hhdet_in_tes!K144/RES_hhdet_in_fec!K144)</f>
        <v>2.5009125807142256</v>
      </c>
      <c r="L144" s="124">
        <f>IF(RES_hhdet_in_tes!L144=0,"",RES_hhdet_in_tes!L144/RES_hhdet_in_fec!L144)</f>
        <v>2.610341657227738</v>
      </c>
      <c r="M144" s="124">
        <f>IF(RES_hhdet_in_tes!M144=0,"",RES_hhdet_in_tes!M144/RES_hhdet_in_fec!M144)</f>
        <v>2.7472323849848155</v>
      </c>
      <c r="N144" s="124">
        <f>IF(RES_hhdet_in_tes!N144=0,"",RES_hhdet_in_tes!N144/RES_hhdet_in_fec!N144)</f>
        <v>2.8845422995012595</v>
      </c>
      <c r="O144" s="124">
        <f>IF(RES_hhdet_in_tes!O144=0,"",RES_hhdet_in_tes!O144/RES_hhdet_in_fec!O144)</f>
        <v>3.0563094885526061</v>
      </c>
      <c r="P144" s="124">
        <f>IF(RES_hhdet_in_tes!P144=0,"",RES_hhdet_in_tes!P144/RES_hhdet_in_fec!P144)</f>
        <v>3.2732838177539976</v>
      </c>
      <c r="Q144" s="124">
        <f>IF(RES_hhdet_in_tes!Q144=0,"",RES_hhdet_in_tes!Q144/RES_hhdet_in_fec!Q144)</f>
        <v>3.4174972756645343</v>
      </c>
      <c r="R144" s="124">
        <f>IF(RES_hhdet_in_tes!R144=0,"",RES_hhdet_in_tes!R144/RES_hhdet_in_fec!R144)</f>
        <v>3.4263562396755503</v>
      </c>
      <c r="S144" s="124">
        <f>IF(RES_hhdet_in_tes!S144=0,"",RES_hhdet_in_tes!S144/RES_hhdet_in_fec!S144)</f>
        <v>3.42811959838519</v>
      </c>
      <c r="T144" s="124">
        <f>IF(RES_hhdet_in_tes!T144=0,"",RES_hhdet_in_tes!T144/RES_hhdet_in_fec!T144)</f>
        <v>3.4341570035563982</v>
      </c>
      <c r="U144" s="124">
        <f>IF(RES_hhdet_in_tes!U144=0,"",RES_hhdet_in_tes!U144/RES_hhdet_in_fec!U144)</f>
        <v>3.4370277636998896</v>
      </c>
      <c r="V144" s="124">
        <f>IF(RES_hhdet_in_tes!V144=0,"",RES_hhdet_in_tes!V144/RES_hhdet_in_fec!V144)</f>
        <v>3.4609559698351511</v>
      </c>
      <c r="W144" s="124">
        <f>IF(RES_hhdet_in_tes!W144=0,"",RES_hhdet_in_tes!W144/RES_hhdet_in_fec!W144)</f>
        <v>3.5376615830783003</v>
      </c>
      <c r="X144" s="124">
        <f>IF(RES_hhdet_in_tes!X144=0,"",RES_hhdet_in_tes!X144/RES_hhdet_in_fec!X144)</f>
        <v>3.5875634637360632</v>
      </c>
      <c r="Y144" s="124">
        <f>IF(RES_hhdet_in_tes!Y144=0,"",RES_hhdet_in_tes!Y144/RES_hhdet_in_fec!Y144)</f>
        <v>3.66428688010491</v>
      </c>
      <c r="DA144" s="130" t="s">
        <v>3722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1.7243945836828893</v>
      </c>
      <c r="D145" s="111">
        <f>IF(RES_hhdet_in_tes!D145=0,"",RES_hhdet_in_tes!D145/RES_hhdet_in_fec!D145)</f>
        <v>1.8119315722325628</v>
      </c>
      <c r="E145" s="111">
        <f>IF(RES_hhdet_in_tes!E145=0,"",RES_hhdet_in_tes!E145/RES_hhdet_in_fec!E145)</f>
        <v>1.8958687695990935</v>
      </c>
      <c r="F145" s="111">
        <f>IF(RES_hhdet_in_tes!F145=0,"",RES_hhdet_in_tes!F145/RES_hhdet_in_fec!F145)</f>
        <v>1.9677299897125637</v>
      </c>
      <c r="G145" s="111">
        <f>IF(RES_hhdet_in_tes!G145=0,"",RES_hhdet_in_tes!G145/RES_hhdet_in_fec!G145)</f>
        <v>2.0815924593148716</v>
      </c>
      <c r="H145" s="111">
        <f>IF(RES_hhdet_in_tes!H145=0,"",RES_hhdet_in_tes!H145/RES_hhdet_in_fec!H145)</f>
        <v>2.1948913717056047</v>
      </c>
      <c r="I145" s="111">
        <f>IF(RES_hhdet_in_tes!I145=0,"",RES_hhdet_in_tes!I145/RES_hhdet_in_fec!I145)</f>
        <v>2.310667737711511</v>
      </c>
      <c r="J145" s="111">
        <f>IF(RES_hhdet_in_tes!J145=0,"",RES_hhdet_in_tes!J145/RES_hhdet_in_fec!J145)</f>
        <v>2.3819385150856456</v>
      </c>
      <c r="K145" s="111">
        <f>IF(RES_hhdet_in_tes!K145=0,"",RES_hhdet_in_tes!K145/RES_hhdet_in_fec!K145)</f>
        <v>2.5009125807142256</v>
      </c>
      <c r="L145" s="111">
        <f>IF(RES_hhdet_in_tes!L145=0,"",RES_hhdet_in_tes!L145/RES_hhdet_in_fec!L145)</f>
        <v>2.610341657227738</v>
      </c>
      <c r="M145" s="111">
        <f>IF(RES_hhdet_in_tes!M145=0,"",RES_hhdet_in_tes!M145/RES_hhdet_in_fec!M145)</f>
        <v>2.7472323849848155</v>
      </c>
      <c r="N145" s="111">
        <f>IF(RES_hhdet_in_tes!N145=0,"",RES_hhdet_in_tes!N145/RES_hhdet_in_fec!N145)</f>
        <v>2.8845422995012595</v>
      </c>
      <c r="O145" s="111">
        <f>IF(RES_hhdet_in_tes!O145=0,"",RES_hhdet_in_tes!O145/RES_hhdet_in_fec!O145)</f>
        <v>3.0563094885526061</v>
      </c>
      <c r="P145" s="111">
        <f>IF(RES_hhdet_in_tes!P145=0,"",RES_hhdet_in_tes!P145/RES_hhdet_in_fec!P145)</f>
        <v>3.2732838177539976</v>
      </c>
      <c r="Q145" s="111">
        <f>IF(RES_hhdet_in_tes!Q145=0,"",RES_hhdet_in_tes!Q145/RES_hhdet_in_fec!Q145)</f>
        <v>3.4174972756645343</v>
      </c>
      <c r="R145" s="111">
        <f>IF(RES_hhdet_in_tes!R145=0,"",RES_hhdet_in_tes!R145/RES_hhdet_in_fec!R145)</f>
        <v>3.4263562396755503</v>
      </c>
      <c r="S145" s="111">
        <f>IF(RES_hhdet_in_tes!S145=0,"",RES_hhdet_in_tes!S145/RES_hhdet_in_fec!S145)</f>
        <v>3.42811959838519</v>
      </c>
      <c r="T145" s="111">
        <f>IF(RES_hhdet_in_tes!T145=0,"",RES_hhdet_in_tes!T145/RES_hhdet_in_fec!T145)</f>
        <v>3.4341570035563982</v>
      </c>
      <c r="U145" s="111">
        <f>IF(RES_hhdet_in_tes!U145=0,"",RES_hhdet_in_tes!U145/RES_hhdet_in_fec!U145)</f>
        <v>3.4370277636998896</v>
      </c>
      <c r="V145" s="111">
        <f>IF(RES_hhdet_in_tes!V145=0,"",RES_hhdet_in_tes!V145/RES_hhdet_in_fec!V145)</f>
        <v>3.4609559698351511</v>
      </c>
      <c r="W145" s="111">
        <f>IF(RES_hhdet_in_tes!W145=0,"",RES_hhdet_in_tes!W145/RES_hhdet_in_fec!W145)</f>
        <v>3.5376615830783003</v>
      </c>
      <c r="X145" s="111">
        <f>IF(RES_hhdet_in_tes!X145=0,"",RES_hhdet_in_tes!X145/RES_hhdet_in_fec!X145)</f>
        <v>3.5875634637360632</v>
      </c>
      <c r="Y145" s="111">
        <f>IF(RES_hhdet_in_tes!Y145=0,"",RES_hhdet_in_tes!Y145/RES_hhdet_in_fec!Y145)</f>
        <v>3.66428688010491</v>
      </c>
      <c r="DA145" s="63" t="s">
        <v>3723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2.3562405358522942</v>
      </c>
      <c r="D146" s="124">
        <f>IF(RES_hhdet_in_tes!D146=0,"",RES_hhdet_in_tes!D146/RES_hhdet_in_fec!D146)</f>
        <v>2.4031676888490487</v>
      </c>
      <c r="E146" s="124">
        <f>IF(RES_hhdet_in_tes!E146=0,"",RES_hhdet_in_tes!E146/RES_hhdet_in_fec!E146)</f>
        <v>2.4825461928935213</v>
      </c>
      <c r="F146" s="124">
        <f>IF(RES_hhdet_in_tes!F146=0,"",RES_hhdet_in_tes!F146/RES_hhdet_in_fec!F146)</f>
        <v>2.5881274738950517</v>
      </c>
      <c r="G146" s="124">
        <f>IF(RES_hhdet_in_tes!G146=0,"",RES_hhdet_in_tes!G146/RES_hhdet_in_fec!G146)</f>
        <v>2.6859969153783334</v>
      </c>
      <c r="H146" s="124">
        <f>IF(RES_hhdet_in_tes!H146=0,"",RES_hhdet_in_tes!H146/RES_hhdet_in_fec!H146)</f>
        <v>2.7926818369633044</v>
      </c>
      <c r="I146" s="124">
        <f>IF(RES_hhdet_in_tes!I146=0,"",RES_hhdet_in_tes!I146/RES_hhdet_in_fec!I146)</f>
        <v>2.9323377189156865</v>
      </c>
      <c r="J146" s="124">
        <f>IF(RES_hhdet_in_tes!J146=0,"",RES_hhdet_in_tes!J146/RES_hhdet_in_fec!J146)</f>
        <v>3.070663568064484</v>
      </c>
      <c r="K146" s="124">
        <f>IF(RES_hhdet_in_tes!K146=0,"",RES_hhdet_in_tes!K146/RES_hhdet_in_fec!K146)</f>
        <v>3.1574450306873465</v>
      </c>
      <c r="L146" s="124">
        <f>IF(RES_hhdet_in_tes!L146=0,"",RES_hhdet_in_tes!L146/RES_hhdet_in_fec!L146)</f>
        <v>3.2633684598760548</v>
      </c>
      <c r="M146" s="124">
        <f>IF(RES_hhdet_in_tes!M146=0,"",RES_hhdet_in_tes!M146/RES_hhdet_in_fec!M146)</f>
        <v>3.3962278056441551</v>
      </c>
      <c r="N146" s="124">
        <f>IF(RES_hhdet_in_tes!N146=0,"",RES_hhdet_in_tes!N146/RES_hhdet_in_fec!N146)</f>
        <v>3.5415234577625201</v>
      </c>
      <c r="O146" s="124">
        <f>IF(RES_hhdet_in_tes!O146=0,"",RES_hhdet_in_tes!O146/RES_hhdet_in_fec!O146)</f>
        <v>3.7110635851825444</v>
      </c>
      <c r="P146" s="124">
        <f>IF(RES_hhdet_in_tes!P146=0,"",RES_hhdet_in_tes!P146/RES_hhdet_in_fec!P146)</f>
        <v>3.8797947949323279</v>
      </c>
      <c r="Q146" s="124">
        <f>IF(RES_hhdet_in_tes!Q146=0,"",RES_hhdet_in_tes!Q146/RES_hhdet_in_fec!Q146)</f>
        <v>3.9828422739001907</v>
      </c>
      <c r="R146" s="124">
        <f>IF(RES_hhdet_in_tes!R146=0,"",RES_hhdet_in_tes!R146/RES_hhdet_in_fec!R146)</f>
        <v>3.9759782214274724</v>
      </c>
      <c r="S146" s="124">
        <f>IF(RES_hhdet_in_tes!S146=0,"",RES_hhdet_in_tes!S146/RES_hhdet_in_fec!S146)</f>
        <v>4.0228646003447439</v>
      </c>
      <c r="T146" s="124">
        <f>IF(RES_hhdet_in_tes!T146=0,"",RES_hhdet_in_tes!T146/RES_hhdet_in_fec!T146)</f>
        <v>4.0893265393510445</v>
      </c>
      <c r="U146" s="124">
        <f>IF(RES_hhdet_in_tes!U146=0,"",RES_hhdet_in_tes!U146/RES_hhdet_in_fec!U146)</f>
        <v>4.0742307482479303</v>
      </c>
      <c r="V146" s="124">
        <f>IF(RES_hhdet_in_tes!V146=0,"",RES_hhdet_in_tes!V146/RES_hhdet_in_fec!V146)</f>
        <v>4.1111537760994237</v>
      </c>
      <c r="W146" s="124">
        <f>IF(RES_hhdet_in_tes!W146=0,"",RES_hhdet_in_tes!W146/RES_hhdet_in_fec!W146)</f>
        <v>4.1060075349387546</v>
      </c>
      <c r="X146" s="124">
        <f>IF(RES_hhdet_in_tes!X146=0,"",RES_hhdet_in_tes!X146/RES_hhdet_in_fec!X146)</f>
        <v>4.1825567986112837</v>
      </c>
      <c r="Y146" s="124">
        <f>IF(RES_hhdet_in_tes!Y146=0,"",RES_hhdet_in_tes!Y146/RES_hhdet_in_fec!Y146)</f>
        <v>4.2712740698939022</v>
      </c>
      <c r="DA146" s="130" t="s">
        <v>3724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2.3562405358522942</v>
      </c>
      <c r="D147" s="111">
        <f>IF(RES_hhdet_in_tes!D147=0,"",RES_hhdet_in_tes!D147/RES_hhdet_in_fec!D147)</f>
        <v>2.4031676888490487</v>
      </c>
      <c r="E147" s="111">
        <f>IF(RES_hhdet_in_tes!E147=0,"",RES_hhdet_in_tes!E147/RES_hhdet_in_fec!E147)</f>
        <v>2.4825461928935213</v>
      </c>
      <c r="F147" s="111">
        <f>IF(RES_hhdet_in_tes!F147=0,"",RES_hhdet_in_tes!F147/RES_hhdet_in_fec!F147)</f>
        <v>2.5881274738950517</v>
      </c>
      <c r="G147" s="111">
        <f>IF(RES_hhdet_in_tes!G147=0,"",RES_hhdet_in_tes!G147/RES_hhdet_in_fec!G147)</f>
        <v>2.6859969153783334</v>
      </c>
      <c r="H147" s="111">
        <f>IF(RES_hhdet_in_tes!H147=0,"",RES_hhdet_in_tes!H147/RES_hhdet_in_fec!H147)</f>
        <v>2.7926818369633044</v>
      </c>
      <c r="I147" s="111">
        <f>IF(RES_hhdet_in_tes!I147=0,"",RES_hhdet_in_tes!I147/RES_hhdet_in_fec!I147)</f>
        <v>2.9323377189156865</v>
      </c>
      <c r="J147" s="111">
        <f>IF(RES_hhdet_in_tes!J147=0,"",RES_hhdet_in_tes!J147/RES_hhdet_in_fec!J147)</f>
        <v>3.070663568064484</v>
      </c>
      <c r="K147" s="111">
        <f>IF(RES_hhdet_in_tes!K147=0,"",RES_hhdet_in_tes!K147/RES_hhdet_in_fec!K147)</f>
        <v>3.1574450306873465</v>
      </c>
      <c r="L147" s="111">
        <f>IF(RES_hhdet_in_tes!L147=0,"",RES_hhdet_in_tes!L147/RES_hhdet_in_fec!L147)</f>
        <v>3.2633684598760548</v>
      </c>
      <c r="M147" s="111">
        <f>IF(RES_hhdet_in_tes!M147=0,"",RES_hhdet_in_tes!M147/RES_hhdet_in_fec!M147)</f>
        <v>3.3962278056441551</v>
      </c>
      <c r="N147" s="111">
        <f>IF(RES_hhdet_in_tes!N147=0,"",RES_hhdet_in_tes!N147/RES_hhdet_in_fec!N147)</f>
        <v>3.5415234577625201</v>
      </c>
      <c r="O147" s="111">
        <f>IF(RES_hhdet_in_tes!O147=0,"",RES_hhdet_in_tes!O147/RES_hhdet_in_fec!O147)</f>
        <v>3.7110635851825444</v>
      </c>
      <c r="P147" s="111">
        <f>IF(RES_hhdet_in_tes!P147=0,"",RES_hhdet_in_tes!P147/RES_hhdet_in_fec!P147)</f>
        <v>3.8797947949323279</v>
      </c>
      <c r="Q147" s="111">
        <f>IF(RES_hhdet_in_tes!Q147=0,"",RES_hhdet_in_tes!Q147/RES_hhdet_in_fec!Q147)</f>
        <v>3.9828422739001907</v>
      </c>
      <c r="R147" s="111">
        <f>IF(RES_hhdet_in_tes!R147=0,"",RES_hhdet_in_tes!R147/RES_hhdet_in_fec!R147)</f>
        <v>3.9759782214274724</v>
      </c>
      <c r="S147" s="111">
        <f>IF(RES_hhdet_in_tes!S147=0,"",RES_hhdet_in_tes!S147/RES_hhdet_in_fec!S147)</f>
        <v>4.0228646003447439</v>
      </c>
      <c r="T147" s="111">
        <f>IF(RES_hhdet_in_tes!T147=0,"",RES_hhdet_in_tes!T147/RES_hhdet_in_fec!T147)</f>
        <v>4.0893265393510445</v>
      </c>
      <c r="U147" s="111">
        <f>IF(RES_hhdet_in_tes!U147=0,"",RES_hhdet_in_tes!U147/RES_hhdet_in_fec!U147)</f>
        <v>4.0742307482479303</v>
      </c>
      <c r="V147" s="111">
        <f>IF(RES_hhdet_in_tes!V147=0,"",RES_hhdet_in_tes!V147/RES_hhdet_in_fec!V147)</f>
        <v>4.1111537760994237</v>
      </c>
      <c r="W147" s="111">
        <f>IF(RES_hhdet_in_tes!W147=0,"",RES_hhdet_in_tes!W147/RES_hhdet_in_fec!W147)</f>
        <v>4.1060075349387546</v>
      </c>
      <c r="X147" s="111">
        <f>IF(RES_hhdet_in_tes!X147=0,"",RES_hhdet_in_tes!X147/RES_hhdet_in_fec!X147)</f>
        <v>4.1825567986112837</v>
      </c>
      <c r="Y147" s="111">
        <f>IF(RES_hhdet_in_tes!Y147=0,"",RES_hhdet_in_tes!Y147/RES_hhdet_in_fec!Y147)</f>
        <v>4.2712740698939022</v>
      </c>
      <c r="DA147" s="63" t="s">
        <v>3725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0.68981437729877648</v>
      </c>
      <c r="D148" s="124">
        <f>IF(RES_hhdet_in_tes!D148=0,"",RES_hhdet_in_tes!D148/RES_hhdet_in_fec!D148)</f>
        <v>0.68873634508429205</v>
      </c>
      <c r="E148" s="124">
        <f>IF(RES_hhdet_in_tes!E148=0,"",RES_hhdet_in_tes!E148/RES_hhdet_in_fec!E148)</f>
        <v>0.68685557589995883</v>
      </c>
      <c r="F148" s="124">
        <f>IF(RES_hhdet_in_tes!F148=0,"",RES_hhdet_in_tes!F148/RES_hhdet_in_fec!F148)</f>
        <v>0.68226423030162031</v>
      </c>
      <c r="G148" s="124">
        <f>IF(RES_hhdet_in_tes!G148=0,"",RES_hhdet_in_tes!G148/RES_hhdet_in_fec!G148)</f>
        <v>0.69764794690440801</v>
      </c>
      <c r="H148" s="124">
        <f>IF(RES_hhdet_in_tes!H148=0,"",RES_hhdet_in_tes!H148/RES_hhdet_in_fec!H148)</f>
        <v>0.71108049520957528</v>
      </c>
      <c r="I148" s="124">
        <f>IF(RES_hhdet_in_tes!I148=0,"",RES_hhdet_in_tes!I148/RES_hhdet_in_fec!I148)</f>
        <v>0.73239860887813346</v>
      </c>
      <c r="J148" s="124">
        <f>IF(RES_hhdet_in_tes!J148=0,"",RES_hhdet_in_tes!J148/RES_hhdet_in_fec!J148)</f>
        <v>0.72326297586018129</v>
      </c>
      <c r="K148" s="124">
        <f>IF(RES_hhdet_in_tes!K148=0,"",RES_hhdet_in_tes!K148/RES_hhdet_in_fec!K148)</f>
        <v>0.7271589274218222</v>
      </c>
      <c r="L148" s="124">
        <f>IF(RES_hhdet_in_tes!L148=0,"",RES_hhdet_in_tes!L148/RES_hhdet_in_fec!L148)</f>
        <v>0.73726660464957006</v>
      </c>
      <c r="M148" s="124">
        <f>IF(RES_hhdet_in_tes!M148=0,"",RES_hhdet_in_tes!M148/RES_hhdet_in_fec!M148)</f>
        <v>0.75332332627897014</v>
      </c>
      <c r="N148" s="124">
        <f>IF(RES_hhdet_in_tes!N148=0,"",RES_hhdet_in_tes!N148/RES_hhdet_in_fec!N148)</f>
        <v>0.75127016656111578</v>
      </c>
      <c r="O148" s="124">
        <f>IF(RES_hhdet_in_tes!O148=0,"",RES_hhdet_in_tes!O148/RES_hhdet_in_fec!O148)</f>
        <v>0.75746677646882377</v>
      </c>
      <c r="P148" s="124">
        <f>IF(RES_hhdet_in_tes!P148=0,"",RES_hhdet_in_tes!P148/RES_hhdet_in_fec!P148)</f>
        <v>0.79097144217461024</v>
      </c>
      <c r="Q148" s="124">
        <f>IF(RES_hhdet_in_tes!Q148=0,"",RES_hhdet_in_tes!Q148/RES_hhdet_in_fec!Q148)</f>
        <v>0.80309604892833386</v>
      </c>
      <c r="R148" s="124">
        <f>IF(RES_hhdet_in_tes!R148=0,"",RES_hhdet_in_tes!R148/RES_hhdet_in_fec!R148)</f>
        <v>0.80792921940980322</v>
      </c>
      <c r="S148" s="124">
        <f>IF(RES_hhdet_in_tes!S148=0,"",RES_hhdet_in_tes!S148/RES_hhdet_in_fec!S148)</f>
        <v>0.81631129397299662</v>
      </c>
      <c r="T148" s="124">
        <f>IF(RES_hhdet_in_tes!T148=0,"",RES_hhdet_in_tes!T148/RES_hhdet_in_fec!T148)</f>
        <v>0.82384515251972856</v>
      </c>
      <c r="U148" s="124">
        <f>IF(RES_hhdet_in_tes!U148=0,"",RES_hhdet_in_tes!U148/RES_hhdet_in_fec!U148)</f>
        <v>0.82338402610884232</v>
      </c>
      <c r="V148" s="124">
        <f>IF(RES_hhdet_in_tes!V148=0,"",RES_hhdet_in_tes!V148/RES_hhdet_in_fec!V148)</f>
        <v>0.82895071438434109</v>
      </c>
      <c r="W148" s="124">
        <f>IF(RES_hhdet_in_tes!W148=0,"",RES_hhdet_in_tes!W148/RES_hhdet_in_fec!W148)</f>
        <v>0.84788665354769766</v>
      </c>
      <c r="X148" s="124">
        <f>IF(RES_hhdet_in_tes!X148=0,"",RES_hhdet_in_tes!X148/RES_hhdet_in_fec!X148)</f>
        <v>0.8682822765009488</v>
      </c>
      <c r="Y148" s="124">
        <f>IF(RES_hhdet_in_tes!Y148=0,"",RES_hhdet_in_tes!Y148/RES_hhdet_in_fec!Y148)</f>
        <v>0.87323915747507619</v>
      </c>
      <c r="DA148" s="130" t="s">
        <v>3726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0.59735647588043594</v>
      </c>
      <c r="D149" s="111">
        <f>IF(RES_hhdet_in_tes!D149=0,"",RES_hhdet_in_tes!D149/RES_hhdet_in_fec!D149)</f>
        <v>0.59253164916970669</v>
      </c>
      <c r="E149" s="111">
        <f>IF(RES_hhdet_in_tes!E149=0,"",RES_hhdet_in_tes!E149/RES_hhdet_in_fec!E149)</f>
        <v>0.59444026015536233</v>
      </c>
      <c r="F149" s="111">
        <f>IF(RES_hhdet_in_tes!F149=0,"",RES_hhdet_in_tes!F149/RES_hhdet_in_fec!F149)</f>
        <v>0.59990543551182585</v>
      </c>
      <c r="G149" s="111">
        <f>IF(RES_hhdet_in_tes!G149=0,"",RES_hhdet_in_tes!G149/RES_hhdet_in_fec!G149)</f>
        <v>0.60819912802815956</v>
      </c>
      <c r="H149" s="111">
        <f>IF(RES_hhdet_in_tes!H149=0,"",RES_hhdet_in_tes!H149/RES_hhdet_in_fec!H149)</f>
        <v>0.61440803184397874</v>
      </c>
      <c r="I149" s="111">
        <f>IF(RES_hhdet_in_tes!I149=0,"",RES_hhdet_in_tes!I149/RES_hhdet_in_fec!I149)</f>
        <v>0.61682124466826527</v>
      </c>
      <c r="J149" s="111">
        <f>IF(RES_hhdet_in_tes!J149=0,"",RES_hhdet_in_tes!J149/RES_hhdet_in_fec!J149)</f>
        <v>0.61842985238965642</v>
      </c>
      <c r="K149" s="111">
        <f>IF(RES_hhdet_in_tes!K149=0,"",RES_hhdet_in_tes!K149/RES_hhdet_in_fec!K149)</f>
        <v>0.6207853195703541</v>
      </c>
      <c r="L149" s="111">
        <f>IF(RES_hhdet_in_tes!L149=0,"",RES_hhdet_in_tes!L149/RES_hhdet_in_fec!L149)</f>
        <v>0.6266262400414907</v>
      </c>
      <c r="M149" s="111">
        <f>IF(RES_hhdet_in_tes!M149=0,"",RES_hhdet_in_tes!M149/RES_hhdet_in_fec!M149)</f>
        <v>0.63951702674606881</v>
      </c>
      <c r="N149" s="111">
        <f>IF(RES_hhdet_in_tes!N149=0,"",RES_hhdet_in_tes!N149/RES_hhdet_in_fec!N149)</f>
        <v>0.64815496377323534</v>
      </c>
      <c r="O149" s="111">
        <f>IF(RES_hhdet_in_tes!O149=0,"",RES_hhdet_in_tes!O149/RES_hhdet_in_fec!O149)</f>
        <v>0.67178987925760769</v>
      </c>
      <c r="P149" s="111">
        <f>IF(RES_hhdet_in_tes!P149=0,"",RES_hhdet_in_tes!P149/RES_hhdet_in_fec!P149)</f>
        <v>0.71190074000314807</v>
      </c>
      <c r="Q149" s="111">
        <f>IF(RES_hhdet_in_tes!Q149=0,"",RES_hhdet_in_tes!Q149/RES_hhdet_in_fec!Q149)</f>
        <v>0.73078194176973621</v>
      </c>
      <c r="R149" s="111">
        <f>IF(RES_hhdet_in_tes!R149=0,"",RES_hhdet_in_tes!R149/RES_hhdet_in_fec!R149)</f>
        <v>0.74221963838611349</v>
      </c>
      <c r="S149" s="111">
        <f>IF(RES_hhdet_in_tes!S149=0,"",RES_hhdet_in_tes!S149/RES_hhdet_in_fec!S149)</f>
        <v>0.75582703808524598</v>
      </c>
      <c r="T149" s="111">
        <f>IF(RES_hhdet_in_tes!T149=0,"",RES_hhdet_in_tes!T149/RES_hhdet_in_fec!T149)</f>
        <v>0.78308478006972726</v>
      </c>
      <c r="U149" s="111">
        <f>IF(RES_hhdet_in_tes!U149=0,"",RES_hhdet_in_tes!U149/RES_hhdet_in_fec!U149)</f>
        <v>0.78944854916302998</v>
      </c>
      <c r="V149" s="111">
        <f>IF(RES_hhdet_in_tes!V149=0,"",RES_hhdet_in_tes!V149/RES_hhdet_in_fec!V149)</f>
        <v>0.79618901708665879</v>
      </c>
      <c r="W149" s="111">
        <f>IF(RES_hhdet_in_tes!W149=0,"",RES_hhdet_in_tes!W149/RES_hhdet_in_fec!W149)</f>
        <v>0.79653127157447612</v>
      </c>
      <c r="X149" s="111">
        <f>IF(RES_hhdet_in_tes!X149=0,"",RES_hhdet_in_tes!X149/RES_hhdet_in_fec!X149)</f>
        <v>0.79995821866110262</v>
      </c>
      <c r="Y149" s="111">
        <f>IF(RES_hhdet_in_tes!Y149=0,"",RES_hhdet_in_tes!Y149/RES_hhdet_in_fec!Y149)</f>
        <v>0.8041255781991612</v>
      </c>
      <c r="DA149" s="63" t="s">
        <v>3727</v>
      </c>
    </row>
    <row r="150" spans="1:105" ht="12" customHeight="1" x14ac:dyDescent="0.25">
      <c r="A150" s="97" t="s">
        <v>123</v>
      </c>
      <c r="B150" s="111"/>
      <c r="C150" s="111">
        <f>IF(RES_hhdet_in_tes!C150=0,"",RES_hhdet_in_tes!C150/RES_hhdet_in_fec!C150)</f>
        <v>0.87794248692189125</v>
      </c>
      <c r="D150" s="111">
        <f>IF(RES_hhdet_in_tes!D150=0,"",RES_hhdet_in_tes!D150/RES_hhdet_in_fec!D150)</f>
        <v>0.87903938636974133</v>
      </c>
      <c r="E150" s="111">
        <f>IF(RES_hhdet_in_tes!E150=0,"",RES_hhdet_in_tes!E150/RES_hhdet_in_fec!E150)</f>
        <v>0.89484029117373998</v>
      </c>
      <c r="F150" s="111">
        <f>IF(RES_hhdet_in_tes!F150=0,"",RES_hhdet_in_tes!F150/RES_hhdet_in_fec!F150)</f>
        <v>0.89121676919784065</v>
      </c>
      <c r="G150" s="111">
        <f>IF(RES_hhdet_in_tes!G150=0,"",RES_hhdet_in_tes!G150/RES_hhdet_in_fec!G150)</f>
        <v>0.88206975031744805</v>
      </c>
      <c r="H150" s="111">
        <f>IF(RES_hhdet_in_tes!H150=0,"",RES_hhdet_in_tes!H150/RES_hhdet_in_fec!H150)</f>
        <v>0.88383223354670426</v>
      </c>
      <c r="I150" s="111">
        <f>IF(RES_hhdet_in_tes!I150=0,"",RES_hhdet_in_tes!I150/RES_hhdet_in_fec!I150)</f>
        <v>0.89321098207825333</v>
      </c>
      <c r="J150" s="111">
        <f>IF(RES_hhdet_in_tes!J150=0,"",RES_hhdet_in_tes!J150/RES_hhdet_in_fec!J150)</f>
        <v>0.89066188356590204</v>
      </c>
      <c r="K150" s="111">
        <f>IF(RES_hhdet_in_tes!K150=0,"",RES_hhdet_in_tes!K150/RES_hhdet_in_fec!K150)</f>
        <v>0.88830381714422268</v>
      </c>
      <c r="L150" s="111">
        <f>IF(RES_hhdet_in_tes!L150=0,"",RES_hhdet_in_tes!L150/RES_hhdet_in_fec!L150)</f>
        <v>0.90666159427387993</v>
      </c>
      <c r="M150" s="111">
        <f>IF(RES_hhdet_in_tes!M150=0,"",RES_hhdet_in_tes!M150/RES_hhdet_in_fec!M150)</f>
        <v>0.93016285387267728</v>
      </c>
      <c r="N150" s="111">
        <f>IF(RES_hhdet_in_tes!N150=0,"",RES_hhdet_in_tes!N150/RES_hhdet_in_fec!N150)</f>
        <v>0.93709458038936699</v>
      </c>
      <c r="O150" s="111">
        <f>IF(RES_hhdet_in_tes!O150=0,"",RES_hhdet_in_tes!O150/RES_hhdet_in_fec!O150)</f>
        <v>0.94582600757250679</v>
      </c>
      <c r="P150" s="111">
        <f>IF(RES_hhdet_in_tes!P150=0,"",RES_hhdet_in_tes!P150/RES_hhdet_in_fec!P150)</f>
        <v>0.93371720174427997</v>
      </c>
      <c r="Q150" s="111">
        <f>IF(RES_hhdet_in_tes!Q150=0,"",RES_hhdet_in_tes!Q150/RES_hhdet_in_fec!Q150)</f>
        <v>0.95951030989650088</v>
      </c>
      <c r="R150" s="111">
        <f>IF(RES_hhdet_in_tes!R150=0,"",RES_hhdet_in_tes!R150/RES_hhdet_in_fec!R150)</f>
        <v>0.94165374579143046</v>
      </c>
      <c r="S150" s="111">
        <f>IF(RES_hhdet_in_tes!S150=0,"",RES_hhdet_in_tes!S150/RES_hhdet_in_fec!S150)</f>
        <v>0.9587229425933399</v>
      </c>
      <c r="T150" s="111">
        <f>IF(RES_hhdet_in_tes!T150=0,"",RES_hhdet_in_tes!T150/RES_hhdet_in_fec!T150)</f>
        <v>0.95372914250558749</v>
      </c>
      <c r="U150" s="111">
        <f>IF(RES_hhdet_in_tes!U150=0,"",RES_hhdet_in_tes!U150/RES_hhdet_in_fec!U150)</f>
        <v>0.96330704728737138</v>
      </c>
      <c r="V150" s="111">
        <f>IF(RES_hhdet_in_tes!V150=0,"",RES_hhdet_in_tes!V150/RES_hhdet_in_fec!V150)</f>
        <v>0.95836952639647988</v>
      </c>
      <c r="W150" s="111">
        <f>IF(RES_hhdet_in_tes!W150=0,"",RES_hhdet_in_tes!W150/RES_hhdet_in_fec!W150)</f>
        <v>0.94425345849433395</v>
      </c>
      <c r="X150" s="111">
        <f>IF(RES_hhdet_in_tes!X150=0,"",RES_hhdet_in_tes!X150/RES_hhdet_in_fec!X150)</f>
        <v>0.95822275175277705</v>
      </c>
      <c r="Y150" s="111">
        <f>IF(RES_hhdet_in_tes!Y150=0,"",RES_hhdet_in_tes!Y150/RES_hhdet_in_fec!Y150)</f>
        <v>0.93006108486408423</v>
      </c>
      <c r="DA150" s="63" t="s">
        <v>3728</v>
      </c>
    </row>
    <row r="151" spans="1:105" ht="12" customHeight="1" x14ac:dyDescent="0.25">
      <c r="A151" s="100" t="s">
        <v>50</v>
      </c>
      <c r="B151" s="112"/>
      <c r="C151" s="112">
        <f>IF(RES_hhdet_in_tes!C151=0,"",RES_hhdet_in_tes!C151/RES_hhdet_in_fec!C151)</f>
        <v>0.60884005431047494</v>
      </c>
      <c r="D151" s="112">
        <f>IF(RES_hhdet_in_tes!D151=0,"",RES_hhdet_in_tes!D151/RES_hhdet_in_fec!D151)</f>
        <v>0.59682298795877664</v>
      </c>
      <c r="E151" s="112">
        <f>IF(RES_hhdet_in_tes!E151=0,"",RES_hhdet_in_tes!E151/RES_hhdet_in_fec!E151)</f>
        <v>0.59492746788201034</v>
      </c>
      <c r="F151" s="112">
        <f>IF(RES_hhdet_in_tes!F151=0,"",RES_hhdet_in_tes!F151/RES_hhdet_in_fec!F151)</f>
        <v>0.6139819654923564</v>
      </c>
      <c r="G151" s="112">
        <f>IF(RES_hhdet_in_tes!G151=0,"",RES_hhdet_in_tes!G151/RES_hhdet_in_fec!G151)</f>
        <v>0.61596226983143476</v>
      </c>
      <c r="H151" s="112">
        <f>IF(RES_hhdet_in_tes!H151=0,"",RES_hhdet_in_tes!H151/RES_hhdet_in_fec!H151)</f>
        <v>0.62617174919932739</v>
      </c>
      <c r="I151" s="112">
        <f>IF(RES_hhdet_in_tes!I151=0,"",RES_hhdet_in_tes!I151/RES_hhdet_in_fec!I151)</f>
        <v>0.60524274047246007</v>
      </c>
      <c r="J151" s="112">
        <f>IF(RES_hhdet_in_tes!J151=0,"",RES_hhdet_in_tes!J151/RES_hhdet_in_fec!J151)</f>
        <v>0.62218988346064696</v>
      </c>
      <c r="K151" s="112">
        <f>IF(RES_hhdet_in_tes!K151=0,"",RES_hhdet_in_tes!K151/RES_hhdet_in_fec!K151)</f>
        <v>0.62291236994766896</v>
      </c>
      <c r="L151" s="112">
        <f>IF(RES_hhdet_in_tes!L151=0,"",RES_hhdet_in_tes!L151/RES_hhdet_in_fec!L151)</f>
        <v>0.61686922799596</v>
      </c>
      <c r="M151" s="112">
        <f>IF(RES_hhdet_in_tes!M151=0,"",RES_hhdet_in_tes!M151/RES_hhdet_in_fec!M151)</f>
        <v>0.64572635337057827</v>
      </c>
      <c r="N151" s="112">
        <f>IF(RES_hhdet_in_tes!N151=0,"",RES_hhdet_in_tes!N151/RES_hhdet_in_fec!N151)</f>
        <v>0.64182059637495015</v>
      </c>
      <c r="O151" s="112">
        <f>IF(RES_hhdet_in_tes!O151=0,"",RES_hhdet_in_tes!O151/RES_hhdet_in_fec!O151)</f>
        <v>0.65821879938831163</v>
      </c>
      <c r="P151" s="112">
        <f>IF(RES_hhdet_in_tes!P151=0,"",RES_hhdet_in_tes!P151/RES_hhdet_in_fec!P151)</f>
        <v>0.73556047074460928</v>
      </c>
      <c r="Q151" s="112">
        <f>IF(RES_hhdet_in_tes!Q151=0,"",RES_hhdet_in_tes!Q151/RES_hhdet_in_fec!Q151)</f>
        <v>0.71149361626100449</v>
      </c>
      <c r="R151" s="112">
        <f>IF(RES_hhdet_in_tes!R151=0,"",RES_hhdet_in_tes!R151/RES_hhdet_in_fec!R151)</f>
        <v>0.77928021543497317</v>
      </c>
      <c r="S151" s="112">
        <f>IF(RES_hhdet_in_tes!S151=0,"",RES_hhdet_in_tes!S151/RES_hhdet_in_fec!S151)</f>
        <v>0.74013383539570365</v>
      </c>
      <c r="T151" s="112">
        <f>IF(RES_hhdet_in_tes!T151=0,"",RES_hhdet_in_tes!T151/RES_hhdet_in_fec!T151)</f>
        <v>0.80706661672707936</v>
      </c>
      <c r="U151" s="112">
        <f>IF(RES_hhdet_in_tes!U151=0,"",RES_hhdet_in_tes!U151/RES_hhdet_in_fec!U151)</f>
        <v>0.78863762626137035</v>
      </c>
      <c r="V151" s="112">
        <f>IF(RES_hhdet_in_tes!V151=0,"",RES_hhdet_in_tes!V151/RES_hhdet_in_fec!V151)</f>
        <v>0.79531974443608988</v>
      </c>
      <c r="W151" s="112">
        <f>IF(RES_hhdet_in_tes!W151=0,"",RES_hhdet_in_tes!W151/RES_hhdet_in_fec!W151)</f>
        <v>0.78300403236722882</v>
      </c>
      <c r="X151" s="112">
        <f>IF(RES_hhdet_in_tes!X151=0,"",RES_hhdet_in_tes!X151/RES_hhdet_in_fec!X151)</f>
        <v>0.79936368828240156</v>
      </c>
      <c r="Y151" s="112">
        <f>IF(RES_hhdet_in_tes!Y151=0,"",RES_hhdet_in_tes!Y151/RES_hhdet_in_fec!Y151)</f>
        <v>0.80213669388995024</v>
      </c>
      <c r="DA151" s="131" t="s">
        <v>3729</v>
      </c>
    </row>
    <row r="152" spans="1:105" ht="12" customHeight="1" x14ac:dyDescent="0.25">
      <c r="A152" s="103" t="s">
        <v>52</v>
      </c>
      <c r="B152" s="113"/>
      <c r="C152" s="113">
        <f>IF(RES_hhdet_in_tes!C152=0,"",RES_hhdet_in_tes!C152/RES_hhdet_in_fec!C152)</f>
        <v>1</v>
      </c>
      <c r="D152" s="113">
        <f>IF(RES_hhdet_in_tes!D152=0,"",RES_hhdet_in_tes!D152/RES_hhdet_in_fec!D152)</f>
        <v>1</v>
      </c>
      <c r="E152" s="113">
        <f>IF(RES_hhdet_in_tes!E152=0,"",RES_hhdet_in_tes!E152/RES_hhdet_in_fec!E152)</f>
        <v>1</v>
      </c>
      <c r="F152" s="113">
        <f>IF(RES_hhdet_in_tes!F152=0,"",RES_hhdet_in_tes!F152/RES_hhdet_in_fec!F152)</f>
        <v>1</v>
      </c>
      <c r="G152" s="113">
        <f>IF(RES_hhdet_in_tes!G152=0,"",RES_hhdet_in_tes!G152/RES_hhdet_in_fec!G152)</f>
        <v>1</v>
      </c>
      <c r="H152" s="113">
        <f>IF(RES_hhdet_in_tes!H152=0,"",RES_hhdet_in_tes!H152/RES_hhdet_in_fec!H152)</f>
        <v>1</v>
      </c>
      <c r="I152" s="113">
        <f>IF(RES_hhdet_in_tes!I152=0,"",RES_hhdet_in_tes!I152/RES_hhdet_in_fec!I152)</f>
        <v>1</v>
      </c>
      <c r="J152" s="113">
        <f>IF(RES_hhdet_in_tes!J152=0,"",RES_hhdet_in_tes!J152/RES_hhdet_in_fec!J152)</f>
        <v>1</v>
      </c>
      <c r="K152" s="113">
        <f>IF(RES_hhdet_in_tes!K152=0,"",RES_hhdet_in_tes!K152/RES_hhdet_in_fec!K152)</f>
        <v>1</v>
      </c>
      <c r="L152" s="113">
        <f>IF(RES_hhdet_in_tes!L152=0,"",RES_hhdet_in_tes!L152/RES_hhdet_in_fec!L152)</f>
        <v>1</v>
      </c>
      <c r="M152" s="113">
        <f>IF(RES_hhdet_in_tes!M152=0,"",RES_hhdet_in_tes!M152/RES_hhdet_in_fec!M152)</f>
        <v>1</v>
      </c>
      <c r="N152" s="113">
        <f>IF(RES_hhdet_in_tes!N152=0,"",RES_hhdet_in_tes!N152/RES_hhdet_in_fec!N152)</f>
        <v>1</v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>
        <f>IF(RES_hhdet_in_tes!Q152=0,"",RES_hhdet_in_tes!Q152/RES_hhdet_in_fec!Q152)</f>
        <v>1</v>
      </c>
      <c r="R152" s="113">
        <f>IF(RES_hhdet_in_tes!R152=0,"",RES_hhdet_in_tes!R152/RES_hhdet_in_fec!R152)</f>
        <v>1</v>
      </c>
      <c r="S152" s="113">
        <f>IF(RES_hhdet_in_tes!S152=0,"",RES_hhdet_in_tes!S152/RES_hhdet_in_fec!S152)</f>
        <v>1</v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X152" s="113">
        <f>IF(RES_hhdet_in_tes!X152=0,"",RES_hhdet_in_tes!X152/RES_hhdet_in_fec!X152)</f>
        <v>1</v>
      </c>
      <c r="Y152" s="113">
        <f>IF(RES_hhdet_in_tes!Y152=0,"",RES_hhdet_in_tes!Y152/RES_hhdet_in_fec!Y152)</f>
        <v>1</v>
      </c>
      <c r="DA152" s="132" t="s">
        <v>3730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0.69111712338511899</v>
      </c>
      <c r="D153" s="112">
        <f>IF(RES_hhdet_in_tes!D153=0,"",RES_hhdet_in_tes!D153/RES_hhdet_in_fec!D153)</f>
        <v>0.6959724182561442</v>
      </c>
      <c r="E153" s="112">
        <f>IF(RES_hhdet_in_tes!E153=0,"",RES_hhdet_in_tes!E153/RES_hhdet_in_fec!E153)</f>
        <v>0.68640465928055472</v>
      </c>
      <c r="F153" s="112">
        <f>IF(RES_hhdet_in_tes!F153=0,"",RES_hhdet_in_tes!F153/RES_hhdet_in_fec!F153)</f>
        <v>0.69047120083392222</v>
      </c>
      <c r="G153" s="112">
        <f>IF(RES_hhdet_in_tes!G153=0,"",RES_hhdet_in_tes!G153/RES_hhdet_in_fec!G153)</f>
        <v>0.69297469462518568</v>
      </c>
      <c r="H153" s="112">
        <f>IF(RES_hhdet_in_tes!H153=0,"",RES_hhdet_in_tes!H153/RES_hhdet_in_fec!H153)</f>
        <v>0.70180367194225313</v>
      </c>
      <c r="I153" s="112">
        <f>IF(RES_hhdet_in_tes!I153=0,"",RES_hhdet_in_tes!I153/RES_hhdet_in_fec!I153)</f>
        <v>0.70868127501369471</v>
      </c>
      <c r="J153" s="112">
        <f>IF(RES_hhdet_in_tes!J153=0,"",RES_hhdet_in_tes!J153/RES_hhdet_in_fec!J153)</f>
        <v>0.70492515827209268</v>
      </c>
      <c r="K153" s="112">
        <f>IF(RES_hhdet_in_tes!K153=0,"",RES_hhdet_in_tes!K153/RES_hhdet_in_fec!K153)</f>
        <v>0.70169429107668158</v>
      </c>
      <c r="L153" s="112">
        <f>IF(RES_hhdet_in_tes!L153=0,"",RES_hhdet_in_tes!L153/RES_hhdet_in_fec!L153)</f>
        <v>0.71808988868148371</v>
      </c>
      <c r="M153" s="112">
        <f>IF(RES_hhdet_in_tes!M153=0,"",RES_hhdet_in_tes!M153/RES_hhdet_in_fec!M153)</f>
        <v>0.71329787544558498</v>
      </c>
      <c r="N153" s="112">
        <f>IF(RES_hhdet_in_tes!N153=0,"",RES_hhdet_in_tes!N153/RES_hhdet_in_fec!N153)</f>
        <v>0.72483414879394936</v>
      </c>
      <c r="O153" s="112">
        <f>IF(RES_hhdet_in_tes!O153=0,"",RES_hhdet_in_tes!O153/RES_hhdet_in_fec!O153)</f>
        <v>0.72431477134033606</v>
      </c>
      <c r="P153" s="112">
        <f>IF(RES_hhdet_in_tes!P153=0,"",RES_hhdet_in_tes!P153/RES_hhdet_in_fec!P153)</f>
        <v>0.73939268074945841</v>
      </c>
      <c r="Q153" s="112">
        <f>IF(RES_hhdet_in_tes!Q153=0,"",RES_hhdet_in_tes!Q153/RES_hhdet_in_fec!Q153)</f>
        <v>0.75062280427515671</v>
      </c>
      <c r="R153" s="112">
        <f>IF(RES_hhdet_in_tes!R153=0,"",RES_hhdet_in_tes!R153/RES_hhdet_in_fec!R153)</f>
        <v>0.75963899836656579</v>
      </c>
      <c r="S153" s="112">
        <f>IF(RES_hhdet_in_tes!S153=0,"",RES_hhdet_in_tes!S153/RES_hhdet_in_fec!S153)</f>
        <v>0.7734157187547186</v>
      </c>
      <c r="T153" s="112">
        <f>IF(RES_hhdet_in_tes!T153=0,"",RES_hhdet_in_tes!T153/RES_hhdet_in_fec!T153)</f>
        <v>0.77891897270950139</v>
      </c>
      <c r="U153" s="112">
        <f>IF(RES_hhdet_in_tes!U153=0,"",RES_hhdet_in_tes!U153/RES_hhdet_in_fec!U153)</f>
        <v>0.78240056295861837</v>
      </c>
      <c r="V153" s="112">
        <f>IF(RES_hhdet_in_tes!V153=0,"",RES_hhdet_in_tes!V153/RES_hhdet_in_fec!V153)</f>
        <v>0.79435408986245815</v>
      </c>
      <c r="W153" s="112">
        <f>IF(RES_hhdet_in_tes!W153=0,"",RES_hhdet_in_tes!W153/RES_hhdet_in_fec!W153)</f>
        <v>0.7983443669076048</v>
      </c>
      <c r="X153" s="112">
        <f>IF(RES_hhdet_in_tes!X153=0,"",RES_hhdet_in_tes!X153/RES_hhdet_in_fec!X153)</f>
        <v>0.8210372685332783</v>
      </c>
      <c r="Y153" s="112">
        <f>IF(RES_hhdet_in_tes!Y153=0,"",RES_hhdet_in_tes!Y153/RES_hhdet_in_fec!Y153)</f>
        <v>0.83138563528259157</v>
      </c>
      <c r="DA153" s="131" t="s">
        <v>3731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0.85467391621043109</v>
      </c>
      <c r="D154" s="113">
        <f>IF(RES_hhdet_in_tes!D154=0,"",RES_hhdet_in_tes!D154/RES_hhdet_in_fec!D154)</f>
        <v>0.85411384836149706</v>
      </c>
      <c r="E154" s="113">
        <f>IF(RES_hhdet_in_tes!E154=0,"",RES_hhdet_in_tes!E154/RES_hhdet_in_fec!E154)</f>
        <v>0.86804720729342322</v>
      </c>
      <c r="F154" s="113">
        <f>IF(RES_hhdet_in_tes!F154=0,"",RES_hhdet_in_tes!F154/RES_hhdet_in_fec!F154)</f>
        <v>0.85681134004763226</v>
      </c>
      <c r="G154" s="113">
        <f>IF(RES_hhdet_in_tes!G154=0,"",RES_hhdet_in_tes!G154/RES_hhdet_in_fec!G154)</f>
        <v>0.86741839086947548</v>
      </c>
      <c r="H154" s="113">
        <f>IF(RES_hhdet_in_tes!H154=0,"",RES_hhdet_in_tes!H154/RES_hhdet_in_fec!H154)</f>
        <v>0.88115245366094075</v>
      </c>
      <c r="I154" s="113">
        <f>IF(RES_hhdet_in_tes!I154=0,"",RES_hhdet_in_tes!I154/RES_hhdet_in_fec!I154)</f>
        <v>0.86370242156192489</v>
      </c>
      <c r="J154" s="113">
        <f>IF(RES_hhdet_in_tes!J154=0,"",RES_hhdet_in_tes!J154/RES_hhdet_in_fec!J154)</f>
        <v>0.87245231349658903</v>
      </c>
      <c r="K154" s="113">
        <f>IF(RES_hhdet_in_tes!K154=0,"",RES_hhdet_in_tes!K154/RES_hhdet_in_fec!K154)</f>
        <v>0.87948500516327199</v>
      </c>
      <c r="L154" s="113">
        <f>IF(RES_hhdet_in_tes!L154=0,"",RES_hhdet_in_tes!L154/RES_hhdet_in_fec!L154)</f>
        <v>0.87411095885208034</v>
      </c>
      <c r="M154" s="113">
        <f>IF(RES_hhdet_in_tes!M154=0,"",RES_hhdet_in_tes!M154/RES_hhdet_in_fec!M154)</f>
        <v>0.89160961378890213</v>
      </c>
      <c r="N154" s="113">
        <f>IF(RES_hhdet_in_tes!N154=0,"",RES_hhdet_in_tes!N154/RES_hhdet_in_fec!N154)</f>
        <v>0.89561166496190781</v>
      </c>
      <c r="O154" s="113">
        <f>IF(RES_hhdet_in_tes!O154=0,"",RES_hhdet_in_tes!O154/RES_hhdet_in_fec!O154)</f>
        <v>0.88709800026981855</v>
      </c>
      <c r="P154" s="113">
        <f>IF(RES_hhdet_in_tes!P154=0,"",RES_hhdet_in_tes!P154/RES_hhdet_in_fec!P154)</f>
        <v>0.90774825567378037</v>
      </c>
      <c r="Q154" s="113">
        <f>IF(RES_hhdet_in_tes!Q154=0,"",RES_hhdet_in_tes!Q154/RES_hhdet_in_fec!Q154)</f>
        <v>0.91362655303502982</v>
      </c>
      <c r="R154" s="113">
        <f>IF(RES_hhdet_in_tes!R154=0,"",RES_hhdet_in_tes!R154/RES_hhdet_in_fec!R154)</f>
        <v>0.91815852198665449</v>
      </c>
      <c r="S154" s="113">
        <f>IF(RES_hhdet_in_tes!S154=0,"",RES_hhdet_in_tes!S154/RES_hhdet_in_fec!S154)</f>
        <v>0.9200823155306741</v>
      </c>
      <c r="T154" s="113">
        <f>IF(RES_hhdet_in_tes!T154=0,"",RES_hhdet_in_tes!T154/RES_hhdet_in_fec!T154)</f>
        <v>0.92291367996164331</v>
      </c>
      <c r="U154" s="113">
        <f>IF(RES_hhdet_in_tes!U154=0,"",RES_hhdet_in_tes!U154/RES_hhdet_in_fec!U154)</f>
        <v>0.92803696415115233</v>
      </c>
      <c r="V154" s="113">
        <f>IF(RES_hhdet_in_tes!V154=0,"",RES_hhdet_in_tes!V154/RES_hhdet_in_fec!V154)</f>
        <v>0.92952864085373144</v>
      </c>
      <c r="W154" s="113">
        <f>IF(RES_hhdet_in_tes!W154=0,"",RES_hhdet_in_tes!W154/RES_hhdet_in_fec!W154)</f>
        <v>0.93294710294064365</v>
      </c>
      <c r="X154" s="113">
        <f>IF(RES_hhdet_in_tes!X154=0,"",RES_hhdet_in_tes!X154/RES_hhdet_in_fec!X154)</f>
        <v>0.94927970835473852</v>
      </c>
      <c r="Y154" s="113">
        <f>IF(RES_hhdet_in_tes!Y154=0,"",RES_hhdet_in_tes!Y154/RES_hhdet_in_fec!Y154)</f>
        <v>0.95200349354902303</v>
      </c>
      <c r="DA154" s="132" t="s">
        <v>3732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0.71910838684864342</v>
      </c>
      <c r="D155" s="111">
        <f>IF(RES_hhdet_in_tes!D155=0,"",RES_hhdet_in_tes!D155/RES_hhdet_in_fec!D155)</f>
        <v>0.71685488752809901</v>
      </c>
      <c r="E155" s="111">
        <f>IF(RES_hhdet_in_tes!E155=0,"",RES_hhdet_in_tes!E155/RES_hhdet_in_fec!E155)</f>
        <v>0.73228492863751227</v>
      </c>
      <c r="F155" s="111">
        <f>IF(RES_hhdet_in_tes!F155=0,"",RES_hhdet_in_tes!F155/RES_hhdet_in_fec!F155)</f>
        <v>0.70649089526931275</v>
      </c>
      <c r="G155" s="111">
        <f>IF(RES_hhdet_in_tes!G155=0,"",RES_hhdet_in_tes!G155/RES_hhdet_in_fec!G155)</f>
        <v>0.7248608979089165</v>
      </c>
      <c r="H155" s="111">
        <f>IF(RES_hhdet_in_tes!H155=0,"",RES_hhdet_in_tes!H155/RES_hhdet_in_fec!H155)</f>
        <v>0.74108153312426051</v>
      </c>
      <c r="I155" s="111">
        <f>IF(RES_hhdet_in_tes!I155=0,"",RES_hhdet_in_tes!I155/RES_hhdet_in_fec!I155)</f>
        <v>0.73713237490016081</v>
      </c>
      <c r="J155" s="111">
        <f>IF(RES_hhdet_in_tes!J155=0,"",RES_hhdet_in_tes!J155/RES_hhdet_in_fec!J155)</f>
        <v>0.72767757774335429</v>
      </c>
      <c r="K155" s="111">
        <f>IF(RES_hhdet_in_tes!K155=0,"",RES_hhdet_in_tes!K155/RES_hhdet_in_fec!K155)</f>
        <v>0.73872694033441877</v>
      </c>
      <c r="L155" s="111">
        <f>IF(RES_hhdet_in_tes!L155=0,"",RES_hhdet_in_tes!L155/RES_hhdet_in_fec!L155)</f>
        <v>0.72896860526841178</v>
      </c>
      <c r="M155" s="111">
        <f>IF(RES_hhdet_in_tes!M155=0,"",RES_hhdet_in_tes!M155/RES_hhdet_in_fec!M155)</f>
        <v>0.76351745448395048</v>
      </c>
      <c r="N155" s="111">
        <f>IF(RES_hhdet_in_tes!N155=0,"",RES_hhdet_in_tes!N155/RES_hhdet_in_fec!N155)</f>
        <v>0.75954658852825707</v>
      </c>
      <c r="O155" s="111">
        <f>IF(RES_hhdet_in_tes!O155=0,"",RES_hhdet_in_tes!O155/RES_hhdet_in_fec!O155)</f>
        <v>0.76514187544218348</v>
      </c>
      <c r="P155" s="111">
        <f>IF(RES_hhdet_in_tes!P155=0,"",RES_hhdet_in_tes!P155/RES_hhdet_in_fec!P155)</f>
        <v>0.78343684914408374</v>
      </c>
      <c r="Q155" s="111">
        <f>IF(RES_hhdet_in_tes!Q155=0,"",RES_hhdet_in_tes!Q155/RES_hhdet_in_fec!Q155)</f>
        <v>0.79214966373244211</v>
      </c>
      <c r="R155" s="111">
        <f>IF(RES_hhdet_in_tes!R155=0,"",RES_hhdet_in_tes!R155/RES_hhdet_in_fec!R155)</f>
        <v>0.79939571439096679</v>
      </c>
      <c r="S155" s="111">
        <f>IF(RES_hhdet_in_tes!S155=0,"",RES_hhdet_in_tes!S155/RES_hhdet_in_fec!S155)</f>
        <v>0.80591686000178542</v>
      </c>
      <c r="T155" s="111">
        <f>IF(RES_hhdet_in_tes!T155=0,"",RES_hhdet_in_tes!T155/RES_hhdet_in_fec!T155)</f>
        <v>0.8011323443918511</v>
      </c>
      <c r="U155" s="111">
        <f>IF(RES_hhdet_in_tes!U155=0,"",RES_hhdet_in_tes!U155/RES_hhdet_in_fec!U155)</f>
        <v>0.81470044282468101</v>
      </c>
      <c r="V155" s="111">
        <f>IF(RES_hhdet_in_tes!V155=0,"",RES_hhdet_in_tes!V155/RES_hhdet_in_fec!V155)</f>
        <v>0.81535745623798017</v>
      </c>
      <c r="W155" s="111">
        <f>IF(RES_hhdet_in_tes!W155=0,"",RES_hhdet_in_tes!W155/RES_hhdet_in_fec!W155)</f>
        <v>0.83165466863840209</v>
      </c>
      <c r="X155" s="111">
        <f>IF(RES_hhdet_in_tes!X155=0,"",RES_hhdet_in_tes!X155/RES_hhdet_in_fec!X155)</f>
        <v>0.84124449609304075</v>
      </c>
      <c r="Y155" s="111">
        <f>IF(RES_hhdet_in_tes!Y155=0,"",RES_hhdet_in_tes!Y155/RES_hhdet_in_fec!Y155)</f>
        <v>0.85656415208438097</v>
      </c>
      <c r="DA155" s="63" t="s">
        <v>3733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X156" s="111">
        <f>IF(RES_hhdet_in_tes!X156=0,"",RES_hhdet_in_tes!X156/RES_hhdet_in_fec!X156)</f>
        <v>1</v>
      </c>
      <c r="Y156" s="111">
        <f>IF(RES_hhdet_in_tes!Y156=0,"",RES_hhdet_in_tes!Y156/RES_hhdet_in_fec!Y156)</f>
        <v>1</v>
      </c>
      <c r="DA156" s="63" t="s">
        <v>3734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0.69080250560731804</v>
      </c>
      <c r="D157" s="124">
        <f>IF(RES_hhdet_in_tes!D157=0,"",RES_hhdet_in_tes!D157/RES_hhdet_in_fec!D157)</f>
        <v>0.68169671072816507</v>
      </c>
      <c r="E157" s="124">
        <f>IF(RES_hhdet_in_tes!E157=0,"",RES_hhdet_in_tes!E157/RES_hhdet_in_fec!E157)</f>
        <v>0.67018546478137853</v>
      </c>
      <c r="F157" s="124">
        <f>IF(RES_hhdet_in_tes!F157=0,"",RES_hhdet_in_tes!F157/RES_hhdet_in_fec!F157)</f>
        <v>0.68497772751631125</v>
      </c>
      <c r="G157" s="124">
        <f>IF(RES_hhdet_in_tes!G157=0,"",RES_hhdet_in_tes!G157/RES_hhdet_in_fec!G157)</f>
        <v>0.70609069805570701</v>
      </c>
      <c r="H157" s="124">
        <f>IF(RES_hhdet_in_tes!H157=0,"",RES_hhdet_in_tes!H157/RES_hhdet_in_fec!H157)</f>
        <v>0.71524893448725768</v>
      </c>
      <c r="I157" s="124">
        <f>IF(RES_hhdet_in_tes!I157=0,"",RES_hhdet_in_tes!I157/RES_hhdet_in_fec!I157)</f>
        <v>0.71665449102691658</v>
      </c>
      <c r="J157" s="124">
        <f>IF(RES_hhdet_in_tes!J157=0,"",RES_hhdet_in_tes!J157/RES_hhdet_in_fec!J157)</f>
        <v>0.71815673134173064</v>
      </c>
      <c r="K157" s="124">
        <f>IF(RES_hhdet_in_tes!K157=0,"",RES_hhdet_in_tes!K157/RES_hhdet_in_fec!K157)</f>
        <v>0.69789937618848241</v>
      </c>
      <c r="L157" s="124">
        <f>IF(RES_hhdet_in_tes!L157=0,"",RES_hhdet_in_tes!L157/RES_hhdet_in_fec!L157)</f>
        <v>0.70337449692698684</v>
      </c>
      <c r="M157" s="124">
        <f>IF(RES_hhdet_in_tes!M157=0,"",RES_hhdet_in_tes!M157/RES_hhdet_in_fec!M157)</f>
        <v>0.69601323455516517</v>
      </c>
      <c r="N157" s="124">
        <f>IF(RES_hhdet_in_tes!N157=0,"",RES_hhdet_in_tes!N157/RES_hhdet_in_fec!N157)</f>
        <v>0.69513299973344289</v>
      </c>
      <c r="O157" s="124">
        <f>IF(RES_hhdet_in_tes!O157=0,"",RES_hhdet_in_tes!O157/RES_hhdet_in_fec!O157)</f>
        <v>0.71445033682133385</v>
      </c>
      <c r="P157" s="124">
        <f>IF(RES_hhdet_in_tes!P157=0,"",RES_hhdet_in_tes!P157/RES_hhdet_in_fec!P157)</f>
        <v>0.73181497834971798</v>
      </c>
      <c r="Q157" s="124">
        <f>IF(RES_hhdet_in_tes!Q157=0,"",RES_hhdet_in_tes!Q157/RES_hhdet_in_fec!Q157)</f>
        <v>0.75095793712502856</v>
      </c>
      <c r="R157" s="124">
        <f>IF(RES_hhdet_in_tes!R157=0,"",RES_hhdet_in_tes!R157/RES_hhdet_in_fec!R157)</f>
        <v>0.76950038170576618</v>
      </c>
      <c r="S157" s="124">
        <f>IF(RES_hhdet_in_tes!S157=0,"",RES_hhdet_in_tes!S157/RES_hhdet_in_fec!S157)</f>
        <v>0.76913185066189926</v>
      </c>
      <c r="T157" s="124">
        <f>IF(RES_hhdet_in_tes!T157=0,"",RES_hhdet_in_tes!T157/RES_hhdet_in_fec!T157)</f>
        <v>0.78229666604089709</v>
      </c>
      <c r="U157" s="124">
        <f>IF(RES_hhdet_in_tes!U157=0,"",RES_hhdet_in_tes!U157/RES_hhdet_in_fec!U157)</f>
        <v>0.78451731084815823</v>
      </c>
      <c r="V157" s="124">
        <f>IF(RES_hhdet_in_tes!V157=0,"",RES_hhdet_in_tes!V157/RES_hhdet_in_fec!V157)</f>
        <v>0.79972452180971199</v>
      </c>
      <c r="W157" s="124">
        <f>IF(RES_hhdet_in_tes!W157=0,"",RES_hhdet_in_tes!W157/RES_hhdet_in_fec!W157)</f>
        <v>0.8151330192634294</v>
      </c>
      <c r="X157" s="124">
        <f>IF(RES_hhdet_in_tes!X157=0,"",RES_hhdet_in_tes!X157/RES_hhdet_in_fec!X157)</f>
        <v>0.82726955490537302</v>
      </c>
      <c r="Y157" s="124">
        <f>IF(RES_hhdet_in_tes!Y157=0,"",RES_hhdet_in_tes!Y157/RES_hhdet_in_fec!Y157)</f>
        <v>0.83718544947254103</v>
      </c>
      <c r="DA157" s="130" t="s">
        <v>3735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0.56744467747354366</v>
      </c>
      <c r="D158" s="111">
        <f>IF(RES_hhdet_in_tes!D158=0,"",RES_hhdet_in_tes!D158/RES_hhdet_in_fec!D158)</f>
        <v>0.56578322539779391</v>
      </c>
      <c r="E158" s="111">
        <f>IF(RES_hhdet_in_tes!E158=0,"",RES_hhdet_in_tes!E158/RES_hhdet_in_fec!E158)</f>
        <v>0.56761880219658778</v>
      </c>
      <c r="F158" s="111">
        <f>IF(RES_hhdet_in_tes!F158=0,"",RES_hhdet_in_tes!F158/RES_hhdet_in_fec!F158)</f>
        <v>0.5770107633589775</v>
      </c>
      <c r="G158" s="111">
        <f>IF(RES_hhdet_in_tes!G158=0,"",RES_hhdet_in_tes!G158/RES_hhdet_in_fec!G158)</f>
        <v>0.58864570849940767</v>
      </c>
      <c r="H158" s="111">
        <f>IF(RES_hhdet_in_tes!H158=0,"",RES_hhdet_in_tes!H158/RES_hhdet_in_fec!H158)</f>
        <v>0.5974421858846416</v>
      </c>
      <c r="I158" s="111">
        <f>IF(RES_hhdet_in_tes!I158=0,"",RES_hhdet_in_tes!I158/RES_hhdet_in_fec!I158)</f>
        <v>0.59688681155964318</v>
      </c>
      <c r="J158" s="111">
        <f>IF(RES_hhdet_in_tes!J158=0,"",RES_hhdet_in_tes!J158/RES_hhdet_in_fec!J158)</f>
        <v>0.59656557964248125</v>
      </c>
      <c r="K158" s="111">
        <f>IF(RES_hhdet_in_tes!K158=0,"",RES_hhdet_in_tes!K158/RES_hhdet_in_fec!K158)</f>
        <v>0.58646492044975407</v>
      </c>
      <c r="L158" s="111">
        <f>IF(RES_hhdet_in_tes!L158=0,"",RES_hhdet_in_tes!L158/RES_hhdet_in_fec!L158)</f>
        <v>0.58937064740268086</v>
      </c>
      <c r="M158" s="111">
        <f>IF(RES_hhdet_in_tes!M158=0,"",RES_hhdet_in_tes!M158/RES_hhdet_in_fec!M158)</f>
        <v>0.58212435490676928</v>
      </c>
      <c r="N158" s="111">
        <f>IF(RES_hhdet_in_tes!N158=0,"",RES_hhdet_in_tes!N158/RES_hhdet_in_fec!N158)</f>
        <v>0.581684717707313</v>
      </c>
      <c r="O158" s="111">
        <f>IF(RES_hhdet_in_tes!O158=0,"",RES_hhdet_in_tes!O158/RES_hhdet_in_fec!O158)</f>
        <v>0.58719565729619128</v>
      </c>
      <c r="P158" s="111">
        <f>IF(RES_hhdet_in_tes!P158=0,"",RES_hhdet_in_tes!P158/RES_hhdet_in_fec!P158)</f>
        <v>0.59572626796465911</v>
      </c>
      <c r="Q158" s="111">
        <f>IF(RES_hhdet_in_tes!Q158=0,"",RES_hhdet_in_tes!Q158/RES_hhdet_in_fec!Q158)</f>
        <v>0.6009514051722008</v>
      </c>
      <c r="R158" s="111">
        <f>IF(RES_hhdet_in_tes!R158=0,"",RES_hhdet_in_tes!R158/RES_hhdet_in_fec!R158)</f>
        <v>0.60191309235968504</v>
      </c>
      <c r="S158" s="111">
        <f>IF(RES_hhdet_in_tes!S158=0,"",RES_hhdet_in_tes!S158/RES_hhdet_in_fec!S158)</f>
        <v>0.60155971049703838</v>
      </c>
      <c r="T158" s="111">
        <f>IF(RES_hhdet_in_tes!T158=0,"",RES_hhdet_in_tes!T158/RES_hhdet_in_fec!T158)</f>
        <v>0.60628017032146242</v>
      </c>
      <c r="U158" s="111">
        <f>IF(RES_hhdet_in_tes!U158=0,"",RES_hhdet_in_tes!U158/RES_hhdet_in_fec!U158)</f>
        <v>0.61106489522502971</v>
      </c>
      <c r="V158" s="111">
        <f>IF(RES_hhdet_in_tes!V158=0,"",RES_hhdet_in_tes!V158/RES_hhdet_in_fec!V158)</f>
        <v>0.61569023766485886</v>
      </c>
      <c r="W158" s="111">
        <f>IF(RES_hhdet_in_tes!W158=0,"",RES_hhdet_in_tes!W158/RES_hhdet_in_fec!W158)</f>
        <v>0.61786815441239751</v>
      </c>
      <c r="X158" s="111">
        <f>IF(RES_hhdet_in_tes!X158=0,"",RES_hhdet_in_tes!X158/RES_hhdet_in_fec!X158)</f>
        <v>0.61829701388813341</v>
      </c>
      <c r="Y158" s="111">
        <f>IF(RES_hhdet_in_tes!Y158=0,"",RES_hhdet_in_tes!Y158/RES_hhdet_in_fec!Y158)</f>
        <v>0.6151148365552529</v>
      </c>
      <c r="DA158" s="63" t="s">
        <v>3736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0.7561056459876162</v>
      </c>
      <c r="D159" s="45">
        <f>IF(RES_hhdet_in_tes!D159=0,"",RES_hhdet_in_tes!D159/RES_hhdet_in_fec!D159)</f>
        <v>0.7534414816847691</v>
      </c>
      <c r="E159" s="45">
        <f>IF(RES_hhdet_in_tes!E159=0,"",RES_hhdet_in_tes!E159/RES_hhdet_in_fec!E159)</f>
        <v>0.75612927906364602</v>
      </c>
      <c r="F159" s="45">
        <f>IF(RES_hhdet_in_tes!F159=0,"",RES_hhdet_in_tes!F159/RES_hhdet_in_fec!F159)</f>
        <v>0.75761774440679464</v>
      </c>
      <c r="G159" s="45">
        <f>IF(RES_hhdet_in_tes!G159=0,"",RES_hhdet_in_tes!G159/RES_hhdet_in_fec!G159)</f>
        <v>0.76112225576602277</v>
      </c>
      <c r="H159" s="45">
        <f>IF(RES_hhdet_in_tes!H159=0,"",RES_hhdet_in_tes!H159/RES_hhdet_in_fec!H159)</f>
        <v>0.7671820708917112</v>
      </c>
      <c r="I159" s="45">
        <f>IF(RES_hhdet_in_tes!I159=0,"",RES_hhdet_in_tes!I159/RES_hhdet_in_fec!I159)</f>
        <v>0.76758687859877672</v>
      </c>
      <c r="J159" s="45">
        <f>IF(RES_hhdet_in_tes!J159=0,"",RES_hhdet_in_tes!J159/RES_hhdet_in_fec!J159)</f>
        <v>0.77001149001985991</v>
      </c>
      <c r="K159" s="45">
        <f>IF(RES_hhdet_in_tes!K159=0,"",RES_hhdet_in_tes!K159/RES_hhdet_in_fec!K159)</f>
        <v>0.76823466939555884</v>
      </c>
      <c r="L159" s="45">
        <f>IF(RES_hhdet_in_tes!L159=0,"",RES_hhdet_in_tes!L159/RES_hhdet_in_fec!L159)</f>
        <v>0.7741481358157859</v>
      </c>
      <c r="M159" s="45">
        <f>IF(RES_hhdet_in_tes!M159=0,"",RES_hhdet_in_tes!M159/RES_hhdet_in_fec!M159)</f>
        <v>0.77622626209279222</v>
      </c>
      <c r="N159" s="45">
        <f>IF(RES_hhdet_in_tes!N159=0,"",RES_hhdet_in_tes!N159/RES_hhdet_in_fec!N159)</f>
        <v>0.78183663389468017</v>
      </c>
      <c r="O159" s="45">
        <f>IF(RES_hhdet_in_tes!O159=0,"",RES_hhdet_in_tes!O159/RES_hhdet_in_fec!O159)</f>
        <v>0.78848673610885711</v>
      </c>
      <c r="P159" s="45">
        <f>IF(RES_hhdet_in_tes!P159=0,"",RES_hhdet_in_tes!P159/RES_hhdet_in_fec!P159)</f>
        <v>0.79416135769973795</v>
      </c>
      <c r="Q159" s="45">
        <f>IF(RES_hhdet_in_tes!Q159=0,"",RES_hhdet_in_tes!Q159/RES_hhdet_in_fec!Q159)</f>
        <v>0.80297284497987853</v>
      </c>
      <c r="R159" s="45">
        <f>IF(RES_hhdet_in_tes!R159=0,"",RES_hhdet_in_tes!R159/RES_hhdet_in_fec!R159)</f>
        <v>0.81395008564849813</v>
      </c>
      <c r="S159" s="45">
        <f>IF(RES_hhdet_in_tes!S159=0,"",RES_hhdet_in_tes!S159/RES_hhdet_in_fec!S159)</f>
        <v>0.82975418345293994</v>
      </c>
      <c r="T159" s="45">
        <f>IF(RES_hhdet_in_tes!T159=0,"",RES_hhdet_in_tes!T159/RES_hhdet_in_fec!T159)</f>
        <v>0.84590576021923858</v>
      </c>
      <c r="U159" s="45">
        <f>IF(RES_hhdet_in_tes!U159=0,"",RES_hhdet_in_tes!U159/RES_hhdet_in_fec!U159)</f>
        <v>0.86165504844018093</v>
      </c>
      <c r="V159" s="45">
        <f>IF(RES_hhdet_in_tes!V159=0,"",RES_hhdet_in_tes!V159/RES_hhdet_in_fec!V159)</f>
        <v>0.87545511271778909</v>
      </c>
      <c r="W159" s="45">
        <f>IF(RES_hhdet_in_tes!W159=0,"",RES_hhdet_in_tes!W159/RES_hhdet_in_fec!W159)</f>
        <v>0.88459981125332854</v>
      </c>
      <c r="X159" s="45">
        <f>IF(RES_hhdet_in_tes!X159=0,"",RES_hhdet_in_tes!X159/RES_hhdet_in_fec!X159)</f>
        <v>0.89280349594190367</v>
      </c>
      <c r="Y159" s="45">
        <f>IF(RES_hhdet_in_tes!Y159=0,"",RES_hhdet_in_tes!Y159/RES_hhdet_in_fec!Y159)</f>
        <v>0.89735712613182173</v>
      </c>
      <c r="DA159" s="60" t="s">
        <v>3737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0.74140491177833279</v>
      </c>
      <c r="D161" s="119">
        <f>IF(RES_hhdet_in_tes!D161=0,"",RES_hhdet_in_tes!D161/RES_hhdet_in_fec!D161)</f>
        <v>0.75062258827154249</v>
      </c>
      <c r="E161" s="119">
        <f>IF(RES_hhdet_in_tes!E161=0,"",RES_hhdet_in_tes!E161/RES_hhdet_in_fec!E161)</f>
        <v>0.76444659672326454</v>
      </c>
      <c r="F161" s="119">
        <f>IF(RES_hhdet_in_tes!F161=0,"",RES_hhdet_in_tes!F161/RES_hhdet_in_fec!F161)</f>
        <v>0.75674819575288632</v>
      </c>
      <c r="G161" s="119">
        <f>IF(RES_hhdet_in_tes!G161=0,"",RES_hhdet_in_tes!G161/RES_hhdet_in_fec!G161)</f>
        <v>0.75988311303738387</v>
      </c>
      <c r="H161" s="119">
        <f>IF(RES_hhdet_in_tes!H161=0,"",RES_hhdet_in_tes!H161/RES_hhdet_in_fec!H161)</f>
        <v>0.76316477179625308</v>
      </c>
      <c r="I161" s="119">
        <f>IF(RES_hhdet_in_tes!I161=0,"",RES_hhdet_in_tes!I161/RES_hhdet_in_fec!I161)</f>
        <v>0.7630440063381474</v>
      </c>
      <c r="J161" s="119">
        <f>IF(RES_hhdet_in_tes!J161=0,"",RES_hhdet_in_tes!J161/RES_hhdet_in_fec!J161)</f>
        <v>0.76754191889526924</v>
      </c>
      <c r="K161" s="119">
        <f>IF(RES_hhdet_in_tes!K161=0,"",RES_hhdet_in_tes!K161/RES_hhdet_in_fec!K161)</f>
        <v>0.78180080313636702</v>
      </c>
      <c r="L161" s="119">
        <f>IF(RES_hhdet_in_tes!L161=0,"",RES_hhdet_in_tes!L161/RES_hhdet_in_fec!L161)</f>
        <v>0.78540141611750802</v>
      </c>
      <c r="M161" s="119">
        <f>IF(RES_hhdet_in_tes!M161=0,"",RES_hhdet_in_tes!M161/RES_hhdet_in_fec!M161)</f>
        <v>0.78512523657136757</v>
      </c>
      <c r="N161" s="119">
        <f>IF(RES_hhdet_in_tes!N161=0,"",RES_hhdet_in_tes!N161/RES_hhdet_in_fec!N161)</f>
        <v>0.79112320423158644</v>
      </c>
      <c r="O161" s="119">
        <f>IF(RES_hhdet_in_tes!O161=0,"",RES_hhdet_in_tes!O161/RES_hhdet_in_fec!O161)</f>
        <v>0.79477571747460052</v>
      </c>
      <c r="P161" s="119">
        <f>IF(RES_hhdet_in_tes!P161=0,"",RES_hhdet_in_tes!P161/RES_hhdet_in_fec!P161)</f>
        <v>0.81065908883728632</v>
      </c>
      <c r="Q161" s="119">
        <f>IF(RES_hhdet_in_tes!Q161=0,"",RES_hhdet_in_tes!Q161/RES_hhdet_in_fec!Q161)</f>
        <v>0.82138226961417149</v>
      </c>
      <c r="R161" s="119">
        <f>IF(RES_hhdet_in_tes!R161=0,"",RES_hhdet_in_tes!R161/RES_hhdet_in_fec!R161)</f>
        <v>0.84863512832414023</v>
      </c>
      <c r="S161" s="119">
        <f>IF(RES_hhdet_in_tes!S161=0,"",RES_hhdet_in_tes!S161/RES_hhdet_in_fec!S161)</f>
        <v>0.8670572166081798</v>
      </c>
      <c r="T161" s="119">
        <f>IF(RES_hhdet_in_tes!T161=0,"",RES_hhdet_in_tes!T161/RES_hhdet_in_fec!T161)</f>
        <v>0.87475146586422292</v>
      </c>
      <c r="U161" s="119">
        <f>IF(RES_hhdet_in_tes!U161=0,"",RES_hhdet_in_tes!U161/RES_hhdet_in_fec!U161)</f>
        <v>0.90003882714733674</v>
      </c>
      <c r="V161" s="119">
        <f>IF(RES_hhdet_in_tes!V161=0,"",RES_hhdet_in_tes!V161/RES_hhdet_in_fec!V161)</f>
        <v>0.91413008992566547</v>
      </c>
      <c r="W161" s="119">
        <f>IF(RES_hhdet_in_tes!W161=0,"",RES_hhdet_in_tes!W161/RES_hhdet_in_fec!W161)</f>
        <v>0.9495666343443252</v>
      </c>
      <c r="X161" s="119">
        <f>IF(RES_hhdet_in_tes!X161=0,"",RES_hhdet_in_tes!X161/RES_hhdet_in_fec!X161)</f>
        <v>0.93509913533824818</v>
      </c>
      <c r="Y161" s="119">
        <f>IF(RES_hhdet_in_tes!Y161=0,"",RES_hhdet_in_tes!Y161/RES_hhdet_in_fec!Y161)</f>
        <v>0.91298911431649477</v>
      </c>
      <c r="DA161" s="129" t="s">
        <v>3738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0.73726689184651484</v>
      </c>
      <c r="D162" s="124">
        <f>IF(RES_hhdet_in_tes!D162=0,"",RES_hhdet_in_tes!D162/RES_hhdet_in_fec!D162)</f>
        <v>0.74833989234034937</v>
      </c>
      <c r="E162" s="124">
        <f>IF(RES_hhdet_in_tes!E162=0,"",RES_hhdet_in_tes!E162/RES_hhdet_in_fec!E162)</f>
        <v>0.75105653152452279</v>
      </c>
      <c r="F162" s="124">
        <f>IF(RES_hhdet_in_tes!F162=0,"",RES_hhdet_in_tes!F162/RES_hhdet_in_fec!F162)</f>
        <v>0.74716362657912971</v>
      </c>
      <c r="G162" s="124">
        <f>IF(RES_hhdet_in_tes!G162=0,"",RES_hhdet_in_tes!G162/RES_hhdet_in_fec!G162)</f>
        <v>0.73912221477128159</v>
      </c>
      <c r="H162" s="124">
        <f>IF(RES_hhdet_in_tes!H162=0,"",RES_hhdet_in_tes!H162/RES_hhdet_in_fec!H162)</f>
        <v>0.743833502922574</v>
      </c>
      <c r="I162" s="124">
        <f>IF(RES_hhdet_in_tes!I162=0,"",RES_hhdet_in_tes!I162/RES_hhdet_in_fec!I162)</f>
        <v>0.75079644777294008</v>
      </c>
      <c r="J162" s="124">
        <f>IF(RES_hhdet_in_tes!J162=0,"",RES_hhdet_in_tes!J162/RES_hhdet_in_fec!J162)</f>
        <v>0.75791927155249572</v>
      </c>
      <c r="K162" s="124">
        <f>IF(RES_hhdet_in_tes!K162=0,"",RES_hhdet_in_tes!K162/RES_hhdet_in_fec!K162)</f>
        <v>0.75541476697411136</v>
      </c>
      <c r="L162" s="124">
        <f>IF(RES_hhdet_in_tes!L162=0,"",RES_hhdet_in_tes!L162/RES_hhdet_in_fec!L162)</f>
        <v>0.76542234607993431</v>
      </c>
      <c r="M162" s="124">
        <f>IF(RES_hhdet_in_tes!M162=0,"",RES_hhdet_in_tes!M162/RES_hhdet_in_fec!M162)</f>
        <v>0.76537263679863587</v>
      </c>
      <c r="N162" s="124">
        <f>IF(RES_hhdet_in_tes!N162=0,"",RES_hhdet_in_tes!N162/RES_hhdet_in_fec!N162)</f>
        <v>0.77255776542604271</v>
      </c>
      <c r="O162" s="124">
        <f>IF(RES_hhdet_in_tes!O162=0,"",RES_hhdet_in_tes!O162/RES_hhdet_in_fec!O162)</f>
        <v>0.78026014413652756</v>
      </c>
      <c r="P162" s="124">
        <f>IF(RES_hhdet_in_tes!P162=0,"",RES_hhdet_in_tes!P162/RES_hhdet_in_fec!P162)</f>
        <v>0.78323584162421778</v>
      </c>
      <c r="Q162" s="124">
        <f>IF(RES_hhdet_in_tes!Q162=0,"",RES_hhdet_in_tes!Q162/RES_hhdet_in_fec!Q162)</f>
        <v>0.79356889692069021</v>
      </c>
      <c r="R162" s="124">
        <f>IF(RES_hhdet_in_tes!R162=0,"",RES_hhdet_in_tes!R162/RES_hhdet_in_fec!R162)</f>
        <v>0.80975957304962176</v>
      </c>
      <c r="S162" s="124">
        <f>IF(RES_hhdet_in_tes!S162=0,"",RES_hhdet_in_tes!S162/RES_hhdet_in_fec!S162)</f>
        <v>0.82949283234244853</v>
      </c>
      <c r="T162" s="124">
        <f>IF(RES_hhdet_in_tes!T162=0,"",RES_hhdet_in_tes!T162/RES_hhdet_in_fec!T162)</f>
        <v>0.84500921041071331</v>
      </c>
      <c r="U162" s="124">
        <f>IF(RES_hhdet_in_tes!U162=0,"",RES_hhdet_in_tes!U162/RES_hhdet_in_fec!U162)</f>
        <v>0.86576989417890904</v>
      </c>
      <c r="V162" s="124">
        <f>IF(RES_hhdet_in_tes!V162=0,"",RES_hhdet_in_tes!V162/RES_hhdet_in_fec!V162)</f>
        <v>0.88711068035593565</v>
      </c>
      <c r="W162" s="124">
        <f>IF(RES_hhdet_in_tes!W162=0,"",RES_hhdet_in_tes!W162/RES_hhdet_in_fec!W162)</f>
        <v>0.91736746757164245</v>
      </c>
      <c r="X162" s="124">
        <f>IF(RES_hhdet_in_tes!X162=0,"",RES_hhdet_in_tes!X162/RES_hhdet_in_fec!X162)</f>
        <v>0.9200359957772819</v>
      </c>
      <c r="Y162" s="124">
        <f>IF(RES_hhdet_in_tes!Y162=0,"",RES_hhdet_in_tes!Y162/RES_hhdet_in_fec!Y162)</f>
        <v>0.91372635019122583</v>
      </c>
      <c r="DA162" s="130" t="s">
        <v>3739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0.73726689184651484</v>
      </c>
      <c r="D163" s="45">
        <f>IF(RES_hhdet_in_tes!D163=0,"",RES_hhdet_in_tes!D163/RES_hhdet_in_fec!D163)</f>
        <v>0.74833989234034937</v>
      </c>
      <c r="E163" s="45">
        <f>IF(RES_hhdet_in_tes!E163=0,"",RES_hhdet_in_tes!E163/RES_hhdet_in_fec!E163)</f>
        <v>0.75105653152452279</v>
      </c>
      <c r="F163" s="45">
        <f>IF(RES_hhdet_in_tes!F163=0,"",RES_hhdet_in_tes!F163/RES_hhdet_in_fec!F163)</f>
        <v>0.74716362657912971</v>
      </c>
      <c r="G163" s="45">
        <f>IF(RES_hhdet_in_tes!G163=0,"",RES_hhdet_in_tes!G163/RES_hhdet_in_fec!G163)</f>
        <v>0.73912221477128159</v>
      </c>
      <c r="H163" s="45">
        <f>IF(RES_hhdet_in_tes!H163=0,"",RES_hhdet_in_tes!H163/RES_hhdet_in_fec!H163)</f>
        <v>0.743833502922574</v>
      </c>
      <c r="I163" s="45">
        <f>IF(RES_hhdet_in_tes!I163=0,"",RES_hhdet_in_tes!I163/RES_hhdet_in_fec!I163)</f>
        <v>0.75079644777294008</v>
      </c>
      <c r="J163" s="45">
        <f>IF(RES_hhdet_in_tes!J163=0,"",RES_hhdet_in_tes!J163/RES_hhdet_in_fec!J163)</f>
        <v>0.75791927155249572</v>
      </c>
      <c r="K163" s="45">
        <f>IF(RES_hhdet_in_tes!K163=0,"",RES_hhdet_in_tes!K163/RES_hhdet_in_fec!K163)</f>
        <v>0.75541476697411136</v>
      </c>
      <c r="L163" s="45">
        <f>IF(RES_hhdet_in_tes!L163=0,"",RES_hhdet_in_tes!L163/RES_hhdet_in_fec!L163)</f>
        <v>0.76542234607993431</v>
      </c>
      <c r="M163" s="45">
        <f>IF(RES_hhdet_in_tes!M163=0,"",RES_hhdet_in_tes!M163/RES_hhdet_in_fec!M163)</f>
        <v>0.76537263679863587</v>
      </c>
      <c r="N163" s="45">
        <f>IF(RES_hhdet_in_tes!N163=0,"",RES_hhdet_in_tes!N163/RES_hhdet_in_fec!N163)</f>
        <v>0.77255776542604271</v>
      </c>
      <c r="O163" s="45">
        <f>IF(RES_hhdet_in_tes!O163=0,"",RES_hhdet_in_tes!O163/RES_hhdet_in_fec!O163)</f>
        <v>0.78026014413652756</v>
      </c>
      <c r="P163" s="45">
        <f>IF(RES_hhdet_in_tes!P163=0,"",RES_hhdet_in_tes!P163/RES_hhdet_in_fec!P163)</f>
        <v>0.78323584162421778</v>
      </c>
      <c r="Q163" s="45">
        <f>IF(RES_hhdet_in_tes!Q163=0,"",RES_hhdet_in_tes!Q163/RES_hhdet_in_fec!Q163)</f>
        <v>0.79356889692069021</v>
      </c>
      <c r="R163" s="45">
        <f>IF(RES_hhdet_in_tes!R163=0,"",RES_hhdet_in_tes!R163/RES_hhdet_in_fec!R163)</f>
        <v>0.80975957304962176</v>
      </c>
      <c r="S163" s="45">
        <f>IF(RES_hhdet_in_tes!S163=0,"",RES_hhdet_in_tes!S163/RES_hhdet_in_fec!S163)</f>
        <v>0.82949283234244853</v>
      </c>
      <c r="T163" s="45">
        <f>IF(RES_hhdet_in_tes!T163=0,"",RES_hhdet_in_tes!T163/RES_hhdet_in_fec!T163)</f>
        <v>0.84500921041071331</v>
      </c>
      <c r="U163" s="45">
        <f>IF(RES_hhdet_in_tes!U163=0,"",RES_hhdet_in_tes!U163/RES_hhdet_in_fec!U163)</f>
        <v>0.86576989417890904</v>
      </c>
      <c r="V163" s="45">
        <f>IF(RES_hhdet_in_tes!V163=0,"",RES_hhdet_in_tes!V163/RES_hhdet_in_fec!V163)</f>
        <v>0.88711068035593565</v>
      </c>
      <c r="W163" s="45">
        <f>IF(RES_hhdet_in_tes!W163=0,"",RES_hhdet_in_tes!W163/RES_hhdet_in_fec!W163)</f>
        <v>0.91736746757164245</v>
      </c>
      <c r="X163" s="45">
        <f>IF(RES_hhdet_in_tes!X163=0,"",RES_hhdet_in_tes!X163/RES_hhdet_in_fec!X163)</f>
        <v>0.9200359957772819</v>
      </c>
      <c r="Y163" s="45">
        <f>IF(RES_hhdet_in_tes!Y163=0,"",RES_hhdet_in_tes!Y163/RES_hhdet_in_fec!Y163)</f>
        <v>0.91372635019122583</v>
      </c>
      <c r="DA163" s="60" t="s">
        <v>3740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2.2089446373703825</v>
      </c>
      <c r="D164" s="124">
        <f>IF(RES_hhdet_in_tes!D164=0,"",RES_hhdet_in_tes!D164/RES_hhdet_in_fec!D164)</f>
        <v>2.3444756640662088</v>
      </c>
      <c r="E164" s="124">
        <f>IF(RES_hhdet_in_tes!E164=0,"",RES_hhdet_in_tes!E164/RES_hhdet_in_fec!E164)</f>
        <v>2.4107555783033172</v>
      </c>
      <c r="F164" s="124">
        <f>IF(RES_hhdet_in_tes!F164=0,"",RES_hhdet_in_tes!F164/RES_hhdet_in_fec!F164)</f>
        <v>2.4945970904613755</v>
      </c>
      <c r="G164" s="124">
        <f>IF(RES_hhdet_in_tes!G164=0,"",RES_hhdet_in_tes!G164/RES_hhdet_in_fec!G164)</f>
        <v>2.5789430243234581</v>
      </c>
      <c r="H164" s="124">
        <f>IF(RES_hhdet_in_tes!H164=0,"",RES_hhdet_in_tes!H164/RES_hhdet_in_fec!H164)</f>
        <v>2.6648446494446625</v>
      </c>
      <c r="I164" s="124">
        <f>IF(RES_hhdet_in_tes!I164=0,"",RES_hhdet_in_tes!I164/RES_hhdet_in_fec!I164)</f>
        <v>2.7640693062262431</v>
      </c>
      <c r="J164" s="124">
        <f>IF(RES_hhdet_in_tes!J164=0,"",RES_hhdet_in_tes!J164/RES_hhdet_in_fec!J164)</f>
        <v>2.8926144317545344</v>
      </c>
      <c r="K164" s="124">
        <f>IF(RES_hhdet_in_tes!K164=0,"",RES_hhdet_in_tes!K164/RES_hhdet_in_fec!K164)</f>
        <v>2.9926353198094851</v>
      </c>
      <c r="L164" s="124">
        <f>IF(RES_hhdet_in_tes!L164=0,"",RES_hhdet_in_tes!L164/RES_hhdet_in_fec!L164)</f>
        <v>3.082113380435505</v>
      </c>
      <c r="M164" s="124">
        <f>IF(RES_hhdet_in_tes!M164=0,"",RES_hhdet_in_tes!M164/RES_hhdet_in_fec!M164)</f>
        <v>3.2202945987098719</v>
      </c>
      <c r="N164" s="124">
        <f>IF(RES_hhdet_in_tes!N164=0,"",RES_hhdet_in_tes!N164/RES_hhdet_in_fec!N164)</f>
        <v>3.3549300041553174</v>
      </c>
      <c r="O164" s="124">
        <f>IF(RES_hhdet_in_tes!O164=0,"",RES_hhdet_in_tes!O164/RES_hhdet_in_fec!O164)</f>
        <v>3.6090770355486548</v>
      </c>
      <c r="P164" s="124">
        <f>IF(RES_hhdet_in_tes!P164=0,"",RES_hhdet_in_tes!P164/RES_hhdet_in_fec!P164)</f>
        <v>3.7506268133655607</v>
      </c>
      <c r="Q164" s="124">
        <f>IF(RES_hhdet_in_tes!Q164=0,"",RES_hhdet_in_tes!Q164/RES_hhdet_in_fec!Q164)</f>
        <v>3.9064521203187152</v>
      </c>
      <c r="R164" s="124">
        <f>IF(RES_hhdet_in_tes!R164=0,"",RES_hhdet_in_tes!R164/RES_hhdet_in_fec!R164)</f>
        <v>3.9133331311468535</v>
      </c>
      <c r="S164" s="124">
        <f>IF(RES_hhdet_in_tes!S164=0,"",RES_hhdet_in_tes!S164/RES_hhdet_in_fec!S164)</f>
        <v>3.9250993357373973</v>
      </c>
      <c r="T164" s="124">
        <f>IF(RES_hhdet_in_tes!T164=0,"",RES_hhdet_in_tes!T164/RES_hhdet_in_fec!T164)</f>
        <v>3.8668260980352764</v>
      </c>
      <c r="U164" s="124">
        <f>IF(RES_hhdet_in_tes!U164=0,"",RES_hhdet_in_tes!U164/RES_hhdet_in_fec!U164)</f>
        <v>3.9686205928700455</v>
      </c>
      <c r="V164" s="124">
        <f>IF(RES_hhdet_in_tes!V164=0,"",RES_hhdet_in_tes!V164/RES_hhdet_in_fec!V164)</f>
        <v>3.9923302565966257</v>
      </c>
      <c r="W164" s="124">
        <f>IF(RES_hhdet_in_tes!W164=0,"",RES_hhdet_in_tes!W164/RES_hhdet_in_fec!W164)</f>
        <v>4.0287805332373194</v>
      </c>
      <c r="X164" s="124">
        <f>IF(RES_hhdet_in_tes!X164=0,"",RES_hhdet_in_tes!X164/RES_hhdet_in_fec!X164)</f>
        <v>3.9057490891534701</v>
      </c>
      <c r="Y164" s="124">
        <f>IF(RES_hhdet_in_tes!Y164=0,"",RES_hhdet_in_tes!Y164/RES_hhdet_in_fec!Y164)</f>
        <v>3.9756008098653299</v>
      </c>
      <c r="DA164" s="130" t="s">
        <v>3741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2.2089446373703825</v>
      </c>
      <c r="D165" s="111">
        <f>IF(RES_hhdet_in_tes!D165=0,"",RES_hhdet_in_tes!D165/RES_hhdet_in_fec!D165)</f>
        <v>2.3444756640662088</v>
      </c>
      <c r="E165" s="111">
        <f>IF(RES_hhdet_in_tes!E165=0,"",RES_hhdet_in_tes!E165/RES_hhdet_in_fec!E165)</f>
        <v>2.4107555783033172</v>
      </c>
      <c r="F165" s="111">
        <f>IF(RES_hhdet_in_tes!F165=0,"",RES_hhdet_in_tes!F165/RES_hhdet_in_fec!F165)</f>
        <v>2.4945970904613755</v>
      </c>
      <c r="G165" s="111">
        <f>IF(RES_hhdet_in_tes!G165=0,"",RES_hhdet_in_tes!G165/RES_hhdet_in_fec!G165)</f>
        <v>2.5789430243234581</v>
      </c>
      <c r="H165" s="111">
        <f>IF(RES_hhdet_in_tes!H165=0,"",RES_hhdet_in_tes!H165/RES_hhdet_in_fec!H165)</f>
        <v>2.6648446494446625</v>
      </c>
      <c r="I165" s="111">
        <f>IF(RES_hhdet_in_tes!I165=0,"",RES_hhdet_in_tes!I165/RES_hhdet_in_fec!I165)</f>
        <v>2.7640693062262431</v>
      </c>
      <c r="J165" s="111">
        <f>IF(RES_hhdet_in_tes!J165=0,"",RES_hhdet_in_tes!J165/RES_hhdet_in_fec!J165)</f>
        <v>2.8926144317545344</v>
      </c>
      <c r="K165" s="111">
        <f>IF(RES_hhdet_in_tes!K165=0,"",RES_hhdet_in_tes!K165/RES_hhdet_in_fec!K165)</f>
        <v>2.9926353198094851</v>
      </c>
      <c r="L165" s="111">
        <f>IF(RES_hhdet_in_tes!L165=0,"",RES_hhdet_in_tes!L165/RES_hhdet_in_fec!L165)</f>
        <v>3.082113380435505</v>
      </c>
      <c r="M165" s="111">
        <f>IF(RES_hhdet_in_tes!M165=0,"",RES_hhdet_in_tes!M165/RES_hhdet_in_fec!M165)</f>
        <v>3.2202945987098719</v>
      </c>
      <c r="N165" s="111">
        <f>IF(RES_hhdet_in_tes!N165=0,"",RES_hhdet_in_tes!N165/RES_hhdet_in_fec!N165)</f>
        <v>3.3549300041553174</v>
      </c>
      <c r="O165" s="111">
        <f>IF(RES_hhdet_in_tes!O165=0,"",RES_hhdet_in_tes!O165/RES_hhdet_in_fec!O165)</f>
        <v>3.6090770355486548</v>
      </c>
      <c r="P165" s="111">
        <f>IF(RES_hhdet_in_tes!P165=0,"",RES_hhdet_in_tes!P165/RES_hhdet_in_fec!P165)</f>
        <v>3.7506268133655607</v>
      </c>
      <c r="Q165" s="111">
        <f>IF(RES_hhdet_in_tes!Q165=0,"",RES_hhdet_in_tes!Q165/RES_hhdet_in_fec!Q165)</f>
        <v>3.9064521203187152</v>
      </c>
      <c r="R165" s="111">
        <f>IF(RES_hhdet_in_tes!R165=0,"",RES_hhdet_in_tes!R165/RES_hhdet_in_fec!R165)</f>
        <v>3.9133331311468535</v>
      </c>
      <c r="S165" s="111">
        <f>IF(RES_hhdet_in_tes!S165=0,"",RES_hhdet_in_tes!S165/RES_hhdet_in_fec!S165)</f>
        <v>3.9250993357373973</v>
      </c>
      <c r="T165" s="111">
        <f>IF(RES_hhdet_in_tes!T165=0,"",RES_hhdet_in_tes!T165/RES_hhdet_in_fec!T165)</f>
        <v>3.8668260980352764</v>
      </c>
      <c r="U165" s="111">
        <f>IF(RES_hhdet_in_tes!U165=0,"",RES_hhdet_in_tes!U165/RES_hhdet_in_fec!U165)</f>
        <v>3.9686205928700455</v>
      </c>
      <c r="V165" s="111">
        <f>IF(RES_hhdet_in_tes!V165=0,"",RES_hhdet_in_tes!V165/RES_hhdet_in_fec!V165)</f>
        <v>3.9923302565966257</v>
      </c>
      <c r="W165" s="111">
        <f>IF(RES_hhdet_in_tes!W165=0,"",RES_hhdet_in_tes!W165/RES_hhdet_in_fec!W165)</f>
        <v>4.0287805332373194</v>
      </c>
      <c r="X165" s="111">
        <f>IF(RES_hhdet_in_tes!X165=0,"",RES_hhdet_in_tes!X165/RES_hhdet_in_fec!X165)</f>
        <v>3.9057490891534701</v>
      </c>
      <c r="Y165" s="111">
        <f>IF(RES_hhdet_in_tes!Y165=0,"",RES_hhdet_in_tes!Y165/RES_hhdet_in_fec!Y165)</f>
        <v>3.9756008098653299</v>
      </c>
      <c r="DA165" s="63" t="s">
        <v>3742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0.66615163715605452</v>
      </c>
      <c r="D166" s="124">
        <f>IF(RES_hhdet_in_tes!D166=0,"",RES_hhdet_in_tes!D166/RES_hhdet_in_fec!D166)</f>
        <v>0.68182126364167195</v>
      </c>
      <c r="E166" s="124">
        <f>IF(RES_hhdet_in_tes!E166=0,"",RES_hhdet_in_tes!E166/RES_hhdet_in_fec!E166)</f>
        <v>0.67431636989636035</v>
      </c>
      <c r="F166" s="124">
        <f>IF(RES_hhdet_in_tes!F166=0,"",RES_hhdet_in_tes!F166/RES_hhdet_in_fec!F166)</f>
        <v>0.66570859391636339</v>
      </c>
      <c r="G166" s="124">
        <f>IF(RES_hhdet_in_tes!G166=0,"",RES_hhdet_in_tes!G166/RES_hhdet_in_fec!G166)</f>
        <v>0.66029334709510235</v>
      </c>
      <c r="H166" s="124">
        <f>IF(RES_hhdet_in_tes!H166=0,"",RES_hhdet_in_tes!H166/RES_hhdet_in_fec!H166)</f>
        <v>0.66701334263679379</v>
      </c>
      <c r="I166" s="124">
        <f>IF(RES_hhdet_in_tes!I166=0,"",RES_hhdet_in_tes!I166/RES_hhdet_in_fec!I166)</f>
        <v>0.69747094015036504</v>
      </c>
      <c r="J166" s="124">
        <f>IF(RES_hhdet_in_tes!J166=0,"",RES_hhdet_in_tes!J166/RES_hhdet_in_fec!J166)</f>
        <v>0.70835257574423283</v>
      </c>
      <c r="K166" s="124">
        <f>IF(RES_hhdet_in_tes!K166=0,"",RES_hhdet_in_tes!K166/RES_hhdet_in_fec!K166)</f>
        <v>0.70384726481447368</v>
      </c>
      <c r="L166" s="124">
        <f>IF(RES_hhdet_in_tes!L166=0,"",RES_hhdet_in_tes!L166/RES_hhdet_in_fec!L166)</f>
        <v>0.70549083629625364</v>
      </c>
      <c r="M166" s="124">
        <f>IF(RES_hhdet_in_tes!M166=0,"",RES_hhdet_in_tes!M166/RES_hhdet_in_fec!M166)</f>
        <v>0.70272407817730609</v>
      </c>
      <c r="N166" s="124">
        <f>IF(RES_hhdet_in_tes!N166=0,"",RES_hhdet_in_tes!N166/RES_hhdet_in_fec!N166)</f>
        <v>0.71734141665938256</v>
      </c>
      <c r="O166" s="124">
        <f>IF(RES_hhdet_in_tes!O166=0,"",RES_hhdet_in_tes!O166/RES_hhdet_in_fec!O166)</f>
        <v>0.74187472579393443</v>
      </c>
      <c r="P166" s="124">
        <f>IF(RES_hhdet_in_tes!P166=0,"",RES_hhdet_in_tes!P166/RES_hhdet_in_fec!P166)</f>
        <v>0.77525839524102447</v>
      </c>
      <c r="Q166" s="124">
        <f>IF(RES_hhdet_in_tes!Q166=0,"",RES_hhdet_in_tes!Q166/RES_hhdet_in_fec!Q166)</f>
        <v>0.78741454053975812</v>
      </c>
      <c r="R166" s="124">
        <f>IF(RES_hhdet_in_tes!R166=0,"",RES_hhdet_in_tes!R166/RES_hhdet_in_fec!R166)</f>
        <v>0.79273915838311049</v>
      </c>
      <c r="S166" s="124">
        <f>IF(RES_hhdet_in_tes!S166=0,"",RES_hhdet_in_tes!S166/RES_hhdet_in_fec!S166)</f>
        <v>0.79645284082151047</v>
      </c>
      <c r="T166" s="124">
        <f>IF(RES_hhdet_in_tes!T166=0,"",RES_hhdet_in_tes!T166/RES_hhdet_in_fec!T166)</f>
        <v>0.80098088750192264</v>
      </c>
      <c r="U166" s="124">
        <f>IF(RES_hhdet_in_tes!U166=0,"",RES_hhdet_in_tes!U166/RES_hhdet_in_fec!U166)</f>
        <v>0.8064942769203316</v>
      </c>
      <c r="V166" s="124">
        <f>IF(RES_hhdet_in_tes!V166=0,"",RES_hhdet_in_tes!V166/RES_hhdet_in_fec!V166)</f>
        <v>0.81207221172585853</v>
      </c>
      <c r="W166" s="124">
        <f>IF(RES_hhdet_in_tes!W166=0,"",RES_hhdet_in_tes!W166/RES_hhdet_in_fec!W166)</f>
        <v>0.82045288298233243</v>
      </c>
      <c r="X166" s="124">
        <f>IF(RES_hhdet_in_tes!X166=0,"",RES_hhdet_in_tes!X166/RES_hhdet_in_fec!X166)</f>
        <v>0.83391359153344025</v>
      </c>
      <c r="Y166" s="124">
        <f>IF(RES_hhdet_in_tes!Y166=0,"",RES_hhdet_in_tes!Y166/RES_hhdet_in_fec!Y166)</f>
        <v>0.83077129815042938</v>
      </c>
      <c r="DA166" s="130" t="s">
        <v>3743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0.57275656551350329</v>
      </c>
      <c r="D167" s="111">
        <f>IF(RES_hhdet_in_tes!D167=0,"",RES_hhdet_in_tes!D167/RES_hhdet_in_fec!D167)</f>
        <v>0.57715573144015364</v>
      </c>
      <c r="E167" s="111">
        <f>IF(RES_hhdet_in_tes!E167=0,"",RES_hhdet_in_tes!E167/RES_hhdet_in_fec!E167)</f>
        <v>0.57550786616202532</v>
      </c>
      <c r="F167" s="111">
        <f>IF(RES_hhdet_in_tes!F167=0,"",RES_hhdet_in_tes!F167/RES_hhdet_in_fec!F167)</f>
        <v>0.5779295367506172</v>
      </c>
      <c r="G167" s="111">
        <f>IF(RES_hhdet_in_tes!G167=0,"",RES_hhdet_in_tes!G167/RES_hhdet_in_fec!G167)</f>
        <v>0.57612327893124127</v>
      </c>
      <c r="H167" s="111">
        <f>IF(RES_hhdet_in_tes!H167=0,"",RES_hhdet_in_tes!H167/RES_hhdet_in_fec!H167)</f>
        <v>0.57834391984719391</v>
      </c>
      <c r="I167" s="111">
        <f>IF(RES_hhdet_in_tes!I167=0,"",RES_hhdet_in_tes!I167/RES_hhdet_in_fec!I167)</f>
        <v>0.58483453952692155</v>
      </c>
      <c r="J167" s="111">
        <f>IF(RES_hhdet_in_tes!J167=0,"",RES_hhdet_in_tes!J167/RES_hhdet_in_fec!J167)</f>
        <v>0.58952957198435996</v>
      </c>
      <c r="K167" s="111">
        <f>IF(RES_hhdet_in_tes!K167=0,"",RES_hhdet_in_tes!K167/RES_hhdet_in_fec!K167)</f>
        <v>0.59373192875388292</v>
      </c>
      <c r="L167" s="111">
        <f>IF(RES_hhdet_in_tes!L167=0,"",RES_hhdet_in_tes!L167/RES_hhdet_in_fec!L167)</f>
        <v>0.59672462273085913</v>
      </c>
      <c r="M167" s="111">
        <f>IF(RES_hhdet_in_tes!M167=0,"",RES_hhdet_in_tes!M167/RES_hhdet_in_fec!M167)</f>
        <v>0.60912943183056301</v>
      </c>
      <c r="N167" s="111">
        <f>IF(RES_hhdet_in_tes!N167=0,"",RES_hhdet_in_tes!N167/RES_hhdet_in_fec!N167)</f>
        <v>0.62850613631749164</v>
      </c>
      <c r="O167" s="111">
        <f>IF(RES_hhdet_in_tes!O167=0,"",RES_hhdet_in_tes!O167/RES_hhdet_in_fec!O167)</f>
        <v>0.6947130613663729</v>
      </c>
      <c r="P167" s="111">
        <f>IF(RES_hhdet_in_tes!P167=0,"",RES_hhdet_in_tes!P167/RES_hhdet_in_fec!P167)</f>
        <v>0.72203225006047489</v>
      </c>
      <c r="Q167" s="111">
        <f>IF(RES_hhdet_in_tes!Q167=0,"",RES_hhdet_in_tes!Q167/RES_hhdet_in_fec!Q167)</f>
        <v>0.74684204700277645</v>
      </c>
      <c r="R167" s="111">
        <f>IF(RES_hhdet_in_tes!R167=0,"",RES_hhdet_in_tes!R167/RES_hhdet_in_fec!R167)</f>
        <v>0.72921712147664763</v>
      </c>
      <c r="S167" s="111">
        <f>IF(RES_hhdet_in_tes!S167=0,"",RES_hhdet_in_tes!S167/RES_hhdet_in_fec!S167)</f>
        <v>0.74677502933673312</v>
      </c>
      <c r="T167" s="111">
        <f>IF(RES_hhdet_in_tes!T167=0,"",RES_hhdet_in_tes!T167/RES_hhdet_in_fec!T167)</f>
        <v>0.76741882454254529</v>
      </c>
      <c r="U167" s="111">
        <f>IF(RES_hhdet_in_tes!U167=0,"",RES_hhdet_in_tes!U167/RES_hhdet_in_fec!U167)</f>
        <v>0.77920642523646011</v>
      </c>
      <c r="V167" s="111">
        <f>IF(RES_hhdet_in_tes!V167=0,"",RES_hhdet_in_tes!V167/RES_hhdet_in_fec!V167)</f>
        <v>0.78244329879216123</v>
      </c>
      <c r="W167" s="111">
        <f>IF(RES_hhdet_in_tes!W167=0,"",RES_hhdet_in_tes!W167/RES_hhdet_in_fec!W167)</f>
        <v>0.78181982824902541</v>
      </c>
      <c r="X167" s="111">
        <f>IF(RES_hhdet_in_tes!X167=0,"",RES_hhdet_in_tes!X167/RES_hhdet_in_fec!X167)</f>
        <v>0.7858007620019769</v>
      </c>
      <c r="Y167" s="111">
        <f>IF(RES_hhdet_in_tes!Y167=0,"",RES_hhdet_in_tes!Y167/RES_hhdet_in_fec!Y167)</f>
        <v>0.7865598580131935</v>
      </c>
      <c r="DA167" s="63" t="s">
        <v>3744</v>
      </c>
    </row>
    <row r="168" spans="1:105" ht="12" customHeight="1" x14ac:dyDescent="0.25">
      <c r="A168" s="97" t="s">
        <v>123</v>
      </c>
      <c r="B168" s="111"/>
      <c r="C168" s="111">
        <f>IF(RES_hhdet_in_tes!C168=0,"",RES_hhdet_in_tes!C168/RES_hhdet_in_fec!C168)</f>
        <v>0.87061003443050611</v>
      </c>
      <c r="D168" s="111">
        <f>IF(RES_hhdet_in_tes!D168=0,"",RES_hhdet_in_tes!D168/RES_hhdet_in_fec!D168)</f>
        <v>0.89962617600129058</v>
      </c>
      <c r="E168" s="111">
        <f>IF(RES_hhdet_in_tes!E168=0,"",RES_hhdet_in_tes!E168/RES_hhdet_in_fec!E168)</f>
        <v>0.925344002978435</v>
      </c>
      <c r="F168" s="111">
        <f>IF(RES_hhdet_in_tes!F168=0,"",RES_hhdet_in_tes!F168/RES_hhdet_in_fec!F168)</f>
        <v>0.9222617666756725</v>
      </c>
      <c r="G168" s="111">
        <f>IF(RES_hhdet_in_tes!G168=0,"",RES_hhdet_in_tes!G168/RES_hhdet_in_fec!G168)</f>
        <v>0.93584199439473414</v>
      </c>
      <c r="H168" s="111">
        <f>IF(RES_hhdet_in_tes!H168=0,"",RES_hhdet_in_tes!H168/RES_hhdet_in_fec!H168)</f>
        <v>0.8974987109188951</v>
      </c>
      <c r="I168" s="111">
        <f>IF(RES_hhdet_in_tes!I168=0,"",RES_hhdet_in_tes!I168/RES_hhdet_in_fec!I168)</f>
        <v>0.93243394456416728</v>
      </c>
      <c r="J168" s="111">
        <f>IF(RES_hhdet_in_tes!J168=0,"",RES_hhdet_in_tes!J168/RES_hhdet_in_fec!J168)</f>
        <v>0.93132477780015732</v>
      </c>
      <c r="K168" s="111">
        <f>IF(RES_hhdet_in_tes!K168=0,"",RES_hhdet_in_tes!K168/RES_hhdet_in_fec!K168)</f>
        <v>0.93186169061886837</v>
      </c>
      <c r="L168" s="111">
        <f>IF(RES_hhdet_in_tes!L168=0,"",RES_hhdet_in_tes!L168/RES_hhdet_in_fec!L168)</f>
        <v>0.92565847435254067</v>
      </c>
      <c r="M168" s="111">
        <f>IF(RES_hhdet_in_tes!M168=0,"",RES_hhdet_in_tes!M168/RES_hhdet_in_fec!M168)</f>
        <v>0.9145370893470931</v>
      </c>
      <c r="N168" s="111">
        <f>IF(RES_hhdet_in_tes!N168=0,"",RES_hhdet_in_tes!N168/RES_hhdet_in_fec!N168)</f>
        <v>0.94678940016433444</v>
      </c>
      <c r="O168" s="111">
        <f>IF(RES_hhdet_in_tes!O168=0,"",RES_hhdet_in_tes!O168/RES_hhdet_in_fec!O168)</f>
        <v>0.9135865910902613</v>
      </c>
      <c r="P168" s="111">
        <f>IF(RES_hhdet_in_tes!P168=0,"",RES_hhdet_in_tes!P168/RES_hhdet_in_fec!P168)</f>
        <v>0.92937142916245141</v>
      </c>
      <c r="Q168" s="111">
        <f>IF(RES_hhdet_in_tes!Q168=0,"",RES_hhdet_in_tes!Q168/RES_hhdet_in_fec!Q168)</f>
        <v>0.89049794585050424</v>
      </c>
      <c r="R168" s="111">
        <f>IF(RES_hhdet_in_tes!R168=0,"",RES_hhdet_in_tes!R168/RES_hhdet_in_fec!R168)</f>
        <v>0.96648924268340919</v>
      </c>
      <c r="S168" s="111">
        <f>IF(RES_hhdet_in_tes!S168=0,"",RES_hhdet_in_tes!S168/RES_hhdet_in_fec!S168)</f>
        <v>0.9683594433130257</v>
      </c>
      <c r="T168" s="111">
        <f>IF(RES_hhdet_in_tes!T168=0,"",RES_hhdet_in_tes!T168/RES_hhdet_in_fec!T168)</f>
        <v>0.96250885543786924</v>
      </c>
      <c r="U168" s="111">
        <f>IF(RES_hhdet_in_tes!U168=0,"",RES_hhdet_in_tes!U168/RES_hhdet_in_fec!U168)</f>
        <v>0.96066856202808526</v>
      </c>
      <c r="V168" s="111">
        <f>IF(RES_hhdet_in_tes!V168=0,"",RES_hhdet_in_tes!V168/RES_hhdet_in_fec!V168)</f>
        <v>0.97490219636161679</v>
      </c>
      <c r="W168" s="111">
        <f>IF(RES_hhdet_in_tes!W168=0,"",RES_hhdet_in_tes!W168/RES_hhdet_in_fec!W168)</f>
        <v>0.97575189728172029</v>
      </c>
      <c r="X168" s="111">
        <f>IF(RES_hhdet_in_tes!X168=0,"",RES_hhdet_in_tes!X168/RES_hhdet_in_fec!X168)</f>
        <v>0.97412041369872748</v>
      </c>
      <c r="Y168" s="111">
        <f>IF(RES_hhdet_in_tes!Y168=0,"",RES_hhdet_in_tes!Y168/RES_hhdet_in_fec!Y168)</f>
        <v>0.96823211367367845</v>
      </c>
      <c r="DA168" s="63" t="s">
        <v>3745</v>
      </c>
    </row>
    <row r="169" spans="1:105" ht="12" customHeight="1" x14ac:dyDescent="0.25">
      <c r="A169" s="100" t="s">
        <v>50</v>
      </c>
      <c r="B169" s="112"/>
      <c r="C169" s="112">
        <f>IF(RES_hhdet_in_tes!C169=0,"",RES_hhdet_in_tes!C169/RES_hhdet_in_fec!C169)</f>
        <v>0.58200724272153392</v>
      </c>
      <c r="D169" s="112">
        <f>IF(RES_hhdet_in_tes!D169=0,"",RES_hhdet_in_tes!D169/RES_hhdet_in_fec!D169)</f>
        <v>0.59521927643739192</v>
      </c>
      <c r="E169" s="112">
        <f>IF(RES_hhdet_in_tes!E169=0,"",RES_hhdet_in_tes!E169/RES_hhdet_in_fec!E169)</f>
        <v>0.59007129232617994</v>
      </c>
      <c r="F169" s="112">
        <f>IF(RES_hhdet_in_tes!F169=0,"",RES_hhdet_in_tes!F169/RES_hhdet_in_fec!F169)</f>
        <v>0.60632578629262834</v>
      </c>
      <c r="G169" s="112">
        <f>IF(RES_hhdet_in_tes!G169=0,"",RES_hhdet_in_tes!G169/RES_hhdet_in_fec!G169)</f>
        <v>0.5937583767332576</v>
      </c>
      <c r="H169" s="112">
        <f>IF(RES_hhdet_in_tes!H169=0,"",RES_hhdet_in_tes!H169/RES_hhdet_in_fec!H169)</f>
        <v>0.56921023963120487</v>
      </c>
      <c r="I169" s="112">
        <f>IF(RES_hhdet_in_tes!I169=0,"",RES_hhdet_in_tes!I169/RES_hhdet_in_fec!I169)</f>
        <v>0.58197219665198929</v>
      </c>
      <c r="J169" s="112">
        <f>IF(RES_hhdet_in_tes!J169=0,"",RES_hhdet_in_tes!J169/RES_hhdet_in_fec!J169)</f>
        <v>0.5945631607737577</v>
      </c>
      <c r="K169" s="112">
        <f>IF(RES_hhdet_in_tes!K169=0,"",RES_hhdet_in_tes!K169/RES_hhdet_in_fec!K169)</f>
        <v>0.60072409864551179</v>
      </c>
      <c r="L169" s="112">
        <f>IF(RES_hhdet_in_tes!L169=0,"",RES_hhdet_in_tes!L169/RES_hhdet_in_fec!L169)</f>
        <v>0.61233174721755723</v>
      </c>
      <c r="M169" s="112">
        <f>IF(RES_hhdet_in_tes!M169=0,"",RES_hhdet_in_tes!M169/RES_hhdet_in_fec!M169)</f>
        <v>0.644126794194397</v>
      </c>
      <c r="N169" s="112">
        <f>IF(RES_hhdet_in_tes!N169=0,"",RES_hhdet_in_tes!N169/RES_hhdet_in_fec!N169)</f>
        <v>0.63169679299206916</v>
      </c>
      <c r="O169" s="112">
        <f>IF(RES_hhdet_in_tes!O169=0,"",RES_hhdet_in_tes!O169/RES_hhdet_in_fec!O169)</f>
        <v>0.5965990257045044</v>
      </c>
      <c r="P169" s="112">
        <f>IF(RES_hhdet_in_tes!P169=0,"",RES_hhdet_in_tes!P169/RES_hhdet_in_fec!P169)</f>
        <v>0.64836629701051374</v>
      </c>
      <c r="Q169" s="112">
        <f>IF(RES_hhdet_in_tes!Q169=0,"",RES_hhdet_in_tes!Q169/RES_hhdet_in_fec!Q169)</f>
        <v>0.74356909472226562</v>
      </c>
      <c r="R169" s="112">
        <f>IF(RES_hhdet_in_tes!R169=0,"",RES_hhdet_in_tes!R169/RES_hhdet_in_fec!R169)</f>
        <v>0.76495127787506301</v>
      </c>
      <c r="S169" s="112">
        <f>IF(RES_hhdet_in_tes!S169=0,"",RES_hhdet_in_tes!S169/RES_hhdet_in_fec!S169)</f>
        <v>0.75643375422948789</v>
      </c>
      <c r="T169" s="112">
        <f>IF(RES_hhdet_in_tes!T169=0,"",RES_hhdet_in_tes!T169/RES_hhdet_in_fec!T169)</f>
        <v>0.78616753561063835</v>
      </c>
      <c r="U169" s="112">
        <f>IF(RES_hhdet_in_tes!U169=0,"",RES_hhdet_in_tes!U169/RES_hhdet_in_fec!U169)</f>
        <v>0.78533704857057984</v>
      </c>
      <c r="V169" s="112">
        <f>IF(RES_hhdet_in_tes!V169=0,"",RES_hhdet_in_tes!V169/RES_hhdet_in_fec!V169)</f>
        <v>0.78615994690528923</v>
      </c>
      <c r="W169" s="112">
        <f>IF(RES_hhdet_in_tes!W169=0,"",RES_hhdet_in_tes!W169/RES_hhdet_in_fec!W169)</f>
        <v>0.77327590202040408</v>
      </c>
      <c r="X169" s="112">
        <f>IF(RES_hhdet_in_tes!X169=0,"",RES_hhdet_in_tes!X169/RES_hhdet_in_fec!X169)</f>
        <v>0.78734650923940419</v>
      </c>
      <c r="Y169" s="112">
        <f>IF(RES_hhdet_in_tes!Y169=0,"",RES_hhdet_in_tes!Y169/RES_hhdet_in_fec!Y169)</f>
        <v>0.81523467419478512</v>
      </c>
      <c r="DA169" s="131" t="s">
        <v>3746</v>
      </c>
    </row>
    <row r="170" spans="1:105" ht="12" customHeight="1" x14ac:dyDescent="0.25">
      <c r="A170" s="103" t="s">
        <v>52</v>
      </c>
      <c r="B170" s="113"/>
      <c r="C170" s="113">
        <f>IF(RES_hhdet_in_tes!C170=0,"",RES_hhdet_in_tes!C170/RES_hhdet_in_fec!C170)</f>
        <v>1</v>
      </c>
      <c r="D170" s="113">
        <f>IF(RES_hhdet_in_tes!D170=0,"",RES_hhdet_in_tes!D170/RES_hhdet_in_fec!D170)</f>
        <v>1</v>
      </c>
      <c r="E170" s="113">
        <f>IF(RES_hhdet_in_tes!E170=0,"",RES_hhdet_in_tes!E170/RES_hhdet_in_fec!E170)</f>
        <v>1</v>
      </c>
      <c r="F170" s="113">
        <f>IF(RES_hhdet_in_tes!F170=0,"",RES_hhdet_in_tes!F170/RES_hhdet_in_fec!F170)</f>
        <v>1</v>
      </c>
      <c r="G170" s="113">
        <f>IF(RES_hhdet_in_tes!G170=0,"",RES_hhdet_in_tes!G170/RES_hhdet_in_fec!G170)</f>
        <v>1</v>
      </c>
      <c r="H170" s="113">
        <f>IF(RES_hhdet_in_tes!H170=0,"",RES_hhdet_in_tes!H170/RES_hhdet_in_fec!H170)</f>
        <v>1</v>
      </c>
      <c r="I170" s="113">
        <f>IF(RES_hhdet_in_tes!I170=0,"",RES_hhdet_in_tes!I170/RES_hhdet_in_fec!I170)</f>
        <v>1</v>
      </c>
      <c r="J170" s="113">
        <f>IF(RES_hhdet_in_tes!J170=0,"",RES_hhdet_in_tes!J170/RES_hhdet_in_fec!J170)</f>
        <v>1</v>
      </c>
      <c r="K170" s="113">
        <f>IF(RES_hhdet_in_tes!K170=0,"",RES_hhdet_in_tes!K170/RES_hhdet_in_fec!K170)</f>
        <v>1</v>
      </c>
      <c r="L170" s="113">
        <f>IF(RES_hhdet_in_tes!L170=0,"",RES_hhdet_in_tes!L170/RES_hhdet_in_fec!L170)</f>
        <v>1</v>
      </c>
      <c r="M170" s="113">
        <f>IF(RES_hhdet_in_tes!M170=0,"",RES_hhdet_in_tes!M170/RES_hhdet_in_fec!M170)</f>
        <v>1</v>
      </c>
      <c r="N170" s="113">
        <f>IF(RES_hhdet_in_tes!N170=0,"",RES_hhdet_in_tes!N170/RES_hhdet_in_fec!N170)</f>
        <v>1</v>
      </c>
      <c r="O170" s="113">
        <f>IF(RES_hhdet_in_tes!O170=0,"",RES_hhdet_in_tes!O170/RES_hhdet_in_fec!O170)</f>
        <v>1</v>
      </c>
      <c r="P170" s="113">
        <f>IF(RES_hhdet_in_tes!P170=0,"",RES_hhdet_in_tes!P170/RES_hhdet_in_fec!P170)</f>
        <v>1</v>
      </c>
      <c r="Q170" s="113">
        <f>IF(RES_hhdet_in_tes!Q170=0,"",RES_hhdet_in_tes!Q170/RES_hhdet_in_fec!Q170)</f>
        <v>1</v>
      </c>
      <c r="R170" s="113">
        <f>IF(RES_hhdet_in_tes!R170=0,"",RES_hhdet_in_tes!R170/RES_hhdet_in_fec!R170)</f>
        <v>1</v>
      </c>
      <c r="S170" s="113">
        <f>IF(RES_hhdet_in_tes!S170=0,"",RES_hhdet_in_tes!S170/RES_hhdet_in_fec!S170)</f>
        <v>1</v>
      </c>
      <c r="T170" s="113">
        <f>IF(RES_hhdet_in_tes!T170=0,"",RES_hhdet_in_tes!T170/RES_hhdet_in_fec!T170)</f>
        <v>1</v>
      </c>
      <c r="U170" s="113">
        <f>IF(RES_hhdet_in_tes!U170=0,"",RES_hhdet_in_tes!U170/RES_hhdet_in_fec!U170)</f>
        <v>1</v>
      </c>
      <c r="V170" s="113">
        <f>IF(RES_hhdet_in_tes!V170=0,"",RES_hhdet_in_tes!V170/RES_hhdet_in_fec!V170)</f>
        <v>1</v>
      </c>
      <c r="W170" s="113">
        <f>IF(RES_hhdet_in_tes!W170=0,"",RES_hhdet_in_tes!W170/RES_hhdet_in_fec!W170)</f>
        <v>1</v>
      </c>
      <c r="X170" s="113">
        <f>IF(RES_hhdet_in_tes!X170=0,"",RES_hhdet_in_tes!X170/RES_hhdet_in_fec!X170)</f>
        <v>1</v>
      </c>
      <c r="Y170" s="113">
        <f>IF(RES_hhdet_in_tes!Y170=0,"",RES_hhdet_in_tes!Y170/RES_hhdet_in_fec!Y170)</f>
        <v>1</v>
      </c>
      <c r="DA170" s="132" t="s">
        <v>3747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0.68011712433076155</v>
      </c>
      <c r="D171" s="112">
        <f>IF(RES_hhdet_in_tes!D171=0,"",RES_hhdet_in_tes!D171/RES_hhdet_in_fec!D171)</f>
        <v>0.69236558219733169</v>
      </c>
      <c r="E171" s="112">
        <f>IF(RES_hhdet_in_tes!E171=0,"",RES_hhdet_in_tes!E171/RES_hhdet_in_fec!E171)</f>
        <v>0.6954742929848905</v>
      </c>
      <c r="F171" s="112">
        <f>IF(RES_hhdet_in_tes!F171=0,"",RES_hhdet_in_tes!F171/RES_hhdet_in_fec!F171)</f>
        <v>0.68742165841997693</v>
      </c>
      <c r="G171" s="112">
        <f>IF(RES_hhdet_in_tes!G171=0,"",RES_hhdet_in_tes!G171/RES_hhdet_in_fec!G171)</f>
        <v>0.67199665898774397</v>
      </c>
      <c r="H171" s="112">
        <f>IF(RES_hhdet_in_tes!H171=0,"",RES_hhdet_in_tes!H171/RES_hhdet_in_fec!H171)</f>
        <v>0.67566867804199937</v>
      </c>
      <c r="I171" s="112">
        <f>IF(RES_hhdet_in_tes!I171=0,"",RES_hhdet_in_tes!I171/RES_hhdet_in_fec!I171)</f>
        <v>0.67890503019604054</v>
      </c>
      <c r="J171" s="112">
        <f>IF(RES_hhdet_in_tes!J171=0,"",RES_hhdet_in_tes!J171/RES_hhdet_in_fec!J171)</f>
        <v>0.68353451092730377</v>
      </c>
      <c r="K171" s="112">
        <f>IF(RES_hhdet_in_tes!K171=0,"",RES_hhdet_in_tes!K171/RES_hhdet_in_fec!K171)</f>
        <v>0.67475846580132981</v>
      </c>
      <c r="L171" s="112">
        <f>IF(RES_hhdet_in_tes!L171=0,"",RES_hhdet_in_tes!L171/RES_hhdet_in_fec!L171)</f>
        <v>0.69156935885072301</v>
      </c>
      <c r="M171" s="112">
        <f>IF(RES_hhdet_in_tes!M171=0,"",RES_hhdet_in_tes!M171/RES_hhdet_in_fec!M171)</f>
        <v>0.68829754529294362</v>
      </c>
      <c r="N171" s="112">
        <f>IF(RES_hhdet_in_tes!N171=0,"",RES_hhdet_in_tes!N171/RES_hhdet_in_fec!N171)</f>
        <v>0.70099689666613973</v>
      </c>
      <c r="O171" s="112">
        <f>IF(RES_hhdet_in_tes!O171=0,"",RES_hhdet_in_tes!O171/RES_hhdet_in_fec!O171)</f>
        <v>0.71629090188652245</v>
      </c>
      <c r="P171" s="112">
        <f>IF(RES_hhdet_in_tes!P171=0,"",RES_hhdet_in_tes!P171/RES_hhdet_in_fec!P171)</f>
        <v>0.73434785233171551</v>
      </c>
      <c r="Q171" s="112">
        <f>IF(RES_hhdet_in_tes!Q171=0,"",RES_hhdet_in_tes!Q171/RES_hhdet_in_fec!Q171)</f>
        <v>0.75015431171215174</v>
      </c>
      <c r="R171" s="112">
        <f>IF(RES_hhdet_in_tes!R171=0,"",RES_hhdet_in_tes!R171/RES_hhdet_in_fec!R171)</f>
        <v>0.75767886024499076</v>
      </c>
      <c r="S171" s="112">
        <f>IF(RES_hhdet_in_tes!S171=0,"",RES_hhdet_in_tes!S171/RES_hhdet_in_fec!S171)</f>
        <v>0.76513415387516059</v>
      </c>
      <c r="T171" s="112">
        <f>IF(RES_hhdet_in_tes!T171=0,"",RES_hhdet_in_tes!T171/RES_hhdet_in_fec!T171)</f>
        <v>0.76937568552361901</v>
      </c>
      <c r="U171" s="112">
        <f>IF(RES_hhdet_in_tes!U171=0,"",RES_hhdet_in_tes!U171/RES_hhdet_in_fec!U171)</f>
        <v>0.77206181871008583</v>
      </c>
      <c r="V171" s="112">
        <f>IF(RES_hhdet_in_tes!V171=0,"",RES_hhdet_in_tes!V171/RES_hhdet_in_fec!V171)</f>
        <v>0.77957728515425995</v>
      </c>
      <c r="W171" s="112">
        <f>IF(RES_hhdet_in_tes!W171=0,"",RES_hhdet_in_tes!W171/RES_hhdet_in_fec!W171)</f>
        <v>0.78635440223357311</v>
      </c>
      <c r="X171" s="112">
        <f>IF(RES_hhdet_in_tes!X171=0,"",RES_hhdet_in_tes!X171/RES_hhdet_in_fec!X171)</f>
        <v>0.79580114976338368</v>
      </c>
      <c r="Y171" s="112">
        <f>IF(RES_hhdet_in_tes!Y171=0,"",RES_hhdet_in_tes!Y171/RES_hhdet_in_fec!Y171)</f>
        <v>0.79667753961449828</v>
      </c>
      <c r="DA171" s="131" t="s">
        <v>3748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0.87610322869102575</v>
      </c>
      <c r="D172" s="113">
        <f>IF(RES_hhdet_in_tes!D172=0,"",RES_hhdet_in_tes!D172/RES_hhdet_in_fec!D172)</f>
        <v>0.87797667791330147</v>
      </c>
      <c r="E172" s="113">
        <f>IF(RES_hhdet_in_tes!E172=0,"",RES_hhdet_in_tes!E172/RES_hhdet_in_fec!E172)</f>
        <v>0.87591757608917531</v>
      </c>
      <c r="F172" s="113">
        <f>IF(RES_hhdet_in_tes!F172=0,"",RES_hhdet_in_tes!F172/RES_hhdet_in_fec!F172)</f>
        <v>0.87955379501415198</v>
      </c>
      <c r="G172" s="113">
        <f>IF(RES_hhdet_in_tes!G172=0,"",RES_hhdet_in_tes!G172/RES_hhdet_in_fec!G172)</f>
        <v>0.87630338841621536</v>
      </c>
      <c r="H172" s="113">
        <f>IF(RES_hhdet_in_tes!H172=0,"",RES_hhdet_in_tes!H172/RES_hhdet_in_fec!H172)</f>
        <v>0.89377695340822849</v>
      </c>
      <c r="I172" s="113">
        <f>IF(RES_hhdet_in_tes!I172=0,"",RES_hhdet_in_tes!I172/RES_hhdet_in_fec!I172)</f>
        <v>0.88108322920446658</v>
      </c>
      <c r="J172" s="113">
        <f>IF(RES_hhdet_in_tes!J172=0,"",RES_hhdet_in_tes!J172/RES_hhdet_in_fec!J172)</f>
        <v>0.87839189805595419</v>
      </c>
      <c r="K172" s="113">
        <f>IF(RES_hhdet_in_tes!K172=0,"",RES_hhdet_in_tes!K172/RES_hhdet_in_fec!K172)</f>
        <v>0.8791746964933691</v>
      </c>
      <c r="L172" s="113">
        <f>IF(RES_hhdet_in_tes!L172=0,"",RES_hhdet_in_tes!L172/RES_hhdet_in_fec!L172)</f>
        <v>0.86885231525940043</v>
      </c>
      <c r="M172" s="113">
        <f>IF(RES_hhdet_in_tes!M172=0,"",RES_hhdet_in_tes!M172/RES_hhdet_in_fec!M172)</f>
        <v>0.87429746328801872</v>
      </c>
      <c r="N172" s="113">
        <f>IF(RES_hhdet_in_tes!N172=0,"",RES_hhdet_in_tes!N172/RES_hhdet_in_fec!N172)</f>
        <v>0.88746444594981755</v>
      </c>
      <c r="O172" s="113">
        <f>IF(RES_hhdet_in_tes!O172=0,"",RES_hhdet_in_tes!O172/RES_hhdet_in_fec!O172)</f>
        <v>0.87476894455700094</v>
      </c>
      <c r="P172" s="113">
        <f>IF(RES_hhdet_in_tes!P172=0,"",RES_hhdet_in_tes!P172/RES_hhdet_in_fec!P172)</f>
        <v>0.90544760175036021</v>
      </c>
      <c r="Q172" s="113">
        <f>IF(RES_hhdet_in_tes!Q172=0,"",RES_hhdet_in_tes!Q172/RES_hhdet_in_fec!Q172)</f>
        <v>0.9056426572497509</v>
      </c>
      <c r="R172" s="113">
        <f>IF(RES_hhdet_in_tes!R172=0,"",RES_hhdet_in_tes!R172/RES_hhdet_in_fec!R172)</f>
        <v>0.92234510669636638</v>
      </c>
      <c r="S172" s="113">
        <f>IF(RES_hhdet_in_tes!S172=0,"",RES_hhdet_in_tes!S172/RES_hhdet_in_fec!S172)</f>
        <v>0.91773284579616565</v>
      </c>
      <c r="T172" s="113">
        <f>IF(RES_hhdet_in_tes!T172=0,"",RES_hhdet_in_tes!T172/RES_hhdet_in_fec!T172)</f>
        <v>0.91988626877797874</v>
      </c>
      <c r="U172" s="113">
        <f>IF(RES_hhdet_in_tes!U172=0,"",RES_hhdet_in_tes!U172/RES_hhdet_in_fec!U172)</f>
        <v>0.9302017411827761</v>
      </c>
      <c r="V172" s="113">
        <f>IF(RES_hhdet_in_tes!V172=0,"",RES_hhdet_in_tes!V172/RES_hhdet_in_fec!V172)</f>
        <v>0.93257441264333429</v>
      </c>
      <c r="W172" s="113">
        <f>IF(RES_hhdet_in_tes!W172=0,"",RES_hhdet_in_tes!W172/RES_hhdet_in_fec!W172)</f>
        <v>0.93687858763043352</v>
      </c>
      <c r="X172" s="113">
        <f>IF(RES_hhdet_in_tes!X172=0,"",RES_hhdet_in_tes!X172/RES_hhdet_in_fec!X172)</f>
        <v>0.94289793163408109</v>
      </c>
      <c r="Y172" s="113">
        <f>IF(RES_hhdet_in_tes!Y172=0,"",RES_hhdet_in_tes!Y172/RES_hhdet_in_fec!Y172)</f>
        <v>0.951969603099031</v>
      </c>
      <c r="DA172" s="132" t="s">
        <v>3749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0.67797201377547545</v>
      </c>
      <c r="D173" s="111">
        <f>IF(RES_hhdet_in_tes!D173=0,"",RES_hhdet_in_tes!D173/RES_hhdet_in_fec!D173)</f>
        <v>0.68111340300641854</v>
      </c>
      <c r="E173" s="111">
        <f>IF(RES_hhdet_in_tes!E173=0,"",RES_hhdet_in_tes!E173/RES_hhdet_in_fec!E173)</f>
        <v>0.69364167494058526</v>
      </c>
      <c r="F173" s="111">
        <f>IF(RES_hhdet_in_tes!F173=0,"",RES_hhdet_in_tes!F173/RES_hhdet_in_fec!F173)</f>
        <v>0.66289897713340984</v>
      </c>
      <c r="G173" s="111">
        <f>IF(RES_hhdet_in_tes!G173=0,"",RES_hhdet_in_tes!G173/RES_hhdet_in_fec!G173)</f>
        <v>0.66421918455207896</v>
      </c>
      <c r="H173" s="111">
        <f>IF(RES_hhdet_in_tes!H173=0,"",RES_hhdet_in_tes!H173/RES_hhdet_in_fec!H173)</f>
        <v>0.67057119412409216</v>
      </c>
      <c r="I173" s="111">
        <f>IF(RES_hhdet_in_tes!I173=0,"",RES_hhdet_in_tes!I173/RES_hhdet_in_fec!I173)</f>
        <v>0.68013381154662655</v>
      </c>
      <c r="J173" s="111">
        <f>IF(RES_hhdet_in_tes!J173=0,"",RES_hhdet_in_tes!J173/RES_hhdet_in_fec!J173)</f>
        <v>0.67259159958229608</v>
      </c>
      <c r="K173" s="111">
        <f>IF(RES_hhdet_in_tes!K173=0,"",RES_hhdet_in_tes!K173/RES_hhdet_in_fec!K173)</f>
        <v>0.68638253003318128</v>
      </c>
      <c r="L173" s="111">
        <f>IF(RES_hhdet_in_tes!L173=0,"",RES_hhdet_in_tes!L173/RES_hhdet_in_fec!L173)</f>
        <v>0.68881088693434422</v>
      </c>
      <c r="M173" s="111">
        <f>IF(RES_hhdet_in_tes!M173=0,"",RES_hhdet_in_tes!M173/RES_hhdet_in_fec!M173)</f>
        <v>0.70520249945073099</v>
      </c>
      <c r="N173" s="111">
        <f>IF(RES_hhdet_in_tes!N173=0,"",RES_hhdet_in_tes!N173/RES_hhdet_in_fec!N173)</f>
        <v>0.7084843124444612</v>
      </c>
      <c r="O173" s="111">
        <f>IF(RES_hhdet_in_tes!O173=0,"",RES_hhdet_in_tes!O173/RES_hhdet_in_fec!O173)</f>
        <v>0.71619450979261845</v>
      </c>
      <c r="P173" s="111">
        <f>IF(RES_hhdet_in_tes!P173=0,"",RES_hhdet_in_tes!P173/RES_hhdet_in_fec!P173)</f>
        <v>0.72120404553892126</v>
      </c>
      <c r="Q173" s="111">
        <f>IF(RES_hhdet_in_tes!Q173=0,"",RES_hhdet_in_tes!Q173/RES_hhdet_in_fec!Q173)</f>
        <v>0.74187693082930772</v>
      </c>
      <c r="R173" s="111">
        <f>IF(RES_hhdet_in_tes!R173=0,"",RES_hhdet_in_tes!R173/RES_hhdet_in_fec!R173)</f>
        <v>0.75418897723810507</v>
      </c>
      <c r="S173" s="111">
        <f>IF(RES_hhdet_in_tes!S173=0,"",RES_hhdet_in_tes!S173/RES_hhdet_in_fec!S173)</f>
        <v>0.76297884337877553</v>
      </c>
      <c r="T173" s="111">
        <f>IF(RES_hhdet_in_tes!T173=0,"",RES_hhdet_in_tes!T173/RES_hhdet_in_fec!T173)</f>
        <v>0.7687004007581375</v>
      </c>
      <c r="U173" s="111">
        <f>IF(RES_hhdet_in_tes!U173=0,"",RES_hhdet_in_tes!U173/RES_hhdet_in_fec!U173)</f>
        <v>0.77248180918111464</v>
      </c>
      <c r="V173" s="111">
        <f>IF(RES_hhdet_in_tes!V173=0,"",RES_hhdet_in_tes!V173/RES_hhdet_in_fec!V173)</f>
        <v>0.78046881424649162</v>
      </c>
      <c r="W173" s="111">
        <f>IF(RES_hhdet_in_tes!W173=0,"",RES_hhdet_in_tes!W173/RES_hhdet_in_fec!W173)</f>
        <v>0.79686051111612233</v>
      </c>
      <c r="X173" s="111">
        <f>IF(RES_hhdet_in_tes!X173=0,"",RES_hhdet_in_tes!X173/RES_hhdet_in_fec!X173)</f>
        <v>0.80454439651715881</v>
      </c>
      <c r="Y173" s="111">
        <f>IF(RES_hhdet_in_tes!Y173=0,"",RES_hhdet_in_tes!Y173/RES_hhdet_in_fec!Y173)</f>
        <v>0.81151366115548529</v>
      </c>
      <c r="DA173" s="63" t="s">
        <v>3750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X174" s="45">
        <f>IF(RES_hhdet_in_tes!X174=0,"",RES_hhdet_in_tes!X174/RES_hhdet_in_fec!X174)</f>
        <v>1</v>
      </c>
      <c r="Y174" s="45">
        <f>IF(RES_hhdet_in_tes!Y174=0,"",RES_hhdet_in_tes!Y174/RES_hhdet_in_fec!Y174)</f>
        <v>1</v>
      </c>
      <c r="DA174" s="60" t="s">
        <v>3751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0.70498469470607439</v>
      </c>
      <c r="D175" s="124">
        <f>IF(RES_hhdet_in_tes!D175=0,"",RES_hhdet_in_tes!D175/RES_hhdet_in_fec!D175)</f>
        <v>0.7006488964784261</v>
      </c>
      <c r="E175" s="124">
        <f>IF(RES_hhdet_in_tes!E175=0,"",RES_hhdet_in_tes!E175/RES_hhdet_in_fec!E175)</f>
        <v>0.69664165807506384</v>
      </c>
      <c r="F175" s="124">
        <f>IF(RES_hhdet_in_tes!F175=0,"",RES_hhdet_in_tes!F175/RES_hhdet_in_fec!F175)</f>
        <v>0.69532786500550481</v>
      </c>
      <c r="G175" s="124">
        <f>IF(RES_hhdet_in_tes!G175=0,"",RES_hhdet_in_tes!G175/RES_hhdet_in_fec!G175)</f>
        <v>0.70330204193701196</v>
      </c>
      <c r="H175" s="124">
        <f>IF(RES_hhdet_in_tes!H175=0,"",RES_hhdet_in_tes!H175/RES_hhdet_in_fec!H175)</f>
        <v>0.71284182229103554</v>
      </c>
      <c r="I175" s="124">
        <f>IF(RES_hhdet_in_tes!I175=0,"",RES_hhdet_in_tes!I175/RES_hhdet_in_fec!I175)</f>
        <v>0.71452806553886639</v>
      </c>
      <c r="J175" s="124">
        <f>IF(RES_hhdet_in_tes!J175=0,"",RES_hhdet_in_tes!J175/RES_hhdet_in_fec!J175)</f>
        <v>0.72002465552310679</v>
      </c>
      <c r="K175" s="124">
        <f>IF(RES_hhdet_in_tes!K175=0,"",RES_hhdet_in_tes!K175/RES_hhdet_in_fec!K175)</f>
        <v>0.71324049125306721</v>
      </c>
      <c r="L175" s="124">
        <f>IF(RES_hhdet_in_tes!L175=0,"",RES_hhdet_in_tes!L175/RES_hhdet_in_fec!L175)</f>
        <v>0.71633437584454607</v>
      </c>
      <c r="M175" s="124">
        <f>IF(RES_hhdet_in_tes!M175=0,"",RES_hhdet_in_tes!M175/RES_hhdet_in_fec!M175)</f>
        <v>0.71834493087696927</v>
      </c>
      <c r="N175" s="124">
        <f>IF(RES_hhdet_in_tes!N175=0,"",RES_hhdet_in_tes!N175/RES_hhdet_in_fec!N175)</f>
        <v>0.73323846682586868</v>
      </c>
      <c r="O175" s="124">
        <f>IF(RES_hhdet_in_tes!O175=0,"",RES_hhdet_in_tes!O175/RES_hhdet_in_fec!O175)</f>
        <v>0.74461542730963304</v>
      </c>
      <c r="P175" s="124">
        <f>IF(RES_hhdet_in_tes!P175=0,"",RES_hhdet_in_tes!P175/RES_hhdet_in_fec!P175)</f>
        <v>0.74097626027328567</v>
      </c>
      <c r="Q175" s="124">
        <f>IF(RES_hhdet_in_tes!Q175=0,"",RES_hhdet_in_tes!Q175/RES_hhdet_in_fec!Q175)</f>
        <v>0.75483411460404148</v>
      </c>
      <c r="R175" s="124">
        <f>IF(RES_hhdet_in_tes!R175=0,"",RES_hhdet_in_tes!R175/RES_hhdet_in_fec!R175)</f>
        <v>0.76726803804158816</v>
      </c>
      <c r="S175" s="124">
        <f>IF(RES_hhdet_in_tes!S175=0,"",RES_hhdet_in_tes!S175/RES_hhdet_in_fec!S175)</f>
        <v>0.7683914266013272</v>
      </c>
      <c r="T175" s="124">
        <f>IF(RES_hhdet_in_tes!T175=0,"",RES_hhdet_in_tes!T175/RES_hhdet_in_fec!T175)</f>
        <v>0.78108611097897385</v>
      </c>
      <c r="U175" s="124">
        <f>IF(RES_hhdet_in_tes!U175=0,"",RES_hhdet_in_tes!U175/RES_hhdet_in_fec!U175)</f>
        <v>0.7980784627574804</v>
      </c>
      <c r="V175" s="124">
        <f>IF(RES_hhdet_in_tes!V175=0,"",RES_hhdet_in_tes!V175/RES_hhdet_in_fec!V175)</f>
        <v>0.81194486112332787</v>
      </c>
      <c r="W175" s="124">
        <f>IF(RES_hhdet_in_tes!W175=0,"",RES_hhdet_in_tes!W175/RES_hhdet_in_fec!W175)</f>
        <v>0.83021774792545944</v>
      </c>
      <c r="X175" s="124">
        <f>IF(RES_hhdet_in_tes!X175=0,"",RES_hhdet_in_tes!X175/RES_hhdet_in_fec!X175)</f>
        <v>0.84777167624868144</v>
      </c>
      <c r="Y175" s="124">
        <f>IF(RES_hhdet_in_tes!Y175=0,"",RES_hhdet_in_tes!Y175/RES_hhdet_in_fec!Y175)</f>
        <v>0.84350008686534439</v>
      </c>
      <c r="DA175" s="130" t="s">
        <v>3752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0.59885054138877958</v>
      </c>
      <c r="D176" s="111">
        <f>IF(RES_hhdet_in_tes!D176=0,"",RES_hhdet_in_tes!D176/RES_hhdet_in_fec!D176)</f>
        <v>0.60345598524681021</v>
      </c>
      <c r="E176" s="111">
        <f>IF(RES_hhdet_in_tes!E176=0,"",RES_hhdet_in_tes!E176/RES_hhdet_in_fec!E176)</f>
        <v>0.59893055861387967</v>
      </c>
      <c r="F176" s="111">
        <f>IF(RES_hhdet_in_tes!F176=0,"",RES_hhdet_in_tes!F176/RES_hhdet_in_fec!F176)</f>
        <v>0.5983495060589159</v>
      </c>
      <c r="G176" s="111">
        <f>IF(RES_hhdet_in_tes!G176=0,"",RES_hhdet_in_tes!G176/RES_hhdet_in_fec!G176)</f>
        <v>0.59006060540835337</v>
      </c>
      <c r="H176" s="111">
        <f>IF(RES_hhdet_in_tes!H176=0,"",RES_hhdet_in_tes!H176/RES_hhdet_in_fec!H176)</f>
        <v>0.59431909646295566</v>
      </c>
      <c r="I176" s="111">
        <f>IF(RES_hhdet_in_tes!I176=0,"",RES_hhdet_in_tes!I176/RES_hhdet_in_fec!I176)</f>
        <v>0.59788688472726836</v>
      </c>
      <c r="J176" s="111">
        <f>IF(RES_hhdet_in_tes!J176=0,"",RES_hhdet_in_tes!J176/RES_hhdet_in_fec!J176)</f>
        <v>0.60199183023794034</v>
      </c>
      <c r="K176" s="111">
        <f>IF(RES_hhdet_in_tes!K176=0,"",RES_hhdet_in_tes!K176/RES_hhdet_in_fec!K176)</f>
        <v>0.59549948959860444</v>
      </c>
      <c r="L176" s="111">
        <f>IF(RES_hhdet_in_tes!L176=0,"",RES_hhdet_in_tes!L176/RES_hhdet_in_fec!L176)</f>
        <v>0.59956869101267785</v>
      </c>
      <c r="M176" s="111">
        <f>IF(RES_hhdet_in_tes!M176=0,"",RES_hhdet_in_tes!M176/RES_hhdet_in_fec!M176)</f>
        <v>0.59774645340101262</v>
      </c>
      <c r="N176" s="111">
        <f>IF(RES_hhdet_in_tes!N176=0,"",RES_hhdet_in_tes!N176/RES_hhdet_in_fec!N176)</f>
        <v>0.60615231620699861</v>
      </c>
      <c r="O176" s="111">
        <f>IF(RES_hhdet_in_tes!O176=0,"",RES_hhdet_in_tes!O176/RES_hhdet_in_fec!O176)</f>
        <v>0.61394382264152869</v>
      </c>
      <c r="P176" s="111">
        <f>IF(RES_hhdet_in_tes!P176=0,"",RES_hhdet_in_tes!P176/RES_hhdet_in_fec!P176)</f>
        <v>0.61261167342748812</v>
      </c>
      <c r="Q176" s="111">
        <f>IF(RES_hhdet_in_tes!Q176=0,"",RES_hhdet_in_tes!Q176/RES_hhdet_in_fec!Q176)</f>
        <v>0.61262181156787299</v>
      </c>
      <c r="R176" s="111">
        <f>IF(RES_hhdet_in_tes!R176=0,"",RES_hhdet_in_tes!R176/RES_hhdet_in_fec!R176)</f>
        <v>0.60548760477851205</v>
      </c>
      <c r="S176" s="111">
        <f>IF(RES_hhdet_in_tes!S176=0,"",RES_hhdet_in_tes!S176/RES_hhdet_in_fec!S176)</f>
        <v>0.60558728314002275</v>
      </c>
      <c r="T176" s="111">
        <f>IF(RES_hhdet_in_tes!T176=0,"",RES_hhdet_in_tes!T176/RES_hhdet_in_fec!T176)</f>
        <v>0.60675320665175247</v>
      </c>
      <c r="U176" s="111">
        <f>IF(RES_hhdet_in_tes!U176=0,"",RES_hhdet_in_tes!U176/RES_hhdet_in_fec!U176)</f>
        <v>0.61016274202310072</v>
      </c>
      <c r="V176" s="111">
        <f>IF(RES_hhdet_in_tes!V176=0,"",RES_hhdet_in_tes!V176/RES_hhdet_in_fec!V176)</f>
        <v>0.61393476281101422</v>
      </c>
      <c r="W176" s="111">
        <f>IF(RES_hhdet_in_tes!W176=0,"",RES_hhdet_in_tes!W176/RES_hhdet_in_fec!W176)</f>
        <v>0.61488215786710443</v>
      </c>
      <c r="X176" s="111">
        <f>IF(RES_hhdet_in_tes!X176=0,"",RES_hhdet_in_tes!X176/RES_hhdet_in_fec!X176)</f>
        <v>0.61417381237531421</v>
      </c>
      <c r="Y176" s="111">
        <f>IF(RES_hhdet_in_tes!Y176=0,"",RES_hhdet_in_tes!Y176/RES_hhdet_in_fec!Y176)</f>
        <v>0.61510571928096636</v>
      </c>
      <c r="DA176" s="63" t="s">
        <v>3753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0.75526630931923044</v>
      </c>
      <c r="D177" s="45">
        <f>IF(RES_hhdet_in_tes!D177=0,"",RES_hhdet_in_tes!D177/RES_hhdet_in_fec!D177)</f>
        <v>0.76052290332489036</v>
      </c>
      <c r="E177" s="45">
        <f>IF(RES_hhdet_in_tes!E177=0,"",RES_hhdet_in_tes!E177/RES_hhdet_in_fec!E177)</f>
        <v>0.7598145944263458</v>
      </c>
      <c r="F177" s="45">
        <f>IF(RES_hhdet_in_tes!F177=0,"",RES_hhdet_in_tes!F177/RES_hhdet_in_fec!F177)</f>
        <v>0.75820866801543252</v>
      </c>
      <c r="G177" s="45">
        <f>IF(RES_hhdet_in_tes!G177=0,"",RES_hhdet_in_tes!G177/RES_hhdet_in_fec!G177)</f>
        <v>0.75615902784331512</v>
      </c>
      <c r="H177" s="45">
        <f>IF(RES_hhdet_in_tes!H177=0,"",RES_hhdet_in_tes!H177/RES_hhdet_in_fec!H177)</f>
        <v>0.75793689738473091</v>
      </c>
      <c r="I177" s="45">
        <f>IF(RES_hhdet_in_tes!I177=0,"",RES_hhdet_in_tes!I177/RES_hhdet_in_fec!I177)</f>
        <v>0.76188918621306978</v>
      </c>
      <c r="J177" s="45">
        <f>IF(RES_hhdet_in_tes!J177=0,"",RES_hhdet_in_tes!J177/RES_hhdet_in_fec!J177)</f>
        <v>0.76681747023530344</v>
      </c>
      <c r="K177" s="45">
        <f>IF(RES_hhdet_in_tes!K177=0,"",RES_hhdet_in_tes!K177/RES_hhdet_in_fec!K177)</f>
        <v>0.76620431828926117</v>
      </c>
      <c r="L177" s="45">
        <f>IF(RES_hhdet_in_tes!L177=0,"",RES_hhdet_in_tes!L177/RES_hhdet_in_fec!L177)</f>
        <v>0.7704043155064404</v>
      </c>
      <c r="M177" s="45">
        <f>IF(RES_hhdet_in_tes!M177=0,"",RES_hhdet_in_tes!M177/RES_hhdet_in_fec!M177)</f>
        <v>0.77402003294970267</v>
      </c>
      <c r="N177" s="45">
        <f>IF(RES_hhdet_in_tes!N177=0,"",RES_hhdet_in_tes!N177/RES_hhdet_in_fec!N177)</f>
        <v>0.7804701670193438</v>
      </c>
      <c r="O177" s="45">
        <f>IF(RES_hhdet_in_tes!O177=0,"",RES_hhdet_in_tes!O177/RES_hhdet_in_fec!O177)</f>
        <v>0.79171457008227153</v>
      </c>
      <c r="P177" s="45">
        <f>IF(RES_hhdet_in_tes!P177=0,"",RES_hhdet_in_tes!P177/RES_hhdet_in_fec!P177)</f>
        <v>0.79768710718865177</v>
      </c>
      <c r="Q177" s="45">
        <f>IF(RES_hhdet_in_tes!Q177=0,"",RES_hhdet_in_tes!Q177/RES_hhdet_in_fec!Q177)</f>
        <v>0.80777835115276964</v>
      </c>
      <c r="R177" s="45">
        <f>IF(RES_hhdet_in_tes!R177=0,"",RES_hhdet_in_tes!R177/RES_hhdet_in_fec!R177)</f>
        <v>0.81539961259654703</v>
      </c>
      <c r="S177" s="45">
        <f>IF(RES_hhdet_in_tes!S177=0,"",RES_hhdet_in_tes!S177/RES_hhdet_in_fec!S177)</f>
        <v>0.82945810892750826</v>
      </c>
      <c r="T177" s="45">
        <f>IF(RES_hhdet_in_tes!T177=0,"",RES_hhdet_in_tes!T177/RES_hhdet_in_fec!T177)</f>
        <v>0.84315421038533278</v>
      </c>
      <c r="U177" s="45">
        <f>IF(RES_hhdet_in_tes!U177=0,"",RES_hhdet_in_tes!U177/RES_hhdet_in_fec!U177)</f>
        <v>0.8578067805213464</v>
      </c>
      <c r="V177" s="45">
        <f>IF(RES_hhdet_in_tes!V177=0,"",RES_hhdet_in_tes!V177/RES_hhdet_in_fec!V177)</f>
        <v>0.87138285954992978</v>
      </c>
      <c r="W177" s="45">
        <f>IF(RES_hhdet_in_tes!W177=0,"",RES_hhdet_in_tes!W177/RES_hhdet_in_fec!W177)</f>
        <v>0.88153336424249074</v>
      </c>
      <c r="X177" s="45">
        <f>IF(RES_hhdet_in_tes!X177=0,"",RES_hhdet_in_tes!X177/RES_hhdet_in_fec!X177)</f>
        <v>0.88936789526637561</v>
      </c>
      <c r="Y177" s="45">
        <f>IF(RES_hhdet_in_tes!Y177=0,"",RES_hhdet_in_tes!Y177/RES_hhdet_in_fec!Y177)</f>
        <v>0.89309309483666943</v>
      </c>
      <c r="DA177" s="60" t="s">
        <v>3754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990.93363021485914</v>
      </c>
      <c r="D3" s="117">
        <f t="shared" si="0"/>
        <v>1252.0478225121383</v>
      </c>
      <c r="E3" s="117">
        <f t="shared" si="0"/>
        <v>1083.6823729098605</v>
      </c>
      <c r="F3" s="117">
        <f t="shared" si="0"/>
        <v>1222.8010260896258</v>
      </c>
      <c r="G3" s="117">
        <f t="shared" si="0"/>
        <v>1251.1305971709473</v>
      </c>
      <c r="H3" s="117">
        <f t="shared" si="0"/>
        <v>1166.0102229297258</v>
      </c>
      <c r="I3" s="117">
        <f t="shared" si="0"/>
        <v>848.28172584899119</v>
      </c>
      <c r="J3" s="117">
        <f t="shared" si="0"/>
        <v>1099.5544253049054</v>
      </c>
      <c r="K3" s="117">
        <f t="shared" si="0"/>
        <v>962.7130275878211</v>
      </c>
      <c r="L3" s="117">
        <f t="shared" si="0"/>
        <v>1069.2247926957036</v>
      </c>
      <c r="M3" s="117">
        <f t="shared" si="0"/>
        <v>795.06641261059656</v>
      </c>
      <c r="N3" s="117">
        <f t="shared" si="0"/>
        <v>997.9333518565453</v>
      </c>
      <c r="O3" s="117">
        <f t="shared" si="0"/>
        <v>614.1165216208226</v>
      </c>
      <c r="P3" s="117">
        <f t="shared" si="0"/>
        <v>615.59584695036926</v>
      </c>
      <c r="Q3" s="117">
        <f t="shared" si="0"/>
        <v>547.10488368629399</v>
      </c>
      <c r="R3" s="117">
        <f t="shared" ref="R3:V3" si="1">R4+R7+R9+R19</f>
        <v>400.0134437270429</v>
      </c>
      <c r="S3" s="117">
        <f t="shared" si="1"/>
        <v>377.08140172129959</v>
      </c>
      <c r="T3" s="117">
        <f t="shared" si="1"/>
        <v>46.49836609231793</v>
      </c>
      <c r="U3" s="117">
        <f t="shared" si="1"/>
        <v>275.85328044171854</v>
      </c>
      <c r="V3" s="117">
        <f t="shared" si="1"/>
        <v>335.13259230752794</v>
      </c>
      <c r="W3" s="117">
        <f t="shared" ref="W3:Y3" si="2">W4+W7+W9+W19</f>
        <v>57.740887525483721</v>
      </c>
      <c r="X3" s="117">
        <f t="shared" si="2"/>
        <v>65.036647963234984</v>
      </c>
      <c r="Y3" s="117">
        <f t="shared" si="2"/>
        <v>592.07209804941749</v>
      </c>
      <c r="DA3" s="129" t="s">
        <v>3756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909.99159317076806</v>
      </c>
      <c r="D4" s="122">
        <f t="shared" si="3"/>
        <v>1145.0371630585867</v>
      </c>
      <c r="E4" s="122">
        <f t="shared" si="3"/>
        <v>1008.8414334137645</v>
      </c>
      <c r="F4" s="122">
        <f t="shared" si="3"/>
        <v>1110.5402125722089</v>
      </c>
      <c r="G4" s="122">
        <f t="shared" si="3"/>
        <v>1126.7117183168525</v>
      </c>
      <c r="H4" s="122">
        <f t="shared" si="3"/>
        <v>1058.4705521862486</v>
      </c>
      <c r="I4" s="122">
        <f t="shared" si="3"/>
        <v>772.00077956609653</v>
      </c>
      <c r="J4" s="122">
        <f t="shared" si="3"/>
        <v>1001.3876343138592</v>
      </c>
      <c r="K4" s="122">
        <f t="shared" si="3"/>
        <v>893.22796004537713</v>
      </c>
      <c r="L4" s="122">
        <f t="shared" si="3"/>
        <v>1002.6297333111479</v>
      </c>
      <c r="M4" s="122">
        <f t="shared" si="3"/>
        <v>739.97951559815726</v>
      </c>
      <c r="N4" s="122">
        <f t="shared" si="3"/>
        <v>902.97244364280459</v>
      </c>
      <c r="O4" s="122">
        <f t="shared" si="3"/>
        <v>556.82469745066544</v>
      </c>
      <c r="P4" s="122">
        <f t="shared" si="3"/>
        <v>540.98139500629395</v>
      </c>
      <c r="Q4" s="122">
        <f t="shared" si="3"/>
        <v>478.48239904518061</v>
      </c>
      <c r="R4" s="122">
        <f t="shared" ref="R4:V4" si="4">SUM(R5:R6)</f>
        <v>353.86648602665201</v>
      </c>
      <c r="S4" s="122">
        <f t="shared" si="4"/>
        <v>330.42448624618066</v>
      </c>
      <c r="T4" s="122">
        <f t="shared" si="4"/>
        <v>42.419292438894004</v>
      </c>
      <c r="U4" s="122">
        <f t="shared" si="4"/>
        <v>229.62039063037923</v>
      </c>
      <c r="V4" s="122">
        <f t="shared" si="4"/>
        <v>270.72279602965915</v>
      </c>
      <c r="W4" s="122">
        <f t="shared" ref="W4:Y4" si="5">SUM(W5:W6)</f>
        <v>54.115922779683608</v>
      </c>
      <c r="X4" s="122">
        <f t="shared" si="5"/>
        <v>60.161618907971238</v>
      </c>
      <c r="Y4" s="122">
        <f t="shared" si="5"/>
        <v>454.71425452438689</v>
      </c>
      <c r="DA4" s="130" t="s">
        <v>3757</v>
      </c>
    </row>
    <row r="5" spans="1:105" ht="12" customHeight="1" x14ac:dyDescent="0.25">
      <c r="A5" s="97" t="s">
        <v>51</v>
      </c>
      <c r="B5" s="98"/>
      <c r="C5" s="98">
        <v>909.99159317076806</v>
      </c>
      <c r="D5" s="98">
        <v>1145.0371630585867</v>
      </c>
      <c r="E5" s="98">
        <v>1008.8414334137645</v>
      </c>
      <c r="F5" s="98">
        <v>1110.5402125722089</v>
      </c>
      <c r="G5" s="98">
        <v>1126.7117183168525</v>
      </c>
      <c r="H5" s="98">
        <v>1058.4705521862486</v>
      </c>
      <c r="I5" s="98">
        <v>772.00077956609653</v>
      </c>
      <c r="J5" s="98">
        <v>1001.3876343138592</v>
      </c>
      <c r="K5" s="98">
        <v>893.22796004537713</v>
      </c>
      <c r="L5" s="98">
        <v>1002.6297333111479</v>
      </c>
      <c r="M5" s="98">
        <v>739.97951559815726</v>
      </c>
      <c r="N5" s="98">
        <v>902.97244364280459</v>
      </c>
      <c r="O5" s="98">
        <v>556.82469745066544</v>
      </c>
      <c r="P5" s="98">
        <v>540.98139500629395</v>
      </c>
      <c r="Q5" s="98">
        <v>478.48239904518061</v>
      </c>
      <c r="R5" s="98">
        <v>353.86648602665201</v>
      </c>
      <c r="S5" s="98">
        <v>330.42448624618066</v>
      </c>
      <c r="T5" s="98">
        <v>42.419292438894004</v>
      </c>
      <c r="U5" s="98">
        <v>229.62039063037923</v>
      </c>
      <c r="V5" s="98">
        <v>270.72279602965915</v>
      </c>
      <c r="W5" s="98">
        <v>54.115922779683608</v>
      </c>
      <c r="X5" s="98">
        <v>60.161618907971238</v>
      </c>
      <c r="Y5" s="98">
        <v>454.71425452438689</v>
      </c>
      <c r="DA5" s="63" t="s">
        <v>3758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3759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3760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3761</v>
      </c>
    </row>
    <row r="9" spans="1:105" ht="12" customHeight="1" x14ac:dyDescent="0.25">
      <c r="A9" s="121" t="s">
        <v>55</v>
      </c>
      <c r="B9" s="122"/>
      <c r="C9" s="122">
        <v>60.134150650981979</v>
      </c>
      <c r="D9" s="122">
        <v>80.583418278868422</v>
      </c>
      <c r="E9" s="122">
        <v>53.490597309445747</v>
      </c>
      <c r="F9" s="122">
        <v>79.970371821423797</v>
      </c>
      <c r="G9" s="122">
        <v>85.699819089074126</v>
      </c>
      <c r="H9" s="122">
        <v>76.965795690370641</v>
      </c>
      <c r="I9" s="122">
        <v>54.506944843057852</v>
      </c>
      <c r="J9" s="122">
        <v>73.129887144708775</v>
      </c>
      <c r="K9" s="122">
        <v>49.925345726919637</v>
      </c>
      <c r="L9" s="122">
        <v>48.556165419423195</v>
      </c>
      <c r="M9" s="122">
        <v>38.883937899312158</v>
      </c>
      <c r="N9" s="122">
        <v>66.853009844393583</v>
      </c>
      <c r="O9" s="122">
        <v>40.062319940929704</v>
      </c>
      <c r="P9" s="122">
        <v>48.04506200252775</v>
      </c>
      <c r="Q9" s="122">
        <v>44.82293696771989</v>
      </c>
      <c r="R9" s="122">
        <v>30.571979547343258</v>
      </c>
      <c r="S9" s="122">
        <v>32.114430747442753</v>
      </c>
      <c r="T9" s="122">
        <v>2.4797043428409853</v>
      </c>
      <c r="U9" s="122">
        <v>30.643721844232225</v>
      </c>
      <c r="V9" s="122">
        <v>46.064140043494433</v>
      </c>
      <c r="W9" s="122">
        <v>3.2470713388851271</v>
      </c>
      <c r="X9" s="122">
        <v>4.307383345823542</v>
      </c>
      <c r="Y9" s="122">
        <v>96.058916882140636</v>
      </c>
      <c r="DA9" s="130" t="s">
        <v>3762</v>
      </c>
    </row>
    <row r="10" spans="1:105" ht="12" customHeight="1" x14ac:dyDescent="0.25">
      <c r="A10" s="97" t="s">
        <v>143</v>
      </c>
      <c r="B10" s="98"/>
      <c r="C10" s="98">
        <v>53.54401939528374</v>
      </c>
      <c r="D10" s="98">
        <v>75.144170398421693</v>
      </c>
      <c r="E10" s="98">
        <v>47.675722163799087</v>
      </c>
      <c r="F10" s="98">
        <v>71.181945106716242</v>
      </c>
      <c r="G10" s="98">
        <v>78.641915260353684</v>
      </c>
      <c r="H10" s="98">
        <v>70.193362990866333</v>
      </c>
      <c r="I10" s="98">
        <v>50.033475800986331</v>
      </c>
      <c r="J10" s="98">
        <v>68.185207510208159</v>
      </c>
      <c r="K10" s="98">
        <v>43.918953489245794</v>
      </c>
      <c r="L10" s="98">
        <v>44.490863651499879</v>
      </c>
      <c r="M10" s="98">
        <v>35.028340696452361</v>
      </c>
      <c r="N10" s="98">
        <v>63.848328447518483</v>
      </c>
      <c r="O10" s="98">
        <v>37.6840014321822</v>
      </c>
      <c r="P10" s="98">
        <v>44.551101667237774</v>
      </c>
      <c r="Q10" s="98">
        <v>41.197322245009779</v>
      </c>
      <c r="R10" s="98">
        <v>26.952434036786048</v>
      </c>
      <c r="S10" s="98">
        <v>28.163583667448496</v>
      </c>
      <c r="T10" s="98">
        <v>1.4194861514016326</v>
      </c>
      <c r="U10" s="98">
        <v>29.469582750929145</v>
      </c>
      <c r="V10" s="98">
        <v>45.687406223758778</v>
      </c>
      <c r="W10" s="98">
        <v>2.7223764814375726</v>
      </c>
      <c r="X10" s="98">
        <v>3.4532822442267102</v>
      </c>
      <c r="Y10" s="98">
        <v>93.93519107921999</v>
      </c>
      <c r="DA10" s="63" t="s">
        <v>3763</v>
      </c>
    </row>
    <row r="11" spans="1:105" ht="12" customHeight="1" x14ac:dyDescent="0.25">
      <c r="A11" s="97" t="s">
        <v>124</v>
      </c>
      <c r="B11" s="98"/>
      <c r="C11" s="98">
        <v>6.5889405983074045</v>
      </c>
      <c r="D11" s="98">
        <v>5.4385429206642923</v>
      </c>
      <c r="E11" s="98">
        <v>5.8132455488055159</v>
      </c>
      <c r="F11" s="98">
        <v>8.7821506783093284</v>
      </c>
      <c r="G11" s="98">
        <v>7.0558729810462442</v>
      </c>
      <c r="H11" s="98">
        <v>6.7655848971807631</v>
      </c>
      <c r="I11" s="98">
        <v>4.4714860718100082</v>
      </c>
      <c r="J11" s="98">
        <v>4.9285572575024679</v>
      </c>
      <c r="K11" s="98">
        <v>5.9839313700960552</v>
      </c>
      <c r="L11" s="98">
        <v>4.0562196970980402</v>
      </c>
      <c r="M11" s="98">
        <v>3.8448014774433883</v>
      </c>
      <c r="N11" s="98">
        <v>3.0004054600557777</v>
      </c>
      <c r="O11" s="98">
        <v>2.3684405662680996</v>
      </c>
      <c r="P11" s="98">
        <v>3.4784009009370114</v>
      </c>
      <c r="Q11" s="98">
        <v>3.6140312632267015</v>
      </c>
      <c r="R11" s="98">
        <v>3.6104160198264665</v>
      </c>
      <c r="S11" s="98">
        <v>3.9462160934836805</v>
      </c>
      <c r="T11" s="98">
        <v>1.0597884042291792</v>
      </c>
      <c r="U11" s="98">
        <v>1.1655925947096921</v>
      </c>
      <c r="V11" s="98">
        <v>0.37368811441660726</v>
      </c>
      <c r="W11" s="98">
        <v>0.52429728862166081</v>
      </c>
      <c r="X11" s="98">
        <v>0.85011646631080451</v>
      </c>
      <c r="Y11" s="98">
        <v>2.11006467725062</v>
      </c>
      <c r="DA11" s="63" t="s">
        <v>3764</v>
      </c>
    </row>
    <row r="12" spans="1:105" ht="12" customHeight="1" x14ac:dyDescent="0.25">
      <c r="A12" s="97" t="s">
        <v>123</v>
      </c>
      <c r="B12" s="98"/>
      <c r="C12" s="98">
        <v>1.1906573908368225E-3</v>
      </c>
      <c r="D12" s="98">
        <v>7.0495978244467677E-4</v>
      </c>
      <c r="E12" s="98">
        <v>1.6295968411373762E-3</v>
      </c>
      <c r="F12" s="98">
        <v>6.2760363982372336E-3</v>
      </c>
      <c r="G12" s="98">
        <v>2.0308476742046701E-3</v>
      </c>
      <c r="H12" s="98">
        <v>6.8478023235539719E-3</v>
      </c>
      <c r="I12" s="98">
        <v>1.982970261507044E-3</v>
      </c>
      <c r="J12" s="98">
        <v>1.6122376998155934E-2</v>
      </c>
      <c r="K12" s="98">
        <v>2.2460867577799706E-2</v>
      </c>
      <c r="L12" s="98">
        <v>9.0820708252673851E-3</v>
      </c>
      <c r="M12" s="98">
        <v>1.0795725416409323E-2</v>
      </c>
      <c r="N12" s="98">
        <v>4.275936819323721E-3</v>
      </c>
      <c r="O12" s="98">
        <v>9.8779424794089611E-3</v>
      </c>
      <c r="P12" s="98">
        <v>1.5559434352967878E-2</v>
      </c>
      <c r="Q12" s="98">
        <v>1.1583459483414407E-2</v>
      </c>
      <c r="R12" s="98">
        <v>9.1294907307414852E-3</v>
      </c>
      <c r="S12" s="98">
        <v>4.6309865105762446E-3</v>
      </c>
      <c r="T12" s="98">
        <v>4.2978721017307122E-4</v>
      </c>
      <c r="U12" s="98">
        <v>8.5464985933896443E-3</v>
      </c>
      <c r="V12" s="98">
        <v>3.0457053190474292E-3</v>
      </c>
      <c r="W12" s="98">
        <v>3.9756882589330096E-4</v>
      </c>
      <c r="X12" s="98">
        <v>3.9846352860279221E-3</v>
      </c>
      <c r="Y12" s="98">
        <v>1.3661125670024785E-2</v>
      </c>
      <c r="DA12" s="63" t="s">
        <v>3765</v>
      </c>
    </row>
    <row r="13" spans="1:105" ht="12" customHeight="1" x14ac:dyDescent="0.25">
      <c r="A13" s="100" t="s">
        <v>50</v>
      </c>
      <c r="B13" s="101"/>
      <c r="C13" s="101">
        <v>1.1906573908368225E-3</v>
      </c>
      <c r="D13" s="101">
        <v>7.0495978244467677E-4</v>
      </c>
      <c r="E13" s="101">
        <v>1.6295968411373762E-3</v>
      </c>
      <c r="F13" s="101">
        <v>6.2760363982372336E-3</v>
      </c>
      <c r="G13" s="101">
        <v>2.0308476742046701E-3</v>
      </c>
      <c r="H13" s="101">
        <v>6.8478023235539719E-3</v>
      </c>
      <c r="I13" s="101">
        <v>1.982970261507044E-3</v>
      </c>
      <c r="J13" s="101">
        <v>1.6122376998155934E-2</v>
      </c>
      <c r="K13" s="101">
        <v>2.2460867577799706E-2</v>
      </c>
      <c r="L13" s="101">
        <v>9.0820708252673851E-3</v>
      </c>
      <c r="M13" s="101">
        <v>1.0795725416409323E-2</v>
      </c>
      <c r="N13" s="101">
        <v>4.275936819323721E-3</v>
      </c>
      <c r="O13" s="101">
        <v>9.8779424794089611E-3</v>
      </c>
      <c r="P13" s="101">
        <v>1.5559434352967878E-2</v>
      </c>
      <c r="Q13" s="101">
        <v>1.1583459483414407E-2</v>
      </c>
      <c r="R13" s="101">
        <v>9.1294907307414852E-3</v>
      </c>
      <c r="S13" s="101">
        <v>4.6309865105762446E-3</v>
      </c>
      <c r="T13" s="101">
        <v>4.2978721017307122E-4</v>
      </c>
      <c r="U13" s="101">
        <v>8.5464985933896443E-3</v>
      </c>
      <c r="V13" s="101">
        <v>3.0457053190474292E-3</v>
      </c>
      <c r="W13" s="101">
        <v>3.9756882589330096E-4</v>
      </c>
      <c r="X13" s="101">
        <v>3.9846352860279221E-3</v>
      </c>
      <c r="Y13" s="101">
        <v>1.3661125670024785E-2</v>
      </c>
      <c r="DA13" s="131" t="s">
        <v>3766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3767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3768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3769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3770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3771</v>
      </c>
    </row>
    <row r="19" spans="1:105" ht="12" customHeight="1" x14ac:dyDescent="0.25">
      <c r="A19" s="121" t="s">
        <v>54</v>
      </c>
      <c r="B19" s="122"/>
      <c r="C19" s="122">
        <v>20.807886393109161</v>
      </c>
      <c r="D19" s="122">
        <v>26.427241174683125</v>
      </c>
      <c r="E19" s="122">
        <v>21.350342186650352</v>
      </c>
      <c r="F19" s="122">
        <v>32.290441695993067</v>
      </c>
      <c r="G19" s="122">
        <v>38.719059765020873</v>
      </c>
      <c r="H19" s="122">
        <v>30.573875053106665</v>
      </c>
      <c r="I19" s="122">
        <v>21.774001439836777</v>
      </c>
      <c r="J19" s="122">
        <v>25.036903846337399</v>
      </c>
      <c r="K19" s="122">
        <v>19.559721815524338</v>
      </c>
      <c r="L19" s="122">
        <v>18.038893965132559</v>
      </c>
      <c r="M19" s="122">
        <v>16.202959113127076</v>
      </c>
      <c r="N19" s="122">
        <v>28.107898369347147</v>
      </c>
      <c r="O19" s="122">
        <v>17.229504229227519</v>
      </c>
      <c r="P19" s="122">
        <v>26.569389941547612</v>
      </c>
      <c r="Q19" s="122">
        <v>23.799547673393523</v>
      </c>
      <c r="R19" s="122">
        <v>15.574978153047642</v>
      </c>
      <c r="S19" s="122">
        <v>14.5424847276762</v>
      </c>
      <c r="T19" s="122">
        <v>1.5993693105829463</v>
      </c>
      <c r="U19" s="122">
        <v>15.589167967107086</v>
      </c>
      <c r="V19" s="122">
        <v>18.345656234374356</v>
      </c>
      <c r="W19" s="122">
        <v>0.37789340691498408</v>
      </c>
      <c r="X19" s="122">
        <v>0.56764570944019443</v>
      </c>
      <c r="Y19" s="122">
        <v>41.298926642889953</v>
      </c>
      <c r="DA19" s="130" t="s">
        <v>3772</v>
      </c>
    </row>
    <row r="20" spans="1:105" ht="12" customHeight="1" x14ac:dyDescent="0.25">
      <c r="A20" s="97" t="s">
        <v>51</v>
      </c>
      <c r="B20" s="98"/>
      <c r="C20" s="98">
        <v>1.7246165219346954</v>
      </c>
      <c r="D20" s="98">
        <v>4.3704541744230934</v>
      </c>
      <c r="E20" s="98">
        <v>4.8760932140930793</v>
      </c>
      <c r="F20" s="98">
        <v>7.1983501055577648</v>
      </c>
      <c r="G20" s="98">
        <v>6.948961463991786</v>
      </c>
      <c r="H20" s="98">
        <v>5.4806237518307812</v>
      </c>
      <c r="I20" s="98">
        <v>2.6533960294468741</v>
      </c>
      <c r="J20" s="98">
        <v>7.6005970005712369</v>
      </c>
      <c r="K20" s="98">
        <v>5.5628156907972519</v>
      </c>
      <c r="L20" s="98">
        <v>5.5538354773784988</v>
      </c>
      <c r="M20" s="98">
        <v>5.8089908918210318</v>
      </c>
      <c r="N20" s="98">
        <v>8.3254007531176875</v>
      </c>
      <c r="O20" s="98">
        <v>5.2383791701018003</v>
      </c>
      <c r="P20" s="98">
        <v>7.4871008941347332</v>
      </c>
      <c r="Q20" s="98">
        <v>5.2301933308126767</v>
      </c>
      <c r="R20" s="98">
        <v>4.0305403277238501</v>
      </c>
      <c r="S20" s="98">
        <v>4.0396491777765222</v>
      </c>
      <c r="T20" s="98">
        <v>1.0979466224650205</v>
      </c>
      <c r="U20" s="98">
        <v>2.4074036764476414</v>
      </c>
      <c r="V20" s="98">
        <v>4.6580681583601011</v>
      </c>
      <c r="W20" s="98">
        <v>0.29328368125037235</v>
      </c>
      <c r="X20" s="98">
        <v>0.38769444082241333</v>
      </c>
      <c r="Y20" s="98">
        <v>6.0345767944275179</v>
      </c>
      <c r="DA20" s="63" t="s">
        <v>3773</v>
      </c>
    </row>
    <row r="21" spans="1:105" ht="12" customHeight="1" x14ac:dyDescent="0.25">
      <c r="A21" s="97" t="s">
        <v>50</v>
      </c>
      <c r="B21" s="98"/>
      <c r="C21" s="98">
        <v>19.083269871174465</v>
      </c>
      <c r="D21" s="98">
        <v>22.056787000260034</v>
      </c>
      <c r="E21" s="98">
        <v>16.474248972557273</v>
      </c>
      <c r="F21" s="98">
        <v>25.092091590435306</v>
      </c>
      <c r="G21" s="98">
        <v>31.770098301029094</v>
      </c>
      <c r="H21" s="98">
        <v>25.093251301275885</v>
      </c>
      <c r="I21" s="98">
        <v>19.120605410389903</v>
      </c>
      <c r="J21" s="98">
        <v>17.436306845766158</v>
      </c>
      <c r="K21" s="98">
        <v>13.996906124727088</v>
      </c>
      <c r="L21" s="98">
        <v>12.48505848775406</v>
      </c>
      <c r="M21" s="98">
        <v>10.393968221306043</v>
      </c>
      <c r="N21" s="98">
        <v>19.78249761622946</v>
      </c>
      <c r="O21" s="98">
        <v>11.991125059125718</v>
      </c>
      <c r="P21" s="98">
        <v>19.082289047412882</v>
      </c>
      <c r="Q21" s="98">
        <v>18.569354342580848</v>
      </c>
      <c r="R21" s="98">
        <v>11.544437825323792</v>
      </c>
      <c r="S21" s="98">
        <v>10.502835549899677</v>
      </c>
      <c r="T21" s="98">
        <v>0.50142268811792579</v>
      </c>
      <c r="U21" s="98">
        <v>13.181764290659444</v>
      </c>
      <c r="V21" s="98">
        <v>13.687588076014256</v>
      </c>
      <c r="W21" s="98">
        <v>8.4609725664611682E-2</v>
      </c>
      <c r="X21" s="98">
        <v>0.1799512686177811</v>
      </c>
      <c r="Y21" s="98">
        <v>35.264349848462437</v>
      </c>
      <c r="DA21" s="63" t="s">
        <v>3774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3775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174.69639683867146</v>
      </c>
      <c r="D24" s="117">
        <f t="shared" si="7"/>
        <v>177.96601604432342</v>
      </c>
      <c r="E24" s="117">
        <f t="shared" si="7"/>
        <v>186.07939873368377</v>
      </c>
      <c r="F24" s="117">
        <f t="shared" si="7"/>
        <v>252.12341817004295</v>
      </c>
      <c r="G24" s="117">
        <f t="shared" si="7"/>
        <v>259.60375458698479</v>
      </c>
      <c r="H24" s="117">
        <f t="shared" si="7"/>
        <v>269.60633309934769</v>
      </c>
      <c r="I24" s="117">
        <f t="shared" si="7"/>
        <v>255.61199244021662</v>
      </c>
      <c r="J24" s="117">
        <f t="shared" si="7"/>
        <v>285.13824082706657</v>
      </c>
      <c r="K24" s="117">
        <f t="shared" si="7"/>
        <v>204.58531043191061</v>
      </c>
      <c r="L24" s="117">
        <f t="shared" si="7"/>
        <v>221.54282961838251</v>
      </c>
      <c r="M24" s="117">
        <f t="shared" si="7"/>
        <v>189.32587885667152</v>
      </c>
      <c r="N24" s="117">
        <f t="shared" si="7"/>
        <v>223.00822470274011</v>
      </c>
      <c r="O24" s="117">
        <f t="shared" si="7"/>
        <v>201.45304011654227</v>
      </c>
      <c r="P24" s="117">
        <f t="shared" si="7"/>
        <v>73.568063367940269</v>
      </c>
      <c r="Q24" s="117">
        <f t="shared" si="7"/>
        <v>86.719653999863311</v>
      </c>
      <c r="R24" s="117">
        <f t="shared" ref="R24:V24" si="8">R25+R28+R30+R39</f>
        <v>119.6440331960154</v>
      </c>
      <c r="S24" s="117">
        <f t="shared" si="8"/>
        <v>103.99089510043598</v>
      </c>
      <c r="T24" s="117">
        <f t="shared" si="8"/>
        <v>120.30565781962035</v>
      </c>
      <c r="U24" s="117">
        <f t="shared" si="8"/>
        <v>101.74683035479219</v>
      </c>
      <c r="V24" s="117">
        <f t="shared" si="8"/>
        <v>113.49040436045175</v>
      </c>
      <c r="W24" s="117">
        <f t="shared" ref="W24:Y24" si="9">W25+W28+W30+W39</f>
        <v>110.09996629299582</v>
      </c>
      <c r="X24" s="117">
        <f t="shared" si="9"/>
        <v>132.02216018482275</v>
      </c>
      <c r="Y24" s="117">
        <f t="shared" si="9"/>
        <v>93.901729847927484</v>
      </c>
      <c r="DA24" s="129" t="s">
        <v>3776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161.98056795483595</v>
      </c>
      <c r="D25" s="122">
        <f t="shared" si="10"/>
        <v>161.14569814018881</v>
      </c>
      <c r="E25" s="122">
        <f t="shared" si="10"/>
        <v>165.22094937840154</v>
      </c>
      <c r="F25" s="122">
        <f t="shared" si="10"/>
        <v>229.13497027890895</v>
      </c>
      <c r="G25" s="122">
        <f t="shared" si="10"/>
        <v>245.77093977990796</v>
      </c>
      <c r="H25" s="122">
        <f t="shared" si="10"/>
        <v>255.3881945590818</v>
      </c>
      <c r="I25" s="122">
        <f t="shared" si="10"/>
        <v>242.2109003527118</v>
      </c>
      <c r="J25" s="122">
        <f t="shared" si="10"/>
        <v>267.48967114801047</v>
      </c>
      <c r="K25" s="122">
        <f t="shared" si="10"/>
        <v>192.41282595488983</v>
      </c>
      <c r="L25" s="122">
        <f t="shared" si="10"/>
        <v>209.77634799829994</v>
      </c>
      <c r="M25" s="122">
        <f t="shared" si="10"/>
        <v>174.25273363036177</v>
      </c>
      <c r="N25" s="122">
        <f t="shared" si="10"/>
        <v>206.46143314201856</v>
      </c>
      <c r="O25" s="122">
        <f t="shared" si="10"/>
        <v>189.58089957494045</v>
      </c>
      <c r="P25" s="122">
        <f t="shared" si="10"/>
        <v>70.840777285082211</v>
      </c>
      <c r="Q25" s="122">
        <f t="shared" si="10"/>
        <v>81.954414721878777</v>
      </c>
      <c r="R25" s="122">
        <f t="shared" ref="R25:V25" si="11">SUM(R26:R27)</f>
        <v>113.48353007822814</v>
      </c>
      <c r="S25" s="122">
        <f t="shared" si="11"/>
        <v>96.346501191659286</v>
      </c>
      <c r="T25" s="122">
        <f t="shared" si="11"/>
        <v>112.30678539697467</v>
      </c>
      <c r="U25" s="122">
        <f t="shared" si="11"/>
        <v>95.694120794442171</v>
      </c>
      <c r="V25" s="122">
        <f t="shared" si="11"/>
        <v>105.55695558036598</v>
      </c>
      <c r="W25" s="122">
        <f t="shared" ref="W25:Y25" si="12">SUM(W26:W27)</f>
        <v>101.53020523869952</v>
      </c>
      <c r="X25" s="122">
        <f t="shared" si="12"/>
        <v>118.91165917744566</v>
      </c>
      <c r="Y25" s="122">
        <f t="shared" si="12"/>
        <v>84.258743193487021</v>
      </c>
      <c r="DA25" s="130" t="s">
        <v>3777</v>
      </c>
    </row>
    <row r="26" spans="1:105" ht="12" customHeight="1" x14ac:dyDescent="0.25">
      <c r="A26" s="97" t="s">
        <v>74</v>
      </c>
      <c r="B26" s="98"/>
      <c r="C26" s="98">
        <v>161.98056795483595</v>
      </c>
      <c r="D26" s="98">
        <v>161.14569814018881</v>
      </c>
      <c r="E26" s="98">
        <v>165.22094937840154</v>
      </c>
      <c r="F26" s="98">
        <v>229.13497027890895</v>
      </c>
      <c r="G26" s="98">
        <v>245.77093977990796</v>
      </c>
      <c r="H26" s="98">
        <v>255.3881945590818</v>
      </c>
      <c r="I26" s="98">
        <v>242.2109003527118</v>
      </c>
      <c r="J26" s="98">
        <v>267.48967114801047</v>
      </c>
      <c r="K26" s="98">
        <v>192.41282595488983</v>
      </c>
      <c r="L26" s="98">
        <v>209.77634799829994</v>
      </c>
      <c r="M26" s="98">
        <v>174.25273363036177</v>
      </c>
      <c r="N26" s="98">
        <v>206.46143314201856</v>
      </c>
      <c r="O26" s="98">
        <v>189.58089957494045</v>
      </c>
      <c r="P26" s="98">
        <v>70.840777285082211</v>
      </c>
      <c r="Q26" s="98">
        <v>81.954414721878777</v>
      </c>
      <c r="R26" s="98">
        <v>113.48353007822814</v>
      </c>
      <c r="S26" s="98">
        <v>96.346501191659286</v>
      </c>
      <c r="T26" s="98">
        <v>112.30678539697467</v>
      </c>
      <c r="U26" s="98">
        <v>95.694120794442171</v>
      </c>
      <c r="V26" s="98">
        <v>105.55695558036598</v>
      </c>
      <c r="W26" s="98">
        <v>101.53020523869952</v>
      </c>
      <c r="X26" s="98">
        <v>118.91165917744566</v>
      </c>
      <c r="Y26" s="98">
        <v>84.258743193487021</v>
      </c>
      <c r="DA26" s="63" t="s">
        <v>3778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3779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3780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3781</v>
      </c>
    </row>
    <row r="30" spans="1:105" ht="12" customHeight="1" x14ac:dyDescent="0.25">
      <c r="A30" s="121" t="s">
        <v>55</v>
      </c>
      <c r="B30" s="122"/>
      <c r="C30" s="122">
        <v>7.1137973421880769</v>
      </c>
      <c r="D30" s="122">
        <v>10.224907479098611</v>
      </c>
      <c r="E30" s="122">
        <v>13.170933855209531</v>
      </c>
      <c r="F30" s="122">
        <v>15.946013747588248</v>
      </c>
      <c r="G30" s="122">
        <v>9.4106882926073734</v>
      </c>
      <c r="H30" s="122">
        <v>9.7482847950146105</v>
      </c>
      <c r="I30" s="122">
        <v>8.080635338752149</v>
      </c>
      <c r="J30" s="122">
        <v>10.163955220958528</v>
      </c>
      <c r="K30" s="122">
        <v>7.606579183567284</v>
      </c>
      <c r="L30" s="122">
        <v>7.4393134658929023</v>
      </c>
      <c r="M30" s="122">
        <v>9.4620122302684759</v>
      </c>
      <c r="N30" s="122">
        <v>9.4713668768425059</v>
      </c>
      <c r="O30" s="122">
        <v>7.00908224526962</v>
      </c>
      <c r="P30" s="122">
        <v>1.3885548049254441</v>
      </c>
      <c r="Q30" s="122">
        <v>3.2331850940720956</v>
      </c>
      <c r="R30" s="122">
        <v>4.1972428658028695</v>
      </c>
      <c r="S30" s="122">
        <v>5.2887179785059057</v>
      </c>
      <c r="T30" s="122">
        <v>5.7082678076142308</v>
      </c>
      <c r="U30" s="122">
        <v>3.9285592283802631</v>
      </c>
      <c r="V30" s="122">
        <v>5.2060918374695557</v>
      </c>
      <c r="W30" s="122">
        <v>5.3433559247655955</v>
      </c>
      <c r="X30" s="122">
        <v>8.2165941510379046</v>
      </c>
      <c r="Y30" s="122">
        <v>5.482655304645033</v>
      </c>
      <c r="DA30" s="130" t="s">
        <v>3782</v>
      </c>
    </row>
    <row r="31" spans="1:105" ht="12" customHeight="1" x14ac:dyDescent="0.25">
      <c r="A31" s="97" t="s">
        <v>141</v>
      </c>
      <c r="B31" s="98"/>
      <c r="C31" s="98">
        <v>7.1044388776675769</v>
      </c>
      <c r="D31" s="98">
        <v>10.217106479885448</v>
      </c>
      <c r="E31" s="98">
        <v>13.149955836515176</v>
      </c>
      <c r="F31" s="98">
        <v>15.93504792653267</v>
      </c>
      <c r="G31" s="98">
        <v>9.4080161703398879</v>
      </c>
      <c r="H31" s="98">
        <v>9.743700090752327</v>
      </c>
      <c r="I31" s="98">
        <v>8.0768132542163364</v>
      </c>
      <c r="J31" s="98">
        <v>10.150762757180035</v>
      </c>
      <c r="K31" s="98">
        <v>7.5972203590432281</v>
      </c>
      <c r="L31" s="98">
        <v>7.4279508919274004</v>
      </c>
      <c r="M31" s="98">
        <v>9.4493117556175239</v>
      </c>
      <c r="N31" s="98">
        <v>9.456483011278495</v>
      </c>
      <c r="O31" s="98">
        <v>6.9971499517587707</v>
      </c>
      <c r="P31" s="98">
        <v>1.3775303310356684</v>
      </c>
      <c r="Q31" s="98">
        <v>3.2318864722369862</v>
      </c>
      <c r="R31" s="98">
        <v>4.1814590548888866</v>
      </c>
      <c r="S31" s="98">
        <v>5.2831984724021961</v>
      </c>
      <c r="T31" s="98">
        <v>5.6857253199043729</v>
      </c>
      <c r="U31" s="98">
        <v>3.9209027974086004</v>
      </c>
      <c r="V31" s="98">
        <v>5.1932504278578397</v>
      </c>
      <c r="W31" s="98">
        <v>5.3308802106075523</v>
      </c>
      <c r="X31" s="98">
        <v>8.1889390028711091</v>
      </c>
      <c r="Y31" s="98">
        <v>5.4755376906298316</v>
      </c>
      <c r="DA31" s="63" t="s">
        <v>3783</v>
      </c>
    </row>
    <row r="32" spans="1:105" ht="12" customHeight="1" x14ac:dyDescent="0.25">
      <c r="A32" s="97" t="s">
        <v>140</v>
      </c>
      <c r="B32" s="98"/>
      <c r="C32" s="98">
        <v>9.3584645204992031E-3</v>
      </c>
      <c r="D32" s="98">
        <v>7.8009992131650701E-3</v>
      </c>
      <c r="E32" s="98">
        <v>2.0978018694357437E-2</v>
      </c>
      <c r="F32" s="98">
        <v>1.0965821055575852E-2</v>
      </c>
      <c r="G32" s="98">
        <v>2.67212226748491E-3</v>
      </c>
      <c r="H32" s="98">
        <v>4.5847042622828389E-3</v>
      </c>
      <c r="I32" s="98">
        <v>3.8220845358127092E-3</v>
      </c>
      <c r="J32" s="98">
        <v>1.3192463778492343E-2</v>
      </c>
      <c r="K32" s="98">
        <v>9.3588245240547145E-3</v>
      </c>
      <c r="L32" s="98">
        <v>1.1362573965501431E-2</v>
      </c>
      <c r="M32" s="98">
        <v>1.2700474650952056E-2</v>
      </c>
      <c r="N32" s="98">
        <v>1.4883865564009495E-2</v>
      </c>
      <c r="O32" s="98">
        <v>1.1932293510849703E-2</v>
      </c>
      <c r="P32" s="98">
        <v>1.1024473889775618E-2</v>
      </c>
      <c r="Q32" s="98">
        <v>1.2986218351088655E-3</v>
      </c>
      <c r="R32" s="98">
        <v>1.5783810913983135E-2</v>
      </c>
      <c r="S32" s="98">
        <v>5.5195061037103168E-3</v>
      </c>
      <c r="T32" s="98">
        <v>2.2542487709858783E-2</v>
      </c>
      <c r="U32" s="98">
        <v>7.6564309716628766E-3</v>
      </c>
      <c r="V32" s="98">
        <v>1.2841409611717947E-2</v>
      </c>
      <c r="W32" s="98">
        <v>1.2475714158042602E-2</v>
      </c>
      <c r="X32" s="98">
        <v>2.7655148166796723E-2</v>
      </c>
      <c r="Y32" s="98">
        <v>7.1176140152015479E-3</v>
      </c>
      <c r="DA32" s="63" t="s">
        <v>3784</v>
      </c>
    </row>
    <row r="33" spans="1:105" ht="12" customHeight="1" x14ac:dyDescent="0.25">
      <c r="A33" s="100" t="s">
        <v>50</v>
      </c>
      <c r="B33" s="101"/>
      <c r="C33" s="101">
        <v>9.3584645204992031E-3</v>
      </c>
      <c r="D33" s="101">
        <v>7.8009992131650701E-3</v>
      </c>
      <c r="E33" s="101">
        <v>2.0978018694357437E-2</v>
      </c>
      <c r="F33" s="101">
        <v>1.0965821055575852E-2</v>
      </c>
      <c r="G33" s="101">
        <v>2.67212226748491E-3</v>
      </c>
      <c r="H33" s="101">
        <v>4.5847042622828389E-3</v>
      </c>
      <c r="I33" s="101">
        <v>3.8220845358127092E-3</v>
      </c>
      <c r="J33" s="101">
        <v>1.3192463778492343E-2</v>
      </c>
      <c r="K33" s="101">
        <v>9.3588245240547145E-3</v>
      </c>
      <c r="L33" s="101">
        <v>1.1362573965501431E-2</v>
      </c>
      <c r="M33" s="101">
        <v>1.2700474650952056E-2</v>
      </c>
      <c r="N33" s="101">
        <v>1.4883865564009495E-2</v>
      </c>
      <c r="O33" s="101">
        <v>1.1932293510849703E-2</v>
      </c>
      <c r="P33" s="101">
        <v>1.1024473889775618E-2</v>
      </c>
      <c r="Q33" s="101">
        <v>1.2986218351088655E-3</v>
      </c>
      <c r="R33" s="101">
        <v>1.5783810913983135E-2</v>
      </c>
      <c r="S33" s="101">
        <v>5.5195061037103168E-3</v>
      </c>
      <c r="T33" s="101">
        <v>2.2542487709858783E-2</v>
      </c>
      <c r="U33" s="101">
        <v>7.6564309716628766E-3</v>
      </c>
      <c r="V33" s="101">
        <v>1.2841409611717947E-2</v>
      </c>
      <c r="W33" s="101">
        <v>1.2475714158042602E-2</v>
      </c>
      <c r="X33" s="101">
        <v>2.7655148166796723E-2</v>
      </c>
      <c r="Y33" s="101">
        <v>7.1176140152015479E-3</v>
      </c>
      <c r="DA33" s="131" t="s">
        <v>3785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3786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3787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3788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3789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3790</v>
      </c>
    </row>
    <row r="39" spans="1:105" ht="12" customHeight="1" x14ac:dyDescent="0.25">
      <c r="A39" s="121" t="s">
        <v>54</v>
      </c>
      <c r="B39" s="122"/>
      <c r="C39" s="122">
        <v>5.6020315416474578</v>
      </c>
      <c r="D39" s="122">
        <v>6.5954104250359844</v>
      </c>
      <c r="E39" s="122">
        <v>7.6875155000726902</v>
      </c>
      <c r="F39" s="122">
        <v>7.0424341435457665</v>
      </c>
      <c r="G39" s="122">
        <v>4.4221265144694701</v>
      </c>
      <c r="H39" s="122">
        <v>4.4698537452512701</v>
      </c>
      <c r="I39" s="122">
        <v>5.3204567487526537</v>
      </c>
      <c r="J39" s="122">
        <v>7.4846144580975364</v>
      </c>
      <c r="K39" s="122">
        <v>4.5659052934535076</v>
      </c>
      <c r="L39" s="122">
        <v>4.3271681541896738</v>
      </c>
      <c r="M39" s="122">
        <v>5.6111329960412695</v>
      </c>
      <c r="N39" s="122">
        <v>7.0754246838790378</v>
      </c>
      <c r="O39" s="122">
        <v>4.8630582963322011</v>
      </c>
      <c r="P39" s="122">
        <v>1.338731277932615</v>
      </c>
      <c r="Q39" s="122">
        <v>1.5320541839124386</v>
      </c>
      <c r="R39" s="122">
        <v>1.9632602519844009</v>
      </c>
      <c r="S39" s="122">
        <v>2.3556759302707966</v>
      </c>
      <c r="T39" s="122">
        <v>2.2906046150314343</v>
      </c>
      <c r="U39" s="122">
        <v>2.1241503319697541</v>
      </c>
      <c r="V39" s="122">
        <v>2.7273569426162134</v>
      </c>
      <c r="W39" s="122">
        <v>3.2264051295306979</v>
      </c>
      <c r="X39" s="122">
        <v>4.8939068563391919</v>
      </c>
      <c r="Y39" s="122">
        <v>4.1603313497954328</v>
      </c>
      <c r="DA39" s="130" t="s">
        <v>3791</v>
      </c>
    </row>
    <row r="40" spans="1:105" ht="12" customHeight="1" x14ac:dyDescent="0.25">
      <c r="A40" s="97" t="s">
        <v>50</v>
      </c>
      <c r="B40" s="98"/>
      <c r="C40" s="98">
        <v>5.6020315416474578</v>
      </c>
      <c r="D40" s="98">
        <v>6.5954104250359844</v>
      </c>
      <c r="E40" s="98">
        <v>7.6875155000726902</v>
      </c>
      <c r="F40" s="98">
        <v>7.0424341435457665</v>
      </c>
      <c r="G40" s="98">
        <v>4.4221265144694701</v>
      </c>
      <c r="H40" s="98">
        <v>4.4698537452512701</v>
      </c>
      <c r="I40" s="98">
        <v>5.3204567487526537</v>
      </c>
      <c r="J40" s="98">
        <v>7.4846144580975364</v>
      </c>
      <c r="K40" s="98">
        <v>4.5659052934535076</v>
      </c>
      <c r="L40" s="98">
        <v>4.3271681541896738</v>
      </c>
      <c r="M40" s="98">
        <v>5.6111329960412695</v>
      </c>
      <c r="N40" s="98">
        <v>7.0754246838790378</v>
      </c>
      <c r="O40" s="98">
        <v>4.8630582963322011</v>
      </c>
      <c r="P40" s="98">
        <v>1.338731277932615</v>
      </c>
      <c r="Q40" s="98">
        <v>1.5320541839124386</v>
      </c>
      <c r="R40" s="98">
        <v>1.9632602519844009</v>
      </c>
      <c r="S40" s="98">
        <v>2.3556759302707966</v>
      </c>
      <c r="T40" s="98">
        <v>2.2906046150314343</v>
      </c>
      <c r="U40" s="98">
        <v>2.1241503319697541</v>
      </c>
      <c r="V40" s="98">
        <v>2.7273569426162134</v>
      </c>
      <c r="W40" s="98">
        <v>3.2264051295306979</v>
      </c>
      <c r="X40" s="98">
        <v>4.8939068563391919</v>
      </c>
      <c r="Y40" s="98">
        <v>4.1603313497954328</v>
      </c>
      <c r="DA40" s="63" t="s">
        <v>3792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3793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3650.7820333080826</v>
      </c>
      <c r="D43" s="117">
        <f t="shared" si="14"/>
        <v>2823.6227097304395</v>
      </c>
      <c r="E43" s="117">
        <f t="shared" si="14"/>
        <v>3240.9697987808086</v>
      </c>
      <c r="F43" s="117">
        <f t="shared" si="14"/>
        <v>2749.5012918917237</v>
      </c>
      <c r="G43" s="117">
        <f t="shared" si="14"/>
        <v>2384.396419787216</v>
      </c>
      <c r="H43" s="117">
        <f t="shared" si="14"/>
        <v>2223.639181363656</v>
      </c>
      <c r="I43" s="117">
        <f t="shared" si="14"/>
        <v>1588.583271114155</v>
      </c>
      <c r="J43" s="117">
        <f t="shared" si="14"/>
        <v>2768.499479609105</v>
      </c>
      <c r="K43" s="117">
        <f t="shared" si="14"/>
        <v>2331.2062258619553</v>
      </c>
      <c r="L43" s="117">
        <f t="shared" si="14"/>
        <v>2464.5076607710394</v>
      </c>
      <c r="M43" s="117">
        <f t="shared" si="14"/>
        <v>2279.0856342802285</v>
      </c>
      <c r="N43" s="117">
        <f t="shared" si="14"/>
        <v>2643.6547064720785</v>
      </c>
      <c r="O43" s="117">
        <f t="shared" si="14"/>
        <v>2708.9492437500389</v>
      </c>
      <c r="P43" s="117">
        <f t="shared" si="14"/>
        <v>1342.9079800647589</v>
      </c>
      <c r="Q43" s="117">
        <f t="shared" si="14"/>
        <v>1016.8670348902701</v>
      </c>
      <c r="R43" s="117">
        <f t="shared" ref="R43:V43" si="15">R44+R47+R49+R58</f>
        <v>720.82313269015424</v>
      </c>
      <c r="S43" s="117">
        <f t="shared" si="15"/>
        <v>996.04402073513074</v>
      </c>
      <c r="T43" s="117">
        <f t="shared" si="15"/>
        <v>923.13658850665047</v>
      </c>
      <c r="U43" s="117">
        <f t="shared" si="15"/>
        <v>1062.30183514757</v>
      </c>
      <c r="V43" s="117">
        <f t="shared" si="15"/>
        <v>802.11949386125832</v>
      </c>
      <c r="W43" s="117">
        <f t="shared" ref="W43:Y43" si="16">W44+W47+W49+W58</f>
        <v>486.0392661978442</v>
      </c>
      <c r="X43" s="117">
        <f t="shared" si="16"/>
        <v>554.48846985228613</v>
      </c>
      <c r="Y43" s="117">
        <f t="shared" si="16"/>
        <v>692.18428441580693</v>
      </c>
      <c r="DA43" s="129" t="s">
        <v>3794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3402.1799150258785</v>
      </c>
      <c r="D44" s="122">
        <f t="shared" si="17"/>
        <v>2619.7623066397291</v>
      </c>
      <c r="E44" s="122">
        <f t="shared" si="17"/>
        <v>3018.630463905236</v>
      </c>
      <c r="F44" s="122">
        <f t="shared" si="17"/>
        <v>2576.9438619018579</v>
      </c>
      <c r="G44" s="122">
        <f t="shared" si="17"/>
        <v>2199.4925626710433</v>
      </c>
      <c r="H44" s="122">
        <f t="shared" si="17"/>
        <v>2023.1853972138963</v>
      </c>
      <c r="I44" s="122">
        <f t="shared" si="17"/>
        <v>1416.4088918440038</v>
      </c>
      <c r="J44" s="122">
        <f t="shared" si="17"/>
        <v>2439.8036793416723</v>
      </c>
      <c r="K44" s="122">
        <f t="shared" si="17"/>
        <v>2086.3059395101968</v>
      </c>
      <c r="L44" s="122">
        <f t="shared" si="17"/>
        <v>2204.1649711500713</v>
      </c>
      <c r="M44" s="122">
        <f t="shared" si="17"/>
        <v>2052.7783354937415</v>
      </c>
      <c r="N44" s="122">
        <f t="shared" si="17"/>
        <v>2384.3929857641269</v>
      </c>
      <c r="O44" s="122">
        <f t="shared" si="17"/>
        <v>2529.0763170550413</v>
      </c>
      <c r="P44" s="122">
        <f t="shared" si="17"/>
        <v>1283.1347275672204</v>
      </c>
      <c r="Q44" s="122">
        <f t="shared" si="17"/>
        <v>940.29329141802214</v>
      </c>
      <c r="R44" s="122">
        <f t="shared" ref="R44:V44" si="18">SUM(R45:R46)</f>
        <v>628.19304990453327</v>
      </c>
      <c r="S44" s="122">
        <f t="shared" si="18"/>
        <v>829.72868908237228</v>
      </c>
      <c r="T44" s="122">
        <f t="shared" si="18"/>
        <v>764.42042875109848</v>
      </c>
      <c r="U44" s="122">
        <f t="shared" si="18"/>
        <v>868.33578547308048</v>
      </c>
      <c r="V44" s="122">
        <f t="shared" si="18"/>
        <v>715.01841925203746</v>
      </c>
      <c r="W44" s="122">
        <f t="shared" ref="W44:Y44" si="19">SUM(W45:W46)</f>
        <v>411.83435072163184</v>
      </c>
      <c r="X44" s="122">
        <f t="shared" si="19"/>
        <v>432.31993029097561</v>
      </c>
      <c r="Y44" s="122">
        <f t="shared" si="19"/>
        <v>480.20534123813457</v>
      </c>
      <c r="DA44" s="130" t="s">
        <v>3795</v>
      </c>
    </row>
    <row r="45" spans="1:105" ht="12" customHeight="1" x14ac:dyDescent="0.25">
      <c r="A45" s="97" t="s">
        <v>212</v>
      </c>
      <c r="B45" s="98"/>
      <c r="C45" s="98">
        <v>3402.1799150258785</v>
      </c>
      <c r="D45" s="98">
        <v>2619.7623066397291</v>
      </c>
      <c r="E45" s="98">
        <v>3018.630463905236</v>
      </c>
      <c r="F45" s="98">
        <v>2576.9438619018579</v>
      </c>
      <c r="G45" s="98">
        <v>2199.4925626710433</v>
      </c>
      <c r="H45" s="98">
        <v>2023.1853972138963</v>
      </c>
      <c r="I45" s="98">
        <v>1416.4088918440038</v>
      </c>
      <c r="J45" s="98">
        <v>2439.8036793416723</v>
      </c>
      <c r="K45" s="98">
        <v>2086.3059395101968</v>
      </c>
      <c r="L45" s="98">
        <v>2204.1649711500713</v>
      </c>
      <c r="M45" s="98">
        <v>2052.7783354937415</v>
      </c>
      <c r="N45" s="98">
        <v>2384.3929857641269</v>
      </c>
      <c r="O45" s="98">
        <v>2529.0763170550413</v>
      </c>
      <c r="P45" s="98">
        <v>1283.1347275672204</v>
      </c>
      <c r="Q45" s="98">
        <v>940.29329141802214</v>
      </c>
      <c r="R45" s="98">
        <v>628.19304990453327</v>
      </c>
      <c r="S45" s="98">
        <v>829.72868908237228</v>
      </c>
      <c r="T45" s="98">
        <v>764.42042875109848</v>
      </c>
      <c r="U45" s="98">
        <v>868.33578547308048</v>
      </c>
      <c r="V45" s="98">
        <v>715.01841925203746</v>
      </c>
      <c r="W45" s="98">
        <v>411.83435072163184</v>
      </c>
      <c r="X45" s="98">
        <v>432.31993029097561</v>
      </c>
      <c r="Y45" s="98">
        <v>480.20534123813457</v>
      </c>
      <c r="DA45" s="63" t="s">
        <v>3796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3797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3798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3799</v>
      </c>
    </row>
    <row r="49" spans="1:105" ht="12" customHeight="1" x14ac:dyDescent="0.25">
      <c r="A49" s="121" t="s">
        <v>55</v>
      </c>
      <c r="B49" s="122"/>
      <c r="C49" s="122">
        <v>224.88421079676158</v>
      </c>
      <c r="D49" s="122">
        <v>182.87348437668396</v>
      </c>
      <c r="E49" s="122">
        <v>197.11536590012011</v>
      </c>
      <c r="F49" s="122">
        <v>148.72269655266473</v>
      </c>
      <c r="G49" s="122">
        <v>166.95026143270647</v>
      </c>
      <c r="H49" s="122">
        <v>187.22139910795329</v>
      </c>
      <c r="I49" s="122">
        <v>157.51432104437188</v>
      </c>
      <c r="J49" s="122">
        <v>309.29460228788054</v>
      </c>
      <c r="K49" s="122">
        <v>223.41868088608166</v>
      </c>
      <c r="L49" s="122">
        <v>239.8275067523613</v>
      </c>
      <c r="M49" s="122">
        <v>204.82877506226768</v>
      </c>
      <c r="N49" s="122">
        <v>238.23376674774769</v>
      </c>
      <c r="O49" s="122">
        <v>156.75343803057436</v>
      </c>
      <c r="P49" s="122">
        <v>49.146917383518037</v>
      </c>
      <c r="Q49" s="122">
        <v>65.477872775875952</v>
      </c>
      <c r="R49" s="122">
        <v>85.181752670458451</v>
      </c>
      <c r="S49" s="122">
        <v>157.51259681375726</v>
      </c>
      <c r="T49" s="122">
        <v>150.09962459869098</v>
      </c>
      <c r="U49" s="122">
        <v>182.75216669824033</v>
      </c>
      <c r="V49" s="122">
        <v>76.353008123998421</v>
      </c>
      <c r="W49" s="122">
        <v>66.966061827669463</v>
      </c>
      <c r="X49" s="122">
        <v>115.85018036847555</v>
      </c>
      <c r="Y49" s="122">
        <v>205.05197723710435</v>
      </c>
      <c r="DA49" s="130" t="s">
        <v>3800</v>
      </c>
    </row>
    <row r="50" spans="1:105" ht="12" customHeight="1" x14ac:dyDescent="0.25">
      <c r="A50" s="97" t="s">
        <v>138</v>
      </c>
      <c r="B50" s="98"/>
      <c r="C50" s="98">
        <v>224.15865562046869</v>
      </c>
      <c r="D50" s="98">
        <v>182.59512372578183</v>
      </c>
      <c r="E50" s="98">
        <v>196.18391184111917</v>
      </c>
      <c r="F50" s="98">
        <v>148.69921549194353</v>
      </c>
      <c r="G50" s="98">
        <v>166.18424516706247</v>
      </c>
      <c r="H50" s="98">
        <v>185.90601521320497</v>
      </c>
      <c r="I50" s="98">
        <v>157.34488768813858</v>
      </c>
      <c r="J50" s="98">
        <v>307.82902788751659</v>
      </c>
      <c r="K50" s="98">
        <v>222.42270838195944</v>
      </c>
      <c r="L50" s="98">
        <v>239.42678185118953</v>
      </c>
      <c r="M50" s="98">
        <v>204.27241696033323</v>
      </c>
      <c r="N50" s="98">
        <v>237.26687912023806</v>
      </c>
      <c r="O50" s="98">
        <v>156.65184970256729</v>
      </c>
      <c r="P50" s="98">
        <v>47.368016855609525</v>
      </c>
      <c r="Q50" s="98">
        <v>65.231398986506306</v>
      </c>
      <c r="R50" s="98">
        <v>84.793568983642785</v>
      </c>
      <c r="S50" s="98">
        <v>156.78951313445737</v>
      </c>
      <c r="T50" s="98">
        <v>149.67164979952682</v>
      </c>
      <c r="U50" s="98">
        <v>180.73740508348186</v>
      </c>
      <c r="V50" s="98">
        <v>75.415436757410134</v>
      </c>
      <c r="W50" s="98">
        <v>66.915317982401888</v>
      </c>
      <c r="X50" s="98">
        <v>115.74509684301404</v>
      </c>
      <c r="Y50" s="98">
        <v>204.75399784114865</v>
      </c>
      <c r="DA50" s="63" t="s">
        <v>3801</v>
      </c>
    </row>
    <row r="51" spans="1:105" ht="12" customHeight="1" x14ac:dyDescent="0.25">
      <c r="A51" s="97" t="s">
        <v>137</v>
      </c>
      <c r="B51" s="98"/>
      <c r="C51" s="98">
        <v>0.72555517629288158</v>
      </c>
      <c r="D51" s="98">
        <v>0.27836065090212259</v>
      </c>
      <c r="E51" s="98">
        <v>0.93145405900090628</v>
      </c>
      <c r="F51" s="98">
        <v>2.348106072119641E-2</v>
      </c>
      <c r="G51" s="98">
        <v>0.76601626564401337</v>
      </c>
      <c r="H51" s="98">
        <v>1.3153838947483643</v>
      </c>
      <c r="I51" s="98">
        <v>0.16943335623330666</v>
      </c>
      <c r="J51" s="98">
        <v>1.4655744003639168</v>
      </c>
      <c r="K51" s="98">
        <v>0.99597250412218497</v>
      </c>
      <c r="L51" s="98">
        <v>0.4007249011718152</v>
      </c>
      <c r="M51" s="98">
        <v>0.55635810193442148</v>
      </c>
      <c r="N51" s="98">
        <v>0.96688762750968482</v>
      </c>
      <c r="O51" s="98">
        <v>0.10158832800705357</v>
      </c>
      <c r="P51" s="98">
        <v>1.7789005279085184</v>
      </c>
      <c r="Q51" s="98">
        <v>0.24647378936964215</v>
      </c>
      <c r="R51" s="98">
        <v>0.38818368681565329</v>
      </c>
      <c r="S51" s="98">
        <v>0.72308367929989681</v>
      </c>
      <c r="T51" s="98">
        <v>0.42797479916421238</v>
      </c>
      <c r="U51" s="98">
        <v>2.0147616147584486</v>
      </c>
      <c r="V51" s="98">
        <v>0.93757136658828144</v>
      </c>
      <c r="W51" s="98">
        <v>5.0743845267589009E-2</v>
      </c>
      <c r="X51" s="98">
        <v>0.10508352546151065</v>
      </c>
      <c r="Y51" s="98">
        <v>0.29797939595565021</v>
      </c>
      <c r="DA51" s="63" t="s">
        <v>3802</v>
      </c>
    </row>
    <row r="52" spans="1:105" ht="12" customHeight="1" x14ac:dyDescent="0.25">
      <c r="A52" s="100" t="s">
        <v>212</v>
      </c>
      <c r="B52" s="101"/>
      <c r="C52" s="101">
        <v>0.72555517629288158</v>
      </c>
      <c r="D52" s="101">
        <v>0.27836065090212259</v>
      </c>
      <c r="E52" s="101">
        <v>0.93145405900090628</v>
      </c>
      <c r="F52" s="101">
        <v>2.348106072119641E-2</v>
      </c>
      <c r="G52" s="101">
        <v>0.76601626564401337</v>
      </c>
      <c r="H52" s="101">
        <v>1.3153838947483643</v>
      </c>
      <c r="I52" s="101">
        <v>0.16943335623330666</v>
      </c>
      <c r="J52" s="101">
        <v>1.4655744003639168</v>
      </c>
      <c r="K52" s="101">
        <v>0.99597250412218497</v>
      </c>
      <c r="L52" s="101">
        <v>0.4007249011718152</v>
      </c>
      <c r="M52" s="101">
        <v>0.55635810193442148</v>
      </c>
      <c r="N52" s="101">
        <v>0.96688762750968482</v>
      </c>
      <c r="O52" s="101">
        <v>0.10158832800705357</v>
      </c>
      <c r="P52" s="101">
        <v>1.7789005279085184</v>
      </c>
      <c r="Q52" s="101">
        <v>0.24647378936964215</v>
      </c>
      <c r="R52" s="101">
        <v>0.38818368681565329</v>
      </c>
      <c r="S52" s="101">
        <v>0.72308367929989681</v>
      </c>
      <c r="T52" s="101">
        <v>0.42797479916421238</v>
      </c>
      <c r="U52" s="101">
        <v>2.0147616147584486</v>
      </c>
      <c r="V52" s="101">
        <v>0.93757136658828144</v>
      </c>
      <c r="W52" s="101">
        <v>5.0743845267589009E-2</v>
      </c>
      <c r="X52" s="101">
        <v>0.10508352546151065</v>
      </c>
      <c r="Y52" s="101">
        <v>0.29797939595565021</v>
      </c>
      <c r="DA52" s="131" t="s">
        <v>3803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3804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3805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3806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3807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3808</v>
      </c>
    </row>
    <row r="58" spans="1:105" ht="12" customHeight="1" x14ac:dyDescent="0.25">
      <c r="A58" s="121" t="s">
        <v>54</v>
      </c>
      <c r="B58" s="122"/>
      <c r="C58" s="122">
        <v>23.717907485442758</v>
      </c>
      <c r="D58" s="122">
        <v>20.986918714026661</v>
      </c>
      <c r="E58" s="122">
        <v>25.223968975452578</v>
      </c>
      <c r="F58" s="122">
        <v>23.834733437201244</v>
      </c>
      <c r="G58" s="122">
        <v>17.953595683466222</v>
      </c>
      <c r="H58" s="122">
        <v>13.232385041806511</v>
      </c>
      <c r="I58" s="122">
        <v>14.66005822577922</v>
      </c>
      <c r="J58" s="122">
        <v>19.401197979552268</v>
      </c>
      <c r="K58" s="122">
        <v>21.481605465676839</v>
      </c>
      <c r="L58" s="122">
        <v>20.515182868606423</v>
      </c>
      <c r="M58" s="122">
        <v>21.478523724219464</v>
      </c>
      <c r="N58" s="122">
        <v>21.027953960203796</v>
      </c>
      <c r="O58" s="122">
        <v>23.119488664423535</v>
      </c>
      <c r="P58" s="122">
        <v>10.626335114020517</v>
      </c>
      <c r="Q58" s="122">
        <v>11.095870696372051</v>
      </c>
      <c r="R58" s="122">
        <v>7.4483301151625181</v>
      </c>
      <c r="S58" s="122">
        <v>8.8027348390011877</v>
      </c>
      <c r="T58" s="122">
        <v>8.6165351568610298</v>
      </c>
      <c r="U58" s="122">
        <v>11.213882976249153</v>
      </c>
      <c r="V58" s="122">
        <v>10.748066485222429</v>
      </c>
      <c r="W58" s="122">
        <v>7.238853648542861</v>
      </c>
      <c r="X58" s="122">
        <v>6.3183591928349019</v>
      </c>
      <c r="Y58" s="122">
        <v>6.9269659405680262</v>
      </c>
      <c r="DA58" s="130" t="s">
        <v>3809</v>
      </c>
    </row>
    <row r="59" spans="1:105" ht="12" customHeight="1" x14ac:dyDescent="0.25">
      <c r="A59" s="97" t="s">
        <v>50</v>
      </c>
      <c r="B59" s="98"/>
      <c r="C59" s="98">
        <v>23.717907485442758</v>
      </c>
      <c r="D59" s="98">
        <v>20.986918714026661</v>
      </c>
      <c r="E59" s="98">
        <v>25.223968975452578</v>
      </c>
      <c r="F59" s="98">
        <v>23.834733437201244</v>
      </c>
      <c r="G59" s="98">
        <v>17.953595683466222</v>
      </c>
      <c r="H59" s="98">
        <v>13.232385041806511</v>
      </c>
      <c r="I59" s="98">
        <v>14.66005822577922</v>
      </c>
      <c r="J59" s="98">
        <v>19.401197979552268</v>
      </c>
      <c r="K59" s="98">
        <v>21.481605465676839</v>
      </c>
      <c r="L59" s="98">
        <v>20.515182868606423</v>
      </c>
      <c r="M59" s="98">
        <v>21.478523724219464</v>
      </c>
      <c r="N59" s="98">
        <v>21.027953960203796</v>
      </c>
      <c r="O59" s="98">
        <v>23.119488664423535</v>
      </c>
      <c r="P59" s="98">
        <v>10.626335114020517</v>
      </c>
      <c r="Q59" s="98">
        <v>11.095870696372051</v>
      </c>
      <c r="R59" s="98">
        <v>7.4483301151625181</v>
      </c>
      <c r="S59" s="98">
        <v>8.8027348390011877</v>
      </c>
      <c r="T59" s="98">
        <v>8.6165351568610298</v>
      </c>
      <c r="U59" s="98">
        <v>11.213882976249153</v>
      </c>
      <c r="V59" s="98">
        <v>10.748066485222429</v>
      </c>
      <c r="W59" s="98">
        <v>7.238853648542861</v>
      </c>
      <c r="X59" s="98">
        <v>6.3183591928349019</v>
      </c>
      <c r="Y59" s="98">
        <v>6.9269659405680262</v>
      </c>
      <c r="DA59" s="63" t="s">
        <v>3810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3811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6290.2461960991877</v>
      </c>
      <c r="D62" s="117">
        <f t="shared" si="21"/>
        <v>6111.5846925370479</v>
      </c>
      <c r="E62" s="117">
        <f t="shared" si="21"/>
        <v>6271.0013282835589</v>
      </c>
      <c r="F62" s="117">
        <f t="shared" si="21"/>
        <v>6133.3699967797338</v>
      </c>
      <c r="G62" s="117">
        <f t="shared" si="21"/>
        <v>5130.1319735200886</v>
      </c>
      <c r="H62" s="117">
        <f t="shared" si="21"/>
        <v>5276.7020297306144</v>
      </c>
      <c r="I62" s="117">
        <f t="shared" si="21"/>
        <v>4293.7974608304085</v>
      </c>
      <c r="J62" s="117">
        <f t="shared" si="21"/>
        <v>5740.3491863104873</v>
      </c>
      <c r="K62" s="117">
        <f t="shared" si="21"/>
        <v>5124.8739914717453</v>
      </c>
      <c r="L62" s="117">
        <f t="shared" si="21"/>
        <v>5670.3141605706987</v>
      </c>
      <c r="M62" s="117">
        <f t="shared" si="21"/>
        <v>4455.0169508220415</v>
      </c>
      <c r="N62" s="117">
        <f t="shared" si="21"/>
        <v>4883.0700295271099</v>
      </c>
      <c r="O62" s="117">
        <f t="shared" si="21"/>
        <v>4221.3629789472425</v>
      </c>
      <c r="P62" s="117">
        <f t="shared" si="21"/>
        <v>3601.8770623758751</v>
      </c>
      <c r="Q62" s="117">
        <f t="shared" si="21"/>
        <v>4782.4374105454326</v>
      </c>
      <c r="R62" s="117">
        <f t="shared" ref="R62:V62" si="22">R63+R66+R68+R77</f>
        <v>4518.7382318586851</v>
      </c>
      <c r="S62" s="117">
        <f t="shared" si="22"/>
        <v>3817.1860550010101</v>
      </c>
      <c r="T62" s="117">
        <f t="shared" si="22"/>
        <v>3559.4884530049821</v>
      </c>
      <c r="U62" s="117">
        <f t="shared" si="22"/>
        <v>3266.8434788964209</v>
      </c>
      <c r="V62" s="117">
        <f t="shared" si="22"/>
        <v>2887.3274791777731</v>
      </c>
      <c r="W62" s="117">
        <f t="shared" ref="W62:Y62" si="23">W63+W66+W68+W77</f>
        <v>2351.3114943918108</v>
      </c>
      <c r="X62" s="117">
        <f t="shared" si="23"/>
        <v>1876.8508815788252</v>
      </c>
      <c r="Y62" s="117">
        <f t="shared" si="23"/>
        <v>1351.8762107969173</v>
      </c>
      <c r="DA62" s="129" t="s">
        <v>3812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5495.002040894281</v>
      </c>
      <c r="D63" s="122">
        <f t="shared" si="24"/>
        <v>5241.7976283779017</v>
      </c>
      <c r="E63" s="122">
        <f t="shared" si="24"/>
        <v>5393.5585064466086</v>
      </c>
      <c r="F63" s="122">
        <f t="shared" si="24"/>
        <v>5328.9167351116885</v>
      </c>
      <c r="G63" s="122">
        <f t="shared" si="24"/>
        <v>4358.9167927544795</v>
      </c>
      <c r="H63" s="122">
        <f t="shared" si="24"/>
        <v>4475.2490776638206</v>
      </c>
      <c r="I63" s="122">
        <f t="shared" si="24"/>
        <v>3546.2131927883579</v>
      </c>
      <c r="J63" s="122">
        <f t="shared" si="24"/>
        <v>4841.2674306060799</v>
      </c>
      <c r="K63" s="122">
        <f t="shared" si="24"/>
        <v>4297.22965261438</v>
      </c>
      <c r="L63" s="122">
        <f t="shared" si="24"/>
        <v>4815.1769278940637</v>
      </c>
      <c r="M63" s="122">
        <f t="shared" si="24"/>
        <v>3693.193113272544</v>
      </c>
      <c r="N63" s="122">
        <f t="shared" si="24"/>
        <v>4098.5585889814347</v>
      </c>
      <c r="O63" s="122">
        <f t="shared" si="24"/>
        <v>3556.2277265636503</v>
      </c>
      <c r="P63" s="122">
        <f t="shared" si="24"/>
        <v>2922.7959370972512</v>
      </c>
      <c r="Q63" s="122">
        <f t="shared" si="24"/>
        <v>3927.1897180345686</v>
      </c>
      <c r="R63" s="122">
        <f t="shared" ref="R63:V63" si="25">SUM(R64:R65)</f>
        <v>3618.0510801782953</v>
      </c>
      <c r="S63" s="122">
        <f t="shared" si="25"/>
        <v>2997.7994473984827</v>
      </c>
      <c r="T63" s="122">
        <f t="shared" si="25"/>
        <v>2786.8109010569619</v>
      </c>
      <c r="U63" s="122">
        <f t="shared" si="25"/>
        <v>2522.5321325259479</v>
      </c>
      <c r="V63" s="122">
        <f t="shared" si="25"/>
        <v>2248.5446184975526</v>
      </c>
      <c r="W63" s="122">
        <f t="shared" ref="W63:Y63" si="26">SUM(W64:W65)</f>
        <v>1780.0518327592151</v>
      </c>
      <c r="X63" s="122">
        <f t="shared" si="26"/>
        <v>1393.1011209765716</v>
      </c>
      <c r="Y63" s="122">
        <f t="shared" si="26"/>
        <v>994.59393115021157</v>
      </c>
      <c r="DA63" s="130" t="s">
        <v>3813</v>
      </c>
    </row>
    <row r="64" spans="1:105" ht="12" customHeight="1" x14ac:dyDescent="0.25">
      <c r="A64" s="97" t="s">
        <v>213</v>
      </c>
      <c r="B64" s="98"/>
      <c r="C64" s="98">
        <v>5495.002040894281</v>
      </c>
      <c r="D64" s="98">
        <v>5241.7976283779017</v>
      </c>
      <c r="E64" s="98">
        <v>5393.5585064466086</v>
      </c>
      <c r="F64" s="98">
        <v>5328.9167351116885</v>
      </c>
      <c r="G64" s="98">
        <v>4358.9167927544795</v>
      </c>
      <c r="H64" s="98">
        <v>4475.2490776638206</v>
      </c>
      <c r="I64" s="98">
        <v>3546.2131927883579</v>
      </c>
      <c r="J64" s="98">
        <v>4841.2674306060799</v>
      </c>
      <c r="K64" s="98">
        <v>4297.22965261438</v>
      </c>
      <c r="L64" s="98">
        <v>4815.1769278940637</v>
      </c>
      <c r="M64" s="98">
        <v>3693.193113272544</v>
      </c>
      <c r="N64" s="98">
        <v>4098.5585889814347</v>
      </c>
      <c r="O64" s="98">
        <v>3556.2277265636503</v>
      </c>
      <c r="P64" s="98">
        <v>2922.7959370972512</v>
      </c>
      <c r="Q64" s="98">
        <v>3927.1897180345686</v>
      </c>
      <c r="R64" s="98">
        <v>3618.0510801782953</v>
      </c>
      <c r="S64" s="98">
        <v>2997.7994473984827</v>
      </c>
      <c r="T64" s="98">
        <v>2786.8109010569619</v>
      </c>
      <c r="U64" s="98">
        <v>2522.5321325259479</v>
      </c>
      <c r="V64" s="98">
        <v>2248.5446184975526</v>
      </c>
      <c r="W64" s="98">
        <v>1780.0518327592151</v>
      </c>
      <c r="X64" s="98">
        <v>1393.1011209765716</v>
      </c>
      <c r="Y64" s="98">
        <v>994.59393115021157</v>
      </c>
      <c r="DA64" s="63" t="s">
        <v>3814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3815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3816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3817</v>
      </c>
    </row>
    <row r="68" spans="1:105" ht="12" customHeight="1" x14ac:dyDescent="0.25">
      <c r="A68" s="121" t="s">
        <v>55</v>
      </c>
      <c r="B68" s="122"/>
      <c r="C68" s="122">
        <v>607.66588064472307</v>
      </c>
      <c r="D68" s="122">
        <v>664.44280301365359</v>
      </c>
      <c r="E68" s="122">
        <v>675.23045772433636</v>
      </c>
      <c r="F68" s="122">
        <v>603.3975952293099</v>
      </c>
      <c r="G68" s="122">
        <v>592.07629127899816</v>
      </c>
      <c r="H68" s="122">
        <v>612.40116756123984</v>
      </c>
      <c r="I68" s="122">
        <v>592.00175014575336</v>
      </c>
      <c r="J68" s="122">
        <v>689.08036832260927</v>
      </c>
      <c r="K68" s="122">
        <v>629.74901401914531</v>
      </c>
      <c r="L68" s="122">
        <v>668.12849359087511</v>
      </c>
      <c r="M68" s="122">
        <v>564.94020285512897</v>
      </c>
      <c r="N68" s="122">
        <v>604.68311813950334</v>
      </c>
      <c r="O68" s="122">
        <v>506.89174129790399</v>
      </c>
      <c r="P68" s="122">
        <v>521.42185932910854</v>
      </c>
      <c r="Q68" s="122">
        <v>683.48635534983782</v>
      </c>
      <c r="R68" s="122">
        <v>697.8696707013745</v>
      </c>
      <c r="S68" s="122">
        <v>634.17666352270624</v>
      </c>
      <c r="T68" s="122">
        <v>587.12955174254887</v>
      </c>
      <c r="U68" s="122">
        <v>546.91658055529888</v>
      </c>
      <c r="V68" s="122">
        <v>460.33238613766696</v>
      </c>
      <c r="W68" s="122">
        <v>431.50073562245922</v>
      </c>
      <c r="X68" s="122">
        <v>342.33555215266273</v>
      </c>
      <c r="Y68" s="122">
        <v>231.67606594078302</v>
      </c>
      <c r="DA68" s="130" t="s">
        <v>3818</v>
      </c>
    </row>
    <row r="69" spans="1:105" ht="12" customHeight="1" x14ac:dyDescent="0.25">
      <c r="A69" s="97" t="s">
        <v>134</v>
      </c>
      <c r="B69" s="98"/>
      <c r="C69" s="98">
        <v>606.55201627124529</v>
      </c>
      <c r="D69" s="98">
        <v>663.73929527584176</v>
      </c>
      <c r="E69" s="98">
        <v>673.62441433320555</v>
      </c>
      <c r="F69" s="98">
        <v>602.7494710864097</v>
      </c>
      <c r="G69" s="98">
        <v>590.87406210546658</v>
      </c>
      <c r="H69" s="98">
        <v>611.08229990867062</v>
      </c>
      <c r="I69" s="98">
        <v>590.80197350318167</v>
      </c>
      <c r="J69" s="98">
        <v>687.26657048278651</v>
      </c>
      <c r="K69" s="98">
        <v>627.58089982007345</v>
      </c>
      <c r="L69" s="98">
        <v>666.63848747920781</v>
      </c>
      <c r="M69" s="98">
        <v>564.69657065670663</v>
      </c>
      <c r="N69" s="98">
        <v>603.1032940655823</v>
      </c>
      <c r="O69" s="98">
        <v>505.60789396958472</v>
      </c>
      <c r="P69" s="98">
        <v>517.50992739531864</v>
      </c>
      <c r="Q69" s="98">
        <v>680.33940386628171</v>
      </c>
      <c r="R69" s="98">
        <v>694.49618808402988</v>
      </c>
      <c r="S69" s="98">
        <v>633.4045376832488</v>
      </c>
      <c r="T69" s="98">
        <v>583.78056050690429</v>
      </c>
      <c r="U69" s="98">
        <v>545.03267383600951</v>
      </c>
      <c r="V69" s="98">
        <v>459.0037369068159</v>
      </c>
      <c r="W69" s="98">
        <v>428.06376139429193</v>
      </c>
      <c r="X69" s="98">
        <v>340.20598486142393</v>
      </c>
      <c r="Y69" s="98">
        <v>230.50190377350506</v>
      </c>
      <c r="DA69" s="63" t="s">
        <v>3819</v>
      </c>
    </row>
    <row r="70" spans="1:105" ht="12" customHeight="1" x14ac:dyDescent="0.25">
      <c r="A70" s="97" t="s">
        <v>133</v>
      </c>
      <c r="B70" s="98"/>
      <c r="C70" s="98">
        <v>1.1138643734779308</v>
      </c>
      <c r="D70" s="98">
        <v>0.7035077378117407</v>
      </c>
      <c r="E70" s="98">
        <v>1.6060433911308563</v>
      </c>
      <c r="F70" s="98">
        <v>0.64812414290019926</v>
      </c>
      <c r="G70" s="98">
        <v>1.2022291735315147</v>
      </c>
      <c r="H70" s="98">
        <v>1.3188676525692937</v>
      </c>
      <c r="I70" s="98">
        <v>1.1997766425716947</v>
      </c>
      <c r="J70" s="98">
        <v>1.8137978398225412</v>
      </c>
      <c r="K70" s="98">
        <v>2.1681141990719985</v>
      </c>
      <c r="L70" s="98">
        <v>1.4900061116672019</v>
      </c>
      <c r="M70" s="98">
        <v>0.2436321984223154</v>
      </c>
      <c r="N70" s="98">
        <v>1.5798240739210272</v>
      </c>
      <c r="O70" s="98">
        <v>1.2838473283192899</v>
      </c>
      <c r="P70" s="98">
        <v>3.9119319337898646</v>
      </c>
      <c r="Q70" s="98">
        <v>3.1469514835563013</v>
      </c>
      <c r="R70" s="98">
        <v>3.3734826173445813</v>
      </c>
      <c r="S70" s="98">
        <v>0.77212583945742075</v>
      </c>
      <c r="T70" s="98">
        <v>3.3489912356447946</v>
      </c>
      <c r="U70" s="98">
        <v>1.8839067192895056</v>
      </c>
      <c r="V70" s="98">
        <v>1.3286492308508953</v>
      </c>
      <c r="W70" s="98">
        <v>3.4369742281672617</v>
      </c>
      <c r="X70" s="98">
        <v>2.1295672912388248</v>
      </c>
      <c r="Y70" s="98">
        <v>1.1741621672779512</v>
      </c>
      <c r="DA70" s="63" t="s">
        <v>3820</v>
      </c>
    </row>
    <row r="71" spans="1:105" ht="12" customHeight="1" x14ac:dyDescent="0.25">
      <c r="A71" s="100" t="s">
        <v>213</v>
      </c>
      <c r="B71" s="101"/>
      <c r="C71" s="101">
        <v>1.1138643734779308</v>
      </c>
      <c r="D71" s="101">
        <v>0.7035077378117407</v>
      </c>
      <c r="E71" s="101">
        <v>1.6060433911308563</v>
      </c>
      <c r="F71" s="101">
        <v>0.64812414290019926</v>
      </c>
      <c r="G71" s="101">
        <v>1.2022291735315147</v>
      </c>
      <c r="H71" s="101">
        <v>1.3188676525692937</v>
      </c>
      <c r="I71" s="101">
        <v>1.1997766425716947</v>
      </c>
      <c r="J71" s="101">
        <v>1.8137978398225412</v>
      </c>
      <c r="K71" s="101">
        <v>2.1681141990719985</v>
      </c>
      <c r="L71" s="101">
        <v>1.4900061116672019</v>
      </c>
      <c r="M71" s="101">
        <v>0.2436321984223154</v>
      </c>
      <c r="N71" s="101">
        <v>1.5798240739210272</v>
      </c>
      <c r="O71" s="101">
        <v>1.2838473283192899</v>
      </c>
      <c r="P71" s="101">
        <v>3.9119319337898646</v>
      </c>
      <c r="Q71" s="101">
        <v>3.1469514835563013</v>
      </c>
      <c r="R71" s="101">
        <v>3.3734826173445813</v>
      </c>
      <c r="S71" s="101">
        <v>0.77212583945742075</v>
      </c>
      <c r="T71" s="101">
        <v>3.3489912356447946</v>
      </c>
      <c r="U71" s="101">
        <v>1.8839067192895056</v>
      </c>
      <c r="V71" s="101">
        <v>1.3286492308508953</v>
      </c>
      <c r="W71" s="101">
        <v>3.4369742281672617</v>
      </c>
      <c r="X71" s="101">
        <v>2.1295672912388248</v>
      </c>
      <c r="Y71" s="101">
        <v>1.1741621672779512</v>
      </c>
      <c r="DA71" s="131" t="s">
        <v>3821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3822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3823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3824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3825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3826</v>
      </c>
    </row>
    <row r="77" spans="1:105" ht="12" customHeight="1" x14ac:dyDescent="0.25">
      <c r="A77" s="121" t="s">
        <v>54</v>
      </c>
      <c r="B77" s="122"/>
      <c r="C77" s="122">
        <v>187.57827456018333</v>
      </c>
      <c r="D77" s="122">
        <v>205.34426114549319</v>
      </c>
      <c r="E77" s="122">
        <v>202.2123641126139</v>
      </c>
      <c r="F77" s="122">
        <v>201.05566643873615</v>
      </c>
      <c r="G77" s="122">
        <v>179.13888948661105</v>
      </c>
      <c r="H77" s="122">
        <v>189.05178450555346</v>
      </c>
      <c r="I77" s="122">
        <v>155.58251789629702</v>
      </c>
      <c r="J77" s="122">
        <v>210.00138738179771</v>
      </c>
      <c r="K77" s="122">
        <v>197.89532483821927</v>
      </c>
      <c r="L77" s="122">
        <v>187.00873908575966</v>
      </c>
      <c r="M77" s="122">
        <v>196.88363469436922</v>
      </c>
      <c r="N77" s="122">
        <v>179.8283224061714</v>
      </c>
      <c r="O77" s="122">
        <v>158.24351108568808</v>
      </c>
      <c r="P77" s="122">
        <v>157.65926594951526</v>
      </c>
      <c r="Q77" s="122">
        <v>171.76133716102569</v>
      </c>
      <c r="R77" s="122">
        <v>202.81748097901504</v>
      </c>
      <c r="S77" s="122">
        <v>185.2099440798211</v>
      </c>
      <c r="T77" s="122">
        <v>185.54800020547162</v>
      </c>
      <c r="U77" s="122">
        <v>197.39476581517428</v>
      </c>
      <c r="V77" s="122">
        <v>178.45047454255348</v>
      </c>
      <c r="W77" s="122">
        <v>139.75892601013618</v>
      </c>
      <c r="X77" s="122">
        <v>141.41420844959097</v>
      </c>
      <c r="Y77" s="122">
        <v>125.60621370592277</v>
      </c>
      <c r="DA77" s="130" t="s">
        <v>3827</v>
      </c>
    </row>
    <row r="78" spans="1:105" ht="12" customHeight="1" x14ac:dyDescent="0.25">
      <c r="A78" s="97" t="s">
        <v>190</v>
      </c>
      <c r="B78" s="98"/>
      <c r="C78" s="98">
        <v>187.57827456018333</v>
      </c>
      <c r="D78" s="98">
        <v>205.34426114549319</v>
      </c>
      <c r="E78" s="98">
        <v>202.2123641126139</v>
      </c>
      <c r="F78" s="98">
        <v>201.05566643873615</v>
      </c>
      <c r="G78" s="98">
        <v>179.13888948661105</v>
      </c>
      <c r="H78" s="98">
        <v>189.05178450555346</v>
      </c>
      <c r="I78" s="98">
        <v>155.58251789629702</v>
      </c>
      <c r="J78" s="98">
        <v>210.00138738179771</v>
      </c>
      <c r="K78" s="98">
        <v>197.89532483821927</v>
      </c>
      <c r="L78" s="98">
        <v>187.00873908575966</v>
      </c>
      <c r="M78" s="98">
        <v>196.88363469436922</v>
      </c>
      <c r="N78" s="98">
        <v>179.8283224061714</v>
      </c>
      <c r="O78" s="98">
        <v>158.24351108568808</v>
      </c>
      <c r="P78" s="98">
        <v>157.65926594951526</v>
      </c>
      <c r="Q78" s="98">
        <v>171.76133716102569</v>
      </c>
      <c r="R78" s="98">
        <v>202.81748097901504</v>
      </c>
      <c r="S78" s="98">
        <v>185.2099440798211</v>
      </c>
      <c r="T78" s="98">
        <v>185.54800020547162</v>
      </c>
      <c r="U78" s="98">
        <v>197.39476581517428</v>
      </c>
      <c r="V78" s="98">
        <v>178.45047454255348</v>
      </c>
      <c r="W78" s="98">
        <v>139.75892601013618</v>
      </c>
      <c r="X78" s="98">
        <v>141.41420844959097</v>
      </c>
      <c r="Y78" s="98">
        <v>125.60621370592277</v>
      </c>
      <c r="DA78" s="63" t="s">
        <v>3828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3829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204</v>
      </c>
      <c r="B81" s="117"/>
      <c r="C81" s="117">
        <f t="shared" ref="C81:Q81" si="28">C82+C85+C87+C100</f>
        <v>123.80758879212979</v>
      </c>
      <c r="D81" s="117">
        <f t="shared" si="28"/>
        <v>145.78391707439516</v>
      </c>
      <c r="E81" s="117">
        <f t="shared" si="28"/>
        <v>166.30339691957482</v>
      </c>
      <c r="F81" s="117">
        <f t="shared" si="28"/>
        <v>160.61012851034451</v>
      </c>
      <c r="G81" s="117">
        <f t="shared" si="28"/>
        <v>244.92745328362537</v>
      </c>
      <c r="H81" s="117">
        <f t="shared" si="28"/>
        <v>202.23466175726207</v>
      </c>
      <c r="I81" s="117">
        <f t="shared" si="28"/>
        <v>181.22065867027612</v>
      </c>
      <c r="J81" s="117">
        <f t="shared" si="28"/>
        <v>133.78903139188634</v>
      </c>
      <c r="K81" s="117">
        <f t="shared" si="28"/>
        <v>134.62764476318921</v>
      </c>
      <c r="L81" s="117">
        <f t="shared" si="28"/>
        <v>125.18422116739332</v>
      </c>
      <c r="M81" s="117">
        <f t="shared" si="28"/>
        <v>149.38992287988606</v>
      </c>
      <c r="N81" s="117">
        <f t="shared" si="28"/>
        <v>122.6383424017512</v>
      </c>
      <c r="O81" s="117">
        <f t="shared" si="28"/>
        <v>105.87017923301303</v>
      </c>
      <c r="P81" s="117">
        <f t="shared" si="28"/>
        <v>119.01625967883869</v>
      </c>
      <c r="Q81" s="117">
        <f t="shared" si="28"/>
        <v>77.393619217513105</v>
      </c>
      <c r="R81" s="117">
        <f t="shared" ref="R81:V81" si="29">R82+R85+R87+R100</f>
        <v>79.097684758461867</v>
      </c>
      <c r="S81" s="117">
        <f t="shared" si="29"/>
        <v>94.459779044304298</v>
      </c>
      <c r="T81" s="117">
        <f t="shared" si="29"/>
        <v>117.64821272187795</v>
      </c>
      <c r="U81" s="117">
        <f t="shared" si="29"/>
        <v>99.930991609073942</v>
      </c>
      <c r="V81" s="117">
        <f t="shared" si="29"/>
        <v>91.474539555866414</v>
      </c>
      <c r="W81" s="117">
        <f t="shared" ref="W81:Y81" si="30">W82+W85+W87+W100</f>
        <v>99.357260155983766</v>
      </c>
      <c r="X81" s="117">
        <f t="shared" si="30"/>
        <v>120.66519097788841</v>
      </c>
      <c r="Y81" s="117">
        <f t="shared" si="30"/>
        <v>124.43285589264401</v>
      </c>
      <c r="DA81" s="129" t="s">
        <v>3830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3831</v>
      </c>
    </row>
    <row r="83" spans="1:105" ht="12" customHeight="1" x14ac:dyDescent="0.25">
      <c r="A83" s="97" t="s">
        <v>200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3832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3833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3834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3835</v>
      </c>
    </row>
    <row r="87" spans="1:105" ht="12" customHeight="1" x14ac:dyDescent="0.25">
      <c r="A87" s="121" t="s">
        <v>55</v>
      </c>
      <c r="B87" s="122"/>
      <c r="C87" s="122">
        <v>68.069676607724489</v>
      </c>
      <c r="D87" s="122">
        <v>73.872708017384909</v>
      </c>
      <c r="E87" s="122">
        <v>83.653662532951742</v>
      </c>
      <c r="F87" s="122">
        <v>84.568803506444723</v>
      </c>
      <c r="G87" s="122">
        <v>131.6445466647202</v>
      </c>
      <c r="H87" s="122">
        <v>109.83422133326296</v>
      </c>
      <c r="I87" s="122">
        <v>76.915651448575929</v>
      </c>
      <c r="J87" s="122">
        <v>64.033773803149018</v>
      </c>
      <c r="K87" s="122">
        <v>63.51173337657589</v>
      </c>
      <c r="L87" s="122">
        <v>60.047519674537114</v>
      </c>
      <c r="M87" s="122">
        <v>78.633955128698645</v>
      </c>
      <c r="N87" s="122">
        <v>63.090845813326347</v>
      </c>
      <c r="O87" s="122">
        <v>53.582533815646833</v>
      </c>
      <c r="P87" s="122">
        <v>44.200596006043014</v>
      </c>
      <c r="Q87" s="122">
        <v>30.393957028848195</v>
      </c>
      <c r="R87" s="122">
        <v>34.01450132279777</v>
      </c>
      <c r="S87" s="122">
        <v>41.561253893621547</v>
      </c>
      <c r="T87" s="122">
        <v>43.804511371719542</v>
      </c>
      <c r="U87" s="122">
        <v>42.334226765719336</v>
      </c>
      <c r="V87" s="122">
        <v>38.728090987343528</v>
      </c>
      <c r="W87" s="122">
        <v>44.746883928674926</v>
      </c>
      <c r="X87" s="122">
        <v>51.857598891266711</v>
      </c>
      <c r="Y87" s="122">
        <v>45.440173147786538</v>
      </c>
      <c r="DA87" s="130" t="s">
        <v>3836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3837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3838</v>
      </c>
    </row>
    <row r="90" spans="1:105" ht="12" customHeight="1" x14ac:dyDescent="0.25">
      <c r="A90" s="100" t="s">
        <v>200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3839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3840</v>
      </c>
    </row>
    <row r="92" spans="1:105" ht="12" customHeight="1" x14ac:dyDescent="0.25">
      <c r="A92" s="106" t="s">
        <v>124</v>
      </c>
      <c r="B92" s="101"/>
      <c r="C92" s="101">
        <v>68.01138401222444</v>
      </c>
      <c r="D92" s="101">
        <v>73.828572974398298</v>
      </c>
      <c r="E92" s="101">
        <v>83.563357974156659</v>
      </c>
      <c r="F92" s="101">
        <v>84.486793600147266</v>
      </c>
      <c r="G92" s="101">
        <v>131.60063419906805</v>
      </c>
      <c r="H92" s="101">
        <v>109.71139557719215</v>
      </c>
      <c r="I92" s="101">
        <v>76.868324538421973</v>
      </c>
      <c r="J92" s="101">
        <v>63.913169076626339</v>
      </c>
      <c r="K92" s="101">
        <v>63.440133942251919</v>
      </c>
      <c r="L92" s="101">
        <v>59.952524792395771</v>
      </c>
      <c r="M92" s="101">
        <v>78.514225935394421</v>
      </c>
      <c r="N92" s="101">
        <v>62.99779884889417</v>
      </c>
      <c r="O92" s="101">
        <v>53.53446252273519</v>
      </c>
      <c r="P92" s="101">
        <v>44.137975593350504</v>
      </c>
      <c r="Q92" s="101">
        <v>30.351438262335105</v>
      </c>
      <c r="R92" s="101">
        <v>33.947283315733017</v>
      </c>
      <c r="S92" s="101">
        <v>41.469482381439867</v>
      </c>
      <c r="T92" s="101">
        <v>43.625267159647592</v>
      </c>
      <c r="U92" s="101">
        <v>42.249004695742371</v>
      </c>
      <c r="V92" s="101">
        <v>38.609877203499124</v>
      </c>
      <c r="W92" s="101">
        <v>44.675647395944445</v>
      </c>
      <c r="X92" s="101">
        <v>51.716858324764935</v>
      </c>
      <c r="Y92" s="101">
        <v>45.422211000149304</v>
      </c>
      <c r="DA92" s="131" t="s">
        <v>3841</v>
      </c>
    </row>
    <row r="93" spans="1:105" ht="12" customHeight="1" x14ac:dyDescent="0.25">
      <c r="A93" s="107" t="s">
        <v>123</v>
      </c>
      <c r="B93" s="104"/>
      <c r="C93" s="104">
        <v>5.8292595500041657E-2</v>
      </c>
      <c r="D93" s="104">
        <v>4.4135042986611708E-2</v>
      </c>
      <c r="E93" s="104">
        <v>9.0304558795085046E-2</v>
      </c>
      <c r="F93" s="104">
        <v>8.2009906297449045E-2</v>
      </c>
      <c r="G93" s="104">
        <v>4.3912465652153732E-2</v>
      </c>
      <c r="H93" s="104">
        <v>0.12282575607081907</v>
      </c>
      <c r="I93" s="104">
        <v>4.732691015396074E-2</v>
      </c>
      <c r="J93" s="104">
        <v>0.12060472652267418</v>
      </c>
      <c r="K93" s="104">
        <v>7.1599434323988589E-2</v>
      </c>
      <c r="L93" s="104">
        <v>9.4994882141337167E-2</v>
      </c>
      <c r="M93" s="104">
        <v>0.1197291933042326</v>
      </c>
      <c r="N93" s="104">
        <v>9.3046964432177387E-2</v>
      </c>
      <c r="O93" s="104">
        <v>4.8071292911647731E-2</v>
      </c>
      <c r="P93" s="104">
        <v>6.2620412692512201E-2</v>
      </c>
      <c r="Q93" s="104">
        <v>4.2518766513087988E-2</v>
      </c>
      <c r="R93" s="104">
        <v>6.7218007064751562E-2</v>
      </c>
      <c r="S93" s="104">
        <v>9.1771512181685527E-2</v>
      </c>
      <c r="T93" s="104">
        <v>0.17924421207195279</v>
      </c>
      <c r="U93" s="104">
        <v>8.5222069976965145E-2</v>
      </c>
      <c r="V93" s="104">
        <v>0.11821378384440515</v>
      </c>
      <c r="W93" s="104">
        <v>7.123653273048694E-2</v>
      </c>
      <c r="X93" s="104">
        <v>0.14074056650177011</v>
      </c>
      <c r="Y93" s="104">
        <v>1.7962147637234534E-2</v>
      </c>
      <c r="DA93" s="132" t="s">
        <v>3842</v>
      </c>
    </row>
    <row r="94" spans="1:105" ht="12" customHeight="1" x14ac:dyDescent="0.25">
      <c r="A94" s="108" t="s">
        <v>50</v>
      </c>
      <c r="B94" s="98"/>
      <c r="C94" s="98">
        <v>5.8292595500041657E-2</v>
      </c>
      <c r="D94" s="98">
        <v>4.4135042986611708E-2</v>
      </c>
      <c r="E94" s="98">
        <v>9.0304558795085046E-2</v>
      </c>
      <c r="F94" s="98">
        <v>8.2009906297449045E-2</v>
      </c>
      <c r="G94" s="98">
        <v>4.3912465652153732E-2</v>
      </c>
      <c r="H94" s="98">
        <v>0.12282575607081907</v>
      </c>
      <c r="I94" s="98">
        <v>4.732691015396074E-2</v>
      </c>
      <c r="J94" s="98">
        <v>0.12060472652267418</v>
      </c>
      <c r="K94" s="98">
        <v>7.1599434323988589E-2</v>
      </c>
      <c r="L94" s="98">
        <v>9.4994882141337167E-2</v>
      </c>
      <c r="M94" s="98">
        <v>0.1197291933042326</v>
      </c>
      <c r="N94" s="98">
        <v>9.3046964432177387E-2</v>
      </c>
      <c r="O94" s="98">
        <v>4.8071292911647731E-2</v>
      </c>
      <c r="P94" s="98">
        <v>6.2620412692512201E-2</v>
      </c>
      <c r="Q94" s="98">
        <v>4.2518766513087988E-2</v>
      </c>
      <c r="R94" s="98">
        <v>6.7218007064751562E-2</v>
      </c>
      <c r="S94" s="98">
        <v>9.1771512181685527E-2</v>
      </c>
      <c r="T94" s="98">
        <v>0.17924421207195279</v>
      </c>
      <c r="U94" s="98">
        <v>8.5222069976965145E-2</v>
      </c>
      <c r="V94" s="98">
        <v>0.11821378384440515</v>
      </c>
      <c r="W94" s="98">
        <v>7.123653273048694E-2</v>
      </c>
      <c r="X94" s="98">
        <v>0.14074056650177011</v>
      </c>
      <c r="Y94" s="98">
        <v>1.7962147637234534E-2</v>
      </c>
      <c r="DA94" s="63" t="s">
        <v>3843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3844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3845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3846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3847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3848</v>
      </c>
    </row>
    <row r="100" spans="1:105" ht="12" customHeight="1" x14ac:dyDescent="0.25">
      <c r="A100" s="121" t="s">
        <v>54</v>
      </c>
      <c r="B100" s="122"/>
      <c r="C100" s="122">
        <v>55.737912184405303</v>
      </c>
      <c r="D100" s="122">
        <v>71.91120905701024</v>
      </c>
      <c r="E100" s="122">
        <v>82.649734386623081</v>
      </c>
      <c r="F100" s="122">
        <v>76.0413250038998</v>
      </c>
      <c r="G100" s="122">
        <v>113.28290661890516</v>
      </c>
      <c r="H100" s="122">
        <v>92.400440423999129</v>
      </c>
      <c r="I100" s="122">
        <v>104.30500722170021</v>
      </c>
      <c r="J100" s="122">
        <v>69.755257588737337</v>
      </c>
      <c r="K100" s="122">
        <v>71.11591138661332</v>
      </c>
      <c r="L100" s="122">
        <v>65.136701492856204</v>
      </c>
      <c r="M100" s="122">
        <v>70.755967751187427</v>
      </c>
      <c r="N100" s="122">
        <v>59.547496588424856</v>
      </c>
      <c r="O100" s="122">
        <v>52.2876454173662</v>
      </c>
      <c r="P100" s="122">
        <v>74.815663672795679</v>
      </c>
      <c r="Q100" s="122">
        <v>46.999662188664914</v>
      </c>
      <c r="R100" s="122">
        <v>45.08318343566409</v>
      </c>
      <c r="S100" s="122">
        <v>52.898525150682744</v>
      </c>
      <c r="T100" s="122">
        <v>73.843701350158412</v>
      </c>
      <c r="U100" s="122">
        <v>57.596764843354599</v>
      </c>
      <c r="V100" s="122">
        <v>52.746448568522894</v>
      </c>
      <c r="W100" s="122">
        <v>54.610376227308834</v>
      </c>
      <c r="X100" s="122">
        <v>68.807592086621696</v>
      </c>
      <c r="Y100" s="122">
        <v>78.992682744857476</v>
      </c>
      <c r="DA100" s="130" t="s">
        <v>3849</v>
      </c>
    </row>
    <row r="101" spans="1:105" ht="12" customHeight="1" x14ac:dyDescent="0.25">
      <c r="A101" s="97" t="s">
        <v>203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3850</v>
      </c>
    </row>
    <row r="102" spans="1:105" ht="12" customHeight="1" x14ac:dyDescent="0.25">
      <c r="A102" s="97" t="s">
        <v>50</v>
      </c>
      <c r="B102" s="98"/>
      <c r="C102" s="98">
        <v>55.737912184405303</v>
      </c>
      <c r="D102" s="98">
        <v>71.91120905701024</v>
      </c>
      <c r="E102" s="98">
        <v>82.649734386623081</v>
      </c>
      <c r="F102" s="98">
        <v>76.0413250038998</v>
      </c>
      <c r="G102" s="98">
        <v>113.28290661890516</v>
      </c>
      <c r="H102" s="98">
        <v>92.400440423999129</v>
      </c>
      <c r="I102" s="98">
        <v>104.30500722170021</v>
      </c>
      <c r="J102" s="98">
        <v>69.755257588737337</v>
      </c>
      <c r="K102" s="98">
        <v>71.11591138661332</v>
      </c>
      <c r="L102" s="98">
        <v>65.136701492856204</v>
      </c>
      <c r="M102" s="98">
        <v>70.755967751187427</v>
      </c>
      <c r="N102" s="98">
        <v>59.547496588424856</v>
      </c>
      <c r="O102" s="98">
        <v>52.2876454173662</v>
      </c>
      <c r="P102" s="98">
        <v>74.815663672795679</v>
      </c>
      <c r="Q102" s="98">
        <v>46.999662188664914</v>
      </c>
      <c r="R102" s="98">
        <v>45.08318343566409</v>
      </c>
      <c r="S102" s="98">
        <v>52.898525150682744</v>
      </c>
      <c r="T102" s="98">
        <v>73.843701350158412</v>
      </c>
      <c r="U102" s="98">
        <v>57.596764843354599</v>
      </c>
      <c r="V102" s="98">
        <v>52.746448568522894</v>
      </c>
      <c r="W102" s="98">
        <v>54.610376227308834</v>
      </c>
      <c r="X102" s="98">
        <v>68.807592086621696</v>
      </c>
      <c r="Y102" s="98">
        <v>78.992682744857476</v>
      </c>
      <c r="DA102" s="63" t="s">
        <v>3851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3852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207</v>
      </c>
      <c r="B105" s="117"/>
      <c r="C105" s="117">
        <f t="shared" ref="C105:Q105" si="35">C106+C109+C111+C120</f>
        <v>0.13052089557071023</v>
      </c>
      <c r="D105" s="117">
        <f t="shared" si="35"/>
        <v>0.19902023845110334</v>
      </c>
      <c r="E105" s="117">
        <f t="shared" si="35"/>
        <v>0.11053831250437757</v>
      </c>
      <c r="F105" s="117">
        <f t="shared" si="35"/>
        <v>8.6814588789989711E-2</v>
      </c>
      <c r="G105" s="117">
        <f t="shared" si="35"/>
        <v>0.12300806125137687</v>
      </c>
      <c r="H105" s="117">
        <f t="shared" si="35"/>
        <v>0.10349452834553309</v>
      </c>
      <c r="I105" s="117">
        <f t="shared" si="35"/>
        <v>0.15296667657256291</v>
      </c>
      <c r="J105" s="117">
        <f t="shared" si="35"/>
        <v>9.7435914160772685E-2</v>
      </c>
      <c r="K105" s="117">
        <f t="shared" si="35"/>
        <v>0.15632141119914481</v>
      </c>
      <c r="L105" s="117">
        <f t="shared" si="35"/>
        <v>9.7231463538019175E-2</v>
      </c>
      <c r="M105" s="117">
        <f t="shared" si="35"/>
        <v>3.9077972922446566E-2</v>
      </c>
      <c r="N105" s="117">
        <f t="shared" si="35"/>
        <v>7.1493191676569701E-2</v>
      </c>
      <c r="O105" s="117">
        <f t="shared" si="35"/>
        <v>8.4355071783049254E-2</v>
      </c>
      <c r="P105" s="117">
        <f t="shared" si="35"/>
        <v>0.19728500019846212</v>
      </c>
      <c r="Q105" s="117">
        <f t="shared" si="35"/>
        <v>0.12966308706137566</v>
      </c>
      <c r="R105" s="117">
        <f t="shared" ref="R105:V105" si="36">R106+R109+R111+R120</f>
        <v>6.5706067939890853E-2</v>
      </c>
      <c r="S105" s="117">
        <f t="shared" si="36"/>
        <v>6.3458317583748536E-2</v>
      </c>
      <c r="T105" s="117">
        <f t="shared" si="36"/>
        <v>7.1221851038015538E-2</v>
      </c>
      <c r="U105" s="117">
        <f t="shared" si="36"/>
        <v>7.9641775643221266E-2</v>
      </c>
      <c r="V105" s="117">
        <f t="shared" si="36"/>
        <v>0.10239033176526249</v>
      </c>
      <c r="W105" s="117">
        <f t="shared" ref="W105:Y105" si="37">W106+W109+W111+W120</f>
        <v>0.16621143330629581</v>
      </c>
      <c r="X105" s="117">
        <f t="shared" si="37"/>
        <v>0.22390970926358986</v>
      </c>
      <c r="Y105" s="117">
        <f t="shared" si="37"/>
        <v>0.2007306797467085</v>
      </c>
      <c r="DA105" s="129" t="s">
        <v>3853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3854</v>
      </c>
    </row>
    <row r="107" spans="1:105" ht="12" customHeight="1" x14ac:dyDescent="0.25">
      <c r="A107" s="97" t="s">
        <v>198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3855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3856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3857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3858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3859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3860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3861</v>
      </c>
    </row>
    <row r="114" spans="1:105" ht="12" customHeight="1" x14ac:dyDescent="0.25">
      <c r="A114" s="100" t="s">
        <v>198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3862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3863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3864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3865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3866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3867</v>
      </c>
    </row>
    <row r="120" spans="1:105" ht="12" customHeight="1" x14ac:dyDescent="0.25">
      <c r="A120" s="121" t="s">
        <v>54</v>
      </c>
      <c r="B120" s="122"/>
      <c r="C120" s="122">
        <v>0.13052089557071023</v>
      </c>
      <c r="D120" s="122">
        <v>0.19902023845110334</v>
      </c>
      <c r="E120" s="122">
        <v>0.11053831250437757</v>
      </c>
      <c r="F120" s="122">
        <v>8.6814588789989711E-2</v>
      </c>
      <c r="G120" s="122">
        <v>0.12300806125137687</v>
      </c>
      <c r="H120" s="122">
        <v>0.10349452834553309</v>
      </c>
      <c r="I120" s="122">
        <v>0.15296667657256291</v>
      </c>
      <c r="J120" s="122">
        <v>9.7435914160772685E-2</v>
      </c>
      <c r="K120" s="122">
        <v>0.15632141119914481</v>
      </c>
      <c r="L120" s="122">
        <v>9.7231463538019175E-2</v>
      </c>
      <c r="M120" s="122">
        <v>3.9077972922446566E-2</v>
      </c>
      <c r="N120" s="122">
        <v>7.1493191676569701E-2</v>
      </c>
      <c r="O120" s="122">
        <v>8.4355071783049254E-2</v>
      </c>
      <c r="P120" s="122">
        <v>0.19728500019846212</v>
      </c>
      <c r="Q120" s="122">
        <v>0.12966308706137566</v>
      </c>
      <c r="R120" s="122">
        <v>6.5706067939890853E-2</v>
      </c>
      <c r="S120" s="122">
        <v>6.3458317583748536E-2</v>
      </c>
      <c r="T120" s="122">
        <v>7.1221851038015538E-2</v>
      </c>
      <c r="U120" s="122">
        <v>7.9641775643221266E-2</v>
      </c>
      <c r="V120" s="122">
        <v>0.10239033176526249</v>
      </c>
      <c r="W120" s="122">
        <v>0.16621143330629581</v>
      </c>
      <c r="X120" s="122">
        <v>0.22390970926358986</v>
      </c>
      <c r="Y120" s="122">
        <v>0.2007306797467085</v>
      </c>
      <c r="DA120" s="130" t="s">
        <v>3868</v>
      </c>
    </row>
    <row r="121" spans="1:105" ht="12" customHeight="1" x14ac:dyDescent="0.25">
      <c r="A121" s="97" t="s">
        <v>50</v>
      </c>
      <c r="B121" s="98"/>
      <c r="C121" s="98">
        <v>0.13052089557071023</v>
      </c>
      <c r="D121" s="98">
        <v>0.19902023845110334</v>
      </c>
      <c r="E121" s="98">
        <v>0.11053831250437757</v>
      </c>
      <c r="F121" s="98">
        <v>8.6814588789989711E-2</v>
      </c>
      <c r="G121" s="98">
        <v>0.12300806125137687</v>
      </c>
      <c r="H121" s="98">
        <v>0.10349452834553309</v>
      </c>
      <c r="I121" s="98">
        <v>0.15296667657256291</v>
      </c>
      <c r="J121" s="98">
        <v>9.7435914160772685E-2</v>
      </c>
      <c r="K121" s="98">
        <v>0.15632141119914481</v>
      </c>
      <c r="L121" s="98">
        <v>9.7231463538019175E-2</v>
      </c>
      <c r="M121" s="98">
        <v>3.9077972922446566E-2</v>
      </c>
      <c r="N121" s="98">
        <v>7.1493191676569701E-2</v>
      </c>
      <c r="O121" s="98">
        <v>8.4355071783049254E-2</v>
      </c>
      <c r="P121" s="98">
        <v>0.19728500019846212</v>
      </c>
      <c r="Q121" s="98">
        <v>0.12966308706137566</v>
      </c>
      <c r="R121" s="98">
        <v>6.5706067939890853E-2</v>
      </c>
      <c r="S121" s="98">
        <v>6.3458317583748536E-2</v>
      </c>
      <c r="T121" s="98">
        <v>7.1221851038015538E-2</v>
      </c>
      <c r="U121" s="98">
        <v>7.9641775643221266E-2</v>
      </c>
      <c r="V121" s="98">
        <v>0.10239033176526249</v>
      </c>
      <c r="W121" s="98">
        <v>0.16621143330629581</v>
      </c>
      <c r="X121" s="98">
        <v>0.22390970926358986</v>
      </c>
      <c r="Y121" s="98">
        <v>0.2007306797467085</v>
      </c>
      <c r="DA121" s="63" t="s">
        <v>3869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3870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209</v>
      </c>
      <c r="B124" s="117"/>
      <c r="C124" s="117">
        <f t="shared" ref="C124:Q124" si="42">C125+C128+C130+C139</f>
        <v>42.374719484104922</v>
      </c>
      <c r="D124" s="117">
        <f t="shared" si="42"/>
        <v>17.220080757154982</v>
      </c>
      <c r="E124" s="117">
        <f t="shared" si="42"/>
        <v>19.695252522243013</v>
      </c>
      <c r="F124" s="117">
        <f t="shared" si="42"/>
        <v>27.191986935746758</v>
      </c>
      <c r="G124" s="117">
        <f t="shared" si="42"/>
        <v>20.454326055960959</v>
      </c>
      <c r="H124" s="117">
        <f t="shared" si="42"/>
        <v>16.300010973947302</v>
      </c>
      <c r="I124" s="117">
        <f t="shared" si="42"/>
        <v>29.247424267800579</v>
      </c>
      <c r="J124" s="117">
        <f t="shared" si="42"/>
        <v>21.179164170635445</v>
      </c>
      <c r="K124" s="117">
        <f t="shared" si="42"/>
        <v>30.605612305558164</v>
      </c>
      <c r="L124" s="117">
        <f t="shared" si="42"/>
        <v>29.643552990775405</v>
      </c>
      <c r="M124" s="117">
        <f t="shared" si="42"/>
        <v>35.669880332970855</v>
      </c>
      <c r="N124" s="117">
        <f t="shared" si="42"/>
        <v>37.646348969037732</v>
      </c>
      <c r="O124" s="117">
        <f t="shared" si="42"/>
        <v>34.852727174293285</v>
      </c>
      <c r="P124" s="117">
        <f t="shared" si="42"/>
        <v>19.373760582187483</v>
      </c>
      <c r="Q124" s="117">
        <f t="shared" si="42"/>
        <v>18.092304863409652</v>
      </c>
      <c r="R124" s="117">
        <f t="shared" ref="R124:V124" si="43">R125+R128+R130+R139</f>
        <v>13.115379347541078</v>
      </c>
      <c r="S124" s="117">
        <f t="shared" si="43"/>
        <v>14.1207405637048</v>
      </c>
      <c r="T124" s="117">
        <f t="shared" si="43"/>
        <v>8.0680796546790372</v>
      </c>
      <c r="U124" s="117">
        <f t="shared" si="43"/>
        <v>16.95773739694036</v>
      </c>
      <c r="V124" s="117">
        <f t="shared" si="43"/>
        <v>17.67035059737012</v>
      </c>
      <c r="W124" s="117">
        <f t="shared" ref="W124:Y124" si="44">W125+W128+W130+W139</f>
        <v>28.660795644840409</v>
      </c>
      <c r="X124" s="117">
        <f t="shared" si="44"/>
        <v>30.691135983486809</v>
      </c>
      <c r="Y124" s="117">
        <f t="shared" si="44"/>
        <v>39.670208067619491</v>
      </c>
      <c r="DA124" s="129" t="s">
        <v>3871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3872</v>
      </c>
    </row>
    <row r="126" spans="1:105" ht="12" customHeight="1" x14ac:dyDescent="0.25">
      <c r="A126" s="97" t="s">
        <v>199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3873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3874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3875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3876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3877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3878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3879</v>
      </c>
    </row>
    <row r="133" spans="1:105" ht="12" customHeight="1" x14ac:dyDescent="0.25">
      <c r="A133" s="100" t="s">
        <v>199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3880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3881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3882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3883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3884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3885</v>
      </c>
    </row>
    <row r="139" spans="1:105" ht="12" customHeight="1" x14ac:dyDescent="0.25">
      <c r="A139" s="121" t="s">
        <v>54</v>
      </c>
      <c r="B139" s="122"/>
      <c r="C139" s="122">
        <v>42.374719484104922</v>
      </c>
      <c r="D139" s="122">
        <v>17.220080757154982</v>
      </c>
      <c r="E139" s="122">
        <v>19.695252522243013</v>
      </c>
      <c r="F139" s="122">
        <v>27.191986935746758</v>
      </c>
      <c r="G139" s="122">
        <v>20.454326055960959</v>
      </c>
      <c r="H139" s="122">
        <v>16.300010973947302</v>
      </c>
      <c r="I139" s="122">
        <v>29.247424267800579</v>
      </c>
      <c r="J139" s="122">
        <v>21.179164170635445</v>
      </c>
      <c r="K139" s="122">
        <v>30.605612305558164</v>
      </c>
      <c r="L139" s="122">
        <v>29.643552990775405</v>
      </c>
      <c r="M139" s="122">
        <v>35.669880332970855</v>
      </c>
      <c r="N139" s="122">
        <v>37.646348969037732</v>
      </c>
      <c r="O139" s="122">
        <v>34.852727174293285</v>
      </c>
      <c r="P139" s="122">
        <v>19.373760582187483</v>
      </c>
      <c r="Q139" s="122">
        <v>18.092304863409652</v>
      </c>
      <c r="R139" s="122">
        <v>13.115379347541078</v>
      </c>
      <c r="S139" s="122">
        <v>14.1207405637048</v>
      </c>
      <c r="T139" s="122">
        <v>8.0680796546790372</v>
      </c>
      <c r="U139" s="122">
        <v>16.95773739694036</v>
      </c>
      <c r="V139" s="122">
        <v>17.67035059737012</v>
      </c>
      <c r="W139" s="122">
        <v>28.660795644840409</v>
      </c>
      <c r="X139" s="122">
        <v>30.691135983486809</v>
      </c>
      <c r="Y139" s="122">
        <v>39.670208067619491</v>
      </c>
      <c r="DA139" s="130" t="s">
        <v>3886</v>
      </c>
    </row>
    <row r="140" spans="1:105" ht="12" customHeight="1" x14ac:dyDescent="0.25">
      <c r="A140" s="97" t="s">
        <v>50</v>
      </c>
      <c r="B140" s="98"/>
      <c r="C140" s="98">
        <v>42.374719484104922</v>
      </c>
      <c r="D140" s="98">
        <v>17.220080757154982</v>
      </c>
      <c r="E140" s="98">
        <v>19.695252522243013</v>
      </c>
      <c r="F140" s="98">
        <v>27.191986935746758</v>
      </c>
      <c r="G140" s="98">
        <v>20.454326055960959</v>
      </c>
      <c r="H140" s="98">
        <v>16.300010973947302</v>
      </c>
      <c r="I140" s="98">
        <v>29.247424267800579</v>
      </c>
      <c r="J140" s="98">
        <v>21.179164170635445</v>
      </c>
      <c r="K140" s="98">
        <v>30.605612305558164</v>
      </c>
      <c r="L140" s="98">
        <v>29.643552990775405</v>
      </c>
      <c r="M140" s="98">
        <v>35.669880332970855</v>
      </c>
      <c r="N140" s="98">
        <v>37.646348969037732</v>
      </c>
      <c r="O140" s="98">
        <v>34.852727174293285</v>
      </c>
      <c r="P140" s="98">
        <v>19.373760582187483</v>
      </c>
      <c r="Q140" s="98">
        <v>18.092304863409652</v>
      </c>
      <c r="R140" s="98">
        <v>13.115379347541078</v>
      </c>
      <c r="S140" s="98">
        <v>14.1207405637048</v>
      </c>
      <c r="T140" s="98">
        <v>8.0680796546790372</v>
      </c>
      <c r="U140" s="98">
        <v>16.95773739694036</v>
      </c>
      <c r="V140" s="98">
        <v>17.67035059737012</v>
      </c>
      <c r="W140" s="98">
        <v>28.660795644840409</v>
      </c>
      <c r="X140" s="98">
        <v>30.691135983486809</v>
      </c>
      <c r="Y140" s="98">
        <v>39.670208067619491</v>
      </c>
      <c r="DA140" s="63" t="s">
        <v>3887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3888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17.551245153545125</v>
      </c>
      <c r="D143" s="117">
        <f t="shared" si="49"/>
        <v>35.353453070260443</v>
      </c>
      <c r="E143" s="117">
        <f t="shared" si="49"/>
        <v>42.510982022267569</v>
      </c>
      <c r="F143" s="117">
        <f t="shared" si="49"/>
        <v>36.004333293675423</v>
      </c>
      <c r="G143" s="117">
        <f t="shared" si="49"/>
        <v>30.230013253133663</v>
      </c>
      <c r="H143" s="117">
        <f t="shared" si="49"/>
        <v>34.672141532093775</v>
      </c>
      <c r="I143" s="117">
        <f t="shared" si="49"/>
        <v>37.887862363383135</v>
      </c>
      <c r="J143" s="117">
        <f t="shared" si="49"/>
        <v>43.127818751010139</v>
      </c>
      <c r="K143" s="117">
        <f t="shared" si="49"/>
        <v>57.875517720176248</v>
      </c>
      <c r="L143" s="117">
        <f t="shared" si="49"/>
        <v>45.692195440547465</v>
      </c>
      <c r="M143" s="117">
        <f t="shared" si="49"/>
        <v>41.647263866905874</v>
      </c>
      <c r="N143" s="117">
        <f t="shared" si="49"/>
        <v>39.178892798289134</v>
      </c>
      <c r="O143" s="117">
        <f t="shared" si="49"/>
        <v>36.262036548987197</v>
      </c>
      <c r="P143" s="117">
        <f t="shared" si="49"/>
        <v>73.558797689797501</v>
      </c>
      <c r="Q143" s="117">
        <f t="shared" si="49"/>
        <v>47.228363914051357</v>
      </c>
      <c r="R143" s="117">
        <f t="shared" ref="R143:V143" si="50">R144+R146+R148+R157</f>
        <v>34.8890903281482</v>
      </c>
      <c r="S143" s="117">
        <f t="shared" si="50"/>
        <v>36.677238444931746</v>
      </c>
      <c r="T143" s="117">
        <f t="shared" si="50"/>
        <v>43.368261912180692</v>
      </c>
      <c r="U143" s="117">
        <f t="shared" si="50"/>
        <v>55.844346431165114</v>
      </c>
      <c r="V143" s="117">
        <f t="shared" si="50"/>
        <v>62.162033864955539</v>
      </c>
      <c r="W143" s="117">
        <f t="shared" ref="W143:Y143" si="51">W144+W146+W148+W157</f>
        <v>72.698977226133252</v>
      </c>
      <c r="X143" s="117">
        <f t="shared" si="51"/>
        <v>91.145678355361611</v>
      </c>
      <c r="Y143" s="117">
        <f t="shared" si="51"/>
        <v>63.629486747965032</v>
      </c>
      <c r="DA143" s="129" t="s">
        <v>3889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3890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3891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3892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3893</v>
      </c>
    </row>
    <row r="148" spans="1:105" ht="12" customHeight="1" x14ac:dyDescent="0.25">
      <c r="A148" s="121" t="s">
        <v>55</v>
      </c>
      <c r="B148" s="122"/>
      <c r="C148" s="122">
        <v>10.031419498933285</v>
      </c>
      <c r="D148" s="122">
        <v>19.089997103030282</v>
      </c>
      <c r="E148" s="122">
        <v>21.588898475073506</v>
      </c>
      <c r="F148" s="122">
        <v>19.156277283363277</v>
      </c>
      <c r="G148" s="122">
        <v>16.365884634040096</v>
      </c>
      <c r="H148" s="122">
        <v>17.526196906920735</v>
      </c>
      <c r="I148" s="122">
        <v>17.873958739476155</v>
      </c>
      <c r="J148" s="122">
        <v>20.092051148543426</v>
      </c>
      <c r="K148" s="122">
        <v>28.023839417261005</v>
      </c>
      <c r="L148" s="122">
        <v>19.161327631492242</v>
      </c>
      <c r="M148" s="122">
        <v>18.661624949662482</v>
      </c>
      <c r="N148" s="122">
        <v>15.98700158792642</v>
      </c>
      <c r="O148" s="122">
        <v>15.758925408212702</v>
      </c>
      <c r="P148" s="122">
        <v>35.543252646487481</v>
      </c>
      <c r="Q148" s="122">
        <v>23.15960262622977</v>
      </c>
      <c r="R148" s="122">
        <v>18.761857402519485</v>
      </c>
      <c r="S148" s="122">
        <v>17.495935070940924</v>
      </c>
      <c r="T148" s="122">
        <v>19.808693940783595</v>
      </c>
      <c r="U148" s="122">
        <v>23.898207841738355</v>
      </c>
      <c r="V148" s="122">
        <v>26.477159068999697</v>
      </c>
      <c r="W148" s="122">
        <v>33.33422574792742</v>
      </c>
      <c r="X148" s="122">
        <v>44.939216851062611</v>
      </c>
      <c r="Y148" s="122">
        <v>28.37188627198006</v>
      </c>
      <c r="DA148" s="130" t="s">
        <v>3894</v>
      </c>
    </row>
    <row r="149" spans="1:105" ht="12" customHeight="1" x14ac:dyDescent="0.25">
      <c r="A149" s="97" t="s">
        <v>124</v>
      </c>
      <c r="B149" s="98"/>
      <c r="C149" s="98">
        <v>10.016503100814067</v>
      </c>
      <c r="D149" s="98">
        <v>19.055350821098575</v>
      </c>
      <c r="E149" s="98">
        <v>21.502864030373541</v>
      </c>
      <c r="F149" s="98">
        <v>19.122966762871787</v>
      </c>
      <c r="G149" s="98">
        <v>16.352839423413347</v>
      </c>
      <c r="H149" s="98">
        <v>17.495612077666607</v>
      </c>
      <c r="I149" s="98">
        <v>17.856212310369877</v>
      </c>
      <c r="J149" s="98">
        <v>20.000355015937735</v>
      </c>
      <c r="K149" s="98">
        <v>27.93271278849258</v>
      </c>
      <c r="L149" s="98">
        <v>18.998738380751927</v>
      </c>
      <c r="M149" s="98">
        <v>18.586115161935126</v>
      </c>
      <c r="N149" s="98">
        <v>15.918561295639394</v>
      </c>
      <c r="O149" s="98">
        <v>15.70766717791345</v>
      </c>
      <c r="P149" s="98">
        <v>35.334285285622165</v>
      </c>
      <c r="Q149" s="98">
        <v>23.116956604095087</v>
      </c>
      <c r="R149" s="98">
        <v>18.674535671980394</v>
      </c>
      <c r="S149" s="98">
        <v>17.434829351058152</v>
      </c>
      <c r="T149" s="98">
        <v>19.709936199706636</v>
      </c>
      <c r="U149" s="98">
        <v>23.836994719736296</v>
      </c>
      <c r="V149" s="98">
        <v>26.348948570072999</v>
      </c>
      <c r="W149" s="98">
        <v>33.256310256348314</v>
      </c>
      <c r="X149" s="98">
        <v>44.692241235608613</v>
      </c>
      <c r="Y149" s="98">
        <v>28.261569361553114</v>
      </c>
      <c r="DA149" s="63" t="s">
        <v>3895</v>
      </c>
    </row>
    <row r="150" spans="1:105" ht="12" customHeight="1" x14ac:dyDescent="0.25">
      <c r="A150" s="97" t="s">
        <v>123</v>
      </c>
      <c r="B150" s="98"/>
      <c r="C150" s="98">
        <v>1.4916398119218272E-2</v>
      </c>
      <c r="D150" s="98">
        <v>3.4646281931707122E-2</v>
      </c>
      <c r="E150" s="98">
        <v>8.6034444699967794E-2</v>
      </c>
      <c r="F150" s="98">
        <v>3.331052049148852E-2</v>
      </c>
      <c r="G150" s="98">
        <v>1.3045210626750833E-2</v>
      </c>
      <c r="H150" s="98">
        <v>3.0584829254124722E-2</v>
      </c>
      <c r="I150" s="98">
        <v>1.7746429106281745E-2</v>
      </c>
      <c r="J150" s="98">
        <v>9.1696132605693051E-2</v>
      </c>
      <c r="K150" s="98">
        <v>9.112662876842649E-2</v>
      </c>
      <c r="L150" s="98">
        <v>0.16258925074032066</v>
      </c>
      <c r="M150" s="98">
        <v>7.550978772735889E-2</v>
      </c>
      <c r="N150" s="98">
        <v>6.8440292287023058E-2</v>
      </c>
      <c r="O150" s="98">
        <v>5.1258230299249807E-2</v>
      </c>
      <c r="P150" s="98">
        <v>0.20896736086532181</v>
      </c>
      <c r="Q150" s="98">
        <v>4.2646022134680481E-2</v>
      </c>
      <c r="R150" s="98">
        <v>8.7321730539092354E-2</v>
      </c>
      <c r="S150" s="98">
        <v>6.1105719882770443E-2</v>
      </c>
      <c r="T150" s="98">
        <v>9.8757741076954314E-2</v>
      </c>
      <c r="U150" s="98">
        <v>6.1213122002057065E-2</v>
      </c>
      <c r="V150" s="98">
        <v>0.12821049892669928</v>
      </c>
      <c r="W150" s="98">
        <v>7.7915491579115453E-2</v>
      </c>
      <c r="X150" s="98">
        <v>0.24697561545401217</v>
      </c>
      <c r="Y150" s="98">
        <v>0.11031691042694294</v>
      </c>
      <c r="DA150" s="63" t="s">
        <v>3896</v>
      </c>
    </row>
    <row r="151" spans="1:105" ht="12" customHeight="1" x14ac:dyDescent="0.25">
      <c r="A151" s="100" t="s">
        <v>50</v>
      </c>
      <c r="B151" s="101"/>
      <c r="C151" s="101">
        <v>1.4916398119218272E-2</v>
      </c>
      <c r="D151" s="101">
        <v>3.4646281931707122E-2</v>
      </c>
      <c r="E151" s="101">
        <v>8.6034444699967794E-2</v>
      </c>
      <c r="F151" s="101">
        <v>3.331052049148852E-2</v>
      </c>
      <c r="G151" s="101">
        <v>1.3045210626750833E-2</v>
      </c>
      <c r="H151" s="101">
        <v>3.0584829254124722E-2</v>
      </c>
      <c r="I151" s="101">
        <v>1.7746429106281745E-2</v>
      </c>
      <c r="J151" s="101">
        <v>9.1696132605693051E-2</v>
      </c>
      <c r="K151" s="101">
        <v>9.112662876842649E-2</v>
      </c>
      <c r="L151" s="101">
        <v>0.16258925074032066</v>
      </c>
      <c r="M151" s="101">
        <v>7.550978772735889E-2</v>
      </c>
      <c r="N151" s="101">
        <v>6.8440292287023058E-2</v>
      </c>
      <c r="O151" s="101">
        <v>5.1258230299249807E-2</v>
      </c>
      <c r="P151" s="101">
        <v>0.20896736086532181</v>
      </c>
      <c r="Q151" s="101">
        <v>4.2646022134680481E-2</v>
      </c>
      <c r="R151" s="101">
        <v>8.7321730539092354E-2</v>
      </c>
      <c r="S151" s="101">
        <v>6.1105719882770443E-2</v>
      </c>
      <c r="T151" s="101">
        <v>9.8757741076954314E-2</v>
      </c>
      <c r="U151" s="101">
        <v>6.1213122002057065E-2</v>
      </c>
      <c r="V151" s="101">
        <v>0.12821049892669928</v>
      </c>
      <c r="W151" s="101">
        <v>7.7915491579115453E-2</v>
      </c>
      <c r="X151" s="101">
        <v>0.24697561545401217</v>
      </c>
      <c r="Y151" s="101">
        <v>0.11031691042694294</v>
      </c>
      <c r="DA151" s="131" t="s">
        <v>3897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3898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3899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3900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3901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3902</v>
      </c>
    </row>
    <row r="157" spans="1:105" ht="12" customHeight="1" x14ac:dyDescent="0.25">
      <c r="A157" s="121" t="s">
        <v>54</v>
      </c>
      <c r="B157" s="122"/>
      <c r="C157" s="122">
        <v>7.5198256546118412</v>
      </c>
      <c r="D157" s="122">
        <v>16.263455967230165</v>
      </c>
      <c r="E157" s="122">
        <v>20.92208354719406</v>
      </c>
      <c r="F157" s="122">
        <v>16.848056010312146</v>
      </c>
      <c r="G157" s="122">
        <v>13.864128619093565</v>
      </c>
      <c r="H157" s="122">
        <v>17.145944625173041</v>
      </c>
      <c r="I157" s="122">
        <v>20.013903623906977</v>
      </c>
      <c r="J157" s="122">
        <v>23.035767602466716</v>
      </c>
      <c r="K157" s="122">
        <v>29.851678302915246</v>
      </c>
      <c r="L157" s="122">
        <v>26.530867809055227</v>
      </c>
      <c r="M157" s="122">
        <v>22.985638917243396</v>
      </c>
      <c r="N157" s="122">
        <v>23.191891210362712</v>
      </c>
      <c r="O157" s="122">
        <v>20.503111140774493</v>
      </c>
      <c r="P157" s="122">
        <v>38.015545043310027</v>
      </c>
      <c r="Q157" s="122">
        <v>24.068761287821591</v>
      </c>
      <c r="R157" s="122">
        <v>16.127232925628711</v>
      </c>
      <c r="S157" s="122">
        <v>19.181303373990819</v>
      </c>
      <c r="T157" s="122">
        <v>23.559567971397097</v>
      </c>
      <c r="U157" s="122">
        <v>31.946138589426759</v>
      </c>
      <c r="V157" s="122">
        <v>35.684874795955842</v>
      </c>
      <c r="W157" s="122">
        <v>39.364751478205839</v>
      </c>
      <c r="X157" s="122">
        <v>46.206461504299</v>
      </c>
      <c r="Y157" s="122">
        <v>35.257600475984972</v>
      </c>
      <c r="DA157" s="130" t="s">
        <v>3903</v>
      </c>
    </row>
    <row r="158" spans="1:105" ht="12" customHeight="1" x14ac:dyDescent="0.25">
      <c r="A158" s="97" t="s">
        <v>50</v>
      </c>
      <c r="B158" s="98"/>
      <c r="C158" s="98">
        <v>7.5198256546118412</v>
      </c>
      <c r="D158" s="98">
        <v>16.263455967230165</v>
      </c>
      <c r="E158" s="98">
        <v>20.92208354719406</v>
      </c>
      <c r="F158" s="98">
        <v>16.848056010312146</v>
      </c>
      <c r="G158" s="98">
        <v>13.864128619093565</v>
      </c>
      <c r="H158" s="98">
        <v>17.145944625173041</v>
      </c>
      <c r="I158" s="98">
        <v>20.013903623906977</v>
      </c>
      <c r="J158" s="98">
        <v>23.035767602466716</v>
      </c>
      <c r="K158" s="98">
        <v>29.851678302915246</v>
      </c>
      <c r="L158" s="98">
        <v>26.530867809055227</v>
      </c>
      <c r="M158" s="98">
        <v>22.985638917243396</v>
      </c>
      <c r="N158" s="98">
        <v>23.191891210362712</v>
      </c>
      <c r="O158" s="98">
        <v>20.503111140774493</v>
      </c>
      <c r="P158" s="98">
        <v>38.015545043310027</v>
      </c>
      <c r="Q158" s="98">
        <v>24.068761287821591</v>
      </c>
      <c r="R158" s="98">
        <v>16.127232925628711</v>
      </c>
      <c r="S158" s="98">
        <v>19.181303373990819</v>
      </c>
      <c r="T158" s="98">
        <v>23.559567971397097</v>
      </c>
      <c r="U158" s="98">
        <v>31.946138589426759</v>
      </c>
      <c r="V158" s="98">
        <v>35.684874795955842</v>
      </c>
      <c r="W158" s="98">
        <v>39.364751478205839</v>
      </c>
      <c r="X158" s="98">
        <v>46.206461504299</v>
      </c>
      <c r="Y158" s="98">
        <v>35.257600475984972</v>
      </c>
      <c r="DA158" s="63" t="s">
        <v>3904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3905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45.579368998434461</v>
      </c>
      <c r="D161" s="117">
        <f t="shared" si="54"/>
        <v>43.981594796691667</v>
      </c>
      <c r="E161" s="117">
        <f t="shared" si="54"/>
        <v>53.753699940308891</v>
      </c>
      <c r="F161" s="117">
        <f t="shared" si="54"/>
        <v>54.252241182880098</v>
      </c>
      <c r="G161" s="117">
        <f t="shared" si="54"/>
        <v>40.440947497751921</v>
      </c>
      <c r="H161" s="117">
        <f t="shared" si="54"/>
        <v>51.881663248281626</v>
      </c>
      <c r="I161" s="117">
        <f t="shared" si="54"/>
        <v>32.321783417594901</v>
      </c>
      <c r="J161" s="117">
        <f t="shared" si="54"/>
        <v>30.647564388008597</v>
      </c>
      <c r="K161" s="117">
        <f t="shared" si="54"/>
        <v>30.669911616625555</v>
      </c>
      <c r="L161" s="117">
        <f t="shared" si="54"/>
        <v>37.160054958967308</v>
      </c>
      <c r="M161" s="117">
        <f t="shared" si="54"/>
        <v>25.053628282575424</v>
      </c>
      <c r="N161" s="117">
        <f t="shared" si="54"/>
        <v>20.922839713771317</v>
      </c>
      <c r="O161" s="117">
        <f t="shared" si="54"/>
        <v>10.05690369707354</v>
      </c>
      <c r="P161" s="117">
        <f t="shared" si="54"/>
        <v>9.5990166186467469</v>
      </c>
      <c r="Q161" s="117">
        <f t="shared" si="54"/>
        <v>9.8744564018322514</v>
      </c>
      <c r="R161" s="117">
        <f t="shared" ref="R161:V161" si="55">R162+R164+R166+R175</f>
        <v>17.417402911609472</v>
      </c>
      <c r="S161" s="117">
        <f t="shared" si="55"/>
        <v>22.387069794200521</v>
      </c>
      <c r="T161" s="117">
        <f t="shared" si="55"/>
        <v>26.148841931494815</v>
      </c>
      <c r="U161" s="117">
        <f t="shared" si="55"/>
        <v>23.642827675060516</v>
      </c>
      <c r="V161" s="117">
        <f t="shared" si="55"/>
        <v>23.19939810571659</v>
      </c>
      <c r="W161" s="117">
        <f t="shared" ref="W161:Y161" si="56">W162+W164+W166+W175</f>
        <v>23.194251740647353</v>
      </c>
      <c r="X161" s="117">
        <f t="shared" si="56"/>
        <v>21.452406685400231</v>
      </c>
      <c r="Y161" s="117">
        <f t="shared" si="56"/>
        <v>30.046713364432538</v>
      </c>
      <c r="DA161" s="129" t="s">
        <v>3906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3907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3908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3909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3910</v>
      </c>
    </row>
    <row r="166" spans="1:105" ht="12" customHeight="1" x14ac:dyDescent="0.25">
      <c r="A166" s="121" t="s">
        <v>55</v>
      </c>
      <c r="B166" s="122"/>
      <c r="C166" s="122">
        <v>29.234605702042085</v>
      </c>
      <c r="D166" s="122">
        <v>24.125740643206278</v>
      </c>
      <c r="E166" s="122">
        <v>32.72374274995731</v>
      </c>
      <c r="F166" s="122">
        <v>34.166434742681069</v>
      </c>
      <c r="G166" s="122">
        <v>26.752632984045821</v>
      </c>
      <c r="H166" s="122">
        <v>34.330251737171821</v>
      </c>
      <c r="I166" s="122">
        <v>17.819188660199135</v>
      </c>
      <c r="J166" s="122">
        <v>15.199135027719498</v>
      </c>
      <c r="K166" s="122">
        <v>17.786024462138595</v>
      </c>
      <c r="L166" s="122">
        <v>21.40533189352314</v>
      </c>
      <c r="M166" s="122">
        <v>14.758329281700929</v>
      </c>
      <c r="N166" s="122">
        <v>10.628950882843764</v>
      </c>
      <c r="O166" s="122">
        <v>2.2772824671842242</v>
      </c>
      <c r="P166" s="122">
        <v>1.8047327734466201</v>
      </c>
      <c r="Q166" s="122">
        <v>1.9710729916197438</v>
      </c>
      <c r="R166" s="122">
        <v>9.1763593539973485</v>
      </c>
      <c r="S166" s="122">
        <v>12.320621128552757</v>
      </c>
      <c r="T166" s="122">
        <v>15.911815491850716</v>
      </c>
      <c r="U166" s="122">
        <v>14.075447747979361</v>
      </c>
      <c r="V166" s="122">
        <v>14.222593869423577</v>
      </c>
      <c r="W166" s="122">
        <v>15.313678955049253</v>
      </c>
      <c r="X166" s="122">
        <v>15.340052669836252</v>
      </c>
      <c r="Y166" s="122">
        <v>20.325563444250825</v>
      </c>
      <c r="DA166" s="130" t="s">
        <v>3911</v>
      </c>
    </row>
    <row r="167" spans="1:105" ht="12" customHeight="1" x14ac:dyDescent="0.25">
      <c r="A167" s="97" t="s">
        <v>124</v>
      </c>
      <c r="B167" s="98"/>
      <c r="C167" s="98">
        <v>29.230035206504969</v>
      </c>
      <c r="D167" s="98">
        <v>24.119429313283803</v>
      </c>
      <c r="E167" s="98">
        <v>32.706455749306976</v>
      </c>
      <c r="F167" s="98">
        <v>34.154817279170345</v>
      </c>
      <c r="G167" s="98">
        <v>26.747317868655863</v>
      </c>
      <c r="H167" s="98">
        <v>34.319459329305076</v>
      </c>
      <c r="I167" s="98">
        <v>17.807634908446133</v>
      </c>
      <c r="J167" s="98">
        <v>15.18269783353813</v>
      </c>
      <c r="K167" s="98">
        <v>17.77015805535812</v>
      </c>
      <c r="L167" s="98">
        <v>21.386592655316669</v>
      </c>
      <c r="M167" s="98">
        <v>14.750771898151877</v>
      </c>
      <c r="N167" s="98">
        <v>10.624255240020153</v>
      </c>
      <c r="O167" s="98">
        <v>2.2733277301191657</v>
      </c>
      <c r="P167" s="98">
        <v>1.7973402829869964</v>
      </c>
      <c r="Q167" s="98">
        <v>1.9696174458322615</v>
      </c>
      <c r="R167" s="98">
        <v>9.1666008033161805</v>
      </c>
      <c r="S167" s="98">
        <v>12.311615391245876</v>
      </c>
      <c r="T167" s="98">
        <v>15.902233960724772</v>
      </c>
      <c r="U167" s="98">
        <v>14.07076518453429</v>
      </c>
      <c r="V167" s="98">
        <v>14.212612914342227</v>
      </c>
      <c r="W167" s="98">
        <v>15.29653963860658</v>
      </c>
      <c r="X167" s="98">
        <v>15.317285346684399</v>
      </c>
      <c r="Y167" s="98">
        <v>20.317586840198587</v>
      </c>
      <c r="DA167" s="63" t="s">
        <v>3912</v>
      </c>
    </row>
    <row r="168" spans="1:105" ht="12" customHeight="1" x14ac:dyDescent="0.25">
      <c r="A168" s="97" t="s">
        <v>123</v>
      </c>
      <c r="B168" s="98"/>
      <c r="C168" s="98">
        <v>4.5704955371223144E-3</v>
      </c>
      <c r="D168" s="98">
        <v>6.3113299224802711E-3</v>
      </c>
      <c r="E168" s="98">
        <v>1.7287000650340952E-2</v>
      </c>
      <c r="F168" s="98">
        <v>1.1617463510723795E-2</v>
      </c>
      <c r="G168" s="98">
        <v>5.3151153899606025E-3</v>
      </c>
      <c r="H168" s="98">
        <v>1.0792407866754394E-2</v>
      </c>
      <c r="I168" s="98">
        <v>1.1553751753003784E-2</v>
      </c>
      <c r="J168" s="98">
        <v>1.6437194181368756E-2</v>
      </c>
      <c r="K168" s="98">
        <v>1.5866406780475514E-2</v>
      </c>
      <c r="L168" s="98">
        <v>1.873923820647138E-2</v>
      </c>
      <c r="M168" s="98">
        <v>7.5573835490527269E-3</v>
      </c>
      <c r="N168" s="98">
        <v>4.6956428236118964E-3</v>
      </c>
      <c r="O168" s="98">
        <v>3.9547370650584359E-3</v>
      </c>
      <c r="P168" s="98">
        <v>7.3924904596235578E-3</v>
      </c>
      <c r="Q168" s="98">
        <v>1.4555457874823657E-3</v>
      </c>
      <c r="R168" s="98">
        <v>9.7585506811679705E-3</v>
      </c>
      <c r="S168" s="98">
        <v>9.0057373068795875E-3</v>
      </c>
      <c r="T168" s="98">
        <v>9.5815311259418966E-3</v>
      </c>
      <c r="U168" s="98">
        <v>4.6825634450714795E-3</v>
      </c>
      <c r="V168" s="98">
        <v>9.9809550813489568E-3</v>
      </c>
      <c r="W168" s="98">
        <v>1.7139316442674628E-2</v>
      </c>
      <c r="X168" s="98">
        <v>2.2767323151853151E-2</v>
      </c>
      <c r="Y168" s="98">
        <v>7.9766040522462247E-3</v>
      </c>
      <c r="DA168" s="63" t="s">
        <v>3913</v>
      </c>
    </row>
    <row r="169" spans="1:105" ht="12" customHeight="1" x14ac:dyDescent="0.25">
      <c r="A169" s="100" t="s">
        <v>50</v>
      </c>
      <c r="B169" s="101"/>
      <c r="C169" s="101">
        <v>4.5704955371223144E-3</v>
      </c>
      <c r="D169" s="101">
        <v>6.3113299224802711E-3</v>
      </c>
      <c r="E169" s="101">
        <v>1.7287000650340952E-2</v>
      </c>
      <c r="F169" s="101">
        <v>1.1617463510723795E-2</v>
      </c>
      <c r="G169" s="101">
        <v>5.3151153899606025E-3</v>
      </c>
      <c r="H169" s="101">
        <v>1.0792407866754394E-2</v>
      </c>
      <c r="I169" s="101">
        <v>1.1553751753003784E-2</v>
      </c>
      <c r="J169" s="101">
        <v>1.6437194181368756E-2</v>
      </c>
      <c r="K169" s="101">
        <v>1.5866406780475514E-2</v>
      </c>
      <c r="L169" s="101">
        <v>1.873923820647138E-2</v>
      </c>
      <c r="M169" s="101">
        <v>7.5573835490527269E-3</v>
      </c>
      <c r="N169" s="101">
        <v>4.6956428236118964E-3</v>
      </c>
      <c r="O169" s="101">
        <v>3.9547370650584359E-3</v>
      </c>
      <c r="P169" s="101">
        <v>7.3924904596235578E-3</v>
      </c>
      <c r="Q169" s="101">
        <v>1.4555457874823657E-3</v>
      </c>
      <c r="R169" s="101">
        <v>9.7585506811679705E-3</v>
      </c>
      <c r="S169" s="101">
        <v>9.0057373068795875E-3</v>
      </c>
      <c r="T169" s="101">
        <v>9.5815311259418966E-3</v>
      </c>
      <c r="U169" s="101">
        <v>4.6825634450714795E-3</v>
      </c>
      <c r="V169" s="101">
        <v>9.9809550813489568E-3</v>
      </c>
      <c r="W169" s="101">
        <v>1.7139316442674628E-2</v>
      </c>
      <c r="X169" s="101">
        <v>2.2767323151853151E-2</v>
      </c>
      <c r="Y169" s="101">
        <v>7.9766040522462247E-3</v>
      </c>
      <c r="DA169" s="131" t="s">
        <v>3914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3915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3916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3917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3918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3919</v>
      </c>
    </row>
    <row r="175" spans="1:105" ht="12" customHeight="1" x14ac:dyDescent="0.25">
      <c r="A175" s="121" t="s">
        <v>54</v>
      </c>
      <c r="B175" s="122"/>
      <c r="C175" s="122">
        <v>16.344763296392376</v>
      </c>
      <c r="D175" s="122">
        <v>19.855854153485385</v>
      </c>
      <c r="E175" s="122">
        <v>21.029957190351585</v>
      </c>
      <c r="F175" s="122">
        <v>20.085806440199029</v>
      </c>
      <c r="G175" s="122">
        <v>13.688314513706098</v>
      </c>
      <c r="H175" s="122">
        <v>17.551411511109805</v>
      </c>
      <c r="I175" s="122">
        <v>14.502594757395768</v>
      </c>
      <c r="J175" s="122">
        <v>15.448429360289101</v>
      </c>
      <c r="K175" s="122">
        <v>12.883887154486958</v>
      </c>
      <c r="L175" s="122">
        <v>15.754723065444171</v>
      </c>
      <c r="M175" s="122">
        <v>10.295299000874495</v>
      </c>
      <c r="N175" s="122">
        <v>10.293888830927553</v>
      </c>
      <c r="O175" s="122">
        <v>7.7796212298893153</v>
      </c>
      <c r="P175" s="122">
        <v>7.794283845200126</v>
      </c>
      <c r="Q175" s="122">
        <v>7.9033834102125082</v>
      </c>
      <c r="R175" s="122">
        <v>8.241043557612123</v>
      </c>
      <c r="S175" s="122">
        <v>10.066448665647766</v>
      </c>
      <c r="T175" s="122">
        <v>10.237026439644101</v>
      </c>
      <c r="U175" s="122">
        <v>9.5673799270811557</v>
      </c>
      <c r="V175" s="122">
        <v>8.9768042362930132</v>
      </c>
      <c r="W175" s="122">
        <v>7.8805727855980985</v>
      </c>
      <c r="X175" s="122">
        <v>6.1123540155639775</v>
      </c>
      <c r="Y175" s="122">
        <v>9.7211499201817126</v>
      </c>
      <c r="DA175" s="130" t="s">
        <v>3920</v>
      </c>
    </row>
    <row r="176" spans="1:105" ht="12" customHeight="1" x14ac:dyDescent="0.25">
      <c r="A176" s="97" t="s">
        <v>50</v>
      </c>
      <c r="B176" s="98"/>
      <c r="C176" s="98">
        <v>16.344763296392376</v>
      </c>
      <c r="D176" s="98">
        <v>19.855854153485385</v>
      </c>
      <c r="E176" s="98">
        <v>21.029957190351585</v>
      </c>
      <c r="F176" s="98">
        <v>20.085806440199029</v>
      </c>
      <c r="G176" s="98">
        <v>13.688314513706098</v>
      </c>
      <c r="H176" s="98">
        <v>17.551411511109805</v>
      </c>
      <c r="I176" s="98">
        <v>14.502594757395768</v>
      </c>
      <c r="J176" s="98">
        <v>15.448429360289101</v>
      </c>
      <c r="K176" s="98">
        <v>12.883887154486958</v>
      </c>
      <c r="L176" s="98">
        <v>15.754723065444171</v>
      </c>
      <c r="M176" s="98">
        <v>10.295299000874495</v>
      </c>
      <c r="N176" s="98">
        <v>10.293888830927553</v>
      </c>
      <c r="O176" s="98">
        <v>7.7796212298893153</v>
      </c>
      <c r="P176" s="98">
        <v>7.794283845200126</v>
      </c>
      <c r="Q176" s="98">
        <v>7.9033834102125082</v>
      </c>
      <c r="R176" s="98">
        <v>8.241043557612123</v>
      </c>
      <c r="S176" s="98">
        <v>10.066448665647766</v>
      </c>
      <c r="T176" s="98">
        <v>10.237026439644101</v>
      </c>
      <c r="U176" s="98">
        <v>9.5673799270811557</v>
      </c>
      <c r="V176" s="98">
        <v>8.9768042362930132</v>
      </c>
      <c r="W176" s="98">
        <v>7.8805727855980985</v>
      </c>
      <c r="X176" s="98">
        <v>6.1123540155639775</v>
      </c>
      <c r="Y176" s="98">
        <v>9.7211499201817126</v>
      </c>
      <c r="DA176" s="63" t="s">
        <v>3921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3922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13480.865128516361</v>
      </c>
      <c r="D3" s="117">
        <f t="shared" si="0"/>
        <v>13783.962610022631</v>
      </c>
      <c r="E3" s="117">
        <f t="shared" si="0"/>
        <v>13505.607811639962</v>
      </c>
      <c r="F3" s="117">
        <f t="shared" si="0"/>
        <v>13025.539648754799</v>
      </c>
      <c r="G3" s="117">
        <f t="shared" si="0"/>
        <v>13446.431844923825</v>
      </c>
      <c r="H3" s="117">
        <f t="shared" si="0"/>
        <v>14380.974993964874</v>
      </c>
      <c r="I3" s="117">
        <f t="shared" si="0"/>
        <v>13268.187436150667</v>
      </c>
      <c r="J3" s="117">
        <f t="shared" si="0"/>
        <v>13254.431245728938</v>
      </c>
      <c r="K3" s="117">
        <f t="shared" si="0"/>
        <v>13538.012976249875</v>
      </c>
      <c r="L3" s="117">
        <f t="shared" si="0"/>
        <v>15170.495128945457</v>
      </c>
      <c r="M3" s="117">
        <f t="shared" si="0"/>
        <v>13369.765636901779</v>
      </c>
      <c r="N3" s="117">
        <f t="shared" si="0"/>
        <v>13205.060072125692</v>
      </c>
      <c r="O3" s="117">
        <f t="shared" si="0"/>
        <v>12846.246822468831</v>
      </c>
      <c r="P3" s="117">
        <f t="shared" si="0"/>
        <v>11599.788388075962</v>
      </c>
      <c r="Q3" s="117">
        <f t="shared" si="0"/>
        <v>10572.298493858629</v>
      </c>
      <c r="R3" s="117">
        <f t="shared" ref="R3:V3" si="1">R4+R7+R9+R19</f>
        <v>10095.672010125763</v>
      </c>
      <c r="S3" s="117">
        <f t="shared" si="1"/>
        <v>9999.405253809251</v>
      </c>
      <c r="T3" s="117">
        <f t="shared" si="1"/>
        <v>8441.0265690265769</v>
      </c>
      <c r="U3" s="117">
        <f t="shared" si="1"/>
        <v>8945.6732863559246</v>
      </c>
      <c r="V3" s="117">
        <f t="shared" si="1"/>
        <v>9235.7418101216826</v>
      </c>
      <c r="W3" s="117">
        <f t="shared" ref="W3:Y3" si="2">W4+W7+W9+W19</f>
        <v>8193.1485904235269</v>
      </c>
      <c r="X3" s="117">
        <f t="shared" si="2"/>
        <v>6782.9240994368165</v>
      </c>
      <c r="Y3" s="117">
        <f t="shared" si="2"/>
        <v>5624.080629038237</v>
      </c>
      <c r="DA3" s="129" t="s">
        <v>3924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11616.781967740102</v>
      </c>
      <c r="D4" s="122">
        <f t="shared" si="3"/>
        <v>11942.262239844338</v>
      </c>
      <c r="E4" s="122">
        <f t="shared" si="3"/>
        <v>11189.464621305237</v>
      </c>
      <c r="F4" s="122">
        <f t="shared" si="3"/>
        <v>10762.977931314876</v>
      </c>
      <c r="G4" s="122">
        <f t="shared" si="3"/>
        <v>11228.018147227305</v>
      </c>
      <c r="H4" s="122">
        <f t="shared" si="3"/>
        <v>12005.960234692229</v>
      </c>
      <c r="I4" s="122">
        <f t="shared" si="3"/>
        <v>10890.999283449781</v>
      </c>
      <c r="J4" s="122">
        <f t="shared" si="3"/>
        <v>10866.709158308275</v>
      </c>
      <c r="K4" s="122">
        <f t="shared" si="3"/>
        <v>11104.545056082849</v>
      </c>
      <c r="L4" s="122">
        <f t="shared" si="3"/>
        <v>12642.844751326564</v>
      </c>
      <c r="M4" s="122">
        <f t="shared" si="3"/>
        <v>10907.069993819969</v>
      </c>
      <c r="N4" s="122">
        <f t="shared" si="3"/>
        <v>10797.286202669326</v>
      </c>
      <c r="O4" s="122">
        <f t="shared" si="3"/>
        <v>10535.834684596461</v>
      </c>
      <c r="P4" s="122">
        <f t="shared" si="3"/>
        <v>9326.8204684115735</v>
      </c>
      <c r="Q4" s="122">
        <f t="shared" si="3"/>
        <v>8378.8653525647842</v>
      </c>
      <c r="R4" s="122">
        <f t="shared" ref="R4:V4" si="4">SUM(R5:R6)</f>
        <v>7956.9413310935042</v>
      </c>
      <c r="S4" s="122">
        <f t="shared" si="4"/>
        <v>7838.0966893471659</v>
      </c>
      <c r="T4" s="122">
        <f t="shared" si="4"/>
        <v>6529.194300481864</v>
      </c>
      <c r="U4" s="122">
        <f t="shared" si="4"/>
        <v>6763.2495795050563</v>
      </c>
      <c r="V4" s="122">
        <f t="shared" si="4"/>
        <v>6965.3514576221223</v>
      </c>
      <c r="W4" s="122">
        <f t="shared" ref="W4:Y4" si="5">SUM(W5:W6)</f>
        <v>5753.9406059621215</v>
      </c>
      <c r="X4" s="122">
        <f t="shared" si="5"/>
        <v>4443.4482569876827</v>
      </c>
      <c r="Y4" s="122">
        <f t="shared" si="5"/>
        <v>3923.4368493614511</v>
      </c>
      <c r="DA4" s="130" t="s">
        <v>3925</v>
      </c>
    </row>
    <row r="5" spans="1:105" ht="12" customHeight="1" x14ac:dyDescent="0.25">
      <c r="A5" s="97" t="s">
        <v>51</v>
      </c>
      <c r="B5" s="98"/>
      <c r="C5" s="98">
        <v>11556.05832807136</v>
      </c>
      <c r="D5" s="98">
        <v>11881.540205807218</v>
      </c>
      <c r="E5" s="98">
        <v>11131.633107701829</v>
      </c>
      <c r="F5" s="98">
        <v>10708.251850713174</v>
      </c>
      <c r="G5" s="98">
        <v>11170.986473889434</v>
      </c>
      <c r="H5" s="98">
        <v>11943.927156855489</v>
      </c>
      <c r="I5" s="98">
        <v>10833.640828909291</v>
      </c>
      <c r="J5" s="98">
        <v>10811.527722460836</v>
      </c>
      <c r="K5" s="98">
        <v>11047.178262353133</v>
      </c>
      <c r="L5" s="98">
        <v>12577.546787258681</v>
      </c>
      <c r="M5" s="98">
        <v>10852.121024178176</v>
      </c>
      <c r="N5" s="98">
        <v>10744.501046426503</v>
      </c>
      <c r="O5" s="98">
        <v>10485.268106776952</v>
      </c>
      <c r="P5" s="98">
        <v>9285.404339963774</v>
      </c>
      <c r="Q5" s="98">
        <v>8340.2199957688117</v>
      </c>
      <c r="R5" s="98">
        <v>7918.7239042931224</v>
      </c>
      <c r="S5" s="98">
        <v>7799.7895727262121</v>
      </c>
      <c r="T5" s="98">
        <v>6496.2673872066061</v>
      </c>
      <c r="U5" s="98">
        <v>6728.661889342442</v>
      </c>
      <c r="V5" s="98">
        <v>6929.1719613040968</v>
      </c>
      <c r="W5" s="98">
        <v>5721.2006825407279</v>
      </c>
      <c r="X5" s="98">
        <v>4417.8785660885096</v>
      </c>
      <c r="Y5" s="98">
        <v>3904.0937225632815</v>
      </c>
      <c r="DA5" s="63" t="s">
        <v>3926</v>
      </c>
    </row>
    <row r="6" spans="1:105" ht="12" customHeight="1" x14ac:dyDescent="0.25">
      <c r="A6" s="97" t="s">
        <v>53</v>
      </c>
      <c r="B6" s="98"/>
      <c r="C6" s="98">
        <v>60.723639668742521</v>
      </c>
      <c r="D6" s="98">
        <v>60.722034037120913</v>
      </c>
      <c r="E6" s="98">
        <v>57.83151360340635</v>
      </c>
      <c r="F6" s="98">
        <v>54.726080601701803</v>
      </c>
      <c r="G6" s="98">
        <v>57.031673337871723</v>
      </c>
      <c r="H6" s="98">
        <v>62.033077836740411</v>
      </c>
      <c r="I6" s="98">
        <v>57.358454540489973</v>
      </c>
      <c r="J6" s="98">
        <v>55.181435847438074</v>
      </c>
      <c r="K6" s="98">
        <v>57.366793729715432</v>
      </c>
      <c r="L6" s="98">
        <v>65.297964067881566</v>
      </c>
      <c r="M6" s="98">
        <v>54.948969641793411</v>
      </c>
      <c r="N6" s="98">
        <v>52.785156242822147</v>
      </c>
      <c r="O6" s="98">
        <v>50.566577819508915</v>
      </c>
      <c r="P6" s="98">
        <v>41.416128447800361</v>
      </c>
      <c r="Q6" s="98">
        <v>38.645356795972084</v>
      </c>
      <c r="R6" s="98">
        <v>38.217426800381759</v>
      </c>
      <c r="S6" s="98">
        <v>38.307116620953977</v>
      </c>
      <c r="T6" s="98">
        <v>32.926913275257924</v>
      </c>
      <c r="U6" s="98">
        <v>34.587690162614066</v>
      </c>
      <c r="V6" s="98">
        <v>36.179496318025102</v>
      </c>
      <c r="W6" s="98">
        <v>32.739923421393122</v>
      </c>
      <c r="X6" s="98">
        <v>25.569690899172848</v>
      </c>
      <c r="Y6" s="98">
        <v>19.343126798169468</v>
      </c>
      <c r="DA6" s="63" t="s">
        <v>3927</v>
      </c>
    </row>
    <row r="7" spans="1:105" ht="12.95" customHeight="1" x14ac:dyDescent="0.25">
      <c r="A7" s="121" t="s">
        <v>92</v>
      </c>
      <c r="B7" s="122"/>
      <c r="C7" s="122">
        <f t="shared" ref="C7:Y7" si="6">C8</f>
        <v>6.8575454493590611</v>
      </c>
      <c r="D7" s="122">
        <f t="shared" si="6"/>
        <v>4.0567070095982833</v>
      </c>
      <c r="E7" s="122">
        <f t="shared" si="6"/>
        <v>9.252377156130013</v>
      </c>
      <c r="F7" s="122">
        <f t="shared" si="6"/>
        <v>11.844317104171548</v>
      </c>
      <c r="G7" s="122">
        <f t="shared" si="6"/>
        <v>11.390296699600727</v>
      </c>
      <c r="H7" s="122">
        <f t="shared" si="6"/>
        <v>10.861514331854837</v>
      </c>
      <c r="I7" s="122">
        <f t="shared" si="6"/>
        <v>9.2389306769935935</v>
      </c>
      <c r="J7" s="122">
        <f t="shared" si="6"/>
        <v>8.7491437688208116</v>
      </c>
      <c r="K7" s="122">
        <f t="shared" si="6"/>
        <v>11.223207314870526</v>
      </c>
      <c r="L7" s="122">
        <f t="shared" si="6"/>
        <v>10.34554569080338</v>
      </c>
      <c r="M7" s="122">
        <f t="shared" si="6"/>
        <v>10.878672132538137</v>
      </c>
      <c r="N7" s="122">
        <f t="shared" si="6"/>
        <v>17.686821306132344</v>
      </c>
      <c r="O7" s="122">
        <f t="shared" si="6"/>
        <v>7.7403282823764279</v>
      </c>
      <c r="P7" s="122">
        <f t="shared" si="6"/>
        <v>9.13145443420661</v>
      </c>
      <c r="Q7" s="122">
        <f t="shared" si="6"/>
        <v>16.506632894048579</v>
      </c>
      <c r="R7" s="122">
        <f t="shared" si="6"/>
        <v>16.360968222324498</v>
      </c>
      <c r="S7" s="122">
        <f t="shared" si="6"/>
        <v>18.570768470654198</v>
      </c>
      <c r="T7" s="122">
        <f t="shared" si="6"/>
        <v>30.610568783361185</v>
      </c>
      <c r="U7" s="122">
        <f t="shared" si="6"/>
        <v>10.654643771621775</v>
      </c>
      <c r="V7" s="122">
        <f t="shared" si="6"/>
        <v>7.7773320446741554</v>
      </c>
      <c r="W7" s="122">
        <f t="shared" si="6"/>
        <v>9.461377254233442</v>
      </c>
      <c r="X7" s="122">
        <f t="shared" si="6"/>
        <v>11.672525649392403</v>
      </c>
      <c r="Y7" s="122">
        <f t="shared" si="6"/>
        <v>3.6641589641299155</v>
      </c>
      <c r="DA7" s="130" t="s">
        <v>3928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6.8575454493590611</v>
      </c>
      <c r="D8" s="98">
        <f>IF(RES_hhdet_in_fec!D8=0,0,RES_hhdet_in_fec!D8*1000*11630/RES_hhdet_in_new!D5)</f>
        <v>4.0567070095982833</v>
      </c>
      <c r="E8" s="98">
        <f>IF(RES_hhdet_in_fec!E8=0,0,RES_hhdet_in_fec!E8*1000*11630/RES_hhdet_in_new!E5)</f>
        <v>9.252377156130013</v>
      </c>
      <c r="F8" s="98">
        <f>IF(RES_hhdet_in_fec!F8=0,0,RES_hhdet_in_fec!F8*1000*11630/RES_hhdet_in_new!F5)</f>
        <v>11.844317104171548</v>
      </c>
      <c r="G8" s="98">
        <f>IF(RES_hhdet_in_fec!G8=0,0,RES_hhdet_in_fec!G8*1000*11630/RES_hhdet_in_new!G5)</f>
        <v>11.390296699600727</v>
      </c>
      <c r="H8" s="98">
        <f>IF(RES_hhdet_in_fec!H8=0,0,RES_hhdet_in_fec!H8*1000*11630/RES_hhdet_in_new!H5)</f>
        <v>10.861514331854837</v>
      </c>
      <c r="I8" s="98">
        <f>IF(RES_hhdet_in_fec!I8=0,0,RES_hhdet_in_fec!I8*1000*11630/RES_hhdet_in_new!I5)</f>
        <v>9.2389306769935935</v>
      </c>
      <c r="J8" s="98">
        <f>IF(RES_hhdet_in_fec!J8=0,0,RES_hhdet_in_fec!J8*1000*11630/RES_hhdet_in_new!J5)</f>
        <v>8.7491437688208116</v>
      </c>
      <c r="K8" s="98">
        <f>IF(RES_hhdet_in_fec!K8=0,0,RES_hhdet_in_fec!K8*1000*11630/RES_hhdet_in_new!K5)</f>
        <v>11.223207314870526</v>
      </c>
      <c r="L8" s="98">
        <f>IF(RES_hhdet_in_fec!L8=0,0,RES_hhdet_in_fec!L8*1000*11630/RES_hhdet_in_new!L5)</f>
        <v>10.34554569080338</v>
      </c>
      <c r="M8" s="98">
        <f>IF(RES_hhdet_in_fec!M8=0,0,RES_hhdet_in_fec!M8*1000*11630/RES_hhdet_in_new!M5)</f>
        <v>10.878672132538137</v>
      </c>
      <c r="N8" s="98">
        <f>IF(RES_hhdet_in_fec!N8=0,0,RES_hhdet_in_fec!N8*1000*11630/RES_hhdet_in_new!N5)</f>
        <v>17.686821306132344</v>
      </c>
      <c r="O8" s="98">
        <f>IF(RES_hhdet_in_fec!O8=0,0,RES_hhdet_in_fec!O8*1000*11630/RES_hhdet_in_new!O5)</f>
        <v>7.7403282823764279</v>
      </c>
      <c r="P8" s="98">
        <f>IF(RES_hhdet_in_fec!P8=0,0,RES_hhdet_in_fec!P8*1000*11630/RES_hhdet_in_new!P5)</f>
        <v>9.13145443420661</v>
      </c>
      <c r="Q8" s="98">
        <f>IF(RES_hhdet_in_fec!Q8=0,0,RES_hhdet_in_fec!Q8*1000*11630/RES_hhdet_in_new!Q5)</f>
        <v>16.506632894048579</v>
      </c>
      <c r="R8" s="98">
        <f>IF(RES_hhdet_in_fec!R8=0,0,RES_hhdet_in_fec!R8*1000*11630/RES_hhdet_in_new!R5)</f>
        <v>16.360968222324498</v>
      </c>
      <c r="S8" s="98">
        <f>IF(RES_hhdet_in_fec!S8=0,0,RES_hhdet_in_fec!S8*1000*11630/RES_hhdet_in_new!S5)</f>
        <v>18.570768470654198</v>
      </c>
      <c r="T8" s="98">
        <f>IF(RES_hhdet_in_fec!T8=0,0,RES_hhdet_in_fec!T8*1000*11630/RES_hhdet_in_new!T5)</f>
        <v>30.610568783361185</v>
      </c>
      <c r="U8" s="98">
        <f>IF(RES_hhdet_in_fec!U8=0,0,RES_hhdet_in_fec!U8*1000*11630/RES_hhdet_in_new!U5)</f>
        <v>10.654643771621775</v>
      </c>
      <c r="V8" s="98">
        <f>IF(RES_hhdet_in_fec!V8=0,0,RES_hhdet_in_fec!V8*1000*11630/RES_hhdet_in_new!V5)</f>
        <v>7.7773320446741554</v>
      </c>
      <c r="W8" s="98">
        <f>IF(RES_hhdet_in_fec!W8=0,0,RES_hhdet_in_fec!W8*1000*11630/RES_hhdet_in_new!W5)</f>
        <v>9.461377254233442</v>
      </c>
      <c r="X8" s="98">
        <f>IF(RES_hhdet_in_fec!X8=0,0,RES_hhdet_in_fec!X8*1000*11630/RES_hhdet_in_new!X5)</f>
        <v>11.672525649392403</v>
      </c>
      <c r="Y8" s="98">
        <f>IF(RES_hhdet_in_fec!Y8=0,0,RES_hhdet_in_fec!Y8*1000*11630/RES_hhdet_in_new!Y5)</f>
        <v>3.6641589641299155</v>
      </c>
      <c r="DA8" s="63" t="s">
        <v>3929</v>
      </c>
    </row>
    <row r="9" spans="1:105" ht="12" customHeight="1" x14ac:dyDescent="0.25">
      <c r="A9" s="121" t="s">
        <v>55</v>
      </c>
      <c r="B9" s="122"/>
      <c r="C9" s="122">
        <v>1258.7167150797629</v>
      </c>
      <c r="D9" s="122">
        <v>1252.1954568193707</v>
      </c>
      <c r="E9" s="122">
        <v>1450.1211830511741</v>
      </c>
      <c r="F9" s="122">
        <v>1424.8572010719411</v>
      </c>
      <c r="G9" s="122">
        <v>1405.4503062170056</v>
      </c>
      <c r="H9" s="122">
        <v>1531.8749576528903</v>
      </c>
      <c r="I9" s="122">
        <v>1574.5774367234671</v>
      </c>
      <c r="J9" s="122">
        <v>1583.8843757676348</v>
      </c>
      <c r="K9" s="122">
        <v>1629.5110944076093</v>
      </c>
      <c r="L9" s="122">
        <v>1677.789792274677</v>
      </c>
      <c r="M9" s="122">
        <v>1668.0051767493637</v>
      </c>
      <c r="N9" s="122">
        <v>1572.1871974101143</v>
      </c>
      <c r="O9" s="122">
        <v>1528.9469662593781</v>
      </c>
      <c r="P9" s="122">
        <v>1455.4683632776346</v>
      </c>
      <c r="Q9" s="122">
        <v>1364.253007623852</v>
      </c>
      <c r="R9" s="122">
        <v>1336.1730309049531</v>
      </c>
      <c r="S9" s="122">
        <v>1359.7149888128256</v>
      </c>
      <c r="T9" s="122">
        <v>1210.1210135535266</v>
      </c>
      <c r="U9" s="122">
        <v>1306.0169018686438</v>
      </c>
      <c r="V9" s="122">
        <v>1418.9661578817593</v>
      </c>
      <c r="W9" s="122">
        <v>1773.3651383397896</v>
      </c>
      <c r="X9" s="122">
        <v>1682.3308276199059</v>
      </c>
      <c r="Y9" s="122">
        <v>1078.3034761351826</v>
      </c>
      <c r="DA9" s="130" t="s">
        <v>3930</v>
      </c>
    </row>
    <row r="10" spans="1:105" ht="12" customHeight="1" x14ac:dyDescent="0.25">
      <c r="A10" s="97" t="s">
        <v>143</v>
      </c>
      <c r="B10" s="98"/>
      <c r="C10" s="98">
        <v>1104.2204727217779</v>
      </c>
      <c r="D10" s="98">
        <v>1203.922292857437</v>
      </c>
      <c r="E10" s="98">
        <v>1216.3307580447231</v>
      </c>
      <c r="F10" s="98">
        <v>1271.7598491251688</v>
      </c>
      <c r="G10" s="98">
        <v>1298.7651204195688</v>
      </c>
      <c r="H10" s="98">
        <v>1353.2923131582938</v>
      </c>
      <c r="I10" s="98">
        <v>1351.2586633000988</v>
      </c>
      <c r="J10" s="98">
        <v>1473.6801490476457</v>
      </c>
      <c r="K10" s="98">
        <v>1543.6541193751571</v>
      </c>
      <c r="L10" s="98">
        <v>1536.1180183257488</v>
      </c>
      <c r="M10" s="98">
        <v>1505.7604604281044</v>
      </c>
      <c r="N10" s="98">
        <v>1472.3449216679253</v>
      </c>
      <c r="O10" s="98">
        <v>1466.5553091647753</v>
      </c>
      <c r="P10" s="98">
        <v>1477.0487002069892</v>
      </c>
      <c r="Q10" s="98">
        <v>1439.2158898288012</v>
      </c>
      <c r="R10" s="98">
        <v>1432.6402936571906</v>
      </c>
      <c r="S10" s="98">
        <v>1463.7286293471652</v>
      </c>
      <c r="T10" s="98">
        <v>1318.1546102499701</v>
      </c>
      <c r="U10" s="98">
        <v>1261.140788206284</v>
      </c>
      <c r="V10" s="98">
        <v>1355.8305435742166</v>
      </c>
      <c r="W10" s="98">
        <v>1763.549759652459</v>
      </c>
      <c r="X10" s="98">
        <v>1657.6973876536915</v>
      </c>
      <c r="Y10" s="98">
        <v>1014.2208806449976</v>
      </c>
      <c r="DA10" s="63" t="s">
        <v>3931</v>
      </c>
    </row>
    <row r="11" spans="1:105" ht="12" customHeight="1" x14ac:dyDescent="0.25">
      <c r="A11" s="97" t="s">
        <v>124</v>
      </c>
      <c r="B11" s="98"/>
      <c r="C11" s="98">
        <v>1415.8112692139832</v>
      </c>
      <c r="D11" s="98">
        <v>1399.8400173639768</v>
      </c>
      <c r="E11" s="98">
        <v>1383.8943076800199</v>
      </c>
      <c r="F11" s="98">
        <v>1403.9014692910546</v>
      </c>
      <c r="G11" s="98">
        <v>1519.5561614089904</v>
      </c>
      <c r="H11" s="98">
        <v>1568.2874038889281</v>
      </c>
      <c r="I11" s="98">
        <v>1654.4210900840837</v>
      </c>
      <c r="J11" s="98">
        <v>1660.5245181413177</v>
      </c>
      <c r="K11" s="98">
        <v>1692.6276322616279</v>
      </c>
      <c r="L11" s="98">
        <v>1925.8221908989387</v>
      </c>
      <c r="M11" s="98">
        <v>1872.4993427861921</v>
      </c>
      <c r="N11" s="98">
        <v>1737.0246394770224</v>
      </c>
      <c r="O11" s="98">
        <v>1670.6152766079997</v>
      </c>
      <c r="P11" s="98">
        <v>1545.4742625538518</v>
      </c>
      <c r="Q11" s="98">
        <v>1289.9001730216939</v>
      </c>
      <c r="R11" s="98">
        <v>1231.1164809656086</v>
      </c>
      <c r="S11" s="98">
        <v>1217.803526611463</v>
      </c>
      <c r="T11" s="98">
        <v>1155.0836862046651</v>
      </c>
      <c r="U11" s="98">
        <v>1472.3536494539294</v>
      </c>
      <c r="V11" s="98">
        <v>2025.9158190653102</v>
      </c>
      <c r="W11" s="98">
        <v>1725.0021406247602</v>
      </c>
      <c r="X11" s="98">
        <v>1681.9634456746899</v>
      </c>
      <c r="Y11" s="98">
        <v>1271.231951590308</v>
      </c>
      <c r="DA11" s="63" t="s">
        <v>3932</v>
      </c>
    </row>
    <row r="12" spans="1:105" ht="12" customHeight="1" x14ac:dyDescent="0.25">
      <c r="A12" s="97" t="s">
        <v>123</v>
      </c>
      <c r="B12" s="98"/>
      <c r="C12" s="98">
        <v>1783.2383772885407</v>
      </c>
      <c r="D12" s="98">
        <v>943.64198133762227</v>
      </c>
      <c r="E12" s="98">
        <v>840.97781437881633</v>
      </c>
      <c r="F12" s="98">
        <v>1186.6752804493069</v>
      </c>
      <c r="G12" s="98">
        <v>1138.279265115513</v>
      </c>
      <c r="H12" s="98">
        <v>1706.1475192317448</v>
      </c>
      <c r="I12" s="98">
        <v>978.43442419800624</v>
      </c>
      <c r="J12" s="98">
        <v>1392.0434539765029</v>
      </c>
      <c r="K12" s="98">
        <v>1344.4755123327943</v>
      </c>
      <c r="L12" s="98">
        <v>1800.3968090901383</v>
      </c>
      <c r="M12" s="98">
        <v>2201.8521458744285</v>
      </c>
      <c r="N12" s="98">
        <v>1463.5540279803593</v>
      </c>
      <c r="O12" s="98">
        <v>1422.7693767870703</v>
      </c>
      <c r="P12" s="98">
        <v>1290.0961163241052</v>
      </c>
      <c r="Q12" s="98">
        <v>980.42718226912882</v>
      </c>
      <c r="R12" s="98">
        <v>971.68193975423264</v>
      </c>
      <c r="S12" s="98">
        <v>935.18152225085362</v>
      </c>
      <c r="T12" s="98">
        <v>903.24305459190452</v>
      </c>
      <c r="U12" s="98">
        <v>1360.8927852946197</v>
      </c>
      <c r="V12" s="98">
        <v>1798.7423658253522</v>
      </c>
      <c r="W12" s="98">
        <v>2178.8220661673822</v>
      </c>
      <c r="X12" s="98">
        <v>1982.128885003468</v>
      </c>
      <c r="Y12" s="98">
        <v>1171.0295774115025</v>
      </c>
      <c r="DA12" s="63" t="s">
        <v>3933</v>
      </c>
    </row>
    <row r="13" spans="1:105" ht="12" customHeight="1" x14ac:dyDescent="0.25">
      <c r="A13" s="100" t="s">
        <v>50</v>
      </c>
      <c r="B13" s="101"/>
      <c r="C13" s="101">
        <v>873.58204997712494</v>
      </c>
      <c r="D13" s="101">
        <v>258.6135258718806</v>
      </c>
      <c r="E13" s="101">
        <v>183.94318712862227</v>
      </c>
      <c r="F13" s="101">
        <v>445.61715759797221</v>
      </c>
      <c r="G13" s="101">
        <v>425.7220994232448</v>
      </c>
      <c r="H13" s="101">
        <v>837.36895232361542</v>
      </c>
      <c r="I13" s="101">
        <v>363.7249555208964</v>
      </c>
      <c r="J13" s="101">
        <v>617.16227589654989</v>
      </c>
      <c r="K13" s="101">
        <v>686.64486295145923</v>
      </c>
      <c r="L13" s="101">
        <v>1025.1523635512058</v>
      </c>
      <c r="M13" s="101">
        <v>1320.1323365333928</v>
      </c>
      <c r="N13" s="101">
        <v>818.4112365396004</v>
      </c>
      <c r="O13" s="101">
        <v>869.69030457905978</v>
      </c>
      <c r="P13" s="101">
        <v>752.6976364129207</v>
      </c>
      <c r="Q13" s="101">
        <v>324.79308289155608</v>
      </c>
      <c r="R13" s="101">
        <v>273.39927417102643</v>
      </c>
      <c r="S13" s="101">
        <v>171.31472543604715</v>
      </c>
      <c r="T13" s="101">
        <v>94.600107891589886</v>
      </c>
      <c r="U13" s="101">
        <v>752.4650989073466</v>
      </c>
      <c r="V13" s="101">
        <v>1218.8866954198995</v>
      </c>
      <c r="W13" s="101">
        <v>1750.1709187062022</v>
      </c>
      <c r="X13" s="101">
        <v>1031.8291554094862</v>
      </c>
      <c r="Y13" s="101">
        <v>484.99017567640198</v>
      </c>
      <c r="DA13" s="131" t="s">
        <v>3934</v>
      </c>
    </row>
    <row r="14" spans="1:105" ht="12" customHeight="1" x14ac:dyDescent="0.25">
      <c r="A14" s="103" t="s">
        <v>52</v>
      </c>
      <c r="B14" s="104"/>
      <c r="C14" s="104">
        <v>909.65632731141568</v>
      </c>
      <c r="D14" s="104">
        <v>685.02845546574179</v>
      </c>
      <c r="E14" s="104">
        <v>657.03462725019392</v>
      </c>
      <c r="F14" s="104">
        <v>741.05812285133493</v>
      </c>
      <c r="G14" s="104">
        <v>712.55716569226831</v>
      </c>
      <c r="H14" s="104">
        <v>868.77856690812951</v>
      </c>
      <c r="I14" s="104">
        <v>614.70946867710984</v>
      </c>
      <c r="J14" s="104">
        <v>774.88117807995286</v>
      </c>
      <c r="K14" s="104">
        <v>657.83064938133521</v>
      </c>
      <c r="L14" s="104">
        <v>775.24444553893238</v>
      </c>
      <c r="M14" s="104">
        <v>881.71980934103544</v>
      </c>
      <c r="N14" s="104">
        <v>645.14279144075886</v>
      </c>
      <c r="O14" s="104">
        <v>553.07907220801064</v>
      </c>
      <c r="P14" s="104">
        <v>537.39847991118438</v>
      </c>
      <c r="Q14" s="104">
        <v>655.63409937757262</v>
      </c>
      <c r="R14" s="104">
        <v>698.28266558320604</v>
      </c>
      <c r="S14" s="104">
        <v>763.86679681480643</v>
      </c>
      <c r="T14" s="104">
        <v>808.64294670031461</v>
      </c>
      <c r="U14" s="104">
        <v>608.42768638727307</v>
      </c>
      <c r="V14" s="104">
        <v>579.85567040545254</v>
      </c>
      <c r="W14" s="104">
        <v>428.65114746117951</v>
      </c>
      <c r="X14" s="104">
        <v>950.29972959398219</v>
      </c>
      <c r="Y14" s="104">
        <v>686.03940173510057</v>
      </c>
      <c r="DA14" s="132" t="s">
        <v>3935</v>
      </c>
    </row>
    <row r="15" spans="1:105" ht="12" customHeight="1" x14ac:dyDescent="0.25">
      <c r="A15" s="106" t="s">
        <v>122</v>
      </c>
      <c r="B15" s="101"/>
      <c r="C15" s="101">
        <v>1537.8793046174469</v>
      </c>
      <c r="D15" s="101">
        <v>1316.7615699915866</v>
      </c>
      <c r="E15" s="101">
        <v>1654.0752674571345</v>
      </c>
      <c r="F15" s="101">
        <v>1661.5536394967537</v>
      </c>
      <c r="G15" s="101">
        <v>1558.1066738893921</v>
      </c>
      <c r="H15" s="101">
        <v>1852.0151158015599</v>
      </c>
      <c r="I15" s="101">
        <v>1780.1430059443453</v>
      </c>
      <c r="J15" s="101">
        <v>1648.736588961136</v>
      </c>
      <c r="K15" s="101">
        <v>1697.1946876616728</v>
      </c>
      <c r="L15" s="101">
        <v>1742.2993833341952</v>
      </c>
      <c r="M15" s="101">
        <v>1693.2443556475023</v>
      </c>
      <c r="N15" s="101">
        <v>1658.6490877131071</v>
      </c>
      <c r="O15" s="101">
        <v>1649.7335919631003</v>
      </c>
      <c r="P15" s="101">
        <v>1646.9354627366902</v>
      </c>
      <c r="Q15" s="101">
        <v>1369.2712536629754</v>
      </c>
      <c r="R15" s="101">
        <v>1377.0278409884518</v>
      </c>
      <c r="S15" s="101">
        <v>1393.9359148295905</v>
      </c>
      <c r="T15" s="101">
        <v>1302.3424084103854</v>
      </c>
      <c r="U15" s="101">
        <v>1560.4943201214151</v>
      </c>
      <c r="V15" s="101">
        <v>1785.7941292650869</v>
      </c>
      <c r="W15" s="101">
        <v>1614.3086980684398</v>
      </c>
      <c r="X15" s="101">
        <v>1603.4806895717775</v>
      </c>
      <c r="Y15" s="101">
        <v>1349.0341270351628</v>
      </c>
      <c r="DA15" s="131" t="s">
        <v>3936</v>
      </c>
    </row>
    <row r="16" spans="1:105" ht="12" customHeight="1" x14ac:dyDescent="0.25">
      <c r="A16" s="107" t="s">
        <v>121</v>
      </c>
      <c r="B16" s="104"/>
      <c r="C16" s="104">
        <v>1568.7428679427171</v>
      </c>
      <c r="D16" s="104">
        <v>1711.4413014893905</v>
      </c>
      <c r="E16" s="104">
        <v>1816.9486064089297</v>
      </c>
      <c r="F16" s="104">
        <v>1632.5035947570161</v>
      </c>
      <c r="G16" s="104">
        <v>1803.875320688185</v>
      </c>
      <c r="H16" s="104">
        <v>1792.45129965767</v>
      </c>
      <c r="I16" s="104">
        <v>1989.1859081532371</v>
      </c>
      <c r="J16" s="104">
        <v>1823.9450472911885</v>
      </c>
      <c r="K16" s="104">
        <v>1652.4219293643584</v>
      </c>
      <c r="L16" s="104">
        <v>1761.7783969635811</v>
      </c>
      <c r="M16" s="104">
        <v>1891.2705897694354</v>
      </c>
      <c r="N16" s="104">
        <v>1748.6025661663568</v>
      </c>
      <c r="O16" s="104">
        <v>1505.9854152427897</v>
      </c>
      <c r="P16" s="104">
        <v>1368.5738690398041</v>
      </c>
      <c r="Q16" s="104">
        <v>1261.2502807992321</v>
      </c>
      <c r="R16" s="104">
        <v>1169.859318945591</v>
      </c>
      <c r="S16" s="104">
        <v>1074.9055339152462</v>
      </c>
      <c r="T16" s="104">
        <v>988.42405096978132</v>
      </c>
      <c r="U16" s="104">
        <v>1334.8672300455735</v>
      </c>
      <c r="V16" s="104">
        <v>1849.4875012415437</v>
      </c>
      <c r="W16" s="104">
        <v>1922.5749488633803</v>
      </c>
      <c r="X16" s="104">
        <v>1774.0119027879875</v>
      </c>
      <c r="Y16" s="104">
        <v>1325.2458735681967</v>
      </c>
      <c r="DA16" s="132" t="s">
        <v>3937</v>
      </c>
    </row>
    <row r="17" spans="1:105" ht="12" customHeight="1" x14ac:dyDescent="0.25">
      <c r="A17" s="108" t="s">
        <v>53</v>
      </c>
      <c r="B17" s="98"/>
      <c r="C17" s="98">
        <v>725.74994075326128</v>
      </c>
      <c r="D17" s="98">
        <v>864.13547748565315</v>
      </c>
      <c r="E17" s="98">
        <v>916.42748388967425</v>
      </c>
      <c r="F17" s="98">
        <v>816.82991716370702</v>
      </c>
      <c r="G17" s="98">
        <v>963.4409350345602</v>
      </c>
      <c r="H17" s="98">
        <v>919.11778868001363</v>
      </c>
      <c r="I17" s="98">
        <v>1191.9275631304138</v>
      </c>
      <c r="J17" s="98">
        <v>1071.6792141174039</v>
      </c>
      <c r="K17" s="98">
        <v>1002.82021433921</v>
      </c>
      <c r="L17" s="98">
        <v>1071.2389162540665</v>
      </c>
      <c r="M17" s="98">
        <v>1099.5175601351075</v>
      </c>
      <c r="N17" s="98">
        <v>1051.6619793933744</v>
      </c>
      <c r="O17" s="98">
        <v>959.26435409568978</v>
      </c>
      <c r="P17" s="98">
        <v>832.28378844183635</v>
      </c>
      <c r="Q17" s="98">
        <v>697.82220922738964</v>
      </c>
      <c r="R17" s="98">
        <v>566.99726257845884</v>
      </c>
      <c r="S17" s="98">
        <v>398.38515789707367</v>
      </c>
      <c r="T17" s="98">
        <v>224.11880824630089</v>
      </c>
      <c r="U17" s="98">
        <v>754.2768838161445</v>
      </c>
      <c r="V17" s="98">
        <v>1277.9235375942071</v>
      </c>
      <c r="W17" s="98">
        <v>1098.0443040361993</v>
      </c>
      <c r="X17" s="98">
        <v>881.16270892621219</v>
      </c>
      <c r="Y17" s="98">
        <v>573.54480263177561</v>
      </c>
      <c r="DA17" s="63" t="s">
        <v>3938</v>
      </c>
    </row>
    <row r="18" spans="1:105" ht="12" customHeight="1" x14ac:dyDescent="0.25">
      <c r="A18" s="108" t="s">
        <v>52</v>
      </c>
      <c r="B18" s="98"/>
      <c r="C18" s="98">
        <v>842.99292718945605</v>
      </c>
      <c r="D18" s="98">
        <v>847.30582400373692</v>
      </c>
      <c r="E18" s="98">
        <v>900.52112251925553</v>
      </c>
      <c r="F18" s="98">
        <v>815.67367759330898</v>
      </c>
      <c r="G18" s="98">
        <v>840.43438565362533</v>
      </c>
      <c r="H18" s="98">
        <v>873.33351097765637</v>
      </c>
      <c r="I18" s="98">
        <v>797.25834502282282</v>
      </c>
      <c r="J18" s="98">
        <v>752.26583317378424</v>
      </c>
      <c r="K18" s="98">
        <v>649.60171502514811</v>
      </c>
      <c r="L18" s="98">
        <v>690.53948070951435</v>
      </c>
      <c r="M18" s="98">
        <v>791.75302963432807</v>
      </c>
      <c r="N18" s="98">
        <v>696.9405867729829</v>
      </c>
      <c r="O18" s="98">
        <v>546.72106114710004</v>
      </c>
      <c r="P18" s="98">
        <v>536.29008059796752</v>
      </c>
      <c r="Q18" s="98">
        <v>563.42807157184291</v>
      </c>
      <c r="R18" s="98">
        <v>602.86205636713248</v>
      </c>
      <c r="S18" s="98">
        <v>676.52037601817256</v>
      </c>
      <c r="T18" s="98">
        <v>764.30524272348021</v>
      </c>
      <c r="U18" s="98">
        <v>580.59034622942863</v>
      </c>
      <c r="V18" s="98">
        <v>571.56396364733666</v>
      </c>
      <c r="W18" s="98">
        <v>824.53064482718048</v>
      </c>
      <c r="X18" s="98">
        <v>892.84919386177489</v>
      </c>
      <c r="Y18" s="98">
        <v>751.70107093642071</v>
      </c>
      <c r="DA18" s="63" t="s">
        <v>3939</v>
      </c>
    </row>
    <row r="19" spans="1:105" ht="12" customHeight="1" x14ac:dyDescent="0.25">
      <c r="A19" s="121" t="s">
        <v>54</v>
      </c>
      <c r="B19" s="122"/>
      <c r="C19" s="122">
        <v>598.50890024713806</v>
      </c>
      <c r="D19" s="122">
        <v>585.44820634932353</v>
      </c>
      <c r="E19" s="122">
        <v>856.76963012741999</v>
      </c>
      <c r="F19" s="122">
        <v>825.86019926380993</v>
      </c>
      <c r="G19" s="122">
        <v>801.57309477991316</v>
      </c>
      <c r="H19" s="122">
        <v>832.27828728789962</v>
      </c>
      <c r="I19" s="122">
        <v>793.37178530042695</v>
      </c>
      <c r="J19" s="122">
        <v>795.08856788420746</v>
      </c>
      <c r="K19" s="122">
        <v>792.73361844454632</v>
      </c>
      <c r="L19" s="122">
        <v>839.51503965341431</v>
      </c>
      <c r="M19" s="122">
        <v>783.81179419990735</v>
      </c>
      <c r="N19" s="122">
        <v>817.89985074012134</v>
      </c>
      <c r="O19" s="122">
        <v>773.72484333061595</v>
      </c>
      <c r="P19" s="122">
        <v>808.36810195254873</v>
      </c>
      <c r="Q19" s="122">
        <v>812.67350077594324</v>
      </c>
      <c r="R19" s="122">
        <v>786.19667990498192</v>
      </c>
      <c r="S19" s="122">
        <v>783.02280717860663</v>
      </c>
      <c r="T19" s="122">
        <v>671.10068620782499</v>
      </c>
      <c r="U19" s="122">
        <v>865.75216121060339</v>
      </c>
      <c r="V19" s="122">
        <v>843.64686257312587</v>
      </c>
      <c r="W19" s="122">
        <v>656.38146886738195</v>
      </c>
      <c r="X19" s="122">
        <v>645.47248917983518</v>
      </c>
      <c r="Y19" s="122">
        <v>618.67614457747402</v>
      </c>
      <c r="DA19" s="130" t="s">
        <v>3940</v>
      </c>
    </row>
    <row r="20" spans="1:105" ht="12" customHeight="1" x14ac:dyDescent="0.25">
      <c r="A20" s="97" t="s">
        <v>51</v>
      </c>
      <c r="B20" s="98"/>
      <c r="C20" s="98">
        <v>596.98502784768675</v>
      </c>
      <c r="D20" s="98">
        <v>730.05043289880894</v>
      </c>
      <c r="E20" s="98">
        <v>866.16434598961121</v>
      </c>
      <c r="F20" s="98">
        <v>864.8958473221187</v>
      </c>
      <c r="G20" s="98">
        <v>879.93309335343508</v>
      </c>
      <c r="H20" s="98">
        <v>927.11316861123362</v>
      </c>
      <c r="I20" s="98">
        <v>836.79069920167478</v>
      </c>
      <c r="J20" s="98">
        <v>899.99478749478476</v>
      </c>
      <c r="K20" s="98">
        <v>939.4211041100732</v>
      </c>
      <c r="L20" s="98">
        <v>967.426100493494</v>
      </c>
      <c r="M20" s="98">
        <v>915.88571930281591</v>
      </c>
      <c r="N20" s="98">
        <v>895.04419528416042</v>
      </c>
      <c r="O20" s="98">
        <v>777.57510618688082</v>
      </c>
      <c r="P20" s="98">
        <v>806.5341215777305</v>
      </c>
      <c r="Q20" s="98">
        <v>878.63807692504827</v>
      </c>
      <c r="R20" s="98">
        <v>837.92126898333004</v>
      </c>
      <c r="S20" s="98">
        <v>866.05266372133406</v>
      </c>
      <c r="T20" s="98">
        <v>674.81996660653635</v>
      </c>
      <c r="U20" s="98">
        <v>796.25359136515442</v>
      </c>
      <c r="V20" s="98">
        <v>902.17882938590878</v>
      </c>
      <c r="W20" s="98">
        <v>646.64357690704742</v>
      </c>
      <c r="X20" s="98">
        <v>666.11302263179834</v>
      </c>
      <c r="Y20" s="98">
        <v>672.62928256750774</v>
      </c>
      <c r="DA20" s="63" t="s">
        <v>3941</v>
      </c>
    </row>
    <row r="21" spans="1:105" ht="12" customHeight="1" x14ac:dyDescent="0.25">
      <c r="A21" s="97" t="s">
        <v>50</v>
      </c>
      <c r="B21" s="98"/>
      <c r="C21" s="98">
        <v>637.7049032425723</v>
      </c>
      <c r="D21" s="98">
        <v>688.71661621716532</v>
      </c>
      <c r="E21" s="98">
        <v>889.03054516636314</v>
      </c>
      <c r="F21" s="98">
        <v>895.09417008514549</v>
      </c>
      <c r="G21" s="98">
        <v>882.13316089638386</v>
      </c>
      <c r="H21" s="98">
        <v>895.91234651890886</v>
      </c>
      <c r="I21" s="98">
        <v>928.07194719418328</v>
      </c>
      <c r="J21" s="98">
        <v>947.73273574944926</v>
      </c>
      <c r="K21" s="98">
        <v>957.23083665498052</v>
      </c>
      <c r="L21" s="98">
        <v>968.36545728587487</v>
      </c>
      <c r="M21" s="98">
        <v>940.16921235183372</v>
      </c>
      <c r="N21" s="98">
        <v>956.19245749486106</v>
      </c>
      <c r="O21" s="98">
        <v>903.08514127765386</v>
      </c>
      <c r="P21" s="98">
        <v>906.51189379711514</v>
      </c>
      <c r="Q21" s="98">
        <v>903.66686908052543</v>
      </c>
      <c r="R21" s="98">
        <v>905.31447761237416</v>
      </c>
      <c r="S21" s="98">
        <v>900.8711334589384</v>
      </c>
      <c r="T21" s="98">
        <v>810.93118135120847</v>
      </c>
      <c r="U21" s="98">
        <v>994.72958442882623</v>
      </c>
      <c r="V21" s="98">
        <v>927.93214984894655</v>
      </c>
      <c r="W21" s="98">
        <v>655.75270567351299</v>
      </c>
      <c r="X21" s="98">
        <v>626.2280651821776</v>
      </c>
      <c r="Y21" s="98">
        <v>621.28859414531632</v>
      </c>
      <c r="DA21" s="63" t="s">
        <v>3942</v>
      </c>
    </row>
    <row r="22" spans="1:105" ht="12" customHeight="1" x14ac:dyDescent="0.25">
      <c r="A22" s="109" t="s">
        <v>120</v>
      </c>
      <c r="B22" s="33"/>
      <c r="C22" s="33">
        <v>539.01659867107367</v>
      </c>
      <c r="D22" s="33">
        <v>443.60151450080372</v>
      </c>
      <c r="E22" s="33">
        <v>839.77578072723088</v>
      </c>
      <c r="F22" s="33">
        <v>763.24493535699321</v>
      </c>
      <c r="G22" s="33">
        <v>669.24634719610651</v>
      </c>
      <c r="H22" s="33">
        <v>750.07601291109017</v>
      </c>
      <c r="I22" s="33">
        <v>672.28170723788844</v>
      </c>
      <c r="J22" s="33">
        <v>701.67347686307994</v>
      </c>
      <c r="K22" s="33">
        <v>704.95630178943259</v>
      </c>
      <c r="L22" s="33">
        <v>778.9569329664962</v>
      </c>
      <c r="M22" s="33">
        <v>705.61618890046475</v>
      </c>
      <c r="N22" s="33">
        <v>699.42265346222894</v>
      </c>
      <c r="O22" s="33">
        <v>670.90975452518887</v>
      </c>
      <c r="P22" s="33">
        <v>623.56462252897029</v>
      </c>
      <c r="Q22" s="33">
        <v>654.30119367686575</v>
      </c>
      <c r="R22" s="33">
        <v>662.38413961053573</v>
      </c>
      <c r="S22" s="33">
        <v>658.25530871521232</v>
      </c>
      <c r="T22" s="33">
        <v>634.78825607114607</v>
      </c>
      <c r="U22" s="33">
        <v>651.48333552904728</v>
      </c>
      <c r="V22" s="33">
        <v>655.38494341834473</v>
      </c>
      <c r="W22" s="33">
        <v>656.90981195100517</v>
      </c>
      <c r="X22" s="33">
        <v>645.18515008283521</v>
      </c>
      <c r="Y22" s="33">
        <v>585.54948377327605</v>
      </c>
      <c r="DA22" s="60" t="s">
        <v>3943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14930.940098314053</v>
      </c>
      <c r="D24" s="117">
        <f t="shared" si="7"/>
        <v>11855.321577559946</v>
      </c>
      <c r="E24" s="117">
        <f t="shared" si="7"/>
        <v>11555.272202618604</v>
      </c>
      <c r="F24" s="117">
        <f t="shared" si="7"/>
        <v>12361.202509572113</v>
      </c>
      <c r="G24" s="117">
        <f t="shared" si="7"/>
        <v>13353.905608532921</v>
      </c>
      <c r="H24" s="117">
        <f t="shared" si="7"/>
        <v>12465.352165171671</v>
      </c>
      <c r="I24" s="117">
        <f t="shared" si="7"/>
        <v>10960.079585947233</v>
      </c>
      <c r="J24" s="117">
        <f t="shared" si="7"/>
        <v>11264.525966217356</v>
      </c>
      <c r="K24" s="117">
        <f t="shared" si="7"/>
        <v>11747.127376625078</v>
      </c>
      <c r="L24" s="117">
        <f t="shared" si="7"/>
        <v>12848.761797707817</v>
      </c>
      <c r="M24" s="117">
        <f t="shared" si="7"/>
        <v>10940.479641219839</v>
      </c>
      <c r="N24" s="117">
        <f t="shared" si="7"/>
        <v>10241.718978463876</v>
      </c>
      <c r="O24" s="117">
        <f t="shared" si="7"/>
        <v>10648.445120947676</v>
      </c>
      <c r="P24" s="117">
        <f t="shared" si="7"/>
        <v>10918.88195609896</v>
      </c>
      <c r="Q24" s="117">
        <f t="shared" si="7"/>
        <v>8989.7778749234567</v>
      </c>
      <c r="R24" s="117">
        <f t="shared" ref="R24:V24" si="8">R25+R28+R30+R39</f>
        <v>9633.9537691066125</v>
      </c>
      <c r="S24" s="117">
        <f t="shared" si="8"/>
        <v>8005.0553177509828</v>
      </c>
      <c r="T24" s="117">
        <f t="shared" si="8"/>
        <v>8917.8407519727734</v>
      </c>
      <c r="U24" s="117">
        <f t="shared" si="8"/>
        <v>8543.4127706164363</v>
      </c>
      <c r="V24" s="117">
        <f t="shared" si="8"/>
        <v>7767.9338156857275</v>
      </c>
      <c r="W24" s="117">
        <f t="shared" ref="W24:Y24" si="9">W25+W28+W30+W39</f>
        <v>7340.0931265295358</v>
      </c>
      <c r="X24" s="117">
        <f t="shared" si="9"/>
        <v>6472.6054710036142</v>
      </c>
      <c r="Y24" s="117">
        <f t="shared" si="9"/>
        <v>5454.3377629541619</v>
      </c>
      <c r="DA24" s="129" t="s">
        <v>3944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12164.40563886597</v>
      </c>
      <c r="D25" s="122">
        <f t="shared" si="10"/>
        <v>9303.1548735671477</v>
      </c>
      <c r="E25" s="122">
        <f t="shared" si="10"/>
        <v>8949.6087104548642</v>
      </c>
      <c r="F25" s="122">
        <f t="shared" si="10"/>
        <v>9897.4873960786645</v>
      </c>
      <c r="G25" s="122">
        <f t="shared" si="10"/>
        <v>10965.570448929415</v>
      </c>
      <c r="H25" s="122">
        <f t="shared" si="10"/>
        <v>10137.163946808301</v>
      </c>
      <c r="I25" s="122">
        <f t="shared" si="10"/>
        <v>8772.4402697514324</v>
      </c>
      <c r="J25" s="122">
        <f t="shared" si="10"/>
        <v>9053.4406098153559</v>
      </c>
      <c r="K25" s="122">
        <f t="shared" si="10"/>
        <v>9477.9891664504194</v>
      </c>
      <c r="L25" s="122">
        <f t="shared" si="10"/>
        <v>10390.574638747577</v>
      </c>
      <c r="M25" s="122">
        <f t="shared" si="10"/>
        <v>8427.2262417177717</v>
      </c>
      <c r="N25" s="122">
        <f t="shared" si="10"/>
        <v>7923.0065008109659</v>
      </c>
      <c r="O25" s="122">
        <f t="shared" si="10"/>
        <v>8454.7287921126117</v>
      </c>
      <c r="P25" s="122">
        <f t="shared" si="10"/>
        <v>8641.8634738606524</v>
      </c>
      <c r="Q25" s="122">
        <f t="shared" si="10"/>
        <v>6912.1445395457258</v>
      </c>
      <c r="R25" s="122">
        <f t="shared" ref="R25:V25" si="11">SUM(R26:R27)</f>
        <v>7509.641503167858</v>
      </c>
      <c r="S25" s="122">
        <f t="shared" si="11"/>
        <v>5859.754992563463</v>
      </c>
      <c r="T25" s="122">
        <f t="shared" si="11"/>
        <v>6660.1550709515341</v>
      </c>
      <c r="U25" s="122">
        <f t="shared" si="11"/>
        <v>6344.9288746467828</v>
      </c>
      <c r="V25" s="122">
        <f t="shared" si="11"/>
        <v>5713.6878999075052</v>
      </c>
      <c r="W25" s="122">
        <f t="shared" ref="W25:Y25" si="12">SUM(W26:W27)</f>
        <v>5385.8519973218517</v>
      </c>
      <c r="X25" s="122">
        <f t="shared" si="12"/>
        <v>4626.4135333200347</v>
      </c>
      <c r="Y25" s="122">
        <f t="shared" si="12"/>
        <v>3825.2015015680226</v>
      </c>
      <c r="DA25" s="130" t="s">
        <v>3945</v>
      </c>
    </row>
    <row r="26" spans="1:105" ht="12" customHeight="1" x14ac:dyDescent="0.25">
      <c r="A26" s="97" t="s">
        <v>74</v>
      </c>
      <c r="B26" s="98"/>
      <c r="C26" s="98">
        <v>12005.525394712755</v>
      </c>
      <c r="D26" s="98">
        <v>9187.9564650554094</v>
      </c>
      <c r="E26" s="98">
        <v>8846.5029665449892</v>
      </c>
      <c r="F26" s="98">
        <v>9779.5699324359703</v>
      </c>
      <c r="G26" s="98">
        <v>10833.262625810892</v>
      </c>
      <c r="H26" s="98">
        <v>10016.354622053172</v>
      </c>
      <c r="I26" s="98">
        <v>8671.7862743650294</v>
      </c>
      <c r="J26" s="98">
        <v>8951.0586014982437</v>
      </c>
      <c r="K26" s="98">
        <v>9368.6298758729645</v>
      </c>
      <c r="L26" s="98">
        <v>10268.009543166489</v>
      </c>
      <c r="M26" s="98">
        <v>8329.3610495303383</v>
      </c>
      <c r="N26" s="98">
        <v>7832.346140672048</v>
      </c>
      <c r="O26" s="98">
        <v>8348.1200028260173</v>
      </c>
      <c r="P26" s="98">
        <v>8522.2337520237998</v>
      </c>
      <c r="Q26" s="98">
        <v>6817.6871924148172</v>
      </c>
      <c r="R26" s="98">
        <v>7405.0652452236563</v>
      </c>
      <c r="S26" s="98">
        <v>5780.2956851217277</v>
      </c>
      <c r="T26" s="98">
        <v>6568.7248482593213</v>
      </c>
      <c r="U26" s="98">
        <v>6257.5285272385236</v>
      </c>
      <c r="V26" s="98">
        <v>5636.9392414927042</v>
      </c>
      <c r="W26" s="98">
        <v>5311.0877847801285</v>
      </c>
      <c r="X26" s="98">
        <v>4561.5997592106451</v>
      </c>
      <c r="Y26" s="98">
        <v>3771.2617313338942</v>
      </c>
      <c r="DA26" s="63" t="s">
        <v>3946</v>
      </c>
    </row>
    <row r="27" spans="1:105" ht="12" customHeight="1" x14ac:dyDescent="0.25">
      <c r="A27" s="97" t="s">
        <v>53</v>
      </c>
      <c r="B27" s="98"/>
      <c r="C27" s="98">
        <v>158.88024415321567</v>
      </c>
      <c r="D27" s="98">
        <v>115.19840851173747</v>
      </c>
      <c r="E27" s="98">
        <v>103.10574390987516</v>
      </c>
      <c r="F27" s="98">
        <v>117.91746364269471</v>
      </c>
      <c r="G27" s="98">
        <v>132.30782311852229</v>
      </c>
      <c r="H27" s="98">
        <v>120.80932475512995</v>
      </c>
      <c r="I27" s="98">
        <v>100.65399538640337</v>
      </c>
      <c r="J27" s="98">
        <v>102.38200831711251</v>
      </c>
      <c r="K27" s="98">
        <v>109.35929057745403</v>
      </c>
      <c r="L27" s="98">
        <v>122.56509558108876</v>
      </c>
      <c r="M27" s="98">
        <v>97.865192187433721</v>
      </c>
      <c r="N27" s="98">
        <v>90.660360138918122</v>
      </c>
      <c r="O27" s="98">
        <v>106.60878928659444</v>
      </c>
      <c r="P27" s="98">
        <v>119.62972183685244</v>
      </c>
      <c r="Q27" s="98">
        <v>94.45734713090873</v>
      </c>
      <c r="R27" s="98">
        <v>104.57625794420201</v>
      </c>
      <c r="S27" s="98">
        <v>79.459307441735731</v>
      </c>
      <c r="T27" s="98">
        <v>91.430222692212425</v>
      </c>
      <c r="U27" s="98">
        <v>87.400347408259165</v>
      </c>
      <c r="V27" s="98">
        <v>76.748658414800772</v>
      </c>
      <c r="W27" s="98">
        <v>74.764212541723083</v>
      </c>
      <c r="X27" s="98">
        <v>64.813774109389442</v>
      </c>
      <c r="Y27" s="98">
        <v>53.939770234128417</v>
      </c>
      <c r="DA27" s="63" t="s">
        <v>3947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36.902643178798591</v>
      </c>
      <c r="D28" s="122">
        <f t="shared" si="13"/>
        <v>52.620283626119146</v>
      </c>
      <c r="E28" s="122">
        <f t="shared" si="13"/>
        <v>137.25942220758893</v>
      </c>
      <c r="F28" s="122">
        <f t="shared" si="13"/>
        <v>93.52371695732991</v>
      </c>
      <c r="G28" s="122">
        <f t="shared" si="13"/>
        <v>105.50072195542845</v>
      </c>
      <c r="H28" s="122">
        <f t="shared" si="13"/>
        <v>64.923948656523507</v>
      </c>
      <c r="I28" s="122">
        <f t="shared" si="13"/>
        <v>65.12864579749349</v>
      </c>
      <c r="J28" s="122">
        <f t="shared" si="13"/>
        <v>87.394510271575598</v>
      </c>
      <c r="K28" s="122">
        <f t="shared" si="13"/>
        <v>90.786631912393062</v>
      </c>
      <c r="L28" s="122">
        <f t="shared" si="13"/>
        <v>91.750179208793327</v>
      </c>
      <c r="M28" s="122">
        <f t="shared" si="13"/>
        <v>76.528091125604405</v>
      </c>
      <c r="N28" s="122">
        <f t="shared" si="13"/>
        <v>106.94073438776131</v>
      </c>
      <c r="O28" s="122">
        <f t="shared" si="13"/>
        <v>56.45988100761074</v>
      </c>
      <c r="P28" s="122">
        <f t="shared" si="13"/>
        <v>34.622933658974532</v>
      </c>
      <c r="Q28" s="122">
        <f t="shared" si="13"/>
        <v>19.948428304949285</v>
      </c>
      <c r="R28" s="122">
        <f t="shared" si="13"/>
        <v>29.676911486893562</v>
      </c>
      <c r="S28" s="122">
        <f t="shared" si="13"/>
        <v>37.987042668377228</v>
      </c>
      <c r="T28" s="122">
        <f t="shared" si="13"/>
        <v>49.161372541655481</v>
      </c>
      <c r="U28" s="122">
        <f t="shared" si="13"/>
        <v>48.22308530129024</v>
      </c>
      <c r="V28" s="122">
        <f t="shared" si="13"/>
        <v>36.754582827229619</v>
      </c>
      <c r="W28" s="122">
        <f t="shared" si="13"/>
        <v>44.460114856115801</v>
      </c>
      <c r="X28" s="122">
        <f t="shared" si="13"/>
        <v>52.561068270089713</v>
      </c>
      <c r="Y28" s="122">
        <f t="shared" si="13"/>
        <v>70.515027035717523</v>
      </c>
      <c r="DA28" s="130" t="s">
        <v>3948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36.902643178798591</v>
      </c>
      <c r="D29" s="98">
        <f>IF(RES_hhdet_in_fec!D29=0,0,RES_hhdet_in_fec!D29*1000*11630/RES_hhdet_in_new!D26)</f>
        <v>52.620283626119146</v>
      </c>
      <c r="E29" s="98">
        <f>IF(RES_hhdet_in_fec!E29=0,0,RES_hhdet_in_fec!E29*1000*11630/RES_hhdet_in_new!E26)</f>
        <v>137.25942220758893</v>
      </c>
      <c r="F29" s="98">
        <f>IF(RES_hhdet_in_fec!F29=0,0,RES_hhdet_in_fec!F29*1000*11630/RES_hhdet_in_new!F26)</f>
        <v>93.52371695732991</v>
      </c>
      <c r="G29" s="98">
        <f>IF(RES_hhdet_in_fec!G29=0,0,RES_hhdet_in_fec!G29*1000*11630/RES_hhdet_in_new!G26)</f>
        <v>105.50072195542845</v>
      </c>
      <c r="H29" s="98">
        <f>IF(RES_hhdet_in_fec!H29=0,0,RES_hhdet_in_fec!H29*1000*11630/RES_hhdet_in_new!H26)</f>
        <v>64.923948656523507</v>
      </c>
      <c r="I29" s="98">
        <f>IF(RES_hhdet_in_fec!I29=0,0,RES_hhdet_in_fec!I29*1000*11630/RES_hhdet_in_new!I26)</f>
        <v>65.12864579749349</v>
      </c>
      <c r="J29" s="98">
        <f>IF(RES_hhdet_in_fec!J29=0,0,RES_hhdet_in_fec!J29*1000*11630/RES_hhdet_in_new!J26)</f>
        <v>87.394510271575598</v>
      </c>
      <c r="K29" s="98">
        <f>IF(RES_hhdet_in_fec!K29=0,0,RES_hhdet_in_fec!K29*1000*11630/RES_hhdet_in_new!K26)</f>
        <v>90.786631912393062</v>
      </c>
      <c r="L29" s="98">
        <f>IF(RES_hhdet_in_fec!L29=0,0,RES_hhdet_in_fec!L29*1000*11630/RES_hhdet_in_new!L26)</f>
        <v>91.750179208793327</v>
      </c>
      <c r="M29" s="98">
        <f>IF(RES_hhdet_in_fec!M29=0,0,RES_hhdet_in_fec!M29*1000*11630/RES_hhdet_in_new!M26)</f>
        <v>76.528091125604405</v>
      </c>
      <c r="N29" s="98">
        <f>IF(RES_hhdet_in_fec!N29=0,0,RES_hhdet_in_fec!N29*1000*11630/RES_hhdet_in_new!N26)</f>
        <v>106.94073438776131</v>
      </c>
      <c r="O29" s="98">
        <f>IF(RES_hhdet_in_fec!O29=0,0,RES_hhdet_in_fec!O29*1000*11630/RES_hhdet_in_new!O26)</f>
        <v>56.45988100761074</v>
      </c>
      <c r="P29" s="98">
        <f>IF(RES_hhdet_in_fec!P29=0,0,RES_hhdet_in_fec!P29*1000*11630/RES_hhdet_in_new!P26)</f>
        <v>34.622933658974532</v>
      </c>
      <c r="Q29" s="98">
        <f>IF(RES_hhdet_in_fec!Q29=0,0,RES_hhdet_in_fec!Q29*1000*11630/RES_hhdet_in_new!Q26)</f>
        <v>19.948428304949285</v>
      </c>
      <c r="R29" s="98">
        <f>IF(RES_hhdet_in_fec!R29=0,0,RES_hhdet_in_fec!R29*1000*11630/RES_hhdet_in_new!R26)</f>
        <v>29.676911486893562</v>
      </c>
      <c r="S29" s="98">
        <f>IF(RES_hhdet_in_fec!S29=0,0,RES_hhdet_in_fec!S29*1000*11630/RES_hhdet_in_new!S26)</f>
        <v>37.987042668377228</v>
      </c>
      <c r="T29" s="98">
        <f>IF(RES_hhdet_in_fec!T29=0,0,RES_hhdet_in_fec!T29*1000*11630/RES_hhdet_in_new!T26)</f>
        <v>49.161372541655481</v>
      </c>
      <c r="U29" s="98">
        <f>IF(RES_hhdet_in_fec!U29=0,0,RES_hhdet_in_fec!U29*1000*11630/RES_hhdet_in_new!U26)</f>
        <v>48.22308530129024</v>
      </c>
      <c r="V29" s="98">
        <f>IF(RES_hhdet_in_fec!V29=0,0,RES_hhdet_in_fec!V29*1000*11630/RES_hhdet_in_new!V26)</f>
        <v>36.754582827229619</v>
      </c>
      <c r="W29" s="98">
        <f>IF(RES_hhdet_in_fec!W29=0,0,RES_hhdet_in_fec!W29*1000*11630/RES_hhdet_in_new!W26)</f>
        <v>44.460114856115801</v>
      </c>
      <c r="X29" s="98">
        <f>IF(RES_hhdet_in_fec!X29=0,0,RES_hhdet_in_fec!X29*1000*11630/RES_hhdet_in_new!X26)</f>
        <v>52.561068270089713</v>
      </c>
      <c r="Y29" s="98">
        <f>IF(RES_hhdet_in_fec!Y29=0,0,RES_hhdet_in_fec!Y29*1000*11630/RES_hhdet_in_new!Y26)</f>
        <v>70.515027035717523</v>
      </c>
      <c r="DA29" s="63" t="s">
        <v>3949</v>
      </c>
    </row>
    <row r="30" spans="1:105" ht="12" customHeight="1" x14ac:dyDescent="0.25">
      <c r="A30" s="121" t="s">
        <v>55</v>
      </c>
      <c r="B30" s="122"/>
      <c r="C30" s="122">
        <v>1674.3061629876643</v>
      </c>
      <c r="D30" s="122">
        <v>1538.6988501956616</v>
      </c>
      <c r="E30" s="122">
        <v>1497.2764474825392</v>
      </c>
      <c r="F30" s="122">
        <v>1530.4662962735979</v>
      </c>
      <c r="G30" s="122">
        <v>1564.9481767362236</v>
      </c>
      <c r="H30" s="122">
        <v>1511.7587777779174</v>
      </c>
      <c r="I30" s="122">
        <v>1390.5719161847376</v>
      </c>
      <c r="J30" s="122">
        <v>1388.7681900635243</v>
      </c>
      <c r="K30" s="122">
        <v>1472.996415423655</v>
      </c>
      <c r="L30" s="122">
        <v>1615.1489343364062</v>
      </c>
      <c r="M30" s="122">
        <v>1666.9574115831647</v>
      </c>
      <c r="N30" s="122">
        <v>1486.4995712970474</v>
      </c>
      <c r="O30" s="122">
        <v>1464.0994102259315</v>
      </c>
      <c r="P30" s="122">
        <v>1623.8982480627969</v>
      </c>
      <c r="Q30" s="122">
        <v>1436.4660689158623</v>
      </c>
      <c r="R30" s="122">
        <v>1481.5148185445619</v>
      </c>
      <c r="S30" s="122">
        <v>1453.8621011705059</v>
      </c>
      <c r="T30" s="122">
        <v>1556.7285116315759</v>
      </c>
      <c r="U30" s="122">
        <v>1509.3715698726246</v>
      </c>
      <c r="V30" s="122">
        <v>1396.2046658860122</v>
      </c>
      <c r="W30" s="122">
        <v>1288.4764177951636</v>
      </c>
      <c r="X30" s="122">
        <v>1167.7634078117433</v>
      </c>
      <c r="Y30" s="122">
        <v>997.70107182597701</v>
      </c>
      <c r="DA30" s="130" t="s">
        <v>3950</v>
      </c>
    </row>
    <row r="31" spans="1:105" ht="12" customHeight="1" x14ac:dyDescent="0.25">
      <c r="A31" s="97" t="s">
        <v>141</v>
      </c>
      <c r="B31" s="98"/>
      <c r="C31" s="98">
        <v>1734.3228238953609</v>
      </c>
      <c r="D31" s="98">
        <v>1414.3892260968976</v>
      </c>
      <c r="E31" s="98">
        <v>1350.5160131062455</v>
      </c>
      <c r="F31" s="98">
        <v>1429.1041189568546</v>
      </c>
      <c r="G31" s="98">
        <v>1518.0636827556043</v>
      </c>
      <c r="H31" s="98">
        <v>1418.1094192114672</v>
      </c>
      <c r="I31" s="98">
        <v>1327.593678703897</v>
      </c>
      <c r="J31" s="98">
        <v>1412.3556417581574</v>
      </c>
      <c r="K31" s="98">
        <v>1483.6464369332336</v>
      </c>
      <c r="L31" s="98">
        <v>1553.3325128988727</v>
      </c>
      <c r="M31" s="98">
        <v>1568.182316835133</v>
      </c>
      <c r="N31" s="98">
        <v>1380.8728337676016</v>
      </c>
      <c r="O31" s="98">
        <v>1357.6066792613019</v>
      </c>
      <c r="P31" s="98">
        <v>1866.46391832169</v>
      </c>
      <c r="Q31" s="98">
        <v>1294.2197077264871</v>
      </c>
      <c r="R31" s="98">
        <v>1397.0514561554573</v>
      </c>
      <c r="S31" s="98">
        <v>1294.2464692632043</v>
      </c>
      <c r="T31" s="98">
        <v>1502.9185836556362</v>
      </c>
      <c r="U31" s="98">
        <v>1399.3136224750965</v>
      </c>
      <c r="V31" s="98">
        <v>1250.7052495562002</v>
      </c>
      <c r="W31" s="98">
        <v>1161.8730969912115</v>
      </c>
      <c r="X31" s="98">
        <v>1144.8555647165804</v>
      </c>
      <c r="Y31" s="98">
        <v>972.77216926736594</v>
      </c>
      <c r="DA31" s="63" t="s">
        <v>3951</v>
      </c>
    </row>
    <row r="32" spans="1:105" ht="12" customHeight="1" x14ac:dyDescent="0.25">
      <c r="A32" s="97" t="s">
        <v>140</v>
      </c>
      <c r="B32" s="98"/>
      <c r="C32" s="98">
        <v>1212.3695294296381</v>
      </c>
      <c r="D32" s="98">
        <v>949.85948503209795</v>
      </c>
      <c r="E32" s="98">
        <v>911.53854797538179</v>
      </c>
      <c r="F32" s="98">
        <v>964.2265260773105</v>
      </c>
      <c r="G32" s="98">
        <v>968.24427384897604</v>
      </c>
      <c r="H32" s="98">
        <v>1148.2266528212144</v>
      </c>
      <c r="I32" s="98">
        <v>758.16366887043023</v>
      </c>
      <c r="J32" s="98">
        <v>927.73281816274789</v>
      </c>
      <c r="K32" s="98">
        <v>1026.3642683305322</v>
      </c>
      <c r="L32" s="98">
        <v>1105.5389416969751</v>
      </c>
      <c r="M32" s="98">
        <v>1018.8241973996315</v>
      </c>
      <c r="N32" s="98">
        <v>928.97621573425147</v>
      </c>
      <c r="O32" s="98">
        <v>1182.7013948655233</v>
      </c>
      <c r="P32" s="98">
        <v>2163.291988166689</v>
      </c>
      <c r="Q32" s="98">
        <v>817.08263316396631</v>
      </c>
      <c r="R32" s="98">
        <v>1302.7693281759512</v>
      </c>
      <c r="S32" s="98">
        <v>864.31076564017167</v>
      </c>
      <c r="T32" s="98">
        <v>1374.5375804309438</v>
      </c>
      <c r="U32" s="98">
        <v>1032.1456603820886</v>
      </c>
      <c r="V32" s="98">
        <v>1183.4608702587925</v>
      </c>
      <c r="W32" s="98">
        <v>1131.0813603449317</v>
      </c>
      <c r="X32" s="98">
        <v>922.23554303992546</v>
      </c>
      <c r="Y32" s="98">
        <v>1262.8007764857512</v>
      </c>
      <c r="DA32" s="63" t="s">
        <v>3952</v>
      </c>
    </row>
    <row r="33" spans="1:105" ht="12" customHeight="1" x14ac:dyDescent="0.25">
      <c r="A33" s="100" t="s">
        <v>50</v>
      </c>
      <c r="B33" s="101"/>
      <c r="C33" s="101">
        <v>367.83641016476753</v>
      </c>
      <c r="D33" s="101">
        <v>274.73143909720267</v>
      </c>
      <c r="E33" s="101">
        <v>217.80445142104804</v>
      </c>
      <c r="F33" s="101">
        <v>262.35628439387324</v>
      </c>
      <c r="G33" s="101">
        <v>235.26345020997624</v>
      </c>
      <c r="H33" s="101">
        <v>395.73939956658677</v>
      </c>
      <c r="I33" s="101">
        <v>100.15188937031768</v>
      </c>
      <c r="J33" s="101">
        <v>206.67489731620876</v>
      </c>
      <c r="K33" s="101">
        <v>272.8427996037077</v>
      </c>
      <c r="L33" s="101">
        <v>289.13373084035987</v>
      </c>
      <c r="M33" s="101">
        <v>249.59740953025658</v>
      </c>
      <c r="N33" s="101">
        <v>160.98650405205839</v>
      </c>
      <c r="O33" s="101">
        <v>160.14678478006394</v>
      </c>
      <c r="P33" s="101">
        <v>655.83455224889804</v>
      </c>
      <c r="Q33" s="101">
        <v>51.042603510618115</v>
      </c>
      <c r="R33" s="101">
        <v>448.27891422226571</v>
      </c>
      <c r="S33" s="101">
        <v>119.69398327149274</v>
      </c>
      <c r="T33" s="101">
        <v>472.55317648686434</v>
      </c>
      <c r="U33" s="101">
        <v>259.2693381710917</v>
      </c>
      <c r="V33" s="101">
        <v>286.9555395494387</v>
      </c>
      <c r="W33" s="101">
        <v>167.95224099467541</v>
      </c>
      <c r="X33" s="101">
        <v>129.92853413020239</v>
      </c>
      <c r="Y33" s="101">
        <v>237.37153678896559</v>
      </c>
      <c r="DA33" s="131" t="s">
        <v>3953</v>
      </c>
    </row>
    <row r="34" spans="1:105" ht="12" customHeight="1" x14ac:dyDescent="0.25">
      <c r="A34" s="103" t="s">
        <v>52</v>
      </c>
      <c r="B34" s="104"/>
      <c r="C34" s="104">
        <v>844.53311926487038</v>
      </c>
      <c r="D34" s="104">
        <v>675.12804593489545</v>
      </c>
      <c r="E34" s="104">
        <v>693.73409655433375</v>
      </c>
      <c r="F34" s="104">
        <v>701.87024168343703</v>
      </c>
      <c r="G34" s="104">
        <v>732.98082363900005</v>
      </c>
      <c r="H34" s="104">
        <v>752.48725325462772</v>
      </c>
      <c r="I34" s="104">
        <v>658.01177950011243</v>
      </c>
      <c r="J34" s="104">
        <v>721.05792084653922</v>
      </c>
      <c r="K34" s="104">
        <v>753.52146872682431</v>
      </c>
      <c r="L34" s="104">
        <v>816.40521085661544</v>
      </c>
      <c r="M34" s="104">
        <v>769.2267878693749</v>
      </c>
      <c r="N34" s="104">
        <v>767.98971168219316</v>
      </c>
      <c r="O34" s="104">
        <v>1022.5546100854592</v>
      </c>
      <c r="P34" s="104">
        <v>1507.4574359177909</v>
      </c>
      <c r="Q34" s="104">
        <v>766.04002965334826</v>
      </c>
      <c r="R34" s="104">
        <v>854.49041395368533</v>
      </c>
      <c r="S34" s="104">
        <v>744.61678236867897</v>
      </c>
      <c r="T34" s="104">
        <v>901.98440394407953</v>
      </c>
      <c r="U34" s="104">
        <v>772.8763222109967</v>
      </c>
      <c r="V34" s="104">
        <v>896.50533070935376</v>
      </c>
      <c r="W34" s="104">
        <v>963.12911935025647</v>
      </c>
      <c r="X34" s="104">
        <v>792.30700890972298</v>
      </c>
      <c r="Y34" s="104">
        <v>1025.4292396967858</v>
      </c>
      <c r="DA34" s="132" t="s">
        <v>3954</v>
      </c>
    </row>
    <row r="35" spans="1:105" ht="12" customHeight="1" x14ac:dyDescent="0.25">
      <c r="A35" s="106" t="s">
        <v>122</v>
      </c>
      <c r="B35" s="101"/>
      <c r="C35" s="101">
        <v>1631.9117042717814</v>
      </c>
      <c r="D35" s="101">
        <v>1586.3824224676373</v>
      </c>
      <c r="E35" s="101">
        <v>1578.5052101821902</v>
      </c>
      <c r="F35" s="101">
        <v>1612.4600616522639</v>
      </c>
      <c r="G35" s="101">
        <v>1566.6856494050126</v>
      </c>
      <c r="H35" s="101">
        <v>1570.1860852695686</v>
      </c>
      <c r="I35" s="101">
        <v>1480.9758416480952</v>
      </c>
      <c r="J35" s="101">
        <v>1472.9167885656875</v>
      </c>
      <c r="K35" s="101">
        <v>1450.0036902581985</v>
      </c>
      <c r="L35" s="101">
        <v>1652.773994964537</v>
      </c>
      <c r="M35" s="101">
        <v>1619.4721850777489</v>
      </c>
      <c r="N35" s="101">
        <v>1561.7690256605852</v>
      </c>
      <c r="O35" s="101">
        <v>1542.8775234624338</v>
      </c>
      <c r="P35" s="101">
        <v>1659.3874158826554</v>
      </c>
      <c r="Q35" s="101">
        <v>1458.2426336320884</v>
      </c>
      <c r="R35" s="101">
        <v>1507.6664478601647</v>
      </c>
      <c r="S35" s="101">
        <v>1544.8398922764554</v>
      </c>
      <c r="T35" s="101">
        <v>1566.4280622295294</v>
      </c>
      <c r="U35" s="101">
        <v>1524.1693422602875</v>
      </c>
      <c r="V35" s="101">
        <v>1477.810854951754</v>
      </c>
      <c r="W35" s="101">
        <v>1392.84495153853</v>
      </c>
      <c r="X35" s="101">
        <v>1259.5175714955972</v>
      </c>
      <c r="Y35" s="101">
        <v>1101.6743667845844</v>
      </c>
      <c r="DA35" s="131" t="s">
        <v>3955</v>
      </c>
    </row>
    <row r="36" spans="1:105" ht="12" customHeight="1" x14ac:dyDescent="0.25">
      <c r="A36" s="107" t="s">
        <v>121</v>
      </c>
      <c r="B36" s="104"/>
      <c r="C36" s="104">
        <v>1723.0689423527756</v>
      </c>
      <c r="D36" s="104">
        <v>1770.8118624895642</v>
      </c>
      <c r="E36" s="104">
        <v>1847.5195992016904</v>
      </c>
      <c r="F36" s="104">
        <v>1676.2138471422406</v>
      </c>
      <c r="G36" s="104">
        <v>1650.8720724355655</v>
      </c>
      <c r="H36" s="104">
        <v>1447.7358181052332</v>
      </c>
      <c r="I36" s="104">
        <v>1241.5293211265407</v>
      </c>
      <c r="J36" s="104">
        <v>1249.4299295691037</v>
      </c>
      <c r="K36" s="104">
        <v>1494.5314643671584</v>
      </c>
      <c r="L36" s="104">
        <v>1611.8237236043112</v>
      </c>
      <c r="M36" s="104">
        <v>1856.8882197607513</v>
      </c>
      <c r="N36" s="104">
        <v>1461.9244415115852</v>
      </c>
      <c r="O36" s="104">
        <v>1426.9946916201566</v>
      </c>
      <c r="P36" s="104">
        <v>1549.2654043259681</v>
      </c>
      <c r="Q36" s="104">
        <v>1491.760363041536</v>
      </c>
      <c r="R36" s="104">
        <v>1497.611200898051</v>
      </c>
      <c r="S36" s="104">
        <v>1468.4696112412464</v>
      </c>
      <c r="T36" s="104">
        <v>1579.9401323552088</v>
      </c>
      <c r="U36" s="104">
        <v>1546.0591311358207</v>
      </c>
      <c r="V36" s="104">
        <v>1391.5853947906487</v>
      </c>
      <c r="W36" s="104">
        <v>1284.6079969094619</v>
      </c>
      <c r="X36" s="104">
        <v>1140.569088743234</v>
      </c>
      <c r="Y36" s="104">
        <v>955.49098075206211</v>
      </c>
      <c r="DA36" s="132" t="s">
        <v>3956</v>
      </c>
    </row>
    <row r="37" spans="1:105" ht="12" customHeight="1" x14ac:dyDescent="0.25">
      <c r="A37" s="108" t="s">
        <v>53</v>
      </c>
      <c r="B37" s="98"/>
      <c r="C37" s="98">
        <v>669.03584679804283</v>
      </c>
      <c r="D37" s="98">
        <v>713.39701962297886</v>
      </c>
      <c r="E37" s="98">
        <v>816.78743086111604</v>
      </c>
      <c r="F37" s="98">
        <v>687.98962666477371</v>
      </c>
      <c r="G37" s="98">
        <v>711.52002209149691</v>
      </c>
      <c r="H37" s="98">
        <v>593.57866172384399</v>
      </c>
      <c r="I37" s="98">
        <v>460.14633313402544</v>
      </c>
      <c r="J37" s="98">
        <v>412.58848551478621</v>
      </c>
      <c r="K37" s="98">
        <v>598.51995876049909</v>
      </c>
      <c r="L37" s="98">
        <v>616.11262861428031</v>
      </c>
      <c r="M37" s="98">
        <v>782.95181676290997</v>
      </c>
      <c r="N37" s="98">
        <v>491.315934293618</v>
      </c>
      <c r="O37" s="98">
        <v>515.70631745077458</v>
      </c>
      <c r="P37" s="98">
        <v>615.16229706706895</v>
      </c>
      <c r="Q37" s="98">
        <v>617.39884750356305</v>
      </c>
      <c r="R37" s="98">
        <v>636.0673299039214</v>
      </c>
      <c r="S37" s="98">
        <v>602.31212701194477</v>
      </c>
      <c r="T37" s="98">
        <v>640.44769224343372</v>
      </c>
      <c r="U37" s="98">
        <v>622.39210938929079</v>
      </c>
      <c r="V37" s="98">
        <v>432.16670584366557</v>
      </c>
      <c r="W37" s="98">
        <v>376.25700226229816</v>
      </c>
      <c r="X37" s="98">
        <v>257.28109080635471</v>
      </c>
      <c r="Y37" s="98">
        <v>202.18277869326255</v>
      </c>
      <c r="DA37" s="63" t="s">
        <v>3957</v>
      </c>
    </row>
    <row r="38" spans="1:105" ht="12" customHeight="1" x14ac:dyDescent="0.25">
      <c r="A38" s="108" t="s">
        <v>52</v>
      </c>
      <c r="B38" s="98"/>
      <c r="C38" s="98">
        <v>1054.0330955547327</v>
      </c>
      <c r="D38" s="98">
        <v>1057.4148428665858</v>
      </c>
      <c r="E38" s="98">
        <v>1030.7321683405744</v>
      </c>
      <c r="F38" s="98">
        <v>988.22422047746682</v>
      </c>
      <c r="G38" s="98">
        <v>939.35205034406863</v>
      </c>
      <c r="H38" s="98">
        <v>854.15715638138909</v>
      </c>
      <c r="I38" s="98">
        <v>781.38298799251572</v>
      </c>
      <c r="J38" s="98">
        <v>836.84144405431721</v>
      </c>
      <c r="K38" s="98">
        <v>896.01150560665872</v>
      </c>
      <c r="L38" s="98">
        <v>995.71109499003126</v>
      </c>
      <c r="M38" s="98">
        <v>1073.936402997841</v>
      </c>
      <c r="N38" s="98">
        <v>970.60850721796714</v>
      </c>
      <c r="O38" s="98">
        <v>911.28837416938211</v>
      </c>
      <c r="P38" s="98">
        <v>934.10310725889963</v>
      </c>
      <c r="Q38" s="98">
        <v>874.36151553797288</v>
      </c>
      <c r="R38" s="98">
        <v>861.54387099412895</v>
      </c>
      <c r="S38" s="98">
        <v>866.15748422930164</v>
      </c>
      <c r="T38" s="98">
        <v>939.49244011177484</v>
      </c>
      <c r="U38" s="98">
        <v>923.66702174652937</v>
      </c>
      <c r="V38" s="98">
        <v>959.41868894698359</v>
      </c>
      <c r="W38" s="98">
        <v>908.35099464716359</v>
      </c>
      <c r="X38" s="98">
        <v>883.2879979368787</v>
      </c>
      <c r="Y38" s="98">
        <v>753.30820205879968</v>
      </c>
      <c r="DA38" s="63" t="s">
        <v>3958</v>
      </c>
    </row>
    <row r="39" spans="1:105" ht="12" customHeight="1" x14ac:dyDescent="0.25">
      <c r="A39" s="121" t="s">
        <v>54</v>
      </c>
      <c r="B39" s="122"/>
      <c r="C39" s="122">
        <v>1055.3256532816195</v>
      </c>
      <c r="D39" s="122">
        <v>960.84757017101663</v>
      </c>
      <c r="E39" s="122">
        <v>971.1276224736099</v>
      </c>
      <c r="F39" s="122">
        <v>839.72510026252053</v>
      </c>
      <c r="G39" s="122">
        <v>717.88626091185483</v>
      </c>
      <c r="H39" s="122">
        <v>751.50549192892811</v>
      </c>
      <c r="I39" s="122">
        <v>731.93875421356938</v>
      </c>
      <c r="J39" s="122">
        <v>734.92265606690182</v>
      </c>
      <c r="K39" s="122">
        <v>705.35516283861045</v>
      </c>
      <c r="L39" s="122">
        <v>751.2880454150403</v>
      </c>
      <c r="M39" s="122">
        <v>769.76789679329659</v>
      </c>
      <c r="N39" s="122">
        <v>725.27217196810091</v>
      </c>
      <c r="O39" s="122">
        <v>673.15703760152076</v>
      </c>
      <c r="P39" s="122">
        <v>618.49730051653523</v>
      </c>
      <c r="Q39" s="122">
        <v>621.2188381569199</v>
      </c>
      <c r="R39" s="122">
        <v>613.12053590729897</v>
      </c>
      <c r="S39" s="122">
        <v>653.45118134863719</v>
      </c>
      <c r="T39" s="122">
        <v>651.79579684800751</v>
      </c>
      <c r="U39" s="122">
        <v>640.88924079573781</v>
      </c>
      <c r="V39" s="122">
        <v>621.28666706498063</v>
      </c>
      <c r="W39" s="122">
        <v>621.30459655640414</v>
      </c>
      <c r="X39" s="122">
        <v>625.86746160174584</v>
      </c>
      <c r="Y39" s="122">
        <v>560.92016252444523</v>
      </c>
      <c r="DA39" s="130" t="s">
        <v>3959</v>
      </c>
    </row>
    <row r="40" spans="1:105" ht="12" customHeight="1" x14ac:dyDescent="0.25">
      <c r="A40" s="97" t="s">
        <v>50</v>
      </c>
      <c r="B40" s="98"/>
      <c r="C40" s="98">
        <v>1360.6913884312448</v>
      </c>
      <c r="D40" s="98">
        <v>1235.2353472346033</v>
      </c>
      <c r="E40" s="98">
        <v>1358.7286208609903</v>
      </c>
      <c r="F40" s="98">
        <v>1084.7476300519854</v>
      </c>
      <c r="G40" s="98">
        <v>888.98585723661256</v>
      </c>
      <c r="H40" s="98">
        <v>872.75420601457779</v>
      </c>
      <c r="I40" s="98">
        <v>865.03275304384329</v>
      </c>
      <c r="J40" s="98">
        <v>856.56543815620614</v>
      </c>
      <c r="K40" s="98">
        <v>852.34301025434092</v>
      </c>
      <c r="L40" s="98">
        <v>889.97328427257241</v>
      </c>
      <c r="M40" s="98">
        <v>1016.7210123947998</v>
      </c>
      <c r="N40" s="98">
        <v>931.21614681405049</v>
      </c>
      <c r="O40" s="98">
        <v>852.43588870815313</v>
      </c>
      <c r="P40" s="98">
        <v>765.56777343473323</v>
      </c>
      <c r="Q40" s="98">
        <v>769.64322988611002</v>
      </c>
      <c r="R40" s="98">
        <v>759.79181135217686</v>
      </c>
      <c r="S40" s="98">
        <v>861.23392339146199</v>
      </c>
      <c r="T40" s="98">
        <v>880.66915304736199</v>
      </c>
      <c r="U40" s="98">
        <v>884.58040931059531</v>
      </c>
      <c r="V40" s="98">
        <v>833.59895056940422</v>
      </c>
      <c r="W40" s="98">
        <v>822.89845716749335</v>
      </c>
      <c r="X40" s="98">
        <v>773.29059333646444</v>
      </c>
      <c r="Y40" s="98">
        <v>701.27668677852841</v>
      </c>
      <c r="DA40" s="63" t="s">
        <v>3960</v>
      </c>
    </row>
    <row r="41" spans="1:105" ht="12" customHeight="1" x14ac:dyDescent="0.25">
      <c r="A41" s="109" t="s">
        <v>120</v>
      </c>
      <c r="B41" s="33"/>
      <c r="C41" s="33">
        <v>921.22547194722472</v>
      </c>
      <c r="D41" s="33">
        <v>840.75437972189593</v>
      </c>
      <c r="E41" s="33">
        <v>802.67572809506373</v>
      </c>
      <c r="F41" s="33">
        <v>745.80795769337863</v>
      </c>
      <c r="G41" s="33">
        <v>669.83451273851858</v>
      </c>
      <c r="H41" s="33">
        <v>721.02873676682646</v>
      </c>
      <c r="I41" s="33">
        <v>694.35411166365327</v>
      </c>
      <c r="J41" s="33">
        <v>684.65665484388296</v>
      </c>
      <c r="K41" s="33">
        <v>653.488225568556</v>
      </c>
      <c r="L41" s="33">
        <v>707.97433008802068</v>
      </c>
      <c r="M41" s="33">
        <v>681.27636370275775</v>
      </c>
      <c r="N41" s="33">
        <v>641.87127032091928</v>
      </c>
      <c r="O41" s="33">
        <v>613.0102368121228</v>
      </c>
      <c r="P41" s="33">
        <v>579.31583311649092</v>
      </c>
      <c r="Q41" s="33">
        <v>591.76253774421707</v>
      </c>
      <c r="R41" s="33">
        <v>583.3752069090018</v>
      </c>
      <c r="S41" s="33">
        <v>612.66024636962607</v>
      </c>
      <c r="T41" s="33">
        <v>610.73021777596159</v>
      </c>
      <c r="U41" s="33">
        <v>595.49612463061806</v>
      </c>
      <c r="V41" s="33">
        <v>576.33820429284106</v>
      </c>
      <c r="W41" s="33">
        <v>569.2900957095934</v>
      </c>
      <c r="X41" s="33">
        <v>578.6016674325175</v>
      </c>
      <c r="Y41" s="33">
        <v>510.17816737750746</v>
      </c>
      <c r="DA41" s="60" t="s">
        <v>3961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18847.378369296683</v>
      </c>
      <c r="D43" s="117">
        <f t="shared" si="14"/>
        <v>16634.691666779505</v>
      </c>
      <c r="E43" s="117">
        <f t="shared" si="14"/>
        <v>16999.859413493778</v>
      </c>
      <c r="F43" s="117">
        <f t="shared" si="14"/>
        <v>16225.643305798532</v>
      </c>
      <c r="G43" s="117">
        <f t="shared" si="14"/>
        <v>17586.218736897252</v>
      </c>
      <c r="H43" s="117">
        <f t="shared" si="14"/>
        <v>17332.329925869391</v>
      </c>
      <c r="I43" s="117">
        <f t="shared" si="14"/>
        <v>13793.221516249825</v>
      </c>
      <c r="J43" s="117">
        <f t="shared" si="14"/>
        <v>15162.197964217139</v>
      </c>
      <c r="K43" s="117">
        <f t="shared" si="14"/>
        <v>14778.484427052179</v>
      </c>
      <c r="L43" s="117">
        <f t="shared" si="14"/>
        <v>15456.419785443119</v>
      </c>
      <c r="M43" s="117">
        <f t="shared" si="14"/>
        <v>13788.631570043091</v>
      </c>
      <c r="N43" s="117">
        <f t="shared" si="14"/>
        <v>13721.193514383283</v>
      </c>
      <c r="O43" s="117">
        <f t="shared" si="14"/>
        <v>13192.572904977253</v>
      </c>
      <c r="P43" s="117">
        <f t="shared" si="14"/>
        <v>10328.808139319955</v>
      </c>
      <c r="Q43" s="117">
        <f t="shared" si="14"/>
        <v>9496.3545416885408</v>
      </c>
      <c r="R43" s="117">
        <f t="shared" ref="R43:V43" si="15">R44+R47+R49+R58</f>
        <v>9545.5033252987851</v>
      </c>
      <c r="S43" s="117">
        <f t="shared" si="15"/>
        <v>9873.6167950172239</v>
      </c>
      <c r="T43" s="117">
        <f t="shared" si="15"/>
        <v>9357.6420455463849</v>
      </c>
      <c r="U43" s="117">
        <f t="shared" si="15"/>
        <v>9591.0807247745815</v>
      </c>
      <c r="V43" s="117">
        <f t="shared" si="15"/>
        <v>9573.7568811955443</v>
      </c>
      <c r="W43" s="117">
        <f t="shared" ref="W43:Y43" si="16">W44+W47+W49+W58</f>
        <v>7692.1320310512338</v>
      </c>
      <c r="X43" s="117">
        <f t="shared" si="16"/>
        <v>6914.21934710809</v>
      </c>
      <c r="Y43" s="117">
        <f t="shared" si="16"/>
        <v>5603.741171565046</v>
      </c>
      <c r="DA43" s="129" t="s">
        <v>3962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16114.491190365194</v>
      </c>
      <c r="D44" s="122">
        <f t="shared" si="17"/>
        <v>14010.178728965762</v>
      </c>
      <c r="E44" s="122">
        <f t="shared" si="17"/>
        <v>14400.628296726129</v>
      </c>
      <c r="F44" s="122">
        <f t="shared" si="17"/>
        <v>13702.071282780633</v>
      </c>
      <c r="G44" s="122">
        <f t="shared" si="17"/>
        <v>14779.929410320043</v>
      </c>
      <c r="H44" s="122">
        <f t="shared" si="17"/>
        <v>14301.885668492263</v>
      </c>
      <c r="I44" s="122">
        <f t="shared" si="17"/>
        <v>11134.244006860215</v>
      </c>
      <c r="J44" s="122">
        <f t="shared" si="17"/>
        <v>12284.97424658202</v>
      </c>
      <c r="K44" s="122">
        <f t="shared" si="17"/>
        <v>12057.157181652545</v>
      </c>
      <c r="L44" s="122">
        <f t="shared" si="17"/>
        <v>12632.431666913359</v>
      </c>
      <c r="M44" s="122">
        <f t="shared" si="17"/>
        <v>11076.601828454604</v>
      </c>
      <c r="N44" s="122">
        <f t="shared" si="17"/>
        <v>11029.01384742986</v>
      </c>
      <c r="O44" s="122">
        <f t="shared" si="17"/>
        <v>10787.526847575391</v>
      </c>
      <c r="P44" s="122">
        <f t="shared" si="17"/>
        <v>8105.3239975621609</v>
      </c>
      <c r="Q44" s="122">
        <f t="shared" si="17"/>
        <v>7443.4382866416854</v>
      </c>
      <c r="R44" s="122">
        <f t="shared" ref="R44:V44" si="18">SUM(R45:R46)</f>
        <v>7270.9116434328389</v>
      </c>
      <c r="S44" s="122">
        <f t="shared" si="18"/>
        <v>7327.1559208559593</v>
      </c>
      <c r="T44" s="122">
        <f t="shared" si="18"/>
        <v>6915.5810470234283</v>
      </c>
      <c r="U44" s="122">
        <f t="shared" si="18"/>
        <v>7018.2736899228057</v>
      </c>
      <c r="V44" s="122">
        <f t="shared" si="18"/>
        <v>7189.5737584493945</v>
      </c>
      <c r="W44" s="122">
        <f t="shared" ref="W44:Y44" si="19">SUM(W45:W46)</f>
        <v>5447.9926483004238</v>
      </c>
      <c r="X44" s="122">
        <f t="shared" si="19"/>
        <v>4453.1217616564873</v>
      </c>
      <c r="Y44" s="122">
        <f t="shared" si="19"/>
        <v>3280.8957855192798</v>
      </c>
      <c r="DA44" s="130" t="s">
        <v>3963</v>
      </c>
    </row>
    <row r="45" spans="1:105" ht="12" customHeight="1" x14ac:dyDescent="0.25">
      <c r="A45" s="97" t="s">
        <v>212</v>
      </c>
      <c r="B45" s="98"/>
      <c r="C45" s="98">
        <v>15910.649366603549</v>
      </c>
      <c r="D45" s="98">
        <v>13837.006691562699</v>
      </c>
      <c r="E45" s="98">
        <v>14229.085462771762</v>
      </c>
      <c r="F45" s="98">
        <v>13545.131301704325</v>
      </c>
      <c r="G45" s="98">
        <v>14603.961923134408</v>
      </c>
      <c r="H45" s="98">
        <v>14128.146522504407</v>
      </c>
      <c r="I45" s="98">
        <v>11004.568314117489</v>
      </c>
      <c r="J45" s="98">
        <v>12140.080299136349</v>
      </c>
      <c r="K45" s="98">
        <v>11917.060091008469</v>
      </c>
      <c r="L45" s="98">
        <v>12483.135411983505</v>
      </c>
      <c r="M45" s="98">
        <v>10945.209027787278</v>
      </c>
      <c r="N45" s="98">
        <v>10895.088347992656</v>
      </c>
      <c r="O45" s="98">
        <v>10650.679855518445</v>
      </c>
      <c r="P45" s="98">
        <v>7998.3055656804499</v>
      </c>
      <c r="Q45" s="98">
        <v>7346.3839696797086</v>
      </c>
      <c r="R45" s="98">
        <v>7173.4687578496023</v>
      </c>
      <c r="S45" s="98">
        <v>7226.8271513765203</v>
      </c>
      <c r="T45" s="98">
        <v>6820.6068528968226</v>
      </c>
      <c r="U45" s="98">
        <v>6923.2411639854472</v>
      </c>
      <c r="V45" s="98">
        <v>7095.0509269100912</v>
      </c>
      <c r="W45" s="98">
        <v>5376.7747412454755</v>
      </c>
      <c r="X45" s="98">
        <v>4394.7321643217647</v>
      </c>
      <c r="Y45" s="98">
        <v>3237.3751591596047</v>
      </c>
      <c r="DA45" s="63" t="s">
        <v>3964</v>
      </c>
    </row>
    <row r="46" spans="1:105" ht="12" customHeight="1" x14ac:dyDescent="0.25">
      <c r="A46" s="97" t="s">
        <v>53</v>
      </c>
      <c r="B46" s="98"/>
      <c r="C46" s="98">
        <v>203.84182376164458</v>
      </c>
      <c r="D46" s="98">
        <v>173.1720374030624</v>
      </c>
      <c r="E46" s="98">
        <v>171.54283395436715</v>
      </c>
      <c r="F46" s="98">
        <v>156.93998107630739</v>
      </c>
      <c r="G46" s="98">
        <v>175.96748718563589</v>
      </c>
      <c r="H46" s="98">
        <v>173.73914598785635</v>
      </c>
      <c r="I46" s="98">
        <v>129.67569274272719</v>
      </c>
      <c r="J46" s="98">
        <v>144.89394744567161</v>
      </c>
      <c r="K46" s="98">
        <v>140.09709064407673</v>
      </c>
      <c r="L46" s="98">
        <v>149.296254929854</v>
      </c>
      <c r="M46" s="98">
        <v>131.39280066732769</v>
      </c>
      <c r="N46" s="98">
        <v>133.92549943720451</v>
      </c>
      <c r="O46" s="98">
        <v>136.84699205694517</v>
      </c>
      <c r="P46" s="98">
        <v>107.01843188171082</v>
      </c>
      <c r="Q46" s="98">
        <v>97.05431696197698</v>
      </c>
      <c r="R46" s="98">
        <v>97.442885583237057</v>
      </c>
      <c r="S46" s="98">
        <v>100.3287694794389</v>
      </c>
      <c r="T46" s="98">
        <v>94.974194126605283</v>
      </c>
      <c r="U46" s="98">
        <v>95.032525937358258</v>
      </c>
      <c r="V46" s="98">
        <v>94.52283153930297</v>
      </c>
      <c r="W46" s="98">
        <v>71.217907054948313</v>
      </c>
      <c r="X46" s="98">
        <v>58.389597334722666</v>
      </c>
      <c r="Y46" s="98">
        <v>43.520626359675283</v>
      </c>
      <c r="DA46" s="63" t="s">
        <v>3965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34.481666777805209</v>
      </c>
      <c r="D47" s="122">
        <f t="shared" si="20"/>
        <v>24.845075476404165</v>
      </c>
      <c r="E47" s="122">
        <f t="shared" si="20"/>
        <v>63.803189891741312</v>
      </c>
      <c r="F47" s="122">
        <f t="shared" si="20"/>
        <v>57.714105348408822</v>
      </c>
      <c r="G47" s="122">
        <f t="shared" si="20"/>
        <v>67.499443159080315</v>
      </c>
      <c r="H47" s="122">
        <f t="shared" si="20"/>
        <v>68.711337079660865</v>
      </c>
      <c r="I47" s="122">
        <f t="shared" si="20"/>
        <v>65.192973196623768</v>
      </c>
      <c r="J47" s="122">
        <f t="shared" si="20"/>
        <v>43.005654124302083</v>
      </c>
      <c r="K47" s="122">
        <f t="shared" si="20"/>
        <v>58.59882399174522</v>
      </c>
      <c r="L47" s="122">
        <f t="shared" si="20"/>
        <v>59.691040471319802</v>
      </c>
      <c r="M47" s="122">
        <f t="shared" si="20"/>
        <v>49.119590638027262</v>
      </c>
      <c r="N47" s="122">
        <f t="shared" si="20"/>
        <v>74.81547093657025</v>
      </c>
      <c r="O47" s="122">
        <f t="shared" si="20"/>
        <v>38.997954479632924</v>
      </c>
      <c r="P47" s="122">
        <f t="shared" si="20"/>
        <v>19.651507427808991</v>
      </c>
      <c r="Q47" s="122">
        <f t="shared" si="20"/>
        <v>9.3888850849125234</v>
      </c>
      <c r="R47" s="122">
        <f t="shared" si="20"/>
        <v>37.953681674635682</v>
      </c>
      <c r="S47" s="122">
        <f t="shared" si="20"/>
        <v>51.611208885618325</v>
      </c>
      <c r="T47" s="122">
        <f t="shared" si="20"/>
        <v>31.109600563363458</v>
      </c>
      <c r="U47" s="122">
        <f t="shared" si="20"/>
        <v>44.676758638699852</v>
      </c>
      <c r="V47" s="122">
        <f t="shared" si="20"/>
        <v>54.019048114335583</v>
      </c>
      <c r="W47" s="122">
        <f t="shared" si="20"/>
        <v>56.971761877564653</v>
      </c>
      <c r="X47" s="122">
        <f t="shared" si="20"/>
        <v>35.903715247585431</v>
      </c>
      <c r="Y47" s="122">
        <f t="shared" si="20"/>
        <v>59.307686714071011</v>
      </c>
      <c r="DA47" s="130" t="s">
        <v>3966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34.481666777805209</v>
      </c>
      <c r="D48" s="98">
        <f>IF(RES_hhdet_in_fec!D48=0,0,RES_hhdet_in_fec!D48*1000*11630/RES_hhdet_in_new!D45)</f>
        <v>24.845075476404165</v>
      </c>
      <c r="E48" s="98">
        <f>IF(RES_hhdet_in_fec!E48=0,0,RES_hhdet_in_fec!E48*1000*11630/RES_hhdet_in_new!E45)</f>
        <v>63.803189891741312</v>
      </c>
      <c r="F48" s="98">
        <f>IF(RES_hhdet_in_fec!F48=0,0,RES_hhdet_in_fec!F48*1000*11630/RES_hhdet_in_new!F45)</f>
        <v>57.714105348408822</v>
      </c>
      <c r="G48" s="98">
        <f>IF(RES_hhdet_in_fec!G48=0,0,RES_hhdet_in_fec!G48*1000*11630/RES_hhdet_in_new!G45)</f>
        <v>67.499443159080315</v>
      </c>
      <c r="H48" s="98">
        <f>IF(RES_hhdet_in_fec!H48=0,0,RES_hhdet_in_fec!H48*1000*11630/RES_hhdet_in_new!H45)</f>
        <v>68.711337079660865</v>
      </c>
      <c r="I48" s="98">
        <f>IF(RES_hhdet_in_fec!I48=0,0,RES_hhdet_in_fec!I48*1000*11630/RES_hhdet_in_new!I45)</f>
        <v>65.192973196623768</v>
      </c>
      <c r="J48" s="98">
        <f>IF(RES_hhdet_in_fec!J48=0,0,RES_hhdet_in_fec!J48*1000*11630/RES_hhdet_in_new!J45)</f>
        <v>43.005654124302083</v>
      </c>
      <c r="K48" s="98">
        <f>IF(RES_hhdet_in_fec!K48=0,0,RES_hhdet_in_fec!K48*1000*11630/RES_hhdet_in_new!K45)</f>
        <v>58.59882399174522</v>
      </c>
      <c r="L48" s="98">
        <f>IF(RES_hhdet_in_fec!L48=0,0,RES_hhdet_in_fec!L48*1000*11630/RES_hhdet_in_new!L45)</f>
        <v>59.691040471319802</v>
      </c>
      <c r="M48" s="98">
        <f>IF(RES_hhdet_in_fec!M48=0,0,RES_hhdet_in_fec!M48*1000*11630/RES_hhdet_in_new!M45)</f>
        <v>49.119590638027262</v>
      </c>
      <c r="N48" s="98">
        <f>IF(RES_hhdet_in_fec!N48=0,0,RES_hhdet_in_fec!N48*1000*11630/RES_hhdet_in_new!N45)</f>
        <v>74.81547093657025</v>
      </c>
      <c r="O48" s="98">
        <f>IF(RES_hhdet_in_fec!O48=0,0,RES_hhdet_in_fec!O48*1000*11630/RES_hhdet_in_new!O45)</f>
        <v>38.997954479632924</v>
      </c>
      <c r="P48" s="98">
        <f>IF(RES_hhdet_in_fec!P48=0,0,RES_hhdet_in_fec!P48*1000*11630/RES_hhdet_in_new!P45)</f>
        <v>19.651507427808991</v>
      </c>
      <c r="Q48" s="98">
        <f>IF(RES_hhdet_in_fec!Q48=0,0,RES_hhdet_in_fec!Q48*1000*11630/RES_hhdet_in_new!Q45)</f>
        <v>9.3888850849125234</v>
      </c>
      <c r="R48" s="98">
        <f>IF(RES_hhdet_in_fec!R48=0,0,RES_hhdet_in_fec!R48*1000*11630/RES_hhdet_in_new!R45)</f>
        <v>37.953681674635682</v>
      </c>
      <c r="S48" s="98">
        <f>IF(RES_hhdet_in_fec!S48=0,0,RES_hhdet_in_fec!S48*1000*11630/RES_hhdet_in_new!S45)</f>
        <v>51.611208885618325</v>
      </c>
      <c r="T48" s="98">
        <f>IF(RES_hhdet_in_fec!T48=0,0,RES_hhdet_in_fec!T48*1000*11630/RES_hhdet_in_new!T45)</f>
        <v>31.109600563363458</v>
      </c>
      <c r="U48" s="98">
        <f>IF(RES_hhdet_in_fec!U48=0,0,RES_hhdet_in_fec!U48*1000*11630/RES_hhdet_in_new!U45)</f>
        <v>44.676758638699852</v>
      </c>
      <c r="V48" s="98">
        <f>IF(RES_hhdet_in_fec!V48=0,0,RES_hhdet_in_fec!V48*1000*11630/RES_hhdet_in_new!V45)</f>
        <v>54.019048114335583</v>
      </c>
      <c r="W48" s="98">
        <f>IF(RES_hhdet_in_fec!W48=0,0,RES_hhdet_in_fec!W48*1000*11630/RES_hhdet_in_new!W45)</f>
        <v>56.971761877564653</v>
      </c>
      <c r="X48" s="98">
        <f>IF(RES_hhdet_in_fec!X48=0,0,RES_hhdet_in_fec!X48*1000*11630/RES_hhdet_in_new!X45)</f>
        <v>35.903715247585431</v>
      </c>
      <c r="Y48" s="98">
        <f>IF(RES_hhdet_in_fec!Y48=0,0,RES_hhdet_in_fec!Y48*1000*11630/RES_hhdet_in_new!Y45)</f>
        <v>59.307686714071011</v>
      </c>
      <c r="DA48" s="63" t="s">
        <v>3967</v>
      </c>
    </row>
    <row r="49" spans="1:105" ht="12" customHeight="1" x14ac:dyDescent="0.25">
      <c r="A49" s="121" t="s">
        <v>55</v>
      </c>
      <c r="B49" s="122"/>
      <c r="C49" s="122">
        <v>1974.0741087478063</v>
      </c>
      <c r="D49" s="122">
        <v>1898.126912358274</v>
      </c>
      <c r="E49" s="122">
        <v>1838.2426896522377</v>
      </c>
      <c r="F49" s="122">
        <v>1757.8968453315854</v>
      </c>
      <c r="G49" s="122">
        <v>2000.4068737871794</v>
      </c>
      <c r="H49" s="122">
        <v>2181.1935209521544</v>
      </c>
      <c r="I49" s="122">
        <v>1857.7923091802306</v>
      </c>
      <c r="J49" s="122">
        <v>2114.4162781017449</v>
      </c>
      <c r="K49" s="122">
        <v>1972.4866885770782</v>
      </c>
      <c r="L49" s="122">
        <v>2037.9397358583872</v>
      </c>
      <c r="M49" s="122">
        <v>1995.295833226596</v>
      </c>
      <c r="N49" s="122">
        <v>1941.4708672806378</v>
      </c>
      <c r="O49" s="122">
        <v>1707.6806883543161</v>
      </c>
      <c r="P49" s="122">
        <v>1571.5295739844992</v>
      </c>
      <c r="Q49" s="122">
        <v>1451.8045786026209</v>
      </c>
      <c r="R49" s="122">
        <v>1659.1413584995416</v>
      </c>
      <c r="S49" s="122">
        <v>1871.9106960685212</v>
      </c>
      <c r="T49" s="122">
        <v>1807.4802093518213</v>
      </c>
      <c r="U49" s="122">
        <v>1907.8514305195815</v>
      </c>
      <c r="V49" s="122">
        <v>1704.1331425789606</v>
      </c>
      <c r="W49" s="122">
        <v>1553.381482358659</v>
      </c>
      <c r="X49" s="122">
        <v>1770.6215850327935</v>
      </c>
      <c r="Y49" s="122">
        <v>1690.3863336109475</v>
      </c>
      <c r="DA49" s="130" t="s">
        <v>3968</v>
      </c>
    </row>
    <row r="50" spans="1:105" ht="12" customHeight="1" x14ac:dyDescent="0.25">
      <c r="A50" s="97" t="s">
        <v>138</v>
      </c>
      <c r="B50" s="98"/>
      <c r="C50" s="98">
        <v>2510.1143377933731</v>
      </c>
      <c r="D50" s="98">
        <v>2452.6595368066814</v>
      </c>
      <c r="E50" s="98">
        <v>2402.5979021506464</v>
      </c>
      <c r="F50" s="98">
        <v>2390.3577339469725</v>
      </c>
      <c r="G50" s="98">
        <v>2483.5633730636355</v>
      </c>
      <c r="H50" s="98">
        <v>2625.5013557612497</v>
      </c>
      <c r="I50" s="98">
        <v>2035.6667979108677</v>
      </c>
      <c r="J50" s="98">
        <v>2404.0537021211958</v>
      </c>
      <c r="K50" s="98">
        <v>2324.3304041163274</v>
      </c>
      <c r="L50" s="98">
        <v>2365.5493956546802</v>
      </c>
      <c r="M50" s="98">
        <v>2342.0548237861904</v>
      </c>
      <c r="N50" s="98">
        <v>2258.5756256005443</v>
      </c>
      <c r="O50" s="98">
        <v>1891.5326090939686</v>
      </c>
      <c r="P50" s="98">
        <v>2140.0131154209439</v>
      </c>
      <c r="Q50" s="98">
        <v>1921.9849016458868</v>
      </c>
      <c r="R50" s="98">
        <v>1988.3894576947359</v>
      </c>
      <c r="S50" s="98">
        <v>2049.9952900312128</v>
      </c>
      <c r="T50" s="98">
        <v>1925.7501662987315</v>
      </c>
      <c r="U50" s="98">
        <v>2116.3917800996051</v>
      </c>
      <c r="V50" s="98">
        <v>2120.9203875944359</v>
      </c>
      <c r="W50" s="98">
        <v>1703.0923328536537</v>
      </c>
      <c r="X50" s="98">
        <v>1994.0931434966155</v>
      </c>
      <c r="Y50" s="98">
        <v>1866.6417437265509</v>
      </c>
      <c r="DA50" s="63" t="s">
        <v>3969</v>
      </c>
    </row>
    <row r="51" spans="1:105" ht="12" customHeight="1" x14ac:dyDescent="0.25">
      <c r="A51" s="97" t="s">
        <v>137</v>
      </c>
      <c r="B51" s="98"/>
      <c r="C51" s="98">
        <v>2088.4798496995227</v>
      </c>
      <c r="D51" s="98">
        <v>2092.2302358576021</v>
      </c>
      <c r="E51" s="98">
        <v>2119.1076174555351</v>
      </c>
      <c r="F51" s="98">
        <v>1688.1151764518827</v>
      </c>
      <c r="G51" s="98">
        <v>2192.3035042095103</v>
      </c>
      <c r="H51" s="98">
        <v>2314.0178659515959</v>
      </c>
      <c r="I51" s="98">
        <v>1596.5763599126285</v>
      </c>
      <c r="J51" s="98">
        <v>2086.044906277622</v>
      </c>
      <c r="K51" s="98">
        <v>2054.7451614569877</v>
      </c>
      <c r="L51" s="98">
        <v>1625.813160975835</v>
      </c>
      <c r="M51" s="98">
        <v>1768.7322177959443</v>
      </c>
      <c r="N51" s="98">
        <v>2157.7245399182116</v>
      </c>
      <c r="O51" s="98">
        <v>1377.2603911634728</v>
      </c>
      <c r="P51" s="98">
        <v>1950.5707388143144</v>
      </c>
      <c r="Q51" s="98">
        <v>1620.5220372002516</v>
      </c>
      <c r="R51" s="98">
        <v>1851.4437790516863</v>
      </c>
      <c r="S51" s="98">
        <v>1992.6829081919179</v>
      </c>
      <c r="T51" s="98">
        <v>1662.9506470404492</v>
      </c>
      <c r="U51" s="98">
        <v>2042.8211794352733</v>
      </c>
      <c r="V51" s="98">
        <v>2237.5438025228505</v>
      </c>
      <c r="W51" s="98">
        <v>1385.7749027435361</v>
      </c>
      <c r="X51" s="98">
        <v>1490.6028409598773</v>
      </c>
      <c r="Y51" s="98">
        <v>1713.6344429813871</v>
      </c>
      <c r="DA51" s="63" t="s">
        <v>3970</v>
      </c>
    </row>
    <row r="52" spans="1:105" ht="12" customHeight="1" x14ac:dyDescent="0.25">
      <c r="A52" s="100" t="s">
        <v>212</v>
      </c>
      <c r="B52" s="101"/>
      <c r="C52" s="101">
        <v>1104.2056235877617</v>
      </c>
      <c r="D52" s="101">
        <v>1147.0275378891254</v>
      </c>
      <c r="E52" s="101">
        <v>1142.6134761160977</v>
      </c>
      <c r="F52" s="101">
        <v>918.3090809704355</v>
      </c>
      <c r="G52" s="101">
        <v>1240.1779155752265</v>
      </c>
      <c r="H52" s="101">
        <v>1283.5384873803725</v>
      </c>
      <c r="I52" s="101">
        <v>1042.3990823326974</v>
      </c>
      <c r="J52" s="101">
        <v>1177.8785914582093</v>
      </c>
      <c r="K52" s="101">
        <v>1255.1304741606539</v>
      </c>
      <c r="L52" s="101">
        <v>895.74039986656908</v>
      </c>
      <c r="M52" s="101">
        <v>854.81775458627681</v>
      </c>
      <c r="N52" s="101">
        <v>1194.094377395325</v>
      </c>
      <c r="O52" s="101">
        <v>374.81583557980201</v>
      </c>
      <c r="P52" s="101">
        <v>998.11917679896135</v>
      </c>
      <c r="Q52" s="101">
        <v>884.92180179884201</v>
      </c>
      <c r="R52" s="101">
        <v>1065.2659447163574</v>
      </c>
      <c r="S52" s="101">
        <v>1112.4168383071374</v>
      </c>
      <c r="T52" s="101">
        <v>840.50879052905145</v>
      </c>
      <c r="U52" s="101">
        <v>993.621598500608</v>
      </c>
      <c r="V52" s="101">
        <v>1097.9261177317326</v>
      </c>
      <c r="W52" s="101">
        <v>514.78530975827323</v>
      </c>
      <c r="X52" s="101">
        <v>460.47566948217735</v>
      </c>
      <c r="Y52" s="101">
        <v>776.66248903785458</v>
      </c>
      <c r="DA52" s="131" t="s">
        <v>3971</v>
      </c>
    </row>
    <row r="53" spans="1:105" ht="12" customHeight="1" x14ac:dyDescent="0.25">
      <c r="A53" s="103" t="s">
        <v>52</v>
      </c>
      <c r="B53" s="104"/>
      <c r="C53" s="104">
        <v>984.27422611176053</v>
      </c>
      <c r="D53" s="104">
        <v>945.20269796847674</v>
      </c>
      <c r="E53" s="104">
        <v>976.49414133943765</v>
      </c>
      <c r="F53" s="104">
        <v>769.80609548144696</v>
      </c>
      <c r="G53" s="104">
        <v>952.12558863428376</v>
      </c>
      <c r="H53" s="104">
        <v>1030.4793785712236</v>
      </c>
      <c r="I53" s="104">
        <v>554.177277579931</v>
      </c>
      <c r="J53" s="104">
        <v>908.16631481941317</v>
      </c>
      <c r="K53" s="104">
        <v>799.61468729633418</v>
      </c>
      <c r="L53" s="104">
        <v>730.07276110926568</v>
      </c>
      <c r="M53" s="104">
        <v>913.91446320966747</v>
      </c>
      <c r="N53" s="104">
        <v>963.63016252288583</v>
      </c>
      <c r="O53" s="104">
        <v>1002.4445555836709</v>
      </c>
      <c r="P53" s="104">
        <v>952.45156201535281</v>
      </c>
      <c r="Q53" s="104">
        <v>735.60023540140958</v>
      </c>
      <c r="R53" s="104">
        <v>786.17783433532884</v>
      </c>
      <c r="S53" s="104">
        <v>880.26606988478079</v>
      </c>
      <c r="T53" s="104">
        <v>822.44185651139776</v>
      </c>
      <c r="U53" s="104">
        <v>1049.1995809346645</v>
      </c>
      <c r="V53" s="104">
        <v>1139.6176847911186</v>
      </c>
      <c r="W53" s="104">
        <v>870.98959298526279</v>
      </c>
      <c r="X53" s="104">
        <v>1030.1271714776997</v>
      </c>
      <c r="Y53" s="104">
        <v>936.9719539435323</v>
      </c>
      <c r="DA53" s="132" t="s">
        <v>3972</v>
      </c>
    </row>
    <row r="54" spans="1:105" ht="12" customHeight="1" x14ac:dyDescent="0.25">
      <c r="A54" s="106" t="s">
        <v>122</v>
      </c>
      <c r="B54" s="101"/>
      <c r="C54" s="101">
        <v>1657.8787984338874</v>
      </c>
      <c r="D54" s="101">
        <v>1580.8691132729298</v>
      </c>
      <c r="E54" s="101">
        <v>1522.4405408801158</v>
      </c>
      <c r="F54" s="101">
        <v>1493.7626067545632</v>
      </c>
      <c r="G54" s="101">
        <v>1595.6771736211369</v>
      </c>
      <c r="H54" s="101">
        <v>1738.0033155464846</v>
      </c>
      <c r="I54" s="101">
        <v>1599.467311998508</v>
      </c>
      <c r="J54" s="101">
        <v>1624.3245705076124</v>
      </c>
      <c r="K54" s="101">
        <v>1538.8630119095599</v>
      </c>
      <c r="L54" s="101">
        <v>1666.5659462273911</v>
      </c>
      <c r="M54" s="101">
        <v>1630.2852449343663</v>
      </c>
      <c r="N54" s="101">
        <v>1671.672300466849</v>
      </c>
      <c r="O54" s="101">
        <v>1641.7099656741102</v>
      </c>
      <c r="P54" s="101">
        <v>1614.430863646179</v>
      </c>
      <c r="Q54" s="101">
        <v>1336.7691661279891</v>
      </c>
      <c r="R54" s="101">
        <v>1553.5540457427337</v>
      </c>
      <c r="S54" s="101">
        <v>1679.0445535217759</v>
      </c>
      <c r="T54" s="101">
        <v>1708.4994864569144</v>
      </c>
      <c r="U54" s="101">
        <v>1555.8265156620373</v>
      </c>
      <c r="V54" s="101">
        <v>1509.7848809353</v>
      </c>
      <c r="W54" s="101">
        <v>1441.4913028357614</v>
      </c>
      <c r="X54" s="101">
        <v>1415.2679218739465</v>
      </c>
      <c r="Y54" s="101">
        <v>1145.2142827440348</v>
      </c>
      <c r="DA54" s="131" t="s">
        <v>3973</v>
      </c>
    </row>
    <row r="55" spans="1:105" ht="12" customHeight="1" x14ac:dyDescent="0.25">
      <c r="A55" s="107" t="s">
        <v>121</v>
      </c>
      <c r="B55" s="104"/>
      <c r="C55" s="104">
        <v>1385.6116524457868</v>
      </c>
      <c r="D55" s="104">
        <v>1400.9116394106184</v>
      </c>
      <c r="E55" s="104">
        <v>1386.7204229632291</v>
      </c>
      <c r="F55" s="104">
        <v>1322.3879907816581</v>
      </c>
      <c r="G55" s="104">
        <v>1647.6458131259053</v>
      </c>
      <c r="H55" s="104">
        <v>1738.5378771140981</v>
      </c>
      <c r="I55" s="104">
        <v>1578.6008363049991</v>
      </c>
      <c r="J55" s="104">
        <v>1571.588939616958</v>
      </c>
      <c r="K55" s="104">
        <v>1546.0449653092803</v>
      </c>
      <c r="L55" s="104">
        <v>1490.5939859796604</v>
      </c>
      <c r="M55" s="104">
        <v>1808.2540995489387</v>
      </c>
      <c r="N55" s="104">
        <v>1602.7445803950491</v>
      </c>
      <c r="O55" s="104">
        <v>1579.3710952941019</v>
      </c>
      <c r="P55" s="104">
        <v>1412.4338864313713</v>
      </c>
      <c r="Q55" s="104">
        <v>1234.9417132600784</v>
      </c>
      <c r="R55" s="104">
        <v>1145.2334454734689</v>
      </c>
      <c r="S55" s="104">
        <v>1355.4727368281065</v>
      </c>
      <c r="T55" s="104">
        <v>1338.6503931584505</v>
      </c>
      <c r="U55" s="104">
        <v>1292.9021263380143</v>
      </c>
      <c r="V55" s="104">
        <v>1422.2259974519559</v>
      </c>
      <c r="W55" s="104">
        <v>1349.1892611589383</v>
      </c>
      <c r="X55" s="104">
        <v>1465.6717525013455</v>
      </c>
      <c r="Y55" s="104">
        <v>1220.7971431308256</v>
      </c>
      <c r="DA55" s="132" t="s">
        <v>3974</v>
      </c>
    </row>
    <row r="56" spans="1:105" ht="12" customHeight="1" x14ac:dyDescent="0.25">
      <c r="A56" s="108" t="s">
        <v>53</v>
      </c>
      <c r="B56" s="98"/>
      <c r="C56" s="98">
        <v>500.45966232766773</v>
      </c>
      <c r="D56" s="98">
        <v>507.52891904055184</v>
      </c>
      <c r="E56" s="98">
        <v>511.19462130586197</v>
      </c>
      <c r="F56" s="98">
        <v>448.00359651289557</v>
      </c>
      <c r="G56" s="98">
        <v>704.9065611474166</v>
      </c>
      <c r="H56" s="98">
        <v>754.50334902826137</v>
      </c>
      <c r="I56" s="98">
        <v>626.55863888985084</v>
      </c>
      <c r="J56" s="98">
        <v>599.6908828777257</v>
      </c>
      <c r="K56" s="98">
        <v>611.79596963804852</v>
      </c>
      <c r="L56" s="98">
        <v>533.90593659690921</v>
      </c>
      <c r="M56" s="98">
        <v>795.27241464901908</v>
      </c>
      <c r="N56" s="98">
        <v>652.77245671811545</v>
      </c>
      <c r="O56" s="98">
        <v>692.76242180243378</v>
      </c>
      <c r="P56" s="98">
        <v>537.25232355107823</v>
      </c>
      <c r="Q56" s="98">
        <v>368.81197315416574</v>
      </c>
      <c r="R56" s="98">
        <v>239.49601954875277</v>
      </c>
      <c r="S56" s="98">
        <v>374.17976943526548</v>
      </c>
      <c r="T56" s="98">
        <v>380.944988656524</v>
      </c>
      <c r="U56" s="98">
        <v>292.22114621004562</v>
      </c>
      <c r="V56" s="98">
        <v>423.71743082005037</v>
      </c>
      <c r="W56" s="98">
        <v>311.20553522587056</v>
      </c>
      <c r="X56" s="98">
        <v>418.19260091579355</v>
      </c>
      <c r="Y56" s="98">
        <v>251.4874428343339</v>
      </c>
      <c r="DA56" s="63" t="s">
        <v>3975</v>
      </c>
    </row>
    <row r="57" spans="1:105" ht="12" customHeight="1" x14ac:dyDescent="0.25">
      <c r="A57" s="108" t="s">
        <v>52</v>
      </c>
      <c r="B57" s="98"/>
      <c r="C57" s="98">
        <v>885.15199011811922</v>
      </c>
      <c r="D57" s="98">
        <v>893.38272037006641</v>
      </c>
      <c r="E57" s="98">
        <v>875.52580165736697</v>
      </c>
      <c r="F57" s="98">
        <v>874.38439426876255</v>
      </c>
      <c r="G57" s="98">
        <v>942.73925197848803</v>
      </c>
      <c r="H57" s="98">
        <v>984.0345280858362</v>
      </c>
      <c r="I57" s="98">
        <v>952.04219741514817</v>
      </c>
      <c r="J57" s="98">
        <v>971.89805673923252</v>
      </c>
      <c r="K57" s="98">
        <v>934.24899567123214</v>
      </c>
      <c r="L57" s="98">
        <v>956.68804938275082</v>
      </c>
      <c r="M57" s="98">
        <v>1012.9816848999193</v>
      </c>
      <c r="N57" s="98">
        <v>949.97212367693407</v>
      </c>
      <c r="O57" s="98">
        <v>886.60867349166801</v>
      </c>
      <c r="P57" s="98">
        <v>875.1815628802932</v>
      </c>
      <c r="Q57" s="98">
        <v>866.12974010591256</v>
      </c>
      <c r="R57" s="98">
        <v>905.73742592471592</v>
      </c>
      <c r="S57" s="98">
        <v>981.29296739284132</v>
      </c>
      <c r="T57" s="98">
        <v>957.70540450192652</v>
      </c>
      <c r="U57" s="98">
        <v>1000.6809801279691</v>
      </c>
      <c r="V57" s="98">
        <v>998.5085666319053</v>
      </c>
      <c r="W57" s="98">
        <v>1037.9837259330675</v>
      </c>
      <c r="X57" s="98">
        <v>1047.4791515855522</v>
      </c>
      <c r="Y57" s="98">
        <v>969.309700296492</v>
      </c>
      <c r="DA57" s="63" t="s">
        <v>3976</v>
      </c>
    </row>
    <row r="58" spans="1:105" ht="12" customHeight="1" x14ac:dyDescent="0.25">
      <c r="A58" s="121" t="s">
        <v>54</v>
      </c>
      <c r="B58" s="122"/>
      <c r="C58" s="122">
        <v>724.33140340587886</v>
      </c>
      <c r="D58" s="122">
        <v>701.54094997906464</v>
      </c>
      <c r="E58" s="122">
        <v>697.18523722367081</v>
      </c>
      <c r="F58" s="122">
        <v>707.96107233790656</v>
      </c>
      <c r="G58" s="122">
        <v>738.38300963095071</v>
      </c>
      <c r="H58" s="122">
        <v>780.53939934531297</v>
      </c>
      <c r="I58" s="122">
        <v>735.99222701275608</v>
      </c>
      <c r="J58" s="122">
        <v>719.80178540907127</v>
      </c>
      <c r="K58" s="122">
        <v>690.24173283080916</v>
      </c>
      <c r="L58" s="122">
        <v>726.3573422000544</v>
      </c>
      <c r="M58" s="122">
        <v>667.61431772386516</v>
      </c>
      <c r="N58" s="122">
        <v>675.89332873621663</v>
      </c>
      <c r="O58" s="122">
        <v>658.36741456791185</v>
      </c>
      <c r="P58" s="122">
        <v>632.30306034548607</v>
      </c>
      <c r="Q58" s="122">
        <v>591.72279135932229</v>
      </c>
      <c r="R58" s="122">
        <v>577.49664169176924</v>
      </c>
      <c r="S58" s="122">
        <v>622.93896920712587</v>
      </c>
      <c r="T58" s="122">
        <v>603.47118860777175</v>
      </c>
      <c r="U58" s="122">
        <v>620.27884569349465</v>
      </c>
      <c r="V58" s="122">
        <v>626.03093205285336</v>
      </c>
      <c r="W58" s="122">
        <v>633.78613851458636</v>
      </c>
      <c r="X58" s="122">
        <v>654.57228517122337</v>
      </c>
      <c r="Y58" s="122">
        <v>573.15136572074789</v>
      </c>
      <c r="DA58" s="130" t="s">
        <v>3977</v>
      </c>
    </row>
    <row r="59" spans="1:105" ht="12" customHeight="1" x14ac:dyDescent="0.25">
      <c r="A59" s="97" t="s">
        <v>50</v>
      </c>
      <c r="B59" s="98"/>
      <c r="C59" s="98">
        <v>886.33017193332603</v>
      </c>
      <c r="D59" s="98">
        <v>853.50282617473806</v>
      </c>
      <c r="E59" s="98">
        <v>827.35796320445218</v>
      </c>
      <c r="F59" s="98">
        <v>776.49652812290469</v>
      </c>
      <c r="G59" s="98">
        <v>913.129634428808</v>
      </c>
      <c r="H59" s="98">
        <v>880.31595218202949</v>
      </c>
      <c r="I59" s="98">
        <v>936.23086783285771</v>
      </c>
      <c r="J59" s="98">
        <v>894.70488163656501</v>
      </c>
      <c r="K59" s="98">
        <v>902.648487276168</v>
      </c>
      <c r="L59" s="98">
        <v>928.52030735995947</v>
      </c>
      <c r="M59" s="98">
        <v>861.38403157700975</v>
      </c>
      <c r="N59" s="98">
        <v>792.59633883359129</v>
      </c>
      <c r="O59" s="98">
        <v>815.31868248102228</v>
      </c>
      <c r="P59" s="98">
        <v>784.54159131661527</v>
      </c>
      <c r="Q59" s="98">
        <v>795.61616296636112</v>
      </c>
      <c r="R59" s="98">
        <v>797.3764210246909</v>
      </c>
      <c r="S59" s="98">
        <v>845.91254995735324</v>
      </c>
      <c r="T59" s="98">
        <v>887.89046951821547</v>
      </c>
      <c r="U59" s="98">
        <v>918.44630446006079</v>
      </c>
      <c r="V59" s="98">
        <v>944.67437518495024</v>
      </c>
      <c r="W59" s="98">
        <v>920.41944334597883</v>
      </c>
      <c r="X59" s="98">
        <v>833.14591817902817</v>
      </c>
      <c r="Y59" s="98">
        <v>788.15650170391768</v>
      </c>
      <c r="DA59" s="63" t="s">
        <v>3978</v>
      </c>
    </row>
    <row r="60" spans="1:105" ht="12" customHeight="1" x14ac:dyDescent="0.25">
      <c r="A60" s="109" t="s">
        <v>120</v>
      </c>
      <c r="B60" s="33"/>
      <c r="C60" s="33">
        <v>696.39273833503262</v>
      </c>
      <c r="D60" s="33">
        <v>674.18232264403582</v>
      </c>
      <c r="E60" s="33">
        <v>670.74065729994925</v>
      </c>
      <c r="F60" s="33">
        <v>692.00384241917754</v>
      </c>
      <c r="G60" s="33">
        <v>706.758043895112</v>
      </c>
      <c r="H60" s="33">
        <v>766.52094334516357</v>
      </c>
      <c r="I60" s="33">
        <v>702.66770598036499</v>
      </c>
      <c r="J60" s="33">
        <v>694.45019667088945</v>
      </c>
      <c r="K60" s="33">
        <v>649.98551175607952</v>
      </c>
      <c r="L60" s="33">
        <v>691.62981273090952</v>
      </c>
      <c r="M60" s="33">
        <v>631.85632216512499</v>
      </c>
      <c r="N60" s="33">
        <v>656.56986656263871</v>
      </c>
      <c r="O60" s="33">
        <v>632.8354259659601</v>
      </c>
      <c r="P60" s="33">
        <v>615.57223788784211</v>
      </c>
      <c r="Q60" s="33">
        <v>561.89471461152152</v>
      </c>
      <c r="R60" s="33">
        <v>546.13699377746138</v>
      </c>
      <c r="S60" s="33">
        <v>596.45052796691425</v>
      </c>
      <c r="T60" s="33">
        <v>571.35279835066694</v>
      </c>
      <c r="U60" s="33">
        <v>581.86669388461792</v>
      </c>
      <c r="V60" s="33">
        <v>577.45898677165724</v>
      </c>
      <c r="W60" s="33">
        <v>594.61744925352218</v>
      </c>
      <c r="X60" s="33">
        <v>636.76910199357746</v>
      </c>
      <c r="Y60" s="33">
        <v>557.1079701932606</v>
      </c>
      <c r="DA60" s="60" t="s">
        <v>3979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16195.297345304971</v>
      </c>
      <c r="D62" s="117">
        <f t="shared" si="21"/>
        <v>15331.558616680593</v>
      </c>
      <c r="E62" s="117">
        <f t="shared" si="21"/>
        <v>15313.342690697818</v>
      </c>
      <c r="F62" s="117">
        <f t="shared" si="21"/>
        <v>15255.216801702576</v>
      </c>
      <c r="G62" s="117">
        <f t="shared" si="21"/>
        <v>15182.692949124503</v>
      </c>
      <c r="H62" s="117">
        <f t="shared" si="21"/>
        <v>14100.224776859921</v>
      </c>
      <c r="I62" s="117">
        <f t="shared" si="21"/>
        <v>12814.678668005063</v>
      </c>
      <c r="J62" s="117">
        <f t="shared" si="21"/>
        <v>12683.233205171784</v>
      </c>
      <c r="K62" s="117">
        <f t="shared" si="21"/>
        <v>13261.491342883244</v>
      </c>
      <c r="L62" s="117">
        <f t="shared" si="21"/>
        <v>14397.361838964438</v>
      </c>
      <c r="M62" s="117">
        <f t="shared" si="21"/>
        <v>12647.989832574996</v>
      </c>
      <c r="N62" s="117">
        <f t="shared" si="21"/>
        <v>13067.057632290593</v>
      </c>
      <c r="O62" s="117">
        <f t="shared" si="21"/>
        <v>12779.667379164861</v>
      </c>
      <c r="P62" s="117">
        <f t="shared" si="21"/>
        <v>9948.4943137260125</v>
      </c>
      <c r="Q62" s="117">
        <f t="shared" si="21"/>
        <v>10235.346074731779</v>
      </c>
      <c r="R62" s="117">
        <f t="shared" ref="R62:V62" si="22">R63+R66+R68+R77</f>
        <v>9398.2712421554297</v>
      </c>
      <c r="S62" s="117">
        <f t="shared" si="22"/>
        <v>8837.6034847983337</v>
      </c>
      <c r="T62" s="117">
        <f t="shared" si="22"/>
        <v>8504.0461979607408</v>
      </c>
      <c r="U62" s="117">
        <f t="shared" si="22"/>
        <v>8200.2796681418622</v>
      </c>
      <c r="V62" s="117">
        <f t="shared" si="22"/>
        <v>8143.5255838870307</v>
      </c>
      <c r="W62" s="117">
        <f t="shared" ref="W62:Y62" si="23">W63+W66+W68+W77</f>
        <v>8076.2869427448459</v>
      </c>
      <c r="X62" s="117">
        <f t="shared" si="23"/>
        <v>6136.4432296068226</v>
      </c>
      <c r="Y62" s="117">
        <f t="shared" si="23"/>
        <v>5098.2750614056167</v>
      </c>
      <c r="DA62" s="129" t="s">
        <v>3980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13626.615981685105</v>
      </c>
      <c r="D63" s="122">
        <f t="shared" si="24"/>
        <v>12680.427403705007</v>
      </c>
      <c r="E63" s="122">
        <f t="shared" si="24"/>
        <v>12566.180836795615</v>
      </c>
      <c r="F63" s="122">
        <f t="shared" si="24"/>
        <v>12638.788338939115</v>
      </c>
      <c r="G63" s="122">
        <f t="shared" si="24"/>
        <v>12497.579599020883</v>
      </c>
      <c r="H63" s="122">
        <f t="shared" si="24"/>
        <v>11520.002272450951</v>
      </c>
      <c r="I63" s="122">
        <f t="shared" si="24"/>
        <v>10258.567937129164</v>
      </c>
      <c r="J63" s="122">
        <f t="shared" si="24"/>
        <v>10204.737605105265</v>
      </c>
      <c r="K63" s="122">
        <f t="shared" si="24"/>
        <v>10796.591986847718</v>
      </c>
      <c r="L63" s="122">
        <f t="shared" si="24"/>
        <v>11822.573352655529</v>
      </c>
      <c r="M63" s="122">
        <f t="shared" si="24"/>
        <v>10220.598520675772</v>
      </c>
      <c r="N63" s="122">
        <f t="shared" si="24"/>
        <v>10605.911219352991</v>
      </c>
      <c r="O63" s="122">
        <f t="shared" si="24"/>
        <v>10479.773027645282</v>
      </c>
      <c r="P63" s="122">
        <f t="shared" si="24"/>
        <v>7759.3447141658999</v>
      </c>
      <c r="Q63" s="122">
        <f t="shared" si="24"/>
        <v>7997.6795168640638</v>
      </c>
      <c r="R63" s="122">
        <f t="shared" ref="R63:V63" si="25">SUM(R64:R65)</f>
        <v>7176.2448802665212</v>
      </c>
      <c r="S63" s="122">
        <f t="shared" si="25"/>
        <v>6590.2027918089461</v>
      </c>
      <c r="T63" s="122">
        <f t="shared" si="25"/>
        <v>6247.0665250469247</v>
      </c>
      <c r="U63" s="122">
        <f t="shared" si="25"/>
        <v>6022.4952942548698</v>
      </c>
      <c r="V63" s="122">
        <f t="shared" si="25"/>
        <v>5998.5324431810059</v>
      </c>
      <c r="W63" s="122">
        <f t="shared" ref="W63:Y63" si="26">SUM(W64:W65)</f>
        <v>5830.9336909028734</v>
      </c>
      <c r="X63" s="122">
        <f t="shared" si="26"/>
        <v>4281.4740090360701</v>
      </c>
      <c r="Y63" s="122">
        <f t="shared" si="26"/>
        <v>3438.8903908894195</v>
      </c>
      <c r="DA63" s="130" t="s">
        <v>3981</v>
      </c>
    </row>
    <row r="64" spans="1:105" ht="12" customHeight="1" x14ac:dyDescent="0.25">
      <c r="A64" s="97" t="s">
        <v>213</v>
      </c>
      <c r="B64" s="98"/>
      <c r="C64" s="98">
        <v>13446.285268979507</v>
      </c>
      <c r="D64" s="98">
        <v>12516.794241844969</v>
      </c>
      <c r="E64" s="98">
        <v>12409.091996114659</v>
      </c>
      <c r="F64" s="98">
        <v>12478.42014272193</v>
      </c>
      <c r="G64" s="98">
        <v>12339.869066572053</v>
      </c>
      <c r="H64" s="98">
        <v>11378.353592201938</v>
      </c>
      <c r="I64" s="98">
        <v>10131.434833969417</v>
      </c>
      <c r="J64" s="98">
        <v>10079.50995647377</v>
      </c>
      <c r="K64" s="98">
        <v>10665.668100515886</v>
      </c>
      <c r="L64" s="98">
        <v>11677.621031411163</v>
      </c>
      <c r="M64" s="98">
        <v>10098.367268451699</v>
      </c>
      <c r="N64" s="98">
        <v>10474.991090579841</v>
      </c>
      <c r="O64" s="98">
        <v>10342.744448659507</v>
      </c>
      <c r="P64" s="98">
        <v>7651.792486002817</v>
      </c>
      <c r="Q64" s="98">
        <v>7882.8127290469392</v>
      </c>
      <c r="R64" s="98">
        <v>7073.2835179119875</v>
      </c>
      <c r="S64" s="98">
        <v>6496.1177581336997</v>
      </c>
      <c r="T64" s="98">
        <v>6157.2843688426392</v>
      </c>
      <c r="U64" s="98">
        <v>5935.4704650371805</v>
      </c>
      <c r="V64" s="98">
        <v>5912.5273176275296</v>
      </c>
      <c r="W64" s="98">
        <v>5745.8713462933729</v>
      </c>
      <c r="X64" s="98">
        <v>4214.7517641711092</v>
      </c>
      <c r="Y64" s="98">
        <v>3388.5549377957577</v>
      </c>
      <c r="DA64" s="63" t="s">
        <v>3982</v>
      </c>
    </row>
    <row r="65" spans="1:105" ht="12" customHeight="1" x14ac:dyDescent="0.25">
      <c r="A65" s="97" t="s">
        <v>53</v>
      </c>
      <c r="B65" s="98"/>
      <c r="C65" s="98">
        <v>180.33071270559694</v>
      </c>
      <c r="D65" s="98">
        <v>163.63316186003777</v>
      </c>
      <c r="E65" s="98">
        <v>157.08884068095631</v>
      </c>
      <c r="F65" s="98">
        <v>160.36819621718521</v>
      </c>
      <c r="G65" s="98">
        <v>157.7105324488291</v>
      </c>
      <c r="H65" s="98">
        <v>141.64868024901202</v>
      </c>
      <c r="I65" s="98">
        <v>127.13310315974712</v>
      </c>
      <c r="J65" s="98">
        <v>125.22764863149534</v>
      </c>
      <c r="K65" s="98">
        <v>130.92388633183106</v>
      </c>
      <c r="L65" s="98">
        <v>144.95232124436606</v>
      </c>
      <c r="M65" s="98">
        <v>122.23125222407283</v>
      </c>
      <c r="N65" s="98">
        <v>130.92012877315011</v>
      </c>
      <c r="O65" s="98">
        <v>137.02857898577457</v>
      </c>
      <c r="P65" s="98">
        <v>107.55222816308311</v>
      </c>
      <c r="Q65" s="98">
        <v>114.86678781712475</v>
      </c>
      <c r="R65" s="98">
        <v>102.96136235453413</v>
      </c>
      <c r="S65" s="98">
        <v>94.085033675246365</v>
      </c>
      <c r="T65" s="98">
        <v>89.782156204285684</v>
      </c>
      <c r="U65" s="98">
        <v>87.024829217688932</v>
      </c>
      <c r="V65" s="98">
        <v>86.005125553475978</v>
      </c>
      <c r="W65" s="98">
        <v>85.062344609500968</v>
      </c>
      <c r="X65" s="98">
        <v>66.722244864960516</v>
      </c>
      <c r="Y65" s="98">
        <v>50.335453093661556</v>
      </c>
      <c r="DA65" s="63" t="s">
        <v>3983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25.352143295644929</v>
      </c>
      <c r="D66" s="122">
        <f t="shared" si="27"/>
        <v>36.655093850782613</v>
      </c>
      <c r="E66" s="122">
        <f t="shared" si="27"/>
        <v>122.95270774559975</v>
      </c>
      <c r="F66" s="122">
        <f t="shared" si="27"/>
        <v>43.052757757667763</v>
      </c>
      <c r="G66" s="122">
        <f t="shared" si="27"/>
        <v>48.054729156854442</v>
      </c>
      <c r="H66" s="122">
        <f t="shared" si="27"/>
        <v>48.162212345451238</v>
      </c>
      <c r="I66" s="122">
        <f t="shared" si="27"/>
        <v>45.970236228195191</v>
      </c>
      <c r="J66" s="122">
        <f t="shared" si="27"/>
        <v>62.763455497405204</v>
      </c>
      <c r="K66" s="122">
        <f t="shared" si="27"/>
        <v>59.504562551684892</v>
      </c>
      <c r="L66" s="122">
        <f t="shared" si="27"/>
        <v>39.788628399296194</v>
      </c>
      <c r="M66" s="122">
        <f t="shared" si="27"/>
        <v>38.855264163636136</v>
      </c>
      <c r="N66" s="122">
        <f t="shared" si="27"/>
        <v>67.677643323324773</v>
      </c>
      <c r="O66" s="122">
        <f t="shared" si="27"/>
        <v>42.998809716997471</v>
      </c>
      <c r="P66" s="122">
        <f t="shared" si="27"/>
        <v>16.312426437046824</v>
      </c>
      <c r="Q66" s="122">
        <f t="shared" si="27"/>
        <v>21.125400147790693</v>
      </c>
      <c r="R66" s="122">
        <f t="shared" si="27"/>
        <v>29.382753332275072</v>
      </c>
      <c r="S66" s="122">
        <f t="shared" si="27"/>
        <v>36.579687088056836</v>
      </c>
      <c r="T66" s="122">
        <f t="shared" si="27"/>
        <v>46.856754655092743</v>
      </c>
      <c r="U66" s="122">
        <f t="shared" si="27"/>
        <v>44.552692265195823</v>
      </c>
      <c r="V66" s="122">
        <f t="shared" si="27"/>
        <v>30.487776798859343</v>
      </c>
      <c r="W66" s="122">
        <f t="shared" si="27"/>
        <v>26.27968501188834</v>
      </c>
      <c r="X66" s="122">
        <f t="shared" si="27"/>
        <v>30.502474110217698</v>
      </c>
      <c r="Y66" s="122">
        <f t="shared" si="27"/>
        <v>24.470189257129018</v>
      </c>
      <c r="DA66" s="130" t="s">
        <v>3984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25.352143295644929</v>
      </c>
      <c r="D67" s="98">
        <f>IF(RES_hhdet_in_fec!D67=0,0,RES_hhdet_in_fec!D67*1000*11630/RES_hhdet_in_new!D64)</f>
        <v>36.655093850782613</v>
      </c>
      <c r="E67" s="98">
        <f>IF(RES_hhdet_in_fec!E67=0,0,RES_hhdet_in_fec!E67*1000*11630/RES_hhdet_in_new!E64)</f>
        <v>122.95270774559975</v>
      </c>
      <c r="F67" s="98">
        <f>IF(RES_hhdet_in_fec!F67=0,0,RES_hhdet_in_fec!F67*1000*11630/RES_hhdet_in_new!F64)</f>
        <v>43.052757757667763</v>
      </c>
      <c r="G67" s="98">
        <f>IF(RES_hhdet_in_fec!G67=0,0,RES_hhdet_in_fec!G67*1000*11630/RES_hhdet_in_new!G64)</f>
        <v>48.054729156854442</v>
      </c>
      <c r="H67" s="98">
        <f>IF(RES_hhdet_in_fec!H67=0,0,RES_hhdet_in_fec!H67*1000*11630/RES_hhdet_in_new!H64)</f>
        <v>48.162212345451238</v>
      </c>
      <c r="I67" s="98">
        <f>IF(RES_hhdet_in_fec!I67=0,0,RES_hhdet_in_fec!I67*1000*11630/RES_hhdet_in_new!I64)</f>
        <v>45.970236228195191</v>
      </c>
      <c r="J67" s="98">
        <f>IF(RES_hhdet_in_fec!J67=0,0,RES_hhdet_in_fec!J67*1000*11630/RES_hhdet_in_new!J64)</f>
        <v>62.763455497405204</v>
      </c>
      <c r="K67" s="98">
        <f>IF(RES_hhdet_in_fec!K67=0,0,RES_hhdet_in_fec!K67*1000*11630/RES_hhdet_in_new!K64)</f>
        <v>59.504562551684892</v>
      </c>
      <c r="L67" s="98">
        <f>IF(RES_hhdet_in_fec!L67=0,0,RES_hhdet_in_fec!L67*1000*11630/RES_hhdet_in_new!L64)</f>
        <v>39.788628399296194</v>
      </c>
      <c r="M67" s="98">
        <f>IF(RES_hhdet_in_fec!M67=0,0,RES_hhdet_in_fec!M67*1000*11630/RES_hhdet_in_new!M64)</f>
        <v>38.855264163636136</v>
      </c>
      <c r="N67" s="98">
        <f>IF(RES_hhdet_in_fec!N67=0,0,RES_hhdet_in_fec!N67*1000*11630/RES_hhdet_in_new!N64)</f>
        <v>67.677643323324773</v>
      </c>
      <c r="O67" s="98">
        <f>IF(RES_hhdet_in_fec!O67=0,0,RES_hhdet_in_fec!O67*1000*11630/RES_hhdet_in_new!O64)</f>
        <v>42.998809716997471</v>
      </c>
      <c r="P67" s="98">
        <f>IF(RES_hhdet_in_fec!P67=0,0,RES_hhdet_in_fec!P67*1000*11630/RES_hhdet_in_new!P64)</f>
        <v>16.312426437046824</v>
      </c>
      <c r="Q67" s="98">
        <f>IF(RES_hhdet_in_fec!Q67=0,0,RES_hhdet_in_fec!Q67*1000*11630/RES_hhdet_in_new!Q64)</f>
        <v>21.125400147790693</v>
      </c>
      <c r="R67" s="98">
        <f>IF(RES_hhdet_in_fec!R67=0,0,RES_hhdet_in_fec!R67*1000*11630/RES_hhdet_in_new!R64)</f>
        <v>29.382753332275072</v>
      </c>
      <c r="S67" s="98">
        <f>IF(RES_hhdet_in_fec!S67=0,0,RES_hhdet_in_fec!S67*1000*11630/RES_hhdet_in_new!S64)</f>
        <v>36.579687088056836</v>
      </c>
      <c r="T67" s="98">
        <f>IF(RES_hhdet_in_fec!T67=0,0,RES_hhdet_in_fec!T67*1000*11630/RES_hhdet_in_new!T64)</f>
        <v>46.856754655092743</v>
      </c>
      <c r="U67" s="98">
        <f>IF(RES_hhdet_in_fec!U67=0,0,RES_hhdet_in_fec!U67*1000*11630/RES_hhdet_in_new!U64)</f>
        <v>44.552692265195823</v>
      </c>
      <c r="V67" s="98">
        <f>IF(RES_hhdet_in_fec!V67=0,0,RES_hhdet_in_fec!V67*1000*11630/RES_hhdet_in_new!V64)</f>
        <v>30.487776798859343</v>
      </c>
      <c r="W67" s="98">
        <f>IF(RES_hhdet_in_fec!W67=0,0,RES_hhdet_in_fec!W67*1000*11630/RES_hhdet_in_new!W64)</f>
        <v>26.27968501188834</v>
      </c>
      <c r="X67" s="98">
        <f>IF(RES_hhdet_in_fec!X67=0,0,RES_hhdet_in_fec!X67*1000*11630/RES_hhdet_in_new!X64)</f>
        <v>30.502474110217698</v>
      </c>
      <c r="Y67" s="98">
        <f>IF(RES_hhdet_in_fec!Y67=0,0,RES_hhdet_in_fec!Y67*1000*11630/RES_hhdet_in_new!Y64)</f>
        <v>24.470189257129018</v>
      </c>
      <c r="DA67" s="63" t="s">
        <v>3985</v>
      </c>
    </row>
    <row r="68" spans="1:105" ht="12" customHeight="1" x14ac:dyDescent="0.25">
      <c r="A68" s="121" t="s">
        <v>55</v>
      </c>
      <c r="B68" s="122"/>
      <c r="C68" s="122">
        <v>1785.0991245783468</v>
      </c>
      <c r="D68" s="122">
        <v>1833.3098207385385</v>
      </c>
      <c r="E68" s="122">
        <v>1835.2601809082246</v>
      </c>
      <c r="F68" s="122">
        <v>1785.0530656984834</v>
      </c>
      <c r="G68" s="122">
        <v>1838.5168137029484</v>
      </c>
      <c r="H68" s="122">
        <v>1733.5939141182903</v>
      </c>
      <c r="I68" s="122">
        <v>1756.6847986760583</v>
      </c>
      <c r="J68" s="122">
        <v>1671.9128831144851</v>
      </c>
      <c r="K68" s="122">
        <v>1685.3095569922955</v>
      </c>
      <c r="L68" s="122">
        <v>1783.1068093583231</v>
      </c>
      <c r="M68" s="122">
        <v>1665.2974682960028</v>
      </c>
      <c r="N68" s="122">
        <v>1702.4032949694331</v>
      </c>
      <c r="O68" s="122">
        <v>1589.031422695298</v>
      </c>
      <c r="P68" s="122">
        <v>1511.1297374907822</v>
      </c>
      <c r="Q68" s="122">
        <v>1551.3144812321757</v>
      </c>
      <c r="R68" s="122">
        <v>1531.2109244502687</v>
      </c>
      <c r="S68" s="122">
        <v>1523.0344826337121</v>
      </c>
      <c r="T68" s="122">
        <v>1532.8623734135381</v>
      </c>
      <c r="U68" s="122">
        <v>1454.3267191773418</v>
      </c>
      <c r="V68" s="122">
        <v>1425.1552637850002</v>
      </c>
      <c r="W68" s="122">
        <v>1524.9469970367832</v>
      </c>
      <c r="X68" s="122">
        <v>1181.0723171578495</v>
      </c>
      <c r="Y68" s="122">
        <v>1035.6830017197271</v>
      </c>
      <c r="DA68" s="130" t="s">
        <v>3986</v>
      </c>
    </row>
    <row r="69" spans="1:105" ht="12" customHeight="1" x14ac:dyDescent="0.25">
      <c r="A69" s="97" t="s">
        <v>134</v>
      </c>
      <c r="B69" s="98"/>
      <c r="C69" s="98">
        <v>1803.9238520967115</v>
      </c>
      <c r="D69" s="98">
        <v>1847.2354408853432</v>
      </c>
      <c r="E69" s="98">
        <v>1859.1322929511796</v>
      </c>
      <c r="F69" s="98">
        <v>1788.8654920618073</v>
      </c>
      <c r="G69" s="98">
        <v>1837.506177451113</v>
      </c>
      <c r="H69" s="98">
        <v>1747.9721469301344</v>
      </c>
      <c r="I69" s="98">
        <v>1764.7447886335713</v>
      </c>
      <c r="J69" s="98">
        <v>1688.3681102961948</v>
      </c>
      <c r="K69" s="98">
        <v>1676.9515453132024</v>
      </c>
      <c r="L69" s="98">
        <v>1799.6839509271117</v>
      </c>
      <c r="M69" s="98">
        <v>1682.4083481779594</v>
      </c>
      <c r="N69" s="98">
        <v>1710.1893818069691</v>
      </c>
      <c r="O69" s="98">
        <v>1585.0836447491786</v>
      </c>
      <c r="P69" s="98">
        <v>1503.6711718879731</v>
      </c>
      <c r="Q69" s="98">
        <v>1549.934316726522</v>
      </c>
      <c r="R69" s="98">
        <v>1527.35239891232</v>
      </c>
      <c r="S69" s="98">
        <v>1517.3051550002774</v>
      </c>
      <c r="T69" s="98">
        <v>1531.3931834437039</v>
      </c>
      <c r="U69" s="98">
        <v>1438.6610700380136</v>
      </c>
      <c r="V69" s="98">
        <v>1399.7949676209305</v>
      </c>
      <c r="W69" s="98">
        <v>1515.7705336638448</v>
      </c>
      <c r="X69" s="98">
        <v>1186.1669317413989</v>
      </c>
      <c r="Y69" s="98">
        <v>976.13549214686077</v>
      </c>
      <c r="DA69" s="63" t="s">
        <v>3987</v>
      </c>
    </row>
    <row r="70" spans="1:105" ht="12" customHeight="1" x14ac:dyDescent="0.25">
      <c r="A70" s="97" t="s">
        <v>133</v>
      </c>
      <c r="B70" s="98"/>
      <c r="C70" s="98">
        <v>1497.4697203425237</v>
      </c>
      <c r="D70" s="98">
        <v>1707.0598501515999</v>
      </c>
      <c r="E70" s="98">
        <v>1698.3384041296636</v>
      </c>
      <c r="F70" s="98">
        <v>1470.4008465392697</v>
      </c>
      <c r="G70" s="98">
        <v>1781.7913247665945</v>
      </c>
      <c r="H70" s="98">
        <v>1610.5402541426045</v>
      </c>
      <c r="I70" s="98">
        <v>1531.3973228688615</v>
      </c>
      <c r="J70" s="98">
        <v>1389.0333864945321</v>
      </c>
      <c r="K70" s="98">
        <v>1455.6239021338342</v>
      </c>
      <c r="L70" s="98">
        <v>1321.2709765338061</v>
      </c>
      <c r="M70" s="98">
        <v>1186.0824335970397</v>
      </c>
      <c r="N70" s="98">
        <v>1533.0252009678129</v>
      </c>
      <c r="O70" s="98">
        <v>1376.9486327137238</v>
      </c>
      <c r="P70" s="98">
        <v>1550.3739032263538</v>
      </c>
      <c r="Q70" s="98">
        <v>1380.9860859149003</v>
      </c>
      <c r="R70" s="98">
        <v>1456.7779724565255</v>
      </c>
      <c r="S70" s="98">
        <v>1218.4412145899664</v>
      </c>
      <c r="T70" s="98">
        <v>1615.7061564497692</v>
      </c>
      <c r="U70" s="98">
        <v>1393.9452342825414</v>
      </c>
      <c r="V70" s="98">
        <v>1246.3572060811509</v>
      </c>
      <c r="W70" s="98">
        <v>1304.8746080925755</v>
      </c>
      <c r="X70" s="98">
        <v>780.1970654201167</v>
      </c>
      <c r="Y70" s="98">
        <v>860.59405661276651</v>
      </c>
      <c r="DA70" s="63" t="s">
        <v>3988</v>
      </c>
    </row>
    <row r="71" spans="1:105" ht="12" customHeight="1" x14ac:dyDescent="0.25">
      <c r="A71" s="100" t="s">
        <v>213</v>
      </c>
      <c r="B71" s="101"/>
      <c r="C71" s="101">
        <v>794.23545452714052</v>
      </c>
      <c r="D71" s="101">
        <v>848.44976083165443</v>
      </c>
      <c r="E71" s="101">
        <v>848.28313779768519</v>
      </c>
      <c r="F71" s="101">
        <v>774.97481895285534</v>
      </c>
      <c r="G71" s="101">
        <v>901.36990501079549</v>
      </c>
      <c r="H71" s="101">
        <v>792.3228198272634</v>
      </c>
      <c r="I71" s="101">
        <v>753.88091811048582</v>
      </c>
      <c r="J71" s="101">
        <v>648.0331558887699</v>
      </c>
      <c r="K71" s="101">
        <v>680.53436588230522</v>
      </c>
      <c r="L71" s="101">
        <v>519.78611719739558</v>
      </c>
      <c r="M71" s="101">
        <v>430.0102849054764</v>
      </c>
      <c r="N71" s="101">
        <v>702.1330638970918</v>
      </c>
      <c r="O71" s="101">
        <v>609.79778414637599</v>
      </c>
      <c r="P71" s="101">
        <v>694.20748341836111</v>
      </c>
      <c r="Q71" s="101">
        <v>579.17586701748019</v>
      </c>
      <c r="R71" s="101">
        <v>620.22884074359922</v>
      </c>
      <c r="S71" s="101">
        <v>479.2312873953843</v>
      </c>
      <c r="T71" s="101">
        <v>696.75065297710103</v>
      </c>
      <c r="U71" s="101">
        <v>577.60995602945195</v>
      </c>
      <c r="V71" s="101">
        <v>457.57385107843061</v>
      </c>
      <c r="W71" s="101">
        <v>513.16345482823556</v>
      </c>
      <c r="X71" s="101">
        <v>161.91144278454667</v>
      </c>
      <c r="Y71" s="101">
        <v>288.49684506335035</v>
      </c>
      <c r="DA71" s="131" t="s">
        <v>3989</v>
      </c>
    </row>
    <row r="72" spans="1:105" ht="12" customHeight="1" x14ac:dyDescent="0.25">
      <c r="A72" s="103" t="s">
        <v>52</v>
      </c>
      <c r="B72" s="104"/>
      <c r="C72" s="104">
        <v>703.23426581538297</v>
      </c>
      <c r="D72" s="104">
        <v>858.61008931994502</v>
      </c>
      <c r="E72" s="104">
        <v>850.05526633197815</v>
      </c>
      <c r="F72" s="104">
        <v>695.42602758641431</v>
      </c>
      <c r="G72" s="104">
        <v>880.42141975579875</v>
      </c>
      <c r="H72" s="104">
        <v>818.21743431534094</v>
      </c>
      <c r="I72" s="104">
        <v>777.5164047583753</v>
      </c>
      <c r="J72" s="104">
        <v>741.000230605762</v>
      </c>
      <c r="K72" s="104">
        <v>775.08953625152901</v>
      </c>
      <c r="L72" s="104">
        <v>801.4848593364103</v>
      </c>
      <c r="M72" s="104">
        <v>756.0721486915636</v>
      </c>
      <c r="N72" s="104">
        <v>830.89213707072088</v>
      </c>
      <c r="O72" s="104">
        <v>767.15084856734802</v>
      </c>
      <c r="P72" s="104">
        <v>856.1664198079925</v>
      </c>
      <c r="Q72" s="104">
        <v>801.81021889741953</v>
      </c>
      <c r="R72" s="104">
        <v>836.54913171292617</v>
      </c>
      <c r="S72" s="104">
        <v>739.20992719458184</v>
      </c>
      <c r="T72" s="104">
        <v>918.95550347266794</v>
      </c>
      <c r="U72" s="104">
        <v>816.33527825308965</v>
      </c>
      <c r="V72" s="104">
        <v>788.78335500272078</v>
      </c>
      <c r="W72" s="104">
        <v>791.7111532643396</v>
      </c>
      <c r="X72" s="104">
        <v>618.28562263556978</v>
      </c>
      <c r="Y72" s="104">
        <v>572.09721154941622</v>
      </c>
      <c r="DA72" s="132" t="s">
        <v>3990</v>
      </c>
    </row>
    <row r="73" spans="1:105" ht="12" customHeight="1" x14ac:dyDescent="0.25">
      <c r="A73" s="106" t="s">
        <v>122</v>
      </c>
      <c r="B73" s="101"/>
      <c r="C73" s="101">
        <v>1715.7695025732701</v>
      </c>
      <c r="D73" s="101">
        <v>1756.7884511817419</v>
      </c>
      <c r="E73" s="101">
        <v>1744.367916855022</v>
      </c>
      <c r="F73" s="101">
        <v>1791.1136076494379</v>
      </c>
      <c r="G73" s="101">
        <v>1858.8032519794656</v>
      </c>
      <c r="H73" s="101">
        <v>1627.9549206896443</v>
      </c>
      <c r="I73" s="101">
        <v>1727.8483221160684</v>
      </c>
      <c r="J73" s="101">
        <v>1658.7669786700444</v>
      </c>
      <c r="K73" s="101">
        <v>1857.4767398016083</v>
      </c>
      <c r="L73" s="101">
        <v>1699.379919915458</v>
      </c>
      <c r="M73" s="101">
        <v>1512.8526656443253</v>
      </c>
      <c r="N73" s="101">
        <v>1661.0691220485169</v>
      </c>
      <c r="O73" s="101">
        <v>1702.5182130952903</v>
      </c>
      <c r="P73" s="101">
        <v>1630.7984061539687</v>
      </c>
      <c r="Q73" s="101">
        <v>1633.2779067411338</v>
      </c>
      <c r="R73" s="101">
        <v>1607.9193933713593</v>
      </c>
      <c r="S73" s="101">
        <v>1636.1789450415843</v>
      </c>
      <c r="T73" s="101">
        <v>1570.1228421854687</v>
      </c>
      <c r="U73" s="101">
        <v>1661.1995535110277</v>
      </c>
      <c r="V73" s="101">
        <v>1665.8442852072269</v>
      </c>
      <c r="W73" s="101">
        <v>1840.4619579647278</v>
      </c>
      <c r="X73" s="101">
        <v>1699.627206181827</v>
      </c>
      <c r="Y73" s="101">
        <v>1397.1670931751448</v>
      </c>
      <c r="DA73" s="131" t="s">
        <v>3991</v>
      </c>
    </row>
    <row r="74" spans="1:105" ht="12" customHeight="1" x14ac:dyDescent="0.25">
      <c r="A74" s="107" t="s">
        <v>121</v>
      </c>
      <c r="B74" s="104"/>
      <c r="C74" s="104">
        <v>1608.060333466568</v>
      </c>
      <c r="D74" s="104">
        <v>1601.3146329800011</v>
      </c>
      <c r="E74" s="104">
        <v>1378.302520624738</v>
      </c>
      <c r="F74" s="104">
        <v>1520.0640937201392</v>
      </c>
      <c r="G74" s="104">
        <v>1828.6864573302446</v>
      </c>
      <c r="H74" s="104">
        <v>1584.5723207625335</v>
      </c>
      <c r="I74" s="104">
        <v>1345.8338639476044</v>
      </c>
      <c r="J74" s="104">
        <v>1482.6547779354401</v>
      </c>
      <c r="K74" s="104">
        <v>1822.130340677302</v>
      </c>
      <c r="L74" s="104">
        <v>1592.2064222507893</v>
      </c>
      <c r="M74" s="104">
        <v>1339.7355467290417</v>
      </c>
      <c r="N74" s="104">
        <v>1562.9154758908589</v>
      </c>
      <c r="O74" s="104">
        <v>1543.3271792491539</v>
      </c>
      <c r="P74" s="104">
        <v>1469.5734494886394</v>
      </c>
      <c r="Q74" s="104">
        <v>1432.7376503119424</v>
      </c>
      <c r="R74" s="104">
        <v>1503.6522028121924</v>
      </c>
      <c r="S74" s="104">
        <v>1525.4315871282356</v>
      </c>
      <c r="T74" s="104">
        <v>1493.9172632238096</v>
      </c>
      <c r="U74" s="104">
        <v>1503.7376974348135</v>
      </c>
      <c r="V74" s="104">
        <v>1534.2613203617809</v>
      </c>
      <c r="W74" s="104">
        <v>1562.6982824305294</v>
      </c>
      <c r="X74" s="104">
        <v>1158.7148850506619</v>
      </c>
      <c r="Y74" s="104">
        <v>1239.3936492413632</v>
      </c>
      <c r="DA74" s="132" t="s">
        <v>3992</v>
      </c>
    </row>
    <row r="75" spans="1:105" ht="12" customHeight="1" x14ac:dyDescent="0.25">
      <c r="A75" s="108" t="s">
        <v>53</v>
      </c>
      <c r="B75" s="98"/>
      <c r="C75" s="98">
        <v>727.45712148315351</v>
      </c>
      <c r="D75" s="98">
        <v>656.59928067394083</v>
      </c>
      <c r="E75" s="98">
        <v>476.40758767417185</v>
      </c>
      <c r="F75" s="98">
        <v>552.21736738565323</v>
      </c>
      <c r="G75" s="98">
        <v>832.36535047677137</v>
      </c>
      <c r="H75" s="98">
        <v>632.34922458705</v>
      </c>
      <c r="I75" s="98">
        <v>507.5787589741152</v>
      </c>
      <c r="J75" s="98">
        <v>611.47144410673422</v>
      </c>
      <c r="K75" s="98">
        <v>856.65041017984458</v>
      </c>
      <c r="L75" s="98">
        <v>734.94528800149624</v>
      </c>
      <c r="M75" s="98">
        <v>449.57093552413221</v>
      </c>
      <c r="N75" s="98">
        <v>622.05623742218575</v>
      </c>
      <c r="O75" s="98">
        <v>523.06056441735484</v>
      </c>
      <c r="P75" s="98">
        <v>482.37912759640983</v>
      </c>
      <c r="Q75" s="98">
        <v>441.52322290934177</v>
      </c>
      <c r="R75" s="98">
        <v>519.58872286475344</v>
      </c>
      <c r="S75" s="98">
        <v>573.41103061634544</v>
      </c>
      <c r="T75" s="98">
        <v>546.39388027968118</v>
      </c>
      <c r="U75" s="98">
        <v>545.51315648740035</v>
      </c>
      <c r="V75" s="98">
        <v>554.14161372742933</v>
      </c>
      <c r="W75" s="98">
        <v>518.35334824990991</v>
      </c>
      <c r="X75" s="98">
        <v>380.31476625655461</v>
      </c>
      <c r="Y75" s="98">
        <v>377.41767191802336</v>
      </c>
      <c r="DA75" s="63" t="s">
        <v>3993</v>
      </c>
    </row>
    <row r="76" spans="1:105" ht="12" customHeight="1" x14ac:dyDescent="0.25">
      <c r="A76" s="108" t="s">
        <v>52</v>
      </c>
      <c r="B76" s="98"/>
      <c r="C76" s="98">
        <v>880.60321198341455</v>
      </c>
      <c r="D76" s="98">
        <v>944.71535230606059</v>
      </c>
      <c r="E76" s="98">
        <v>901.89493295056627</v>
      </c>
      <c r="F76" s="98">
        <v>967.84672633448588</v>
      </c>
      <c r="G76" s="98">
        <v>996.32110685347266</v>
      </c>
      <c r="H76" s="98">
        <v>952.22309617548342</v>
      </c>
      <c r="I76" s="98">
        <v>838.25510497348932</v>
      </c>
      <c r="J76" s="98">
        <v>871.1833338287056</v>
      </c>
      <c r="K76" s="98">
        <v>965.4799304974573</v>
      </c>
      <c r="L76" s="98">
        <v>857.2611342492936</v>
      </c>
      <c r="M76" s="98">
        <v>890.16461120490942</v>
      </c>
      <c r="N76" s="98">
        <v>940.85923846867286</v>
      </c>
      <c r="O76" s="98">
        <v>1020.2666148317988</v>
      </c>
      <c r="P76" s="98">
        <v>987.1943218922296</v>
      </c>
      <c r="Q76" s="98">
        <v>991.21442740260045</v>
      </c>
      <c r="R76" s="98">
        <v>984.06347994743908</v>
      </c>
      <c r="S76" s="98">
        <v>952.02055651189039</v>
      </c>
      <c r="T76" s="98">
        <v>947.52338294412789</v>
      </c>
      <c r="U76" s="98">
        <v>958.2245409474134</v>
      </c>
      <c r="V76" s="98">
        <v>980.1197066343517</v>
      </c>
      <c r="W76" s="98">
        <v>1044.3449341806192</v>
      </c>
      <c r="X76" s="98">
        <v>778.40011879410747</v>
      </c>
      <c r="Y76" s="98">
        <v>861.97597732333975</v>
      </c>
      <c r="DA76" s="63" t="s">
        <v>3994</v>
      </c>
    </row>
    <row r="77" spans="1:105" ht="12" customHeight="1" x14ac:dyDescent="0.25">
      <c r="A77" s="121" t="s">
        <v>54</v>
      </c>
      <c r="B77" s="122"/>
      <c r="C77" s="122">
        <v>758.23009574587581</v>
      </c>
      <c r="D77" s="122">
        <v>781.16629838626409</v>
      </c>
      <c r="E77" s="122">
        <v>788.94896524837816</v>
      </c>
      <c r="F77" s="122">
        <v>788.32263930730846</v>
      </c>
      <c r="G77" s="122">
        <v>798.54180724381752</v>
      </c>
      <c r="H77" s="122">
        <v>798.46637794523008</v>
      </c>
      <c r="I77" s="122">
        <v>753.4556959716449</v>
      </c>
      <c r="J77" s="122">
        <v>743.81926145462967</v>
      </c>
      <c r="K77" s="122">
        <v>720.08523649154563</v>
      </c>
      <c r="L77" s="122">
        <v>751.89304855128978</v>
      </c>
      <c r="M77" s="122">
        <v>723.23857943958524</v>
      </c>
      <c r="N77" s="122">
        <v>691.0654746448439</v>
      </c>
      <c r="O77" s="122">
        <v>667.86411910728293</v>
      </c>
      <c r="P77" s="122">
        <v>661.70743563228257</v>
      </c>
      <c r="Q77" s="122">
        <v>665.22667648774825</v>
      </c>
      <c r="R77" s="122">
        <v>661.43268410636426</v>
      </c>
      <c r="S77" s="122">
        <v>687.78652326761846</v>
      </c>
      <c r="T77" s="122">
        <v>677.26054484518545</v>
      </c>
      <c r="U77" s="122">
        <v>678.90496244445399</v>
      </c>
      <c r="V77" s="122">
        <v>689.35010012216571</v>
      </c>
      <c r="W77" s="122">
        <v>694.12656979330177</v>
      </c>
      <c r="X77" s="122">
        <v>643.39442930268524</v>
      </c>
      <c r="Y77" s="122">
        <v>599.23147953934119</v>
      </c>
      <c r="DA77" s="130" t="s">
        <v>3995</v>
      </c>
    </row>
    <row r="78" spans="1:105" ht="12" customHeight="1" x14ac:dyDescent="0.25">
      <c r="A78" s="97" t="s">
        <v>190</v>
      </c>
      <c r="B78" s="98"/>
      <c r="C78" s="98">
        <v>817.51636300743291</v>
      </c>
      <c r="D78" s="98">
        <v>840.06712229180118</v>
      </c>
      <c r="E78" s="98">
        <v>858.3402671231147</v>
      </c>
      <c r="F78" s="98">
        <v>832.21133085424788</v>
      </c>
      <c r="G78" s="98">
        <v>859.84963452138368</v>
      </c>
      <c r="H78" s="98">
        <v>843.6271652504123</v>
      </c>
      <c r="I78" s="98">
        <v>786.52019947595375</v>
      </c>
      <c r="J78" s="98">
        <v>773.85192195968989</v>
      </c>
      <c r="K78" s="98">
        <v>746.05867865285529</v>
      </c>
      <c r="L78" s="98">
        <v>795.81784169355421</v>
      </c>
      <c r="M78" s="98">
        <v>777.42544281747848</v>
      </c>
      <c r="N78" s="98">
        <v>709.70376681640005</v>
      </c>
      <c r="O78" s="98">
        <v>694.94755533013119</v>
      </c>
      <c r="P78" s="98">
        <v>689.68266329283392</v>
      </c>
      <c r="Q78" s="98">
        <v>714.74588930464461</v>
      </c>
      <c r="R78" s="98">
        <v>723.47986813898024</v>
      </c>
      <c r="S78" s="98">
        <v>758.99626184621184</v>
      </c>
      <c r="T78" s="98">
        <v>758.41267387956259</v>
      </c>
      <c r="U78" s="98">
        <v>760.84564538515542</v>
      </c>
      <c r="V78" s="98">
        <v>777.60410560121079</v>
      </c>
      <c r="W78" s="98">
        <v>792.10289415389389</v>
      </c>
      <c r="X78" s="98">
        <v>667.48783143326705</v>
      </c>
      <c r="Y78" s="98">
        <v>635.48715014053789</v>
      </c>
      <c r="DA78" s="63" t="s">
        <v>3996</v>
      </c>
    </row>
    <row r="79" spans="1:105" ht="12" customHeight="1" x14ac:dyDescent="0.25">
      <c r="A79" s="109" t="s">
        <v>120</v>
      </c>
      <c r="B79" s="33"/>
      <c r="C79" s="33">
        <v>682.28013845058194</v>
      </c>
      <c r="D79" s="33">
        <v>698.5631277544303</v>
      </c>
      <c r="E79" s="33">
        <v>706.81023328783021</v>
      </c>
      <c r="F79" s="33">
        <v>731.14515155489448</v>
      </c>
      <c r="G79" s="33">
        <v>710.39728843618423</v>
      </c>
      <c r="H79" s="33">
        <v>738.67749799013143</v>
      </c>
      <c r="I79" s="33">
        <v>710.56070208315498</v>
      </c>
      <c r="J79" s="33">
        <v>705.11117800705335</v>
      </c>
      <c r="K79" s="33">
        <v>670.44244418995004</v>
      </c>
      <c r="L79" s="33">
        <v>693.90011656229967</v>
      </c>
      <c r="M79" s="33">
        <v>601.79707874307326</v>
      </c>
      <c r="N79" s="33">
        <v>657.02930294079476</v>
      </c>
      <c r="O79" s="33">
        <v>615.09275303169397</v>
      </c>
      <c r="P79" s="33">
        <v>620.47191080624941</v>
      </c>
      <c r="Q79" s="33">
        <v>619.58501469544808</v>
      </c>
      <c r="R79" s="33">
        <v>586.90265624127392</v>
      </c>
      <c r="S79" s="33">
        <v>608.61196296883395</v>
      </c>
      <c r="T79" s="33">
        <v>582.59680069753313</v>
      </c>
      <c r="U79" s="33">
        <v>551.6838030588907</v>
      </c>
      <c r="V79" s="33">
        <v>556.41713440312878</v>
      </c>
      <c r="W79" s="33">
        <v>565.64495163912716</v>
      </c>
      <c r="X79" s="33">
        <v>600.72643201705569</v>
      </c>
      <c r="Y79" s="33">
        <v>524.95742205764202</v>
      </c>
      <c r="DA79" s="60" t="s">
        <v>3997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204</v>
      </c>
      <c r="B81" s="117"/>
      <c r="C81" s="117">
        <f t="shared" ref="C81:Q81" si="28">C82+C85+C87+C100</f>
        <v>13615.162784895521</v>
      </c>
      <c r="D81" s="117">
        <f t="shared" si="28"/>
        <v>13583.353622715578</v>
      </c>
      <c r="E81" s="117">
        <f t="shared" si="28"/>
        <v>14748.877102874056</v>
      </c>
      <c r="F81" s="117">
        <f t="shared" si="28"/>
        <v>13488.861933509292</v>
      </c>
      <c r="G81" s="117">
        <f t="shared" si="28"/>
        <v>13378.042425732176</v>
      </c>
      <c r="H81" s="117">
        <f t="shared" si="28"/>
        <v>12332.890371081072</v>
      </c>
      <c r="I81" s="117">
        <f t="shared" si="28"/>
        <v>12183.305402813607</v>
      </c>
      <c r="J81" s="117">
        <f t="shared" si="28"/>
        <v>11889.503100591985</v>
      </c>
      <c r="K81" s="117">
        <f t="shared" si="28"/>
        <v>11568.186625818773</v>
      </c>
      <c r="L81" s="117">
        <f t="shared" si="28"/>
        <v>12830.579980515564</v>
      </c>
      <c r="M81" s="117">
        <f t="shared" si="28"/>
        <v>11206.643072025357</v>
      </c>
      <c r="N81" s="117">
        <f t="shared" si="28"/>
        <v>11325.424090614875</v>
      </c>
      <c r="O81" s="117">
        <f t="shared" si="28"/>
        <v>11443.674513043952</v>
      </c>
      <c r="P81" s="117">
        <f t="shared" si="28"/>
        <v>10064.013442712587</v>
      </c>
      <c r="Q81" s="117">
        <f t="shared" si="28"/>
        <v>9930.6982286271068</v>
      </c>
      <c r="R81" s="117">
        <f t="shared" ref="R81:V81" si="29">R82+R85+R87+R100</f>
        <v>10064.464046769166</v>
      </c>
      <c r="S81" s="117">
        <f t="shared" si="29"/>
        <v>9397.6859749121486</v>
      </c>
      <c r="T81" s="117">
        <f t="shared" si="29"/>
        <v>10206.57341949587</v>
      </c>
      <c r="U81" s="117">
        <f t="shared" si="29"/>
        <v>8999.8878821524995</v>
      </c>
      <c r="V81" s="117">
        <f t="shared" si="29"/>
        <v>8305.7747208125056</v>
      </c>
      <c r="W81" s="117">
        <f t="shared" ref="W81:Y81" si="30">W82+W85+W87+W100</f>
        <v>7909.7740278286756</v>
      </c>
      <c r="X81" s="117">
        <f t="shared" si="30"/>
        <v>6638.426935895247</v>
      </c>
      <c r="Y81" s="117">
        <f t="shared" si="30"/>
        <v>5647.5562194420763</v>
      </c>
      <c r="DA81" s="129" t="s">
        <v>3998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11090.064706948353</v>
      </c>
      <c r="D82" s="122">
        <f t="shared" si="31"/>
        <v>11064.81037986248</v>
      </c>
      <c r="E82" s="122">
        <f t="shared" si="31"/>
        <v>12149.982593571473</v>
      </c>
      <c r="F82" s="122">
        <f t="shared" si="31"/>
        <v>11016.269537656442</v>
      </c>
      <c r="G82" s="122">
        <f t="shared" si="31"/>
        <v>10771.002483133554</v>
      </c>
      <c r="H82" s="122">
        <f t="shared" si="31"/>
        <v>9768.6032524817674</v>
      </c>
      <c r="I82" s="122">
        <f t="shared" si="31"/>
        <v>9714.1467300218974</v>
      </c>
      <c r="J82" s="122">
        <f t="shared" si="31"/>
        <v>9595.5707778091619</v>
      </c>
      <c r="K82" s="122">
        <f t="shared" si="31"/>
        <v>9406.5749611923875</v>
      </c>
      <c r="L82" s="122">
        <f t="shared" si="31"/>
        <v>10576.408588714414</v>
      </c>
      <c r="M82" s="122">
        <f t="shared" si="31"/>
        <v>8883.7627288188032</v>
      </c>
      <c r="N82" s="122">
        <f t="shared" si="31"/>
        <v>9041.3895828290988</v>
      </c>
      <c r="O82" s="122">
        <f t="shared" si="31"/>
        <v>9249.9657563897199</v>
      </c>
      <c r="P82" s="122">
        <f t="shared" si="31"/>
        <v>7988.1935486904058</v>
      </c>
      <c r="Q82" s="122">
        <f t="shared" si="31"/>
        <v>7799.6574457182187</v>
      </c>
      <c r="R82" s="122">
        <f t="shared" ref="R82:V82" si="32">SUM(R83:R84)</f>
        <v>7911.7205969089182</v>
      </c>
      <c r="S82" s="122">
        <f t="shared" si="32"/>
        <v>7163.7528502457872</v>
      </c>
      <c r="T82" s="122">
        <f t="shared" si="32"/>
        <v>7833.851368452124</v>
      </c>
      <c r="U82" s="122">
        <f t="shared" si="32"/>
        <v>6793.145438359662</v>
      </c>
      <c r="V82" s="122">
        <f t="shared" si="32"/>
        <v>6153.849344377044</v>
      </c>
      <c r="W82" s="122">
        <f t="shared" ref="W82:Y82" si="33">SUM(W83:W84)</f>
        <v>5769.9700491317599</v>
      </c>
      <c r="X82" s="122">
        <f t="shared" si="33"/>
        <v>4671.8624478611073</v>
      </c>
      <c r="Y82" s="122">
        <f t="shared" si="33"/>
        <v>3866.9294739835341</v>
      </c>
      <c r="DA82" s="130" t="s">
        <v>3999</v>
      </c>
    </row>
    <row r="83" spans="1:105" ht="12" customHeight="1" x14ac:dyDescent="0.25">
      <c r="A83" s="97" t="s">
        <v>200</v>
      </c>
      <c r="B83" s="98"/>
      <c r="C83" s="98">
        <v>11030.494911583019</v>
      </c>
      <c r="D83" s="98">
        <v>11007.240544890394</v>
      </c>
      <c r="E83" s="98">
        <v>12089.892097931877</v>
      </c>
      <c r="F83" s="98">
        <v>10963.643058646307</v>
      </c>
      <c r="G83" s="98">
        <v>10718.095063534263</v>
      </c>
      <c r="H83" s="98">
        <v>9718.1720963169009</v>
      </c>
      <c r="I83" s="98">
        <v>9664.4069633552972</v>
      </c>
      <c r="J83" s="98">
        <v>9547.7969392503383</v>
      </c>
      <c r="K83" s="98">
        <v>9360.3605849801188</v>
      </c>
      <c r="L83" s="98">
        <v>10520.961531495304</v>
      </c>
      <c r="M83" s="98">
        <v>8838.5407821787721</v>
      </c>
      <c r="N83" s="98">
        <v>8995.259013208426</v>
      </c>
      <c r="O83" s="98">
        <v>9202.5028803152873</v>
      </c>
      <c r="P83" s="98">
        <v>7948.2564815314881</v>
      </c>
      <c r="Q83" s="98">
        <v>7761.1942489651619</v>
      </c>
      <c r="R83" s="98">
        <v>7872.0936679691968</v>
      </c>
      <c r="S83" s="98">
        <v>7126.6769722125837</v>
      </c>
      <c r="T83" s="98">
        <v>7793.6780762965118</v>
      </c>
      <c r="U83" s="98">
        <v>6757.1900533047701</v>
      </c>
      <c r="V83" s="98">
        <v>6121.6777654023581</v>
      </c>
      <c r="W83" s="98">
        <v>5738.083872224187</v>
      </c>
      <c r="X83" s="98">
        <v>4645.2625864708962</v>
      </c>
      <c r="Y83" s="98">
        <v>3845.8780213275436</v>
      </c>
      <c r="DA83" s="63" t="s">
        <v>4000</v>
      </c>
    </row>
    <row r="84" spans="1:105" ht="12" customHeight="1" x14ac:dyDescent="0.25">
      <c r="A84" s="97" t="s">
        <v>53</v>
      </c>
      <c r="B84" s="98"/>
      <c r="C84" s="98">
        <v>59.569795365334315</v>
      </c>
      <c r="D84" s="98">
        <v>57.569834972085303</v>
      </c>
      <c r="E84" s="98">
        <v>60.090495639595382</v>
      </c>
      <c r="F84" s="98">
        <v>52.626479010136165</v>
      </c>
      <c r="G84" s="98">
        <v>52.907419599291579</v>
      </c>
      <c r="H84" s="98">
        <v>50.431156164866621</v>
      </c>
      <c r="I84" s="98">
        <v>49.739766666600467</v>
      </c>
      <c r="J84" s="98">
        <v>47.773838558823286</v>
      </c>
      <c r="K84" s="98">
        <v>46.214376212268562</v>
      </c>
      <c r="L84" s="98">
        <v>55.447057219108757</v>
      </c>
      <c r="M84" s="98">
        <v>45.221946640031184</v>
      </c>
      <c r="N84" s="98">
        <v>46.130569620672539</v>
      </c>
      <c r="O84" s="98">
        <v>47.462876074432891</v>
      </c>
      <c r="P84" s="98">
        <v>39.937067158917642</v>
      </c>
      <c r="Q84" s="98">
        <v>38.463196753057133</v>
      </c>
      <c r="R84" s="98">
        <v>39.626928939721267</v>
      </c>
      <c r="S84" s="98">
        <v>37.075878033203118</v>
      </c>
      <c r="T84" s="98">
        <v>40.173292155612238</v>
      </c>
      <c r="U84" s="98">
        <v>35.955385054891508</v>
      </c>
      <c r="V84" s="98">
        <v>32.171578974685659</v>
      </c>
      <c r="W84" s="98">
        <v>31.886176907573333</v>
      </c>
      <c r="X84" s="98">
        <v>26.599861390210723</v>
      </c>
      <c r="Y84" s="98">
        <v>21.051452655990332</v>
      </c>
      <c r="DA84" s="63" t="s">
        <v>4001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35.91099952297629</v>
      </c>
      <c r="D85" s="122">
        <f t="shared" si="34"/>
        <v>52.159701100446938</v>
      </c>
      <c r="E85" s="122">
        <f t="shared" si="34"/>
        <v>123.37822539254257</v>
      </c>
      <c r="F85" s="122">
        <f t="shared" si="34"/>
        <v>40.404944191102757</v>
      </c>
      <c r="G85" s="122">
        <f t="shared" si="34"/>
        <v>57.040523187195973</v>
      </c>
      <c r="H85" s="122">
        <f t="shared" si="34"/>
        <v>69.75478902309915</v>
      </c>
      <c r="I85" s="122">
        <f t="shared" si="34"/>
        <v>74.47168061897915</v>
      </c>
      <c r="J85" s="122">
        <f t="shared" si="34"/>
        <v>46.85721022141685</v>
      </c>
      <c r="K85" s="122">
        <f t="shared" si="34"/>
        <v>47.163125444478489</v>
      </c>
      <c r="L85" s="122">
        <f t="shared" si="34"/>
        <v>44.46262583171751</v>
      </c>
      <c r="M85" s="122">
        <f t="shared" si="34"/>
        <v>43.263322954567627</v>
      </c>
      <c r="N85" s="122">
        <f t="shared" si="34"/>
        <v>74.385233189471293</v>
      </c>
      <c r="O85" s="122">
        <f t="shared" si="34"/>
        <v>31.197268791977606</v>
      </c>
      <c r="P85" s="122">
        <f t="shared" si="34"/>
        <v>19.98947197524879</v>
      </c>
      <c r="Q85" s="122">
        <f t="shared" si="34"/>
        <v>33.574530778807137</v>
      </c>
      <c r="R85" s="122">
        <f t="shared" si="34"/>
        <v>43.562230448651654</v>
      </c>
      <c r="S85" s="122">
        <f t="shared" si="34"/>
        <v>47.668225710022611</v>
      </c>
      <c r="T85" s="122">
        <f t="shared" si="34"/>
        <v>46.200926296560894</v>
      </c>
      <c r="U85" s="122">
        <f t="shared" si="34"/>
        <v>41.207758070302972</v>
      </c>
      <c r="V85" s="122">
        <f t="shared" si="34"/>
        <v>31.519173388862441</v>
      </c>
      <c r="W85" s="122">
        <f t="shared" si="34"/>
        <v>35.867880685145884</v>
      </c>
      <c r="X85" s="122">
        <f t="shared" si="34"/>
        <v>39.849891295274908</v>
      </c>
      <c r="Y85" s="122">
        <f t="shared" si="34"/>
        <v>46.284973621929048</v>
      </c>
      <c r="DA85" s="130" t="s">
        <v>4002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35.91099952297629</v>
      </c>
      <c r="D86" s="98">
        <f>IF(RES_hhdet_in_fec!D86=0,0,RES_hhdet_in_fec!D86*1000*11630/RES_hhdet_in_new!D83)</f>
        <v>52.159701100446938</v>
      </c>
      <c r="E86" s="98">
        <f>IF(RES_hhdet_in_fec!E86=0,0,RES_hhdet_in_fec!E86*1000*11630/RES_hhdet_in_new!E83)</f>
        <v>123.37822539254257</v>
      </c>
      <c r="F86" s="98">
        <f>IF(RES_hhdet_in_fec!F86=0,0,RES_hhdet_in_fec!F86*1000*11630/RES_hhdet_in_new!F83)</f>
        <v>40.404944191102757</v>
      </c>
      <c r="G86" s="98">
        <f>IF(RES_hhdet_in_fec!G86=0,0,RES_hhdet_in_fec!G86*1000*11630/RES_hhdet_in_new!G83)</f>
        <v>57.040523187195973</v>
      </c>
      <c r="H86" s="98">
        <f>IF(RES_hhdet_in_fec!H86=0,0,RES_hhdet_in_fec!H86*1000*11630/RES_hhdet_in_new!H83)</f>
        <v>69.75478902309915</v>
      </c>
      <c r="I86" s="98">
        <f>IF(RES_hhdet_in_fec!I86=0,0,RES_hhdet_in_fec!I86*1000*11630/RES_hhdet_in_new!I83)</f>
        <v>74.47168061897915</v>
      </c>
      <c r="J86" s="98">
        <f>IF(RES_hhdet_in_fec!J86=0,0,RES_hhdet_in_fec!J86*1000*11630/RES_hhdet_in_new!J83)</f>
        <v>46.85721022141685</v>
      </c>
      <c r="K86" s="98">
        <f>IF(RES_hhdet_in_fec!K86=0,0,RES_hhdet_in_fec!K86*1000*11630/RES_hhdet_in_new!K83)</f>
        <v>47.163125444478489</v>
      </c>
      <c r="L86" s="98">
        <f>IF(RES_hhdet_in_fec!L86=0,0,RES_hhdet_in_fec!L86*1000*11630/RES_hhdet_in_new!L83)</f>
        <v>44.46262583171751</v>
      </c>
      <c r="M86" s="98">
        <f>IF(RES_hhdet_in_fec!M86=0,0,RES_hhdet_in_fec!M86*1000*11630/RES_hhdet_in_new!M83)</f>
        <v>43.263322954567627</v>
      </c>
      <c r="N86" s="98">
        <f>IF(RES_hhdet_in_fec!N86=0,0,RES_hhdet_in_fec!N86*1000*11630/RES_hhdet_in_new!N83)</f>
        <v>74.385233189471293</v>
      </c>
      <c r="O86" s="98">
        <f>IF(RES_hhdet_in_fec!O86=0,0,RES_hhdet_in_fec!O86*1000*11630/RES_hhdet_in_new!O83)</f>
        <v>31.197268791977606</v>
      </c>
      <c r="P86" s="98">
        <f>IF(RES_hhdet_in_fec!P86=0,0,RES_hhdet_in_fec!P86*1000*11630/RES_hhdet_in_new!P83)</f>
        <v>19.98947197524879</v>
      </c>
      <c r="Q86" s="98">
        <f>IF(RES_hhdet_in_fec!Q86=0,0,RES_hhdet_in_fec!Q86*1000*11630/RES_hhdet_in_new!Q83)</f>
        <v>33.574530778807137</v>
      </c>
      <c r="R86" s="98">
        <f>IF(RES_hhdet_in_fec!R86=0,0,RES_hhdet_in_fec!R86*1000*11630/RES_hhdet_in_new!R83)</f>
        <v>43.562230448651654</v>
      </c>
      <c r="S86" s="98">
        <f>IF(RES_hhdet_in_fec!S86=0,0,RES_hhdet_in_fec!S86*1000*11630/RES_hhdet_in_new!S83)</f>
        <v>47.668225710022611</v>
      </c>
      <c r="T86" s="98">
        <f>IF(RES_hhdet_in_fec!T86=0,0,RES_hhdet_in_fec!T86*1000*11630/RES_hhdet_in_new!T83)</f>
        <v>46.200926296560894</v>
      </c>
      <c r="U86" s="98">
        <f>IF(RES_hhdet_in_fec!U86=0,0,RES_hhdet_in_fec!U86*1000*11630/RES_hhdet_in_new!U83)</f>
        <v>41.207758070302972</v>
      </c>
      <c r="V86" s="98">
        <f>IF(RES_hhdet_in_fec!V86=0,0,RES_hhdet_in_fec!V86*1000*11630/RES_hhdet_in_new!V83)</f>
        <v>31.519173388862441</v>
      </c>
      <c r="W86" s="98">
        <f>IF(RES_hhdet_in_fec!W86=0,0,RES_hhdet_in_fec!W86*1000*11630/RES_hhdet_in_new!W83)</f>
        <v>35.867880685145884</v>
      </c>
      <c r="X86" s="98">
        <f>IF(RES_hhdet_in_fec!X86=0,0,RES_hhdet_in_fec!X86*1000*11630/RES_hhdet_in_new!X83)</f>
        <v>39.849891295274908</v>
      </c>
      <c r="Y86" s="98">
        <f>IF(RES_hhdet_in_fec!Y86=0,0,RES_hhdet_in_fec!Y86*1000*11630/RES_hhdet_in_new!Y83)</f>
        <v>46.284973621929048</v>
      </c>
      <c r="DA86" s="63" t="s">
        <v>4003</v>
      </c>
    </row>
    <row r="87" spans="1:105" ht="12" customHeight="1" x14ac:dyDescent="0.25">
      <c r="A87" s="121" t="s">
        <v>55</v>
      </c>
      <c r="B87" s="122"/>
      <c r="C87" s="122">
        <v>1575.6707167142451</v>
      </c>
      <c r="D87" s="122">
        <v>1635.0678290439807</v>
      </c>
      <c r="E87" s="122">
        <v>1630.8877817933521</v>
      </c>
      <c r="F87" s="122">
        <v>1613.4184808724171</v>
      </c>
      <c r="G87" s="122">
        <v>1681.9406156135658</v>
      </c>
      <c r="H87" s="122">
        <v>1649.787591430447</v>
      </c>
      <c r="I87" s="122">
        <v>1597.6993752942724</v>
      </c>
      <c r="J87" s="122">
        <v>1496.0397640430183</v>
      </c>
      <c r="K87" s="122">
        <v>1416.2161766867689</v>
      </c>
      <c r="L87" s="122">
        <v>1483.6199214136832</v>
      </c>
      <c r="M87" s="122">
        <v>1505.8251030261965</v>
      </c>
      <c r="N87" s="122">
        <v>1460.6930735839139</v>
      </c>
      <c r="O87" s="122">
        <v>1449.052327481854</v>
      </c>
      <c r="P87" s="122">
        <v>1391.8617682015029</v>
      </c>
      <c r="Q87" s="122">
        <v>1396.9199892594468</v>
      </c>
      <c r="R87" s="122">
        <v>1412.5672675748531</v>
      </c>
      <c r="S87" s="122">
        <v>1451.2378672956697</v>
      </c>
      <c r="T87" s="122">
        <v>1568.8568043731209</v>
      </c>
      <c r="U87" s="122">
        <v>1452.2297598548062</v>
      </c>
      <c r="V87" s="122">
        <v>1429.7193504696047</v>
      </c>
      <c r="W87" s="122">
        <v>1426.4624715947054</v>
      </c>
      <c r="X87" s="122">
        <v>1264.2488781739889</v>
      </c>
      <c r="Y87" s="122">
        <v>1108.150981614267</v>
      </c>
      <c r="DA87" s="130" t="s">
        <v>4004</v>
      </c>
    </row>
    <row r="88" spans="1:105" ht="12" customHeight="1" x14ac:dyDescent="0.25">
      <c r="A88" s="97" t="s">
        <v>132</v>
      </c>
      <c r="B88" s="98"/>
      <c r="C88" s="98">
        <v>1567.3166085032906</v>
      </c>
      <c r="D88" s="98">
        <v>1574.126068689111</v>
      </c>
      <c r="E88" s="98">
        <v>1638.3380669187673</v>
      </c>
      <c r="F88" s="98">
        <v>1494.3820213608676</v>
      </c>
      <c r="G88" s="98">
        <v>1666.5657678553464</v>
      </c>
      <c r="H88" s="98">
        <v>1682.9325878284244</v>
      </c>
      <c r="I88" s="98">
        <v>1793.9649683633543</v>
      </c>
      <c r="J88" s="98">
        <v>1684.8214912133858</v>
      </c>
      <c r="K88" s="98">
        <v>1548.9530251363981</v>
      </c>
      <c r="L88" s="98">
        <v>1591.8625795932583</v>
      </c>
      <c r="M88" s="98">
        <v>1661.776169888821</v>
      </c>
      <c r="N88" s="98">
        <v>1593.6472359431873</v>
      </c>
      <c r="O88" s="98">
        <v>1584.4704134422927</v>
      </c>
      <c r="P88" s="98">
        <v>1425.4414258561592</v>
      </c>
      <c r="Q88" s="98">
        <v>1418.5353533672962</v>
      </c>
      <c r="R88" s="98">
        <v>1389.2352494139554</v>
      </c>
      <c r="S88" s="98">
        <v>1351.9163677018757</v>
      </c>
      <c r="T88" s="98">
        <v>1676.1911990038379</v>
      </c>
      <c r="U88" s="98">
        <v>1492.262965604612</v>
      </c>
      <c r="V88" s="98">
        <v>1454.2518653405782</v>
      </c>
      <c r="W88" s="98">
        <v>1489.0642923513178</v>
      </c>
      <c r="X88" s="98">
        <v>1322.0288028843702</v>
      </c>
      <c r="Y88" s="98">
        <v>1154.6883907224376</v>
      </c>
      <c r="DA88" s="63" t="s">
        <v>4005</v>
      </c>
    </row>
    <row r="89" spans="1:105" ht="12" customHeight="1" x14ac:dyDescent="0.25">
      <c r="A89" s="97" t="s">
        <v>131</v>
      </c>
      <c r="B89" s="98"/>
      <c r="C89" s="98">
        <v>1792.8553488884502</v>
      </c>
      <c r="D89" s="98">
        <v>1671.6540240059514</v>
      </c>
      <c r="E89" s="98">
        <v>1835.7165459680459</v>
      </c>
      <c r="F89" s="98">
        <v>1737.0778355588677</v>
      </c>
      <c r="G89" s="98">
        <v>1759.8846994969749</v>
      </c>
      <c r="H89" s="98">
        <v>1820.210260465662</v>
      </c>
      <c r="I89" s="98">
        <v>1876.2242343974769</v>
      </c>
      <c r="J89" s="98">
        <v>1670.9174473138614</v>
      </c>
      <c r="K89" s="98">
        <v>1563.2147063846926</v>
      </c>
      <c r="L89" s="98">
        <v>1630.2301048831523</v>
      </c>
      <c r="M89" s="98">
        <v>1314.6041674682806</v>
      </c>
      <c r="N89" s="98">
        <v>1166.8025049447401</v>
      </c>
      <c r="O89" s="98">
        <v>1403.6884422630551</v>
      </c>
      <c r="P89" s="98">
        <v>1147.0986414666661</v>
      </c>
      <c r="Q89" s="98">
        <v>1161.4962767470317</v>
      </c>
      <c r="R89" s="98">
        <v>1121.9131172092066</v>
      </c>
      <c r="S89" s="98">
        <v>1004.0957156397587</v>
      </c>
      <c r="T89" s="98">
        <v>1707.3087574843662</v>
      </c>
      <c r="U89" s="98">
        <v>1260.2231801307089</v>
      </c>
      <c r="V89" s="98">
        <v>1463.2739609883461</v>
      </c>
      <c r="W89" s="98">
        <v>1475.0828048730987</v>
      </c>
      <c r="X89" s="98">
        <v>1048.6154887827079</v>
      </c>
      <c r="Y89" s="98">
        <v>883.89494146166919</v>
      </c>
      <c r="DA89" s="63" t="s">
        <v>4006</v>
      </c>
    </row>
    <row r="90" spans="1:105" ht="12" customHeight="1" x14ac:dyDescent="0.25">
      <c r="A90" s="100" t="s">
        <v>200</v>
      </c>
      <c r="B90" s="101"/>
      <c r="C90" s="101">
        <v>857.6383776560051</v>
      </c>
      <c r="D90" s="101">
        <v>865.53964358442306</v>
      </c>
      <c r="E90" s="101">
        <v>923.3967861299343</v>
      </c>
      <c r="F90" s="101">
        <v>896.14715314044201</v>
      </c>
      <c r="G90" s="101">
        <v>882.36339404027751</v>
      </c>
      <c r="H90" s="101">
        <v>870.98565276800343</v>
      </c>
      <c r="I90" s="101">
        <v>1000.8646199962328</v>
      </c>
      <c r="J90" s="101">
        <v>774.44525825238202</v>
      </c>
      <c r="K90" s="101">
        <v>737.33780534851405</v>
      </c>
      <c r="L90" s="101">
        <v>705.94449217138867</v>
      </c>
      <c r="M90" s="101">
        <v>526.64863723311532</v>
      </c>
      <c r="N90" s="101">
        <v>394.26687730551384</v>
      </c>
      <c r="O90" s="101">
        <v>656.11909726406714</v>
      </c>
      <c r="P90" s="101">
        <v>480.99679702245606</v>
      </c>
      <c r="Q90" s="101">
        <v>526.13384783250729</v>
      </c>
      <c r="R90" s="101">
        <v>561.45238285469873</v>
      </c>
      <c r="S90" s="101">
        <v>278.41760092003574</v>
      </c>
      <c r="T90" s="101">
        <v>926.32402309097699</v>
      </c>
      <c r="U90" s="101">
        <v>504.24781410564975</v>
      </c>
      <c r="V90" s="101">
        <v>591.5513392471405</v>
      </c>
      <c r="W90" s="101">
        <v>621.77656768849704</v>
      </c>
      <c r="X90" s="101">
        <v>357.98266175827592</v>
      </c>
      <c r="Y90" s="101">
        <v>295.1916528559367</v>
      </c>
      <c r="DA90" s="131" t="s">
        <v>4007</v>
      </c>
    </row>
    <row r="91" spans="1:105" ht="12" customHeight="1" x14ac:dyDescent="0.25">
      <c r="A91" s="103" t="s">
        <v>52</v>
      </c>
      <c r="B91" s="104"/>
      <c r="C91" s="104">
        <v>935.21697123244496</v>
      </c>
      <c r="D91" s="104">
        <v>806.11438042152827</v>
      </c>
      <c r="E91" s="104">
        <v>912.31975983811174</v>
      </c>
      <c r="F91" s="104">
        <v>840.93068241842514</v>
      </c>
      <c r="G91" s="104">
        <v>877.52130545669729</v>
      </c>
      <c r="H91" s="104">
        <v>949.22460769765894</v>
      </c>
      <c r="I91" s="104">
        <v>875.3596144012447</v>
      </c>
      <c r="J91" s="104">
        <v>896.47218906147941</v>
      </c>
      <c r="K91" s="104">
        <v>825.87690103617831</v>
      </c>
      <c r="L91" s="104">
        <v>924.28561271176432</v>
      </c>
      <c r="M91" s="104">
        <v>787.95553023516504</v>
      </c>
      <c r="N91" s="104">
        <v>772.53562763922616</v>
      </c>
      <c r="O91" s="104">
        <v>747.56934499898773</v>
      </c>
      <c r="P91" s="104">
        <v>666.10184444420963</v>
      </c>
      <c r="Q91" s="104">
        <v>635.36242891452457</v>
      </c>
      <c r="R91" s="104">
        <v>560.46073435450774</v>
      </c>
      <c r="S91" s="104">
        <v>725.678114719723</v>
      </c>
      <c r="T91" s="104">
        <v>780.98473439338932</v>
      </c>
      <c r="U91" s="104">
        <v>755.9753660250592</v>
      </c>
      <c r="V91" s="104">
        <v>871.72262174120567</v>
      </c>
      <c r="W91" s="104">
        <v>853.30623718460197</v>
      </c>
      <c r="X91" s="104">
        <v>690.63282702443178</v>
      </c>
      <c r="Y91" s="104">
        <v>588.7032886057325</v>
      </c>
      <c r="DA91" s="132" t="s">
        <v>4008</v>
      </c>
    </row>
    <row r="92" spans="1:105" ht="12" customHeight="1" x14ac:dyDescent="0.25">
      <c r="A92" s="106" t="s">
        <v>124</v>
      </c>
      <c r="B92" s="101"/>
      <c r="C92" s="101">
        <v>1588.1360867967644</v>
      </c>
      <c r="D92" s="101">
        <v>1615.9449323650233</v>
      </c>
      <c r="E92" s="101">
        <v>1599.6609625002454</v>
      </c>
      <c r="F92" s="101">
        <v>1615.5048249689999</v>
      </c>
      <c r="G92" s="101">
        <v>1789.5583274367948</v>
      </c>
      <c r="H92" s="101">
        <v>1577.0799447093491</v>
      </c>
      <c r="I92" s="101">
        <v>1493.9822281116055</v>
      </c>
      <c r="J92" s="101">
        <v>1393.2865397091919</v>
      </c>
      <c r="K92" s="101">
        <v>1360.8306523621477</v>
      </c>
      <c r="L92" s="101">
        <v>1459.5357659058243</v>
      </c>
      <c r="M92" s="101">
        <v>1378.0491862253227</v>
      </c>
      <c r="N92" s="101">
        <v>1307.8480424733682</v>
      </c>
      <c r="O92" s="101">
        <v>1283.6745485256347</v>
      </c>
      <c r="P92" s="101">
        <v>1264.510813752783</v>
      </c>
      <c r="Q92" s="101">
        <v>1272.707011649273</v>
      </c>
      <c r="R92" s="101">
        <v>1304.1922216108283</v>
      </c>
      <c r="S92" s="101">
        <v>1322.1816906284259</v>
      </c>
      <c r="T92" s="101">
        <v>1466.5966423972536</v>
      </c>
      <c r="U92" s="101">
        <v>1288.1027685288104</v>
      </c>
      <c r="V92" s="101">
        <v>1220.2788773185703</v>
      </c>
      <c r="W92" s="101">
        <v>1172.6953816102796</v>
      </c>
      <c r="X92" s="101">
        <v>1132.1370472180947</v>
      </c>
      <c r="Y92" s="101">
        <v>967.91590399371705</v>
      </c>
      <c r="DA92" s="131" t="s">
        <v>4009</v>
      </c>
    </row>
    <row r="93" spans="1:105" ht="12" customHeight="1" x14ac:dyDescent="0.25">
      <c r="A93" s="107" t="s">
        <v>123</v>
      </c>
      <c r="B93" s="104"/>
      <c r="C93" s="104">
        <v>1014.0648345209976</v>
      </c>
      <c r="D93" s="104">
        <v>1024.9165662631249</v>
      </c>
      <c r="E93" s="104">
        <v>960.89797599232361</v>
      </c>
      <c r="F93" s="104">
        <v>1112.5408348950368</v>
      </c>
      <c r="G93" s="104">
        <v>1090.2029466753031</v>
      </c>
      <c r="H93" s="104">
        <v>1086.590827869439</v>
      </c>
      <c r="I93" s="104">
        <v>879.78298173934832</v>
      </c>
      <c r="J93" s="104">
        <v>949.80967821122738</v>
      </c>
      <c r="K93" s="104">
        <v>869.56396850147621</v>
      </c>
      <c r="L93" s="104">
        <v>988.32884621950234</v>
      </c>
      <c r="M93" s="104">
        <v>901.05406373702897</v>
      </c>
      <c r="N93" s="104">
        <v>839.27257061218916</v>
      </c>
      <c r="O93" s="104">
        <v>865.0203600576873</v>
      </c>
      <c r="P93" s="104">
        <v>861.39239426830181</v>
      </c>
      <c r="Q93" s="104">
        <v>812.02828073872979</v>
      </c>
      <c r="R93" s="104">
        <v>916.74076404810614</v>
      </c>
      <c r="S93" s="104">
        <v>813.97530967491798</v>
      </c>
      <c r="T93" s="104">
        <v>1121.4683749978485</v>
      </c>
      <c r="U93" s="104">
        <v>885.80024264035399</v>
      </c>
      <c r="V93" s="104">
        <v>993.387818975183</v>
      </c>
      <c r="W93" s="104">
        <v>944.5253973759917</v>
      </c>
      <c r="X93" s="104">
        <v>846.80144497059564</v>
      </c>
      <c r="Y93" s="104">
        <v>885.87265660948651</v>
      </c>
      <c r="DA93" s="132" t="s">
        <v>4010</v>
      </c>
    </row>
    <row r="94" spans="1:105" ht="12" customHeight="1" x14ac:dyDescent="0.25">
      <c r="A94" s="108" t="s">
        <v>50</v>
      </c>
      <c r="B94" s="98"/>
      <c r="C94" s="98">
        <v>311.80401104729629</v>
      </c>
      <c r="D94" s="98">
        <v>328.74882784685485</v>
      </c>
      <c r="E94" s="98">
        <v>255.32256722415511</v>
      </c>
      <c r="F94" s="98">
        <v>367.64017815237145</v>
      </c>
      <c r="G94" s="98">
        <v>347.68117084900797</v>
      </c>
      <c r="H94" s="98">
        <v>354.32602533609207</v>
      </c>
      <c r="I94" s="98">
        <v>179.4502516636945</v>
      </c>
      <c r="J94" s="98">
        <v>238.83226948752201</v>
      </c>
      <c r="K94" s="98">
        <v>185.84542875810607</v>
      </c>
      <c r="L94" s="98">
        <v>239.6475078125188</v>
      </c>
      <c r="M94" s="98">
        <v>178.54670636778908</v>
      </c>
      <c r="N94" s="98">
        <v>139.46537622312707</v>
      </c>
      <c r="O94" s="98">
        <v>103.07776505722096</v>
      </c>
      <c r="P94" s="98">
        <v>146.24219971039514</v>
      </c>
      <c r="Q94" s="98">
        <v>149.50112752537649</v>
      </c>
      <c r="R94" s="98">
        <v>213.65054184919529</v>
      </c>
      <c r="S94" s="98">
        <v>133.99503652963318</v>
      </c>
      <c r="T94" s="98">
        <v>324.98595955842529</v>
      </c>
      <c r="U94" s="98">
        <v>165.70812227928946</v>
      </c>
      <c r="V94" s="98">
        <v>194.32366195058535</v>
      </c>
      <c r="W94" s="98">
        <v>176.77355567805969</v>
      </c>
      <c r="X94" s="98">
        <v>123.56717136881154</v>
      </c>
      <c r="Y94" s="98">
        <v>141.96170493353199</v>
      </c>
      <c r="DA94" s="63" t="s">
        <v>4011</v>
      </c>
    </row>
    <row r="95" spans="1:105" ht="12" customHeight="1" x14ac:dyDescent="0.25">
      <c r="A95" s="108" t="s">
        <v>52</v>
      </c>
      <c r="B95" s="98"/>
      <c r="C95" s="98">
        <v>702.26082347370129</v>
      </c>
      <c r="D95" s="98">
        <v>696.16773841627014</v>
      </c>
      <c r="E95" s="98">
        <v>705.57540876816859</v>
      </c>
      <c r="F95" s="98">
        <v>744.90065674266543</v>
      </c>
      <c r="G95" s="98">
        <v>742.5217758262952</v>
      </c>
      <c r="H95" s="98">
        <v>732.26480253334694</v>
      </c>
      <c r="I95" s="98">
        <v>700.33273007565356</v>
      </c>
      <c r="J95" s="98">
        <v>710.97740872370537</v>
      </c>
      <c r="K95" s="98">
        <v>683.71853974337012</v>
      </c>
      <c r="L95" s="98">
        <v>748.68133840698374</v>
      </c>
      <c r="M95" s="98">
        <v>722.5073573692398</v>
      </c>
      <c r="N95" s="98">
        <v>699.80719438906226</v>
      </c>
      <c r="O95" s="98">
        <v>761.94259500046633</v>
      </c>
      <c r="P95" s="98">
        <v>715.15019455790673</v>
      </c>
      <c r="Q95" s="98">
        <v>662.52715321335347</v>
      </c>
      <c r="R95" s="98">
        <v>703.09022219891096</v>
      </c>
      <c r="S95" s="98">
        <v>679.98027314528474</v>
      </c>
      <c r="T95" s="98">
        <v>796.48241543942288</v>
      </c>
      <c r="U95" s="98">
        <v>720.09212036106464</v>
      </c>
      <c r="V95" s="98">
        <v>799.06415702459742</v>
      </c>
      <c r="W95" s="98">
        <v>767.75184169793215</v>
      </c>
      <c r="X95" s="98">
        <v>723.23427360178425</v>
      </c>
      <c r="Y95" s="98">
        <v>743.91095167595461</v>
      </c>
      <c r="DA95" s="63" t="s">
        <v>4012</v>
      </c>
    </row>
    <row r="96" spans="1:105" ht="12" customHeight="1" x14ac:dyDescent="0.25">
      <c r="A96" s="106" t="s">
        <v>122</v>
      </c>
      <c r="B96" s="101"/>
      <c r="C96" s="101">
        <v>1593.1271565445782</v>
      </c>
      <c r="D96" s="101">
        <v>1657.5910451091502</v>
      </c>
      <c r="E96" s="101">
        <v>1624.0538344536378</v>
      </c>
      <c r="F96" s="101">
        <v>1683.0270684823047</v>
      </c>
      <c r="G96" s="101">
        <v>1666.1873765920623</v>
      </c>
      <c r="H96" s="101">
        <v>1680.6760085240112</v>
      </c>
      <c r="I96" s="101">
        <v>1597.2010031602651</v>
      </c>
      <c r="J96" s="101">
        <v>1506.2856474046662</v>
      </c>
      <c r="K96" s="101">
        <v>1420.3130116713464</v>
      </c>
      <c r="L96" s="101">
        <v>1554.7059073508997</v>
      </c>
      <c r="M96" s="101">
        <v>1520.3397269232073</v>
      </c>
      <c r="N96" s="101">
        <v>1514.2213984163982</v>
      </c>
      <c r="O96" s="101">
        <v>1522.6372347362376</v>
      </c>
      <c r="P96" s="101">
        <v>1484.0148910843072</v>
      </c>
      <c r="Q96" s="101">
        <v>1454.8452562109701</v>
      </c>
      <c r="R96" s="101">
        <v>1504.0108578037059</v>
      </c>
      <c r="S96" s="101">
        <v>1560.2110353206297</v>
      </c>
      <c r="T96" s="101">
        <v>1542.0209528795722</v>
      </c>
      <c r="U96" s="101">
        <v>1486.6541089278244</v>
      </c>
      <c r="V96" s="101">
        <v>1531.6568116774649</v>
      </c>
      <c r="W96" s="101">
        <v>1493.5514033422892</v>
      </c>
      <c r="X96" s="101">
        <v>1370.1284081835242</v>
      </c>
      <c r="Y96" s="101">
        <v>1227.2114378256954</v>
      </c>
      <c r="DA96" s="131" t="s">
        <v>4013</v>
      </c>
    </row>
    <row r="97" spans="1:105" ht="12" customHeight="1" x14ac:dyDescent="0.25">
      <c r="A97" s="107" t="s">
        <v>121</v>
      </c>
      <c r="B97" s="104"/>
      <c r="C97" s="104">
        <v>1452.2157519949301</v>
      </c>
      <c r="D97" s="104">
        <v>1657.7974748798244</v>
      </c>
      <c r="E97" s="104">
        <v>1718.4174915199922</v>
      </c>
      <c r="F97" s="104">
        <v>1552.2837793016854</v>
      </c>
      <c r="G97" s="104">
        <v>1557.9526827562627</v>
      </c>
      <c r="H97" s="104">
        <v>1572.565968306026</v>
      </c>
      <c r="I97" s="104">
        <v>1438.6464815213653</v>
      </c>
      <c r="J97" s="104">
        <v>1276.5783926304557</v>
      </c>
      <c r="K97" s="104">
        <v>1311.7183036957103</v>
      </c>
      <c r="L97" s="104">
        <v>1246.911497844239</v>
      </c>
      <c r="M97" s="104">
        <v>1453.6128893521111</v>
      </c>
      <c r="N97" s="104">
        <v>1295.4206114810042</v>
      </c>
      <c r="O97" s="104">
        <v>1204.671796722452</v>
      </c>
      <c r="P97" s="104">
        <v>1196.2767974728281</v>
      </c>
      <c r="Q97" s="104">
        <v>1262.4628098288356</v>
      </c>
      <c r="R97" s="104">
        <v>1336.1718364498504</v>
      </c>
      <c r="S97" s="104">
        <v>1498.781196923024</v>
      </c>
      <c r="T97" s="104">
        <v>1459.170933920266</v>
      </c>
      <c r="U97" s="104">
        <v>1430.9925291189027</v>
      </c>
      <c r="V97" s="104">
        <v>1322.3781385591626</v>
      </c>
      <c r="W97" s="104">
        <v>1402.7002647217446</v>
      </c>
      <c r="X97" s="104">
        <v>1161.3744416520194</v>
      </c>
      <c r="Y97" s="104">
        <v>966.62375153121661</v>
      </c>
      <c r="DA97" s="132" t="s">
        <v>4014</v>
      </c>
    </row>
    <row r="98" spans="1:105" ht="12" customHeight="1" x14ac:dyDescent="0.25">
      <c r="A98" s="108" t="s">
        <v>53</v>
      </c>
      <c r="B98" s="98"/>
      <c r="C98" s="98">
        <v>629.67860293016054</v>
      </c>
      <c r="D98" s="98">
        <v>775.04110504607115</v>
      </c>
      <c r="E98" s="98">
        <v>814.34760009926401</v>
      </c>
      <c r="F98" s="98">
        <v>705.46520714035864</v>
      </c>
      <c r="G98" s="98">
        <v>675.55224806316426</v>
      </c>
      <c r="H98" s="98">
        <v>674.28001717750431</v>
      </c>
      <c r="I98" s="98">
        <v>593.97566471587731</v>
      </c>
      <c r="J98" s="98">
        <v>457.38393920711098</v>
      </c>
      <c r="K98" s="98">
        <v>491.14246108203156</v>
      </c>
      <c r="L98" s="98">
        <v>498.8804098649432</v>
      </c>
      <c r="M98" s="98">
        <v>582.45246610430752</v>
      </c>
      <c r="N98" s="98">
        <v>448.90171506570067</v>
      </c>
      <c r="O98" s="98">
        <v>373.80942943652718</v>
      </c>
      <c r="P98" s="98">
        <v>387.54149325323289</v>
      </c>
      <c r="Q98" s="98">
        <v>403.38643311783767</v>
      </c>
      <c r="R98" s="98">
        <v>444.10188683006129</v>
      </c>
      <c r="S98" s="98">
        <v>600.68030645096928</v>
      </c>
      <c r="T98" s="98">
        <v>584.51739897646462</v>
      </c>
      <c r="U98" s="98">
        <v>536.52961177399152</v>
      </c>
      <c r="V98" s="98">
        <v>406.73594536498365</v>
      </c>
      <c r="W98" s="98">
        <v>517.49405170911064</v>
      </c>
      <c r="X98" s="98">
        <v>321.38456604923908</v>
      </c>
      <c r="Y98" s="98">
        <v>221.09099538079028</v>
      </c>
      <c r="DA98" s="63" t="s">
        <v>4015</v>
      </c>
    </row>
    <row r="99" spans="1:105" ht="12" customHeight="1" x14ac:dyDescent="0.25">
      <c r="A99" s="108" t="s">
        <v>52</v>
      </c>
      <c r="B99" s="98"/>
      <c r="C99" s="98">
        <v>822.53714906476944</v>
      </c>
      <c r="D99" s="98">
        <v>882.75636983375318</v>
      </c>
      <c r="E99" s="98">
        <v>904.06989142072769</v>
      </c>
      <c r="F99" s="98">
        <v>846.81857216132698</v>
      </c>
      <c r="G99" s="98">
        <v>882.40043469309865</v>
      </c>
      <c r="H99" s="98">
        <v>898.28595112852167</v>
      </c>
      <c r="I99" s="98">
        <v>844.6708168054879</v>
      </c>
      <c r="J99" s="98">
        <v>819.19445342334507</v>
      </c>
      <c r="K99" s="98">
        <v>820.57584261367936</v>
      </c>
      <c r="L99" s="98">
        <v>748.03108797929519</v>
      </c>
      <c r="M99" s="98">
        <v>871.16042324780381</v>
      </c>
      <c r="N99" s="98">
        <v>846.51889641530317</v>
      </c>
      <c r="O99" s="98">
        <v>830.86236728592485</v>
      </c>
      <c r="P99" s="98">
        <v>808.73530421959504</v>
      </c>
      <c r="Q99" s="98">
        <v>859.07637671099826</v>
      </c>
      <c r="R99" s="98">
        <v>892.06994961978887</v>
      </c>
      <c r="S99" s="98">
        <v>898.10089047205486</v>
      </c>
      <c r="T99" s="98">
        <v>874.65353494380145</v>
      </c>
      <c r="U99" s="98">
        <v>894.46291734491103</v>
      </c>
      <c r="V99" s="98">
        <v>915.64219319417896</v>
      </c>
      <c r="W99" s="98">
        <v>885.20621301263384</v>
      </c>
      <c r="X99" s="98">
        <v>839.98987560278044</v>
      </c>
      <c r="Y99" s="98">
        <v>745.53275615042651</v>
      </c>
      <c r="DA99" s="63" t="s">
        <v>4016</v>
      </c>
    </row>
    <row r="100" spans="1:105" ht="12" customHeight="1" x14ac:dyDescent="0.25">
      <c r="A100" s="121" t="s">
        <v>54</v>
      </c>
      <c r="B100" s="122"/>
      <c r="C100" s="122">
        <v>913.51636170994857</v>
      </c>
      <c r="D100" s="122">
        <v>831.3157127086713</v>
      </c>
      <c r="E100" s="122">
        <v>844.62850211668956</v>
      </c>
      <c r="F100" s="122">
        <v>818.76897078932905</v>
      </c>
      <c r="G100" s="122">
        <v>868.05880379785913</v>
      </c>
      <c r="H100" s="122">
        <v>844.74473814575629</v>
      </c>
      <c r="I100" s="122">
        <v>796.98761687845797</v>
      </c>
      <c r="J100" s="122">
        <v>751.0353485183881</v>
      </c>
      <c r="K100" s="122">
        <v>698.23236249513923</v>
      </c>
      <c r="L100" s="122">
        <v>726.08884455574946</v>
      </c>
      <c r="M100" s="122">
        <v>773.79191722579014</v>
      </c>
      <c r="N100" s="122">
        <v>748.9562010123924</v>
      </c>
      <c r="O100" s="122">
        <v>713.4591603804023</v>
      </c>
      <c r="P100" s="122">
        <v>663.96865384542843</v>
      </c>
      <c r="Q100" s="122">
        <v>700.546262870634</v>
      </c>
      <c r="R100" s="122">
        <v>696.61395183674415</v>
      </c>
      <c r="S100" s="122">
        <v>735.02703166066919</v>
      </c>
      <c r="T100" s="122">
        <v>757.66432037406435</v>
      </c>
      <c r="U100" s="122">
        <v>713.30492586773005</v>
      </c>
      <c r="V100" s="122">
        <v>690.68685257699588</v>
      </c>
      <c r="W100" s="122">
        <v>677.47362641706422</v>
      </c>
      <c r="X100" s="122">
        <v>662.46571856487674</v>
      </c>
      <c r="Y100" s="122">
        <v>626.19079022234678</v>
      </c>
      <c r="DA100" s="130" t="s">
        <v>4017</v>
      </c>
    </row>
    <row r="101" spans="1:105" ht="12" customHeight="1" x14ac:dyDescent="0.25">
      <c r="A101" s="97" t="s">
        <v>203</v>
      </c>
      <c r="B101" s="98"/>
      <c r="C101" s="98">
        <v>1181.2033162948187</v>
      </c>
      <c r="D101" s="98">
        <v>1105.0802637804993</v>
      </c>
      <c r="E101" s="98">
        <v>1070.2416539056087</v>
      </c>
      <c r="F101" s="98">
        <v>946.97107539351509</v>
      </c>
      <c r="G101" s="98">
        <v>1151.3605207299443</v>
      </c>
      <c r="H101" s="98">
        <v>1137.7503614203922</v>
      </c>
      <c r="I101" s="98">
        <v>1300.8219295081572</v>
      </c>
      <c r="J101" s="98">
        <v>1155.254981561478</v>
      </c>
      <c r="K101" s="98">
        <v>1150.42200934112</v>
      </c>
      <c r="L101" s="98">
        <v>961.93987728488514</v>
      </c>
      <c r="M101" s="98">
        <v>1271.9458593228978</v>
      </c>
      <c r="N101" s="98">
        <v>1250.6869327510335</v>
      </c>
      <c r="O101" s="98">
        <v>1125.7293981626128</v>
      </c>
      <c r="P101" s="98">
        <v>991.20801521830151</v>
      </c>
      <c r="Q101" s="98">
        <v>1094.9533601710309</v>
      </c>
      <c r="R101" s="98">
        <v>986.25674021357111</v>
      </c>
      <c r="S101" s="98">
        <v>1008.9981877018313</v>
      </c>
      <c r="T101" s="98">
        <v>1123.7541940587651</v>
      </c>
      <c r="U101" s="98">
        <v>1080.0611909271793</v>
      </c>
      <c r="V101" s="98">
        <v>1063.4528832165975</v>
      </c>
      <c r="W101" s="98">
        <v>1149.9983830100903</v>
      </c>
      <c r="X101" s="98">
        <v>1017.6593922769126</v>
      </c>
      <c r="Y101" s="98">
        <v>928.7509381592281</v>
      </c>
      <c r="DA101" s="63" t="s">
        <v>4018</v>
      </c>
    </row>
    <row r="102" spans="1:105" ht="12" customHeight="1" x14ac:dyDescent="0.25">
      <c r="A102" s="97" t="s">
        <v>50</v>
      </c>
      <c r="B102" s="98"/>
      <c r="C102" s="98">
        <v>1145.4150276611463</v>
      </c>
      <c r="D102" s="98">
        <v>944.38213882006755</v>
      </c>
      <c r="E102" s="98">
        <v>990.16822766444307</v>
      </c>
      <c r="F102" s="98">
        <v>885.58339076283221</v>
      </c>
      <c r="G102" s="98">
        <v>1049.6351169725613</v>
      </c>
      <c r="H102" s="98">
        <v>924.57220548145244</v>
      </c>
      <c r="I102" s="98">
        <v>905.56743684346782</v>
      </c>
      <c r="J102" s="98">
        <v>776.28401174524413</v>
      </c>
      <c r="K102" s="98">
        <v>811.27906710749721</v>
      </c>
      <c r="L102" s="98">
        <v>830.74869394878988</v>
      </c>
      <c r="M102" s="98">
        <v>940.88733592657775</v>
      </c>
      <c r="N102" s="98">
        <v>820.98800156598293</v>
      </c>
      <c r="O102" s="98">
        <v>762.24284969281098</v>
      </c>
      <c r="P102" s="98">
        <v>745.31627100184369</v>
      </c>
      <c r="Q102" s="98">
        <v>782.65805934352488</v>
      </c>
      <c r="R102" s="98">
        <v>771.55970641221109</v>
      </c>
      <c r="S102" s="98">
        <v>858.47795712493701</v>
      </c>
      <c r="T102" s="98">
        <v>870.9527203958088</v>
      </c>
      <c r="U102" s="98">
        <v>879.22410584638635</v>
      </c>
      <c r="V102" s="98">
        <v>812.10800384601339</v>
      </c>
      <c r="W102" s="98">
        <v>770.26188443964361</v>
      </c>
      <c r="X102" s="98">
        <v>730.5960120146467</v>
      </c>
      <c r="Y102" s="98">
        <v>682.05499597496612</v>
      </c>
      <c r="DA102" s="63" t="s">
        <v>4019</v>
      </c>
    </row>
    <row r="103" spans="1:105" ht="12" customHeight="1" x14ac:dyDescent="0.25">
      <c r="A103" s="109" t="s">
        <v>120</v>
      </c>
      <c r="B103" s="33"/>
      <c r="C103" s="33">
        <v>790.83066517512623</v>
      </c>
      <c r="D103" s="33">
        <v>754.80855038397237</v>
      </c>
      <c r="E103" s="33">
        <v>742.68217579971838</v>
      </c>
      <c r="F103" s="33">
        <v>765.6356844302187</v>
      </c>
      <c r="G103" s="33">
        <v>752.15540657756196</v>
      </c>
      <c r="H103" s="33">
        <v>792.05963789043665</v>
      </c>
      <c r="I103" s="33">
        <v>716.23243150957649</v>
      </c>
      <c r="J103" s="33">
        <v>683.41856475307611</v>
      </c>
      <c r="K103" s="33">
        <v>602.30412440981013</v>
      </c>
      <c r="L103" s="33">
        <v>664.69692910359993</v>
      </c>
      <c r="M103" s="33">
        <v>650.13552300809488</v>
      </c>
      <c r="N103" s="33">
        <v>651.65816681480862</v>
      </c>
      <c r="O103" s="33">
        <v>638.71118222737164</v>
      </c>
      <c r="P103" s="33">
        <v>578.89515762446115</v>
      </c>
      <c r="Q103" s="33">
        <v>611.56236723266761</v>
      </c>
      <c r="R103" s="33">
        <v>618.7799189798825</v>
      </c>
      <c r="S103" s="33">
        <v>649.70351547331677</v>
      </c>
      <c r="T103" s="33">
        <v>641.12771072137673</v>
      </c>
      <c r="U103" s="33">
        <v>613.48344380230401</v>
      </c>
      <c r="V103" s="33">
        <v>602.08274749722841</v>
      </c>
      <c r="W103" s="33">
        <v>607.53177964921838</v>
      </c>
      <c r="X103" s="33">
        <v>604.00525099418439</v>
      </c>
      <c r="Y103" s="33">
        <v>577.29954573758869</v>
      </c>
      <c r="DA103" s="60" t="s">
        <v>4020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207</v>
      </c>
      <c r="B105" s="117"/>
      <c r="C105" s="117">
        <f t="shared" ref="C105:Q105" si="35">C106+C109+C111+C120</f>
        <v>6886.7220508576711</v>
      </c>
      <c r="D105" s="117">
        <f t="shared" si="35"/>
        <v>11735.584107516155</v>
      </c>
      <c r="E105" s="117">
        <f t="shared" si="35"/>
        <v>11419.555362190958</v>
      </c>
      <c r="F105" s="117">
        <f t="shared" si="35"/>
        <v>12324.568401075832</v>
      </c>
      <c r="G105" s="117">
        <f t="shared" si="35"/>
        <v>12342.805975913887</v>
      </c>
      <c r="H105" s="117">
        <f t="shared" si="35"/>
        <v>10783.93751836417</v>
      </c>
      <c r="I105" s="117">
        <f t="shared" si="35"/>
        <v>9413.8629604586895</v>
      </c>
      <c r="J105" s="117">
        <f t="shared" si="35"/>
        <v>9230.9987875885072</v>
      </c>
      <c r="K105" s="117">
        <f t="shared" si="35"/>
        <v>10348.480002003991</v>
      </c>
      <c r="L105" s="117">
        <f t="shared" si="35"/>
        <v>12566.2563295739</v>
      </c>
      <c r="M105" s="117">
        <f t="shared" si="35"/>
        <v>11803.297595900667</v>
      </c>
      <c r="N105" s="117">
        <f t="shared" si="35"/>
        <v>12357.121767928664</v>
      </c>
      <c r="O105" s="117">
        <f t="shared" si="35"/>
        <v>11542.14643908477</v>
      </c>
      <c r="P105" s="117">
        <f t="shared" si="35"/>
        <v>10423.209671595831</v>
      </c>
      <c r="Q105" s="117">
        <f t="shared" si="35"/>
        <v>10270.746883423817</v>
      </c>
      <c r="R105" s="117">
        <f t="shared" ref="R105:V105" si="36">R106+R109+R111+R120</f>
        <v>9706.8403515243499</v>
      </c>
      <c r="S105" s="117">
        <f t="shared" si="36"/>
        <v>9071.0813716723078</v>
      </c>
      <c r="T105" s="117">
        <f t="shared" si="36"/>
        <v>8407.2530893430576</v>
      </c>
      <c r="U105" s="117">
        <f t="shared" si="36"/>
        <v>8655.5457177438511</v>
      </c>
      <c r="V105" s="117">
        <f t="shared" si="36"/>
        <v>8213.4894760852658</v>
      </c>
      <c r="W105" s="117">
        <f t="shared" ref="W105:Y105" si="37">W106+W109+W111+W120</f>
        <v>7460.9776836768406</v>
      </c>
      <c r="X105" s="117">
        <f t="shared" si="37"/>
        <v>6393.8055834926909</v>
      </c>
      <c r="Y105" s="117">
        <f t="shared" si="37"/>
        <v>5295.946594761439</v>
      </c>
      <c r="DA105" s="129" t="s">
        <v>4021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5588.5254705346697</v>
      </c>
      <c r="D106" s="122">
        <f t="shared" si="38"/>
        <v>9991.7604502909853</v>
      </c>
      <c r="E106" s="122">
        <f t="shared" si="38"/>
        <v>9137.7678035341687</v>
      </c>
      <c r="F106" s="122">
        <f t="shared" si="38"/>
        <v>10036.607534787097</v>
      </c>
      <c r="G106" s="122">
        <f t="shared" si="38"/>
        <v>10045.901136028822</v>
      </c>
      <c r="H106" s="122">
        <f t="shared" si="38"/>
        <v>8645.4880714418341</v>
      </c>
      <c r="I106" s="122">
        <f t="shared" si="38"/>
        <v>7122.6846189439284</v>
      </c>
      <c r="J106" s="122">
        <f t="shared" si="38"/>
        <v>7235.3203356755384</v>
      </c>
      <c r="K106" s="122">
        <f t="shared" si="38"/>
        <v>8169.8201811246208</v>
      </c>
      <c r="L106" s="122">
        <f t="shared" si="38"/>
        <v>10136.842786908461</v>
      </c>
      <c r="M106" s="122">
        <f t="shared" si="38"/>
        <v>9151.4206559804661</v>
      </c>
      <c r="N106" s="122">
        <f t="shared" si="38"/>
        <v>9783.1878229961821</v>
      </c>
      <c r="O106" s="122">
        <f t="shared" si="38"/>
        <v>9238.2760118113329</v>
      </c>
      <c r="P106" s="122">
        <f t="shared" si="38"/>
        <v>8149.546474479991</v>
      </c>
      <c r="Q106" s="122">
        <f t="shared" si="38"/>
        <v>7966.8938021635931</v>
      </c>
      <c r="R106" s="122">
        <f t="shared" ref="R106:V106" si="39">SUM(R107:R108)</f>
        <v>7409.3390677488906</v>
      </c>
      <c r="S106" s="122">
        <f t="shared" si="39"/>
        <v>6797.9555301331748</v>
      </c>
      <c r="T106" s="122">
        <f t="shared" si="39"/>
        <v>6065.7281812179554</v>
      </c>
      <c r="U106" s="122">
        <f t="shared" si="39"/>
        <v>6324.0045706914416</v>
      </c>
      <c r="V106" s="122">
        <f t="shared" si="39"/>
        <v>5921.3699237476449</v>
      </c>
      <c r="W106" s="122">
        <f t="shared" ref="W106:Y106" si="40">SUM(W107:W108)</f>
        <v>5058.8147023265892</v>
      </c>
      <c r="X106" s="122">
        <f t="shared" si="40"/>
        <v>4031.3072631382984</v>
      </c>
      <c r="Y106" s="122">
        <f t="shared" si="40"/>
        <v>3307.6863205721352</v>
      </c>
      <c r="DA106" s="130" t="s">
        <v>4022</v>
      </c>
    </row>
    <row r="107" spans="1:105" ht="12" customHeight="1" x14ac:dyDescent="0.25">
      <c r="A107" s="97" t="s">
        <v>198</v>
      </c>
      <c r="B107" s="98"/>
      <c r="C107" s="98">
        <v>5578.6906579263314</v>
      </c>
      <c r="D107" s="98">
        <v>9974.6930611062417</v>
      </c>
      <c r="E107" s="98">
        <v>9112.0787879152886</v>
      </c>
      <c r="F107" s="98">
        <v>10004.285597490391</v>
      </c>
      <c r="G107" s="98">
        <v>10015.007187566887</v>
      </c>
      <c r="H107" s="98">
        <v>8624.3423699772993</v>
      </c>
      <c r="I107" s="98">
        <v>7108.9036434342497</v>
      </c>
      <c r="J107" s="98">
        <v>7220.1773641376676</v>
      </c>
      <c r="K107" s="98">
        <v>8152.1097814867435</v>
      </c>
      <c r="L107" s="98">
        <v>10111.73763172192</v>
      </c>
      <c r="M107" s="98">
        <v>9121.0278778554839</v>
      </c>
      <c r="N107" s="98">
        <v>9750.4073071993735</v>
      </c>
      <c r="O107" s="98">
        <v>9208.635931971321</v>
      </c>
      <c r="P107" s="98">
        <v>8123.1265087755683</v>
      </c>
      <c r="Q107" s="98">
        <v>7940.5418586354681</v>
      </c>
      <c r="R107" s="98">
        <v>7385.065720758007</v>
      </c>
      <c r="S107" s="98">
        <v>6778.3348675846073</v>
      </c>
      <c r="T107" s="98">
        <v>6046.774175485325</v>
      </c>
      <c r="U107" s="98">
        <v>6304.0430562962729</v>
      </c>
      <c r="V107" s="98">
        <v>5902.3439813243485</v>
      </c>
      <c r="W107" s="98">
        <v>5042.6676830944807</v>
      </c>
      <c r="X107" s="98">
        <v>4018.9942882260762</v>
      </c>
      <c r="Y107" s="98">
        <v>3297.948172541955</v>
      </c>
      <c r="DA107" s="63" t="s">
        <v>4023</v>
      </c>
    </row>
    <row r="108" spans="1:105" ht="12" customHeight="1" x14ac:dyDescent="0.25">
      <c r="A108" s="97" t="s">
        <v>53</v>
      </c>
      <c r="B108" s="98"/>
      <c r="C108" s="98">
        <v>9.834812608338213</v>
      </c>
      <c r="D108" s="98">
        <v>17.067389184743412</v>
      </c>
      <c r="E108" s="98">
        <v>25.689015618880429</v>
      </c>
      <c r="F108" s="98">
        <v>32.321937296707048</v>
      </c>
      <c r="G108" s="98">
        <v>30.893948461935736</v>
      </c>
      <c r="H108" s="98">
        <v>21.145701464535435</v>
      </c>
      <c r="I108" s="98">
        <v>13.780975509678521</v>
      </c>
      <c r="J108" s="98">
        <v>15.142971537871105</v>
      </c>
      <c r="K108" s="98">
        <v>17.710399637876893</v>
      </c>
      <c r="L108" s="98">
        <v>25.105155186540383</v>
      </c>
      <c r="M108" s="98">
        <v>30.392778124982467</v>
      </c>
      <c r="N108" s="98">
        <v>32.78051579680816</v>
      </c>
      <c r="O108" s="98">
        <v>29.64007984001222</v>
      </c>
      <c r="P108" s="98">
        <v>26.419965704422427</v>
      </c>
      <c r="Q108" s="98">
        <v>26.351943528125375</v>
      </c>
      <c r="R108" s="98">
        <v>24.273346990883383</v>
      </c>
      <c r="S108" s="98">
        <v>19.620662548567729</v>
      </c>
      <c r="T108" s="98">
        <v>18.954005732630087</v>
      </c>
      <c r="U108" s="98">
        <v>19.961514395168781</v>
      </c>
      <c r="V108" s="98">
        <v>19.025942423296215</v>
      </c>
      <c r="W108" s="98">
        <v>16.147019232108089</v>
      </c>
      <c r="X108" s="98">
        <v>12.312974912222376</v>
      </c>
      <c r="Y108" s="98">
        <v>9.7381480301801293</v>
      </c>
      <c r="DA108" s="63" t="s">
        <v>4024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31.520475605046503</v>
      </c>
      <c r="D109" s="122">
        <f t="shared" si="41"/>
        <v>33.744975336014789</v>
      </c>
      <c r="E109" s="122">
        <f t="shared" si="41"/>
        <v>32.096035431728438</v>
      </c>
      <c r="F109" s="122">
        <f t="shared" si="41"/>
        <v>23.044167091215016</v>
      </c>
      <c r="G109" s="122">
        <f t="shared" si="41"/>
        <v>20.636138361585463</v>
      </c>
      <c r="H109" s="122">
        <f t="shared" si="41"/>
        <v>42.680833611416382</v>
      </c>
      <c r="I109" s="122">
        <f t="shared" si="41"/>
        <v>65.867246358305081</v>
      </c>
      <c r="J109" s="122">
        <f t="shared" si="41"/>
        <v>29.003355010867288</v>
      </c>
      <c r="K109" s="122">
        <f t="shared" si="41"/>
        <v>24.702037511742816</v>
      </c>
      <c r="L109" s="122">
        <f t="shared" si="41"/>
        <v>45.064775158119538</v>
      </c>
      <c r="M109" s="122">
        <f t="shared" si="41"/>
        <v>25.601605227675346</v>
      </c>
      <c r="N109" s="122">
        <f t="shared" si="41"/>
        <v>21.890617137646665</v>
      </c>
      <c r="O109" s="122">
        <f t="shared" si="41"/>
        <v>14.324557291964087</v>
      </c>
      <c r="P109" s="122">
        <f t="shared" si="41"/>
        <v>7.3184811428045826</v>
      </c>
      <c r="Q109" s="122">
        <f t="shared" si="41"/>
        <v>9.9384189503103499</v>
      </c>
      <c r="R109" s="122">
        <f t="shared" si="41"/>
        <v>7.0723132945021261</v>
      </c>
      <c r="S109" s="122">
        <f t="shared" si="41"/>
        <v>16.84397975482656</v>
      </c>
      <c r="T109" s="122">
        <f t="shared" si="41"/>
        <v>12.728581877726647</v>
      </c>
      <c r="U109" s="122">
        <f t="shared" si="41"/>
        <v>12.193187124481561</v>
      </c>
      <c r="V109" s="122">
        <f t="shared" si="41"/>
        <v>11.955009703917215</v>
      </c>
      <c r="W109" s="122">
        <f t="shared" si="41"/>
        <v>4.3521428899169416</v>
      </c>
      <c r="X109" s="122">
        <f t="shared" si="41"/>
        <v>10.043236929392434</v>
      </c>
      <c r="Y109" s="122">
        <f t="shared" si="41"/>
        <v>17.319253023901027</v>
      </c>
      <c r="DA109" s="130" t="s">
        <v>4025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31.520475605046503</v>
      </c>
      <c r="D110" s="98">
        <f>IF(RES_hhdet_in_fec!D110=0,0,RES_hhdet_in_fec!D110*1000*11630/RES_hhdet_in_new!D107)</f>
        <v>33.744975336014789</v>
      </c>
      <c r="E110" s="98">
        <f>IF(RES_hhdet_in_fec!E110=0,0,RES_hhdet_in_fec!E110*1000*11630/RES_hhdet_in_new!E107)</f>
        <v>32.096035431728438</v>
      </c>
      <c r="F110" s="98">
        <f>IF(RES_hhdet_in_fec!F110=0,0,RES_hhdet_in_fec!F110*1000*11630/RES_hhdet_in_new!F107)</f>
        <v>23.044167091215016</v>
      </c>
      <c r="G110" s="98">
        <f>IF(RES_hhdet_in_fec!G110=0,0,RES_hhdet_in_fec!G110*1000*11630/RES_hhdet_in_new!G107)</f>
        <v>20.636138361585463</v>
      </c>
      <c r="H110" s="98">
        <f>IF(RES_hhdet_in_fec!H110=0,0,RES_hhdet_in_fec!H110*1000*11630/RES_hhdet_in_new!H107)</f>
        <v>42.680833611416382</v>
      </c>
      <c r="I110" s="98">
        <f>IF(RES_hhdet_in_fec!I110=0,0,RES_hhdet_in_fec!I110*1000*11630/RES_hhdet_in_new!I107)</f>
        <v>65.867246358305081</v>
      </c>
      <c r="J110" s="98">
        <f>IF(RES_hhdet_in_fec!J110=0,0,RES_hhdet_in_fec!J110*1000*11630/RES_hhdet_in_new!J107)</f>
        <v>29.003355010867288</v>
      </c>
      <c r="K110" s="98">
        <f>IF(RES_hhdet_in_fec!K110=0,0,RES_hhdet_in_fec!K110*1000*11630/RES_hhdet_in_new!K107)</f>
        <v>24.702037511742816</v>
      </c>
      <c r="L110" s="98">
        <f>IF(RES_hhdet_in_fec!L110=0,0,RES_hhdet_in_fec!L110*1000*11630/RES_hhdet_in_new!L107)</f>
        <v>45.064775158119538</v>
      </c>
      <c r="M110" s="98">
        <f>IF(RES_hhdet_in_fec!M110=0,0,RES_hhdet_in_fec!M110*1000*11630/RES_hhdet_in_new!M107)</f>
        <v>25.601605227675346</v>
      </c>
      <c r="N110" s="98">
        <f>IF(RES_hhdet_in_fec!N110=0,0,RES_hhdet_in_fec!N110*1000*11630/RES_hhdet_in_new!N107)</f>
        <v>21.890617137646665</v>
      </c>
      <c r="O110" s="98">
        <f>IF(RES_hhdet_in_fec!O110=0,0,RES_hhdet_in_fec!O110*1000*11630/RES_hhdet_in_new!O107)</f>
        <v>14.324557291964087</v>
      </c>
      <c r="P110" s="98">
        <f>IF(RES_hhdet_in_fec!P110=0,0,RES_hhdet_in_fec!P110*1000*11630/RES_hhdet_in_new!P107)</f>
        <v>7.3184811428045826</v>
      </c>
      <c r="Q110" s="98">
        <f>IF(RES_hhdet_in_fec!Q110=0,0,RES_hhdet_in_fec!Q110*1000*11630/RES_hhdet_in_new!Q107)</f>
        <v>9.9384189503103499</v>
      </c>
      <c r="R110" s="98">
        <f>IF(RES_hhdet_in_fec!R110=0,0,RES_hhdet_in_fec!R110*1000*11630/RES_hhdet_in_new!R107)</f>
        <v>7.0723132945021261</v>
      </c>
      <c r="S110" s="98">
        <f>IF(RES_hhdet_in_fec!S110=0,0,RES_hhdet_in_fec!S110*1000*11630/RES_hhdet_in_new!S107)</f>
        <v>16.84397975482656</v>
      </c>
      <c r="T110" s="98">
        <f>IF(RES_hhdet_in_fec!T110=0,0,RES_hhdet_in_fec!T110*1000*11630/RES_hhdet_in_new!T107)</f>
        <v>12.728581877726647</v>
      </c>
      <c r="U110" s="98">
        <f>IF(RES_hhdet_in_fec!U110=0,0,RES_hhdet_in_fec!U110*1000*11630/RES_hhdet_in_new!U107)</f>
        <v>12.193187124481561</v>
      </c>
      <c r="V110" s="98">
        <f>IF(RES_hhdet_in_fec!V110=0,0,RES_hhdet_in_fec!V110*1000*11630/RES_hhdet_in_new!V107)</f>
        <v>11.955009703917215</v>
      </c>
      <c r="W110" s="98">
        <f>IF(RES_hhdet_in_fec!W110=0,0,RES_hhdet_in_fec!W110*1000*11630/RES_hhdet_in_new!W107)</f>
        <v>4.3521428899169416</v>
      </c>
      <c r="X110" s="98">
        <f>IF(RES_hhdet_in_fec!X110=0,0,RES_hhdet_in_fec!X110*1000*11630/RES_hhdet_in_new!X107)</f>
        <v>10.043236929392434</v>
      </c>
      <c r="Y110" s="98">
        <f>IF(RES_hhdet_in_fec!Y110=0,0,RES_hhdet_in_fec!Y110*1000*11630/RES_hhdet_in_new!Y107)</f>
        <v>17.319253023901027</v>
      </c>
      <c r="DA110" s="63" t="s">
        <v>4026</v>
      </c>
    </row>
    <row r="111" spans="1:105" ht="12" customHeight="1" x14ac:dyDescent="0.25">
      <c r="A111" s="121" t="s">
        <v>55</v>
      </c>
      <c r="B111" s="122"/>
      <c r="C111" s="122">
        <v>662.19172705828805</v>
      </c>
      <c r="D111" s="122">
        <v>1093.3126863258547</v>
      </c>
      <c r="E111" s="122">
        <v>1393.1343115009831</v>
      </c>
      <c r="F111" s="122">
        <v>1437.8308893525391</v>
      </c>
      <c r="G111" s="122">
        <v>1399.6112641725701</v>
      </c>
      <c r="H111" s="122">
        <v>1312.6170702372513</v>
      </c>
      <c r="I111" s="122">
        <v>1347.4838178567143</v>
      </c>
      <c r="J111" s="122">
        <v>1320.1426528326604</v>
      </c>
      <c r="K111" s="122">
        <v>1420.9774896442498</v>
      </c>
      <c r="L111" s="122">
        <v>1677.1564948924574</v>
      </c>
      <c r="M111" s="122">
        <v>1873.8140177626985</v>
      </c>
      <c r="N111" s="122">
        <v>1757.7060170912475</v>
      </c>
      <c r="O111" s="122">
        <v>1478.1631287093626</v>
      </c>
      <c r="P111" s="122">
        <v>1491.0319298124689</v>
      </c>
      <c r="Q111" s="122">
        <v>1560.2384977422892</v>
      </c>
      <c r="R111" s="122">
        <v>1580.9394586940637</v>
      </c>
      <c r="S111" s="122">
        <v>1508.7836189537918</v>
      </c>
      <c r="T111" s="122">
        <v>1594.6114702081904</v>
      </c>
      <c r="U111" s="122">
        <v>1576.7426470170785</v>
      </c>
      <c r="V111" s="122">
        <v>1570.8924783147902</v>
      </c>
      <c r="W111" s="122">
        <v>1678.4441735076791</v>
      </c>
      <c r="X111" s="122">
        <v>1615.1099928419615</v>
      </c>
      <c r="Y111" s="122">
        <v>1341.8111325340078</v>
      </c>
      <c r="DA111" s="130" t="s">
        <v>4027</v>
      </c>
    </row>
    <row r="112" spans="1:105" ht="12" customHeight="1" x14ac:dyDescent="0.25">
      <c r="A112" s="97" t="s">
        <v>130</v>
      </c>
      <c r="B112" s="98"/>
      <c r="C112" s="98">
        <v>581.47675358096285</v>
      </c>
      <c r="D112" s="98">
        <v>1090.3936617825486</v>
      </c>
      <c r="E112" s="98">
        <v>1170.3728513583039</v>
      </c>
      <c r="F112" s="98">
        <v>1181.6053272808256</v>
      </c>
      <c r="G112" s="98">
        <v>1223.9495786448692</v>
      </c>
      <c r="H112" s="98">
        <v>1102.4284708146329</v>
      </c>
      <c r="I112" s="98">
        <v>1121.1919161106007</v>
      </c>
      <c r="J112" s="98">
        <v>999.25657588107777</v>
      </c>
      <c r="K112" s="98">
        <v>1131.5113821067805</v>
      </c>
      <c r="L112" s="98">
        <v>1364.2861424442058</v>
      </c>
      <c r="M112" s="98">
        <v>1549.8645282393998</v>
      </c>
      <c r="N112" s="98">
        <v>1549.92252441559</v>
      </c>
      <c r="O112" s="98">
        <v>1307.2863585697692</v>
      </c>
      <c r="P112" s="98">
        <v>1347.3233674152136</v>
      </c>
      <c r="Q112" s="98">
        <v>1367.6504958644416</v>
      </c>
      <c r="R112" s="98">
        <v>1327.2295612058488</v>
      </c>
      <c r="S112" s="98">
        <v>1262.7533264498049</v>
      </c>
      <c r="T112" s="98">
        <v>1282.9979292107769</v>
      </c>
      <c r="U112" s="98">
        <v>1367.5214505417375</v>
      </c>
      <c r="V112" s="98">
        <v>1295.3196163524456</v>
      </c>
      <c r="W112" s="98">
        <v>1497.4047915976598</v>
      </c>
      <c r="X112" s="98">
        <v>1351.1275757694339</v>
      </c>
      <c r="Y112" s="98">
        <v>1170.7902524678084</v>
      </c>
      <c r="DA112" s="63" t="s">
        <v>4028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1573.5751373904682</v>
      </c>
      <c r="F113" s="98">
        <v>2330.7525030627767</v>
      </c>
      <c r="G113" s="98">
        <v>0</v>
      </c>
      <c r="H113" s="98">
        <v>1800.0306607333812</v>
      </c>
      <c r="I113" s="98">
        <v>0</v>
      </c>
      <c r="J113" s="98">
        <v>1595.1360085096039</v>
      </c>
      <c r="K113" s="98">
        <v>1331.5216132362571</v>
      </c>
      <c r="L113" s="98">
        <v>1913.189046033893</v>
      </c>
      <c r="M113" s="98">
        <v>1676.0409814453208</v>
      </c>
      <c r="N113" s="98">
        <v>1846.2995374169977</v>
      </c>
      <c r="O113" s="98">
        <v>1167.0614657914398</v>
      </c>
      <c r="P113" s="98">
        <v>1356.0016215216622</v>
      </c>
      <c r="Q113" s="98">
        <v>1265.7123657393627</v>
      </c>
      <c r="R113" s="98">
        <v>1504.2815256828346</v>
      </c>
      <c r="S113" s="98">
        <v>1125.1891363107854</v>
      </c>
      <c r="T113" s="98">
        <v>1148.6769795293701</v>
      </c>
      <c r="U113" s="98">
        <v>1178.8350490881148</v>
      </c>
      <c r="V113" s="98">
        <v>1137.4500194632776</v>
      </c>
      <c r="W113" s="98">
        <v>1747.6160899830074</v>
      </c>
      <c r="X113" s="98">
        <v>1074.0695570493988</v>
      </c>
      <c r="Y113" s="98">
        <v>957.11902427491782</v>
      </c>
      <c r="DA113" s="63" t="s">
        <v>4029</v>
      </c>
    </row>
    <row r="114" spans="1:105" ht="12" customHeight="1" x14ac:dyDescent="0.25">
      <c r="A114" s="100" t="s">
        <v>198</v>
      </c>
      <c r="B114" s="101"/>
      <c r="C114" s="101">
        <v>0</v>
      </c>
      <c r="D114" s="101">
        <v>0</v>
      </c>
      <c r="E114" s="101">
        <v>740.99725472169098</v>
      </c>
      <c r="F114" s="101">
        <v>1170.7566085663832</v>
      </c>
      <c r="G114" s="101">
        <v>0</v>
      </c>
      <c r="H114" s="101">
        <v>874.32406681635837</v>
      </c>
      <c r="I114" s="101">
        <v>0</v>
      </c>
      <c r="J114" s="101">
        <v>769.43853294235055</v>
      </c>
      <c r="K114" s="101">
        <v>667.16796971106965</v>
      </c>
      <c r="L114" s="101">
        <v>925.17962019103697</v>
      </c>
      <c r="M114" s="101">
        <v>841.13282076764744</v>
      </c>
      <c r="N114" s="101">
        <v>926.05211534677164</v>
      </c>
      <c r="O114" s="101">
        <v>596.41806063184629</v>
      </c>
      <c r="P114" s="101">
        <v>652.42904098722022</v>
      </c>
      <c r="Q114" s="101">
        <v>620.39367903196444</v>
      </c>
      <c r="R114" s="101">
        <v>726.07808393635378</v>
      </c>
      <c r="S114" s="101">
        <v>547.71741249358524</v>
      </c>
      <c r="T114" s="101">
        <v>654.35276509659786</v>
      </c>
      <c r="U114" s="101">
        <v>609.34831473695942</v>
      </c>
      <c r="V114" s="101">
        <v>571.19949663333603</v>
      </c>
      <c r="W114" s="101">
        <v>846.04769090611433</v>
      </c>
      <c r="X114" s="101">
        <v>424.19202961665906</v>
      </c>
      <c r="Y114" s="101">
        <v>312.80589161615012</v>
      </c>
      <c r="DA114" s="131" t="s">
        <v>4030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832.57788266877719</v>
      </c>
      <c r="F115" s="104">
        <v>1159.9958944963935</v>
      </c>
      <c r="G115" s="104">
        <v>0</v>
      </c>
      <c r="H115" s="104">
        <v>925.70659391702304</v>
      </c>
      <c r="I115" s="104">
        <v>0</v>
      </c>
      <c r="J115" s="104">
        <v>825.69747556725326</v>
      </c>
      <c r="K115" s="104">
        <v>664.35364352518741</v>
      </c>
      <c r="L115" s="104">
        <v>988.00942584285599</v>
      </c>
      <c r="M115" s="104">
        <v>834.90816067767321</v>
      </c>
      <c r="N115" s="104">
        <v>920.24742207022609</v>
      </c>
      <c r="O115" s="104">
        <v>570.64340515959361</v>
      </c>
      <c r="P115" s="104">
        <v>703.57258053444195</v>
      </c>
      <c r="Q115" s="104">
        <v>645.31868670739823</v>
      </c>
      <c r="R115" s="104">
        <v>778.20344174648085</v>
      </c>
      <c r="S115" s="104">
        <v>577.47172381720031</v>
      </c>
      <c r="T115" s="104">
        <v>494.32421443277246</v>
      </c>
      <c r="U115" s="104">
        <v>569.48673435115552</v>
      </c>
      <c r="V115" s="104">
        <v>566.25052282994147</v>
      </c>
      <c r="W115" s="104">
        <v>901.56839907689323</v>
      </c>
      <c r="X115" s="104">
        <v>649.87752743273984</v>
      </c>
      <c r="Y115" s="104">
        <v>644.31313265876759</v>
      </c>
      <c r="DA115" s="132" t="s">
        <v>4031</v>
      </c>
    </row>
    <row r="116" spans="1:105" ht="12" customHeight="1" x14ac:dyDescent="0.25">
      <c r="A116" s="106" t="s">
        <v>122</v>
      </c>
      <c r="B116" s="101"/>
      <c r="C116" s="101">
        <v>1339.2718513561588</v>
      </c>
      <c r="D116" s="101">
        <v>1160.9837995324094</v>
      </c>
      <c r="E116" s="101">
        <v>1992.2791053972524</v>
      </c>
      <c r="F116" s="101">
        <v>2032.8113676318978</v>
      </c>
      <c r="G116" s="101">
        <v>2009.9572572321322</v>
      </c>
      <c r="H116" s="101">
        <v>1886.6695401118243</v>
      </c>
      <c r="I116" s="101">
        <v>2069.8069651056117</v>
      </c>
      <c r="J116" s="101">
        <v>1977.4809751149107</v>
      </c>
      <c r="K116" s="101">
        <v>2001.0677536627211</v>
      </c>
      <c r="L116" s="101">
        <v>2127.5155067943033</v>
      </c>
      <c r="M116" s="101">
        <v>2164.6631715730946</v>
      </c>
      <c r="N116" s="101">
        <v>2070.6287351375699</v>
      </c>
      <c r="O116" s="101">
        <v>1996.4970359678705</v>
      </c>
      <c r="P116" s="101">
        <v>1825.2196180475671</v>
      </c>
      <c r="Q116" s="101">
        <v>1853.6444536856027</v>
      </c>
      <c r="R116" s="101">
        <v>1887.978169390884</v>
      </c>
      <c r="S116" s="101">
        <v>1760.6660547968245</v>
      </c>
      <c r="T116" s="101">
        <v>2058.219853752802</v>
      </c>
      <c r="U116" s="101">
        <v>1814.4704429993508</v>
      </c>
      <c r="V116" s="101">
        <v>1914.6593321870962</v>
      </c>
      <c r="W116" s="101">
        <v>1145.4270711220749</v>
      </c>
      <c r="X116" s="101">
        <v>2076.1122327035027</v>
      </c>
      <c r="Y116" s="101">
        <v>1741.9588756945491</v>
      </c>
      <c r="DA116" s="131" t="s">
        <v>4032</v>
      </c>
    </row>
    <row r="117" spans="1:105" ht="12" customHeight="1" x14ac:dyDescent="0.25">
      <c r="A117" s="107" t="s">
        <v>121</v>
      </c>
      <c r="B117" s="104"/>
      <c r="C117" s="104">
        <v>1264.7414155803883</v>
      </c>
      <c r="D117" s="104">
        <v>1342.8444982643139</v>
      </c>
      <c r="E117" s="104">
        <v>1902.9449015011116</v>
      </c>
      <c r="F117" s="104">
        <v>1630.6515378319946</v>
      </c>
      <c r="G117" s="104">
        <v>1808.2151502019187</v>
      </c>
      <c r="H117" s="104">
        <v>1779.1126623179846</v>
      </c>
      <c r="I117" s="104">
        <v>2019.8500369445571</v>
      </c>
      <c r="J117" s="104">
        <v>1886.3371955227731</v>
      </c>
      <c r="K117" s="104">
        <v>1887.2435178164119</v>
      </c>
      <c r="L117" s="104">
        <v>1943.6491266063858</v>
      </c>
      <c r="M117" s="104">
        <v>2087.4097995554171</v>
      </c>
      <c r="N117" s="104">
        <v>1946.9729831519742</v>
      </c>
      <c r="O117" s="104">
        <v>1773.7821597299671</v>
      </c>
      <c r="P117" s="104">
        <v>1659.1249147165074</v>
      </c>
      <c r="Q117" s="104">
        <v>1715.2076433593036</v>
      </c>
      <c r="R117" s="104">
        <v>1737.6568756275553</v>
      </c>
      <c r="S117" s="104">
        <v>1779.8743856908595</v>
      </c>
      <c r="T117" s="104">
        <v>1747.3435450535817</v>
      </c>
      <c r="U117" s="104">
        <v>1696.5043779366438</v>
      </c>
      <c r="V117" s="104">
        <v>1671.3397611396672</v>
      </c>
      <c r="W117" s="104">
        <v>1816.71540259278</v>
      </c>
      <c r="X117" s="104">
        <v>1943.8801803561266</v>
      </c>
      <c r="Y117" s="104">
        <v>1635.4940430907882</v>
      </c>
      <c r="DA117" s="132" t="s">
        <v>4033</v>
      </c>
    </row>
    <row r="118" spans="1:105" ht="12" customHeight="1" x14ac:dyDescent="0.25">
      <c r="A118" s="108" t="s">
        <v>53</v>
      </c>
      <c r="B118" s="98"/>
      <c r="C118" s="98">
        <v>283.78787493616358</v>
      </c>
      <c r="D118" s="98">
        <v>347.49868853295038</v>
      </c>
      <c r="E118" s="98">
        <v>927.06610686763452</v>
      </c>
      <c r="F118" s="98">
        <v>720.11327338310673</v>
      </c>
      <c r="G118" s="98">
        <v>871.60750318806811</v>
      </c>
      <c r="H118" s="98">
        <v>845.41722563247788</v>
      </c>
      <c r="I118" s="98">
        <v>1095.0973916309276</v>
      </c>
      <c r="J118" s="98">
        <v>942.48034647703582</v>
      </c>
      <c r="K118" s="98">
        <v>962.94308667415351</v>
      </c>
      <c r="L118" s="98">
        <v>982.50941305513072</v>
      </c>
      <c r="M118" s="98">
        <v>1094.007648238922</v>
      </c>
      <c r="N118" s="98">
        <v>1014.4367347358026</v>
      </c>
      <c r="O118" s="98">
        <v>962.31763584795465</v>
      </c>
      <c r="P118" s="98">
        <v>803.33159408225572</v>
      </c>
      <c r="Q118" s="98">
        <v>820.15927222959783</v>
      </c>
      <c r="R118" s="98">
        <v>833.43945346677413</v>
      </c>
      <c r="S118" s="98">
        <v>897.40707124414723</v>
      </c>
      <c r="T118" s="98">
        <v>855.33403386423277</v>
      </c>
      <c r="U118" s="98">
        <v>816.84864358174468</v>
      </c>
      <c r="V118" s="98">
        <v>748.59982131128584</v>
      </c>
      <c r="W118" s="98">
        <v>871.87943204665169</v>
      </c>
      <c r="X118" s="98">
        <v>869.06324831089705</v>
      </c>
      <c r="Y118" s="98">
        <v>646.53811096197478</v>
      </c>
      <c r="DA118" s="63" t="s">
        <v>4034</v>
      </c>
    </row>
    <row r="119" spans="1:105" ht="12" customHeight="1" x14ac:dyDescent="0.25">
      <c r="A119" s="108" t="s">
        <v>52</v>
      </c>
      <c r="B119" s="98"/>
      <c r="C119" s="98">
        <v>980.95354064422463</v>
      </c>
      <c r="D119" s="98">
        <v>995.34580973136372</v>
      </c>
      <c r="E119" s="98">
        <v>975.8787946334769</v>
      </c>
      <c r="F119" s="98">
        <v>910.53826444888773</v>
      </c>
      <c r="G119" s="98">
        <v>936.60764701385096</v>
      </c>
      <c r="H119" s="98">
        <v>933.69543668550705</v>
      </c>
      <c r="I119" s="98">
        <v>924.7526453136295</v>
      </c>
      <c r="J119" s="98">
        <v>943.85684904573714</v>
      </c>
      <c r="K119" s="98">
        <v>924.30043114225862</v>
      </c>
      <c r="L119" s="98">
        <v>961.13971355125511</v>
      </c>
      <c r="M119" s="98">
        <v>993.40215131649506</v>
      </c>
      <c r="N119" s="98">
        <v>932.53624841617159</v>
      </c>
      <c r="O119" s="98">
        <v>811.46452388201294</v>
      </c>
      <c r="P119" s="98">
        <v>855.79332063425215</v>
      </c>
      <c r="Q119" s="98">
        <v>895.0483711297062</v>
      </c>
      <c r="R119" s="98">
        <v>904.21742216078121</v>
      </c>
      <c r="S119" s="98">
        <v>882.46731444671241</v>
      </c>
      <c r="T119" s="98">
        <v>892.0095111893487</v>
      </c>
      <c r="U119" s="98">
        <v>879.65573435489853</v>
      </c>
      <c r="V119" s="98">
        <v>922.73993982838124</v>
      </c>
      <c r="W119" s="98">
        <v>944.83597054612869</v>
      </c>
      <c r="X119" s="98">
        <v>1074.8169320452294</v>
      </c>
      <c r="Y119" s="98">
        <v>988.95593212881329</v>
      </c>
      <c r="DA119" s="63" t="s">
        <v>4035</v>
      </c>
    </row>
    <row r="120" spans="1:105" ht="12" customHeight="1" x14ac:dyDescent="0.25">
      <c r="A120" s="121" t="s">
        <v>54</v>
      </c>
      <c r="B120" s="122"/>
      <c r="C120" s="122">
        <v>604.48437765966685</v>
      </c>
      <c r="D120" s="122">
        <v>616.76599556330018</v>
      </c>
      <c r="E120" s="122">
        <v>856.55721172407982</v>
      </c>
      <c r="F120" s="122">
        <v>827.08580984498008</v>
      </c>
      <c r="G120" s="122">
        <v>876.65743735090814</v>
      </c>
      <c r="H120" s="122">
        <v>783.15154307366777</v>
      </c>
      <c r="I120" s="122">
        <v>877.82727729974079</v>
      </c>
      <c r="J120" s="122">
        <v>646.53244406944088</v>
      </c>
      <c r="K120" s="122">
        <v>732.98029372337567</v>
      </c>
      <c r="L120" s="122">
        <v>707.19227261486185</v>
      </c>
      <c r="M120" s="122">
        <v>752.46131692982613</v>
      </c>
      <c r="N120" s="122">
        <v>794.33731070358635</v>
      </c>
      <c r="O120" s="122">
        <v>811.38274127211105</v>
      </c>
      <c r="P120" s="122">
        <v>775.31278616056613</v>
      </c>
      <c r="Q120" s="122">
        <v>733.67616456762403</v>
      </c>
      <c r="R120" s="122">
        <v>709.48951178689242</v>
      </c>
      <c r="S120" s="122">
        <v>747.49824283051646</v>
      </c>
      <c r="T120" s="122">
        <v>734.18485603918464</v>
      </c>
      <c r="U120" s="122">
        <v>742.60531291084976</v>
      </c>
      <c r="V120" s="122">
        <v>709.27206431891261</v>
      </c>
      <c r="W120" s="122">
        <v>719.36666495265558</v>
      </c>
      <c r="X120" s="122">
        <v>737.345090583039</v>
      </c>
      <c r="Y120" s="122">
        <v>629.12988863139401</v>
      </c>
      <c r="DA120" s="130" t="s">
        <v>4036</v>
      </c>
    </row>
    <row r="121" spans="1:105" ht="12" customHeight="1" x14ac:dyDescent="0.25">
      <c r="A121" s="97" t="s">
        <v>50</v>
      </c>
      <c r="B121" s="98"/>
      <c r="C121" s="98">
        <v>611.90301455669487</v>
      </c>
      <c r="D121" s="98">
        <v>669.81927101962958</v>
      </c>
      <c r="E121" s="98">
        <v>823.36706183807144</v>
      </c>
      <c r="F121" s="98">
        <v>786.3657383855699</v>
      </c>
      <c r="G121" s="98">
        <v>938.48189864401172</v>
      </c>
      <c r="H121" s="98">
        <v>743.23312114904513</v>
      </c>
      <c r="I121" s="98">
        <v>918.67309284897362</v>
      </c>
      <c r="J121" s="98">
        <v>515.54179323353014</v>
      </c>
      <c r="K121" s="98">
        <v>675.98775483429267</v>
      </c>
      <c r="L121" s="98">
        <v>535.70806359915014</v>
      </c>
      <c r="M121" s="98">
        <v>789.12113279179516</v>
      </c>
      <c r="N121" s="98">
        <v>950.83428261658469</v>
      </c>
      <c r="O121" s="98">
        <v>921.45534419666888</v>
      </c>
      <c r="P121" s="98">
        <v>918.06000985075616</v>
      </c>
      <c r="Q121" s="98">
        <v>913.28112034777723</v>
      </c>
      <c r="R121" s="98">
        <v>918.25449847098685</v>
      </c>
      <c r="S121" s="98">
        <v>856.91766112462187</v>
      </c>
      <c r="T121" s="98">
        <v>935.91539184709734</v>
      </c>
      <c r="U121" s="98">
        <v>990.38900930503769</v>
      </c>
      <c r="V121" s="98">
        <v>923.6496461407869</v>
      </c>
      <c r="W121" s="98">
        <v>878.3832249555702</v>
      </c>
      <c r="X121" s="98">
        <v>759.39262234607281</v>
      </c>
      <c r="Y121" s="98">
        <v>620.97911659440797</v>
      </c>
      <c r="DA121" s="63" t="s">
        <v>4037</v>
      </c>
    </row>
    <row r="122" spans="1:105" ht="12" customHeight="1" x14ac:dyDescent="0.25">
      <c r="A122" s="109" t="s">
        <v>120</v>
      </c>
      <c r="B122" s="33"/>
      <c r="C122" s="33">
        <v>562.77120372967102</v>
      </c>
      <c r="D122" s="33">
        <v>386.98558398423097</v>
      </c>
      <c r="E122" s="33">
        <v>876.47130165568501</v>
      </c>
      <c r="F122" s="33">
        <v>851.97883466167605</v>
      </c>
      <c r="G122" s="33">
        <v>804.29899076648474</v>
      </c>
      <c r="H122" s="33">
        <v>840.19115295663676</v>
      </c>
      <c r="I122" s="33">
        <v>806.54160397215128</v>
      </c>
      <c r="J122" s="33">
        <v>788.07039406356819</v>
      </c>
      <c r="K122" s="33">
        <v>791.3489100101832</v>
      </c>
      <c r="L122" s="33">
        <v>806.04933105898442</v>
      </c>
      <c r="M122" s="33">
        <v>746.14365696309926</v>
      </c>
      <c r="N122" s="33">
        <v>745.78951529290021</v>
      </c>
      <c r="O122" s="33">
        <v>740.18007838511801</v>
      </c>
      <c r="P122" s="33">
        <v>706.27450721837806</v>
      </c>
      <c r="Q122" s="33">
        <v>675.78390187417597</v>
      </c>
      <c r="R122" s="33">
        <v>650.56391070670452</v>
      </c>
      <c r="S122" s="33">
        <v>679.03234961769829</v>
      </c>
      <c r="T122" s="33">
        <v>646.07569111656301</v>
      </c>
      <c r="U122" s="33">
        <v>638.43021965248568</v>
      </c>
      <c r="V122" s="33">
        <v>622.0918477113504</v>
      </c>
      <c r="W122" s="33">
        <v>636.37117968797645</v>
      </c>
      <c r="X122" s="33">
        <v>721.47282423338959</v>
      </c>
      <c r="Y122" s="33">
        <v>637.12888767182937</v>
      </c>
      <c r="DA122" s="60" t="s">
        <v>4038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209</v>
      </c>
      <c r="B124" s="117"/>
      <c r="C124" s="117">
        <f t="shared" ref="C124:Q124" si="42">C125+C128+C130+C139</f>
        <v>13023.393417504923</v>
      </c>
      <c r="D124" s="117">
        <f t="shared" si="42"/>
        <v>13621.337181993214</v>
      </c>
      <c r="E124" s="117">
        <f t="shared" si="42"/>
        <v>13301.247551556786</v>
      </c>
      <c r="F124" s="117">
        <f t="shared" si="42"/>
        <v>13339.284599283941</v>
      </c>
      <c r="G124" s="117">
        <f t="shared" si="42"/>
        <v>12723.701500748362</v>
      </c>
      <c r="H124" s="117">
        <f t="shared" si="42"/>
        <v>12367.220176522931</v>
      </c>
      <c r="I124" s="117">
        <f t="shared" si="42"/>
        <v>11759.786587232868</v>
      </c>
      <c r="J124" s="117">
        <f t="shared" si="42"/>
        <v>12104.770829282961</v>
      </c>
      <c r="K124" s="117">
        <f t="shared" si="42"/>
        <v>11789.046496242125</v>
      </c>
      <c r="L124" s="117">
        <f t="shared" si="42"/>
        <v>12467.400736755933</v>
      </c>
      <c r="M124" s="117">
        <f t="shared" si="42"/>
        <v>11627.675724622759</v>
      </c>
      <c r="N124" s="117">
        <f t="shared" si="42"/>
        <v>11462.370362255368</v>
      </c>
      <c r="O124" s="117">
        <f t="shared" si="42"/>
        <v>11973.555688381599</v>
      </c>
      <c r="P124" s="117">
        <f t="shared" si="42"/>
        <v>10398.94476156034</v>
      </c>
      <c r="Q124" s="117">
        <f t="shared" si="42"/>
        <v>10371.156337711896</v>
      </c>
      <c r="R124" s="117">
        <f t="shared" ref="R124:V124" si="43">R125+R128+R130+R139</f>
        <v>10025.608130970904</v>
      </c>
      <c r="S124" s="117">
        <f t="shared" si="43"/>
        <v>9995.0438338514705</v>
      </c>
      <c r="T124" s="117">
        <f t="shared" si="43"/>
        <v>10045.269633852013</v>
      </c>
      <c r="U124" s="117">
        <f t="shared" si="43"/>
        <v>9203.950248193114</v>
      </c>
      <c r="V124" s="117">
        <f t="shared" si="43"/>
        <v>8890.7908209046273</v>
      </c>
      <c r="W124" s="117">
        <f t="shared" ref="W124:Y124" si="44">W125+W128+W130+W139</f>
        <v>8586.2228967249121</v>
      </c>
      <c r="X124" s="117">
        <f t="shared" si="44"/>
        <v>6751.9670795795791</v>
      </c>
      <c r="Y124" s="117">
        <f t="shared" si="44"/>
        <v>5521.3189399965868</v>
      </c>
      <c r="DA124" s="129" t="s">
        <v>4039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11164.818245793345</v>
      </c>
      <c r="D125" s="122">
        <f t="shared" si="45"/>
        <v>11654.802015244381</v>
      </c>
      <c r="E125" s="122">
        <f t="shared" si="45"/>
        <v>11279.017703614067</v>
      </c>
      <c r="F125" s="122">
        <f t="shared" si="45"/>
        <v>11065.543571107381</v>
      </c>
      <c r="G125" s="122">
        <f t="shared" si="45"/>
        <v>10547.995388227273</v>
      </c>
      <c r="H125" s="122">
        <f t="shared" si="45"/>
        <v>10158.837456057146</v>
      </c>
      <c r="I125" s="122">
        <f t="shared" si="45"/>
        <v>9585.9625157299706</v>
      </c>
      <c r="J125" s="122">
        <f t="shared" si="45"/>
        <v>10229.109875831282</v>
      </c>
      <c r="K125" s="122">
        <f t="shared" si="45"/>
        <v>9776.367352121064</v>
      </c>
      <c r="L125" s="122">
        <f t="shared" si="45"/>
        <v>10366.185942475044</v>
      </c>
      <c r="M125" s="122">
        <f t="shared" si="45"/>
        <v>9484.8516080321588</v>
      </c>
      <c r="N125" s="122">
        <f t="shared" si="45"/>
        <v>9366.8771928216083</v>
      </c>
      <c r="O125" s="122">
        <f t="shared" si="45"/>
        <v>9956.7724025215521</v>
      </c>
      <c r="P125" s="122">
        <f t="shared" si="45"/>
        <v>8341.6801036564884</v>
      </c>
      <c r="Q125" s="122">
        <f t="shared" si="45"/>
        <v>8281.9194604677577</v>
      </c>
      <c r="R125" s="122">
        <f t="shared" ref="R125:V125" si="46">SUM(R126:R127)</f>
        <v>8018.9859970630469</v>
      </c>
      <c r="S125" s="122">
        <f t="shared" si="46"/>
        <v>7971.575549177458</v>
      </c>
      <c r="T125" s="122">
        <f t="shared" si="46"/>
        <v>8175.0682631037498</v>
      </c>
      <c r="U125" s="122">
        <f t="shared" si="46"/>
        <v>7278.6016743041491</v>
      </c>
      <c r="V125" s="122">
        <f t="shared" si="46"/>
        <v>6939.7257421799504</v>
      </c>
      <c r="W125" s="122">
        <f t="shared" ref="W125:Y125" si="47">SUM(W126:W127)</f>
        <v>6596.7608635881961</v>
      </c>
      <c r="X125" s="122">
        <f t="shared" si="47"/>
        <v>5033.7660005548296</v>
      </c>
      <c r="Y125" s="122">
        <f t="shared" si="47"/>
        <v>3847.729199886639</v>
      </c>
      <c r="DA125" s="130" t="s">
        <v>4040</v>
      </c>
    </row>
    <row r="126" spans="1:105" ht="12" customHeight="1" x14ac:dyDescent="0.25">
      <c r="A126" s="97" t="s">
        <v>199</v>
      </c>
      <c r="B126" s="98"/>
      <c r="C126" s="98">
        <v>11126.943913679712</v>
      </c>
      <c r="D126" s="98">
        <v>11612.021525050652</v>
      </c>
      <c r="E126" s="98">
        <v>11238.907793271814</v>
      </c>
      <c r="F126" s="98">
        <v>11025.777704967579</v>
      </c>
      <c r="G126" s="98">
        <v>10511.456336351503</v>
      </c>
      <c r="H126" s="98">
        <v>10124.784487404828</v>
      </c>
      <c r="I126" s="98">
        <v>9556.1392806628446</v>
      </c>
      <c r="J126" s="98">
        <v>10198.109811763841</v>
      </c>
      <c r="K126" s="98">
        <v>9747.4624574111604</v>
      </c>
      <c r="L126" s="98">
        <v>10334.943242819672</v>
      </c>
      <c r="M126" s="98">
        <v>9456.7783479113859</v>
      </c>
      <c r="N126" s="98">
        <v>9338.7792804372548</v>
      </c>
      <c r="O126" s="98">
        <v>9926.7104864514513</v>
      </c>
      <c r="P126" s="98">
        <v>8314.2412344735676</v>
      </c>
      <c r="Q126" s="98">
        <v>8254.6630279101428</v>
      </c>
      <c r="R126" s="98">
        <v>7993.6752327394852</v>
      </c>
      <c r="S126" s="98">
        <v>7946.8145619349307</v>
      </c>
      <c r="T126" s="98">
        <v>8149.7269051847215</v>
      </c>
      <c r="U126" s="98">
        <v>7256.2171686372476</v>
      </c>
      <c r="V126" s="98">
        <v>6918.4694684377591</v>
      </c>
      <c r="W126" s="98">
        <v>6576.93675677191</v>
      </c>
      <c r="X126" s="98">
        <v>5019.4480628396504</v>
      </c>
      <c r="Y126" s="98">
        <v>3836.8565118052697</v>
      </c>
      <c r="DA126" s="63" t="s">
        <v>4041</v>
      </c>
    </row>
    <row r="127" spans="1:105" ht="12" customHeight="1" x14ac:dyDescent="0.25">
      <c r="A127" s="97" t="s">
        <v>53</v>
      </c>
      <c r="B127" s="98"/>
      <c r="C127" s="98">
        <v>37.874332113633919</v>
      </c>
      <c r="D127" s="98">
        <v>42.780490193729534</v>
      </c>
      <c r="E127" s="98">
        <v>40.109910342252675</v>
      </c>
      <c r="F127" s="98">
        <v>39.765866139801744</v>
      </c>
      <c r="G127" s="98">
        <v>36.539051875771207</v>
      </c>
      <c r="H127" s="98">
        <v>34.052968652318341</v>
      </c>
      <c r="I127" s="98">
        <v>29.823235067126859</v>
      </c>
      <c r="J127" s="98">
        <v>31.00006406744054</v>
      </c>
      <c r="K127" s="98">
        <v>28.904894709902916</v>
      </c>
      <c r="L127" s="98">
        <v>31.242699655371947</v>
      </c>
      <c r="M127" s="98">
        <v>28.073260120772488</v>
      </c>
      <c r="N127" s="98">
        <v>28.097912384354341</v>
      </c>
      <c r="O127" s="98">
        <v>30.061916070100683</v>
      </c>
      <c r="P127" s="98">
        <v>27.438869182921049</v>
      </c>
      <c r="Q127" s="98">
        <v>27.256432557615657</v>
      </c>
      <c r="R127" s="98">
        <v>25.310764323561877</v>
      </c>
      <c r="S127" s="98">
        <v>24.760987242527722</v>
      </c>
      <c r="T127" s="98">
        <v>25.341357919028287</v>
      </c>
      <c r="U127" s="98">
        <v>22.384505666901333</v>
      </c>
      <c r="V127" s="98">
        <v>21.256273742191521</v>
      </c>
      <c r="W127" s="98">
        <v>19.824106816286083</v>
      </c>
      <c r="X127" s="98">
        <v>14.31793771517898</v>
      </c>
      <c r="Y127" s="98">
        <v>10.872688081369018</v>
      </c>
      <c r="DA127" s="63" t="s">
        <v>4042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8.6616662211118864</v>
      </c>
      <c r="D128" s="122">
        <f t="shared" si="48"/>
        <v>3.8684744715513966</v>
      </c>
      <c r="E128" s="122">
        <f t="shared" si="48"/>
        <v>13.189295101120159</v>
      </c>
      <c r="F128" s="122">
        <f t="shared" si="48"/>
        <v>21.082494728802285</v>
      </c>
      <c r="G128" s="122">
        <f t="shared" si="48"/>
        <v>16.374060504238273</v>
      </c>
      <c r="H128" s="122">
        <f t="shared" si="48"/>
        <v>28.09432467050615</v>
      </c>
      <c r="I128" s="122">
        <f t="shared" si="48"/>
        <v>25.712320386746704</v>
      </c>
      <c r="J128" s="122">
        <f t="shared" si="48"/>
        <v>13.583944543189302</v>
      </c>
      <c r="K128" s="122">
        <f t="shared" si="48"/>
        <v>19.220563166933196</v>
      </c>
      <c r="L128" s="122">
        <f t="shared" si="48"/>
        <v>23.405464257949724</v>
      </c>
      <c r="M128" s="122">
        <f t="shared" si="48"/>
        <v>23.558404479841617</v>
      </c>
      <c r="N128" s="122">
        <f t="shared" si="48"/>
        <v>37.178870161471117</v>
      </c>
      <c r="O128" s="122">
        <f t="shared" si="48"/>
        <v>20.166892357499457</v>
      </c>
      <c r="P128" s="122">
        <f t="shared" si="48"/>
        <v>10.426439250852876</v>
      </c>
      <c r="Q128" s="122">
        <f t="shared" si="48"/>
        <v>11.92233249814382</v>
      </c>
      <c r="R128" s="122">
        <f t="shared" si="48"/>
        <v>15.506317897860521</v>
      </c>
      <c r="S128" s="122">
        <f t="shared" si="48"/>
        <v>16.923230455805708</v>
      </c>
      <c r="T128" s="122">
        <f t="shared" si="48"/>
        <v>22.293523914589532</v>
      </c>
      <c r="U128" s="122">
        <f t="shared" si="48"/>
        <v>18.21095759394964</v>
      </c>
      <c r="V128" s="122">
        <f t="shared" si="48"/>
        <v>14.907517787738911</v>
      </c>
      <c r="W128" s="122">
        <f t="shared" si="48"/>
        <v>14.880055249055692</v>
      </c>
      <c r="X128" s="122">
        <f t="shared" si="48"/>
        <v>12.32906139699314</v>
      </c>
      <c r="Y128" s="122">
        <f t="shared" si="48"/>
        <v>12.821115143341713</v>
      </c>
      <c r="DA128" s="130" t="s">
        <v>4043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8.6616662211118864</v>
      </c>
      <c r="D129" s="98">
        <f>IF(RES_hhdet_in_fec!D129=0,0,RES_hhdet_in_fec!D129*1000*11630/RES_hhdet_in_new!D126)</f>
        <v>3.8684744715513966</v>
      </c>
      <c r="E129" s="98">
        <f>IF(RES_hhdet_in_fec!E129=0,0,RES_hhdet_in_fec!E129*1000*11630/RES_hhdet_in_new!E126)</f>
        <v>13.189295101120159</v>
      </c>
      <c r="F129" s="98">
        <f>IF(RES_hhdet_in_fec!F129=0,0,RES_hhdet_in_fec!F129*1000*11630/RES_hhdet_in_new!F126)</f>
        <v>21.082494728802285</v>
      </c>
      <c r="G129" s="98">
        <f>IF(RES_hhdet_in_fec!G129=0,0,RES_hhdet_in_fec!G129*1000*11630/RES_hhdet_in_new!G126)</f>
        <v>16.374060504238273</v>
      </c>
      <c r="H129" s="98">
        <f>IF(RES_hhdet_in_fec!H129=0,0,RES_hhdet_in_fec!H129*1000*11630/RES_hhdet_in_new!H126)</f>
        <v>28.09432467050615</v>
      </c>
      <c r="I129" s="98">
        <f>IF(RES_hhdet_in_fec!I129=0,0,RES_hhdet_in_fec!I129*1000*11630/RES_hhdet_in_new!I126)</f>
        <v>25.712320386746704</v>
      </c>
      <c r="J129" s="98">
        <f>IF(RES_hhdet_in_fec!J129=0,0,RES_hhdet_in_fec!J129*1000*11630/RES_hhdet_in_new!J126)</f>
        <v>13.583944543189302</v>
      </c>
      <c r="K129" s="98">
        <f>IF(RES_hhdet_in_fec!K129=0,0,RES_hhdet_in_fec!K129*1000*11630/RES_hhdet_in_new!K126)</f>
        <v>19.220563166933196</v>
      </c>
      <c r="L129" s="98">
        <f>IF(RES_hhdet_in_fec!L129=0,0,RES_hhdet_in_fec!L129*1000*11630/RES_hhdet_in_new!L126)</f>
        <v>23.405464257949724</v>
      </c>
      <c r="M129" s="98">
        <f>IF(RES_hhdet_in_fec!M129=0,0,RES_hhdet_in_fec!M129*1000*11630/RES_hhdet_in_new!M126)</f>
        <v>23.558404479841617</v>
      </c>
      <c r="N129" s="98">
        <f>IF(RES_hhdet_in_fec!N129=0,0,RES_hhdet_in_fec!N129*1000*11630/RES_hhdet_in_new!N126)</f>
        <v>37.178870161471117</v>
      </c>
      <c r="O129" s="98">
        <f>IF(RES_hhdet_in_fec!O129=0,0,RES_hhdet_in_fec!O129*1000*11630/RES_hhdet_in_new!O126)</f>
        <v>20.166892357499457</v>
      </c>
      <c r="P129" s="98">
        <f>IF(RES_hhdet_in_fec!P129=0,0,RES_hhdet_in_fec!P129*1000*11630/RES_hhdet_in_new!P126)</f>
        <v>10.426439250852876</v>
      </c>
      <c r="Q129" s="98">
        <f>IF(RES_hhdet_in_fec!Q129=0,0,RES_hhdet_in_fec!Q129*1000*11630/RES_hhdet_in_new!Q126)</f>
        <v>11.92233249814382</v>
      </c>
      <c r="R129" s="98">
        <f>IF(RES_hhdet_in_fec!R129=0,0,RES_hhdet_in_fec!R129*1000*11630/RES_hhdet_in_new!R126)</f>
        <v>15.506317897860521</v>
      </c>
      <c r="S129" s="98">
        <f>IF(RES_hhdet_in_fec!S129=0,0,RES_hhdet_in_fec!S129*1000*11630/RES_hhdet_in_new!S126)</f>
        <v>16.923230455805708</v>
      </c>
      <c r="T129" s="98">
        <f>IF(RES_hhdet_in_fec!T129=0,0,RES_hhdet_in_fec!T129*1000*11630/RES_hhdet_in_new!T126)</f>
        <v>22.293523914589532</v>
      </c>
      <c r="U129" s="98">
        <f>IF(RES_hhdet_in_fec!U129=0,0,RES_hhdet_in_fec!U129*1000*11630/RES_hhdet_in_new!U126)</f>
        <v>18.21095759394964</v>
      </c>
      <c r="V129" s="98">
        <f>IF(RES_hhdet_in_fec!V129=0,0,RES_hhdet_in_fec!V129*1000*11630/RES_hhdet_in_new!V126)</f>
        <v>14.907517787738911</v>
      </c>
      <c r="W129" s="98">
        <f>IF(RES_hhdet_in_fec!W129=0,0,RES_hhdet_in_fec!W129*1000*11630/RES_hhdet_in_new!W126)</f>
        <v>14.880055249055692</v>
      </c>
      <c r="X129" s="98">
        <f>IF(RES_hhdet_in_fec!X129=0,0,RES_hhdet_in_fec!X129*1000*11630/RES_hhdet_in_new!X126)</f>
        <v>12.32906139699314</v>
      </c>
      <c r="Y129" s="98">
        <f>IF(RES_hhdet_in_fec!Y129=0,0,RES_hhdet_in_fec!Y129*1000*11630/RES_hhdet_in_new!Y126)</f>
        <v>12.821115143341713</v>
      </c>
      <c r="DA129" s="63" t="s">
        <v>4044</v>
      </c>
    </row>
    <row r="130" spans="1:105" ht="12" customHeight="1" x14ac:dyDescent="0.25">
      <c r="A130" s="121" t="s">
        <v>55</v>
      </c>
      <c r="B130" s="122"/>
      <c r="C130" s="122">
        <v>1254.810008169698</v>
      </c>
      <c r="D130" s="122">
        <v>1379.5237529785036</v>
      </c>
      <c r="E130" s="122">
        <v>1360.2303140295417</v>
      </c>
      <c r="F130" s="122">
        <v>1550.0228304691648</v>
      </c>
      <c r="G130" s="122">
        <v>1450.1333311962028</v>
      </c>
      <c r="H130" s="122">
        <v>1490.8585773773848</v>
      </c>
      <c r="I130" s="122">
        <v>1462.4802319643745</v>
      </c>
      <c r="J130" s="122">
        <v>1289.0497421292057</v>
      </c>
      <c r="K130" s="122">
        <v>1366.1090581557612</v>
      </c>
      <c r="L130" s="122">
        <v>1391.1386884729311</v>
      </c>
      <c r="M130" s="122">
        <v>1465.1794519385371</v>
      </c>
      <c r="N130" s="122">
        <v>1406.4358255462978</v>
      </c>
      <c r="O130" s="122">
        <v>1372.8749611860717</v>
      </c>
      <c r="P130" s="122">
        <v>1443.7476951023923</v>
      </c>
      <c r="Q130" s="122">
        <v>1472.1509461326739</v>
      </c>
      <c r="R130" s="122">
        <v>1422.8475814675483</v>
      </c>
      <c r="S130" s="122">
        <v>1432.6805644704011</v>
      </c>
      <c r="T130" s="122">
        <v>1345.6809950630125</v>
      </c>
      <c r="U130" s="122">
        <v>1352.4123410676225</v>
      </c>
      <c r="V130" s="122">
        <v>1339.7277154060973</v>
      </c>
      <c r="W130" s="122">
        <v>1376.6229387735464</v>
      </c>
      <c r="X130" s="122">
        <v>1167.0515639997111</v>
      </c>
      <c r="Y130" s="122">
        <v>1114.8417008865806</v>
      </c>
      <c r="DA130" s="130" t="s">
        <v>4045</v>
      </c>
    </row>
    <row r="131" spans="1:105" ht="12" customHeight="1" x14ac:dyDescent="0.25">
      <c r="A131" s="97" t="s">
        <v>128</v>
      </c>
      <c r="B131" s="98"/>
      <c r="C131" s="98">
        <v>1077.7529901254759</v>
      </c>
      <c r="D131" s="98">
        <v>1163.543812761621</v>
      </c>
      <c r="E131" s="98">
        <v>1172.9732649229491</v>
      </c>
      <c r="F131" s="98">
        <v>1320.9323273349426</v>
      </c>
      <c r="G131" s="98">
        <v>1183.9618456760679</v>
      </c>
      <c r="H131" s="98">
        <v>1224.085865396672</v>
      </c>
      <c r="I131" s="98">
        <v>1293.2531792275465</v>
      </c>
      <c r="J131" s="98">
        <v>1206.4761666621971</v>
      </c>
      <c r="K131" s="98">
        <v>1243.8984091130865</v>
      </c>
      <c r="L131" s="98">
        <v>1272.2242204084039</v>
      </c>
      <c r="M131" s="98">
        <v>1363.689929333593</v>
      </c>
      <c r="N131" s="98">
        <v>1263.7973502239595</v>
      </c>
      <c r="O131" s="98">
        <v>1258.0705028799748</v>
      </c>
      <c r="P131" s="98">
        <v>1288.7698710544989</v>
      </c>
      <c r="Q131" s="98">
        <v>1278.3172454393057</v>
      </c>
      <c r="R131" s="98">
        <v>1281.8395290635644</v>
      </c>
      <c r="S131" s="98">
        <v>1288.7091262448805</v>
      </c>
      <c r="T131" s="98">
        <v>1267.2059419663137</v>
      </c>
      <c r="U131" s="98">
        <v>1265.378674143564</v>
      </c>
      <c r="V131" s="98">
        <v>1263.0264086376842</v>
      </c>
      <c r="W131" s="98">
        <v>1328.9203137425529</v>
      </c>
      <c r="X131" s="98">
        <v>1096.5858839140637</v>
      </c>
      <c r="Y131" s="98">
        <v>1034.3547960700848</v>
      </c>
      <c r="DA131" s="63" t="s">
        <v>4046</v>
      </c>
    </row>
    <row r="132" spans="1:105" ht="12" customHeight="1" x14ac:dyDescent="0.25">
      <c r="A132" s="97" t="s">
        <v>127</v>
      </c>
      <c r="B132" s="98"/>
      <c r="C132" s="98">
        <v>1107.1014177145755</v>
      </c>
      <c r="D132" s="98">
        <v>1199.4646181305111</v>
      </c>
      <c r="E132" s="98">
        <v>1299.1546865442206</v>
      </c>
      <c r="F132" s="98">
        <v>1499.1603087862243</v>
      </c>
      <c r="G132" s="98">
        <v>1362.2302729035703</v>
      </c>
      <c r="H132" s="98">
        <v>1276.8645579436406</v>
      </c>
      <c r="I132" s="98">
        <v>1390.8047237123569</v>
      </c>
      <c r="J132" s="98">
        <v>1280.6913001851069</v>
      </c>
      <c r="K132" s="98">
        <v>1262.3525994305101</v>
      </c>
      <c r="L132" s="98">
        <v>1320.8125526940698</v>
      </c>
      <c r="M132" s="98">
        <v>1534.6686291341143</v>
      </c>
      <c r="N132" s="98">
        <v>1256.7432523069031</v>
      </c>
      <c r="O132" s="98">
        <v>1248.7946563476223</v>
      </c>
      <c r="P132" s="98">
        <v>1305.2589288477211</v>
      </c>
      <c r="Q132" s="98">
        <v>1275.9559495456226</v>
      </c>
      <c r="R132" s="98">
        <v>1350.3121654817121</v>
      </c>
      <c r="S132" s="98">
        <v>1285.7496722949502</v>
      </c>
      <c r="T132" s="98">
        <v>1179.9468964715641</v>
      </c>
      <c r="U132" s="98">
        <v>1293.762608905075</v>
      </c>
      <c r="V132" s="98">
        <v>1250.084992819023</v>
      </c>
      <c r="W132" s="98">
        <v>1396.8115297666793</v>
      </c>
      <c r="X132" s="98">
        <v>1004.5528313062705</v>
      </c>
      <c r="Y132" s="98">
        <v>859.33159951167397</v>
      </c>
      <c r="DA132" s="63" t="s">
        <v>4047</v>
      </c>
    </row>
    <row r="133" spans="1:105" ht="12" customHeight="1" x14ac:dyDescent="0.25">
      <c r="A133" s="100" t="s">
        <v>199</v>
      </c>
      <c r="B133" s="101"/>
      <c r="C133" s="101">
        <v>582.2108743432392</v>
      </c>
      <c r="D133" s="101">
        <v>632.61583900631865</v>
      </c>
      <c r="E133" s="101">
        <v>666.65412448261714</v>
      </c>
      <c r="F133" s="101">
        <v>729.06014202015649</v>
      </c>
      <c r="G133" s="101">
        <v>679.7554691288027</v>
      </c>
      <c r="H133" s="101">
        <v>662.01466251953127</v>
      </c>
      <c r="I133" s="101">
        <v>738.31289310982356</v>
      </c>
      <c r="J133" s="101">
        <v>654.94183079859204</v>
      </c>
      <c r="K133" s="101">
        <v>621.66375857562139</v>
      </c>
      <c r="L133" s="101">
        <v>617.70981440680612</v>
      </c>
      <c r="M133" s="101">
        <v>631.7118549720343</v>
      </c>
      <c r="N133" s="101">
        <v>540.88303301502287</v>
      </c>
      <c r="O133" s="101">
        <v>564.15457149544852</v>
      </c>
      <c r="P133" s="101">
        <v>595.07888306707162</v>
      </c>
      <c r="Q133" s="101">
        <v>599.46320787841694</v>
      </c>
      <c r="R133" s="101">
        <v>617.77810237217307</v>
      </c>
      <c r="S133" s="101">
        <v>663.43617745646327</v>
      </c>
      <c r="T133" s="101">
        <v>599.91229487713724</v>
      </c>
      <c r="U133" s="101">
        <v>651.34678486641337</v>
      </c>
      <c r="V133" s="101">
        <v>608.54842308479033</v>
      </c>
      <c r="W133" s="101">
        <v>708.50854924600048</v>
      </c>
      <c r="X133" s="101">
        <v>416.25486739408234</v>
      </c>
      <c r="Y133" s="101">
        <v>283.69353294411786</v>
      </c>
      <c r="DA133" s="131" t="s">
        <v>4048</v>
      </c>
    </row>
    <row r="134" spans="1:105" ht="12" customHeight="1" x14ac:dyDescent="0.25">
      <c r="A134" s="103" t="s">
        <v>52</v>
      </c>
      <c r="B134" s="104"/>
      <c r="C134" s="104">
        <v>524.89054337133632</v>
      </c>
      <c r="D134" s="104">
        <v>566.84877912419233</v>
      </c>
      <c r="E134" s="104">
        <v>632.50056206160355</v>
      </c>
      <c r="F134" s="104">
        <v>770.10016676606801</v>
      </c>
      <c r="G134" s="104">
        <v>682.47480377476768</v>
      </c>
      <c r="H134" s="104">
        <v>614.84989542410915</v>
      </c>
      <c r="I134" s="104">
        <v>652.49183060253301</v>
      </c>
      <c r="J134" s="104">
        <v>625.74946938651487</v>
      </c>
      <c r="K134" s="104">
        <v>640.68884085488844</v>
      </c>
      <c r="L134" s="104">
        <v>703.10273828726372</v>
      </c>
      <c r="M134" s="104">
        <v>902.95677416208002</v>
      </c>
      <c r="N134" s="104">
        <v>715.86021929187984</v>
      </c>
      <c r="O134" s="104">
        <v>684.64008485217346</v>
      </c>
      <c r="P134" s="104">
        <v>710.18004578064995</v>
      </c>
      <c r="Q134" s="104">
        <v>676.49274166720534</v>
      </c>
      <c r="R134" s="104">
        <v>732.53406310953926</v>
      </c>
      <c r="S134" s="104">
        <v>622.3134948384868</v>
      </c>
      <c r="T134" s="104">
        <v>580.03460159442727</v>
      </c>
      <c r="U134" s="104">
        <v>642.4158240386613</v>
      </c>
      <c r="V134" s="104">
        <v>641.53656973423278</v>
      </c>
      <c r="W134" s="104">
        <v>688.3029805206786</v>
      </c>
      <c r="X134" s="104">
        <v>588.29796391218815</v>
      </c>
      <c r="Y134" s="104">
        <v>575.63806656755617</v>
      </c>
      <c r="DA134" s="132" t="s">
        <v>4049</v>
      </c>
    </row>
    <row r="135" spans="1:105" ht="12" customHeight="1" x14ac:dyDescent="0.25">
      <c r="A135" s="106" t="s">
        <v>122</v>
      </c>
      <c r="B135" s="101"/>
      <c r="C135" s="101">
        <v>1762.0726456461714</v>
      </c>
      <c r="D135" s="101">
        <v>2045.6249523391525</v>
      </c>
      <c r="E135" s="101">
        <v>1864.7135137903672</v>
      </c>
      <c r="F135" s="101">
        <v>1998.1076859292439</v>
      </c>
      <c r="G135" s="101">
        <v>2017.5902154480791</v>
      </c>
      <c r="H135" s="101">
        <v>1979.937327688097</v>
      </c>
      <c r="I135" s="101">
        <v>2100.6732908880745</v>
      </c>
      <c r="J135" s="101">
        <v>1670.933159708977</v>
      </c>
      <c r="K135" s="101">
        <v>1695.2269181894162</v>
      </c>
      <c r="L135" s="101">
        <v>1944.3126266205434</v>
      </c>
      <c r="M135" s="101">
        <v>1912.9493567729801</v>
      </c>
      <c r="N135" s="101">
        <v>2013.1010967322561</v>
      </c>
      <c r="O135" s="101">
        <v>1869.8223739432401</v>
      </c>
      <c r="P135" s="101">
        <v>1677.4724434904238</v>
      </c>
      <c r="Q135" s="101">
        <v>1796.8133276183269</v>
      </c>
      <c r="R135" s="101">
        <v>1737.1897827928053</v>
      </c>
      <c r="S135" s="101">
        <v>1809.1578392425688</v>
      </c>
      <c r="T135" s="101">
        <v>1682.9602000852967</v>
      </c>
      <c r="U135" s="101">
        <v>1626.2619999048043</v>
      </c>
      <c r="V135" s="101">
        <v>1706.0853937055565</v>
      </c>
      <c r="W135" s="101">
        <v>1459.5560993774673</v>
      </c>
      <c r="X135" s="101">
        <v>1628.1480469004546</v>
      </c>
      <c r="Y135" s="101">
        <v>1605.5473652771284</v>
      </c>
      <c r="DA135" s="131" t="s">
        <v>4050</v>
      </c>
    </row>
    <row r="136" spans="1:105" ht="12" customHeight="1" x14ac:dyDescent="0.25">
      <c r="A136" s="107" t="s">
        <v>121</v>
      </c>
      <c r="B136" s="104"/>
      <c r="C136" s="104">
        <v>1742.076346343011</v>
      </c>
      <c r="D136" s="104">
        <v>1835.4433241148615</v>
      </c>
      <c r="E136" s="104">
        <v>1860.0164173191065</v>
      </c>
      <c r="F136" s="104">
        <v>1878.4526209207854</v>
      </c>
      <c r="G136" s="104">
        <v>1901.4856662019361</v>
      </c>
      <c r="H136" s="104">
        <v>1887.9442915297093</v>
      </c>
      <c r="I136" s="104">
        <v>2057.7721724635921</v>
      </c>
      <c r="J136" s="104">
        <v>1701.0771187771077</v>
      </c>
      <c r="K136" s="104">
        <v>1863.6421350569051</v>
      </c>
      <c r="L136" s="104">
        <v>1734.1521749939016</v>
      </c>
      <c r="M136" s="104">
        <v>2040.6560451852383</v>
      </c>
      <c r="N136" s="104">
        <v>1945.9777387327058</v>
      </c>
      <c r="O136" s="104">
        <v>1905.6805147762936</v>
      </c>
      <c r="P136" s="104">
        <v>1681.1209291849825</v>
      </c>
      <c r="Q136" s="104">
        <v>1737.80112609204</v>
      </c>
      <c r="R136" s="104">
        <v>1731.7687210410991</v>
      </c>
      <c r="S136" s="104">
        <v>1833.6674332675036</v>
      </c>
      <c r="T136" s="104">
        <v>1588.2650863580971</v>
      </c>
      <c r="U136" s="104">
        <v>1721.3216505470418</v>
      </c>
      <c r="V136" s="104">
        <v>1689.3928353814838</v>
      </c>
      <c r="W136" s="104">
        <v>1768.1304347554003</v>
      </c>
      <c r="X136" s="104">
        <v>1706.1716308381226</v>
      </c>
      <c r="Y136" s="104">
        <v>1410.534471064205</v>
      </c>
      <c r="DA136" s="132" t="s">
        <v>4051</v>
      </c>
    </row>
    <row r="137" spans="1:105" ht="12" customHeight="1" x14ac:dyDescent="0.25">
      <c r="A137" s="108" t="s">
        <v>53</v>
      </c>
      <c r="B137" s="98"/>
      <c r="C137" s="98">
        <v>828.94940619124918</v>
      </c>
      <c r="D137" s="98">
        <v>890.39764838616861</v>
      </c>
      <c r="E137" s="98">
        <v>898.11653315358387</v>
      </c>
      <c r="F137" s="98">
        <v>954.79703875125483</v>
      </c>
      <c r="G137" s="98">
        <v>961.7072978018042</v>
      </c>
      <c r="H137" s="98">
        <v>938.53013874902274</v>
      </c>
      <c r="I137" s="98">
        <v>1122.5050816084438</v>
      </c>
      <c r="J137" s="98">
        <v>872.88747678280049</v>
      </c>
      <c r="K137" s="98">
        <v>920.06210453179585</v>
      </c>
      <c r="L137" s="98">
        <v>792.12592257598385</v>
      </c>
      <c r="M137" s="98">
        <v>1049.580165661411</v>
      </c>
      <c r="N137" s="98">
        <v>992.73164631639941</v>
      </c>
      <c r="O137" s="98">
        <v>996.81976834471595</v>
      </c>
      <c r="P137" s="98">
        <v>800.87894696631872</v>
      </c>
      <c r="Q137" s="98">
        <v>819.12432276433208</v>
      </c>
      <c r="R137" s="98">
        <v>807.61117646519062</v>
      </c>
      <c r="S137" s="98">
        <v>879.6976030620001</v>
      </c>
      <c r="T137" s="98">
        <v>636.1031947603974</v>
      </c>
      <c r="U137" s="98">
        <v>786.06425147614118</v>
      </c>
      <c r="V137" s="98">
        <v>733.79854823059145</v>
      </c>
      <c r="W137" s="98">
        <v>858.90938885072376</v>
      </c>
      <c r="X137" s="98">
        <v>769.3925600812006</v>
      </c>
      <c r="Y137" s="98">
        <v>549.98458089613496</v>
      </c>
      <c r="DA137" s="63" t="s">
        <v>4052</v>
      </c>
    </row>
    <row r="138" spans="1:105" ht="12" customHeight="1" x14ac:dyDescent="0.25">
      <c r="A138" s="108" t="s">
        <v>52</v>
      </c>
      <c r="B138" s="98"/>
      <c r="C138" s="98">
        <v>913.12694015176169</v>
      </c>
      <c r="D138" s="98">
        <v>945.0456757286928</v>
      </c>
      <c r="E138" s="98">
        <v>961.89988416552251</v>
      </c>
      <c r="F138" s="98">
        <v>923.65558216953048</v>
      </c>
      <c r="G138" s="98">
        <v>939.77836840013197</v>
      </c>
      <c r="H138" s="98">
        <v>949.41415278068644</v>
      </c>
      <c r="I138" s="98">
        <v>935.26709085514858</v>
      </c>
      <c r="J138" s="98">
        <v>828.1896419943065</v>
      </c>
      <c r="K138" s="98">
        <v>943.58003052510935</v>
      </c>
      <c r="L138" s="98">
        <v>942.02625241791748</v>
      </c>
      <c r="M138" s="98">
        <v>991.07587952382767</v>
      </c>
      <c r="N138" s="98">
        <v>953.24609241630571</v>
      </c>
      <c r="O138" s="98">
        <v>908.86074643157815</v>
      </c>
      <c r="P138" s="98">
        <v>880.24198221866391</v>
      </c>
      <c r="Q138" s="98">
        <v>918.67680332770817</v>
      </c>
      <c r="R138" s="98">
        <v>924.15754457590833</v>
      </c>
      <c r="S138" s="98">
        <v>953.96983020550329</v>
      </c>
      <c r="T138" s="98">
        <v>952.16189159769942</v>
      </c>
      <c r="U138" s="98">
        <v>935.25739907090099</v>
      </c>
      <c r="V138" s="98">
        <v>955.59428715089268</v>
      </c>
      <c r="W138" s="98">
        <v>909.22104590467677</v>
      </c>
      <c r="X138" s="98">
        <v>936.77907075692201</v>
      </c>
      <c r="Y138" s="98">
        <v>860.54989016806951</v>
      </c>
      <c r="DA138" s="63" t="s">
        <v>4053</v>
      </c>
    </row>
    <row r="139" spans="1:105" ht="12" customHeight="1" x14ac:dyDescent="0.25">
      <c r="A139" s="121" t="s">
        <v>54</v>
      </c>
      <c r="B139" s="122"/>
      <c r="C139" s="122">
        <v>595.10349732076736</v>
      </c>
      <c r="D139" s="122">
        <v>583.14293929877817</v>
      </c>
      <c r="E139" s="122">
        <v>648.81023881205704</v>
      </c>
      <c r="F139" s="122">
        <v>702.63570297859371</v>
      </c>
      <c r="G139" s="122">
        <v>709.19872082064842</v>
      </c>
      <c r="H139" s="122">
        <v>689.4298184178931</v>
      </c>
      <c r="I139" s="122">
        <v>685.63151915177571</v>
      </c>
      <c r="J139" s="122">
        <v>573.02726677928581</v>
      </c>
      <c r="K139" s="122">
        <v>627.34952279836637</v>
      </c>
      <c r="L139" s="122">
        <v>686.67064155000844</v>
      </c>
      <c r="M139" s="122">
        <v>654.08626017222264</v>
      </c>
      <c r="N139" s="122">
        <v>651.87847372599049</v>
      </c>
      <c r="O139" s="122">
        <v>623.74143231647622</v>
      </c>
      <c r="P139" s="122">
        <v>603.0905235506068</v>
      </c>
      <c r="Q139" s="122">
        <v>605.16359861332251</v>
      </c>
      <c r="R139" s="122">
        <v>568.26823454244959</v>
      </c>
      <c r="S139" s="122">
        <v>573.86448974780637</v>
      </c>
      <c r="T139" s="122">
        <v>502.22685177066245</v>
      </c>
      <c r="U139" s="122">
        <v>554.72527522739267</v>
      </c>
      <c r="V139" s="122">
        <v>596.4298455308417</v>
      </c>
      <c r="W139" s="122">
        <v>597.95903911411369</v>
      </c>
      <c r="X139" s="122">
        <v>538.82045362804536</v>
      </c>
      <c r="Y139" s="122">
        <v>545.92692408002597</v>
      </c>
      <c r="DA139" s="130" t="s">
        <v>4054</v>
      </c>
    </row>
    <row r="140" spans="1:105" ht="12" customHeight="1" x14ac:dyDescent="0.25">
      <c r="A140" s="97" t="s">
        <v>50</v>
      </c>
      <c r="B140" s="98"/>
      <c r="C140" s="98">
        <v>670.84050551839573</v>
      </c>
      <c r="D140" s="98">
        <v>765.52340404144581</v>
      </c>
      <c r="E140" s="98">
        <v>854.93240920466019</v>
      </c>
      <c r="F140" s="98">
        <v>887.90733858519786</v>
      </c>
      <c r="G140" s="98">
        <v>861.3901477964157</v>
      </c>
      <c r="H140" s="98">
        <v>876.40475215087588</v>
      </c>
      <c r="I140" s="98">
        <v>901.52733609838197</v>
      </c>
      <c r="J140" s="98">
        <v>770.27897138034621</v>
      </c>
      <c r="K140" s="98">
        <v>821.71905234023154</v>
      </c>
      <c r="L140" s="98">
        <v>781.20949781884508</v>
      </c>
      <c r="M140" s="98">
        <v>772.83865558943262</v>
      </c>
      <c r="N140" s="98">
        <v>792.96319368330967</v>
      </c>
      <c r="O140" s="98">
        <v>742.20249566777795</v>
      </c>
      <c r="P140" s="98">
        <v>843.04699094201419</v>
      </c>
      <c r="Q140" s="98">
        <v>797.80474641383455</v>
      </c>
      <c r="R140" s="98">
        <v>741.34959344021479</v>
      </c>
      <c r="S140" s="98">
        <v>817.80388203518305</v>
      </c>
      <c r="T140" s="98">
        <v>819.8792011869225</v>
      </c>
      <c r="U140" s="98">
        <v>915.55964822888814</v>
      </c>
      <c r="V140" s="98">
        <v>921.72578072725219</v>
      </c>
      <c r="W140" s="98">
        <v>846.96665165823174</v>
      </c>
      <c r="X140" s="98">
        <v>736.13100230603459</v>
      </c>
      <c r="Y140" s="98">
        <v>659.10896757869489</v>
      </c>
      <c r="DA140" s="63" t="s">
        <v>4055</v>
      </c>
    </row>
    <row r="141" spans="1:105" ht="12" customHeight="1" x14ac:dyDescent="0.25">
      <c r="A141" s="109" t="s">
        <v>120</v>
      </c>
      <c r="B141" s="33"/>
      <c r="C141" s="33">
        <v>548.9837372313259</v>
      </c>
      <c r="D141" s="33">
        <v>536.68767952517999</v>
      </c>
      <c r="E141" s="33">
        <v>596.74383021938297</v>
      </c>
      <c r="F141" s="33">
        <v>650.54188158314514</v>
      </c>
      <c r="G141" s="33">
        <v>663.1364694632839</v>
      </c>
      <c r="H141" s="33">
        <v>637.25602805479662</v>
      </c>
      <c r="I141" s="33">
        <v>602.55358858943396</v>
      </c>
      <c r="J141" s="33">
        <v>517.14072283516373</v>
      </c>
      <c r="K141" s="33">
        <v>551.68130291657712</v>
      </c>
      <c r="L141" s="33">
        <v>644.13344014781433</v>
      </c>
      <c r="M141" s="33">
        <v>602.41730208909439</v>
      </c>
      <c r="N141" s="33">
        <v>595.62052306507826</v>
      </c>
      <c r="O141" s="33">
        <v>575.22636559912985</v>
      </c>
      <c r="P141" s="33">
        <v>554.04328295608093</v>
      </c>
      <c r="Q141" s="33">
        <v>571.31040636271155</v>
      </c>
      <c r="R141" s="33">
        <v>534.91904360501087</v>
      </c>
      <c r="S141" s="33">
        <v>525.24560144032023</v>
      </c>
      <c r="T141" s="33">
        <v>451.56470699801423</v>
      </c>
      <c r="U141" s="33">
        <v>473.69044564530589</v>
      </c>
      <c r="V141" s="33">
        <v>503.2977103261403</v>
      </c>
      <c r="W141" s="33">
        <v>487.53747206782521</v>
      </c>
      <c r="X141" s="33">
        <v>431.09300151921508</v>
      </c>
      <c r="Y141" s="33">
        <v>473.44746861349586</v>
      </c>
      <c r="DA141" s="60" t="s">
        <v>4056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7262.1716414748034</v>
      </c>
      <c r="D143" s="117">
        <f t="shared" si="49"/>
        <v>6766.293061585262</v>
      </c>
      <c r="E143" s="117">
        <f t="shared" si="49"/>
        <v>6771.2517640279057</v>
      </c>
      <c r="F143" s="117">
        <f t="shared" si="49"/>
        <v>6261.680637600206</v>
      </c>
      <c r="G143" s="117">
        <f t="shared" si="49"/>
        <v>6085.212662425658</v>
      </c>
      <c r="H143" s="117">
        <f t="shared" si="49"/>
        <v>5769.0265559437175</v>
      </c>
      <c r="I143" s="117">
        <f t="shared" si="49"/>
        <v>5519.1218539756273</v>
      </c>
      <c r="J143" s="117">
        <f t="shared" si="49"/>
        <v>5415.00966809904</v>
      </c>
      <c r="K143" s="117">
        <f t="shared" si="49"/>
        <v>5328.6622405864728</v>
      </c>
      <c r="L143" s="117">
        <f t="shared" si="49"/>
        <v>5654.7249405721568</v>
      </c>
      <c r="M143" s="117">
        <f t="shared" si="49"/>
        <v>5146.3490261161242</v>
      </c>
      <c r="N143" s="117">
        <f t="shared" si="49"/>
        <v>5020.9494961385635</v>
      </c>
      <c r="O143" s="117">
        <f t="shared" si="49"/>
        <v>4873.488490484342</v>
      </c>
      <c r="P143" s="117">
        <f t="shared" si="49"/>
        <v>4174.0086365770785</v>
      </c>
      <c r="Q143" s="117">
        <f t="shared" si="49"/>
        <v>4074.3883260015227</v>
      </c>
      <c r="R143" s="117">
        <f t="shared" ref="R143:V143" si="50">R144+R146+R148+R157</f>
        <v>4097.5029770219753</v>
      </c>
      <c r="S143" s="117">
        <f t="shared" si="50"/>
        <v>4058.3178029948499</v>
      </c>
      <c r="T143" s="117">
        <f t="shared" si="50"/>
        <v>4034.1454592164009</v>
      </c>
      <c r="U143" s="117">
        <f t="shared" si="50"/>
        <v>3850.726999350321</v>
      </c>
      <c r="V143" s="117">
        <f t="shared" si="50"/>
        <v>3710.4050361665022</v>
      </c>
      <c r="W143" s="117">
        <f t="shared" ref="W143:Y143" si="51">W144+W146+W148+W157</f>
        <v>3645.138852814508</v>
      </c>
      <c r="X143" s="117">
        <f t="shared" si="51"/>
        <v>3055.0315650133052</v>
      </c>
      <c r="Y143" s="117">
        <f t="shared" si="51"/>
        <v>2775.8297439167063</v>
      </c>
      <c r="DA143" s="129" t="s">
        <v>4057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4957.2227665414885</v>
      </c>
      <c r="D144" s="122">
        <f t="shared" si="52"/>
        <v>4298.9862822793693</v>
      </c>
      <c r="E144" s="122">
        <f t="shared" si="52"/>
        <v>4239.6550983834004</v>
      </c>
      <c r="F144" s="122">
        <f t="shared" si="52"/>
        <v>3861.8183259964144</v>
      </c>
      <c r="G144" s="122">
        <f t="shared" si="52"/>
        <v>3754.9337226337766</v>
      </c>
      <c r="H144" s="122">
        <f t="shared" si="52"/>
        <v>3449.9803287878008</v>
      </c>
      <c r="I144" s="122">
        <f t="shared" si="52"/>
        <v>3146.1082136854234</v>
      </c>
      <c r="J144" s="122">
        <f t="shared" si="52"/>
        <v>3175.5248826846268</v>
      </c>
      <c r="K144" s="122">
        <f t="shared" si="52"/>
        <v>2987.8901875850547</v>
      </c>
      <c r="L144" s="122">
        <f t="shared" si="52"/>
        <v>3156.5557022456824</v>
      </c>
      <c r="M144" s="122">
        <f t="shared" si="52"/>
        <v>2531.8543212209588</v>
      </c>
      <c r="N144" s="122">
        <f t="shared" si="52"/>
        <v>2490.7843768610201</v>
      </c>
      <c r="O144" s="122">
        <f t="shared" si="52"/>
        <v>2512.6882502368549</v>
      </c>
      <c r="P144" s="122">
        <f t="shared" si="52"/>
        <v>1974.6015642289449</v>
      </c>
      <c r="Q144" s="122">
        <f t="shared" si="52"/>
        <v>1887.8120303662042</v>
      </c>
      <c r="R144" s="122">
        <f t="shared" si="52"/>
        <v>1861.4175148205804</v>
      </c>
      <c r="S144" s="122">
        <f t="shared" si="52"/>
        <v>1724.0608218044833</v>
      </c>
      <c r="T144" s="122">
        <f t="shared" si="52"/>
        <v>1726.5616644310307</v>
      </c>
      <c r="U144" s="122">
        <f t="shared" si="52"/>
        <v>1588.6377500483625</v>
      </c>
      <c r="V144" s="122">
        <f t="shared" si="52"/>
        <v>1460.2355096848426</v>
      </c>
      <c r="W144" s="122">
        <f t="shared" si="52"/>
        <v>1468.7434075406359</v>
      </c>
      <c r="X144" s="122">
        <f t="shared" si="52"/>
        <v>1209.201005447635</v>
      </c>
      <c r="Y144" s="122">
        <f t="shared" si="52"/>
        <v>998.20988869275482</v>
      </c>
      <c r="DA144" s="130" t="s">
        <v>4058</v>
      </c>
    </row>
    <row r="145" spans="1:105" ht="12" customHeight="1" x14ac:dyDescent="0.25">
      <c r="A145" s="97" t="s">
        <v>53</v>
      </c>
      <c r="B145" s="98"/>
      <c r="C145" s="98">
        <v>4957.2227665414885</v>
      </c>
      <c r="D145" s="98">
        <v>4298.9862822793693</v>
      </c>
      <c r="E145" s="98">
        <v>4239.6550983834004</v>
      </c>
      <c r="F145" s="98">
        <v>3861.8183259964144</v>
      </c>
      <c r="G145" s="98">
        <v>3754.9337226337766</v>
      </c>
      <c r="H145" s="98">
        <v>3449.9803287878008</v>
      </c>
      <c r="I145" s="98">
        <v>3146.1082136854234</v>
      </c>
      <c r="J145" s="98">
        <v>3175.5248826846268</v>
      </c>
      <c r="K145" s="98">
        <v>2987.8901875850547</v>
      </c>
      <c r="L145" s="98">
        <v>3156.5557022456824</v>
      </c>
      <c r="M145" s="98">
        <v>2531.8543212209588</v>
      </c>
      <c r="N145" s="98">
        <v>2490.7843768610201</v>
      </c>
      <c r="O145" s="98">
        <v>2512.6882502368549</v>
      </c>
      <c r="P145" s="98">
        <v>1974.6015642289449</v>
      </c>
      <c r="Q145" s="98">
        <v>1887.8120303662042</v>
      </c>
      <c r="R145" s="98">
        <v>1861.4175148205804</v>
      </c>
      <c r="S145" s="98">
        <v>1724.0608218044833</v>
      </c>
      <c r="T145" s="98">
        <v>1726.5616644310307</v>
      </c>
      <c r="U145" s="98">
        <v>1588.6377500483625</v>
      </c>
      <c r="V145" s="98">
        <v>1460.2355096848426</v>
      </c>
      <c r="W145" s="98">
        <v>1468.7434075406359</v>
      </c>
      <c r="X145" s="98">
        <v>1209.201005447635</v>
      </c>
      <c r="Y145" s="98">
        <v>998.20988869275482</v>
      </c>
      <c r="DA145" s="63" t="s">
        <v>4059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89.316832637248083</v>
      </c>
      <c r="D146" s="122">
        <f t="shared" si="53"/>
        <v>70.26425668949247</v>
      </c>
      <c r="E146" s="122">
        <f t="shared" si="53"/>
        <v>143.71265069515587</v>
      </c>
      <c r="F146" s="122">
        <f t="shared" si="53"/>
        <v>104.33744676233206</v>
      </c>
      <c r="G146" s="122">
        <f t="shared" si="53"/>
        <v>101.15575731417935</v>
      </c>
      <c r="H146" s="122">
        <f t="shared" si="53"/>
        <v>109.5537191391274</v>
      </c>
      <c r="I146" s="122">
        <f t="shared" si="53"/>
        <v>75.764204644832745</v>
      </c>
      <c r="J146" s="122">
        <f t="shared" si="53"/>
        <v>72.722408269869689</v>
      </c>
      <c r="K146" s="122">
        <f t="shared" si="53"/>
        <v>139.88060930065413</v>
      </c>
      <c r="L146" s="122">
        <f t="shared" si="53"/>
        <v>150.66151455352565</v>
      </c>
      <c r="M146" s="122">
        <f t="shared" si="53"/>
        <v>165.83683741435914</v>
      </c>
      <c r="N146" s="122">
        <f t="shared" si="53"/>
        <v>178.32517990680586</v>
      </c>
      <c r="O146" s="122">
        <f t="shared" si="53"/>
        <v>147.37429156439316</v>
      </c>
      <c r="P146" s="122">
        <f t="shared" si="53"/>
        <v>82.916485570883438</v>
      </c>
      <c r="Q146" s="122">
        <f t="shared" si="53"/>
        <v>110.46404470223608</v>
      </c>
      <c r="R146" s="122">
        <f t="shared" si="53"/>
        <v>162.63849738224465</v>
      </c>
      <c r="S146" s="122">
        <f t="shared" si="53"/>
        <v>189.06418834473928</v>
      </c>
      <c r="T146" s="122">
        <f t="shared" si="53"/>
        <v>171.80950826166094</v>
      </c>
      <c r="U146" s="122">
        <f t="shared" si="53"/>
        <v>189.42682132064405</v>
      </c>
      <c r="V146" s="122">
        <f t="shared" si="53"/>
        <v>172.75097593777164</v>
      </c>
      <c r="W146" s="122">
        <f t="shared" si="53"/>
        <v>174.89840807248436</v>
      </c>
      <c r="X146" s="122">
        <f t="shared" si="53"/>
        <v>99.396507743172364</v>
      </c>
      <c r="Y146" s="122">
        <f t="shared" si="53"/>
        <v>79.702265618357245</v>
      </c>
      <c r="DA146" s="130" t="s">
        <v>4060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89.316832637248083</v>
      </c>
      <c r="D147" s="98">
        <f>IF(RES_hhdet_in_fec!D147=0,0,RES_hhdet_in_fec!D147*1000*11630/RES_hhdet_in_new!D145)</f>
        <v>70.26425668949247</v>
      </c>
      <c r="E147" s="98">
        <f>IF(RES_hhdet_in_fec!E147=0,0,RES_hhdet_in_fec!E147*1000*11630/RES_hhdet_in_new!E145)</f>
        <v>143.71265069515587</v>
      </c>
      <c r="F147" s="98">
        <f>IF(RES_hhdet_in_fec!F147=0,0,RES_hhdet_in_fec!F147*1000*11630/RES_hhdet_in_new!F145)</f>
        <v>104.33744676233206</v>
      </c>
      <c r="G147" s="98">
        <f>IF(RES_hhdet_in_fec!G147=0,0,RES_hhdet_in_fec!G147*1000*11630/RES_hhdet_in_new!G145)</f>
        <v>101.15575731417935</v>
      </c>
      <c r="H147" s="98">
        <f>IF(RES_hhdet_in_fec!H147=0,0,RES_hhdet_in_fec!H147*1000*11630/RES_hhdet_in_new!H145)</f>
        <v>109.5537191391274</v>
      </c>
      <c r="I147" s="98">
        <f>IF(RES_hhdet_in_fec!I147=0,0,RES_hhdet_in_fec!I147*1000*11630/RES_hhdet_in_new!I145)</f>
        <v>75.764204644832745</v>
      </c>
      <c r="J147" s="98">
        <f>IF(RES_hhdet_in_fec!J147=0,0,RES_hhdet_in_fec!J147*1000*11630/RES_hhdet_in_new!J145)</f>
        <v>72.722408269869689</v>
      </c>
      <c r="K147" s="98">
        <f>IF(RES_hhdet_in_fec!K147=0,0,RES_hhdet_in_fec!K147*1000*11630/RES_hhdet_in_new!K145)</f>
        <v>139.88060930065413</v>
      </c>
      <c r="L147" s="98">
        <f>IF(RES_hhdet_in_fec!L147=0,0,RES_hhdet_in_fec!L147*1000*11630/RES_hhdet_in_new!L145)</f>
        <v>150.66151455352565</v>
      </c>
      <c r="M147" s="98">
        <f>IF(RES_hhdet_in_fec!M147=0,0,RES_hhdet_in_fec!M147*1000*11630/RES_hhdet_in_new!M145)</f>
        <v>165.83683741435914</v>
      </c>
      <c r="N147" s="98">
        <f>IF(RES_hhdet_in_fec!N147=0,0,RES_hhdet_in_fec!N147*1000*11630/RES_hhdet_in_new!N145)</f>
        <v>178.32517990680586</v>
      </c>
      <c r="O147" s="98">
        <f>IF(RES_hhdet_in_fec!O147=0,0,RES_hhdet_in_fec!O147*1000*11630/RES_hhdet_in_new!O145)</f>
        <v>147.37429156439316</v>
      </c>
      <c r="P147" s="98">
        <f>IF(RES_hhdet_in_fec!P147=0,0,RES_hhdet_in_fec!P147*1000*11630/RES_hhdet_in_new!P145)</f>
        <v>82.916485570883438</v>
      </c>
      <c r="Q147" s="98">
        <f>IF(RES_hhdet_in_fec!Q147=0,0,RES_hhdet_in_fec!Q147*1000*11630/RES_hhdet_in_new!Q145)</f>
        <v>110.46404470223608</v>
      </c>
      <c r="R147" s="98">
        <f>IF(RES_hhdet_in_fec!R147=0,0,RES_hhdet_in_fec!R147*1000*11630/RES_hhdet_in_new!R145)</f>
        <v>162.63849738224465</v>
      </c>
      <c r="S147" s="98">
        <f>IF(RES_hhdet_in_fec!S147=0,0,RES_hhdet_in_fec!S147*1000*11630/RES_hhdet_in_new!S145)</f>
        <v>189.06418834473928</v>
      </c>
      <c r="T147" s="98">
        <f>IF(RES_hhdet_in_fec!T147=0,0,RES_hhdet_in_fec!T147*1000*11630/RES_hhdet_in_new!T145)</f>
        <v>171.80950826166094</v>
      </c>
      <c r="U147" s="98">
        <f>IF(RES_hhdet_in_fec!U147=0,0,RES_hhdet_in_fec!U147*1000*11630/RES_hhdet_in_new!U145)</f>
        <v>189.42682132064405</v>
      </c>
      <c r="V147" s="98">
        <f>IF(RES_hhdet_in_fec!V147=0,0,RES_hhdet_in_fec!V147*1000*11630/RES_hhdet_in_new!V145)</f>
        <v>172.75097593777164</v>
      </c>
      <c r="W147" s="98">
        <f>IF(RES_hhdet_in_fec!W147=0,0,RES_hhdet_in_fec!W147*1000*11630/RES_hhdet_in_new!W145)</f>
        <v>174.89840807248436</v>
      </c>
      <c r="X147" s="98">
        <f>IF(RES_hhdet_in_fec!X147=0,0,RES_hhdet_in_fec!X147*1000*11630/RES_hhdet_in_new!X145)</f>
        <v>99.396507743172364</v>
      </c>
      <c r="Y147" s="98">
        <f>IF(RES_hhdet_in_fec!Y147=0,0,RES_hhdet_in_fec!Y147*1000*11630/RES_hhdet_in_new!Y145)</f>
        <v>79.702265618357245</v>
      </c>
      <c r="DA147" s="63" t="s">
        <v>4061</v>
      </c>
    </row>
    <row r="148" spans="1:105" ht="12" customHeight="1" x14ac:dyDescent="0.25">
      <c r="A148" s="121" t="s">
        <v>55</v>
      </c>
      <c r="B148" s="122"/>
      <c r="C148" s="122">
        <v>1487.8930241753403</v>
      </c>
      <c r="D148" s="122">
        <v>1506.3822754568353</v>
      </c>
      <c r="E148" s="122">
        <v>1478.6712557861551</v>
      </c>
      <c r="F148" s="122">
        <v>1475.3347187744287</v>
      </c>
      <c r="G148" s="122">
        <v>1441.6993798728281</v>
      </c>
      <c r="H148" s="122">
        <v>1432.0467569678181</v>
      </c>
      <c r="I148" s="122">
        <v>1462.7160396901286</v>
      </c>
      <c r="J148" s="122">
        <v>1381.6126657455679</v>
      </c>
      <c r="K148" s="122">
        <v>1373.2234496580259</v>
      </c>
      <c r="L148" s="122">
        <v>1451.6648986940472</v>
      </c>
      <c r="M148" s="122">
        <v>1562.6628344351357</v>
      </c>
      <c r="N148" s="122">
        <v>1507.55786557598</v>
      </c>
      <c r="O148" s="122">
        <v>1485.1382532102311</v>
      </c>
      <c r="P148" s="122">
        <v>1406.2188146297033</v>
      </c>
      <c r="Q148" s="122">
        <v>1408.177629255297</v>
      </c>
      <c r="R148" s="122">
        <v>1419.0831294093639</v>
      </c>
      <c r="S148" s="122">
        <v>1461.9452294782977</v>
      </c>
      <c r="T148" s="122">
        <v>1475.3872730429769</v>
      </c>
      <c r="U148" s="122">
        <v>1411.1219646885393</v>
      </c>
      <c r="V148" s="122">
        <v>1414.0341394143236</v>
      </c>
      <c r="W148" s="122">
        <v>1356.2852786172791</v>
      </c>
      <c r="X148" s="122">
        <v>1129.0987321106209</v>
      </c>
      <c r="Y148" s="122">
        <v>1092.6828220346902</v>
      </c>
      <c r="DA148" s="130" t="s">
        <v>4062</v>
      </c>
    </row>
    <row r="149" spans="1:105" ht="12" customHeight="1" x14ac:dyDescent="0.25">
      <c r="A149" s="97" t="s">
        <v>124</v>
      </c>
      <c r="B149" s="98"/>
      <c r="C149" s="98">
        <v>1474.140295128972</v>
      </c>
      <c r="D149" s="98">
        <v>1423.0122758241002</v>
      </c>
      <c r="E149" s="98">
        <v>1419.9713915045529</v>
      </c>
      <c r="F149" s="98">
        <v>1461.3041318847543</v>
      </c>
      <c r="G149" s="98">
        <v>1454.5715303797717</v>
      </c>
      <c r="H149" s="98">
        <v>1444.3028637702384</v>
      </c>
      <c r="I149" s="98">
        <v>1457.940553857607</v>
      </c>
      <c r="J149" s="98">
        <v>1465.5153717741719</v>
      </c>
      <c r="K149" s="98">
        <v>1471.4179525074655</v>
      </c>
      <c r="L149" s="98">
        <v>1548.0108887563508</v>
      </c>
      <c r="M149" s="98">
        <v>1490.7712480713394</v>
      </c>
      <c r="N149" s="98">
        <v>1343.8504891824368</v>
      </c>
      <c r="O149" s="98">
        <v>1309.6466411710587</v>
      </c>
      <c r="P149" s="98">
        <v>1314.7716728221537</v>
      </c>
      <c r="Q149" s="98">
        <v>1195.9559123755766</v>
      </c>
      <c r="R149" s="98">
        <v>1236.1843626962766</v>
      </c>
      <c r="S149" s="98">
        <v>1220.6774889987248</v>
      </c>
      <c r="T149" s="98">
        <v>1374.9149157697498</v>
      </c>
      <c r="U149" s="98">
        <v>1234.411166475647</v>
      </c>
      <c r="V149" s="98">
        <v>1299.7277821454811</v>
      </c>
      <c r="W149" s="98">
        <v>1177.2209914384075</v>
      </c>
      <c r="X149" s="98">
        <v>1073.0836361483664</v>
      </c>
      <c r="Y149" s="98">
        <v>1038.6326655866924</v>
      </c>
      <c r="DA149" s="63" t="s">
        <v>4063</v>
      </c>
    </row>
    <row r="150" spans="1:105" ht="12" customHeight="1" x14ac:dyDescent="0.25">
      <c r="A150" s="97" t="s">
        <v>123</v>
      </c>
      <c r="B150" s="98"/>
      <c r="C150" s="98">
        <v>1011.7160305415078</v>
      </c>
      <c r="D150" s="98">
        <v>962.81452451120879</v>
      </c>
      <c r="E150" s="98">
        <v>952.90307644664585</v>
      </c>
      <c r="F150" s="98">
        <v>987.38059024167023</v>
      </c>
      <c r="G150" s="98">
        <v>984.27014159793998</v>
      </c>
      <c r="H150" s="98">
        <v>1026.7110322618607</v>
      </c>
      <c r="I150" s="98">
        <v>940.68512325528525</v>
      </c>
      <c r="J150" s="98">
        <v>1003.4745296102574</v>
      </c>
      <c r="K150" s="98">
        <v>1006.1722568807618</v>
      </c>
      <c r="L150" s="98">
        <v>1006.8420337788517</v>
      </c>
      <c r="M150" s="98">
        <v>895.99200445896031</v>
      </c>
      <c r="N150" s="98">
        <v>841.76014891245745</v>
      </c>
      <c r="O150" s="98">
        <v>859.66400719498927</v>
      </c>
      <c r="P150" s="98">
        <v>931.48510936304092</v>
      </c>
      <c r="Q150" s="98">
        <v>758.33143924421051</v>
      </c>
      <c r="R150" s="98">
        <v>966.87631434086541</v>
      </c>
      <c r="S150" s="98">
        <v>793.21904466687363</v>
      </c>
      <c r="T150" s="98">
        <v>981.99080919013568</v>
      </c>
      <c r="U150" s="98">
        <v>837.68794801023012</v>
      </c>
      <c r="V150" s="98">
        <v>994.60840718723421</v>
      </c>
      <c r="W150" s="98">
        <v>978.83912284990117</v>
      </c>
      <c r="X150" s="98">
        <v>850.95495255326603</v>
      </c>
      <c r="Y150" s="98">
        <v>1103.537889135114</v>
      </c>
      <c r="DA150" s="63" t="s">
        <v>4064</v>
      </c>
    </row>
    <row r="151" spans="1:105" ht="12" customHeight="1" x14ac:dyDescent="0.25">
      <c r="A151" s="100" t="s">
        <v>50</v>
      </c>
      <c r="B151" s="101"/>
      <c r="C151" s="101">
        <v>315.69577608840325</v>
      </c>
      <c r="D151" s="101">
        <v>288.86229179428926</v>
      </c>
      <c r="E151" s="101">
        <v>247.38041242843011</v>
      </c>
      <c r="F151" s="101">
        <v>278.25241578371157</v>
      </c>
      <c r="G151" s="101">
        <v>302.24953028124924</v>
      </c>
      <c r="H151" s="101">
        <v>319.05220420169343</v>
      </c>
      <c r="I151" s="101">
        <v>254.47243353106944</v>
      </c>
      <c r="J151" s="101">
        <v>290.40518015284448</v>
      </c>
      <c r="K151" s="101">
        <v>298.035765250022</v>
      </c>
      <c r="L151" s="101">
        <v>245.28708503208225</v>
      </c>
      <c r="M151" s="101">
        <v>176.62483546162974</v>
      </c>
      <c r="N151" s="101">
        <v>147.83450651528133</v>
      </c>
      <c r="O151" s="101">
        <v>136.2609509610844</v>
      </c>
      <c r="P151" s="101">
        <v>233.48037169771638</v>
      </c>
      <c r="Q151" s="101">
        <v>106.42608517985586</v>
      </c>
      <c r="R151" s="101">
        <v>255.58928183964778</v>
      </c>
      <c r="S151" s="101">
        <v>125.99465610548917</v>
      </c>
      <c r="T151" s="101">
        <v>235.5090447389527</v>
      </c>
      <c r="U151" s="101">
        <v>145.42438997343928</v>
      </c>
      <c r="V151" s="101">
        <v>202.29610778612027</v>
      </c>
      <c r="W151" s="101">
        <v>251.46502206744688</v>
      </c>
      <c r="X151" s="101">
        <v>177.18904417491558</v>
      </c>
      <c r="Y151" s="101">
        <v>390.06849877744094</v>
      </c>
      <c r="DA151" s="131" t="s">
        <v>4065</v>
      </c>
    </row>
    <row r="152" spans="1:105" ht="12" customHeight="1" x14ac:dyDescent="0.25">
      <c r="A152" s="103" t="s">
        <v>52</v>
      </c>
      <c r="B152" s="104"/>
      <c r="C152" s="104">
        <v>696.0202544531046</v>
      </c>
      <c r="D152" s="104">
        <v>673.95223271691975</v>
      </c>
      <c r="E152" s="104">
        <v>705.52266401821578</v>
      </c>
      <c r="F152" s="104">
        <v>709.12817445795872</v>
      </c>
      <c r="G152" s="104">
        <v>682.02061131669086</v>
      </c>
      <c r="H152" s="104">
        <v>707.65882806016748</v>
      </c>
      <c r="I152" s="104">
        <v>686.21268972421581</v>
      </c>
      <c r="J152" s="104">
        <v>713.06934945741273</v>
      </c>
      <c r="K152" s="104">
        <v>708.13649163073978</v>
      </c>
      <c r="L152" s="104">
        <v>761.55494874676947</v>
      </c>
      <c r="M152" s="104">
        <v>719.36716899733051</v>
      </c>
      <c r="N152" s="104">
        <v>693.92564239717615</v>
      </c>
      <c r="O152" s="104">
        <v>723.40305623390475</v>
      </c>
      <c r="P152" s="104">
        <v>698.00473766532457</v>
      </c>
      <c r="Q152" s="104">
        <v>651.90535406435458</v>
      </c>
      <c r="R152" s="104">
        <v>711.28703250121771</v>
      </c>
      <c r="S152" s="104">
        <v>667.22438856138456</v>
      </c>
      <c r="T152" s="104">
        <v>746.48176445118304</v>
      </c>
      <c r="U152" s="104">
        <v>692.26355803679076</v>
      </c>
      <c r="V152" s="104">
        <v>792.31229940111393</v>
      </c>
      <c r="W152" s="104">
        <v>727.37410078245432</v>
      </c>
      <c r="X152" s="104">
        <v>673.76590837835033</v>
      </c>
      <c r="Y152" s="104">
        <v>713.46939035767309</v>
      </c>
      <c r="DA152" s="132" t="s">
        <v>4066</v>
      </c>
    </row>
    <row r="153" spans="1:105" ht="12" customHeight="1" x14ac:dyDescent="0.25">
      <c r="A153" s="106" t="s">
        <v>122</v>
      </c>
      <c r="B153" s="101"/>
      <c r="C153" s="101">
        <v>1507.5136787264294</v>
      </c>
      <c r="D153" s="101">
        <v>1564.5443119522608</v>
      </c>
      <c r="E153" s="101">
        <v>1498.746489967315</v>
      </c>
      <c r="F153" s="101">
        <v>1500.0122957882959</v>
      </c>
      <c r="G153" s="101">
        <v>1440.8911278422631</v>
      </c>
      <c r="H153" s="101">
        <v>1428.3410599845843</v>
      </c>
      <c r="I153" s="101">
        <v>1459.5612364651431</v>
      </c>
      <c r="J153" s="101">
        <v>1373.9344848466983</v>
      </c>
      <c r="K153" s="101">
        <v>1303.5206016565764</v>
      </c>
      <c r="L153" s="101">
        <v>1471.0551224983108</v>
      </c>
      <c r="M153" s="101">
        <v>1570.8872113475486</v>
      </c>
      <c r="N153" s="101">
        <v>1588.9520793838678</v>
      </c>
      <c r="O153" s="101">
        <v>1537.8886516628233</v>
      </c>
      <c r="P153" s="101">
        <v>1451.9352060257904</v>
      </c>
      <c r="Q153" s="101">
        <v>1464.9376715468957</v>
      </c>
      <c r="R153" s="101">
        <v>1469.4445630163914</v>
      </c>
      <c r="S153" s="101">
        <v>1508.118954253742</v>
      </c>
      <c r="T153" s="101">
        <v>1492.0274419436223</v>
      </c>
      <c r="U153" s="101">
        <v>1455.1522376025978</v>
      </c>
      <c r="V153" s="101">
        <v>1463.3613121275093</v>
      </c>
      <c r="W153" s="101">
        <v>1416.3835456140562</v>
      </c>
      <c r="X153" s="101">
        <v>1211.8681480012465</v>
      </c>
      <c r="Y153" s="101">
        <v>1152.62363407865</v>
      </c>
      <c r="DA153" s="131" t="s">
        <v>4067</v>
      </c>
    </row>
    <row r="154" spans="1:105" ht="12" customHeight="1" x14ac:dyDescent="0.25">
      <c r="A154" s="107" t="s">
        <v>121</v>
      </c>
      <c r="B154" s="104"/>
      <c r="C154" s="104">
        <v>1418.291245775881</v>
      </c>
      <c r="D154" s="104">
        <v>1435.7923756842968</v>
      </c>
      <c r="E154" s="104">
        <v>1552.3931874752484</v>
      </c>
      <c r="F154" s="104">
        <v>1356.6235411263885</v>
      </c>
      <c r="G154" s="104">
        <v>1428.1516698703163</v>
      </c>
      <c r="H154" s="104">
        <v>1440.0860144843696</v>
      </c>
      <c r="I154" s="104">
        <v>1475.596801735139</v>
      </c>
      <c r="J154" s="104">
        <v>1353.2479130208417</v>
      </c>
      <c r="K154" s="104">
        <v>1465.7682955000193</v>
      </c>
      <c r="L154" s="104">
        <v>1351.410165374584</v>
      </c>
      <c r="M154" s="104">
        <v>1613.4253660633517</v>
      </c>
      <c r="N154" s="104">
        <v>1458.9651823899023</v>
      </c>
      <c r="O154" s="104">
        <v>1482.1352206620834</v>
      </c>
      <c r="P154" s="104">
        <v>1387.4279151348769</v>
      </c>
      <c r="Q154" s="104">
        <v>1412.1646374713216</v>
      </c>
      <c r="R154" s="104">
        <v>1409.6876008041577</v>
      </c>
      <c r="S154" s="104">
        <v>1494.4740469239123</v>
      </c>
      <c r="T154" s="104">
        <v>1483.6415807706912</v>
      </c>
      <c r="U154" s="104">
        <v>1400.1465936955278</v>
      </c>
      <c r="V154" s="104">
        <v>1350.492203204881</v>
      </c>
      <c r="W154" s="104">
        <v>1334.4565480761391</v>
      </c>
      <c r="X154" s="104">
        <v>1059.2432975642876</v>
      </c>
      <c r="Y154" s="104">
        <v>1028.3338560012933</v>
      </c>
      <c r="DA154" s="132" t="s">
        <v>4068</v>
      </c>
    </row>
    <row r="155" spans="1:105" ht="12" customHeight="1" x14ac:dyDescent="0.25">
      <c r="A155" s="108" t="s">
        <v>53</v>
      </c>
      <c r="B155" s="98"/>
      <c r="C155" s="98">
        <v>733.78734989347811</v>
      </c>
      <c r="D155" s="98">
        <v>739.76987422402522</v>
      </c>
      <c r="E155" s="98">
        <v>765.15160473974652</v>
      </c>
      <c r="F155" s="98">
        <v>661.82991867309408</v>
      </c>
      <c r="G155" s="98">
        <v>688.18515810657232</v>
      </c>
      <c r="H155" s="98">
        <v>661.02156174438164</v>
      </c>
      <c r="I155" s="98">
        <v>765.10095433426272</v>
      </c>
      <c r="J155" s="98">
        <v>633.82089194517357</v>
      </c>
      <c r="K155" s="98">
        <v>676.10131251237647</v>
      </c>
      <c r="L155" s="98">
        <v>627.704882989814</v>
      </c>
      <c r="M155" s="98">
        <v>739.5040431790311</v>
      </c>
      <c r="N155" s="98">
        <v>633.38234769077383</v>
      </c>
      <c r="O155" s="98">
        <v>712.49836725187993</v>
      </c>
      <c r="P155" s="98">
        <v>591.01765370618944</v>
      </c>
      <c r="Q155" s="98">
        <v>586.83343799561351</v>
      </c>
      <c r="R155" s="98">
        <v>575.11690957465601</v>
      </c>
      <c r="S155" s="98">
        <v>615.38011663846851</v>
      </c>
      <c r="T155" s="98">
        <v>575.0983958037715</v>
      </c>
      <c r="U155" s="98">
        <v>543.76168541202276</v>
      </c>
      <c r="V155" s="98">
        <v>515.43387096610456</v>
      </c>
      <c r="W155" s="98">
        <v>531.52158616229281</v>
      </c>
      <c r="X155" s="98">
        <v>338.4142763783201</v>
      </c>
      <c r="Y155" s="98">
        <v>344.10109655683431</v>
      </c>
      <c r="DA155" s="63" t="s">
        <v>4069</v>
      </c>
    </row>
    <row r="156" spans="1:105" ht="12" customHeight="1" x14ac:dyDescent="0.25">
      <c r="A156" s="108" t="s">
        <v>52</v>
      </c>
      <c r="B156" s="98"/>
      <c r="C156" s="98">
        <v>684.50389588240296</v>
      </c>
      <c r="D156" s="98">
        <v>696.02250146027109</v>
      </c>
      <c r="E156" s="98">
        <v>787.24158273550177</v>
      </c>
      <c r="F156" s="98">
        <v>694.79362245329446</v>
      </c>
      <c r="G156" s="98">
        <v>739.96651176374451</v>
      </c>
      <c r="H156" s="98">
        <v>779.06445273998816</v>
      </c>
      <c r="I156" s="98">
        <v>710.49584740087653</v>
      </c>
      <c r="J156" s="98">
        <v>719.42702107566777</v>
      </c>
      <c r="K156" s="98">
        <v>789.66698298764277</v>
      </c>
      <c r="L156" s="98">
        <v>723.70528238476959</v>
      </c>
      <c r="M156" s="98">
        <v>873.92132288432038</v>
      </c>
      <c r="N156" s="98">
        <v>825.5828346991284</v>
      </c>
      <c r="O156" s="98">
        <v>769.63685341020346</v>
      </c>
      <c r="P156" s="98">
        <v>796.41026142868816</v>
      </c>
      <c r="Q156" s="98">
        <v>825.33119947570765</v>
      </c>
      <c r="R156" s="98">
        <v>834.57069122950145</v>
      </c>
      <c r="S156" s="98">
        <v>879.093930285444</v>
      </c>
      <c r="T156" s="98">
        <v>908.54318496691963</v>
      </c>
      <c r="U156" s="98">
        <v>856.38490828350496</v>
      </c>
      <c r="V156" s="98">
        <v>835.05833223877596</v>
      </c>
      <c r="W156" s="98">
        <v>802.93496191384634</v>
      </c>
      <c r="X156" s="98">
        <v>720.82902118596769</v>
      </c>
      <c r="Y156" s="98">
        <v>684.23275944445879</v>
      </c>
      <c r="DA156" s="63" t="s">
        <v>4070</v>
      </c>
    </row>
    <row r="157" spans="1:105" ht="12" customHeight="1" x14ac:dyDescent="0.25">
      <c r="A157" s="121" t="s">
        <v>54</v>
      </c>
      <c r="B157" s="122"/>
      <c r="C157" s="122">
        <v>727.73901812072643</v>
      </c>
      <c r="D157" s="122">
        <v>890.66024715956428</v>
      </c>
      <c r="E157" s="122">
        <v>909.21275916319416</v>
      </c>
      <c r="F157" s="122">
        <v>820.19014606703013</v>
      </c>
      <c r="G157" s="122">
        <v>787.42380260487346</v>
      </c>
      <c r="H157" s="122">
        <v>777.44575104897149</v>
      </c>
      <c r="I157" s="122">
        <v>834.5333959552429</v>
      </c>
      <c r="J157" s="122">
        <v>785.149711398975</v>
      </c>
      <c r="K157" s="122">
        <v>827.66799404273809</v>
      </c>
      <c r="L157" s="122">
        <v>895.84282507890134</v>
      </c>
      <c r="M157" s="122">
        <v>885.99503304567008</v>
      </c>
      <c r="N157" s="122">
        <v>844.28207379475771</v>
      </c>
      <c r="O157" s="122">
        <v>728.28769547286379</v>
      </c>
      <c r="P157" s="122">
        <v>710.2717721475467</v>
      </c>
      <c r="Q157" s="122">
        <v>667.93462167778512</v>
      </c>
      <c r="R157" s="122">
        <v>654.36383540978693</v>
      </c>
      <c r="S157" s="122">
        <v>683.2475633673298</v>
      </c>
      <c r="T157" s="122">
        <v>660.38701348073221</v>
      </c>
      <c r="U157" s="122">
        <v>661.54046329277537</v>
      </c>
      <c r="V157" s="122">
        <v>663.38441112956446</v>
      </c>
      <c r="W157" s="122">
        <v>645.21175858410902</v>
      </c>
      <c r="X157" s="122">
        <v>617.33531971187676</v>
      </c>
      <c r="Y157" s="122">
        <v>605.23476757090452</v>
      </c>
      <c r="DA157" s="130" t="s">
        <v>4071</v>
      </c>
    </row>
    <row r="158" spans="1:105" ht="12" customHeight="1" x14ac:dyDescent="0.25">
      <c r="A158" s="97" t="s">
        <v>50</v>
      </c>
      <c r="B158" s="98"/>
      <c r="C158" s="98">
        <v>1696.9270192653703</v>
      </c>
      <c r="D158" s="98">
        <v>1885.7090956768131</v>
      </c>
      <c r="E158" s="98">
        <v>2012.8690827974326</v>
      </c>
      <c r="F158" s="98">
        <v>1575.0649597439437</v>
      </c>
      <c r="G158" s="98">
        <v>1195.9406269132965</v>
      </c>
      <c r="H158" s="98">
        <v>1044.078876647797</v>
      </c>
      <c r="I158" s="98">
        <v>1116.5235833692643</v>
      </c>
      <c r="J158" s="98">
        <v>1084.5624716097143</v>
      </c>
      <c r="K158" s="98">
        <v>1324.5632097442747</v>
      </c>
      <c r="L158" s="98">
        <v>1291.6947550722766</v>
      </c>
      <c r="M158" s="98">
        <v>1433.0406456290173</v>
      </c>
      <c r="N158" s="98">
        <v>1332.049845729887</v>
      </c>
      <c r="O158" s="98">
        <v>1190.5720438219519</v>
      </c>
      <c r="P158" s="98">
        <v>1057.419277202584</v>
      </c>
      <c r="Q158" s="98">
        <v>964.31525899832764</v>
      </c>
      <c r="R158" s="98">
        <v>911.56014036206375</v>
      </c>
      <c r="S158" s="98">
        <v>1027.2084582745129</v>
      </c>
      <c r="T158" s="98">
        <v>1035.3856082268812</v>
      </c>
      <c r="U158" s="98">
        <v>1001.2228564814803</v>
      </c>
      <c r="V158" s="98">
        <v>1010.2273710133695</v>
      </c>
      <c r="W158" s="98">
        <v>869.10506429638212</v>
      </c>
      <c r="X158" s="98">
        <v>740.18435219534376</v>
      </c>
      <c r="Y158" s="98">
        <v>732.95441285351762</v>
      </c>
      <c r="DA158" s="63" t="s">
        <v>4072</v>
      </c>
    </row>
    <row r="159" spans="1:105" ht="12" customHeight="1" x14ac:dyDescent="0.25">
      <c r="A159" s="109" t="s">
        <v>120</v>
      </c>
      <c r="B159" s="33"/>
      <c r="C159" s="33">
        <v>558.78845581660414</v>
      </c>
      <c r="D159" s="33">
        <v>671.38194784879136</v>
      </c>
      <c r="E159" s="33">
        <v>622.98835697240543</v>
      </c>
      <c r="F159" s="33">
        <v>620.20533579820574</v>
      </c>
      <c r="G159" s="33">
        <v>678.77962911611314</v>
      </c>
      <c r="H159" s="33">
        <v>698.77838018149544</v>
      </c>
      <c r="I159" s="33">
        <v>753.594341867558</v>
      </c>
      <c r="J159" s="33">
        <v>702.44764884682911</v>
      </c>
      <c r="K159" s="33">
        <v>669.21171068621652</v>
      </c>
      <c r="L159" s="33">
        <v>752.65091727663139</v>
      </c>
      <c r="M159" s="33">
        <v>698.25984357237155</v>
      </c>
      <c r="N159" s="33">
        <v>659.67045300343307</v>
      </c>
      <c r="O159" s="33">
        <v>594.08187811693449</v>
      </c>
      <c r="P159" s="33">
        <v>617.41136501558799</v>
      </c>
      <c r="Q159" s="33">
        <v>603.60630071445041</v>
      </c>
      <c r="R159" s="33">
        <v>608.80375157660876</v>
      </c>
      <c r="S159" s="33">
        <v>609.42311142748895</v>
      </c>
      <c r="T159" s="33">
        <v>583.95539875339443</v>
      </c>
      <c r="U159" s="33">
        <v>574.81321453849705</v>
      </c>
      <c r="V159" s="33">
        <v>581.26256299167005</v>
      </c>
      <c r="W159" s="33">
        <v>591.54740689471078</v>
      </c>
      <c r="X159" s="33">
        <v>586.7935475593805</v>
      </c>
      <c r="Y159" s="33">
        <v>577.94689391010797</v>
      </c>
      <c r="DA159" s="60" t="s">
        <v>4073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11218.907754035527</v>
      </c>
      <c r="D161" s="117">
        <f t="shared" si="54"/>
        <v>11749.01279067285</v>
      </c>
      <c r="E161" s="117">
        <f t="shared" si="54"/>
        <v>11560.976328021939</v>
      </c>
      <c r="F161" s="117">
        <f t="shared" si="54"/>
        <v>11154.057920948684</v>
      </c>
      <c r="G161" s="117">
        <f t="shared" si="54"/>
        <v>9949.19801904622</v>
      </c>
      <c r="H161" s="117">
        <f t="shared" si="54"/>
        <v>10319.402576845747</v>
      </c>
      <c r="I161" s="117">
        <f t="shared" si="54"/>
        <v>10104.952875693354</v>
      </c>
      <c r="J161" s="117">
        <f t="shared" si="54"/>
        <v>10856.339253077474</v>
      </c>
      <c r="K161" s="117">
        <f t="shared" si="54"/>
        <v>10466.132333157482</v>
      </c>
      <c r="L161" s="117">
        <f t="shared" si="54"/>
        <v>11499.931650559416</v>
      </c>
      <c r="M161" s="117">
        <f t="shared" si="54"/>
        <v>10884.875176195843</v>
      </c>
      <c r="N161" s="117">
        <f t="shared" si="54"/>
        <v>11787.426901441788</v>
      </c>
      <c r="O161" s="117">
        <f t="shared" si="54"/>
        <v>13681.938553226059</v>
      </c>
      <c r="P161" s="117">
        <f t="shared" si="54"/>
        <v>10520.460703243454</v>
      </c>
      <c r="Q161" s="117">
        <f t="shared" si="54"/>
        <v>11181.784507644381</v>
      </c>
      <c r="R161" s="117">
        <f t="shared" ref="R161:V161" si="55">R162+R164+R166+R175</f>
        <v>10186.254435353025</v>
      </c>
      <c r="S161" s="117">
        <f t="shared" si="55"/>
        <v>9310.2899465089158</v>
      </c>
      <c r="T161" s="117">
        <f t="shared" si="55"/>
        <v>8688.0142838802058</v>
      </c>
      <c r="U161" s="117">
        <f t="shared" si="55"/>
        <v>7601.871804720693</v>
      </c>
      <c r="V161" s="117">
        <f t="shared" si="55"/>
        <v>6891.8848047824167</v>
      </c>
      <c r="W161" s="117">
        <f t="shared" ref="W161:Y161" si="56">W162+W164+W166+W175</f>
        <v>7037.0645473734767</v>
      </c>
      <c r="X161" s="117">
        <f t="shared" si="56"/>
        <v>6011.9652902628304</v>
      </c>
      <c r="Y161" s="117">
        <f t="shared" si="56"/>
        <v>5111.440837658387</v>
      </c>
      <c r="DA161" s="129" t="s">
        <v>4074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9035.3460779244688</v>
      </c>
      <c r="D162" s="122">
        <f t="shared" si="57"/>
        <v>9486.9481335565852</v>
      </c>
      <c r="E162" s="122">
        <f t="shared" si="57"/>
        <v>9251.0770721131539</v>
      </c>
      <c r="F162" s="122">
        <f t="shared" si="57"/>
        <v>8935.0340645569977</v>
      </c>
      <c r="G162" s="122">
        <f t="shared" si="57"/>
        <v>7783.0074877250854</v>
      </c>
      <c r="H162" s="122">
        <f t="shared" si="57"/>
        <v>8170.5838474365746</v>
      </c>
      <c r="I162" s="122">
        <f t="shared" si="57"/>
        <v>8032.4862837702685</v>
      </c>
      <c r="J162" s="122">
        <f t="shared" si="57"/>
        <v>8840.274879012286</v>
      </c>
      <c r="K162" s="122">
        <f t="shared" si="57"/>
        <v>8409.0588052618496</v>
      </c>
      <c r="L162" s="122">
        <f t="shared" si="57"/>
        <v>9357.3413739055777</v>
      </c>
      <c r="M162" s="122">
        <f t="shared" si="57"/>
        <v>8694.9724252188735</v>
      </c>
      <c r="N162" s="122">
        <f t="shared" si="57"/>
        <v>9639.8976930438948</v>
      </c>
      <c r="O162" s="122">
        <f t="shared" si="57"/>
        <v>11461.727201514606</v>
      </c>
      <c r="P162" s="122">
        <f t="shared" si="57"/>
        <v>8343.8626805965905</v>
      </c>
      <c r="Q162" s="122">
        <f t="shared" si="57"/>
        <v>8976.6992115660887</v>
      </c>
      <c r="R162" s="122">
        <f t="shared" si="57"/>
        <v>8015.8028278820457</v>
      </c>
      <c r="S162" s="122">
        <f t="shared" si="57"/>
        <v>7162.7588436105771</v>
      </c>
      <c r="T162" s="122">
        <f t="shared" si="57"/>
        <v>6619.2062482237534</v>
      </c>
      <c r="U162" s="122">
        <f t="shared" si="57"/>
        <v>5598.4785783586167</v>
      </c>
      <c r="V162" s="122">
        <f t="shared" si="57"/>
        <v>4892.4549569620776</v>
      </c>
      <c r="W162" s="122">
        <f t="shared" si="57"/>
        <v>4938.2622058448815</v>
      </c>
      <c r="X162" s="122">
        <f t="shared" si="57"/>
        <v>4045.1194136702761</v>
      </c>
      <c r="Y162" s="122">
        <f t="shared" si="57"/>
        <v>3291.9487748676379</v>
      </c>
      <c r="DA162" s="130" t="s">
        <v>4075</v>
      </c>
    </row>
    <row r="163" spans="1:105" ht="12" customHeight="1" x14ac:dyDescent="0.25">
      <c r="A163" s="97" t="s">
        <v>53</v>
      </c>
      <c r="B163" s="33"/>
      <c r="C163" s="33">
        <v>9035.3460779244688</v>
      </c>
      <c r="D163" s="33">
        <v>9486.9481335565852</v>
      </c>
      <c r="E163" s="33">
        <v>9251.0770721131539</v>
      </c>
      <c r="F163" s="33">
        <v>8935.0340645569977</v>
      </c>
      <c r="G163" s="33">
        <v>7783.0074877250854</v>
      </c>
      <c r="H163" s="33">
        <v>8170.5838474365746</v>
      </c>
      <c r="I163" s="33">
        <v>8032.4862837702685</v>
      </c>
      <c r="J163" s="33">
        <v>8840.274879012286</v>
      </c>
      <c r="K163" s="33">
        <v>8409.0588052618496</v>
      </c>
      <c r="L163" s="33">
        <v>9357.3413739055777</v>
      </c>
      <c r="M163" s="33">
        <v>8694.9724252188735</v>
      </c>
      <c r="N163" s="33">
        <v>9639.8976930438948</v>
      </c>
      <c r="O163" s="33">
        <v>11461.727201514606</v>
      </c>
      <c r="P163" s="33">
        <v>8343.8626805965905</v>
      </c>
      <c r="Q163" s="33">
        <v>8976.6992115660887</v>
      </c>
      <c r="R163" s="33">
        <v>8015.8028278820457</v>
      </c>
      <c r="S163" s="33">
        <v>7162.7588436105771</v>
      </c>
      <c r="T163" s="33">
        <v>6619.2062482237534</v>
      </c>
      <c r="U163" s="33">
        <v>5598.4785783586167</v>
      </c>
      <c r="V163" s="33">
        <v>4892.4549569620776</v>
      </c>
      <c r="W163" s="33">
        <v>4938.2622058448815</v>
      </c>
      <c r="X163" s="33">
        <v>4045.1194136702761</v>
      </c>
      <c r="Y163" s="33">
        <v>3291.9487748676379</v>
      </c>
      <c r="DA163" s="60" t="s">
        <v>4076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113.84426680640331</v>
      </c>
      <c r="D164" s="122">
        <f t="shared" si="58"/>
        <v>98.478243633520208</v>
      </c>
      <c r="E164" s="122">
        <f t="shared" si="58"/>
        <v>181.94470563490702</v>
      </c>
      <c r="F164" s="122">
        <f t="shared" si="58"/>
        <v>146.17111491454907</v>
      </c>
      <c r="G164" s="122">
        <f t="shared" si="58"/>
        <v>181.82268924260092</v>
      </c>
      <c r="H164" s="122">
        <f t="shared" si="58"/>
        <v>166.43183946460772</v>
      </c>
      <c r="I164" s="122">
        <f t="shared" si="58"/>
        <v>107.68432272025844</v>
      </c>
      <c r="J164" s="122">
        <f t="shared" si="58"/>
        <v>90.070046889918558</v>
      </c>
      <c r="K164" s="122">
        <f t="shared" si="58"/>
        <v>164.55528765258836</v>
      </c>
      <c r="L164" s="122">
        <f t="shared" si="58"/>
        <v>147.63854366749081</v>
      </c>
      <c r="M164" s="122">
        <f t="shared" si="58"/>
        <v>136.07817121662623</v>
      </c>
      <c r="N164" s="122">
        <f t="shared" si="58"/>
        <v>124.22738894479227</v>
      </c>
      <c r="O164" s="122">
        <f t="shared" si="58"/>
        <v>98.406650089987323</v>
      </c>
      <c r="P164" s="122">
        <f t="shared" si="58"/>
        <v>110.14896945694214</v>
      </c>
      <c r="Q164" s="122">
        <f t="shared" si="58"/>
        <v>110.52312521585863</v>
      </c>
      <c r="R164" s="122">
        <f t="shared" si="58"/>
        <v>143.70902711555732</v>
      </c>
      <c r="S164" s="122">
        <f t="shared" si="58"/>
        <v>139.87018128893854</v>
      </c>
      <c r="T164" s="122">
        <f t="shared" si="58"/>
        <v>117.85113694800556</v>
      </c>
      <c r="U164" s="122">
        <f t="shared" si="58"/>
        <v>121.4361766776147</v>
      </c>
      <c r="V164" s="122">
        <f t="shared" si="58"/>
        <v>105.75338358227025</v>
      </c>
      <c r="W164" s="122">
        <f t="shared" si="58"/>
        <v>132.28969510895109</v>
      </c>
      <c r="X164" s="122">
        <f t="shared" si="58"/>
        <v>81.86770797037444</v>
      </c>
      <c r="Y164" s="122">
        <f t="shared" si="58"/>
        <v>44.40578426443421</v>
      </c>
      <c r="DA164" s="130" t="s">
        <v>4077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113.84426680640331</v>
      </c>
      <c r="D165" s="98">
        <f>IF(RES_hhdet_in_fec!D165=0,0,RES_hhdet_in_fec!D165*1000*11630/RES_hhdet_in_new!D163)</f>
        <v>98.478243633520208</v>
      </c>
      <c r="E165" s="98">
        <f>IF(RES_hhdet_in_fec!E165=0,0,RES_hhdet_in_fec!E165*1000*11630/RES_hhdet_in_new!E163)</f>
        <v>181.94470563490702</v>
      </c>
      <c r="F165" s="98">
        <f>IF(RES_hhdet_in_fec!F165=0,0,RES_hhdet_in_fec!F165*1000*11630/RES_hhdet_in_new!F163)</f>
        <v>146.17111491454907</v>
      </c>
      <c r="G165" s="98">
        <f>IF(RES_hhdet_in_fec!G165=0,0,RES_hhdet_in_fec!G165*1000*11630/RES_hhdet_in_new!G163)</f>
        <v>181.82268924260092</v>
      </c>
      <c r="H165" s="98">
        <f>IF(RES_hhdet_in_fec!H165=0,0,RES_hhdet_in_fec!H165*1000*11630/RES_hhdet_in_new!H163)</f>
        <v>166.43183946460772</v>
      </c>
      <c r="I165" s="98">
        <f>IF(RES_hhdet_in_fec!I165=0,0,RES_hhdet_in_fec!I165*1000*11630/RES_hhdet_in_new!I163)</f>
        <v>107.68432272025844</v>
      </c>
      <c r="J165" s="98">
        <f>IF(RES_hhdet_in_fec!J165=0,0,RES_hhdet_in_fec!J165*1000*11630/RES_hhdet_in_new!J163)</f>
        <v>90.070046889918558</v>
      </c>
      <c r="K165" s="98">
        <f>IF(RES_hhdet_in_fec!K165=0,0,RES_hhdet_in_fec!K165*1000*11630/RES_hhdet_in_new!K163)</f>
        <v>164.55528765258836</v>
      </c>
      <c r="L165" s="98">
        <f>IF(RES_hhdet_in_fec!L165=0,0,RES_hhdet_in_fec!L165*1000*11630/RES_hhdet_in_new!L163)</f>
        <v>147.63854366749081</v>
      </c>
      <c r="M165" s="98">
        <f>IF(RES_hhdet_in_fec!M165=0,0,RES_hhdet_in_fec!M165*1000*11630/RES_hhdet_in_new!M163)</f>
        <v>136.07817121662623</v>
      </c>
      <c r="N165" s="98">
        <f>IF(RES_hhdet_in_fec!N165=0,0,RES_hhdet_in_fec!N165*1000*11630/RES_hhdet_in_new!N163)</f>
        <v>124.22738894479227</v>
      </c>
      <c r="O165" s="98">
        <f>IF(RES_hhdet_in_fec!O165=0,0,RES_hhdet_in_fec!O165*1000*11630/RES_hhdet_in_new!O163)</f>
        <v>98.406650089987323</v>
      </c>
      <c r="P165" s="98">
        <f>IF(RES_hhdet_in_fec!P165=0,0,RES_hhdet_in_fec!P165*1000*11630/RES_hhdet_in_new!P163)</f>
        <v>110.14896945694214</v>
      </c>
      <c r="Q165" s="98">
        <f>IF(RES_hhdet_in_fec!Q165=0,0,RES_hhdet_in_fec!Q165*1000*11630/RES_hhdet_in_new!Q163)</f>
        <v>110.52312521585863</v>
      </c>
      <c r="R165" s="98">
        <f>IF(RES_hhdet_in_fec!R165=0,0,RES_hhdet_in_fec!R165*1000*11630/RES_hhdet_in_new!R163)</f>
        <v>143.70902711555732</v>
      </c>
      <c r="S165" s="98">
        <f>IF(RES_hhdet_in_fec!S165=0,0,RES_hhdet_in_fec!S165*1000*11630/RES_hhdet_in_new!S163)</f>
        <v>139.87018128893854</v>
      </c>
      <c r="T165" s="98">
        <f>IF(RES_hhdet_in_fec!T165=0,0,RES_hhdet_in_fec!T165*1000*11630/RES_hhdet_in_new!T163)</f>
        <v>117.85113694800556</v>
      </c>
      <c r="U165" s="98">
        <f>IF(RES_hhdet_in_fec!U165=0,0,RES_hhdet_in_fec!U165*1000*11630/RES_hhdet_in_new!U163)</f>
        <v>121.4361766776147</v>
      </c>
      <c r="V165" s="98">
        <f>IF(RES_hhdet_in_fec!V165=0,0,RES_hhdet_in_fec!V165*1000*11630/RES_hhdet_in_new!V163)</f>
        <v>105.75338358227025</v>
      </c>
      <c r="W165" s="98">
        <f>IF(RES_hhdet_in_fec!W165=0,0,RES_hhdet_in_fec!W165*1000*11630/RES_hhdet_in_new!W163)</f>
        <v>132.28969510895109</v>
      </c>
      <c r="X165" s="98">
        <f>IF(RES_hhdet_in_fec!X165=0,0,RES_hhdet_in_fec!X165*1000*11630/RES_hhdet_in_new!X163)</f>
        <v>81.86770797037444</v>
      </c>
      <c r="Y165" s="98">
        <f>IF(RES_hhdet_in_fec!Y165=0,0,RES_hhdet_in_fec!Y165*1000*11630/RES_hhdet_in_new!Y163)</f>
        <v>44.40578426443421</v>
      </c>
      <c r="DA165" s="63" t="s">
        <v>4078</v>
      </c>
    </row>
    <row r="166" spans="1:105" ht="12" customHeight="1" x14ac:dyDescent="0.25">
      <c r="A166" s="121" t="s">
        <v>55</v>
      </c>
      <c r="B166" s="122"/>
      <c r="C166" s="122">
        <v>1398.3700488408738</v>
      </c>
      <c r="D166" s="122">
        <v>1443.7095332564118</v>
      </c>
      <c r="E166" s="122">
        <v>1405.529456321126</v>
      </c>
      <c r="F166" s="122">
        <v>1386.5823144395833</v>
      </c>
      <c r="G166" s="122">
        <v>1322.6739512471045</v>
      </c>
      <c r="H166" s="122">
        <v>1282.8872347763108</v>
      </c>
      <c r="I166" s="122">
        <v>1276.7360987103552</v>
      </c>
      <c r="J166" s="122">
        <v>1269.7440290752634</v>
      </c>
      <c r="K166" s="122">
        <v>1295.7357518115641</v>
      </c>
      <c r="L166" s="122">
        <v>1323.0752940207067</v>
      </c>
      <c r="M166" s="122">
        <v>1438.4649932520695</v>
      </c>
      <c r="N166" s="122">
        <v>1409.5570596616676</v>
      </c>
      <c r="O166" s="122">
        <v>1511.3224663404774</v>
      </c>
      <c r="P166" s="122">
        <v>1428.6569102012302</v>
      </c>
      <c r="Q166" s="122">
        <v>1476.038632498881</v>
      </c>
      <c r="R166" s="122">
        <v>1417.4548880263626</v>
      </c>
      <c r="S166" s="122">
        <v>1404.8889553279214</v>
      </c>
      <c r="T166" s="122">
        <v>1356.5267321156039</v>
      </c>
      <c r="U166" s="122">
        <v>1319.1921793892063</v>
      </c>
      <c r="V166" s="122">
        <v>1310.7444103417622</v>
      </c>
      <c r="W166" s="122">
        <v>1396.767403051733</v>
      </c>
      <c r="X166" s="122">
        <v>1274.1840658371004</v>
      </c>
      <c r="Y166" s="122">
        <v>1184.3701843006097</v>
      </c>
      <c r="DA166" s="130" t="s">
        <v>4079</v>
      </c>
    </row>
    <row r="167" spans="1:105" ht="12" customHeight="1" x14ac:dyDescent="0.25">
      <c r="A167" s="97" t="s">
        <v>124</v>
      </c>
      <c r="B167" s="98"/>
      <c r="C167" s="98">
        <v>1319.7130159462374</v>
      </c>
      <c r="D167" s="98">
        <v>1343.9421978673063</v>
      </c>
      <c r="E167" s="98">
        <v>1267.6176829923245</v>
      </c>
      <c r="F167" s="98">
        <v>1300.0706645064961</v>
      </c>
      <c r="G167" s="98">
        <v>1310.8152441487539</v>
      </c>
      <c r="H167" s="98">
        <v>1237.5030266225733</v>
      </c>
      <c r="I167" s="98">
        <v>1281.7605667984076</v>
      </c>
      <c r="J167" s="98">
        <v>1285.0060875222803</v>
      </c>
      <c r="K167" s="98">
        <v>1292.0127550783925</v>
      </c>
      <c r="L167" s="98">
        <v>1317.5988040564014</v>
      </c>
      <c r="M167" s="98">
        <v>1373.5717485278988</v>
      </c>
      <c r="N167" s="98">
        <v>1308.981834225395</v>
      </c>
      <c r="O167" s="98">
        <v>1592.8069051398506</v>
      </c>
      <c r="P167" s="98">
        <v>1587.2059592998012</v>
      </c>
      <c r="Q167" s="98">
        <v>1512.1411558922816</v>
      </c>
      <c r="R167" s="98">
        <v>1200.6622824744095</v>
      </c>
      <c r="S167" s="98">
        <v>1221.4182030623215</v>
      </c>
      <c r="T167" s="98">
        <v>1195.5145789470705</v>
      </c>
      <c r="U167" s="98">
        <v>1139.2696356195477</v>
      </c>
      <c r="V167" s="98">
        <v>1097.1771998579122</v>
      </c>
      <c r="W167" s="98">
        <v>1154.3950857890093</v>
      </c>
      <c r="X167" s="98">
        <v>1241.4297915473887</v>
      </c>
      <c r="Y167" s="98">
        <v>1036.8735025387391</v>
      </c>
      <c r="DA167" s="63" t="s">
        <v>4080</v>
      </c>
    </row>
    <row r="168" spans="1:105" ht="12" customHeight="1" x14ac:dyDescent="0.25">
      <c r="A168" s="97" t="s">
        <v>123</v>
      </c>
      <c r="B168" s="98"/>
      <c r="C168" s="98">
        <v>1181.7807161711562</v>
      </c>
      <c r="D168" s="98">
        <v>889.23762603143257</v>
      </c>
      <c r="E168" s="98">
        <v>814.54307696194655</v>
      </c>
      <c r="F168" s="98">
        <v>817.00082849158616</v>
      </c>
      <c r="G168" s="98">
        <v>792.26923982312724</v>
      </c>
      <c r="H168" s="98">
        <v>895.40119852897919</v>
      </c>
      <c r="I168" s="98">
        <v>784.73568498520387</v>
      </c>
      <c r="J168" s="98">
        <v>809.06802415276854</v>
      </c>
      <c r="K168" s="98">
        <v>805.68403335978383</v>
      </c>
      <c r="L168" s="98">
        <v>883.32368998029983</v>
      </c>
      <c r="M168" s="98">
        <v>975.59343770173427</v>
      </c>
      <c r="N168" s="98">
        <v>841.63079750524003</v>
      </c>
      <c r="O168" s="98">
        <v>2462.7913483239226</v>
      </c>
      <c r="P168" s="98">
        <v>2314.5733504065538</v>
      </c>
      <c r="Q168" s="98">
        <v>1667.2456831874972</v>
      </c>
      <c r="R168" s="98">
        <v>910.33055501991942</v>
      </c>
      <c r="S168" s="98">
        <v>916.46559834700213</v>
      </c>
      <c r="T168" s="98">
        <v>977.94153016318501</v>
      </c>
      <c r="U168" s="98">
        <v>929.78751802670308</v>
      </c>
      <c r="V168" s="98">
        <v>917.55776409587122</v>
      </c>
      <c r="W168" s="98">
        <v>961.13744423206856</v>
      </c>
      <c r="X168" s="98">
        <v>1011.7445961618263</v>
      </c>
      <c r="Y168" s="98">
        <v>887.95404689091913</v>
      </c>
      <c r="DA168" s="63" t="s">
        <v>4081</v>
      </c>
    </row>
    <row r="169" spans="1:105" ht="12" customHeight="1" x14ac:dyDescent="0.25">
      <c r="A169" s="100" t="s">
        <v>50</v>
      </c>
      <c r="B169" s="101"/>
      <c r="C169" s="101">
        <v>365.82109023053943</v>
      </c>
      <c r="D169" s="101">
        <v>220.5050185758262</v>
      </c>
      <c r="E169" s="101">
        <v>148.34414957830811</v>
      </c>
      <c r="F169" s="101">
        <v>161.33188006735472</v>
      </c>
      <c r="G169" s="101">
        <v>125.12359989285514</v>
      </c>
      <c r="H169" s="101">
        <v>213.05004328657924</v>
      </c>
      <c r="I169" s="101">
        <v>126.83724472280058</v>
      </c>
      <c r="J169" s="101">
        <v>137.04459229585169</v>
      </c>
      <c r="K169" s="101">
        <v>137.49376744820597</v>
      </c>
      <c r="L169" s="101">
        <v>169.39130373033416</v>
      </c>
      <c r="M169" s="101">
        <v>234.28865517178212</v>
      </c>
      <c r="N169" s="101">
        <v>121.59459576592543</v>
      </c>
      <c r="O169" s="101">
        <v>527.55994507388129</v>
      </c>
      <c r="P169" s="101">
        <v>464.90141999494108</v>
      </c>
      <c r="Q169" s="101">
        <v>711.95329160179108</v>
      </c>
      <c r="R169" s="101">
        <v>129.78528890250732</v>
      </c>
      <c r="S169" s="101">
        <v>119.05377785180301</v>
      </c>
      <c r="T169" s="101">
        <v>171.46202465261931</v>
      </c>
      <c r="U169" s="101">
        <v>170.35953269445204</v>
      </c>
      <c r="V169" s="101">
        <v>107.69116569547761</v>
      </c>
      <c r="W169" s="101">
        <v>102.79348195365439</v>
      </c>
      <c r="X169" s="101">
        <v>123.12768296238798</v>
      </c>
      <c r="Y169" s="101">
        <v>152.67162873604164</v>
      </c>
      <c r="DA169" s="131" t="s">
        <v>4082</v>
      </c>
    </row>
    <row r="170" spans="1:105" ht="12" customHeight="1" x14ac:dyDescent="0.25">
      <c r="A170" s="103" t="s">
        <v>52</v>
      </c>
      <c r="B170" s="104"/>
      <c r="C170" s="104">
        <v>815.95962594061655</v>
      </c>
      <c r="D170" s="104">
        <v>668.73260745560628</v>
      </c>
      <c r="E170" s="104">
        <v>666.19892738363853</v>
      </c>
      <c r="F170" s="104">
        <v>655.66894842423142</v>
      </c>
      <c r="G170" s="104">
        <v>667.14563993027207</v>
      </c>
      <c r="H170" s="104">
        <v>682.35115524240018</v>
      </c>
      <c r="I170" s="104">
        <v>657.89844026240326</v>
      </c>
      <c r="J170" s="104">
        <v>672.023431856917</v>
      </c>
      <c r="K170" s="104">
        <v>668.19026591157774</v>
      </c>
      <c r="L170" s="104">
        <v>713.9323862499657</v>
      </c>
      <c r="M170" s="104">
        <v>741.30478252995204</v>
      </c>
      <c r="N170" s="104">
        <v>720.03620173931449</v>
      </c>
      <c r="O170" s="104">
        <v>1935.2314032500408</v>
      </c>
      <c r="P170" s="104">
        <v>1849.671930411612</v>
      </c>
      <c r="Q170" s="104">
        <v>955.2923915857059</v>
      </c>
      <c r="R170" s="104">
        <v>780.5452661174121</v>
      </c>
      <c r="S170" s="104">
        <v>797.41182049519932</v>
      </c>
      <c r="T170" s="104">
        <v>806.47950551056579</v>
      </c>
      <c r="U170" s="104">
        <v>759.42798533225118</v>
      </c>
      <c r="V170" s="104">
        <v>809.86659840039363</v>
      </c>
      <c r="W170" s="104">
        <v>858.34396227841421</v>
      </c>
      <c r="X170" s="104">
        <v>888.61691319943839</v>
      </c>
      <c r="Y170" s="104">
        <v>735.28241815487718</v>
      </c>
      <c r="DA170" s="132" t="s">
        <v>4083</v>
      </c>
    </row>
    <row r="171" spans="1:105" ht="12" customHeight="1" x14ac:dyDescent="0.25">
      <c r="A171" s="106" t="s">
        <v>122</v>
      </c>
      <c r="B171" s="101"/>
      <c r="C171" s="101">
        <v>1450.1836338043158</v>
      </c>
      <c r="D171" s="101">
        <v>1486.0961048716731</v>
      </c>
      <c r="E171" s="101">
        <v>1486.6141285318599</v>
      </c>
      <c r="F171" s="101">
        <v>1464.6750684188851</v>
      </c>
      <c r="G171" s="101">
        <v>1351.7406317021371</v>
      </c>
      <c r="H171" s="101">
        <v>1338.3405558974673</v>
      </c>
      <c r="I171" s="101">
        <v>1343.3899581753303</v>
      </c>
      <c r="J171" s="101">
        <v>1321.174127281595</v>
      </c>
      <c r="K171" s="101">
        <v>1319.8161756976526</v>
      </c>
      <c r="L171" s="101">
        <v>1383.6569735173225</v>
      </c>
      <c r="M171" s="101">
        <v>1475.788590956839</v>
      </c>
      <c r="N171" s="101">
        <v>1465.5313695841976</v>
      </c>
      <c r="O171" s="101">
        <v>1519.6230573122293</v>
      </c>
      <c r="P171" s="101">
        <v>1433.3593054062999</v>
      </c>
      <c r="Q171" s="101">
        <v>1475.1562120835165</v>
      </c>
      <c r="R171" s="101">
        <v>1485.6937805578084</v>
      </c>
      <c r="S171" s="101">
        <v>1478.3265766434174</v>
      </c>
      <c r="T171" s="101">
        <v>1437.9693296270434</v>
      </c>
      <c r="U171" s="101">
        <v>1406.4357470424932</v>
      </c>
      <c r="V171" s="101">
        <v>1413.9918515483057</v>
      </c>
      <c r="W171" s="101">
        <v>1517.7220723509788</v>
      </c>
      <c r="X171" s="101">
        <v>1327.1698211648013</v>
      </c>
      <c r="Y171" s="101">
        <v>1295.4002047471165</v>
      </c>
      <c r="DA171" s="131" t="s">
        <v>4084</v>
      </c>
    </row>
    <row r="172" spans="1:105" ht="12" customHeight="1" x14ac:dyDescent="0.25">
      <c r="A172" s="107" t="s">
        <v>121</v>
      </c>
      <c r="B172" s="104"/>
      <c r="C172" s="104">
        <v>1292.4981950999918</v>
      </c>
      <c r="D172" s="104">
        <v>1408.1488170686393</v>
      </c>
      <c r="E172" s="104">
        <v>1443.2641750705845</v>
      </c>
      <c r="F172" s="104">
        <v>1234.7935177496474</v>
      </c>
      <c r="G172" s="104">
        <v>1189.9928862464521</v>
      </c>
      <c r="H172" s="104">
        <v>1106.3698921099469</v>
      </c>
      <c r="I172" s="104">
        <v>1086.6707248798734</v>
      </c>
      <c r="J172" s="104">
        <v>1116.6166871058085</v>
      </c>
      <c r="K172" s="104">
        <v>1242.2369540491363</v>
      </c>
      <c r="L172" s="104">
        <v>1175.79048166131</v>
      </c>
      <c r="M172" s="104">
        <v>1377.8946025908283</v>
      </c>
      <c r="N172" s="104">
        <v>1236.8151274827867</v>
      </c>
      <c r="O172" s="104">
        <v>1457.6895081792677</v>
      </c>
      <c r="P172" s="104">
        <v>1395.1241589434649</v>
      </c>
      <c r="Q172" s="104">
        <v>1474.5376579973743</v>
      </c>
      <c r="R172" s="104">
        <v>1358.5719799527019</v>
      </c>
      <c r="S172" s="104">
        <v>1346.5141502578533</v>
      </c>
      <c r="T172" s="104">
        <v>1294.1673488094318</v>
      </c>
      <c r="U172" s="104">
        <v>1228.4551990699906</v>
      </c>
      <c r="V172" s="104">
        <v>1229.1102615928116</v>
      </c>
      <c r="W172" s="104">
        <v>1303.1941449091478</v>
      </c>
      <c r="X172" s="104">
        <v>1200.5204823794838</v>
      </c>
      <c r="Y172" s="104">
        <v>1075.8384439307599</v>
      </c>
      <c r="DA172" s="132" t="s">
        <v>4085</v>
      </c>
    </row>
    <row r="173" spans="1:105" ht="12" customHeight="1" x14ac:dyDescent="0.25">
      <c r="A173" s="108" t="s">
        <v>53</v>
      </c>
      <c r="B173" s="98"/>
      <c r="C173" s="98">
        <v>497.27464737774466</v>
      </c>
      <c r="D173" s="98">
        <v>538.83417575756198</v>
      </c>
      <c r="E173" s="98">
        <v>584.55639209962249</v>
      </c>
      <c r="F173" s="98">
        <v>441.19175874743536</v>
      </c>
      <c r="G173" s="98">
        <v>438.37551481652332</v>
      </c>
      <c r="H173" s="98">
        <v>356.74470022392933</v>
      </c>
      <c r="I173" s="98">
        <v>403.99197597464342</v>
      </c>
      <c r="J173" s="98">
        <v>414.74084276624302</v>
      </c>
      <c r="K173" s="98">
        <v>478.58831657566697</v>
      </c>
      <c r="L173" s="98">
        <v>495.52568819263627</v>
      </c>
      <c r="M173" s="98">
        <v>587.53838327902383</v>
      </c>
      <c r="N173" s="98">
        <v>477.45518190133305</v>
      </c>
      <c r="O173" s="98">
        <v>643.21516642995516</v>
      </c>
      <c r="P173" s="98">
        <v>473.15010484677777</v>
      </c>
      <c r="Q173" s="98">
        <v>539.01983902802999</v>
      </c>
      <c r="R173" s="98">
        <v>429.19052597053775</v>
      </c>
      <c r="S173" s="98">
        <v>467.35864770895563</v>
      </c>
      <c r="T173" s="98">
        <v>448.25229044352596</v>
      </c>
      <c r="U173" s="98">
        <v>376.86671831136266</v>
      </c>
      <c r="V173" s="98">
        <v>377.50208941636038</v>
      </c>
      <c r="W173" s="98">
        <v>404.94074032763348</v>
      </c>
      <c r="X173" s="98">
        <v>350.73030109130559</v>
      </c>
      <c r="Y173" s="98">
        <v>274.14691048745556</v>
      </c>
      <c r="DA173" s="63" t="s">
        <v>4086</v>
      </c>
    </row>
    <row r="174" spans="1:105" ht="12" customHeight="1" x14ac:dyDescent="0.25">
      <c r="A174" s="115" t="s">
        <v>52</v>
      </c>
      <c r="B174" s="33"/>
      <c r="C174" s="33">
        <v>795.22354772224696</v>
      </c>
      <c r="D174" s="33">
        <v>869.31464131107703</v>
      </c>
      <c r="E174" s="33">
        <v>858.70778297096172</v>
      </c>
      <c r="F174" s="33">
        <v>793.60175900221225</v>
      </c>
      <c r="G174" s="33">
        <v>751.61737142992843</v>
      </c>
      <c r="H174" s="33">
        <v>749.62519188601732</v>
      </c>
      <c r="I174" s="33">
        <v>682.67874890522978</v>
      </c>
      <c r="J174" s="33">
        <v>701.87584433956579</v>
      </c>
      <c r="K174" s="33">
        <v>763.64863747346942</v>
      </c>
      <c r="L174" s="33">
        <v>680.26479346867393</v>
      </c>
      <c r="M174" s="33">
        <v>790.35621931180481</v>
      </c>
      <c r="N174" s="33">
        <v>759.35994558145353</v>
      </c>
      <c r="O174" s="33">
        <v>814.47434174931243</v>
      </c>
      <c r="P174" s="33">
        <v>921.97405409668784</v>
      </c>
      <c r="Q174" s="33">
        <v>935.5178189693446</v>
      </c>
      <c r="R174" s="33">
        <v>929.38145398216454</v>
      </c>
      <c r="S174" s="33">
        <v>879.15550254889786</v>
      </c>
      <c r="T174" s="33">
        <v>845.91505836590522</v>
      </c>
      <c r="U174" s="33">
        <v>851.58848075862784</v>
      </c>
      <c r="V174" s="33">
        <v>851.60817217645103</v>
      </c>
      <c r="W174" s="33">
        <v>898.25340458151391</v>
      </c>
      <c r="X174" s="33">
        <v>849.79018128817836</v>
      </c>
      <c r="Y174" s="33">
        <v>801.69153344330402</v>
      </c>
      <c r="DA174" s="60" t="s">
        <v>4087</v>
      </c>
    </row>
    <row r="175" spans="1:105" ht="12" customHeight="1" x14ac:dyDescent="0.25">
      <c r="A175" s="121" t="s">
        <v>54</v>
      </c>
      <c r="B175" s="122"/>
      <c r="C175" s="122">
        <v>671.34736046378009</v>
      </c>
      <c r="D175" s="122">
        <v>719.87688022633256</v>
      </c>
      <c r="E175" s="122">
        <v>722.42509395275147</v>
      </c>
      <c r="F175" s="122">
        <v>686.27042703755433</v>
      </c>
      <c r="G175" s="122">
        <v>661.69389083142926</v>
      </c>
      <c r="H175" s="122">
        <v>699.49965516825227</v>
      </c>
      <c r="I175" s="122">
        <v>688.04617049247327</v>
      </c>
      <c r="J175" s="122">
        <v>656.25029810000456</v>
      </c>
      <c r="K175" s="122">
        <v>596.78248843147992</v>
      </c>
      <c r="L175" s="122">
        <v>671.8764389656402</v>
      </c>
      <c r="M175" s="122">
        <v>615.35958650827388</v>
      </c>
      <c r="N175" s="122">
        <v>613.7447597914346</v>
      </c>
      <c r="O175" s="122">
        <v>610.48223528098595</v>
      </c>
      <c r="P175" s="122">
        <v>637.79214298868965</v>
      </c>
      <c r="Q175" s="122">
        <v>618.52353836355144</v>
      </c>
      <c r="R175" s="122">
        <v>609.28769232905893</v>
      </c>
      <c r="S175" s="122">
        <v>602.77196628147942</v>
      </c>
      <c r="T175" s="122">
        <v>594.43016659284365</v>
      </c>
      <c r="U175" s="122">
        <v>562.76487029525572</v>
      </c>
      <c r="V175" s="122">
        <v>582.93205389630646</v>
      </c>
      <c r="W175" s="122">
        <v>569.74524336791058</v>
      </c>
      <c r="X175" s="122">
        <v>610.79410278507953</v>
      </c>
      <c r="Y175" s="122">
        <v>590.71609422570543</v>
      </c>
      <c r="DA175" s="130" t="s">
        <v>4088</v>
      </c>
    </row>
    <row r="176" spans="1:105" ht="12" customHeight="1" x14ac:dyDescent="0.25">
      <c r="A176" s="97" t="s">
        <v>50</v>
      </c>
      <c r="B176" s="98"/>
      <c r="C176" s="98">
        <v>871.75176303092996</v>
      </c>
      <c r="D176" s="98">
        <v>911.37550381591575</v>
      </c>
      <c r="E176" s="98">
        <v>911.97905875820891</v>
      </c>
      <c r="F176" s="98">
        <v>886.03929448595386</v>
      </c>
      <c r="G176" s="98">
        <v>869.46788922083272</v>
      </c>
      <c r="H176" s="98">
        <v>853.88384786239362</v>
      </c>
      <c r="I176" s="98">
        <v>897.87051686604093</v>
      </c>
      <c r="J176" s="98">
        <v>850.31909485450842</v>
      </c>
      <c r="K176" s="98">
        <v>872.53257893352475</v>
      </c>
      <c r="L176" s="98">
        <v>874.82412313546797</v>
      </c>
      <c r="M176" s="98">
        <v>904.15742756800955</v>
      </c>
      <c r="N176" s="98">
        <v>864.19107476448653</v>
      </c>
      <c r="O176" s="98">
        <v>918.84846754329783</v>
      </c>
      <c r="P176" s="98">
        <v>939.6650035660067</v>
      </c>
      <c r="Q176" s="98">
        <v>916.5958140132135</v>
      </c>
      <c r="R176" s="98">
        <v>826.46678130276223</v>
      </c>
      <c r="S176" s="98">
        <v>857.27683294239318</v>
      </c>
      <c r="T176" s="98">
        <v>847.79269899377448</v>
      </c>
      <c r="U176" s="98">
        <v>816.67109847698066</v>
      </c>
      <c r="V176" s="98">
        <v>828.30366050853036</v>
      </c>
      <c r="W176" s="98">
        <v>854.62339204786326</v>
      </c>
      <c r="X176" s="98">
        <v>891.04258194618012</v>
      </c>
      <c r="Y176" s="98">
        <v>772.59948753320623</v>
      </c>
      <c r="DA176" s="63" t="s">
        <v>4089</v>
      </c>
    </row>
    <row r="177" spans="1:105" ht="12" customHeight="1" x14ac:dyDescent="0.25">
      <c r="A177" s="109" t="s">
        <v>120</v>
      </c>
      <c r="B177" s="33"/>
      <c r="C177" s="33">
        <v>605.41184676687612</v>
      </c>
      <c r="D177" s="33">
        <v>637.37445907317124</v>
      </c>
      <c r="E177" s="33">
        <v>636.84566790427243</v>
      </c>
      <c r="F177" s="33">
        <v>598.74047494720628</v>
      </c>
      <c r="G177" s="33">
        <v>595.29416308201087</v>
      </c>
      <c r="H177" s="33">
        <v>654.4775042282331</v>
      </c>
      <c r="I177" s="33">
        <v>628.41682595942052</v>
      </c>
      <c r="J177" s="33">
        <v>601.79976196332916</v>
      </c>
      <c r="K177" s="33">
        <v>522.50217210433027</v>
      </c>
      <c r="L177" s="33">
        <v>606.70171146743326</v>
      </c>
      <c r="M177" s="33">
        <v>536.28058780860397</v>
      </c>
      <c r="N177" s="33">
        <v>554.06824105942053</v>
      </c>
      <c r="O177" s="33">
        <v>544.60487045622881</v>
      </c>
      <c r="P177" s="33">
        <v>558.52158979366641</v>
      </c>
      <c r="Q177" s="33">
        <v>551.72761523511679</v>
      </c>
      <c r="R177" s="33">
        <v>565.10748596527651</v>
      </c>
      <c r="S177" s="33">
        <v>542.37519839806919</v>
      </c>
      <c r="T177" s="33">
        <v>537.26513364504399</v>
      </c>
      <c r="U177" s="33">
        <v>512.1539893709338</v>
      </c>
      <c r="V177" s="33">
        <v>535.3292498028344</v>
      </c>
      <c r="W177" s="33">
        <v>527.81746476255205</v>
      </c>
      <c r="X177" s="33">
        <v>578.40055637542878</v>
      </c>
      <c r="Y177" s="33">
        <v>561.98838269899409</v>
      </c>
      <c r="DA177" s="60" t="s">
        <v>4090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8520.3555833065911</v>
      </c>
      <c r="D3" s="117">
        <f t="shared" si="0"/>
        <v>8692.7940693159981</v>
      </c>
      <c r="E3" s="117">
        <f t="shared" si="0"/>
        <v>8680.9132380199462</v>
      </c>
      <c r="F3" s="117">
        <f t="shared" si="0"/>
        <v>8411.4948544917734</v>
      </c>
      <c r="G3" s="117">
        <f t="shared" si="0"/>
        <v>8765.7449887633029</v>
      </c>
      <c r="H3" s="117">
        <f t="shared" si="0"/>
        <v>9534.5564782578367</v>
      </c>
      <c r="I3" s="117">
        <f t="shared" si="0"/>
        <v>9003.1087351962015</v>
      </c>
      <c r="J3" s="117">
        <f t="shared" si="0"/>
        <v>8964.4004324535963</v>
      </c>
      <c r="K3" s="117">
        <f t="shared" si="0"/>
        <v>9276.862995597683</v>
      </c>
      <c r="L3" s="117">
        <f t="shared" si="0"/>
        <v>10411.958256298458</v>
      </c>
      <c r="M3" s="117">
        <f t="shared" si="0"/>
        <v>9203.0626557667947</v>
      </c>
      <c r="N3" s="117">
        <f t="shared" si="0"/>
        <v>9057.5765864052719</v>
      </c>
      <c r="O3" s="117">
        <f t="shared" si="0"/>
        <v>8820.7509829979481</v>
      </c>
      <c r="P3" s="117">
        <f t="shared" si="0"/>
        <v>8057.2004936308749</v>
      </c>
      <c r="Q3" s="117">
        <f t="shared" si="0"/>
        <v>7466.0732638995378</v>
      </c>
      <c r="R3" s="117">
        <f t="shared" ref="R3:V3" si="1">R4+R7+R9+R19</f>
        <v>7246.8359331914053</v>
      </c>
      <c r="S3" s="117">
        <f t="shared" si="1"/>
        <v>7334.3615849922135</v>
      </c>
      <c r="T3" s="117">
        <f t="shared" si="1"/>
        <v>6349.6055917200911</v>
      </c>
      <c r="U3" s="117">
        <f t="shared" si="1"/>
        <v>6909.1852905699943</v>
      </c>
      <c r="V3" s="117">
        <f t="shared" si="1"/>
        <v>7218.2087313629963</v>
      </c>
      <c r="W3" s="117">
        <f t="shared" ref="W3:Y3" si="2">W4+W7+W9+W19</f>
        <v>6796.3002972027325</v>
      </c>
      <c r="X3" s="117">
        <f t="shared" si="2"/>
        <v>5762.3493175089325</v>
      </c>
      <c r="Y3" s="117">
        <f t="shared" si="2"/>
        <v>4533.5267280641428</v>
      </c>
      <c r="DA3" s="129" t="s">
        <v>4092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7313.136490686612</v>
      </c>
      <c r="D4" s="122">
        <f t="shared" si="3"/>
        <v>7507.2888489816196</v>
      </c>
      <c r="E4" s="122">
        <f t="shared" si="3"/>
        <v>7123.9550957090269</v>
      </c>
      <c r="F4" s="122">
        <f t="shared" si="3"/>
        <v>6901.7704799018429</v>
      </c>
      <c r="G4" s="122">
        <f t="shared" si="3"/>
        <v>7290.7125589114339</v>
      </c>
      <c r="H4" s="122">
        <f t="shared" si="3"/>
        <v>7913.6323882645438</v>
      </c>
      <c r="I4" s="122">
        <f t="shared" si="3"/>
        <v>7341.2772438837119</v>
      </c>
      <c r="J4" s="122">
        <f t="shared" si="3"/>
        <v>7289.884357288046</v>
      </c>
      <c r="K4" s="122">
        <f t="shared" si="3"/>
        <v>7531.7655143567199</v>
      </c>
      <c r="L4" s="122">
        <f t="shared" si="3"/>
        <v>8617.3037209679642</v>
      </c>
      <c r="M4" s="122">
        <f t="shared" si="3"/>
        <v>7456.1705159023832</v>
      </c>
      <c r="N4" s="122">
        <f t="shared" si="3"/>
        <v>7360.5197100398609</v>
      </c>
      <c r="O4" s="122">
        <f t="shared" si="3"/>
        <v>7186.9959588552865</v>
      </c>
      <c r="P4" s="122">
        <f t="shared" si="3"/>
        <v>6431.7212796852255</v>
      </c>
      <c r="Q4" s="122">
        <f t="shared" si="3"/>
        <v>5849.7705701929945</v>
      </c>
      <c r="R4" s="122">
        <f t="shared" ref="R4:V4" si="4">SUM(R5:R6)</f>
        <v>5648.52353363159</v>
      </c>
      <c r="S4" s="122">
        <f t="shared" si="4"/>
        <v>5702.2650727793225</v>
      </c>
      <c r="T4" s="122">
        <f t="shared" si="4"/>
        <v>4816.8943157766607</v>
      </c>
      <c r="U4" s="122">
        <f t="shared" si="4"/>
        <v>5243.9993808770932</v>
      </c>
      <c r="V4" s="122">
        <f t="shared" si="4"/>
        <v>5494.4824981686106</v>
      </c>
      <c r="W4" s="122">
        <f t="shared" ref="W4:Y4" si="5">SUM(W5:W6)</f>
        <v>4699.2161643528725</v>
      </c>
      <c r="X4" s="122">
        <f t="shared" si="5"/>
        <v>3688.1033629902768</v>
      </c>
      <c r="Y4" s="122">
        <f t="shared" si="5"/>
        <v>3206.6960055381219</v>
      </c>
      <c r="DA4" s="130" t="s">
        <v>4093</v>
      </c>
    </row>
    <row r="5" spans="1:105" ht="12" customHeight="1" x14ac:dyDescent="0.25">
      <c r="A5" s="97" t="s">
        <v>51</v>
      </c>
      <c r="B5" s="98"/>
      <c r="C5" s="98">
        <v>7252.4128510178698</v>
      </c>
      <c r="D5" s="98">
        <v>7446.5668149444991</v>
      </c>
      <c r="E5" s="98">
        <v>7066.1235821056207</v>
      </c>
      <c r="F5" s="98">
        <v>6847.0443993001409</v>
      </c>
      <c r="G5" s="98">
        <v>7233.6808855735626</v>
      </c>
      <c r="H5" s="98">
        <v>7851.5993104278032</v>
      </c>
      <c r="I5" s="98">
        <v>7283.9187893432218</v>
      </c>
      <c r="J5" s="98">
        <v>7234.7029214406075</v>
      </c>
      <c r="K5" s="98">
        <v>7474.3987206270049</v>
      </c>
      <c r="L5" s="98">
        <v>8552.0057569000819</v>
      </c>
      <c r="M5" s="98">
        <v>7401.22154626059</v>
      </c>
      <c r="N5" s="98">
        <v>7307.7345537970386</v>
      </c>
      <c r="O5" s="98">
        <v>7136.4293810357776</v>
      </c>
      <c r="P5" s="98">
        <v>6390.305151237425</v>
      </c>
      <c r="Q5" s="98">
        <v>5811.125213397022</v>
      </c>
      <c r="R5" s="98">
        <v>5610.3061068312081</v>
      </c>
      <c r="S5" s="98">
        <v>5663.9579561583687</v>
      </c>
      <c r="T5" s="98">
        <v>4783.9674025014028</v>
      </c>
      <c r="U5" s="98">
        <v>5209.4116907144789</v>
      </c>
      <c r="V5" s="98">
        <v>5458.3030018505851</v>
      </c>
      <c r="W5" s="98">
        <v>4666.476240931479</v>
      </c>
      <c r="X5" s="98">
        <v>3662.5336720911041</v>
      </c>
      <c r="Y5" s="98">
        <v>3187.3528787399523</v>
      </c>
      <c r="DA5" s="63" t="s">
        <v>4094</v>
      </c>
    </row>
    <row r="6" spans="1:105" ht="12" customHeight="1" x14ac:dyDescent="0.25">
      <c r="A6" s="97" t="s">
        <v>53</v>
      </c>
      <c r="B6" s="98"/>
      <c r="C6" s="98">
        <v>60.723639668742521</v>
      </c>
      <c r="D6" s="98">
        <v>60.722034037120913</v>
      </c>
      <c r="E6" s="98">
        <v>57.83151360340635</v>
      </c>
      <c r="F6" s="98">
        <v>54.726080601701803</v>
      </c>
      <c r="G6" s="98">
        <v>57.031673337871723</v>
      </c>
      <c r="H6" s="98">
        <v>62.033077836740411</v>
      </c>
      <c r="I6" s="98">
        <v>57.358454540489973</v>
      </c>
      <c r="J6" s="98">
        <v>55.181435847438074</v>
      </c>
      <c r="K6" s="98">
        <v>57.366793729715432</v>
      </c>
      <c r="L6" s="98">
        <v>65.297964067881566</v>
      </c>
      <c r="M6" s="98">
        <v>54.948969641793411</v>
      </c>
      <c r="N6" s="98">
        <v>52.785156242822147</v>
      </c>
      <c r="O6" s="98">
        <v>50.566577819508915</v>
      </c>
      <c r="P6" s="98">
        <v>41.416128447800361</v>
      </c>
      <c r="Q6" s="98">
        <v>38.645356795972084</v>
      </c>
      <c r="R6" s="98">
        <v>38.217426800381759</v>
      </c>
      <c r="S6" s="98">
        <v>38.307116620953977</v>
      </c>
      <c r="T6" s="98">
        <v>32.926913275257924</v>
      </c>
      <c r="U6" s="98">
        <v>34.587690162614066</v>
      </c>
      <c r="V6" s="98">
        <v>36.179496318025102</v>
      </c>
      <c r="W6" s="98">
        <v>32.739923421393122</v>
      </c>
      <c r="X6" s="98">
        <v>25.569690899172848</v>
      </c>
      <c r="Y6" s="98">
        <v>19.343126798169468</v>
      </c>
      <c r="DA6" s="63" t="s">
        <v>4095</v>
      </c>
    </row>
    <row r="7" spans="1:105" ht="12.95" customHeight="1" x14ac:dyDescent="0.25">
      <c r="A7" s="121" t="s">
        <v>92</v>
      </c>
      <c r="B7" s="122"/>
      <c r="C7" s="122">
        <f t="shared" ref="C7:Y7" si="6">C8</f>
        <v>14.798029711144309</v>
      </c>
      <c r="D7" s="122">
        <f t="shared" si="6"/>
        <v>9.0579532339805287</v>
      </c>
      <c r="E7" s="122">
        <f t="shared" si="6"/>
        <v>21.949537580633059</v>
      </c>
      <c r="F7" s="122">
        <f t="shared" si="6"/>
        <v>29.382645690033595</v>
      </c>
      <c r="G7" s="122">
        <f t="shared" si="6"/>
        <v>29.410681992814887</v>
      </c>
      <c r="H7" s="122">
        <f t="shared" si="6"/>
        <v>31.07931050535506</v>
      </c>
      <c r="I7" s="122">
        <f t="shared" si="6"/>
        <v>27.578346027094288</v>
      </c>
      <c r="J7" s="122">
        <f t="shared" si="6"/>
        <v>26.575991615055113</v>
      </c>
      <c r="K7" s="122">
        <f t="shared" si="6"/>
        <v>34.606902217819474</v>
      </c>
      <c r="L7" s="122">
        <f t="shared" si="6"/>
        <v>33.518257030152583</v>
      </c>
      <c r="M7" s="122">
        <f t="shared" si="6"/>
        <v>35.743083513563157</v>
      </c>
      <c r="N7" s="122">
        <f t="shared" si="6"/>
        <v>56.85077593183145</v>
      </c>
      <c r="O7" s="122">
        <f t="shared" si="6"/>
        <v>27.149794525485948</v>
      </c>
      <c r="P7" s="122">
        <f t="shared" si="6"/>
        <v>33.090303658463924</v>
      </c>
      <c r="Q7" s="122">
        <f t="shared" si="6"/>
        <v>62.816750862912691</v>
      </c>
      <c r="R7" s="122">
        <f t="shared" si="6"/>
        <v>61.558074502063228</v>
      </c>
      <c r="S7" s="122">
        <f t="shared" si="6"/>
        <v>69.387916983141508</v>
      </c>
      <c r="T7" s="122">
        <f t="shared" si="6"/>
        <v>114.36961822800721</v>
      </c>
      <c r="U7" s="122">
        <f t="shared" si="6"/>
        <v>41.58909065922343</v>
      </c>
      <c r="V7" s="122">
        <f t="shared" si="6"/>
        <v>30.092839923747842</v>
      </c>
      <c r="W7" s="122">
        <f t="shared" si="6"/>
        <v>37.798112596866801</v>
      </c>
      <c r="X7" s="122">
        <f t="shared" si="6"/>
        <v>49.484856020137023</v>
      </c>
      <c r="Y7" s="122">
        <f t="shared" si="6"/>
        <v>15.786294891073279</v>
      </c>
      <c r="DA7" s="130" t="s">
        <v>4096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14.798029711144309</v>
      </c>
      <c r="D8" s="98">
        <f>IF(RES_hhdet_in_tes!D8=0,0,RES_hhdet_in_tes!D8*1000*11630/RES_hhdet_in_new!D5)</f>
        <v>9.0579532339805287</v>
      </c>
      <c r="E8" s="98">
        <f>IF(RES_hhdet_in_tes!E8=0,0,RES_hhdet_in_tes!E8*1000*11630/RES_hhdet_in_new!E5)</f>
        <v>21.949537580633059</v>
      </c>
      <c r="F8" s="98">
        <f>IF(RES_hhdet_in_tes!F8=0,0,RES_hhdet_in_tes!F8*1000*11630/RES_hhdet_in_new!F5)</f>
        <v>29.382645690033595</v>
      </c>
      <c r="G8" s="98">
        <f>IF(RES_hhdet_in_tes!G8=0,0,RES_hhdet_in_tes!G8*1000*11630/RES_hhdet_in_new!G5)</f>
        <v>29.410681992814887</v>
      </c>
      <c r="H8" s="98">
        <f>IF(RES_hhdet_in_tes!H8=0,0,RES_hhdet_in_tes!H8*1000*11630/RES_hhdet_in_new!H5)</f>
        <v>31.07931050535506</v>
      </c>
      <c r="I8" s="98">
        <f>IF(RES_hhdet_in_tes!I8=0,0,RES_hhdet_in_tes!I8*1000*11630/RES_hhdet_in_new!I5)</f>
        <v>27.578346027094288</v>
      </c>
      <c r="J8" s="98">
        <f>IF(RES_hhdet_in_tes!J8=0,0,RES_hhdet_in_tes!J8*1000*11630/RES_hhdet_in_new!J5)</f>
        <v>26.575991615055113</v>
      </c>
      <c r="K8" s="98">
        <f>IF(RES_hhdet_in_tes!K8=0,0,RES_hhdet_in_tes!K8*1000*11630/RES_hhdet_in_new!K5)</f>
        <v>34.606902217819474</v>
      </c>
      <c r="L8" s="98">
        <f>IF(RES_hhdet_in_tes!L8=0,0,RES_hhdet_in_tes!L8*1000*11630/RES_hhdet_in_new!L5)</f>
        <v>33.518257030152583</v>
      </c>
      <c r="M8" s="98">
        <f>IF(RES_hhdet_in_tes!M8=0,0,RES_hhdet_in_tes!M8*1000*11630/RES_hhdet_in_new!M5)</f>
        <v>35.743083513563157</v>
      </c>
      <c r="N8" s="98">
        <f>IF(RES_hhdet_in_tes!N8=0,0,RES_hhdet_in_tes!N8*1000*11630/RES_hhdet_in_new!N5)</f>
        <v>56.85077593183145</v>
      </c>
      <c r="O8" s="98">
        <f>IF(RES_hhdet_in_tes!O8=0,0,RES_hhdet_in_tes!O8*1000*11630/RES_hhdet_in_new!O5)</f>
        <v>27.149794525485948</v>
      </c>
      <c r="P8" s="98">
        <f>IF(RES_hhdet_in_tes!P8=0,0,RES_hhdet_in_tes!P8*1000*11630/RES_hhdet_in_new!P5)</f>
        <v>33.090303658463924</v>
      </c>
      <c r="Q8" s="98">
        <f>IF(RES_hhdet_in_tes!Q8=0,0,RES_hhdet_in_tes!Q8*1000*11630/RES_hhdet_in_new!Q5)</f>
        <v>62.816750862912691</v>
      </c>
      <c r="R8" s="98">
        <f>IF(RES_hhdet_in_tes!R8=0,0,RES_hhdet_in_tes!R8*1000*11630/RES_hhdet_in_new!R5)</f>
        <v>61.558074502063228</v>
      </c>
      <c r="S8" s="98">
        <f>IF(RES_hhdet_in_tes!S8=0,0,RES_hhdet_in_tes!S8*1000*11630/RES_hhdet_in_new!S5)</f>
        <v>69.387916983141508</v>
      </c>
      <c r="T8" s="98">
        <f>IF(RES_hhdet_in_tes!T8=0,0,RES_hhdet_in_tes!T8*1000*11630/RES_hhdet_in_new!T5)</f>
        <v>114.36961822800721</v>
      </c>
      <c r="U8" s="98">
        <f>IF(RES_hhdet_in_tes!U8=0,0,RES_hhdet_in_tes!U8*1000*11630/RES_hhdet_in_new!U5)</f>
        <v>41.58909065922343</v>
      </c>
      <c r="V8" s="98">
        <f>IF(RES_hhdet_in_tes!V8=0,0,RES_hhdet_in_tes!V8*1000*11630/RES_hhdet_in_new!V5)</f>
        <v>30.092839923747842</v>
      </c>
      <c r="W8" s="98">
        <f>IF(RES_hhdet_in_tes!W8=0,0,RES_hhdet_in_tes!W8*1000*11630/RES_hhdet_in_new!W5)</f>
        <v>37.798112596866801</v>
      </c>
      <c r="X8" s="98">
        <f>IF(RES_hhdet_in_tes!X8=0,0,RES_hhdet_in_tes!X8*1000*11630/RES_hhdet_in_new!X5)</f>
        <v>49.484856020137023</v>
      </c>
      <c r="Y8" s="98">
        <f>IF(RES_hhdet_in_tes!Y8=0,0,RES_hhdet_in_tes!Y8*1000*11630/RES_hhdet_in_new!Y5)</f>
        <v>15.786294891073279</v>
      </c>
      <c r="DA8" s="63" t="s">
        <v>4097</v>
      </c>
    </row>
    <row r="9" spans="1:105" ht="12" customHeight="1" x14ac:dyDescent="0.25">
      <c r="A9" s="121" t="s">
        <v>55</v>
      </c>
      <c r="B9" s="122"/>
      <c r="C9" s="122">
        <v>807.78785005376619</v>
      </c>
      <c r="D9" s="122">
        <v>801.8568896430935</v>
      </c>
      <c r="E9" s="122">
        <v>944.49745988419704</v>
      </c>
      <c r="F9" s="122">
        <v>930.49145335248772</v>
      </c>
      <c r="G9" s="122">
        <v>931.31780621071584</v>
      </c>
      <c r="H9" s="122">
        <v>1041.2573951738004</v>
      </c>
      <c r="I9" s="122">
        <v>1105.3872144393381</v>
      </c>
      <c r="J9" s="122">
        <v>1105.0639595241014</v>
      </c>
      <c r="K9" s="122">
        <v>1162.8848847814957</v>
      </c>
      <c r="L9" s="122">
        <v>1173.1374105331356</v>
      </c>
      <c r="M9" s="122">
        <v>1167.0813452687553</v>
      </c>
      <c r="N9" s="122">
        <v>1093.6671831968754</v>
      </c>
      <c r="O9" s="122">
        <v>1090.5435714206762</v>
      </c>
      <c r="P9" s="122">
        <v>1080.1707727851647</v>
      </c>
      <c r="Q9" s="122">
        <v>1026.6650698740573</v>
      </c>
      <c r="R9" s="122">
        <v>1006.8721340906797</v>
      </c>
      <c r="S9" s="122">
        <v>1027.7644952588209</v>
      </c>
      <c r="T9" s="122">
        <v>928.51308947776295</v>
      </c>
      <c r="U9" s="122">
        <v>1047.4221998890191</v>
      </c>
      <c r="V9" s="122">
        <v>1131.562606838592</v>
      </c>
      <c r="W9" s="122">
        <v>1495.9492000348089</v>
      </c>
      <c r="X9" s="122">
        <v>1465.2922026511733</v>
      </c>
      <c r="Y9" s="122">
        <v>903.0812381535078</v>
      </c>
      <c r="DA9" s="130" t="s">
        <v>4098</v>
      </c>
    </row>
    <row r="10" spans="1:105" ht="12" customHeight="1" x14ac:dyDescent="0.25">
      <c r="A10" s="97" t="s">
        <v>143</v>
      </c>
      <c r="B10" s="98"/>
      <c r="C10" s="98">
        <v>708.57936687389133</v>
      </c>
      <c r="D10" s="98">
        <v>777.19929993189226</v>
      </c>
      <c r="E10" s="98">
        <v>790.69196178823711</v>
      </c>
      <c r="F10" s="98">
        <v>832.48829187652484</v>
      </c>
      <c r="G10" s="98">
        <v>857.64526738287066</v>
      </c>
      <c r="H10" s="98">
        <v>900.20741175975184</v>
      </c>
      <c r="I10" s="98">
        <v>908.72187947926784</v>
      </c>
      <c r="J10" s="98">
        <v>992.51486647694583</v>
      </c>
      <c r="K10" s="98">
        <v>1051.3243314509923</v>
      </c>
      <c r="L10" s="98">
        <v>1053.7840243697904</v>
      </c>
      <c r="M10" s="98">
        <v>1037.7964303581264</v>
      </c>
      <c r="N10" s="98">
        <v>1024.4902817109348</v>
      </c>
      <c r="O10" s="98">
        <v>1028.1625662520862</v>
      </c>
      <c r="P10" s="98">
        <v>1034.4763079808884</v>
      </c>
      <c r="Q10" s="98">
        <v>1024.1187215510913</v>
      </c>
      <c r="R10" s="98">
        <v>1040.3519827075966</v>
      </c>
      <c r="S10" s="98">
        <v>1089.5787685120274</v>
      </c>
      <c r="T10" s="98">
        <v>955.04020501829336</v>
      </c>
      <c r="U10" s="98">
        <v>989.65813627827572</v>
      </c>
      <c r="V10" s="98">
        <v>1082.2874210503549</v>
      </c>
      <c r="W10" s="98">
        <v>1451.8054139073904</v>
      </c>
      <c r="X10" s="98">
        <v>1370.5056961723139</v>
      </c>
      <c r="Y10" s="98">
        <v>836.23329527137957</v>
      </c>
      <c r="DA10" s="63" t="s">
        <v>4099</v>
      </c>
    </row>
    <row r="11" spans="1:105" ht="12" customHeight="1" x14ac:dyDescent="0.25">
      <c r="A11" s="97" t="s">
        <v>124</v>
      </c>
      <c r="B11" s="98"/>
      <c r="C11" s="98">
        <v>817.85157526332387</v>
      </c>
      <c r="D11" s="98">
        <v>799.32455847847109</v>
      </c>
      <c r="E11" s="98">
        <v>807.78700252752924</v>
      </c>
      <c r="F11" s="98">
        <v>828.3058274944741</v>
      </c>
      <c r="G11" s="98">
        <v>909.44197409761125</v>
      </c>
      <c r="H11" s="98">
        <v>960.02620679453287</v>
      </c>
      <c r="I11" s="98">
        <v>1024.4873169696511</v>
      </c>
      <c r="J11" s="98">
        <v>1042.1989005125458</v>
      </c>
      <c r="K11" s="98">
        <v>1069.8828823172773</v>
      </c>
      <c r="L11" s="98">
        <v>1248.6315150058178</v>
      </c>
      <c r="M11" s="98">
        <v>1221.6799622144042</v>
      </c>
      <c r="N11" s="98">
        <v>1129.3883652973118</v>
      </c>
      <c r="O11" s="98">
        <v>1105.103379791698</v>
      </c>
      <c r="P11" s="98">
        <v>1068.0913161387748</v>
      </c>
      <c r="Q11" s="98">
        <v>916.20521517610484</v>
      </c>
      <c r="R11" s="98">
        <v>891.46877041999437</v>
      </c>
      <c r="S11" s="98">
        <v>899.92827491546507</v>
      </c>
      <c r="T11" s="98">
        <v>867.92096701031994</v>
      </c>
      <c r="U11" s="98">
        <v>1144.8240527413918</v>
      </c>
      <c r="V11" s="98">
        <v>1648.0886158035755</v>
      </c>
      <c r="W11" s="98">
        <v>1485.005235029485</v>
      </c>
      <c r="X11" s="98">
        <v>1454.4400558327745</v>
      </c>
      <c r="Y11" s="98">
        <v>1048.7424434332925</v>
      </c>
      <c r="DA11" s="63" t="s">
        <v>4100</v>
      </c>
    </row>
    <row r="12" spans="1:105" ht="12" customHeight="1" x14ac:dyDescent="0.25">
      <c r="A12" s="97" t="s">
        <v>123</v>
      </c>
      <c r="B12" s="98"/>
      <c r="C12" s="98">
        <v>1505.6960671914348</v>
      </c>
      <c r="D12" s="98">
        <v>852.75511134615465</v>
      </c>
      <c r="E12" s="98">
        <v>778.50504622689368</v>
      </c>
      <c r="F12" s="98">
        <v>1041.9682621787485</v>
      </c>
      <c r="G12" s="98">
        <v>993.56328646740963</v>
      </c>
      <c r="H12" s="98">
        <v>1448.5272935930882</v>
      </c>
      <c r="I12" s="98">
        <v>834.73624275836289</v>
      </c>
      <c r="J12" s="98">
        <v>1195.9108984518994</v>
      </c>
      <c r="K12" s="98">
        <v>1102.926832903474</v>
      </c>
      <c r="L12" s="98">
        <v>1466.7400468600003</v>
      </c>
      <c r="M12" s="98">
        <v>1800.1554958552333</v>
      </c>
      <c r="N12" s="98">
        <v>1194.0028901083544</v>
      </c>
      <c r="O12" s="98">
        <v>1135.5974044363022</v>
      </c>
      <c r="P12" s="98">
        <v>1058.2582284579034</v>
      </c>
      <c r="Q12" s="98">
        <v>888.26015522219632</v>
      </c>
      <c r="R12" s="98">
        <v>898.2313355874893</v>
      </c>
      <c r="S12" s="98">
        <v>891.40777754172927</v>
      </c>
      <c r="T12" s="98">
        <v>881.89290151672117</v>
      </c>
      <c r="U12" s="98">
        <v>1194.2654778075475</v>
      </c>
      <c r="V12" s="98">
        <v>1567.3506179895942</v>
      </c>
      <c r="W12" s="98">
        <v>1883.7118896286456</v>
      </c>
      <c r="X12" s="98">
        <v>1829.2924729270396</v>
      </c>
      <c r="Y12" s="98">
        <v>1078.1906788127542</v>
      </c>
      <c r="DA12" s="63" t="s">
        <v>4101</v>
      </c>
    </row>
    <row r="13" spans="1:105" ht="12" customHeight="1" x14ac:dyDescent="0.25">
      <c r="A13" s="100" t="s">
        <v>50</v>
      </c>
      <c r="B13" s="101"/>
      <c r="C13" s="101">
        <v>596.03973988001917</v>
      </c>
      <c r="D13" s="101">
        <v>167.72665588041298</v>
      </c>
      <c r="E13" s="101">
        <v>121.47041897669985</v>
      </c>
      <c r="F13" s="101">
        <v>300.91013932741367</v>
      </c>
      <c r="G13" s="101">
        <v>281.00612077514131</v>
      </c>
      <c r="H13" s="101">
        <v>579.74872668495857</v>
      </c>
      <c r="I13" s="101">
        <v>220.02677408125291</v>
      </c>
      <c r="J13" s="101">
        <v>421.02972037194661</v>
      </c>
      <c r="K13" s="101">
        <v>445.09618352213869</v>
      </c>
      <c r="L13" s="101">
        <v>691.49560132106797</v>
      </c>
      <c r="M13" s="101">
        <v>918.43568651419764</v>
      </c>
      <c r="N13" s="101">
        <v>548.86009866759537</v>
      </c>
      <c r="O13" s="101">
        <v>582.5183322282918</v>
      </c>
      <c r="P13" s="101">
        <v>520.8597485467194</v>
      </c>
      <c r="Q13" s="101">
        <v>232.62605584462364</v>
      </c>
      <c r="R13" s="101">
        <v>199.94867000428323</v>
      </c>
      <c r="S13" s="101">
        <v>127.54098072692273</v>
      </c>
      <c r="T13" s="101">
        <v>73.249954816406614</v>
      </c>
      <c r="U13" s="101">
        <v>585.83779142027447</v>
      </c>
      <c r="V13" s="101">
        <v>987.49494758414141</v>
      </c>
      <c r="W13" s="101">
        <v>1455.0607421674661</v>
      </c>
      <c r="X13" s="101">
        <v>878.99274333305732</v>
      </c>
      <c r="Y13" s="101">
        <v>392.15127707765362</v>
      </c>
      <c r="DA13" s="131" t="s">
        <v>4102</v>
      </c>
    </row>
    <row r="14" spans="1:105" ht="12" customHeight="1" x14ac:dyDescent="0.25">
      <c r="A14" s="103" t="s">
        <v>52</v>
      </c>
      <c r="B14" s="104"/>
      <c r="C14" s="104">
        <v>909.65632731141568</v>
      </c>
      <c r="D14" s="104">
        <v>685.02845546574179</v>
      </c>
      <c r="E14" s="104">
        <v>657.03462725019392</v>
      </c>
      <c r="F14" s="104">
        <v>741.05812285133493</v>
      </c>
      <c r="G14" s="104">
        <v>712.55716569226831</v>
      </c>
      <c r="H14" s="104">
        <v>868.77856690812951</v>
      </c>
      <c r="I14" s="104">
        <v>614.70946867710984</v>
      </c>
      <c r="J14" s="104">
        <v>774.88117807995286</v>
      </c>
      <c r="K14" s="104">
        <v>657.83064938133521</v>
      </c>
      <c r="L14" s="104">
        <v>775.24444553893238</v>
      </c>
      <c r="M14" s="104">
        <v>881.71980934103544</v>
      </c>
      <c r="N14" s="104">
        <v>645.14279144075886</v>
      </c>
      <c r="O14" s="104">
        <v>553.07907220801064</v>
      </c>
      <c r="P14" s="104">
        <v>537.39847991118438</v>
      </c>
      <c r="Q14" s="104">
        <v>655.63409937757262</v>
      </c>
      <c r="R14" s="104">
        <v>698.28266558320604</v>
      </c>
      <c r="S14" s="104">
        <v>763.86679681480643</v>
      </c>
      <c r="T14" s="104">
        <v>808.64294670031461</v>
      </c>
      <c r="U14" s="104">
        <v>608.42768638727307</v>
      </c>
      <c r="V14" s="104">
        <v>579.85567040545254</v>
      </c>
      <c r="W14" s="104">
        <v>428.65114746117951</v>
      </c>
      <c r="X14" s="104">
        <v>950.29972959398219</v>
      </c>
      <c r="Y14" s="104">
        <v>686.03940173510057</v>
      </c>
      <c r="DA14" s="132" t="s">
        <v>4103</v>
      </c>
    </row>
    <row r="15" spans="1:105" ht="12" customHeight="1" x14ac:dyDescent="0.25">
      <c r="A15" s="106" t="s">
        <v>122</v>
      </c>
      <c r="B15" s="101"/>
      <c r="C15" s="101">
        <v>991.02176555845801</v>
      </c>
      <c r="D15" s="101">
        <v>836.0897381681109</v>
      </c>
      <c r="E15" s="101">
        <v>1061.9059202953181</v>
      </c>
      <c r="F15" s="101">
        <v>1085.5792828299061</v>
      </c>
      <c r="G15" s="101">
        <v>1024.0817697630778</v>
      </c>
      <c r="H15" s="101">
        <v>1250.225410567642</v>
      </c>
      <c r="I15" s="101">
        <v>1222.8971112653508</v>
      </c>
      <c r="J15" s="101">
        <v>1120.4297751039194</v>
      </c>
      <c r="K15" s="101">
        <v>1122.3108569493982</v>
      </c>
      <c r="L15" s="101">
        <v>1168.1873270724666</v>
      </c>
      <c r="M15" s="101">
        <v>1111.0522536856572</v>
      </c>
      <c r="N15" s="101">
        <v>1102.9285792741362</v>
      </c>
      <c r="O15" s="101">
        <v>1096.1741353038051</v>
      </c>
      <c r="P15" s="101">
        <v>1171.2077198348779</v>
      </c>
      <c r="Q15" s="101">
        <v>978.75763694425041</v>
      </c>
      <c r="R15" s="101">
        <v>979.73252378877623</v>
      </c>
      <c r="S15" s="101">
        <v>1007.9288918075373</v>
      </c>
      <c r="T15" s="101">
        <v>951.69677375840581</v>
      </c>
      <c r="U15" s="101">
        <v>1197.9261592024766</v>
      </c>
      <c r="V15" s="101">
        <v>1341.8865293775912</v>
      </c>
      <c r="W15" s="101">
        <v>1233.5283117533347</v>
      </c>
      <c r="X15" s="101">
        <v>1326.5232467750525</v>
      </c>
      <c r="Y15" s="101">
        <v>1118.840052759866</v>
      </c>
      <c r="DA15" s="131" t="s">
        <v>4104</v>
      </c>
    </row>
    <row r="16" spans="1:105" ht="12" customHeight="1" x14ac:dyDescent="0.25">
      <c r="A16" s="107" t="s">
        <v>121</v>
      </c>
      <c r="B16" s="104"/>
      <c r="C16" s="104">
        <v>1388.7214104139712</v>
      </c>
      <c r="D16" s="104">
        <v>1497.106686321624</v>
      </c>
      <c r="E16" s="104">
        <v>1588.3861711294469</v>
      </c>
      <c r="F16" s="104">
        <v>1433.607686678306</v>
      </c>
      <c r="G16" s="104">
        <v>1566.7104579666916</v>
      </c>
      <c r="H16" s="104">
        <v>1575.5325035628553</v>
      </c>
      <c r="I16" s="104">
        <v>1687.7347381779355</v>
      </c>
      <c r="J16" s="104">
        <v>1530.6176473965575</v>
      </c>
      <c r="K16" s="104">
        <v>1360.8418328826701</v>
      </c>
      <c r="L16" s="104">
        <v>1443.9386013419889</v>
      </c>
      <c r="M16" s="104">
        <v>1600.6911888645932</v>
      </c>
      <c r="N16" s="104">
        <v>1453.4314462153179</v>
      </c>
      <c r="O16" s="104">
        <v>1215.6679091499984</v>
      </c>
      <c r="P16" s="104">
        <v>1131.717812045034</v>
      </c>
      <c r="Q16" s="104">
        <v>1074.4212281667653</v>
      </c>
      <c r="R16" s="104">
        <v>1023.3828078493424</v>
      </c>
      <c r="S16" s="104">
        <v>972.94044368335835</v>
      </c>
      <c r="T16" s="104">
        <v>926.4213137129808</v>
      </c>
      <c r="U16" s="104">
        <v>1169.5181469994438</v>
      </c>
      <c r="V16" s="104">
        <v>1574.262662483254</v>
      </c>
      <c r="W16" s="104">
        <v>1744.5415732024619</v>
      </c>
      <c r="X16" s="104">
        <v>1647.7348912221239</v>
      </c>
      <c r="Y16" s="104">
        <v>1244.636635901606</v>
      </c>
      <c r="DA16" s="132" t="s">
        <v>4105</v>
      </c>
    </row>
    <row r="17" spans="1:105" ht="12" customHeight="1" x14ac:dyDescent="0.25">
      <c r="A17" s="108" t="s">
        <v>53</v>
      </c>
      <c r="B17" s="98"/>
      <c r="C17" s="98">
        <v>545.72848322451512</v>
      </c>
      <c r="D17" s="98">
        <v>649.80086231788675</v>
      </c>
      <c r="E17" s="98">
        <v>687.86504861019137</v>
      </c>
      <c r="F17" s="98">
        <v>617.93400908499655</v>
      </c>
      <c r="G17" s="98">
        <v>726.27607231306615</v>
      </c>
      <c r="H17" s="98">
        <v>702.19899258519922</v>
      </c>
      <c r="I17" s="98">
        <v>890.47639315511253</v>
      </c>
      <c r="J17" s="98">
        <v>778.35181422277344</v>
      </c>
      <c r="K17" s="98">
        <v>711.24011785752214</v>
      </c>
      <c r="L17" s="98">
        <v>753.39912063247459</v>
      </c>
      <c r="M17" s="98">
        <v>808.93815923026511</v>
      </c>
      <c r="N17" s="98">
        <v>756.49085944233468</v>
      </c>
      <c r="O17" s="98">
        <v>668.94684800289849</v>
      </c>
      <c r="P17" s="98">
        <v>595.42773144706632</v>
      </c>
      <c r="Q17" s="98">
        <v>510.99315659492225</v>
      </c>
      <c r="R17" s="98">
        <v>420.5207514822099</v>
      </c>
      <c r="S17" s="98">
        <v>296.42006766518591</v>
      </c>
      <c r="T17" s="98">
        <v>162.11607098950071</v>
      </c>
      <c r="U17" s="98">
        <v>588.92780077001521</v>
      </c>
      <c r="V17" s="98">
        <v>1002.6986988359176</v>
      </c>
      <c r="W17" s="98">
        <v>920.01092837528131</v>
      </c>
      <c r="X17" s="98">
        <v>754.88569736034935</v>
      </c>
      <c r="Y17" s="98">
        <v>492.93556496518551</v>
      </c>
      <c r="DA17" s="63" t="s">
        <v>4106</v>
      </c>
    </row>
    <row r="18" spans="1:105" ht="12" customHeight="1" x14ac:dyDescent="0.25">
      <c r="A18" s="108" t="s">
        <v>52</v>
      </c>
      <c r="B18" s="98"/>
      <c r="C18" s="98">
        <v>842.99292718945605</v>
      </c>
      <c r="D18" s="98">
        <v>847.30582400373692</v>
      </c>
      <c r="E18" s="98">
        <v>900.52112251925553</v>
      </c>
      <c r="F18" s="98">
        <v>815.67367759330898</v>
      </c>
      <c r="G18" s="98">
        <v>840.43438565362533</v>
      </c>
      <c r="H18" s="98">
        <v>873.33351097765637</v>
      </c>
      <c r="I18" s="98">
        <v>797.25834502282282</v>
      </c>
      <c r="J18" s="98">
        <v>752.26583317378424</v>
      </c>
      <c r="K18" s="98">
        <v>649.60171502514811</v>
      </c>
      <c r="L18" s="98">
        <v>690.53948070951435</v>
      </c>
      <c r="M18" s="98">
        <v>791.75302963432807</v>
      </c>
      <c r="N18" s="98">
        <v>696.9405867729829</v>
      </c>
      <c r="O18" s="98">
        <v>546.72106114710004</v>
      </c>
      <c r="P18" s="98">
        <v>536.29008059796752</v>
      </c>
      <c r="Q18" s="98">
        <v>563.42807157184291</v>
      </c>
      <c r="R18" s="98">
        <v>602.86205636713248</v>
      </c>
      <c r="S18" s="98">
        <v>676.52037601817256</v>
      </c>
      <c r="T18" s="98">
        <v>764.30524272348021</v>
      </c>
      <c r="U18" s="98">
        <v>580.59034622942863</v>
      </c>
      <c r="V18" s="98">
        <v>571.56396364733666</v>
      </c>
      <c r="W18" s="98">
        <v>824.53064482718048</v>
      </c>
      <c r="X18" s="98">
        <v>892.84919386177489</v>
      </c>
      <c r="Y18" s="98">
        <v>751.70107093642071</v>
      </c>
      <c r="DA18" s="63" t="s">
        <v>4107</v>
      </c>
    </row>
    <row r="19" spans="1:105" ht="12" customHeight="1" x14ac:dyDescent="0.25">
      <c r="A19" s="121" t="s">
        <v>54</v>
      </c>
      <c r="B19" s="122"/>
      <c r="C19" s="122">
        <v>384.63321285506936</v>
      </c>
      <c r="D19" s="122">
        <v>374.59037745730438</v>
      </c>
      <c r="E19" s="122">
        <v>590.51114484608968</v>
      </c>
      <c r="F19" s="122">
        <v>549.85027554740952</v>
      </c>
      <c r="G19" s="122">
        <v>514.30394164833956</v>
      </c>
      <c r="H19" s="122">
        <v>548.58738431413826</v>
      </c>
      <c r="I19" s="122">
        <v>528.8659308460567</v>
      </c>
      <c r="J19" s="122">
        <v>542.87612402639445</v>
      </c>
      <c r="K19" s="122">
        <v>547.60569424164805</v>
      </c>
      <c r="L19" s="122">
        <v>587.99886776720507</v>
      </c>
      <c r="M19" s="122">
        <v>544.06771108209239</v>
      </c>
      <c r="N19" s="122">
        <v>546.53891723670245</v>
      </c>
      <c r="O19" s="122">
        <v>516.061658196498</v>
      </c>
      <c r="P19" s="122">
        <v>512.21813750202114</v>
      </c>
      <c r="Q19" s="122">
        <v>526.82087296957286</v>
      </c>
      <c r="R19" s="122">
        <v>529.88219096707246</v>
      </c>
      <c r="S19" s="122">
        <v>534.94409997092816</v>
      </c>
      <c r="T19" s="122">
        <v>489.82856823766008</v>
      </c>
      <c r="U19" s="122">
        <v>576.174619144659</v>
      </c>
      <c r="V19" s="122">
        <v>562.07078643204545</v>
      </c>
      <c r="W19" s="122">
        <v>563.33682021818356</v>
      </c>
      <c r="X19" s="122">
        <v>559.46889584734561</v>
      </c>
      <c r="Y19" s="122">
        <v>407.96318948144051</v>
      </c>
      <c r="DA19" s="130" t="s">
        <v>4108</v>
      </c>
    </row>
    <row r="20" spans="1:105" ht="12" customHeight="1" x14ac:dyDescent="0.25">
      <c r="A20" s="97" t="s">
        <v>51</v>
      </c>
      <c r="B20" s="98"/>
      <c r="C20" s="98">
        <v>350.59846014641568</v>
      </c>
      <c r="D20" s="98">
        <v>427.55549465979175</v>
      </c>
      <c r="E20" s="98">
        <v>507.78446336655264</v>
      </c>
      <c r="F20" s="98">
        <v>507.71184756778058</v>
      </c>
      <c r="G20" s="98">
        <v>517.83530136774084</v>
      </c>
      <c r="H20" s="98">
        <v>545.85486321329131</v>
      </c>
      <c r="I20" s="98">
        <v>492.66023203980262</v>
      </c>
      <c r="J20" s="98">
        <v>528.43558834367673</v>
      </c>
      <c r="K20" s="98">
        <v>551.44166862030772</v>
      </c>
      <c r="L20" s="98">
        <v>567.95837868847002</v>
      </c>
      <c r="M20" s="98">
        <v>537.05818492273033</v>
      </c>
      <c r="N20" s="98">
        <v>526.47212023185728</v>
      </c>
      <c r="O20" s="98">
        <v>458.66689171931756</v>
      </c>
      <c r="P20" s="98">
        <v>475.12603483255236</v>
      </c>
      <c r="Q20" s="98">
        <v>518.80832495949551</v>
      </c>
      <c r="R20" s="98">
        <v>495.37214952440308</v>
      </c>
      <c r="S20" s="98">
        <v>512.21126486913454</v>
      </c>
      <c r="T20" s="98">
        <v>398.81464633246316</v>
      </c>
      <c r="U20" s="98">
        <v>474.40737063294335</v>
      </c>
      <c r="V20" s="98">
        <v>538.45619520731327</v>
      </c>
      <c r="W20" s="98">
        <v>386.86867401902407</v>
      </c>
      <c r="X20" s="98">
        <v>398.73661856463076</v>
      </c>
      <c r="Y20" s="98">
        <v>401.93202250572278</v>
      </c>
      <c r="DA20" s="63" t="s">
        <v>4109</v>
      </c>
    </row>
    <row r="21" spans="1:105" ht="12" customHeight="1" x14ac:dyDescent="0.25">
      <c r="A21" s="97" t="s">
        <v>50</v>
      </c>
      <c r="B21" s="98"/>
      <c r="C21" s="98">
        <v>373.52632342059496</v>
      </c>
      <c r="D21" s="98">
        <v>403.52233347832583</v>
      </c>
      <c r="E21" s="98">
        <v>520.83314086196447</v>
      </c>
      <c r="F21" s="98">
        <v>525.26037889735812</v>
      </c>
      <c r="G21" s="98">
        <v>518.62119424132618</v>
      </c>
      <c r="H21" s="98">
        <v>527.35432521166899</v>
      </c>
      <c r="I21" s="98">
        <v>547.49452846325357</v>
      </c>
      <c r="J21" s="98">
        <v>559.13897974186284</v>
      </c>
      <c r="K21" s="98">
        <v>564.59268527344443</v>
      </c>
      <c r="L21" s="98">
        <v>570.17049949630416</v>
      </c>
      <c r="M21" s="98">
        <v>552.95489984729227</v>
      </c>
      <c r="N21" s="98">
        <v>563.83965614246711</v>
      </c>
      <c r="O21" s="98">
        <v>532.72046790567572</v>
      </c>
      <c r="P21" s="98">
        <v>535.56361656572642</v>
      </c>
      <c r="Q21" s="98">
        <v>534.62437249801064</v>
      </c>
      <c r="R21" s="98">
        <v>537.65732993644258</v>
      </c>
      <c r="S21" s="98">
        <v>538.4107873860778</v>
      </c>
      <c r="T21" s="98">
        <v>485.45145988835003</v>
      </c>
      <c r="U21" s="98">
        <v>603.69287768696711</v>
      </c>
      <c r="V21" s="98">
        <v>565.68814733187332</v>
      </c>
      <c r="W21" s="98">
        <v>401.49861095060101</v>
      </c>
      <c r="X21" s="98">
        <v>381.8337805703365</v>
      </c>
      <c r="Y21" s="98">
        <v>379.86954421361543</v>
      </c>
      <c r="DA21" s="63" t="s">
        <v>4110</v>
      </c>
    </row>
    <row r="22" spans="1:105" ht="12" customHeight="1" x14ac:dyDescent="0.25">
      <c r="A22" s="109" t="s">
        <v>120</v>
      </c>
      <c r="B22" s="33"/>
      <c r="C22" s="33">
        <v>404.80953440506522</v>
      </c>
      <c r="D22" s="33">
        <v>333.06550298171368</v>
      </c>
      <c r="E22" s="33">
        <v>633.41086419831595</v>
      </c>
      <c r="F22" s="33">
        <v>576.57357291454912</v>
      </c>
      <c r="G22" s="33">
        <v>507.35168650918934</v>
      </c>
      <c r="H22" s="33">
        <v>571.70689085370213</v>
      </c>
      <c r="I22" s="33">
        <v>515.84601231542558</v>
      </c>
      <c r="J22" s="33">
        <v>536.85573718329704</v>
      </c>
      <c r="K22" s="33">
        <v>539.83871451720984</v>
      </c>
      <c r="L22" s="33">
        <v>596.62755306599604</v>
      </c>
      <c r="M22" s="33">
        <v>541.68968597142236</v>
      </c>
      <c r="N22" s="33">
        <v>538.16426757579029</v>
      </c>
      <c r="O22" s="33">
        <v>518.04860949294823</v>
      </c>
      <c r="P22" s="33">
        <v>488.46624468010322</v>
      </c>
      <c r="Q22" s="33">
        <v>517.23951138698317</v>
      </c>
      <c r="R22" s="33">
        <v>530.6317037326636</v>
      </c>
      <c r="S22" s="33">
        <v>537.10747752966836</v>
      </c>
      <c r="T22" s="33">
        <v>527.7481926873462</v>
      </c>
      <c r="U22" s="33">
        <v>554.08894844035694</v>
      </c>
      <c r="V22" s="33">
        <v>565.67192782396671</v>
      </c>
      <c r="W22" s="33">
        <v>576.35158903057879</v>
      </c>
      <c r="X22" s="33">
        <v>573.3442535998588</v>
      </c>
      <c r="Y22" s="33">
        <v>522.98676253427959</v>
      </c>
      <c r="DA22" s="60" t="s">
        <v>4111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8833.1310627036273</v>
      </c>
      <c r="D24" s="117">
        <f t="shared" si="7"/>
        <v>6992.1382060549367</v>
      </c>
      <c r="E24" s="117">
        <f t="shared" si="7"/>
        <v>6967.4589683245767</v>
      </c>
      <c r="F24" s="117">
        <f t="shared" si="7"/>
        <v>7390.7304312971173</v>
      </c>
      <c r="G24" s="117">
        <f t="shared" si="7"/>
        <v>8055.8032746988056</v>
      </c>
      <c r="H24" s="117">
        <f t="shared" si="7"/>
        <v>7541.5641282677716</v>
      </c>
      <c r="I24" s="117">
        <f t="shared" si="7"/>
        <v>6651.0474473771792</v>
      </c>
      <c r="J24" s="117">
        <f t="shared" si="7"/>
        <v>6963.5904977335085</v>
      </c>
      <c r="K24" s="117">
        <f t="shared" si="7"/>
        <v>7421.4903418679314</v>
      </c>
      <c r="L24" s="117">
        <f t="shared" si="7"/>
        <v>8286.0505871599726</v>
      </c>
      <c r="M24" s="117">
        <f t="shared" si="7"/>
        <v>7135.3939449096833</v>
      </c>
      <c r="N24" s="117">
        <f t="shared" si="7"/>
        <v>6906.0063401198449</v>
      </c>
      <c r="O24" s="117">
        <f t="shared" si="7"/>
        <v>7347.4275065381826</v>
      </c>
      <c r="P24" s="117">
        <f t="shared" si="7"/>
        <v>7949.0653998853477</v>
      </c>
      <c r="Q24" s="117">
        <f t="shared" si="7"/>
        <v>6723.2914583836227</v>
      </c>
      <c r="R24" s="117">
        <f t="shared" ref="R24:V24" si="8">R25+R28+R30+R39</f>
        <v>7338.0704830334662</v>
      </c>
      <c r="S24" s="117">
        <f t="shared" si="8"/>
        <v>6165.467490775196</v>
      </c>
      <c r="T24" s="117">
        <f t="shared" si="8"/>
        <v>6966.9969205808893</v>
      </c>
      <c r="U24" s="117">
        <f t="shared" si="8"/>
        <v>6716.7750128565003</v>
      </c>
      <c r="V24" s="117">
        <f t="shared" si="8"/>
        <v>6072.8879083847623</v>
      </c>
      <c r="W24" s="117">
        <f t="shared" ref="W24:Y24" si="9">W25+W28+W30+W39</f>
        <v>5728.2436088748318</v>
      </c>
      <c r="X24" s="117">
        <f t="shared" si="9"/>
        <v>5129.0627031163322</v>
      </c>
      <c r="Y24" s="117">
        <f t="shared" si="9"/>
        <v>4403.2887540302381</v>
      </c>
      <c r="DA24" s="129" t="s">
        <v>4112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6852.6898122432003</v>
      </c>
      <c r="D25" s="122">
        <f t="shared" si="10"/>
        <v>5157.7482570890925</v>
      </c>
      <c r="E25" s="122">
        <f t="shared" si="10"/>
        <v>4947.424082237274</v>
      </c>
      <c r="F25" s="122">
        <f t="shared" si="10"/>
        <v>5537.4369538570154</v>
      </c>
      <c r="G25" s="122">
        <f t="shared" si="10"/>
        <v>6175.8957120740588</v>
      </c>
      <c r="H25" s="122">
        <f t="shared" si="10"/>
        <v>5767.0265289285517</v>
      </c>
      <c r="I25" s="122">
        <f t="shared" si="10"/>
        <v>4950.4541258250028</v>
      </c>
      <c r="J25" s="122">
        <f t="shared" si="10"/>
        <v>5168.8206193042415</v>
      </c>
      <c r="K25" s="122">
        <f t="shared" si="10"/>
        <v>5543.6598143920319</v>
      </c>
      <c r="L25" s="122">
        <f t="shared" si="10"/>
        <v>6228.0684901492396</v>
      </c>
      <c r="M25" s="122">
        <f t="shared" si="10"/>
        <v>5115.4990709364056</v>
      </c>
      <c r="N25" s="122">
        <f t="shared" si="10"/>
        <v>4925.934160144514</v>
      </c>
      <c r="O25" s="122">
        <f t="shared" si="10"/>
        <v>5545.2663781669171</v>
      </c>
      <c r="P25" s="122">
        <f t="shared" si="10"/>
        <v>6042.4750689234934</v>
      </c>
      <c r="Q25" s="122">
        <f t="shared" si="10"/>
        <v>5004.4776051773897</v>
      </c>
      <c r="R25" s="122">
        <f t="shared" ref="R25:V25" si="11">SUM(R26:R27)</f>
        <v>5527.3839126981748</v>
      </c>
      <c r="S25" s="122">
        <f t="shared" si="11"/>
        <v>4306.9022308789645</v>
      </c>
      <c r="T25" s="122">
        <f t="shared" si="11"/>
        <v>4946.6501525832073</v>
      </c>
      <c r="U25" s="122">
        <f t="shared" si="11"/>
        <v>4719.1673677378603</v>
      </c>
      <c r="V25" s="122">
        <f t="shared" si="11"/>
        <v>4230.5862224505609</v>
      </c>
      <c r="W25" s="122">
        <f t="shared" ref="W25:Y25" si="12">SUM(W26:W27)</f>
        <v>3938.8590490216925</v>
      </c>
      <c r="X25" s="122">
        <f t="shared" si="12"/>
        <v>3384.6380879506733</v>
      </c>
      <c r="Y25" s="122">
        <f t="shared" si="12"/>
        <v>2791.3695477995125</v>
      </c>
      <c r="DA25" s="130" t="s">
        <v>4113</v>
      </c>
    </row>
    <row r="26" spans="1:105" ht="12" customHeight="1" x14ac:dyDescent="0.25">
      <c r="A26" s="97" t="s">
        <v>74</v>
      </c>
      <c r="B26" s="98"/>
      <c r="C26" s="98">
        <v>6693.8095680899851</v>
      </c>
      <c r="D26" s="98">
        <v>5042.5498485773551</v>
      </c>
      <c r="E26" s="98">
        <v>4844.318338327399</v>
      </c>
      <c r="F26" s="98">
        <v>5419.5194902143203</v>
      </c>
      <c r="G26" s="98">
        <v>6043.5878889555361</v>
      </c>
      <c r="H26" s="98">
        <v>5646.217204173422</v>
      </c>
      <c r="I26" s="98">
        <v>4849.8001304385998</v>
      </c>
      <c r="J26" s="98">
        <v>5066.4386109871293</v>
      </c>
      <c r="K26" s="98">
        <v>5434.3005238145779</v>
      </c>
      <c r="L26" s="98">
        <v>6105.5033945681507</v>
      </c>
      <c r="M26" s="98">
        <v>5017.6338787489722</v>
      </c>
      <c r="N26" s="98">
        <v>4835.2738000055961</v>
      </c>
      <c r="O26" s="98">
        <v>5438.6575888803227</v>
      </c>
      <c r="P26" s="98">
        <v>5922.8453470866407</v>
      </c>
      <c r="Q26" s="98">
        <v>4910.0202580464811</v>
      </c>
      <c r="R26" s="98">
        <v>5422.8076547539731</v>
      </c>
      <c r="S26" s="98">
        <v>4227.4429234372292</v>
      </c>
      <c r="T26" s="98">
        <v>4855.2199298909945</v>
      </c>
      <c r="U26" s="98">
        <v>4631.7670203296011</v>
      </c>
      <c r="V26" s="98">
        <v>4153.8375640357599</v>
      </c>
      <c r="W26" s="98">
        <v>3864.0948364799692</v>
      </c>
      <c r="X26" s="98">
        <v>3319.824313841284</v>
      </c>
      <c r="Y26" s="98">
        <v>2737.429777565384</v>
      </c>
      <c r="DA26" s="63" t="s">
        <v>4114</v>
      </c>
    </row>
    <row r="27" spans="1:105" ht="12" customHeight="1" x14ac:dyDescent="0.25">
      <c r="A27" s="97" t="s">
        <v>53</v>
      </c>
      <c r="B27" s="98"/>
      <c r="C27" s="98">
        <v>158.88024415321567</v>
      </c>
      <c r="D27" s="98">
        <v>115.19840851173747</v>
      </c>
      <c r="E27" s="98">
        <v>103.10574390987516</v>
      </c>
      <c r="F27" s="98">
        <v>117.91746364269471</v>
      </c>
      <c r="G27" s="98">
        <v>132.30782311852229</v>
      </c>
      <c r="H27" s="98">
        <v>120.80932475512995</v>
      </c>
      <c r="I27" s="98">
        <v>100.65399538640337</v>
      </c>
      <c r="J27" s="98">
        <v>102.38200831711251</v>
      </c>
      <c r="K27" s="98">
        <v>109.35929057745403</v>
      </c>
      <c r="L27" s="98">
        <v>122.56509558108876</v>
      </c>
      <c r="M27" s="98">
        <v>97.865192187433721</v>
      </c>
      <c r="N27" s="98">
        <v>90.660360138918122</v>
      </c>
      <c r="O27" s="98">
        <v>106.60878928659444</v>
      </c>
      <c r="P27" s="98">
        <v>119.62972183685244</v>
      </c>
      <c r="Q27" s="98">
        <v>94.45734713090873</v>
      </c>
      <c r="R27" s="98">
        <v>104.57625794420201</v>
      </c>
      <c r="S27" s="98">
        <v>79.459307441735731</v>
      </c>
      <c r="T27" s="98">
        <v>91.430222692212425</v>
      </c>
      <c r="U27" s="98">
        <v>87.400347408259165</v>
      </c>
      <c r="V27" s="98">
        <v>76.748658414800772</v>
      </c>
      <c r="W27" s="98">
        <v>74.764212541723083</v>
      </c>
      <c r="X27" s="98">
        <v>64.813774109389442</v>
      </c>
      <c r="Y27" s="98">
        <v>53.939770234128417</v>
      </c>
      <c r="DA27" s="63" t="s">
        <v>4115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87.054575495052006</v>
      </c>
      <c r="D28" s="122">
        <f t="shared" si="13"/>
        <v>127.01004272002619</v>
      </c>
      <c r="E28" s="122">
        <f t="shared" si="13"/>
        <v>346.54340878811126</v>
      </c>
      <c r="F28" s="122">
        <f t="shared" si="13"/>
        <v>242.73409462755566</v>
      </c>
      <c r="G28" s="122">
        <f t="shared" si="13"/>
        <v>280.55517525432521</v>
      </c>
      <c r="H28" s="122">
        <f t="shared" si="13"/>
        <v>180.27580124474466</v>
      </c>
      <c r="I28" s="122">
        <f t="shared" si="13"/>
        <v>185.32392439417643</v>
      </c>
      <c r="J28" s="122">
        <f t="shared" si="13"/>
        <v>264.24539341916687</v>
      </c>
      <c r="K28" s="122">
        <f t="shared" si="13"/>
        <v>286.20250035895435</v>
      </c>
      <c r="L28" s="122">
        <f t="shared" si="13"/>
        <v>306.14700569405886</v>
      </c>
      <c r="M28" s="122">
        <f t="shared" si="13"/>
        <v>263.93487403327009</v>
      </c>
      <c r="N28" s="122">
        <f t="shared" si="13"/>
        <v>375.90529988428699</v>
      </c>
      <c r="O28" s="122">
        <f t="shared" si="13"/>
        <v>210.38014856523296</v>
      </c>
      <c r="P28" s="122">
        <f t="shared" si="13"/>
        <v>136.88570403226629</v>
      </c>
      <c r="Q28" s="122">
        <f t="shared" si="13"/>
        <v>79.451338161634595</v>
      </c>
      <c r="R28" s="122">
        <f t="shared" si="13"/>
        <v>117.91079086276446</v>
      </c>
      <c r="S28" s="122">
        <f t="shared" si="13"/>
        <v>149.83086498529593</v>
      </c>
      <c r="T28" s="122">
        <f t="shared" si="13"/>
        <v>195.25017814667652</v>
      </c>
      <c r="U28" s="122">
        <f t="shared" si="13"/>
        <v>194.53062811192919</v>
      </c>
      <c r="V28" s="122">
        <f t="shared" si="13"/>
        <v>150.23689320160017</v>
      </c>
      <c r="W28" s="122">
        <f t="shared" si="13"/>
        <v>183.83616728919259</v>
      </c>
      <c r="X28" s="122">
        <f t="shared" si="13"/>
        <v>214.17723046390117</v>
      </c>
      <c r="Y28" s="122">
        <f t="shared" si="13"/>
        <v>289.58214594803871</v>
      </c>
      <c r="DA28" s="130" t="s">
        <v>4116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87.054575495052006</v>
      </c>
      <c r="D29" s="98">
        <f>IF(RES_hhdet_in_tes!D29=0,0,RES_hhdet_in_tes!D29*1000*11630/RES_hhdet_in_new!D26)</f>
        <v>127.01004272002619</v>
      </c>
      <c r="E29" s="98">
        <f>IF(RES_hhdet_in_tes!E29=0,0,RES_hhdet_in_tes!E29*1000*11630/RES_hhdet_in_new!E26)</f>
        <v>346.54340878811126</v>
      </c>
      <c r="F29" s="98">
        <f>IF(RES_hhdet_in_tes!F29=0,0,RES_hhdet_in_tes!F29*1000*11630/RES_hhdet_in_new!F26)</f>
        <v>242.73409462755566</v>
      </c>
      <c r="G29" s="98">
        <f>IF(RES_hhdet_in_tes!G29=0,0,RES_hhdet_in_tes!G29*1000*11630/RES_hhdet_in_new!G26)</f>
        <v>280.55517525432521</v>
      </c>
      <c r="H29" s="98">
        <f>IF(RES_hhdet_in_tes!H29=0,0,RES_hhdet_in_tes!H29*1000*11630/RES_hhdet_in_new!H26)</f>
        <v>180.27580124474466</v>
      </c>
      <c r="I29" s="98">
        <f>IF(RES_hhdet_in_tes!I29=0,0,RES_hhdet_in_tes!I29*1000*11630/RES_hhdet_in_new!I26)</f>
        <v>185.32392439417643</v>
      </c>
      <c r="J29" s="98">
        <f>IF(RES_hhdet_in_tes!J29=0,0,RES_hhdet_in_tes!J29*1000*11630/RES_hhdet_in_new!J26)</f>
        <v>264.24539341916687</v>
      </c>
      <c r="K29" s="98">
        <f>IF(RES_hhdet_in_tes!K29=0,0,RES_hhdet_in_tes!K29*1000*11630/RES_hhdet_in_new!K26)</f>
        <v>286.20250035895435</v>
      </c>
      <c r="L29" s="98">
        <f>IF(RES_hhdet_in_tes!L29=0,0,RES_hhdet_in_tes!L29*1000*11630/RES_hhdet_in_new!L26)</f>
        <v>306.14700569405886</v>
      </c>
      <c r="M29" s="98">
        <f>IF(RES_hhdet_in_tes!M29=0,0,RES_hhdet_in_tes!M29*1000*11630/RES_hhdet_in_new!M26)</f>
        <v>263.93487403327009</v>
      </c>
      <c r="N29" s="98">
        <f>IF(RES_hhdet_in_tes!N29=0,0,RES_hhdet_in_tes!N29*1000*11630/RES_hhdet_in_new!N26)</f>
        <v>375.90529988428699</v>
      </c>
      <c r="O29" s="98">
        <f>IF(RES_hhdet_in_tes!O29=0,0,RES_hhdet_in_tes!O29*1000*11630/RES_hhdet_in_new!O26)</f>
        <v>210.38014856523296</v>
      </c>
      <c r="P29" s="98">
        <f>IF(RES_hhdet_in_tes!P29=0,0,RES_hhdet_in_tes!P29*1000*11630/RES_hhdet_in_new!P26)</f>
        <v>136.88570403226629</v>
      </c>
      <c r="Q29" s="98">
        <f>IF(RES_hhdet_in_tes!Q29=0,0,RES_hhdet_in_tes!Q29*1000*11630/RES_hhdet_in_new!Q26)</f>
        <v>79.451338161634595</v>
      </c>
      <c r="R29" s="98">
        <f>IF(RES_hhdet_in_tes!R29=0,0,RES_hhdet_in_tes!R29*1000*11630/RES_hhdet_in_new!R26)</f>
        <v>117.91079086276446</v>
      </c>
      <c r="S29" s="98">
        <f>IF(RES_hhdet_in_tes!S29=0,0,RES_hhdet_in_tes!S29*1000*11630/RES_hhdet_in_new!S26)</f>
        <v>149.83086498529593</v>
      </c>
      <c r="T29" s="98">
        <f>IF(RES_hhdet_in_tes!T29=0,0,RES_hhdet_in_tes!T29*1000*11630/RES_hhdet_in_new!T26)</f>
        <v>195.25017814667652</v>
      </c>
      <c r="U29" s="98">
        <f>IF(RES_hhdet_in_tes!U29=0,0,RES_hhdet_in_tes!U29*1000*11630/RES_hhdet_in_new!U26)</f>
        <v>194.53062811192919</v>
      </c>
      <c r="V29" s="98">
        <f>IF(RES_hhdet_in_tes!V29=0,0,RES_hhdet_in_tes!V29*1000*11630/RES_hhdet_in_new!V26)</f>
        <v>150.23689320160017</v>
      </c>
      <c r="W29" s="98">
        <f>IF(RES_hhdet_in_tes!W29=0,0,RES_hhdet_in_tes!W29*1000*11630/RES_hhdet_in_new!W26)</f>
        <v>183.83616728919259</v>
      </c>
      <c r="X29" s="98">
        <f>IF(RES_hhdet_in_tes!X29=0,0,RES_hhdet_in_tes!X29*1000*11630/RES_hhdet_in_new!X26)</f>
        <v>214.17723046390117</v>
      </c>
      <c r="Y29" s="98">
        <f>IF(RES_hhdet_in_tes!Y29=0,0,RES_hhdet_in_tes!Y29*1000*11630/RES_hhdet_in_new!Y26)</f>
        <v>289.58214594803871</v>
      </c>
      <c r="DA29" s="63" t="s">
        <v>4117</v>
      </c>
    </row>
    <row r="30" spans="1:105" ht="12" customHeight="1" x14ac:dyDescent="0.25">
      <c r="A30" s="121" t="s">
        <v>55</v>
      </c>
      <c r="B30" s="122"/>
      <c r="C30" s="122">
        <v>1163.2871480295789</v>
      </c>
      <c r="D30" s="122">
        <v>1047.4086692599594</v>
      </c>
      <c r="E30" s="122">
        <v>1013.2565221381012</v>
      </c>
      <c r="F30" s="122">
        <v>1025.1670933665898</v>
      </c>
      <c r="G30" s="122">
        <v>1081.1986084482749</v>
      </c>
      <c r="H30" s="122">
        <v>1046.0144944643059</v>
      </c>
      <c r="I30" s="122">
        <v>985.47913209346962</v>
      </c>
      <c r="J30" s="122">
        <v>1007.4701105059247</v>
      </c>
      <c r="K30" s="122">
        <v>1084.5998484969325</v>
      </c>
      <c r="L30" s="122">
        <v>1207.7719972271345</v>
      </c>
      <c r="M30" s="122">
        <v>1210.1815261236607</v>
      </c>
      <c r="N30" s="122">
        <v>1091.8532348307519</v>
      </c>
      <c r="O30" s="122">
        <v>1104.3137099509945</v>
      </c>
      <c r="P30" s="122">
        <v>1307.4293776459449</v>
      </c>
      <c r="Q30" s="122">
        <v>1165.5152098783378</v>
      </c>
      <c r="R30" s="122">
        <v>1217.8149948275745</v>
      </c>
      <c r="S30" s="122">
        <v>1197.9749311262121</v>
      </c>
      <c r="T30" s="122">
        <v>1304.3239617758727</v>
      </c>
      <c r="U30" s="122">
        <v>1283.4062454738289</v>
      </c>
      <c r="V30" s="122">
        <v>1186.2890783094083</v>
      </c>
      <c r="W30" s="122">
        <v>1102.0257955192449</v>
      </c>
      <c r="X30" s="122">
        <v>1024.0978503134893</v>
      </c>
      <c r="Y30" s="122">
        <v>870.96851941209206</v>
      </c>
      <c r="DA30" s="130" t="s">
        <v>4118</v>
      </c>
    </row>
    <row r="31" spans="1:105" ht="12" customHeight="1" x14ac:dyDescent="0.25">
      <c r="A31" s="97" t="s">
        <v>141</v>
      </c>
      <c r="B31" s="98"/>
      <c r="C31" s="98">
        <v>1039.6967107371556</v>
      </c>
      <c r="D31" s="98">
        <v>819.04078365330042</v>
      </c>
      <c r="E31" s="98">
        <v>784.32158602692539</v>
      </c>
      <c r="F31" s="98">
        <v>836.75502057613301</v>
      </c>
      <c r="G31" s="98">
        <v>900.15613077198498</v>
      </c>
      <c r="H31" s="98">
        <v>840.85147885238689</v>
      </c>
      <c r="I31" s="98">
        <v>781.51289379728519</v>
      </c>
      <c r="J31" s="98">
        <v>842.15685569085736</v>
      </c>
      <c r="K31" s="98">
        <v>900.96244259819935</v>
      </c>
      <c r="L31" s="98">
        <v>953.22886919528332</v>
      </c>
      <c r="M31" s="98">
        <v>972.42678565115943</v>
      </c>
      <c r="N31" s="98">
        <v>869.86287570324123</v>
      </c>
      <c r="O31" s="98">
        <v>891.73363824358842</v>
      </c>
      <c r="P31" s="98">
        <v>1356.6496946127559</v>
      </c>
      <c r="Q31" s="98">
        <v>938.45356116972926</v>
      </c>
      <c r="R31" s="98">
        <v>1035.1894547872009</v>
      </c>
      <c r="S31" s="98">
        <v>969.93467842164421</v>
      </c>
      <c r="T31" s="98">
        <v>1174.7847758647117</v>
      </c>
      <c r="U31" s="98">
        <v>1102.2608400365407</v>
      </c>
      <c r="V31" s="98">
        <v>984.80116713520374</v>
      </c>
      <c r="W31" s="98">
        <v>907.80945334757507</v>
      </c>
      <c r="X31" s="98">
        <v>897.97732554179061</v>
      </c>
      <c r="Y31" s="98">
        <v>764.52134054610565</v>
      </c>
      <c r="DA31" s="63" t="s">
        <v>4119</v>
      </c>
    </row>
    <row r="32" spans="1:105" ht="12" customHeight="1" x14ac:dyDescent="0.25">
      <c r="A32" s="97" t="s">
        <v>140</v>
      </c>
      <c r="B32" s="98"/>
      <c r="C32" s="98">
        <v>1054.9785931747967</v>
      </c>
      <c r="D32" s="98">
        <v>840.07095841870341</v>
      </c>
      <c r="E32" s="98">
        <v>823.54678270126487</v>
      </c>
      <c r="F32" s="98">
        <v>868.50312413095514</v>
      </c>
      <c r="G32" s="98">
        <v>884.32470304500748</v>
      </c>
      <c r="H32" s="98">
        <v>1019.0882789609873</v>
      </c>
      <c r="I32" s="98">
        <v>715.95937204895847</v>
      </c>
      <c r="J32" s="98">
        <v>850.48555218498598</v>
      </c>
      <c r="K32" s="98">
        <v>925.32927420463807</v>
      </c>
      <c r="L32" s="98">
        <v>996.80403943722149</v>
      </c>
      <c r="M32" s="98">
        <v>932.90611906458287</v>
      </c>
      <c r="N32" s="98">
        <v>868.24371249062358</v>
      </c>
      <c r="O32" s="98">
        <v>1119.3600185885316</v>
      </c>
      <c r="P32" s="98">
        <v>1979.8381129669119</v>
      </c>
      <c r="Q32" s="98">
        <v>802.63131563771071</v>
      </c>
      <c r="R32" s="98">
        <v>1212.734665478328</v>
      </c>
      <c r="S32" s="98">
        <v>833.61510390006788</v>
      </c>
      <c r="T32" s="98">
        <v>1292.2376854711188</v>
      </c>
      <c r="U32" s="98">
        <v>984.37211345646494</v>
      </c>
      <c r="V32" s="98">
        <v>1133.7417765365478</v>
      </c>
      <c r="W32" s="98">
        <v>1089.2498475716784</v>
      </c>
      <c r="X32" s="98">
        <v>893.52418178518508</v>
      </c>
      <c r="Y32" s="98">
        <v>1211.6406143988645</v>
      </c>
      <c r="DA32" s="63" t="s">
        <v>4120</v>
      </c>
    </row>
    <row r="33" spans="1:105" ht="12" customHeight="1" x14ac:dyDescent="0.25">
      <c r="A33" s="100" t="s">
        <v>50</v>
      </c>
      <c r="B33" s="101"/>
      <c r="C33" s="101">
        <v>210.44547390992619</v>
      </c>
      <c r="D33" s="101">
        <v>164.94291248380793</v>
      </c>
      <c r="E33" s="101">
        <v>129.81268614693104</v>
      </c>
      <c r="F33" s="101">
        <v>166.63288244751794</v>
      </c>
      <c r="G33" s="101">
        <v>151.34387940600789</v>
      </c>
      <c r="H33" s="101">
        <v>266.60102570635962</v>
      </c>
      <c r="I33" s="101">
        <v>57.947592548846075</v>
      </c>
      <c r="J33" s="101">
        <v>129.42763133844682</v>
      </c>
      <c r="K33" s="101">
        <v>171.80780547781393</v>
      </c>
      <c r="L33" s="101">
        <v>180.39882858060616</v>
      </c>
      <c r="M33" s="101">
        <v>163.67933119520814</v>
      </c>
      <c r="N33" s="101">
        <v>100.2540008084305</v>
      </c>
      <c r="O33" s="101">
        <v>96.805408503072144</v>
      </c>
      <c r="P33" s="101">
        <v>472.38067704912049</v>
      </c>
      <c r="Q33" s="101">
        <v>36.591285984362443</v>
      </c>
      <c r="R33" s="101">
        <v>358.24425152464255</v>
      </c>
      <c r="S33" s="101">
        <v>88.998321531388882</v>
      </c>
      <c r="T33" s="101">
        <v>390.25328152703946</v>
      </c>
      <c r="U33" s="101">
        <v>211.49579124546801</v>
      </c>
      <c r="V33" s="101">
        <v>237.23644582719393</v>
      </c>
      <c r="W33" s="101">
        <v>126.12072822142187</v>
      </c>
      <c r="X33" s="101">
        <v>101.21717287546213</v>
      </c>
      <c r="Y33" s="101">
        <v>186.2113747020789</v>
      </c>
      <c r="DA33" s="131" t="s">
        <v>4121</v>
      </c>
    </row>
    <row r="34" spans="1:105" ht="12" customHeight="1" x14ac:dyDescent="0.25">
      <c r="A34" s="103" t="s">
        <v>52</v>
      </c>
      <c r="B34" s="104"/>
      <c r="C34" s="104">
        <v>844.53311926487038</v>
      </c>
      <c r="D34" s="104">
        <v>675.12804593489545</v>
      </c>
      <c r="E34" s="104">
        <v>693.73409655433375</v>
      </c>
      <c r="F34" s="104">
        <v>701.87024168343703</v>
      </c>
      <c r="G34" s="104">
        <v>732.98082363900005</v>
      </c>
      <c r="H34" s="104">
        <v>752.48725325462772</v>
      </c>
      <c r="I34" s="104">
        <v>658.01177950011243</v>
      </c>
      <c r="J34" s="104">
        <v>721.05792084653922</v>
      </c>
      <c r="K34" s="104">
        <v>753.52146872682431</v>
      </c>
      <c r="L34" s="104">
        <v>816.40521085661544</v>
      </c>
      <c r="M34" s="104">
        <v>769.2267878693749</v>
      </c>
      <c r="N34" s="104">
        <v>767.98971168219316</v>
      </c>
      <c r="O34" s="104">
        <v>1022.5546100854592</v>
      </c>
      <c r="P34" s="104">
        <v>1507.4574359177909</v>
      </c>
      <c r="Q34" s="104">
        <v>766.04002965334826</v>
      </c>
      <c r="R34" s="104">
        <v>854.49041395368533</v>
      </c>
      <c r="S34" s="104">
        <v>744.61678236867897</v>
      </c>
      <c r="T34" s="104">
        <v>901.98440394407953</v>
      </c>
      <c r="U34" s="104">
        <v>772.8763222109967</v>
      </c>
      <c r="V34" s="104">
        <v>896.50533070935376</v>
      </c>
      <c r="W34" s="104">
        <v>963.12911935025647</v>
      </c>
      <c r="X34" s="104">
        <v>792.30700890972298</v>
      </c>
      <c r="Y34" s="104">
        <v>1025.4292396967858</v>
      </c>
      <c r="DA34" s="132" t="s">
        <v>4122</v>
      </c>
    </row>
    <row r="35" spans="1:105" ht="12" customHeight="1" x14ac:dyDescent="0.25">
      <c r="A35" s="106" t="s">
        <v>122</v>
      </c>
      <c r="B35" s="101"/>
      <c r="C35" s="101">
        <v>1143.2800119900367</v>
      </c>
      <c r="D35" s="101">
        <v>1112.6281397132343</v>
      </c>
      <c r="E35" s="101">
        <v>1107.8762969341092</v>
      </c>
      <c r="F35" s="101">
        <v>1137.6853326649641</v>
      </c>
      <c r="G35" s="101">
        <v>1078.4959548977984</v>
      </c>
      <c r="H35" s="101">
        <v>1078.3007213123985</v>
      </c>
      <c r="I35" s="101">
        <v>1007.5097241486527</v>
      </c>
      <c r="J35" s="101">
        <v>1013.6394441436412</v>
      </c>
      <c r="K35" s="101">
        <v>997.1524578084817</v>
      </c>
      <c r="L35" s="101">
        <v>1183.5308677160476</v>
      </c>
      <c r="M35" s="101">
        <v>1106.7054168634113</v>
      </c>
      <c r="N35" s="101">
        <v>1085.3664031033886</v>
      </c>
      <c r="O35" s="101">
        <v>1074.6553844019479</v>
      </c>
      <c r="P35" s="101">
        <v>1172.7371553207831</v>
      </c>
      <c r="Q35" s="101">
        <v>1073.6818097652178</v>
      </c>
      <c r="R35" s="101">
        <v>1144.0262066202674</v>
      </c>
      <c r="S35" s="101">
        <v>1192.3289550867853</v>
      </c>
      <c r="T35" s="101">
        <v>1225.3013882176988</v>
      </c>
      <c r="U35" s="101">
        <v>1196.1003364018829</v>
      </c>
      <c r="V35" s="101">
        <v>1180.2844300926524</v>
      </c>
      <c r="W35" s="101">
        <v>1086.5567636363683</v>
      </c>
      <c r="X35" s="101">
        <v>1028.700229639961</v>
      </c>
      <c r="Y35" s="101">
        <v>887.56046177011956</v>
      </c>
      <c r="DA35" s="131" t="s">
        <v>4123</v>
      </c>
    </row>
    <row r="36" spans="1:105" ht="12" customHeight="1" x14ac:dyDescent="0.25">
      <c r="A36" s="107" t="s">
        <v>121</v>
      </c>
      <c r="B36" s="104"/>
      <c r="C36" s="104">
        <v>1532.4323505443106</v>
      </c>
      <c r="D36" s="104">
        <v>1540.7385077271413</v>
      </c>
      <c r="E36" s="104">
        <v>1602.5828067689602</v>
      </c>
      <c r="F36" s="104">
        <v>1447.1681112607714</v>
      </c>
      <c r="G36" s="104">
        <v>1444.6686370650953</v>
      </c>
      <c r="H36" s="104">
        <v>1303.4679008228593</v>
      </c>
      <c r="I36" s="104">
        <v>1125.4795455079682</v>
      </c>
      <c r="J36" s="104">
        <v>1129.3416220165984</v>
      </c>
      <c r="K36" s="104">
        <v>1321.5374602374341</v>
      </c>
      <c r="L36" s="104">
        <v>1425.3062187755772</v>
      </c>
      <c r="M36" s="104">
        <v>1637.9364844106778</v>
      </c>
      <c r="N36" s="104">
        <v>1327.6932319042312</v>
      </c>
      <c r="O36" s="104">
        <v>1306.1948516480936</v>
      </c>
      <c r="P36" s="104">
        <v>1406.9093597240073</v>
      </c>
      <c r="Q36" s="104">
        <v>1369.4818589064973</v>
      </c>
      <c r="R36" s="104">
        <v>1378.0322761716375</v>
      </c>
      <c r="S36" s="104">
        <v>1360.6483304418355</v>
      </c>
      <c r="T36" s="104">
        <v>1474.0943461905747</v>
      </c>
      <c r="U36" s="104">
        <v>1450.4327200412611</v>
      </c>
      <c r="V36" s="104">
        <v>1319.9118748600677</v>
      </c>
      <c r="W36" s="104">
        <v>1218.3848112237974</v>
      </c>
      <c r="X36" s="104">
        <v>1095.619921931341</v>
      </c>
      <c r="Y36" s="104">
        <v>916.03877960890202</v>
      </c>
      <c r="DA36" s="132" t="s">
        <v>4124</v>
      </c>
    </row>
    <row r="37" spans="1:105" ht="12" customHeight="1" x14ac:dyDescent="0.25">
      <c r="A37" s="108" t="s">
        <v>53</v>
      </c>
      <c r="B37" s="98"/>
      <c r="C37" s="98">
        <v>478.39925498957825</v>
      </c>
      <c r="D37" s="98">
        <v>483.32366486055525</v>
      </c>
      <c r="E37" s="98">
        <v>571.85063842838599</v>
      </c>
      <c r="F37" s="98">
        <v>458.94389078330482</v>
      </c>
      <c r="G37" s="98">
        <v>505.31658672102674</v>
      </c>
      <c r="H37" s="98">
        <v>449.31074444147049</v>
      </c>
      <c r="I37" s="98">
        <v>344.09655751545228</v>
      </c>
      <c r="J37" s="98">
        <v>292.50017796228104</v>
      </c>
      <c r="K37" s="98">
        <v>425.525954630775</v>
      </c>
      <c r="L37" s="98">
        <v>429.59512378554558</v>
      </c>
      <c r="M37" s="98">
        <v>564.00008141283661</v>
      </c>
      <c r="N37" s="98">
        <v>357.08472468626405</v>
      </c>
      <c r="O37" s="98">
        <v>394.90647747871174</v>
      </c>
      <c r="P37" s="98">
        <v>472.80625246510778</v>
      </c>
      <c r="Q37" s="98">
        <v>495.12034336852486</v>
      </c>
      <c r="R37" s="98">
        <v>516.48840517750887</v>
      </c>
      <c r="S37" s="98">
        <v>494.49084621253286</v>
      </c>
      <c r="T37" s="98">
        <v>534.60190607879997</v>
      </c>
      <c r="U37" s="98">
        <v>526.76569829473158</v>
      </c>
      <c r="V37" s="98">
        <v>360.49318591308383</v>
      </c>
      <c r="W37" s="98">
        <v>310.03381657663351</v>
      </c>
      <c r="X37" s="98">
        <v>212.3319239944619</v>
      </c>
      <c r="Y37" s="98">
        <v>162.73057755010242</v>
      </c>
      <c r="DA37" s="63" t="s">
        <v>4125</v>
      </c>
    </row>
    <row r="38" spans="1:105" ht="12" customHeight="1" x14ac:dyDescent="0.25">
      <c r="A38" s="108" t="s">
        <v>52</v>
      </c>
      <c r="B38" s="98"/>
      <c r="C38" s="98">
        <v>1054.0330955547327</v>
      </c>
      <c r="D38" s="98">
        <v>1057.4148428665858</v>
      </c>
      <c r="E38" s="98">
        <v>1030.7321683405744</v>
      </c>
      <c r="F38" s="98">
        <v>988.22422047746682</v>
      </c>
      <c r="G38" s="98">
        <v>939.35205034406863</v>
      </c>
      <c r="H38" s="98">
        <v>854.15715638138909</v>
      </c>
      <c r="I38" s="98">
        <v>781.38298799251572</v>
      </c>
      <c r="J38" s="98">
        <v>836.84144405431721</v>
      </c>
      <c r="K38" s="98">
        <v>896.01150560665872</v>
      </c>
      <c r="L38" s="98">
        <v>995.71109499003126</v>
      </c>
      <c r="M38" s="98">
        <v>1073.936402997841</v>
      </c>
      <c r="N38" s="98">
        <v>970.60850721796714</v>
      </c>
      <c r="O38" s="98">
        <v>911.28837416938211</v>
      </c>
      <c r="P38" s="98">
        <v>934.10310725889963</v>
      </c>
      <c r="Q38" s="98">
        <v>874.36151553797288</v>
      </c>
      <c r="R38" s="98">
        <v>861.54387099412895</v>
      </c>
      <c r="S38" s="98">
        <v>866.15748422930164</v>
      </c>
      <c r="T38" s="98">
        <v>939.49244011177484</v>
      </c>
      <c r="U38" s="98">
        <v>923.66702174652937</v>
      </c>
      <c r="V38" s="98">
        <v>959.41868894698359</v>
      </c>
      <c r="W38" s="98">
        <v>908.35099464716359</v>
      </c>
      <c r="X38" s="98">
        <v>883.2879979368787</v>
      </c>
      <c r="Y38" s="98">
        <v>753.30820205879968</v>
      </c>
      <c r="DA38" s="63" t="s">
        <v>4126</v>
      </c>
    </row>
    <row r="39" spans="1:105" ht="12" customHeight="1" x14ac:dyDescent="0.25">
      <c r="A39" s="121" t="s">
        <v>54</v>
      </c>
      <c r="B39" s="122"/>
      <c r="C39" s="122">
        <v>730.09952693579578</v>
      </c>
      <c r="D39" s="122">
        <v>659.97123698585847</v>
      </c>
      <c r="E39" s="122">
        <v>660.2349551610904</v>
      </c>
      <c r="F39" s="122">
        <v>585.39228944595675</v>
      </c>
      <c r="G39" s="122">
        <v>518.15377892214667</v>
      </c>
      <c r="H39" s="122">
        <v>548.24730363016886</v>
      </c>
      <c r="I39" s="122">
        <v>529.79026506452976</v>
      </c>
      <c r="J39" s="122">
        <v>523.05437450417458</v>
      </c>
      <c r="K39" s="122">
        <v>507.02817862001268</v>
      </c>
      <c r="L39" s="122">
        <v>544.06309408953962</v>
      </c>
      <c r="M39" s="122">
        <v>545.77847381634729</v>
      </c>
      <c r="N39" s="122">
        <v>512.31364526029188</v>
      </c>
      <c r="O39" s="122">
        <v>487.46726985503852</v>
      </c>
      <c r="P39" s="122">
        <v>462.27524928364352</v>
      </c>
      <c r="Q39" s="122">
        <v>473.84730516626047</v>
      </c>
      <c r="R39" s="122">
        <v>474.96078464495207</v>
      </c>
      <c r="S39" s="122">
        <v>510.75946378472366</v>
      </c>
      <c r="T39" s="122">
        <v>520.77262807513307</v>
      </c>
      <c r="U39" s="122">
        <v>519.67077153288187</v>
      </c>
      <c r="V39" s="122">
        <v>505.77571442319413</v>
      </c>
      <c r="W39" s="122">
        <v>503.5225970447022</v>
      </c>
      <c r="X39" s="122">
        <v>506.14953438826763</v>
      </c>
      <c r="Y39" s="122">
        <v>451.3685408705951</v>
      </c>
      <c r="DA39" s="130" t="s">
        <v>4127</v>
      </c>
    </row>
    <row r="40" spans="1:105" ht="12" customHeight="1" x14ac:dyDescent="0.25">
      <c r="A40" s="97" t="s">
        <v>50</v>
      </c>
      <c r="B40" s="98"/>
      <c r="C40" s="98">
        <v>795.51358495212219</v>
      </c>
      <c r="D40" s="98">
        <v>715.45497371936608</v>
      </c>
      <c r="E40" s="98">
        <v>782.54472877440878</v>
      </c>
      <c r="F40" s="98">
        <v>634.83780975175193</v>
      </c>
      <c r="G40" s="98">
        <v>532.69295875299508</v>
      </c>
      <c r="H40" s="98">
        <v>526.61670244813058</v>
      </c>
      <c r="I40" s="98">
        <v>519.8579952575343</v>
      </c>
      <c r="J40" s="98">
        <v>517.71036966995223</v>
      </c>
      <c r="K40" s="98">
        <v>512.18265576639544</v>
      </c>
      <c r="L40" s="98">
        <v>529.33367774112469</v>
      </c>
      <c r="M40" s="98">
        <v>596.47306801965453</v>
      </c>
      <c r="N40" s="98">
        <v>546.83194050571979</v>
      </c>
      <c r="O40" s="98">
        <v>505.8002956893846</v>
      </c>
      <c r="P40" s="98">
        <v>465.54113384826053</v>
      </c>
      <c r="Q40" s="98">
        <v>465.14263195265391</v>
      </c>
      <c r="R40" s="98">
        <v>465.07415443492863</v>
      </c>
      <c r="S40" s="98">
        <v>522.11441841108649</v>
      </c>
      <c r="T40" s="98">
        <v>540.58404942803259</v>
      </c>
      <c r="U40" s="98">
        <v>547.41719259650324</v>
      </c>
      <c r="V40" s="98">
        <v>515.68267309297164</v>
      </c>
      <c r="W40" s="98">
        <v>507.87997433457986</v>
      </c>
      <c r="X40" s="98">
        <v>478.26515095249147</v>
      </c>
      <c r="Y40" s="98">
        <v>433.98268836360711</v>
      </c>
      <c r="DA40" s="63" t="s">
        <v>4128</v>
      </c>
    </row>
    <row r="41" spans="1:105" ht="12" customHeight="1" x14ac:dyDescent="0.25">
      <c r="A41" s="109" t="s">
        <v>120</v>
      </c>
      <c r="B41" s="33"/>
      <c r="C41" s="33">
        <v>701.37319640133069</v>
      </c>
      <c r="D41" s="33">
        <v>635.68728733739431</v>
      </c>
      <c r="E41" s="33">
        <v>607.07896961952804</v>
      </c>
      <c r="F41" s="33">
        <v>566.43982012015681</v>
      </c>
      <c r="G41" s="33">
        <v>514.07058397086951</v>
      </c>
      <c r="H41" s="33">
        <v>553.68431416842793</v>
      </c>
      <c r="I41" s="33">
        <v>532.59505576648542</v>
      </c>
      <c r="J41" s="33">
        <v>525.26265804487514</v>
      </c>
      <c r="K41" s="33">
        <v>505.20934156979581</v>
      </c>
      <c r="L41" s="33">
        <v>548.66333671019618</v>
      </c>
      <c r="M41" s="33">
        <v>527.61291089349538</v>
      </c>
      <c r="N41" s="33">
        <v>498.33480975929814</v>
      </c>
      <c r="O41" s="33">
        <v>481.31666789658721</v>
      </c>
      <c r="P41" s="33">
        <v>461.40517558997936</v>
      </c>
      <c r="Q41" s="33">
        <v>475.57483435595231</v>
      </c>
      <c r="R41" s="33">
        <v>476.96581983258261</v>
      </c>
      <c r="S41" s="33">
        <v>508.53031226184038</v>
      </c>
      <c r="T41" s="33">
        <v>517.21796577801342</v>
      </c>
      <c r="U41" s="33">
        <v>514.50235889740088</v>
      </c>
      <c r="V41" s="33">
        <v>503.67832017165364</v>
      </c>
      <c r="W41" s="33">
        <v>502.39832270396982</v>
      </c>
      <c r="X41" s="33">
        <v>515.08963430679921</v>
      </c>
      <c r="Y41" s="33">
        <v>457.65391198692424</v>
      </c>
      <c r="DA41" s="60" t="s">
        <v>4129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10637.244746851225</v>
      </c>
      <c r="D43" s="117">
        <f t="shared" si="14"/>
        <v>9373.7626237358563</v>
      </c>
      <c r="E43" s="117">
        <f t="shared" si="14"/>
        <v>9662.3280512348756</v>
      </c>
      <c r="F43" s="117">
        <f t="shared" si="14"/>
        <v>9200.198375576907</v>
      </c>
      <c r="G43" s="117">
        <f t="shared" si="14"/>
        <v>10251.809186415976</v>
      </c>
      <c r="H43" s="117">
        <f t="shared" si="14"/>
        <v>10417.965764802679</v>
      </c>
      <c r="I43" s="117">
        <f t="shared" si="14"/>
        <v>8196.2788168333336</v>
      </c>
      <c r="J43" s="117">
        <f t="shared" si="14"/>
        <v>9063.3661298187599</v>
      </c>
      <c r="K43" s="117">
        <f t="shared" si="14"/>
        <v>8900.9599328853565</v>
      </c>
      <c r="L43" s="117">
        <f t="shared" si="14"/>
        <v>9523.1529214654838</v>
      </c>
      <c r="M43" s="117">
        <f t="shared" si="14"/>
        <v>8666.1736071980013</v>
      </c>
      <c r="N43" s="117">
        <f t="shared" si="14"/>
        <v>9018.5708038137236</v>
      </c>
      <c r="O43" s="117">
        <f t="shared" si="14"/>
        <v>8945.0032538981814</v>
      </c>
      <c r="P43" s="117">
        <f t="shared" si="14"/>
        <v>7415.4671622128935</v>
      </c>
      <c r="Q43" s="117">
        <f t="shared" si="14"/>
        <v>6860.4889994019804</v>
      </c>
      <c r="R43" s="117">
        <f t="shared" ref="R43:V43" si="15">R44+R47+R49+R58</f>
        <v>7019.1364542454166</v>
      </c>
      <c r="S43" s="117">
        <f t="shared" si="15"/>
        <v>7438.1403241112657</v>
      </c>
      <c r="T43" s="117">
        <f t="shared" si="15"/>
        <v>7052.3716884586338</v>
      </c>
      <c r="U43" s="117">
        <f t="shared" si="15"/>
        <v>7310.3408764301603</v>
      </c>
      <c r="V43" s="117">
        <f t="shared" si="15"/>
        <v>7309.958913411815</v>
      </c>
      <c r="W43" s="117">
        <f t="shared" ref="W43:Y43" si="16">W44+W47+W49+W58</f>
        <v>5935.2711339672169</v>
      </c>
      <c r="X43" s="117">
        <f t="shared" si="16"/>
        <v>5464.2664481308602</v>
      </c>
      <c r="Y43" s="117">
        <f t="shared" si="16"/>
        <v>4558.0321644647029</v>
      </c>
      <c r="DA43" s="129" t="s">
        <v>4130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8718.9563249842286</v>
      </c>
      <c r="D44" s="122">
        <f t="shared" si="17"/>
        <v>7545.9936814635912</v>
      </c>
      <c r="E44" s="122">
        <f t="shared" si="17"/>
        <v>7767.8566068138889</v>
      </c>
      <c r="F44" s="122">
        <f t="shared" si="17"/>
        <v>7354.2073850336974</v>
      </c>
      <c r="G44" s="122">
        <f t="shared" si="17"/>
        <v>8188.9941194651847</v>
      </c>
      <c r="H44" s="122">
        <f t="shared" si="17"/>
        <v>8151.01261574205</v>
      </c>
      <c r="I44" s="122">
        <f t="shared" si="17"/>
        <v>6221.9205158848326</v>
      </c>
      <c r="J44" s="122">
        <f t="shared" si="17"/>
        <v>6992.4508994086618</v>
      </c>
      <c r="K44" s="122">
        <f t="shared" si="17"/>
        <v>6888.544824307588</v>
      </c>
      <c r="L44" s="122">
        <f t="shared" si="17"/>
        <v>7416.8208629611254</v>
      </c>
      <c r="M44" s="122">
        <f t="shared" si="17"/>
        <v>6619.137999263643</v>
      </c>
      <c r="N44" s="122">
        <f t="shared" si="17"/>
        <v>6866.5928034075587</v>
      </c>
      <c r="O44" s="122">
        <f t="shared" si="17"/>
        <v>7015.5830864255959</v>
      </c>
      <c r="P44" s="122">
        <f t="shared" si="17"/>
        <v>5555.0356628021291</v>
      </c>
      <c r="Q44" s="122">
        <f t="shared" si="17"/>
        <v>5210.6847304617013</v>
      </c>
      <c r="R44" s="122">
        <f t="shared" ref="R44:V44" si="18">SUM(R45:R46)</f>
        <v>5137.8694927919696</v>
      </c>
      <c r="S44" s="122">
        <f t="shared" si="18"/>
        <v>5268.1031773705035</v>
      </c>
      <c r="T44" s="122">
        <f t="shared" si="18"/>
        <v>4999.7514930838752</v>
      </c>
      <c r="U44" s="122">
        <f t="shared" si="18"/>
        <v>5076.8738933698714</v>
      </c>
      <c r="V44" s="122">
        <f t="shared" si="18"/>
        <v>5156.0295104258894</v>
      </c>
      <c r="W44" s="122">
        <f t="shared" ref="W44:Y44" si="19">SUM(W45:W46)</f>
        <v>3884.739262428448</v>
      </c>
      <c r="X44" s="122">
        <f t="shared" si="19"/>
        <v>3238.4131845895199</v>
      </c>
      <c r="Y44" s="122">
        <f t="shared" si="19"/>
        <v>2390.6000749303166</v>
      </c>
      <c r="DA44" s="130" t="s">
        <v>4131</v>
      </c>
    </row>
    <row r="45" spans="1:105" ht="12" customHeight="1" x14ac:dyDescent="0.25">
      <c r="A45" s="97" t="s">
        <v>212</v>
      </c>
      <c r="B45" s="98"/>
      <c r="C45" s="98">
        <v>8515.1145012225843</v>
      </c>
      <c r="D45" s="98">
        <v>7372.8216440605283</v>
      </c>
      <c r="E45" s="98">
        <v>7596.313772859522</v>
      </c>
      <c r="F45" s="98">
        <v>7197.2674039573903</v>
      </c>
      <c r="G45" s="98">
        <v>8013.0266322795487</v>
      </c>
      <c r="H45" s="98">
        <v>7977.2734697541937</v>
      </c>
      <c r="I45" s="98">
        <v>6092.2448231421058</v>
      </c>
      <c r="J45" s="98">
        <v>6847.5569519629898</v>
      </c>
      <c r="K45" s="98">
        <v>6748.4477336635109</v>
      </c>
      <c r="L45" s="98">
        <v>7267.5246080312718</v>
      </c>
      <c r="M45" s="98">
        <v>6487.7451985963153</v>
      </c>
      <c r="N45" s="98">
        <v>6732.6673039703537</v>
      </c>
      <c r="O45" s="98">
        <v>6878.7360943686508</v>
      </c>
      <c r="P45" s="98">
        <v>5448.0172309204181</v>
      </c>
      <c r="Q45" s="98">
        <v>5113.6304134997245</v>
      </c>
      <c r="R45" s="98">
        <v>5040.426607208733</v>
      </c>
      <c r="S45" s="98">
        <v>5167.7744078910646</v>
      </c>
      <c r="T45" s="98">
        <v>4904.7772989572695</v>
      </c>
      <c r="U45" s="98">
        <v>4981.8413674325129</v>
      </c>
      <c r="V45" s="98">
        <v>5061.5066788865861</v>
      </c>
      <c r="W45" s="98">
        <v>3813.5213553734998</v>
      </c>
      <c r="X45" s="98">
        <v>3180.0235872547973</v>
      </c>
      <c r="Y45" s="98">
        <v>2347.0794485706415</v>
      </c>
      <c r="DA45" s="63" t="s">
        <v>4132</v>
      </c>
    </row>
    <row r="46" spans="1:105" ht="12" customHeight="1" x14ac:dyDescent="0.25">
      <c r="A46" s="97" t="s">
        <v>53</v>
      </c>
      <c r="B46" s="98"/>
      <c r="C46" s="98">
        <v>203.84182376164458</v>
      </c>
      <c r="D46" s="98">
        <v>173.1720374030624</v>
      </c>
      <c r="E46" s="98">
        <v>171.54283395436715</v>
      </c>
      <c r="F46" s="98">
        <v>156.93998107630739</v>
      </c>
      <c r="G46" s="98">
        <v>175.96748718563589</v>
      </c>
      <c r="H46" s="98">
        <v>173.73914598785635</v>
      </c>
      <c r="I46" s="98">
        <v>129.67569274272719</v>
      </c>
      <c r="J46" s="98">
        <v>144.89394744567161</v>
      </c>
      <c r="K46" s="98">
        <v>140.09709064407673</v>
      </c>
      <c r="L46" s="98">
        <v>149.296254929854</v>
      </c>
      <c r="M46" s="98">
        <v>131.39280066732769</v>
      </c>
      <c r="N46" s="98">
        <v>133.92549943720451</v>
      </c>
      <c r="O46" s="98">
        <v>136.84699205694517</v>
      </c>
      <c r="P46" s="98">
        <v>107.01843188171082</v>
      </c>
      <c r="Q46" s="98">
        <v>97.05431696197698</v>
      </c>
      <c r="R46" s="98">
        <v>97.442885583237057</v>
      </c>
      <c r="S46" s="98">
        <v>100.3287694794389</v>
      </c>
      <c r="T46" s="98">
        <v>94.974194126605283</v>
      </c>
      <c r="U46" s="98">
        <v>95.032525937358258</v>
      </c>
      <c r="V46" s="98">
        <v>94.52283153930297</v>
      </c>
      <c r="W46" s="98">
        <v>71.217907054948313</v>
      </c>
      <c r="X46" s="98">
        <v>58.389597334722666</v>
      </c>
      <c r="Y46" s="98">
        <v>43.520626359675283</v>
      </c>
      <c r="DA46" s="63" t="s">
        <v>4133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76.96247371849573</v>
      </c>
      <c r="D47" s="122">
        <f t="shared" si="20"/>
        <v>58.041954282393121</v>
      </c>
      <c r="E47" s="122">
        <f t="shared" si="20"/>
        <v>157.27383815207452</v>
      </c>
      <c r="F47" s="122">
        <f t="shared" si="20"/>
        <v>148.72627527011366</v>
      </c>
      <c r="G47" s="122">
        <f t="shared" si="20"/>
        <v>184.07878594347198</v>
      </c>
      <c r="H47" s="122">
        <f t="shared" si="20"/>
        <v>201.1551317272818</v>
      </c>
      <c r="I47" s="122">
        <f t="shared" si="20"/>
        <v>198.87243216414967</v>
      </c>
      <c r="J47" s="122">
        <f t="shared" si="20"/>
        <v>136.66389485360207</v>
      </c>
      <c r="K47" s="122">
        <f t="shared" si="20"/>
        <v>183.42488777978247</v>
      </c>
      <c r="L47" s="122">
        <f t="shared" si="20"/>
        <v>195.56298783519873</v>
      </c>
      <c r="M47" s="122">
        <f t="shared" si="20"/>
        <v>166.92132197317318</v>
      </c>
      <c r="N47" s="122">
        <f t="shared" si="20"/>
        <v>259.66813343036176</v>
      </c>
      <c r="O47" s="122">
        <f t="shared" si="20"/>
        <v>143.15083153454341</v>
      </c>
      <c r="P47" s="122">
        <f t="shared" si="20"/>
        <v>75.781940250660014</v>
      </c>
      <c r="Q47" s="122">
        <f t="shared" si="20"/>
        <v>38.978377782008046</v>
      </c>
      <c r="R47" s="122">
        <f t="shared" si="20"/>
        <v>147.34686210135811</v>
      </c>
      <c r="S47" s="122">
        <f t="shared" si="20"/>
        <v>199.42861479821298</v>
      </c>
      <c r="T47" s="122">
        <f t="shared" si="20"/>
        <v>120.33558471108796</v>
      </c>
      <c r="U47" s="122">
        <f t="shared" si="20"/>
        <v>175.14041370210472</v>
      </c>
      <c r="V47" s="122">
        <f t="shared" si="20"/>
        <v>214.47989607071199</v>
      </c>
      <c r="W47" s="122">
        <f t="shared" si="20"/>
        <v>230.99083372192712</v>
      </c>
      <c r="X47" s="122">
        <f t="shared" si="20"/>
        <v>151.52528749093943</v>
      </c>
      <c r="Y47" s="122">
        <f t="shared" si="20"/>
        <v>250.58074862613643</v>
      </c>
      <c r="DA47" s="130" t="s">
        <v>4134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76.96247371849573</v>
      </c>
      <c r="D48" s="98">
        <f>IF(RES_hhdet_in_tes!D48=0,0,RES_hhdet_in_tes!D48*1000*11630/RES_hhdet_in_new!D45)</f>
        <v>58.041954282393121</v>
      </c>
      <c r="E48" s="98">
        <f>IF(RES_hhdet_in_tes!E48=0,0,RES_hhdet_in_tes!E48*1000*11630/RES_hhdet_in_new!E45)</f>
        <v>157.27383815207452</v>
      </c>
      <c r="F48" s="98">
        <f>IF(RES_hhdet_in_tes!F48=0,0,RES_hhdet_in_tes!F48*1000*11630/RES_hhdet_in_new!F45)</f>
        <v>148.72627527011366</v>
      </c>
      <c r="G48" s="98">
        <f>IF(RES_hhdet_in_tes!G48=0,0,RES_hhdet_in_tes!G48*1000*11630/RES_hhdet_in_new!G45)</f>
        <v>184.07878594347198</v>
      </c>
      <c r="H48" s="98">
        <f>IF(RES_hhdet_in_tes!H48=0,0,RES_hhdet_in_tes!H48*1000*11630/RES_hhdet_in_new!H45)</f>
        <v>201.1551317272818</v>
      </c>
      <c r="I48" s="98">
        <f>IF(RES_hhdet_in_tes!I48=0,0,RES_hhdet_in_tes!I48*1000*11630/RES_hhdet_in_new!I45)</f>
        <v>198.87243216414967</v>
      </c>
      <c r="J48" s="98">
        <f>IF(RES_hhdet_in_tes!J48=0,0,RES_hhdet_in_tes!J48*1000*11630/RES_hhdet_in_new!J45)</f>
        <v>136.66389485360207</v>
      </c>
      <c r="K48" s="98">
        <f>IF(RES_hhdet_in_tes!K48=0,0,RES_hhdet_in_tes!K48*1000*11630/RES_hhdet_in_new!K45)</f>
        <v>183.42488777978247</v>
      </c>
      <c r="L48" s="98">
        <f>IF(RES_hhdet_in_tes!L48=0,0,RES_hhdet_in_tes!L48*1000*11630/RES_hhdet_in_new!L45)</f>
        <v>195.56298783519873</v>
      </c>
      <c r="M48" s="98">
        <f>IF(RES_hhdet_in_tes!M48=0,0,RES_hhdet_in_tes!M48*1000*11630/RES_hhdet_in_new!M45)</f>
        <v>166.92132197317318</v>
      </c>
      <c r="N48" s="98">
        <f>IF(RES_hhdet_in_tes!N48=0,0,RES_hhdet_in_tes!N48*1000*11630/RES_hhdet_in_new!N45)</f>
        <v>259.66813343036176</v>
      </c>
      <c r="O48" s="98">
        <f>IF(RES_hhdet_in_tes!O48=0,0,RES_hhdet_in_tes!O48*1000*11630/RES_hhdet_in_new!O45)</f>
        <v>143.15083153454341</v>
      </c>
      <c r="P48" s="98">
        <f>IF(RES_hhdet_in_tes!P48=0,0,RES_hhdet_in_tes!P48*1000*11630/RES_hhdet_in_new!P45)</f>
        <v>75.781940250660014</v>
      </c>
      <c r="Q48" s="98">
        <f>IF(RES_hhdet_in_tes!Q48=0,0,RES_hhdet_in_tes!Q48*1000*11630/RES_hhdet_in_new!Q45)</f>
        <v>38.978377782008046</v>
      </c>
      <c r="R48" s="98">
        <f>IF(RES_hhdet_in_tes!R48=0,0,RES_hhdet_in_tes!R48*1000*11630/RES_hhdet_in_new!R45)</f>
        <v>147.34686210135811</v>
      </c>
      <c r="S48" s="98">
        <f>IF(RES_hhdet_in_tes!S48=0,0,RES_hhdet_in_tes!S48*1000*11630/RES_hhdet_in_new!S45)</f>
        <v>199.42861479821298</v>
      </c>
      <c r="T48" s="98">
        <f>IF(RES_hhdet_in_tes!T48=0,0,RES_hhdet_in_tes!T48*1000*11630/RES_hhdet_in_new!T45)</f>
        <v>120.33558471108796</v>
      </c>
      <c r="U48" s="98">
        <f>IF(RES_hhdet_in_tes!U48=0,0,RES_hhdet_in_tes!U48*1000*11630/RES_hhdet_in_new!U45)</f>
        <v>175.14041370210472</v>
      </c>
      <c r="V48" s="98">
        <f>IF(RES_hhdet_in_tes!V48=0,0,RES_hhdet_in_tes!V48*1000*11630/RES_hhdet_in_new!V45)</f>
        <v>214.47989607071199</v>
      </c>
      <c r="W48" s="98">
        <f>IF(RES_hhdet_in_tes!W48=0,0,RES_hhdet_in_tes!W48*1000*11630/RES_hhdet_in_new!W45)</f>
        <v>230.99083372192712</v>
      </c>
      <c r="X48" s="98">
        <f>IF(RES_hhdet_in_tes!X48=0,0,RES_hhdet_in_tes!X48*1000*11630/RES_hhdet_in_new!X45)</f>
        <v>151.52528749093943</v>
      </c>
      <c r="Y48" s="98">
        <f>IF(RES_hhdet_in_tes!Y48=0,0,RES_hhdet_in_tes!Y48*1000*11630/RES_hhdet_in_new!Y45)</f>
        <v>250.58074862613643</v>
      </c>
      <c r="DA48" s="63" t="s">
        <v>4135</v>
      </c>
    </row>
    <row r="49" spans="1:105" ht="12" customHeight="1" x14ac:dyDescent="0.25">
      <c r="A49" s="121" t="s">
        <v>55</v>
      </c>
      <c r="B49" s="122"/>
      <c r="C49" s="122">
        <v>1306.9116431248715</v>
      </c>
      <c r="D49" s="122">
        <v>1255.0488142084002</v>
      </c>
      <c r="E49" s="122">
        <v>1227.2485952854133</v>
      </c>
      <c r="F49" s="122">
        <v>1180.5722297888137</v>
      </c>
      <c r="G49" s="122">
        <v>1334.0254680182545</v>
      </c>
      <c r="H49" s="122">
        <v>1479.2087048755373</v>
      </c>
      <c r="I49" s="122">
        <v>1230.1332948296165</v>
      </c>
      <c r="J49" s="122">
        <v>1396.9912929634547</v>
      </c>
      <c r="K49" s="122">
        <v>1319.1835679727074</v>
      </c>
      <c r="L49" s="122">
        <v>1369.4388862949618</v>
      </c>
      <c r="M49" s="122">
        <v>1381.7640299114028</v>
      </c>
      <c r="N49" s="122">
        <v>1381.4915811496269</v>
      </c>
      <c r="O49" s="122">
        <v>1287.675403644002</v>
      </c>
      <c r="P49" s="122">
        <v>1299.0081048032387</v>
      </c>
      <c r="Q49" s="122">
        <v>1159.3868382322264</v>
      </c>
      <c r="R49" s="122">
        <v>1285.9040820476273</v>
      </c>
      <c r="S49" s="122">
        <v>1472.3312237343875</v>
      </c>
      <c r="T49" s="122">
        <v>1441.1316198009313</v>
      </c>
      <c r="U49" s="122">
        <v>1548.5491419046605</v>
      </c>
      <c r="V49" s="122">
        <v>1424.4556181021744</v>
      </c>
      <c r="W49" s="122">
        <v>1288.7091982133529</v>
      </c>
      <c r="X49" s="122">
        <v>1510.8342716832815</v>
      </c>
      <c r="Y49" s="122">
        <v>1416.675135726023</v>
      </c>
      <c r="DA49" s="130" t="s">
        <v>4136</v>
      </c>
    </row>
    <row r="50" spans="1:105" ht="12" customHeight="1" x14ac:dyDescent="0.25">
      <c r="A50" s="97" t="s">
        <v>138</v>
      </c>
      <c r="B50" s="98"/>
      <c r="C50" s="98">
        <v>1515.7980752331687</v>
      </c>
      <c r="D50" s="98">
        <v>1472.87878040742</v>
      </c>
      <c r="E50" s="98">
        <v>1446.0825960113189</v>
      </c>
      <c r="F50" s="98">
        <v>1455.3506882335689</v>
      </c>
      <c r="G50" s="98">
        <v>1512.9631128767157</v>
      </c>
      <c r="H50" s="98">
        <v>1635.316455551633</v>
      </c>
      <c r="I50" s="98">
        <v>1229.7529970140181</v>
      </c>
      <c r="J50" s="98">
        <v>1470.7051118022766</v>
      </c>
      <c r="K50" s="98">
        <v>1411.4511663173446</v>
      </c>
      <c r="L50" s="98">
        <v>1476.152988703499</v>
      </c>
      <c r="M50" s="98">
        <v>1471.4816017853097</v>
      </c>
      <c r="N50" s="98">
        <v>1463.7731173338555</v>
      </c>
      <c r="O50" s="98">
        <v>1231.4569301194047</v>
      </c>
      <c r="P50" s="98">
        <v>1489.2257544372505</v>
      </c>
      <c r="Q50" s="98">
        <v>1377.6802126660193</v>
      </c>
      <c r="R50" s="98">
        <v>1468.0142906413587</v>
      </c>
      <c r="S50" s="98">
        <v>1578.5211995997645</v>
      </c>
      <c r="T50" s="98">
        <v>1516.2116164862159</v>
      </c>
      <c r="U50" s="98">
        <v>1696.197616072455</v>
      </c>
      <c r="V50" s="98">
        <v>1674.6741636700156</v>
      </c>
      <c r="W50" s="98">
        <v>1369.3230750326234</v>
      </c>
      <c r="X50" s="98">
        <v>1646.1730923574601</v>
      </c>
      <c r="Y50" s="98">
        <v>1543.3935586097966</v>
      </c>
      <c r="DA50" s="63" t="s">
        <v>4137</v>
      </c>
    </row>
    <row r="51" spans="1:105" ht="12" customHeight="1" x14ac:dyDescent="0.25">
      <c r="A51" s="97" t="s">
        <v>137</v>
      </c>
      <c r="B51" s="98"/>
      <c r="C51" s="98">
        <v>1675.1292041674767</v>
      </c>
      <c r="D51" s="98">
        <v>1659.3503292648409</v>
      </c>
      <c r="E51" s="98">
        <v>1695.8577831697089</v>
      </c>
      <c r="F51" s="98">
        <v>1301.4796485025856</v>
      </c>
      <c r="G51" s="98">
        <v>1735.5059310504962</v>
      </c>
      <c r="H51" s="98">
        <v>1848.8946221301785</v>
      </c>
      <c r="I51" s="98">
        <v>1133.8418819651843</v>
      </c>
      <c r="J51" s="98">
        <v>1640.7737133378112</v>
      </c>
      <c r="K51" s="98">
        <v>1561.6015344317229</v>
      </c>
      <c r="L51" s="98">
        <v>1240.5030032287443</v>
      </c>
      <c r="M51" s="98">
        <v>1457.9270977598715</v>
      </c>
      <c r="N51" s="98">
        <v>1769.4981923253031</v>
      </c>
      <c r="O51" s="98">
        <v>1234.8962397933121</v>
      </c>
      <c r="P51" s="98">
        <v>1685.1812380192619</v>
      </c>
      <c r="Q51" s="98">
        <v>1354.8636868056096</v>
      </c>
      <c r="R51" s="98">
        <v>1583.0522304589906</v>
      </c>
      <c r="S51" s="98">
        <v>1749.5650858646964</v>
      </c>
      <c r="T51" s="98">
        <v>1482.1381335197088</v>
      </c>
      <c r="U51" s="98">
        <v>1862.4883212474044</v>
      </c>
      <c r="V51" s="98">
        <v>2036.7494460655093</v>
      </c>
      <c r="W51" s="98">
        <v>1271.092668657539</v>
      </c>
      <c r="X51" s="98">
        <v>1380.8672998644638</v>
      </c>
      <c r="Y51" s="98">
        <v>1548.6321650951365</v>
      </c>
      <c r="DA51" s="63" t="s">
        <v>4138</v>
      </c>
    </row>
    <row r="52" spans="1:105" ht="12" customHeight="1" x14ac:dyDescent="0.25">
      <c r="A52" s="100" t="s">
        <v>212</v>
      </c>
      <c r="B52" s="101"/>
      <c r="C52" s="101">
        <v>690.85497805571572</v>
      </c>
      <c r="D52" s="101">
        <v>714.14763129636412</v>
      </c>
      <c r="E52" s="101">
        <v>719.36364183027183</v>
      </c>
      <c r="F52" s="101">
        <v>531.67355302113833</v>
      </c>
      <c r="G52" s="101">
        <v>783.38034241621244</v>
      </c>
      <c r="H52" s="101">
        <v>818.41524355895467</v>
      </c>
      <c r="I52" s="101">
        <v>579.66460438525326</v>
      </c>
      <c r="J52" s="101">
        <v>732.60739851839821</v>
      </c>
      <c r="K52" s="101">
        <v>761.98684713538876</v>
      </c>
      <c r="L52" s="101">
        <v>510.43024211947835</v>
      </c>
      <c r="M52" s="101">
        <v>544.01263455020433</v>
      </c>
      <c r="N52" s="101">
        <v>805.86802980241737</v>
      </c>
      <c r="O52" s="101">
        <v>232.45168420964131</v>
      </c>
      <c r="P52" s="101">
        <v>732.72967600390905</v>
      </c>
      <c r="Q52" s="101">
        <v>619.26345140420005</v>
      </c>
      <c r="R52" s="101">
        <v>796.87439612366177</v>
      </c>
      <c r="S52" s="101">
        <v>869.29901597991557</v>
      </c>
      <c r="T52" s="101">
        <v>659.69627700831097</v>
      </c>
      <c r="U52" s="101">
        <v>813.28874031273938</v>
      </c>
      <c r="V52" s="101">
        <v>897.13176127439147</v>
      </c>
      <c r="W52" s="101">
        <v>400.10307567227608</v>
      </c>
      <c r="X52" s="101">
        <v>350.74012838676435</v>
      </c>
      <c r="Y52" s="101">
        <v>611.66021115160402</v>
      </c>
      <c r="DA52" s="131" t="s">
        <v>4139</v>
      </c>
    </row>
    <row r="53" spans="1:105" ht="12" customHeight="1" x14ac:dyDescent="0.25">
      <c r="A53" s="103" t="s">
        <v>52</v>
      </c>
      <c r="B53" s="104"/>
      <c r="C53" s="104">
        <v>984.27422611176053</v>
      </c>
      <c r="D53" s="104">
        <v>945.20269796847674</v>
      </c>
      <c r="E53" s="104">
        <v>976.49414133943765</v>
      </c>
      <c r="F53" s="104">
        <v>769.80609548144696</v>
      </c>
      <c r="G53" s="104">
        <v>952.12558863428376</v>
      </c>
      <c r="H53" s="104">
        <v>1030.4793785712236</v>
      </c>
      <c r="I53" s="104">
        <v>554.177277579931</v>
      </c>
      <c r="J53" s="104">
        <v>908.16631481941317</v>
      </c>
      <c r="K53" s="104">
        <v>799.61468729633418</v>
      </c>
      <c r="L53" s="104">
        <v>730.07276110926568</v>
      </c>
      <c r="M53" s="104">
        <v>913.91446320966747</v>
      </c>
      <c r="N53" s="104">
        <v>963.63016252288583</v>
      </c>
      <c r="O53" s="104">
        <v>1002.4445555836709</v>
      </c>
      <c r="P53" s="104">
        <v>952.45156201535281</v>
      </c>
      <c r="Q53" s="104">
        <v>735.60023540140958</v>
      </c>
      <c r="R53" s="104">
        <v>786.17783433532884</v>
      </c>
      <c r="S53" s="104">
        <v>880.26606988478079</v>
      </c>
      <c r="T53" s="104">
        <v>822.44185651139776</v>
      </c>
      <c r="U53" s="104">
        <v>1049.1995809346645</v>
      </c>
      <c r="V53" s="104">
        <v>1139.6176847911186</v>
      </c>
      <c r="W53" s="104">
        <v>870.98959298526279</v>
      </c>
      <c r="X53" s="104">
        <v>1030.1271714776997</v>
      </c>
      <c r="Y53" s="104">
        <v>936.9719539435323</v>
      </c>
      <c r="DA53" s="132" t="s">
        <v>4140</v>
      </c>
    </row>
    <row r="54" spans="1:105" ht="12" customHeight="1" x14ac:dyDescent="0.25">
      <c r="A54" s="106" t="s">
        <v>122</v>
      </c>
      <c r="B54" s="101"/>
      <c r="C54" s="101">
        <v>1129.2350093768753</v>
      </c>
      <c r="D54" s="101">
        <v>1073.0652856300328</v>
      </c>
      <c r="E54" s="101">
        <v>1023.5877777170891</v>
      </c>
      <c r="F54" s="101">
        <v>1008.5023861056237</v>
      </c>
      <c r="G54" s="101">
        <v>1102.4732833961598</v>
      </c>
      <c r="H54" s="101">
        <v>1233.0443365894685</v>
      </c>
      <c r="I54" s="101">
        <v>1114.1705738193473</v>
      </c>
      <c r="J54" s="101">
        <v>1142.9500183327038</v>
      </c>
      <c r="K54" s="101">
        <v>1048.6774213558724</v>
      </c>
      <c r="L54" s="101">
        <v>1163.8753710296512</v>
      </c>
      <c r="M54" s="101">
        <v>1133.6905050566158</v>
      </c>
      <c r="N54" s="101">
        <v>1209.9408596711758</v>
      </c>
      <c r="O54" s="101">
        <v>1193.5647002449434</v>
      </c>
      <c r="P54" s="101">
        <v>1168.2595393538534</v>
      </c>
      <c r="Q54" s="101">
        <v>971.85159630589567</v>
      </c>
      <c r="R54" s="101">
        <v>1138.3537104579086</v>
      </c>
      <c r="S54" s="101">
        <v>1245.2431607148501</v>
      </c>
      <c r="T54" s="101">
        <v>1288.1065983566943</v>
      </c>
      <c r="U54" s="101">
        <v>1176.7105125702506</v>
      </c>
      <c r="V54" s="101">
        <v>1202.4609741029678</v>
      </c>
      <c r="W54" s="101">
        <v>1121.3541677496653</v>
      </c>
      <c r="X54" s="101">
        <v>1174.7556814187594</v>
      </c>
      <c r="Y54" s="101">
        <v>924.60638397292041</v>
      </c>
      <c r="DA54" s="131" t="s">
        <v>4141</v>
      </c>
    </row>
    <row r="55" spans="1:105" ht="12" customHeight="1" x14ac:dyDescent="0.25">
      <c r="A55" s="107" t="s">
        <v>121</v>
      </c>
      <c r="B55" s="104"/>
      <c r="C55" s="104">
        <v>1225.286391456505</v>
      </c>
      <c r="D55" s="104">
        <v>1236.1908149008905</v>
      </c>
      <c r="E55" s="104">
        <v>1228.186141296773</v>
      </c>
      <c r="F55" s="104">
        <v>1167.0084983114778</v>
      </c>
      <c r="G55" s="104">
        <v>1422.8863976672728</v>
      </c>
      <c r="H55" s="104">
        <v>1521.9415100393571</v>
      </c>
      <c r="I55" s="104">
        <v>1370.8437783918264</v>
      </c>
      <c r="J55" s="104">
        <v>1369.5521148033231</v>
      </c>
      <c r="K55" s="104">
        <v>1358.2932410226222</v>
      </c>
      <c r="L55" s="104">
        <v>1322.7103919359727</v>
      </c>
      <c r="M55" s="104">
        <v>1609.9466140942895</v>
      </c>
      <c r="N55" s="104">
        <v>1450.4022538753472</v>
      </c>
      <c r="O55" s="104">
        <v>1434.6735910810405</v>
      </c>
      <c r="P55" s="104">
        <v>1304.6481661538651</v>
      </c>
      <c r="Q55" s="104">
        <v>1166.3945209816113</v>
      </c>
      <c r="R55" s="104">
        <v>1081.0291555197236</v>
      </c>
      <c r="S55" s="104">
        <v>1256.7590373379535</v>
      </c>
      <c r="T55" s="104">
        <v>1243.6442094793256</v>
      </c>
      <c r="U55" s="104">
        <v>1221.0348320957669</v>
      </c>
      <c r="V55" s="104">
        <v>1349.6023507010793</v>
      </c>
      <c r="W55" s="104">
        <v>1285.5576381135108</v>
      </c>
      <c r="X55" s="104">
        <v>1403.3169411179142</v>
      </c>
      <c r="Y55" s="104">
        <v>1174.9837227706621</v>
      </c>
      <c r="DA55" s="132" t="s">
        <v>4142</v>
      </c>
    </row>
    <row r="56" spans="1:105" ht="12" customHeight="1" x14ac:dyDescent="0.25">
      <c r="A56" s="108" t="s">
        <v>53</v>
      </c>
      <c r="B56" s="98"/>
      <c r="C56" s="98">
        <v>340.13440133838566</v>
      </c>
      <c r="D56" s="98">
        <v>342.80809453082384</v>
      </c>
      <c r="E56" s="98">
        <v>352.66033963940583</v>
      </c>
      <c r="F56" s="98">
        <v>292.62410404271543</v>
      </c>
      <c r="G56" s="98">
        <v>480.14714568878446</v>
      </c>
      <c r="H56" s="98">
        <v>537.90698195352036</v>
      </c>
      <c r="I56" s="98">
        <v>418.80158097667857</v>
      </c>
      <c r="J56" s="98">
        <v>397.65405806409058</v>
      </c>
      <c r="K56" s="98">
        <v>424.04424535138963</v>
      </c>
      <c r="L56" s="98">
        <v>366.02234255322213</v>
      </c>
      <c r="M56" s="98">
        <v>596.96492919436957</v>
      </c>
      <c r="N56" s="98">
        <v>500.43013019841385</v>
      </c>
      <c r="O56" s="98">
        <v>548.06491758937216</v>
      </c>
      <c r="P56" s="98">
        <v>429.46660327357188</v>
      </c>
      <c r="Q56" s="98">
        <v>300.26478087569842</v>
      </c>
      <c r="R56" s="98">
        <v>175.29172959500733</v>
      </c>
      <c r="S56" s="98">
        <v>275.46606994511222</v>
      </c>
      <c r="T56" s="98">
        <v>285.93880497739906</v>
      </c>
      <c r="U56" s="98">
        <v>220.35385196779822</v>
      </c>
      <c r="V56" s="98">
        <v>351.09378406917403</v>
      </c>
      <c r="W56" s="98">
        <v>247.57391218044341</v>
      </c>
      <c r="X56" s="98">
        <v>355.83778953236202</v>
      </c>
      <c r="Y56" s="98">
        <v>205.6740224741701</v>
      </c>
      <c r="DA56" s="63" t="s">
        <v>4143</v>
      </c>
    </row>
    <row r="57" spans="1:105" ht="12" customHeight="1" x14ac:dyDescent="0.25">
      <c r="A57" s="108" t="s">
        <v>52</v>
      </c>
      <c r="B57" s="98"/>
      <c r="C57" s="98">
        <v>885.15199011811922</v>
      </c>
      <c r="D57" s="98">
        <v>893.38272037006641</v>
      </c>
      <c r="E57" s="98">
        <v>875.52580165736697</v>
      </c>
      <c r="F57" s="98">
        <v>874.38439426876255</v>
      </c>
      <c r="G57" s="98">
        <v>942.73925197848803</v>
      </c>
      <c r="H57" s="98">
        <v>984.0345280858362</v>
      </c>
      <c r="I57" s="98">
        <v>952.04219741514817</v>
      </c>
      <c r="J57" s="98">
        <v>971.89805673923252</v>
      </c>
      <c r="K57" s="98">
        <v>934.24899567123214</v>
      </c>
      <c r="L57" s="98">
        <v>956.68804938275082</v>
      </c>
      <c r="M57" s="98">
        <v>1012.9816848999193</v>
      </c>
      <c r="N57" s="98">
        <v>949.97212367693407</v>
      </c>
      <c r="O57" s="98">
        <v>886.60867349166801</v>
      </c>
      <c r="P57" s="98">
        <v>875.1815628802932</v>
      </c>
      <c r="Q57" s="98">
        <v>866.12974010591256</v>
      </c>
      <c r="R57" s="98">
        <v>905.73742592471592</v>
      </c>
      <c r="S57" s="98">
        <v>981.29296739284132</v>
      </c>
      <c r="T57" s="98">
        <v>957.70540450192652</v>
      </c>
      <c r="U57" s="98">
        <v>1000.6809801279691</v>
      </c>
      <c r="V57" s="98">
        <v>998.5085666319053</v>
      </c>
      <c r="W57" s="98">
        <v>1037.9837259330675</v>
      </c>
      <c r="X57" s="98">
        <v>1047.4791515855522</v>
      </c>
      <c r="Y57" s="98">
        <v>969.309700296492</v>
      </c>
      <c r="DA57" s="63" t="s">
        <v>4144</v>
      </c>
    </row>
    <row r="58" spans="1:105" ht="12" customHeight="1" x14ac:dyDescent="0.25">
      <c r="A58" s="121" t="s">
        <v>54</v>
      </c>
      <c r="B58" s="122"/>
      <c r="C58" s="122">
        <v>534.41430502363141</v>
      </c>
      <c r="D58" s="122">
        <v>514.6781737814722</v>
      </c>
      <c r="E58" s="122">
        <v>509.94901098349931</v>
      </c>
      <c r="F58" s="122">
        <v>516.69248548428175</v>
      </c>
      <c r="G58" s="122">
        <v>544.71081298906472</v>
      </c>
      <c r="H58" s="122">
        <v>586.5893124578098</v>
      </c>
      <c r="I58" s="122">
        <v>545.35257395473479</v>
      </c>
      <c r="J58" s="122">
        <v>537.26004259304091</v>
      </c>
      <c r="K58" s="122">
        <v>509.80665282527912</v>
      </c>
      <c r="L58" s="122">
        <v>541.33018437419719</v>
      </c>
      <c r="M58" s="122">
        <v>498.35025604978199</v>
      </c>
      <c r="N58" s="122">
        <v>510.81828582617527</v>
      </c>
      <c r="O58" s="122">
        <v>498.59393229403946</v>
      </c>
      <c r="P58" s="122">
        <v>485.64145435686487</v>
      </c>
      <c r="Q58" s="122">
        <v>451.43905292604427</v>
      </c>
      <c r="R58" s="122">
        <v>448.01601730446174</v>
      </c>
      <c r="S58" s="122">
        <v>498.27730820816248</v>
      </c>
      <c r="T58" s="122">
        <v>491.15299086274035</v>
      </c>
      <c r="U58" s="122">
        <v>509.77742745352452</v>
      </c>
      <c r="V58" s="122">
        <v>514.99388881303878</v>
      </c>
      <c r="W58" s="122">
        <v>530.83183960348822</v>
      </c>
      <c r="X58" s="122">
        <v>563.49370436711945</v>
      </c>
      <c r="Y58" s="122">
        <v>500.17620518222662</v>
      </c>
      <c r="DA58" s="130" t="s">
        <v>4145</v>
      </c>
    </row>
    <row r="59" spans="1:105" ht="12" customHeight="1" x14ac:dyDescent="0.25">
      <c r="A59" s="97" t="s">
        <v>50</v>
      </c>
      <c r="B59" s="98"/>
      <c r="C59" s="98">
        <v>537.48453244306245</v>
      </c>
      <c r="D59" s="98">
        <v>509.56287496078306</v>
      </c>
      <c r="E59" s="98">
        <v>492.04304612199581</v>
      </c>
      <c r="F59" s="98">
        <v>459.43721611938884</v>
      </c>
      <c r="G59" s="98">
        <v>542.47128943355926</v>
      </c>
      <c r="H59" s="98">
        <v>530.18826279660357</v>
      </c>
      <c r="I59" s="98">
        <v>560.40707363401418</v>
      </c>
      <c r="J59" s="98">
        <v>533.10875833459363</v>
      </c>
      <c r="K59" s="98">
        <v>541.72455913967815</v>
      </c>
      <c r="L59" s="98">
        <v>555.05775365705006</v>
      </c>
      <c r="M59" s="98">
        <v>518.7405449358746</v>
      </c>
      <c r="N59" s="98">
        <v>478.1070957104622</v>
      </c>
      <c r="O59" s="98">
        <v>489.8238868364125</v>
      </c>
      <c r="P59" s="98">
        <v>457.62890571791115</v>
      </c>
      <c r="Q59" s="98">
        <v>468.47232252083529</v>
      </c>
      <c r="R59" s="98">
        <v>476.26929203059376</v>
      </c>
      <c r="S59" s="98">
        <v>513.23107269069885</v>
      </c>
      <c r="T59" s="98">
        <v>543.13111871938338</v>
      </c>
      <c r="U59" s="98">
        <v>563.8422016409321</v>
      </c>
      <c r="V59" s="98">
        <v>579.65680096768892</v>
      </c>
      <c r="W59" s="98">
        <v>564.69096354019882</v>
      </c>
      <c r="X59" s="98">
        <v>506.64944496999914</v>
      </c>
      <c r="Y59" s="98">
        <v>481.15401935290913</v>
      </c>
      <c r="DA59" s="63" t="s">
        <v>4146</v>
      </c>
    </row>
    <row r="60" spans="1:105" ht="12" customHeight="1" x14ac:dyDescent="0.25">
      <c r="A60" s="109" t="s">
        <v>120</v>
      </c>
      <c r="B60" s="33"/>
      <c r="C60" s="33">
        <v>533.8848068284135</v>
      </c>
      <c r="D60" s="33">
        <v>515.59911235926609</v>
      </c>
      <c r="E60" s="33">
        <v>513.58660645769487</v>
      </c>
      <c r="F60" s="33">
        <v>530.02332988955584</v>
      </c>
      <c r="G60" s="33">
        <v>545.11611326762181</v>
      </c>
      <c r="H60" s="33">
        <v>594.51357532878478</v>
      </c>
      <c r="I60" s="33">
        <v>542.84714348866908</v>
      </c>
      <c r="J60" s="33">
        <v>537.86175664799703</v>
      </c>
      <c r="K60" s="33">
        <v>503.75743703555469</v>
      </c>
      <c r="L60" s="33">
        <v>538.97206419905581</v>
      </c>
      <c r="M60" s="33">
        <v>494.5874602808679</v>
      </c>
      <c r="N60" s="33">
        <v>516.23454239339048</v>
      </c>
      <c r="O60" s="33">
        <v>500.02059614734907</v>
      </c>
      <c r="P60" s="33">
        <v>488.71999810577523</v>
      </c>
      <c r="Q60" s="33">
        <v>448.94721285917518</v>
      </c>
      <c r="R60" s="33">
        <v>443.98648466382645</v>
      </c>
      <c r="S60" s="33">
        <v>496.50085599134411</v>
      </c>
      <c r="T60" s="33">
        <v>485.28329809792729</v>
      </c>
      <c r="U60" s="33">
        <v>502.81240074608229</v>
      </c>
      <c r="V60" s="33">
        <v>505.13709276531222</v>
      </c>
      <c r="W60" s="33">
        <v>526.20496100363766</v>
      </c>
      <c r="X60" s="33">
        <v>569.16088347748837</v>
      </c>
      <c r="Y60" s="33">
        <v>501.59561523334747</v>
      </c>
      <c r="DA60" s="60" t="s">
        <v>4147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9581.4224351229641</v>
      </c>
      <c r="D62" s="117">
        <f t="shared" si="21"/>
        <v>9123.0193068190474</v>
      </c>
      <c r="E62" s="117">
        <f t="shared" si="21"/>
        <v>9312.8933568500906</v>
      </c>
      <c r="F62" s="117">
        <f t="shared" si="21"/>
        <v>9188.6286096142176</v>
      </c>
      <c r="G62" s="117">
        <f t="shared" si="21"/>
        <v>9244.1121474835109</v>
      </c>
      <c r="H62" s="117">
        <f t="shared" si="21"/>
        <v>8698.7197727013336</v>
      </c>
      <c r="I62" s="117">
        <f t="shared" si="21"/>
        <v>8000.3319060995409</v>
      </c>
      <c r="J62" s="117">
        <f t="shared" si="21"/>
        <v>8034.9553344201486</v>
      </c>
      <c r="K62" s="117">
        <f t="shared" si="21"/>
        <v>8445.471884875913</v>
      </c>
      <c r="L62" s="117">
        <f t="shared" si="21"/>
        <v>9278.374891432557</v>
      </c>
      <c r="M62" s="117">
        <f t="shared" si="21"/>
        <v>8208.6814153116338</v>
      </c>
      <c r="N62" s="117">
        <f t="shared" si="21"/>
        <v>8932.339054028489</v>
      </c>
      <c r="O62" s="117">
        <f t="shared" si="21"/>
        <v>9031.2550583360116</v>
      </c>
      <c r="P62" s="117">
        <f t="shared" si="21"/>
        <v>7384.6088263606143</v>
      </c>
      <c r="Q62" s="117">
        <f t="shared" si="21"/>
        <v>7992.1563714595322</v>
      </c>
      <c r="R62" s="117">
        <f t="shared" ref="R62:V62" si="22">R63+R66+R68+R77</f>
        <v>7459.5384192824622</v>
      </c>
      <c r="S62" s="117">
        <f t="shared" si="22"/>
        <v>7131.8088327807791</v>
      </c>
      <c r="T62" s="117">
        <f t="shared" si="22"/>
        <v>6983.4386771836553</v>
      </c>
      <c r="U62" s="117">
        <f t="shared" si="22"/>
        <v>6769.5489697697903</v>
      </c>
      <c r="V62" s="117">
        <f t="shared" si="22"/>
        <v>6760.9898573976379</v>
      </c>
      <c r="W62" s="117">
        <f t="shared" ref="W62:Y62" si="23">W63+W66+W68+W77</f>
        <v>6726.3599489954195</v>
      </c>
      <c r="X62" s="117">
        <f t="shared" si="23"/>
        <v>5156.3538075298802</v>
      </c>
      <c r="Y62" s="117">
        <f t="shared" si="23"/>
        <v>4267.756050811593</v>
      </c>
      <c r="DA62" s="129" t="s">
        <v>4148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7881.2314523441619</v>
      </c>
      <c r="D63" s="122">
        <f t="shared" si="24"/>
        <v>7351.9168875851992</v>
      </c>
      <c r="E63" s="122">
        <f t="shared" si="24"/>
        <v>7303.2606548603171</v>
      </c>
      <c r="F63" s="122">
        <f t="shared" si="24"/>
        <v>7390.545772493505</v>
      </c>
      <c r="G63" s="122">
        <f t="shared" si="24"/>
        <v>7387.0308551342905</v>
      </c>
      <c r="H63" s="122">
        <f t="shared" si="24"/>
        <v>6881.69454854983</v>
      </c>
      <c r="I63" s="122">
        <f t="shared" si="24"/>
        <v>6190.2742875615622</v>
      </c>
      <c r="J63" s="122">
        <f t="shared" si="24"/>
        <v>6201.3299164247874</v>
      </c>
      <c r="K63" s="122">
        <f t="shared" si="24"/>
        <v>6634.8494497661331</v>
      </c>
      <c r="L63" s="122">
        <f t="shared" si="24"/>
        <v>7408.1410076848915</v>
      </c>
      <c r="M63" s="122">
        <f t="shared" si="24"/>
        <v>6454.7242322062984</v>
      </c>
      <c r="N63" s="122">
        <f t="shared" si="24"/>
        <v>7011.9132897381787</v>
      </c>
      <c r="O63" s="122">
        <f t="shared" si="24"/>
        <v>7255.8017470371215</v>
      </c>
      <c r="P63" s="122">
        <f t="shared" si="24"/>
        <v>5703.7392144262367</v>
      </c>
      <c r="Q63" s="122">
        <f t="shared" si="24"/>
        <v>6188.4970951478135</v>
      </c>
      <c r="R63" s="122">
        <f t="shared" ref="R63:V63" si="25">SUM(R64:R65)</f>
        <v>5631.2905702031767</v>
      </c>
      <c r="S63" s="122">
        <f t="shared" si="25"/>
        <v>5237.7190008139714</v>
      </c>
      <c r="T63" s="122">
        <f t="shared" si="25"/>
        <v>5027.3496598136289</v>
      </c>
      <c r="U63" s="122">
        <f t="shared" si="25"/>
        <v>4892.7606449646364</v>
      </c>
      <c r="V63" s="122">
        <f t="shared" si="25"/>
        <v>4934.552574101499</v>
      </c>
      <c r="W63" s="122">
        <f t="shared" ref="W63:Y63" si="26">SUM(W64:W65)</f>
        <v>4803.5177826009322</v>
      </c>
      <c r="X63" s="122">
        <f t="shared" si="26"/>
        <v>3541.5733952254695</v>
      </c>
      <c r="Y63" s="122">
        <f t="shared" si="26"/>
        <v>2844.9145667989137</v>
      </c>
      <c r="DA63" s="130" t="s">
        <v>4149</v>
      </c>
    </row>
    <row r="64" spans="1:105" ht="12" customHeight="1" x14ac:dyDescent="0.25">
      <c r="A64" s="97" t="s">
        <v>213</v>
      </c>
      <c r="B64" s="98"/>
      <c r="C64" s="98">
        <v>7700.900739638565</v>
      </c>
      <c r="D64" s="98">
        <v>7188.2837257251613</v>
      </c>
      <c r="E64" s="98">
        <v>7146.1718141793608</v>
      </c>
      <c r="F64" s="98">
        <v>7230.17757627632</v>
      </c>
      <c r="G64" s="98">
        <v>7229.3203226854612</v>
      </c>
      <c r="H64" s="98">
        <v>6740.0458683008183</v>
      </c>
      <c r="I64" s="98">
        <v>6063.1411844018148</v>
      </c>
      <c r="J64" s="98">
        <v>6076.1022677932924</v>
      </c>
      <c r="K64" s="98">
        <v>6503.9255634343017</v>
      </c>
      <c r="L64" s="98">
        <v>7263.1886864405251</v>
      </c>
      <c r="M64" s="98">
        <v>6332.4929799822257</v>
      </c>
      <c r="N64" s="98">
        <v>6880.9931609650284</v>
      </c>
      <c r="O64" s="98">
        <v>7118.7731680513471</v>
      </c>
      <c r="P64" s="98">
        <v>5596.1869862631538</v>
      </c>
      <c r="Q64" s="98">
        <v>6073.630307330689</v>
      </c>
      <c r="R64" s="98">
        <v>5528.3292078486429</v>
      </c>
      <c r="S64" s="98">
        <v>5143.633967138725</v>
      </c>
      <c r="T64" s="98">
        <v>4937.5675036093435</v>
      </c>
      <c r="U64" s="98">
        <v>4805.7358157469471</v>
      </c>
      <c r="V64" s="98">
        <v>4848.5474485480227</v>
      </c>
      <c r="W64" s="98">
        <v>4718.4554379914316</v>
      </c>
      <c r="X64" s="98">
        <v>3474.8511503605091</v>
      </c>
      <c r="Y64" s="98">
        <v>2794.579113705252</v>
      </c>
      <c r="DA64" s="63" t="s">
        <v>4150</v>
      </c>
    </row>
    <row r="65" spans="1:105" ht="12" customHeight="1" x14ac:dyDescent="0.25">
      <c r="A65" s="97" t="s">
        <v>53</v>
      </c>
      <c r="B65" s="98"/>
      <c r="C65" s="98">
        <v>180.33071270559694</v>
      </c>
      <c r="D65" s="98">
        <v>163.63316186003777</v>
      </c>
      <c r="E65" s="98">
        <v>157.08884068095631</v>
      </c>
      <c r="F65" s="98">
        <v>160.36819621718521</v>
      </c>
      <c r="G65" s="98">
        <v>157.7105324488291</v>
      </c>
      <c r="H65" s="98">
        <v>141.64868024901202</v>
      </c>
      <c r="I65" s="98">
        <v>127.13310315974712</v>
      </c>
      <c r="J65" s="98">
        <v>125.22764863149534</v>
      </c>
      <c r="K65" s="98">
        <v>130.92388633183106</v>
      </c>
      <c r="L65" s="98">
        <v>144.95232124436606</v>
      </c>
      <c r="M65" s="98">
        <v>122.23125222407283</v>
      </c>
      <c r="N65" s="98">
        <v>130.92012877315011</v>
      </c>
      <c r="O65" s="98">
        <v>137.02857898577457</v>
      </c>
      <c r="P65" s="98">
        <v>107.55222816308311</v>
      </c>
      <c r="Q65" s="98">
        <v>114.86678781712475</v>
      </c>
      <c r="R65" s="98">
        <v>102.96136235453413</v>
      </c>
      <c r="S65" s="98">
        <v>94.085033675246365</v>
      </c>
      <c r="T65" s="98">
        <v>89.782156204285684</v>
      </c>
      <c r="U65" s="98">
        <v>87.024829217688932</v>
      </c>
      <c r="V65" s="98">
        <v>86.005125553475978</v>
      </c>
      <c r="W65" s="98">
        <v>85.062344609500968</v>
      </c>
      <c r="X65" s="98">
        <v>66.722244864960516</v>
      </c>
      <c r="Y65" s="98">
        <v>50.335453093661556</v>
      </c>
      <c r="DA65" s="63" t="s">
        <v>4151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57.433069688493397</v>
      </c>
      <c r="D66" s="122">
        <f t="shared" si="27"/>
        <v>86.682725221912364</v>
      </c>
      <c r="E66" s="122">
        <f t="shared" si="27"/>
        <v>305.65878260519219</v>
      </c>
      <c r="F66" s="122">
        <f t="shared" si="27"/>
        <v>111.03426486019016</v>
      </c>
      <c r="G66" s="122">
        <f t="shared" si="27"/>
        <v>128.79695285667185</v>
      </c>
      <c r="H66" s="122">
        <f t="shared" si="27"/>
        <v>136.63352818172973</v>
      </c>
      <c r="I66" s="122">
        <f t="shared" si="27"/>
        <v>133.1689158920552</v>
      </c>
      <c r="J66" s="122">
        <f t="shared" si="27"/>
        <v>189.3726665767233</v>
      </c>
      <c r="K66" s="122">
        <f t="shared" si="27"/>
        <v>185.94091255916851</v>
      </c>
      <c r="L66" s="122">
        <f t="shared" si="27"/>
        <v>128.97560188105558</v>
      </c>
      <c r="M66" s="122">
        <f t="shared" si="27"/>
        <v>132.60020341301455</v>
      </c>
      <c r="N66" s="122">
        <f t="shared" si="27"/>
        <v>237.9134405742208</v>
      </c>
      <c r="O66" s="122">
        <f t="shared" si="27"/>
        <v>160.86275044650156</v>
      </c>
      <c r="P66" s="122">
        <f t="shared" si="27"/>
        <v>64.304074088171149</v>
      </c>
      <c r="Q66" s="122">
        <f t="shared" si="27"/>
        <v>83.441330060232161</v>
      </c>
      <c r="R66" s="122">
        <f t="shared" si="27"/>
        <v>117.87961154564842</v>
      </c>
      <c r="S66" s="122">
        <f t="shared" si="27"/>
        <v>144.59174963964361</v>
      </c>
      <c r="T66" s="122">
        <f t="shared" si="27"/>
        <v>184.90395970875622</v>
      </c>
      <c r="U66" s="122">
        <f t="shared" si="27"/>
        <v>177.67061151564351</v>
      </c>
      <c r="V66" s="122">
        <f t="shared" si="27"/>
        <v>123.19149679333145</v>
      </c>
      <c r="W66" s="122">
        <f t="shared" si="27"/>
        <v>106.28275989934032</v>
      </c>
      <c r="X66" s="122">
        <f t="shared" si="27"/>
        <v>126.26908487275783</v>
      </c>
      <c r="Y66" s="122">
        <f t="shared" si="27"/>
        <v>104.50916685694843</v>
      </c>
      <c r="DA66" s="130" t="s">
        <v>4152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57.433069688493397</v>
      </c>
      <c r="D67" s="98">
        <f>IF(RES_hhdet_in_tes!D67=0,0,RES_hhdet_in_tes!D67*1000*11630/RES_hhdet_in_new!D64)</f>
        <v>86.682725221912364</v>
      </c>
      <c r="E67" s="98">
        <f>IF(RES_hhdet_in_tes!E67=0,0,RES_hhdet_in_tes!E67*1000*11630/RES_hhdet_in_new!E64)</f>
        <v>305.65878260519219</v>
      </c>
      <c r="F67" s="98">
        <f>IF(RES_hhdet_in_tes!F67=0,0,RES_hhdet_in_tes!F67*1000*11630/RES_hhdet_in_new!F64)</f>
        <v>111.03426486019016</v>
      </c>
      <c r="G67" s="98">
        <f>IF(RES_hhdet_in_tes!G67=0,0,RES_hhdet_in_tes!G67*1000*11630/RES_hhdet_in_new!G64)</f>
        <v>128.79695285667185</v>
      </c>
      <c r="H67" s="98">
        <f>IF(RES_hhdet_in_tes!H67=0,0,RES_hhdet_in_tes!H67*1000*11630/RES_hhdet_in_new!H64)</f>
        <v>136.63352818172973</v>
      </c>
      <c r="I67" s="98">
        <f>IF(RES_hhdet_in_tes!I67=0,0,RES_hhdet_in_tes!I67*1000*11630/RES_hhdet_in_new!I64)</f>
        <v>133.1689158920552</v>
      </c>
      <c r="J67" s="98">
        <f>IF(RES_hhdet_in_tes!J67=0,0,RES_hhdet_in_tes!J67*1000*11630/RES_hhdet_in_new!J64)</f>
        <v>189.3726665767233</v>
      </c>
      <c r="K67" s="98">
        <f>IF(RES_hhdet_in_tes!K67=0,0,RES_hhdet_in_tes!K67*1000*11630/RES_hhdet_in_new!K64)</f>
        <v>185.94091255916851</v>
      </c>
      <c r="L67" s="98">
        <f>IF(RES_hhdet_in_tes!L67=0,0,RES_hhdet_in_tes!L67*1000*11630/RES_hhdet_in_new!L64)</f>
        <v>128.97560188105558</v>
      </c>
      <c r="M67" s="98">
        <f>IF(RES_hhdet_in_tes!M67=0,0,RES_hhdet_in_tes!M67*1000*11630/RES_hhdet_in_new!M64)</f>
        <v>132.60020341301455</v>
      </c>
      <c r="N67" s="98">
        <f>IF(RES_hhdet_in_tes!N67=0,0,RES_hhdet_in_tes!N67*1000*11630/RES_hhdet_in_new!N64)</f>
        <v>237.9134405742208</v>
      </c>
      <c r="O67" s="98">
        <f>IF(RES_hhdet_in_tes!O67=0,0,RES_hhdet_in_tes!O67*1000*11630/RES_hhdet_in_new!O64)</f>
        <v>160.86275044650156</v>
      </c>
      <c r="P67" s="98">
        <f>IF(RES_hhdet_in_tes!P67=0,0,RES_hhdet_in_tes!P67*1000*11630/RES_hhdet_in_new!P64)</f>
        <v>64.304074088171149</v>
      </c>
      <c r="Q67" s="98">
        <f>IF(RES_hhdet_in_tes!Q67=0,0,RES_hhdet_in_tes!Q67*1000*11630/RES_hhdet_in_new!Q64)</f>
        <v>83.441330060232161</v>
      </c>
      <c r="R67" s="98">
        <f>IF(RES_hhdet_in_tes!R67=0,0,RES_hhdet_in_tes!R67*1000*11630/RES_hhdet_in_new!R64)</f>
        <v>117.87961154564842</v>
      </c>
      <c r="S67" s="98">
        <f>IF(RES_hhdet_in_tes!S67=0,0,RES_hhdet_in_tes!S67*1000*11630/RES_hhdet_in_new!S64)</f>
        <v>144.59174963964361</v>
      </c>
      <c r="T67" s="98">
        <f>IF(RES_hhdet_in_tes!T67=0,0,RES_hhdet_in_tes!T67*1000*11630/RES_hhdet_in_new!T64)</f>
        <v>184.90395970875622</v>
      </c>
      <c r="U67" s="98">
        <f>IF(RES_hhdet_in_tes!U67=0,0,RES_hhdet_in_tes!U67*1000*11630/RES_hhdet_in_new!U64)</f>
        <v>177.67061151564351</v>
      </c>
      <c r="V67" s="98">
        <f>IF(RES_hhdet_in_tes!V67=0,0,RES_hhdet_in_tes!V67*1000*11630/RES_hhdet_in_new!V64)</f>
        <v>123.19149679333145</v>
      </c>
      <c r="W67" s="98">
        <f>IF(RES_hhdet_in_tes!W67=0,0,RES_hhdet_in_tes!W67*1000*11630/RES_hhdet_in_new!W64)</f>
        <v>106.28275989934032</v>
      </c>
      <c r="X67" s="98">
        <f>IF(RES_hhdet_in_tes!X67=0,0,RES_hhdet_in_tes!X67*1000*11630/RES_hhdet_in_new!X64)</f>
        <v>126.26908487275783</v>
      </c>
      <c r="Y67" s="98">
        <f>IF(RES_hhdet_in_tes!Y67=0,0,RES_hhdet_in_tes!Y67*1000*11630/RES_hhdet_in_new!Y64)</f>
        <v>104.50916685694843</v>
      </c>
      <c r="DA67" s="63" t="s">
        <v>4153</v>
      </c>
    </row>
    <row r="68" spans="1:105" ht="12" customHeight="1" x14ac:dyDescent="0.25">
      <c r="A68" s="121" t="s">
        <v>55</v>
      </c>
      <c r="B68" s="122"/>
      <c r="C68" s="122">
        <v>1134.7475355843426</v>
      </c>
      <c r="D68" s="122">
        <v>1164.9944136627294</v>
      </c>
      <c r="E68" s="122">
        <v>1174.6498704479006</v>
      </c>
      <c r="F68" s="122">
        <v>1156.6397133938237</v>
      </c>
      <c r="G68" s="122">
        <v>1195.4762445263316</v>
      </c>
      <c r="H68" s="122">
        <v>1144.7062325079348</v>
      </c>
      <c r="I68" s="122">
        <v>1169.0911238293681</v>
      </c>
      <c r="J68" s="122">
        <v>1140.1338856683749</v>
      </c>
      <c r="K68" s="122">
        <v>1146.6273406681905</v>
      </c>
      <c r="L68" s="122">
        <v>1232.5843030007704</v>
      </c>
      <c r="M68" s="122">
        <v>1147.0257467333956</v>
      </c>
      <c r="N68" s="122">
        <v>1219.313382714206</v>
      </c>
      <c r="O68" s="122">
        <v>1168.7833940100168</v>
      </c>
      <c r="P68" s="122">
        <v>1166.2435987714148</v>
      </c>
      <c r="Q68" s="122">
        <v>1251.9122170230341</v>
      </c>
      <c r="R68" s="122">
        <v>1251.6388514982257</v>
      </c>
      <c r="S68" s="122">
        <v>1264.3654366822093</v>
      </c>
      <c r="T68" s="122">
        <v>1290.7813015978761</v>
      </c>
      <c r="U68" s="122">
        <v>1224.4294613049822</v>
      </c>
      <c r="V68" s="122">
        <v>1216.7439708059003</v>
      </c>
      <c r="W68" s="122">
        <v>1318.747676159446</v>
      </c>
      <c r="X68" s="122">
        <v>1026.6395308088104</v>
      </c>
      <c r="Y68" s="122">
        <v>895.69381658167572</v>
      </c>
      <c r="DA68" s="130" t="s">
        <v>4154</v>
      </c>
    </row>
    <row r="69" spans="1:105" ht="12" customHeight="1" x14ac:dyDescent="0.25">
      <c r="A69" s="97" t="s">
        <v>134</v>
      </c>
      <c r="B69" s="98"/>
      <c r="C69" s="98">
        <v>1122.3056630425722</v>
      </c>
      <c r="D69" s="98">
        <v>1169.4716295043404</v>
      </c>
      <c r="E69" s="98">
        <v>1182.7885858347813</v>
      </c>
      <c r="F69" s="98">
        <v>1150.5440670254829</v>
      </c>
      <c r="G69" s="98">
        <v>1182.2225177853766</v>
      </c>
      <c r="H69" s="98">
        <v>1143.4684107086659</v>
      </c>
      <c r="I69" s="98">
        <v>1170.1269267928446</v>
      </c>
      <c r="J69" s="98">
        <v>1122.9517682868161</v>
      </c>
      <c r="K69" s="98">
        <v>1120.0559493636288</v>
      </c>
      <c r="L69" s="98">
        <v>1225.2251862046317</v>
      </c>
      <c r="M69" s="98">
        <v>1155.2287786739398</v>
      </c>
      <c r="N69" s="98">
        <v>1216.2426327742539</v>
      </c>
      <c r="O69" s="98">
        <v>1161.7959233638985</v>
      </c>
      <c r="P69" s="98">
        <v>1157.2351008053276</v>
      </c>
      <c r="Q69" s="98">
        <v>1255.6426736857052</v>
      </c>
      <c r="R69" s="98">
        <v>1250.4647794642976</v>
      </c>
      <c r="S69" s="98">
        <v>1261.6640010196479</v>
      </c>
      <c r="T69" s="98">
        <v>1288.4013289066972</v>
      </c>
      <c r="U69" s="98">
        <v>1214.0926298562251</v>
      </c>
      <c r="V69" s="98">
        <v>1191.7389733470338</v>
      </c>
      <c r="W69" s="98">
        <v>1312.7473811205073</v>
      </c>
      <c r="X69" s="98">
        <v>1023.9102512040358</v>
      </c>
      <c r="Y69" s="98">
        <v>833.1656337341542</v>
      </c>
      <c r="DA69" s="63" t="s">
        <v>4155</v>
      </c>
    </row>
    <row r="70" spans="1:105" ht="12" customHeight="1" x14ac:dyDescent="0.25">
      <c r="A70" s="97" t="s">
        <v>133</v>
      </c>
      <c r="B70" s="98"/>
      <c r="C70" s="98">
        <v>1230.9888474495485</v>
      </c>
      <c r="D70" s="98">
        <v>1437.8294671682856</v>
      </c>
      <c r="E70" s="98">
        <v>1431.6720391774263</v>
      </c>
      <c r="F70" s="98">
        <v>1221.213245557851</v>
      </c>
      <c r="G70" s="98">
        <v>1507.0618404102945</v>
      </c>
      <c r="H70" s="98">
        <v>1375.2565507472409</v>
      </c>
      <c r="I70" s="98">
        <v>1309.0801055275851</v>
      </c>
      <c r="J70" s="98">
        <v>1196.7367236359835</v>
      </c>
      <c r="K70" s="98">
        <v>1258.42088779612</v>
      </c>
      <c r="L70" s="98">
        <v>1161.6934555047424</v>
      </c>
      <c r="M70" s="98">
        <v>1049.7979528919918</v>
      </c>
      <c r="N70" s="98">
        <v>1360.6266239448114</v>
      </c>
      <c r="O70" s="98">
        <v>1238.5463407464777</v>
      </c>
      <c r="P70" s="98">
        <v>1423.9264849385668</v>
      </c>
      <c r="Q70" s="98">
        <v>1287.6299018199209</v>
      </c>
      <c r="R70" s="98">
        <v>1367.8279330806834</v>
      </c>
      <c r="S70" s="98">
        <v>1144.1006110430726</v>
      </c>
      <c r="T70" s="98">
        <v>1533.7227141050673</v>
      </c>
      <c r="U70" s="98">
        <v>1322.803514472793</v>
      </c>
      <c r="V70" s="98">
        <v>1186.8829766422393</v>
      </c>
      <c r="W70" s="98">
        <v>1243.4075076333049</v>
      </c>
      <c r="X70" s="98">
        <v>753.95160988525208</v>
      </c>
      <c r="Y70" s="98">
        <v>818.27182663063661</v>
      </c>
      <c r="DA70" s="63" t="s">
        <v>4156</v>
      </c>
    </row>
    <row r="71" spans="1:105" ht="12" customHeight="1" x14ac:dyDescent="0.25">
      <c r="A71" s="100" t="s">
        <v>213</v>
      </c>
      <c r="B71" s="101"/>
      <c r="C71" s="101">
        <v>527.75458163416556</v>
      </c>
      <c r="D71" s="101">
        <v>579.21937784834063</v>
      </c>
      <c r="E71" s="101">
        <v>581.61677284544805</v>
      </c>
      <c r="F71" s="101">
        <v>525.78721797143658</v>
      </c>
      <c r="G71" s="101">
        <v>626.64042065449632</v>
      </c>
      <c r="H71" s="101">
        <v>557.0391164319002</v>
      </c>
      <c r="I71" s="101">
        <v>531.56370076921007</v>
      </c>
      <c r="J71" s="101">
        <v>455.73649303022125</v>
      </c>
      <c r="K71" s="101">
        <v>483.33135154459103</v>
      </c>
      <c r="L71" s="101">
        <v>360.20859616833224</v>
      </c>
      <c r="M71" s="101">
        <v>293.72580420042857</v>
      </c>
      <c r="N71" s="101">
        <v>529.73448687409063</v>
      </c>
      <c r="O71" s="101">
        <v>471.39549217912935</v>
      </c>
      <c r="P71" s="101">
        <v>567.76006513057393</v>
      </c>
      <c r="Q71" s="101">
        <v>485.81968292250156</v>
      </c>
      <c r="R71" s="101">
        <v>531.27880136775718</v>
      </c>
      <c r="S71" s="101">
        <v>404.89068384849071</v>
      </c>
      <c r="T71" s="101">
        <v>614.7672106323995</v>
      </c>
      <c r="U71" s="101">
        <v>506.46823621970378</v>
      </c>
      <c r="V71" s="101">
        <v>398.09962163951838</v>
      </c>
      <c r="W71" s="101">
        <v>451.69635436896561</v>
      </c>
      <c r="X71" s="101">
        <v>135.66598724968225</v>
      </c>
      <c r="Y71" s="101">
        <v>246.17461508122025</v>
      </c>
      <c r="DA71" s="131" t="s">
        <v>4157</v>
      </c>
    </row>
    <row r="72" spans="1:105" ht="12" customHeight="1" x14ac:dyDescent="0.25">
      <c r="A72" s="103" t="s">
        <v>52</v>
      </c>
      <c r="B72" s="104"/>
      <c r="C72" s="104">
        <v>703.23426581538297</v>
      </c>
      <c r="D72" s="104">
        <v>858.61008931994502</v>
      </c>
      <c r="E72" s="104">
        <v>850.05526633197815</v>
      </c>
      <c r="F72" s="104">
        <v>695.42602758641431</v>
      </c>
      <c r="G72" s="104">
        <v>880.42141975579875</v>
      </c>
      <c r="H72" s="104">
        <v>818.21743431534094</v>
      </c>
      <c r="I72" s="104">
        <v>777.5164047583753</v>
      </c>
      <c r="J72" s="104">
        <v>741.000230605762</v>
      </c>
      <c r="K72" s="104">
        <v>775.08953625152901</v>
      </c>
      <c r="L72" s="104">
        <v>801.4848593364103</v>
      </c>
      <c r="M72" s="104">
        <v>756.0721486915636</v>
      </c>
      <c r="N72" s="104">
        <v>830.89213707072088</v>
      </c>
      <c r="O72" s="104">
        <v>767.15084856734802</v>
      </c>
      <c r="P72" s="104">
        <v>856.1664198079925</v>
      </c>
      <c r="Q72" s="104">
        <v>801.81021889741953</v>
      </c>
      <c r="R72" s="104">
        <v>836.54913171292617</v>
      </c>
      <c r="S72" s="104">
        <v>739.20992719458184</v>
      </c>
      <c r="T72" s="104">
        <v>918.95550347266794</v>
      </c>
      <c r="U72" s="104">
        <v>816.33527825308965</v>
      </c>
      <c r="V72" s="104">
        <v>788.78335500272078</v>
      </c>
      <c r="W72" s="104">
        <v>791.7111532643396</v>
      </c>
      <c r="X72" s="104">
        <v>618.28562263556978</v>
      </c>
      <c r="Y72" s="104">
        <v>572.09721154941622</v>
      </c>
      <c r="DA72" s="132" t="s">
        <v>4158</v>
      </c>
    </row>
    <row r="73" spans="1:105" ht="12" customHeight="1" x14ac:dyDescent="0.25">
      <c r="A73" s="106" t="s">
        <v>122</v>
      </c>
      <c r="B73" s="101"/>
      <c r="C73" s="101">
        <v>1156.8137032880013</v>
      </c>
      <c r="D73" s="101">
        <v>1121.0958627096177</v>
      </c>
      <c r="E73" s="101">
        <v>1117.2571784610625</v>
      </c>
      <c r="F73" s="101">
        <v>1167.5275578069472</v>
      </c>
      <c r="G73" s="101">
        <v>1237.477935400839</v>
      </c>
      <c r="H73" s="101">
        <v>1073.9960192077144</v>
      </c>
      <c r="I73" s="101">
        <v>1095.5205552465261</v>
      </c>
      <c r="J73" s="101">
        <v>1172.243488987333</v>
      </c>
      <c r="K73" s="101">
        <v>1314.9473816355653</v>
      </c>
      <c r="L73" s="101">
        <v>1246.0191470578736</v>
      </c>
      <c r="M73" s="101">
        <v>1017.1106338903053</v>
      </c>
      <c r="N73" s="101">
        <v>1184.4871777659407</v>
      </c>
      <c r="O73" s="101">
        <v>1219.5952625286091</v>
      </c>
      <c r="P73" s="101">
        <v>1170.2753240863112</v>
      </c>
      <c r="Q73" s="101">
        <v>1182.7176743259008</v>
      </c>
      <c r="R73" s="101">
        <v>1179.7850031388728</v>
      </c>
      <c r="S73" s="101">
        <v>1218.4972117088305</v>
      </c>
      <c r="T73" s="101">
        <v>1195.2645214842266</v>
      </c>
      <c r="U73" s="101">
        <v>1244.3047702741828</v>
      </c>
      <c r="V73" s="101">
        <v>1329.3878556660454</v>
      </c>
      <c r="W73" s="101">
        <v>1414.5347441014308</v>
      </c>
      <c r="X73" s="101">
        <v>1378.5682511204861</v>
      </c>
      <c r="Y73" s="101">
        <v>1167.0331616596911</v>
      </c>
      <c r="DA73" s="131" t="s">
        <v>4159</v>
      </c>
    </row>
    <row r="74" spans="1:105" ht="12" customHeight="1" x14ac:dyDescent="0.25">
      <c r="A74" s="107" t="s">
        <v>121</v>
      </c>
      <c r="B74" s="104"/>
      <c r="C74" s="104">
        <v>1422.8444229654142</v>
      </c>
      <c r="D74" s="104">
        <v>1398.1037932437162</v>
      </c>
      <c r="E74" s="104">
        <v>1228.3969696532836</v>
      </c>
      <c r="F74" s="104">
        <v>1345.9356212014329</v>
      </c>
      <c r="G74" s="104">
        <v>1598.7567301298643</v>
      </c>
      <c r="H74" s="104">
        <v>1413.8805818584381</v>
      </c>
      <c r="I74" s="104">
        <v>1178.8661603919893</v>
      </c>
      <c r="J74" s="104">
        <v>1333.3621413175988</v>
      </c>
      <c r="K74" s="104">
        <v>1618.8681344364345</v>
      </c>
      <c r="L74" s="104">
        <v>1412.1753594591603</v>
      </c>
      <c r="M74" s="104">
        <v>1210.4557535737031</v>
      </c>
      <c r="N74" s="104">
        <v>1413.4229009032772</v>
      </c>
      <c r="O74" s="104">
        <v>1391.0948801518036</v>
      </c>
      <c r="P74" s="104">
        <v>1333.8528905257722</v>
      </c>
      <c r="Q74" s="104">
        <v>1314.007629277565</v>
      </c>
      <c r="R74" s="104">
        <v>1393.5921131096302</v>
      </c>
      <c r="S74" s="104">
        <v>1413.3595535299314</v>
      </c>
      <c r="T74" s="104">
        <v>1395.3567324980918</v>
      </c>
      <c r="U74" s="104">
        <v>1404.4308125903526</v>
      </c>
      <c r="V74" s="104">
        <v>1444.9881441438097</v>
      </c>
      <c r="W74" s="104">
        <v>1453.5162972726159</v>
      </c>
      <c r="X74" s="104">
        <v>1095.2548048163444</v>
      </c>
      <c r="Y74" s="104">
        <v>1190.2107277805073</v>
      </c>
      <c r="DA74" s="132" t="s">
        <v>4160</v>
      </c>
    </row>
    <row r="75" spans="1:105" ht="12" customHeight="1" x14ac:dyDescent="0.25">
      <c r="A75" s="108" t="s">
        <v>53</v>
      </c>
      <c r="B75" s="98"/>
      <c r="C75" s="98">
        <v>542.24121098200021</v>
      </c>
      <c r="D75" s="98">
        <v>453.38844093765556</v>
      </c>
      <c r="E75" s="98">
        <v>326.50203670271702</v>
      </c>
      <c r="F75" s="98">
        <v>378.08889486694659</v>
      </c>
      <c r="G75" s="98">
        <v>602.43562327639154</v>
      </c>
      <c r="H75" s="98">
        <v>461.65748568295407</v>
      </c>
      <c r="I75" s="98">
        <v>340.61105541850009</v>
      </c>
      <c r="J75" s="98">
        <v>462.17880748889297</v>
      </c>
      <c r="K75" s="98">
        <v>653.38820393897765</v>
      </c>
      <c r="L75" s="98">
        <v>554.91422520986725</v>
      </c>
      <c r="M75" s="98">
        <v>320.29114236879337</v>
      </c>
      <c r="N75" s="98">
        <v>472.56366243460405</v>
      </c>
      <c r="O75" s="98">
        <v>370.82826532000524</v>
      </c>
      <c r="P75" s="98">
        <v>346.65856863354196</v>
      </c>
      <c r="Q75" s="98">
        <v>322.7932018749645</v>
      </c>
      <c r="R75" s="98">
        <v>409.52863316219162</v>
      </c>
      <c r="S75" s="98">
        <v>461.3389970180412</v>
      </c>
      <c r="T75" s="98">
        <v>447.83334955396356</v>
      </c>
      <c r="U75" s="98">
        <v>446.20627164293933</v>
      </c>
      <c r="V75" s="98">
        <v>464.86843750945809</v>
      </c>
      <c r="W75" s="98">
        <v>409.17136309199668</v>
      </c>
      <c r="X75" s="98">
        <v>316.85468602223699</v>
      </c>
      <c r="Y75" s="98">
        <v>328.23475045716759</v>
      </c>
      <c r="DA75" s="63" t="s">
        <v>4161</v>
      </c>
    </row>
    <row r="76" spans="1:105" ht="12" customHeight="1" x14ac:dyDescent="0.25">
      <c r="A76" s="108" t="s">
        <v>52</v>
      </c>
      <c r="B76" s="98"/>
      <c r="C76" s="98">
        <v>880.60321198341455</v>
      </c>
      <c r="D76" s="98">
        <v>944.71535230606059</v>
      </c>
      <c r="E76" s="98">
        <v>901.89493295056627</v>
      </c>
      <c r="F76" s="98">
        <v>967.84672633448588</v>
      </c>
      <c r="G76" s="98">
        <v>996.32110685347266</v>
      </c>
      <c r="H76" s="98">
        <v>952.22309617548342</v>
      </c>
      <c r="I76" s="98">
        <v>838.25510497348932</v>
      </c>
      <c r="J76" s="98">
        <v>871.1833338287056</v>
      </c>
      <c r="K76" s="98">
        <v>965.4799304974573</v>
      </c>
      <c r="L76" s="98">
        <v>857.2611342492936</v>
      </c>
      <c r="M76" s="98">
        <v>890.16461120490942</v>
      </c>
      <c r="N76" s="98">
        <v>940.85923846867286</v>
      </c>
      <c r="O76" s="98">
        <v>1020.2666148317988</v>
      </c>
      <c r="P76" s="98">
        <v>987.1943218922296</v>
      </c>
      <c r="Q76" s="98">
        <v>991.21442740260045</v>
      </c>
      <c r="R76" s="98">
        <v>984.06347994743908</v>
      </c>
      <c r="S76" s="98">
        <v>952.02055651189039</v>
      </c>
      <c r="T76" s="98">
        <v>947.52338294412789</v>
      </c>
      <c r="U76" s="98">
        <v>958.2245409474134</v>
      </c>
      <c r="V76" s="98">
        <v>980.1197066343517</v>
      </c>
      <c r="W76" s="98">
        <v>1044.3449341806192</v>
      </c>
      <c r="X76" s="98">
        <v>778.40011879410747</v>
      </c>
      <c r="Y76" s="98">
        <v>861.97597732333975</v>
      </c>
      <c r="DA76" s="63" t="s">
        <v>4162</v>
      </c>
    </row>
    <row r="77" spans="1:105" ht="12" customHeight="1" x14ac:dyDescent="0.25">
      <c r="A77" s="121" t="s">
        <v>54</v>
      </c>
      <c r="B77" s="122"/>
      <c r="C77" s="122">
        <v>508.01037750596589</v>
      </c>
      <c r="D77" s="122">
        <v>519.42528034920474</v>
      </c>
      <c r="E77" s="122">
        <v>529.32404893668115</v>
      </c>
      <c r="F77" s="122">
        <v>530.40885886669878</v>
      </c>
      <c r="G77" s="122">
        <v>532.80809496621623</v>
      </c>
      <c r="H77" s="122">
        <v>535.68546346183894</v>
      </c>
      <c r="I77" s="122">
        <v>507.79757881655524</v>
      </c>
      <c r="J77" s="122">
        <v>504.11886575026267</v>
      </c>
      <c r="K77" s="122">
        <v>478.0541818824218</v>
      </c>
      <c r="L77" s="122">
        <v>508.67397886583882</v>
      </c>
      <c r="M77" s="122">
        <v>474.33123295892591</v>
      </c>
      <c r="N77" s="122">
        <v>463.19894100188407</v>
      </c>
      <c r="O77" s="122">
        <v>445.80716684237234</v>
      </c>
      <c r="P77" s="122">
        <v>450.32193907479115</v>
      </c>
      <c r="Q77" s="122">
        <v>468.30572922845295</v>
      </c>
      <c r="R77" s="122">
        <v>458.72938603541195</v>
      </c>
      <c r="S77" s="122">
        <v>485.13264564495506</v>
      </c>
      <c r="T77" s="122">
        <v>480.4037560633941</v>
      </c>
      <c r="U77" s="122">
        <v>474.68825198452777</v>
      </c>
      <c r="V77" s="122">
        <v>486.50181569690727</v>
      </c>
      <c r="W77" s="122">
        <v>497.81173033570133</v>
      </c>
      <c r="X77" s="122">
        <v>461.8717966228424</v>
      </c>
      <c r="Y77" s="122">
        <v>422.63850057405534</v>
      </c>
      <c r="DA77" s="130" t="s">
        <v>4163</v>
      </c>
    </row>
    <row r="78" spans="1:105" ht="12" customHeight="1" x14ac:dyDescent="0.25">
      <c r="A78" s="97" t="s">
        <v>190</v>
      </c>
      <c r="B78" s="98"/>
      <c r="C78" s="98">
        <v>494.34825396925629</v>
      </c>
      <c r="D78" s="98">
        <v>505.32654780157827</v>
      </c>
      <c r="E78" s="98">
        <v>515.74483831097086</v>
      </c>
      <c r="F78" s="98">
        <v>503.31442350076674</v>
      </c>
      <c r="G78" s="98">
        <v>520.42412234724952</v>
      </c>
      <c r="H78" s="98">
        <v>508.31337883296476</v>
      </c>
      <c r="I78" s="98">
        <v>473.44444321956598</v>
      </c>
      <c r="J78" s="98">
        <v>469.13982440051183</v>
      </c>
      <c r="K78" s="98">
        <v>454.42335020373361</v>
      </c>
      <c r="L78" s="98">
        <v>483.1019426019617</v>
      </c>
      <c r="M78" s="98">
        <v>475.52303474643736</v>
      </c>
      <c r="N78" s="98">
        <v>432.46945632525404</v>
      </c>
      <c r="O78" s="98">
        <v>423.80595008793188</v>
      </c>
      <c r="P78" s="98">
        <v>419.19718918706087</v>
      </c>
      <c r="Q78" s="98">
        <v>431.63410270130055</v>
      </c>
      <c r="R78" s="98">
        <v>439.81678784334241</v>
      </c>
      <c r="S78" s="98">
        <v>464.79486463860104</v>
      </c>
      <c r="T78" s="98">
        <v>468.0662304778711</v>
      </c>
      <c r="U78" s="98">
        <v>473.33995258197939</v>
      </c>
      <c r="V78" s="98">
        <v>485.35266454073371</v>
      </c>
      <c r="W78" s="98">
        <v>495.16494135741323</v>
      </c>
      <c r="X78" s="98">
        <v>419.36338991185556</v>
      </c>
      <c r="Y78" s="98">
        <v>398.44713405645382</v>
      </c>
      <c r="DA78" s="63" t="s">
        <v>4164</v>
      </c>
    </row>
    <row r="79" spans="1:105" ht="12" customHeight="1" x14ac:dyDescent="0.25">
      <c r="A79" s="109" t="s">
        <v>120</v>
      </c>
      <c r="B79" s="33"/>
      <c r="C79" s="33">
        <v>525.51253689472185</v>
      </c>
      <c r="D79" s="33">
        <v>539.19749970205999</v>
      </c>
      <c r="E79" s="33">
        <v>545.39780907213037</v>
      </c>
      <c r="F79" s="33">
        <v>565.70705737045864</v>
      </c>
      <c r="G79" s="33">
        <v>550.61298801003079</v>
      </c>
      <c r="H79" s="33">
        <v>571.92367762177548</v>
      </c>
      <c r="I79" s="33">
        <v>552.36433123403253</v>
      </c>
      <c r="J79" s="33">
        <v>549.20217268053761</v>
      </c>
      <c r="K79" s="33">
        <v>523.21956510939106</v>
      </c>
      <c r="L79" s="33">
        <v>542.43617223731019</v>
      </c>
      <c r="M79" s="33">
        <v>471.6602129259187</v>
      </c>
      <c r="N79" s="33">
        <v>519.31534947985062</v>
      </c>
      <c r="O79" s="33">
        <v>488.67596140387832</v>
      </c>
      <c r="P79" s="33">
        <v>496.19986408304419</v>
      </c>
      <c r="Q79" s="33">
        <v>502.10582176051258</v>
      </c>
      <c r="R79" s="33">
        <v>481.44687905677534</v>
      </c>
      <c r="S79" s="33">
        <v>507.74521101554416</v>
      </c>
      <c r="T79" s="33">
        <v>494.79544706817762</v>
      </c>
      <c r="U79" s="33">
        <v>476.78162254277856</v>
      </c>
      <c r="V79" s="33">
        <v>488.23272944320604</v>
      </c>
      <c r="W79" s="33">
        <v>501.28260692820919</v>
      </c>
      <c r="X79" s="33">
        <v>537.1516833042931</v>
      </c>
      <c r="Y79" s="33">
        <v>472.1973948792637</v>
      </c>
      <c r="DA79" s="60" t="s">
        <v>4165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204</v>
      </c>
      <c r="B81" s="117"/>
      <c r="C81" s="117">
        <f t="shared" ref="C81:Q81" si="28">C82+C85+C87+C100</f>
        <v>8204.4628051801283</v>
      </c>
      <c r="D81" s="117">
        <f t="shared" si="28"/>
        <v>8355.5242163256607</v>
      </c>
      <c r="E81" s="117">
        <f t="shared" si="28"/>
        <v>9291.0727640625355</v>
      </c>
      <c r="F81" s="117">
        <f t="shared" si="28"/>
        <v>8440.7901823066804</v>
      </c>
      <c r="G81" s="117">
        <f t="shared" si="28"/>
        <v>8494.12532667286</v>
      </c>
      <c r="H81" s="117">
        <f t="shared" si="28"/>
        <v>8132.8680448701434</v>
      </c>
      <c r="I81" s="117">
        <f t="shared" si="28"/>
        <v>8150.8349386716272</v>
      </c>
      <c r="J81" s="117">
        <f t="shared" si="28"/>
        <v>8001.2990720035477</v>
      </c>
      <c r="K81" s="117">
        <f t="shared" si="28"/>
        <v>7817.3497459891551</v>
      </c>
      <c r="L81" s="117">
        <f t="shared" si="28"/>
        <v>8891.0474210945158</v>
      </c>
      <c r="M81" s="117">
        <f t="shared" si="28"/>
        <v>7797.1218923195156</v>
      </c>
      <c r="N81" s="117">
        <f t="shared" si="28"/>
        <v>8102.6695686702642</v>
      </c>
      <c r="O81" s="117">
        <f t="shared" si="28"/>
        <v>8191.7910678257558</v>
      </c>
      <c r="P81" s="117">
        <f t="shared" si="28"/>
        <v>7180.2173944621154</v>
      </c>
      <c r="Q81" s="117">
        <f t="shared" si="28"/>
        <v>7188.2856424618712</v>
      </c>
      <c r="R81" s="117">
        <f t="shared" ref="R81:V81" si="29">R82+R85+R87+R100</f>
        <v>7523.5739199939608</v>
      </c>
      <c r="S81" s="117">
        <f t="shared" si="29"/>
        <v>7252.4177721014285</v>
      </c>
      <c r="T81" s="117">
        <f t="shared" si="29"/>
        <v>7928.2911190933646</v>
      </c>
      <c r="U81" s="117">
        <f t="shared" si="29"/>
        <v>7148.3865812530757</v>
      </c>
      <c r="V81" s="117">
        <f t="shared" si="29"/>
        <v>6651.7547981477865</v>
      </c>
      <c r="W81" s="117">
        <f t="shared" ref="W81:Y81" si="30">W82+W85+W87+W100</f>
        <v>6428.3199150500468</v>
      </c>
      <c r="X81" s="117">
        <f t="shared" si="30"/>
        <v>5459.2137505684577</v>
      </c>
      <c r="Y81" s="117">
        <f t="shared" si="30"/>
        <v>4662.9840471175512</v>
      </c>
      <c r="DA81" s="129" t="s">
        <v>4166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6462.8962827674331</v>
      </c>
      <c r="D82" s="122">
        <f t="shared" si="31"/>
        <v>6569.3830722691309</v>
      </c>
      <c r="E82" s="122">
        <f t="shared" si="31"/>
        <v>7320.3506338708503</v>
      </c>
      <c r="F82" s="122">
        <f t="shared" si="31"/>
        <v>6704.2847660574862</v>
      </c>
      <c r="G82" s="122">
        <f t="shared" si="31"/>
        <v>6627.5072837093066</v>
      </c>
      <c r="H82" s="122">
        <f t="shared" si="31"/>
        <v>6207.758472153213</v>
      </c>
      <c r="I82" s="122">
        <f t="shared" si="31"/>
        <v>6256.9432764270878</v>
      </c>
      <c r="J82" s="122">
        <f t="shared" si="31"/>
        <v>6281.0713975977533</v>
      </c>
      <c r="K82" s="122">
        <f t="shared" si="31"/>
        <v>6199.3932284419452</v>
      </c>
      <c r="L82" s="122">
        <f t="shared" si="31"/>
        <v>7173.3357757009826</v>
      </c>
      <c r="M82" s="122">
        <f t="shared" si="31"/>
        <v>6051.3878064526543</v>
      </c>
      <c r="N82" s="122">
        <f t="shared" si="31"/>
        <v>6278.4577706877244</v>
      </c>
      <c r="O82" s="122">
        <f t="shared" si="31"/>
        <v>6512.0875808088231</v>
      </c>
      <c r="P82" s="122">
        <f t="shared" si="31"/>
        <v>5602.2021398339293</v>
      </c>
      <c r="Q82" s="122">
        <f t="shared" si="31"/>
        <v>5513.9433874248944</v>
      </c>
      <c r="R82" s="122">
        <f t="shared" ref="R82:V82" si="32">SUM(R83:R84)</f>
        <v>5747.8145262687376</v>
      </c>
      <c r="S82" s="122">
        <f t="shared" si="32"/>
        <v>5357.4818715899019</v>
      </c>
      <c r="T82" s="122">
        <f t="shared" si="32"/>
        <v>5916.1763819585194</v>
      </c>
      <c r="U82" s="122">
        <f t="shared" si="32"/>
        <v>5250.7455581810991</v>
      </c>
      <c r="V82" s="122">
        <f t="shared" si="32"/>
        <v>4813.9773142962795</v>
      </c>
      <c r="W82" s="122">
        <f t="shared" ref="W82:Y82" si="33">SUM(W83:W84)</f>
        <v>4546.1035833229325</v>
      </c>
      <c r="X82" s="122">
        <f t="shared" si="33"/>
        <v>3698.1084325117508</v>
      </c>
      <c r="Y82" s="122">
        <f t="shared" si="33"/>
        <v>3046.9373437876925</v>
      </c>
      <c r="DA82" s="130" t="s">
        <v>4167</v>
      </c>
    </row>
    <row r="83" spans="1:105" ht="12" customHeight="1" x14ac:dyDescent="0.25">
      <c r="A83" s="97" t="s">
        <v>200</v>
      </c>
      <c r="B83" s="98"/>
      <c r="C83" s="98">
        <v>6403.3264874020988</v>
      </c>
      <c r="D83" s="98">
        <v>6511.8132372970458</v>
      </c>
      <c r="E83" s="98">
        <v>7260.260138231255</v>
      </c>
      <c r="F83" s="98">
        <v>6651.6582870473503</v>
      </c>
      <c r="G83" s="98">
        <v>6574.599864110015</v>
      </c>
      <c r="H83" s="98">
        <v>6157.3273159883465</v>
      </c>
      <c r="I83" s="98">
        <v>6207.2035097604876</v>
      </c>
      <c r="J83" s="98">
        <v>6233.2975590389296</v>
      </c>
      <c r="K83" s="98">
        <v>6153.1788522296765</v>
      </c>
      <c r="L83" s="98">
        <v>7117.8887184818741</v>
      </c>
      <c r="M83" s="98">
        <v>6006.1658598126232</v>
      </c>
      <c r="N83" s="98">
        <v>6232.3272010670516</v>
      </c>
      <c r="O83" s="98">
        <v>6464.6247047343904</v>
      </c>
      <c r="P83" s="98">
        <v>5562.2650726750117</v>
      </c>
      <c r="Q83" s="98">
        <v>5475.4801906718376</v>
      </c>
      <c r="R83" s="98">
        <v>5708.1875973290162</v>
      </c>
      <c r="S83" s="98">
        <v>5320.4059935566984</v>
      </c>
      <c r="T83" s="98">
        <v>5876.0030898029072</v>
      </c>
      <c r="U83" s="98">
        <v>5214.7901731262073</v>
      </c>
      <c r="V83" s="98">
        <v>4781.8057353215936</v>
      </c>
      <c r="W83" s="98">
        <v>4514.2174064153596</v>
      </c>
      <c r="X83" s="98">
        <v>3671.5085711215402</v>
      </c>
      <c r="Y83" s="98">
        <v>3025.885891131702</v>
      </c>
      <c r="DA83" s="63" t="s">
        <v>4168</v>
      </c>
    </row>
    <row r="84" spans="1:105" ht="12" customHeight="1" x14ac:dyDescent="0.25">
      <c r="A84" s="97" t="s">
        <v>53</v>
      </c>
      <c r="B84" s="98"/>
      <c r="C84" s="98">
        <v>59.569795365334315</v>
      </c>
      <c r="D84" s="98">
        <v>57.569834972085303</v>
      </c>
      <c r="E84" s="98">
        <v>60.090495639595382</v>
      </c>
      <c r="F84" s="98">
        <v>52.626479010136165</v>
      </c>
      <c r="G84" s="98">
        <v>52.907419599291579</v>
      </c>
      <c r="H84" s="98">
        <v>50.431156164866621</v>
      </c>
      <c r="I84" s="98">
        <v>49.739766666600467</v>
      </c>
      <c r="J84" s="98">
        <v>47.773838558823286</v>
      </c>
      <c r="K84" s="98">
        <v>46.214376212268562</v>
      </c>
      <c r="L84" s="98">
        <v>55.447057219108757</v>
      </c>
      <c r="M84" s="98">
        <v>45.221946640031184</v>
      </c>
      <c r="N84" s="98">
        <v>46.130569620672539</v>
      </c>
      <c r="O84" s="98">
        <v>47.462876074432891</v>
      </c>
      <c r="P84" s="98">
        <v>39.937067158917642</v>
      </c>
      <c r="Q84" s="98">
        <v>38.463196753057133</v>
      </c>
      <c r="R84" s="98">
        <v>39.626928939721267</v>
      </c>
      <c r="S84" s="98">
        <v>37.075878033203118</v>
      </c>
      <c r="T84" s="98">
        <v>40.173292155612238</v>
      </c>
      <c r="U84" s="98">
        <v>35.955385054891508</v>
      </c>
      <c r="V84" s="98">
        <v>32.171578974685659</v>
      </c>
      <c r="W84" s="98">
        <v>31.886176907573333</v>
      </c>
      <c r="X84" s="98">
        <v>26.599861390210723</v>
      </c>
      <c r="Y84" s="98">
        <v>21.051452655990332</v>
      </c>
      <c r="DA84" s="63" t="s">
        <v>4169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80.725811269157958</v>
      </c>
      <c r="D85" s="122">
        <f t="shared" si="34"/>
        <v>123.24090369257318</v>
      </c>
      <c r="E85" s="122">
        <f t="shared" si="34"/>
        <v>304.6257030516291</v>
      </c>
      <c r="F85" s="122">
        <f t="shared" si="34"/>
        <v>102.91325891557813</v>
      </c>
      <c r="G85" s="122">
        <f t="shared" si="34"/>
        <v>150.83788649303341</v>
      </c>
      <c r="H85" s="122">
        <f t="shared" si="34"/>
        <v>194.18121622940313</v>
      </c>
      <c r="I85" s="122">
        <f t="shared" si="34"/>
        <v>212.76576903600423</v>
      </c>
      <c r="J85" s="122">
        <f t="shared" si="34"/>
        <v>139.22198014072501</v>
      </c>
      <c r="K85" s="122">
        <f t="shared" si="34"/>
        <v>141.92401253568266</v>
      </c>
      <c r="L85" s="122">
        <f t="shared" si="34"/>
        <v>138.40205218657579</v>
      </c>
      <c r="M85" s="122">
        <f t="shared" si="34"/>
        <v>139.93804128244736</v>
      </c>
      <c r="N85" s="122">
        <f t="shared" si="34"/>
        <v>247.55727150429342</v>
      </c>
      <c r="O85" s="122">
        <f t="shared" si="34"/>
        <v>111.95471284888606</v>
      </c>
      <c r="P85" s="122">
        <f t="shared" si="34"/>
        <v>73.819102850104855</v>
      </c>
      <c r="Q85" s="122">
        <f t="shared" si="34"/>
        <v>126.52189199273054</v>
      </c>
      <c r="R85" s="122">
        <f t="shared" si="34"/>
        <v>169.43810952627442</v>
      </c>
      <c r="S85" s="122">
        <f t="shared" si="34"/>
        <v>185.96587964418876</v>
      </c>
      <c r="T85" s="122">
        <f t="shared" si="34"/>
        <v>180.63285713580342</v>
      </c>
      <c r="U85" s="122">
        <f t="shared" si="34"/>
        <v>162.84001145131808</v>
      </c>
      <c r="V85" s="122">
        <f t="shared" si="34"/>
        <v>124.37936771982191</v>
      </c>
      <c r="W85" s="122">
        <f t="shared" si="34"/>
        <v>141.27835839020935</v>
      </c>
      <c r="X85" s="122">
        <f t="shared" si="34"/>
        <v>158.20317140734414</v>
      </c>
      <c r="Y85" s="122">
        <f t="shared" si="34"/>
        <v>184.43581717953046</v>
      </c>
      <c r="DA85" s="130" t="s">
        <v>4170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80.725811269157958</v>
      </c>
      <c r="D86" s="98">
        <f>IF(RES_hhdet_in_tes!D86=0,0,RES_hhdet_in_tes!D86*1000*11630/RES_hhdet_in_new!D83)</f>
        <v>123.24090369257318</v>
      </c>
      <c r="E86" s="98">
        <f>IF(RES_hhdet_in_tes!E86=0,0,RES_hhdet_in_tes!E86*1000*11630/RES_hhdet_in_new!E83)</f>
        <v>304.6257030516291</v>
      </c>
      <c r="F86" s="98">
        <f>IF(RES_hhdet_in_tes!F86=0,0,RES_hhdet_in_tes!F86*1000*11630/RES_hhdet_in_new!F83)</f>
        <v>102.91325891557813</v>
      </c>
      <c r="G86" s="98">
        <f>IF(RES_hhdet_in_tes!G86=0,0,RES_hhdet_in_tes!G86*1000*11630/RES_hhdet_in_new!G83)</f>
        <v>150.83788649303341</v>
      </c>
      <c r="H86" s="98">
        <f>IF(RES_hhdet_in_tes!H86=0,0,RES_hhdet_in_tes!H86*1000*11630/RES_hhdet_in_new!H83)</f>
        <v>194.18121622940313</v>
      </c>
      <c r="I86" s="98">
        <f>IF(RES_hhdet_in_tes!I86=0,0,RES_hhdet_in_tes!I86*1000*11630/RES_hhdet_in_new!I83)</f>
        <v>212.76576903600423</v>
      </c>
      <c r="J86" s="98">
        <f>IF(RES_hhdet_in_tes!J86=0,0,RES_hhdet_in_tes!J86*1000*11630/RES_hhdet_in_new!J83)</f>
        <v>139.22198014072501</v>
      </c>
      <c r="K86" s="98">
        <f>IF(RES_hhdet_in_tes!K86=0,0,RES_hhdet_in_tes!K86*1000*11630/RES_hhdet_in_new!K83)</f>
        <v>141.92401253568266</v>
      </c>
      <c r="L86" s="98">
        <f>IF(RES_hhdet_in_tes!L86=0,0,RES_hhdet_in_tes!L86*1000*11630/RES_hhdet_in_new!L83)</f>
        <v>138.40205218657579</v>
      </c>
      <c r="M86" s="98">
        <f>IF(RES_hhdet_in_tes!M86=0,0,RES_hhdet_in_tes!M86*1000*11630/RES_hhdet_in_new!M83)</f>
        <v>139.93804128244736</v>
      </c>
      <c r="N86" s="98">
        <f>IF(RES_hhdet_in_tes!N86=0,0,RES_hhdet_in_tes!N86*1000*11630/RES_hhdet_in_new!N83)</f>
        <v>247.55727150429342</v>
      </c>
      <c r="O86" s="98">
        <f>IF(RES_hhdet_in_tes!O86=0,0,RES_hhdet_in_tes!O86*1000*11630/RES_hhdet_in_new!O83)</f>
        <v>111.95471284888606</v>
      </c>
      <c r="P86" s="98">
        <f>IF(RES_hhdet_in_tes!P86=0,0,RES_hhdet_in_tes!P86*1000*11630/RES_hhdet_in_new!P83)</f>
        <v>73.819102850104855</v>
      </c>
      <c r="Q86" s="98">
        <f>IF(RES_hhdet_in_tes!Q86=0,0,RES_hhdet_in_tes!Q86*1000*11630/RES_hhdet_in_new!Q83)</f>
        <v>126.52189199273054</v>
      </c>
      <c r="R86" s="98">
        <f>IF(RES_hhdet_in_tes!R86=0,0,RES_hhdet_in_tes!R86*1000*11630/RES_hhdet_in_new!R83)</f>
        <v>169.43810952627442</v>
      </c>
      <c r="S86" s="98">
        <f>IF(RES_hhdet_in_tes!S86=0,0,RES_hhdet_in_tes!S86*1000*11630/RES_hhdet_in_new!S83)</f>
        <v>185.96587964418876</v>
      </c>
      <c r="T86" s="98">
        <f>IF(RES_hhdet_in_tes!T86=0,0,RES_hhdet_in_tes!T86*1000*11630/RES_hhdet_in_new!T83)</f>
        <v>180.63285713580342</v>
      </c>
      <c r="U86" s="98">
        <f>IF(RES_hhdet_in_tes!U86=0,0,RES_hhdet_in_tes!U86*1000*11630/RES_hhdet_in_new!U83)</f>
        <v>162.84001145131808</v>
      </c>
      <c r="V86" s="98">
        <f>IF(RES_hhdet_in_tes!V86=0,0,RES_hhdet_in_tes!V86*1000*11630/RES_hhdet_in_new!V83)</f>
        <v>124.37936771982191</v>
      </c>
      <c r="W86" s="98">
        <f>IF(RES_hhdet_in_tes!W86=0,0,RES_hhdet_in_tes!W86*1000*11630/RES_hhdet_in_new!W83)</f>
        <v>141.27835839020935</v>
      </c>
      <c r="X86" s="98">
        <f>IF(RES_hhdet_in_tes!X86=0,0,RES_hhdet_in_tes!X86*1000*11630/RES_hhdet_in_new!X83)</f>
        <v>158.20317140734414</v>
      </c>
      <c r="Y86" s="98">
        <f>IF(RES_hhdet_in_tes!Y86=0,0,RES_hhdet_in_tes!Y86*1000*11630/RES_hhdet_in_new!Y83)</f>
        <v>184.43581717953046</v>
      </c>
      <c r="DA86" s="63" t="s">
        <v>4171</v>
      </c>
    </row>
    <row r="87" spans="1:105" ht="12" customHeight="1" x14ac:dyDescent="0.25">
      <c r="A87" s="121" t="s">
        <v>55</v>
      </c>
      <c r="B87" s="122"/>
      <c r="C87" s="122">
        <v>1037.959789282351</v>
      </c>
      <c r="D87" s="122">
        <v>1089.026213322418</v>
      </c>
      <c r="E87" s="122">
        <v>1089.943000268142</v>
      </c>
      <c r="F87" s="122">
        <v>1073.1010433915026</v>
      </c>
      <c r="G87" s="122">
        <v>1120.487397193333</v>
      </c>
      <c r="H87" s="122">
        <v>1133.7540469437183</v>
      </c>
      <c r="I87" s="122">
        <v>1121.7762317014844</v>
      </c>
      <c r="J87" s="122">
        <v>1059.2912213429004</v>
      </c>
      <c r="K87" s="122">
        <v>995.61719373954702</v>
      </c>
      <c r="L87" s="122">
        <v>1067.6553495888777</v>
      </c>
      <c r="M87" s="122">
        <v>1073.0904750770389</v>
      </c>
      <c r="N87" s="122">
        <v>1055.2569249965086</v>
      </c>
      <c r="O87" s="122">
        <v>1066.353469996355</v>
      </c>
      <c r="P87" s="122">
        <v>1039.9816013397021</v>
      </c>
      <c r="Q87" s="122">
        <v>1052.2369581169623</v>
      </c>
      <c r="R87" s="122">
        <v>1107.8218970611483</v>
      </c>
      <c r="S87" s="122">
        <v>1170.9314850781484</v>
      </c>
      <c r="T87" s="122">
        <v>1281.0850546379511</v>
      </c>
      <c r="U87" s="122">
        <v>1196.2676748417755</v>
      </c>
      <c r="V87" s="122">
        <v>1185.9937692643393</v>
      </c>
      <c r="W87" s="122">
        <v>1210.3432290265614</v>
      </c>
      <c r="X87" s="122">
        <v>1084.6864439259937</v>
      </c>
      <c r="Y87" s="122">
        <v>941.58084539397612</v>
      </c>
      <c r="DA87" s="130" t="s">
        <v>4172</v>
      </c>
    </row>
    <row r="88" spans="1:105" ht="12" customHeight="1" x14ac:dyDescent="0.25">
      <c r="A88" s="97" t="s">
        <v>132</v>
      </c>
      <c r="B88" s="98"/>
      <c r="C88" s="98">
        <v>912.76001018682803</v>
      </c>
      <c r="D88" s="98">
        <v>930.24125725111651</v>
      </c>
      <c r="E88" s="98">
        <v>987.80232946752369</v>
      </c>
      <c r="F88" s="98">
        <v>916.43166442527468</v>
      </c>
      <c r="G88" s="98">
        <v>1062.0032622852978</v>
      </c>
      <c r="H88" s="98">
        <v>1116.6836025505897</v>
      </c>
      <c r="I88" s="98">
        <v>1230.0853064597482</v>
      </c>
      <c r="J88" s="98">
        <v>1181.0031732139016</v>
      </c>
      <c r="K88" s="98">
        <v>1080.3152009324649</v>
      </c>
      <c r="L88" s="98">
        <v>1150.7073012422079</v>
      </c>
      <c r="M88" s="98">
        <v>1228.5523261115593</v>
      </c>
      <c r="N88" s="98">
        <v>1194.1672572857474</v>
      </c>
      <c r="O88" s="98">
        <v>1208.8987257522685</v>
      </c>
      <c r="P88" s="98">
        <v>1035.0159206770452</v>
      </c>
      <c r="Q88" s="98">
        <v>1067.3404960611833</v>
      </c>
      <c r="R88" s="98">
        <v>1076.1780660857282</v>
      </c>
      <c r="S88" s="98">
        <v>1070.5076515557112</v>
      </c>
      <c r="T88" s="98">
        <v>1350.021003797124</v>
      </c>
      <c r="U88" s="98">
        <v>1226.1405987738485</v>
      </c>
      <c r="V88" s="98">
        <v>1216.5106393191547</v>
      </c>
      <c r="W88" s="98">
        <v>1256.0142380245729</v>
      </c>
      <c r="X88" s="98">
        <v>1124.3303353585461</v>
      </c>
      <c r="Y88" s="98">
        <v>983.1972468754318</v>
      </c>
      <c r="DA88" s="63" t="s">
        <v>4173</v>
      </c>
    </row>
    <row r="89" spans="1:105" ht="12" customHeight="1" x14ac:dyDescent="0.25">
      <c r="A89" s="97" t="s">
        <v>131</v>
      </c>
      <c r="B89" s="98"/>
      <c r="C89" s="98">
        <v>1481.8547163191986</v>
      </c>
      <c r="D89" s="98">
        <v>1387.205892867132</v>
      </c>
      <c r="E89" s="98">
        <v>1556.2074225325966</v>
      </c>
      <c r="F89" s="98">
        <v>1465.0108832748392</v>
      </c>
      <c r="G89" s="98">
        <v>1501.8122180462808</v>
      </c>
      <c r="H89" s="98">
        <v>1587.0803434169441</v>
      </c>
      <c r="I89" s="98">
        <v>1620.1099653003262</v>
      </c>
      <c r="J89" s="98">
        <v>1480.5406207091921</v>
      </c>
      <c r="K89" s="98">
        <v>1369.5552536887219</v>
      </c>
      <c r="L89" s="98">
        <v>1467.4938192197428</v>
      </c>
      <c r="M89" s="98">
        <v>1191.2526632205661</v>
      </c>
      <c r="N89" s="98">
        <v>1077.2350283063554</v>
      </c>
      <c r="O89" s="98">
        <v>1267.203158928256</v>
      </c>
      <c r="P89" s="98">
        <v>1028.9717736971782</v>
      </c>
      <c r="Q89" s="98">
        <v>1036.5562077596373</v>
      </c>
      <c r="R89" s="98">
        <v>998.00877443742058</v>
      </c>
      <c r="S89" s="98">
        <v>949.17402588875439</v>
      </c>
      <c r="T89" s="98">
        <v>1541.1532385662372</v>
      </c>
      <c r="U89" s="98">
        <v>1178.0423466482887</v>
      </c>
      <c r="V89" s="98">
        <v>1389.563736799827</v>
      </c>
      <c r="W89" s="98">
        <v>1405.6925385696479</v>
      </c>
      <c r="X89" s="98">
        <v>996.61924877785646</v>
      </c>
      <c r="Y89" s="98">
        <v>841.62735307383184</v>
      </c>
      <c r="DA89" s="63" t="s">
        <v>4174</v>
      </c>
    </row>
    <row r="90" spans="1:105" ht="12" customHeight="1" x14ac:dyDescent="0.25">
      <c r="A90" s="100" t="s">
        <v>200</v>
      </c>
      <c r="B90" s="101"/>
      <c r="C90" s="101">
        <v>546.63774508675363</v>
      </c>
      <c r="D90" s="101">
        <v>581.0915124456036</v>
      </c>
      <c r="E90" s="101">
        <v>643.8876626944857</v>
      </c>
      <c r="F90" s="101">
        <v>624.08020085641397</v>
      </c>
      <c r="G90" s="101">
        <v>624.29091258958397</v>
      </c>
      <c r="H90" s="101">
        <v>637.85573571928512</v>
      </c>
      <c r="I90" s="101">
        <v>744.75035089908238</v>
      </c>
      <c r="J90" s="101">
        <v>584.06843164771306</v>
      </c>
      <c r="K90" s="101">
        <v>543.67835265254394</v>
      </c>
      <c r="L90" s="101">
        <v>543.20820650797828</v>
      </c>
      <c r="M90" s="101">
        <v>403.29713298540076</v>
      </c>
      <c r="N90" s="101">
        <v>304.69940066712928</v>
      </c>
      <c r="O90" s="101">
        <v>519.63381392926817</v>
      </c>
      <c r="P90" s="101">
        <v>362.86992925296829</v>
      </c>
      <c r="Q90" s="101">
        <v>401.19377884511272</v>
      </c>
      <c r="R90" s="101">
        <v>437.54804008291268</v>
      </c>
      <c r="S90" s="101">
        <v>223.49591116903127</v>
      </c>
      <c r="T90" s="101">
        <v>760.16850417284786</v>
      </c>
      <c r="U90" s="101">
        <v>422.06698062322909</v>
      </c>
      <c r="V90" s="101">
        <v>517.84111505862109</v>
      </c>
      <c r="W90" s="101">
        <v>552.38630138504641</v>
      </c>
      <c r="X90" s="101">
        <v>305.98642175342422</v>
      </c>
      <c r="Y90" s="101">
        <v>252.92406446809923</v>
      </c>
      <c r="DA90" s="131" t="s">
        <v>4175</v>
      </c>
    </row>
    <row r="91" spans="1:105" ht="12" customHeight="1" x14ac:dyDescent="0.25">
      <c r="A91" s="103" t="s">
        <v>52</v>
      </c>
      <c r="B91" s="104"/>
      <c r="C91" s="104">
        <v>935.21697123244496</v>
      </c>
      <c r="D91" s="104">
        <v>806.11438042152827</v>
      </c>
      <c r="E91" s="104">
        <v>912.31975983811174</v>
      </c>
      <c r="F91" s="104">
        <v>840.93068241842514</v>
      </c>
      <c r="G91" s="104">
        <v>877.52130545669729</v>
      </c>
      <c r="H91" s="104">
        <v>949.22460769765894</v>
      </c>
      <c r="I91" s="104">
        <v>875.3596144012447</v>
      </c>
      <c r="J91" s="104">
        <v>896.47218906147941</v>
      </c>
      <c r="K91" s="104">
        <v>825.87690103617831</v>
      </c>
      <c r="L91" s="104">
        <v>924.28561271176432</v>
      </c>
      <c r="M91" s="104">
        <v>787.95553023516504</v>
      </c>
      <c r="N91" s="104">
        <v>772.53562763922616</v>
      </c>
      <c r="O91" s="104">
        <v>747.56934499898773</v>
      </c>
      <c r="P91" s="104">
        <v>666.10184444420963</v>
      </c>
      <c r="Q91" s="104">
        <v>635.36242891452457</v>
      </c>
      <c r="R91" s="104">
        <v>560.46073435450774</v>
      </c>
      <c r="S91" s="104">
        <v>725.678114719723</v>
      </c>
      <c r="T91" s="104">
        <v>780.98473439338932</v>
      </c>
      <c r="U91" s="104">
        <v>755.9753660250592</v>
      </c>
      <c r="V91" s="104">
        <v>871.72262174120567</v>
      </c>
      <c r="W91" s="104">
        <v>853.30623718460197</v>
      </c>
      <c r="X91" s="104">
        <v>690.63282702443178</v>
      </c>
      <c r="Y91" s="104">
        <v>588.7032886057325</v>
      </c>
      <c r="DA91" s="132" t="s">
        <v>4176</v>
      </c>
    </row>
    <row r="92" spans="1:105" ht="12" customHeight="1" x14ac:dyDescent="0.25">
      <c r="A92" s="106" t="s">
        <v>124</v>
      </c>
      <c r="B92" s="101"/>
      <c r="C92" s="101">
        <v>937.13186979115824</v>
      </c>
      <c r="D92" s="101">
        <v>945.88829063117896</v>
      </c>
      <c r="E92" s="101">
        <v>934.86028688138833</v>
      </c>
      <c r="F92" s="101">
        <v>962.33042154350267</v>
      </c>
      <c r="G92" s="101">
        <v>1035.6933524171541</v>
      </c>
      <c r="H92" s="101">
        <v>949.05124619353455</v>
      </c>
      <c r="I92" s="101">
        <v>892.30046626402077</v>
      </c>
      <c r="J92" s="101">
        <v>834.25780623074263</v>
      </c>
      <c r="K92" s="101">
        <v>817.28785763662211</v>
      </c>
      <c r="L92" s="101">
        <v>890.80014015957795</v>
      </c>
      <c r="M92" s="101">
        <v>846.58347035357031</v>
      </c>
      <c r="N92" s="101">
        <v>824.09612008766067</v>
      </c>
      <c r="O92" s="101">
        <v>836.88856539873711</v>
      </c>
      <c r="P92" s="101">
        <v>873.3274491701535</v>
      </c>
      <c r="Q92" s="101">
        <v>925.16680691877286</v>
      </c>
      <c r="R92" s="101">
        <v>967.81725230842744</v>
      </c>
      <c r="S92" s="101">
        <v>1006.6254012658068</v>
      </c>
      <c r="T92" s="101">
        <v>1154.2048844985145</v>
      </c>
      <c r="U92" s="101">
        <v>1012.8722856832801</v>
      </c>
      <c r="V92" s="101">
        <v>969.55134209940172</v>
      </c>
      <c r="W92" s="101">
        <v>941.40664047623579</v>
      </c>
      <c r="X92" s="101">
        <v>907.30511978874381</v>
      </c>
      <c r="Y92" s="101">
        <v>773.17101020491634</v>
      </c>
      <c r="DA92" s="131" t="s">
        <v>4177</v>
      </c>
    </row>
    <row r="93" spans="1:105" ht="12" customHeight="1" x14ac:dyDescent="0.25">
      <c r="A93" s="107" t="s">
        <v>123</v>
      </c>
      <c r="B93" s="104"/>
      <c r="C93" s="104">
        <v>890.69880496134522</v>
      </c>
      <c r="D93" s="104">
        <v>898.1115272899151</v>
      </c>
      <c r="E93" s="104">
        <v>860.42833543338452</v>
      </c>
      <c r="F93" s="104">
        <v>981.60417162848796</v>
      </c>
      <c r="G93" s="104">
        <v>961.20702519071676</v>
      </c>
      <c r="H93" s="104">
        <v>957.5518147853694</v>
      </c>
      <c r="I93" s="104">
        <v>806.19402941844567</v>
      </c>
      <c r="J93" s="104">
        <v>861.89185661845272</v>
      </c>
      <c r="K93" s="104">
        <v>800.38265109683232</v>
      </c>
      <c r="L93" s="104">
        <v>899.91104671160588</v>
      </c>
      <c r="M93" s="104">
        <v>837.77148730711212</v>
      </c>
      <c r="N93" s="104">
        <v>789.30689576272857</v>
      </c>
      <c r="O93" s="104">
        <v>828.45224407845478</v>
      </c>
      <c r="P93" s="104">
        <v>814.21017299831988</v>
      </c>
      <c r="Q93" s="104">
        <v>769.55116735311253</v>
      </c>
      <c r="R93" s="104">
        <v>864.54991382313506</v>
      </c>
      <c r="S93" s="104">
        <v>778.90167013319149</v>
      </c>
      <c r="T93" s="104">
        <v>1060.0996813159265</v>
      </c>
      <c r="U93" s="104">
        <v>851.75595643404961</v>
      </c>
      <c r="V93" s="104">
        <v>954.44103202789302</v>
      </c>
      <c r="W93" s="104">
        <v>905.20278777066858</v>
      </c>
      <c r="X93" s="104">
        <v>821.29404097494944</v>
      </c>
      <c r="Y93" s="104">
        <v>854.92846276824025</v>
      </c>
      <c r="DA93" s="132" t="s">
        <v>4178</v>
      </c>
    </row>
    <row r="94" spans="1:105" ht="12" customHeight="1" x14ac:dyDescent="0.25">
      <c r="A94" s="108" t="s">
        <v>50</v>
      </c>
      <c r="B94" s="98"/>
      <c r="C94" s="98">
        <v>188.43798148764398</v>
      </c>
      <c r="D94" s="98">
        <v>201.94378887364502</v>
      </c>
      <c r="E94" s="98">
        <v>154.8529266652161</v>
      </c>
      <c r="F94" s="98">
        <v>236.7035148858225</v>
      </c>
      <c r="G94" s="98">
        <v>218.68524936442174</v>
      </c>
      <c r="H94" s="98">
        <v>225.28701225202238</v>
      </c>
      <c r="I94" s="98">
        <v>105.86129934279197</v>
      </c>
      <c r="J94" s="98">
        <v>150.91444789474733</v>
      </c>
      <c r="K94" s="98">
        <v>116.66411135346226</v>
      </c>
      <c r="L94" s="98">
        <v>151.22970830462239</v>
      </c>
      <c r="M94" s="98">
        <v>115.26412993787237</v>
      </c>
      <c r="N94" s="98">
        <v>89.499701373666497</v>
      </c>
      <c r="O94" s="98">
        <v>66.509649077988499</v>
      </c>
      <c r="P94" s="98">
        <v>99.059978440413005</v>
      </c>
      <c r="Q94" s="98">
        <v>107.02401413975917</v>
      </c>
      <c r="R94" s="98">
        <v>161.45969162422432</v>
      </c>
      <c r="S94" s="98">
        <v>98.921396987906689</v>
      </c>
      <c r="T94" s="98">
        <v>263.61726587650332</v>
      </c>
      <c r="U94" s="98">
        <v>131.66383607298499</v>
      </c>
      <c r="V94" s="98">
        <v>155.37687500329537</v>
      </c>
      <c r="W94" s="98">
        <v>137.45094607273666</v>
      </c>
      <c r="X94" s="98">
        <v>98.059767373165201</v>
      </c>
      <c r="Y94" s="98">
        <v>111.0175110922859</v>
      </c>
      <c r="DA94" s="63" t="s">
        <v>4179</v>
      </c>
    </row>
    <row r="95" spans="1:105" ht="12" customHeight="1" x14ac:dyDescent="0.25">
      <c r="A95" s="108" t="s">
        <v>52</v>
      </c>
      <c r="B95" s="98"/>
      <c r="C95" s="98">
        <v>702.26082347370129</v>
      </c>
      <c r="D95" s="98">
        <v>696.16773841627014</v>
      </c>
      <c r="E95" s="98">
        <v>705.57540876816859</v>
      </c>
      <c r="F95" s="98">
        <v>744.90065674266543</v>
      </c>
      <c r="G95" s="98">
        <v>742.5217758262952</v>
      </c>
      <c r="H95" s="98">
        <v>732.26480253334694</v>
      </c>
      <c r="I95" s="98">
        <v>700.33273007565356</v>
      </c>
      <c r="J95" s="98">
        <v>710.97740872370537</v>
      </c>
      <c r="K95" s="98">
        <v>683.71853974337012</v>
      </c>
      <c r="L95" s="98">
        <v>748.68133840698374</v>
      </c>
      <c r="M95" s="98">
        <v>722.5073573692398</v>
      </c>
      <c r="N95" s="98">
        <v>699.80719438906226</v>
      </c>
      <c r="O95" s="98">
        <v>761.94259500046633</v>
      </c>
      <c r="P95" s="98">
        <v>715.15019455790673</v>
      </c>
      <c r="Q95" s="98">
        <v>662.52715321335347</v>
      </c>
      <c r="R95" s="98">
        <v>703.09022219891096</v>
      </c>
      <c r="S95" s="98">
        <v>679.98027314528474</v>
      </c>
      <c r="T95" s="98">
        <v>796.48241543942288</v>
      </c>
      <c r="U95" s="98">
        <v>720.09212036106464</v>
      </c>
      <c r="V95" s="98">
        <v>799.06415702459742</v>
      </c>
      <c r="W95" s="98">
        <v>767.75184169793215</v>
      </c>
      <c r="X95" s="98">
        <v>723.23427360178425</v>
      </c>
      <c r="Y95" s="98">
        <v>743.91095167595461</v>
      </c>
      <c r="DA95" s="63" t="s">
        <v>4180</v>
      </c>
    </row>
    <row r="96" spans="1:105" ht="12" customHeight="1" x14ac:dyDescent="0.25">
      <c r="A96" s="106" t="s">
        <v>122</v>
      </c>
      <c r="B96" s="101"/>
      <c r="C96" s="101">
        <v>1078.1747420065547</v>
      </c>
      <c r="D96" s="101">
        <v>1134.2026826019235</v>
      </c>
      <c r="E96" s="101">
        <v>1103.3096631031906</v>
      </c>
      <c r="F96" s="101">
        <v>1155.8909398175185</v>
      </c>
      <c r="G96" s="101">
        <v>1123.7614505157351</v>
      </c>
      <c r="H96" s="101">
        <v>1140.4619545477055</v>
      </c>
      <c r="I96" s="101">
        <v>1076.6480400021776</v>
      </c>
      <c r="J96" s="101">
        <v>1020.7999702587288</v>
      </c>
      <c r="K96" s="101">
        <v>941.53133352232032</v>
      </c>
      <c r="L96" s="101">
        <v>1071.196341116796</v>
      </c>
      <c r="M96" s="101">
        <v>1022.7063819468676</v>
      </c>
      <c r="N96" s="101">
        <v>1036.6979743547595</v>
      </c>
      <c r="O96" s="101">
        <v>1064.0015776590274</v>
      </c>
      <c r="P96" s="101">
        <v>1057.1957020248569</v>
      </c>
      <c r="Q96" s="101">
        <v>1043.4081384087567</v>
      </c>
      <c r="R96" s="101">
        <v>1111.3264525699221</v>
      </c>
      <c r="S96" s="101">
        <v>1184.3057158635238</v>
      </c>
      <c r="T96" s="101">
        <v>1184.4613947496907</v>
      </c>
      <c r="U96" s="101">
        <v>1145.0824888894133</v>
      </c>
      <c r="V96" s="101">
        <v>1193.8127618099647</v>
      </c>
      <c r="W96" s="101">
        <v>1162.7931995145555</v>
      </c>
      <c r="X96" s="101">
        <v>1100.7306508449931</v>
      </c>
      <c r="Y96" s="101">
        <v>976.51608552667074</v>
      </c>
      <c r="DA96" s="131" t="s">
        <v>4181</v>
      </c>
    </row>
    <row r="97" spans="1:105" ht="12" customHeight="1" x14ac:dyDescent="0.25">
      <c r="A97" s="107" t="s">
        <v>121</v>
      </c>
      <c r="B97" s="104"/>
      <c r="C97" s="104">
        <v>1282.021353493707</v>
      </c>
      <c r="D97" s="104">
        <v>1468.04419984775</v>
      </c>
      <c r="E97" s="104">
        <v>1519.0912390203916</v>
      </c>
      <c r="F97" s="104">
        <v>1364.0630748458302</v>
      </c>
      <c r="G97" s="104">
        <v>1380.6668282940786</v>
      </c>
      <c r="H97" s="104">
        <v>1402.8004078473441</v>
      </c>
      <c r="I97" s="104">
        <v>1285.5864419709944</v>
      </c>
      <c r="J97" s="104">
        <v>1150.8645163801514</v>
      </c>
      <c r="K97" s="104">
        <v>1174.7315059973564</v>
      </c>
      <c r="L97" s="104">
        <v>1103.8472820042805</v>
      </c>
      <c r="M97" s="104">
        <v>1301.2603475522517</v>
      </c>
      <c r="N97" s="104">
        <v>1177.8127563442106</v>
      </c>
      <c r="O97" s="104">
        <v>1099.9173442861591</v>
      </c>
      <c r="P97" s="104">
        <v>1088.924935811187</v>
      </c>
      <c r="Q97" s="104">
        <v>1156.5858386630662</v>
      </c>
      <c r="R97" s="104">
        <v>1234.2413354104945</v>
      </c>
      <c r="S97" s="104">
        <v>1386.0575840924255</v>
      </c>
      <c r="T97" s="104">
        <v>1348.3509887288108</v>
      </c>
      <c r="U97" s="104">
        <v>1338.962554225621</v>
      </c>
      <c r="V97" s="104">
        <v>1248.4054800019699</v>
      </c>
      <c r="W97" s="104">
        <v>1320.7927592386188</v>
      </c>
      <c r="X97" s="104">
        <v>1110.7180485207691</v>
      </c>
      <c r="Y97" s="104">
        <v>924.78949922982258</v>
      </c>
      <c r="DA97" s="132" t="s">
        <v>4182</v>
      </c>
    </row>
    <row r="98" spans="1:105" ht="12" customHeight="1" x14ac:dyDescent="0.25">
      <c r="A98" s="108" t="s">
        <v>53</v>
      </c>
      <c r="B98" s="98"/>
      <c r="C98" s="98">
        <v>459.48420442893757</v>
      </c>
      <c r="D98" s="98">
        <v>585.28783001399688</v>
      </c>
      <c r="E98" s="98">
        <v>615.0213475996635</v>
      </c>
      <c r="F98" s="98">
        <v>517.24450268450335</v>
      </c>
      <c r="G98" s="98">
        <v>498.26639360097971</v>
      </c>
      <c r="H98" s="98">
        <v>504.51445671882254</v>
      </c>
      <c r="I98" s="98">
        <v>440.91562516550709</v>
      </c>
      <c r="J98" s="98">
        <v>331.67006295680631</v>
      </c>
      <c r="K98" s="98">
        <v>354.15566338367705</v>
      </c>
      <c r="L98" s="98">
        <v>355.81619402498512</v>
      </c>
      <c r="M98" s="98">
        <v>430.09992430444822</v>
      </c>
      <c r="N98" s="98">
        <v>331.29385992890752</v>
      </c>
      <c r="O98" s="98">
        <v>269.05497700023392</v>
      </c>
      <c r="P98" s="98">
        <v>280.18963159159176</v>
      </c>
      <c r="Q98" s="98">
        <v>297.50946195206802</v>
      </c>
      <c r="R98" s="98">
        <v>342.17138579070524</v>
      </c>
      <c r="S98" s="98">
        <v>487.95669362037057</v>
      </c>
      <c r="T98" s="98">
        <v>473.69745378500875</v>
      </c>
      <c r="U98" s="98">
        <v>444.49963688071051</v>
      </c>
      <c r="V98" s="98">
        <v>332.76328680779113</v>
      </c>
      <c r="W98" s="98">
        <v>435.58654622598516</v>
      </c>
      <c r="X98" s="98">
        <v>270.72817291798833</v>
      </c>
      <c r="Y98" s="98">
        <v>179.25674307939599</v>
      </c>
      <c r="DA98" s="63" t="s">
        <v>4183</v>
      </c>
    </row>
    <row r="99" spans="1:105" ht="12" customHeight="1" x14ac:dyDescent="0.25">
      <c r="A99" s="108" t="s">
        <v>52</v>
      </c>
      <c r="B99" s="98"/>
      <c r="C99" s="98">
        <v>822.53714906476944</v>
      </c>
      <c r="D99" s="98">
        <v>882.75636983375318</v>
      </c>
      <c r="E99" s="98">
        <v>904.06989142072769</v>
      </c>
      <c r="F99" s="98">
        <v>846.81857216132698</v>
      </c>
      <c r="G99" s="98">
        <v>882.40043469309865</v>
      </c>
      <c r="H99" s="98">
        <v>898.28595112852167</v>
      </c>
      <c r="I99" s="98">
        <v>844.6708168054879</v>
      </c>
      <c r="J99" s="98">
        <v>819.19445342334507</v>
      </c>
      <c r="K99" s="98">
        <v>820.57584261367936</v>
      </c>
      <c r="L99" s="98">
        <v>748.03108797929519</v>
      </c>
      <c r="M99" s="98">
        <v>871.16042324780381</v>
      </c>
      <c r="N99" s="98">
        <v>846.51889641530317</v>
      </c>
      <c r="O99" s="98">
        <v>830.86236728592485</v>
      </c>
      <c r="P99" s="98">
        <v>808.73530421959504</v>
      </c>
      <c r="Q99" s="98">
        <v>859.07637671099826</v>
      </c>
      <c r="R99" s="98">
        <v>892.06994961978887</v>
      </c>
      <c r="S99" s="98">
        <v>898.10089047205486</v>
      </c>
      <c r="T99" s="98">
        <v>874.65353494380145</v>
      </c>
      <c r="U99" s="98">
        <v>894.46291734491103</v>
      </c>
      <c r="V99" s="98">
        <v>915.64219319417896</v>
      </c>
      <c r="W99" s="98">
        <v>885.20621301263384</v>
      </c>
      <c r="X99" s="98">
        <v>839.98987560278044</v>
      </c>
      <c r="Y99" s="98">
        <v>745.53275615042651</v>
      </c>
      <c r="DA99" s="63" t="s">
        <v>4184</v>
      </c>
    </row>
    <row r="100" spans="1:105" ht="12" customHeight="1" x14ac:dyDescent="0.25">
      <c r="A100" s="121" t="s">
        <v>54</v>
      </c>
      <c r="B100" s="122"/>
      <c r="C100" s="122">
        <v>622.88092186118524</v>
      </c>
      <c r="D100" s="122">
        <v>573.87402704153851</v>
      </c>
      <c r="E100" s="122">
        <v>576.15342687191321</v>
      </c>
      <c r="F100" s="122">
        <v>560.49111394211366</v>
      </c>
      <c r="G100" s="122">
        <v>595.29275927718572</v>
      </c>
      <c r="H100" s="122">
        <v>597.17430954380916</v>
      </c>
      <c r="I100" s="122">
        <v>559.34966150705111</v>
      </c>
      <c r="J100" s="122">
        <v>521.71447292216828</v>
      </c>
      <c r="K100" s="122">
        <v>480.41531127198004</v>
      </c>
      <c r="L100" s="122">
        <v>511.65424361807948</v>
      </c>
      <c r="M100" s="122">
        <v>532.70556950737489</v>
      </c>
      <c r="N100" s="122">
        <v>521.39760148173787</v>
      </c>
      <c r="O100" s="122">
        <v>501.39530417169186</v>
      </c>
      <c r="P100" s="122">
        <v>464.21455043837904</v>
      </c>
      <c r="Q100" s="122">
        <v>495.58340492728468</v>
      </c>
      <c r="R100" s="122">
        <v>498.49938713779983</v>
      </c>
      <c r="S100" s="122">
        <v>538.03853578918893</v>
      </c>
      <c r="T100" s="122">
        <v>550.39682536109058</v>
      </c>
      <c r="U100" s="122">
        <v>538.53333677888327</v>
      </c>
      <c r="V100" s="122">
        <v>527.40434686734557</v>
      </c>
      <c r="W100" s="122">
        <v>530.5947443103438</v>
      </c>
      <c r="X100" s="122">
        <v>518.21570272336908</v>
      </c>
      <c r="Y100" s="122">
        <v>490.03004075635164</v>
      </c>
      <c r="DA100" s="130" t="s">
        <v>4185</v>
      </c>
    </row>
    <row r="101" spans="1:105" ht="12" customHeight="1" x14ac:dyDescent="0.25">
      <c r="A101" s="97" t="s">
        <v>203</v>
      </c>
      <c r="B101" s="98"/>
      <c r="C101" s="98">
        <v>674.61212157568764</v>
      </c>
      <c r="D101" s="98">
        <v>634.66017749948287</v>
      </c>
      <c r="E101" s="98">
        <v>614.42502980972563</v>
      </c>
      <c r="F101" s="98">
        <v>544.32918790394751</v>
      </c>
      <c r="G101" s="98">
        <v>662.51157803845547</v>
      </c>
      <c r="H101" s="98">
        <v>653.90619430247011</v>
      </c>
      <c r="I101" s="98">
        <v>747.52629898819941</v>
      </c>
      <c r="J101" s="98">
        <v>660.93870858758567</v>
      </c>
      <c r="K101" s="98">
        <v>658.6342179571659</v>
      </c>
      <c r="L101" s="98">
        <v>552.29115774515128</v>
      </c>
      <c r="M101" s="98">
        <v>725.95146408418066</v>
      </c>
      <c r="N101" s="98">
        <v>713.71404848829616</v>
      </c>
      <c r="O101" s="98">
        <v>643.71325596133966</v>
      </c>
      <c r="P101" s="98">
        <v>570.25515173325891</v>
      </c>
      <c r="Q101" s="98">
        <v>629.14553243371279</v>
      </c>
      <c r="R101" s="98">
        <v>569.63126616895522</v>
      </c>
      <c r="S101" s="98">
        <v>584.48314572519973</v>
      </c>
      <c r="T101" s="98">
        <v>656.3394370988799</v>
      </c>
      <c r="U101" s="98">
        <v>632.09539171005622</v>
      </c>
      <c r="V101" s="98">
        <v>623.13966162000634</v>
      </c>
      <c r="W101" s="98">
        <v>674.2864541704497</v>
      </c>
      <c r="X101" s="98">
        <v>599.32048421174261</v>
      </c>
      <c r="Y101" s="98">
        <v>546.52242861738023</v>
      </c>
      <c r="DA101" s="63" t="s">
        <v>4186</v>
      </c>
    </row>
    <row r="102" spans="1:105" ht="12" customHeight="1" x14ac:dyDescent="0.25">
      <c r="A102" s="97" t="s">
        <v>50</v>
      </c>
      <c r="B102" s="98"/>
      <c r="C102" s="98">
        <v>669.42151033337211</v>
      </c>
      <c r="D102" s="98">
        <v>560.43141123672592</v>
      </c>
      <c r="E102" s="98">
        <v>584.91311280872435</v>
      </c>
      <c r="F102" s="98">
        <v>521.99030960942741</v>
      </c>
      <c r="G102" s="98">
        <v>619.20013085442633</v>
      </c>
      <c r="H102" s="98">
        <v>551.20371929437374</v>
      </c>
      <c r="I102" s="98">
        <v>539.80888365279941</v>
      </c>
      <c r="J102" s="98">
        <v>463.62118268665029</v>
      </c>
      <c r="K102" s="98">
        <v>480.05930126561617</v>
      </c>
      <c r="L102" s="98">
        <v>495.35135627691415</v>
      </c>
      <c r="M102" s="98">
        <v>552.9124697534603</v>
      </c>
      <c r="N102" s="98">
        <v>486.53007458471245</v>
      </c>
      <c r="O102" s="98">
        <v>454.38332270280091</v>
      </c>
      <c r="P102" s="98">
        <v>449.44349351380987</v>
      </c>
      <c r="Q102" s="98">
        <v>468.78709929334053</v>
      </c>
      <c r="R102" s="98">
        <v>463.80929233739346</v>
      </c>
      <c r="S102" s="98">
        <v>516.55889404901359</v>
      </c>
      <c r="T102" s="98">
        <v>527.4331325303433</v>
      </c>
      <c r="U102" s="98">
        <v>536.39933018143176</v>
      </c>
      <c r="V102" s="98">
        <v>497.06763011106432</v>
      </c>
      <c r="W102" s="98">
        <v>471.93382853517119</v>
      </c>
      <c r="X102" s="98">
        <v>448.98549723809305</v>
      </c>
      <c r="Y102" s="98">
        <v>418.22506627366795</v>
      </c>
      <c r="DA102" s="63" t="s">
        <v>4187</v>
      </c>
    </row>
    <row r="103" spans="1:105" ht="12" customHeight="1" x14ac:dyDescent="0.25">
      <c r="A103" s="109" t="s">
        <v>120</v>
      </c>
      <c r="B103" s="33"/>
      <c r="C103" s="33">
        <v>598.37387482162785</v>
      </c>
      <c r="D103" s="33">
        <v>576.8911123203851</v>
      </c>
      <c r="E103" s="33">
        <v>567.99722285386088</v>
      </c>
      <c r="F103" s="33">
        <v>585.01275037139487</v>
      </c>
      <c r="G103" s="33">
        <v>577.56595881661497</v>
      </c>
      <c r="H103" s="33">
        <v>609.31477999796198</v>
      </c>
      <c r="I103" s="33">
        <v>552.63979869232594</v>
      </c>
      <c r="J103" s="33">
        <v>525.57414813999878</v>
      </c>
      <c r="K103" s="33">
        <v>462.82768943195526</v>
      </c>
      <c r="L103" s="33">
        <v>514.39536997775656</v>
      </c>
      <c r="M103" s="33">
        <v>502.13763314005917</v>
      </c>
      <c r="N103" s="33">
        <v>506.36703664486407</v>
      </c>
      <c r="O103" s="33">
        <v>500.77799215453484</v>
      </c>
      <c r="P103" s="33">
        <v>458.69190158046604</v>
      </c>
      <c r="Q103" s="33">
        <v>488.84711016157826</v>
      </c>
      <c r="R103" s="33">
        <v>503.28459364778763</v>
      </c>
      <c r="S103" s="33">
        <v>539.53286489083928</v>
      </c>
      <c r="T103" s="33">
        <v>541.97636034398965</v>
      </c>
      <c r="U103" s="33">
        <v>527.840125354674</v>
      </c>
      <c r="V103" s="33">
        <v>525.8394377196762</v>
      </c>
      <c r="W103" s="33">
        <v>536.32978400520608</v>
      </c>
      <c r="X103" s="33">
        <v>538.13128234579494</v>
      </c>
      <c r="Y103" s="33">
        <v>516.79672426926493</v>
      </c>
      <c r="DA103" s="60" t="s">
        <v>4188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207</v>
      </c>
      <c r="B105" s="117"/>
      <c r="C105" s="117">
        <f t="shared" ref="C105:Q105" si="35">C106+C109+C111+C120</f>
        <v>4944.3483379921718</v>
      </c>
      <c r="D105" s="117">
        <f t="shared" si="35"/>
        <v>8539.8894429075972</v>
      </c>
      <c r="E105" s="117">
        <f t="shared" si="35"/>
        <v>8958.5254598563843</v>
      </c>
      <c r="F105" s="117">
        <f t="shared" si="35"/>
        <v>9827.3053052292271</v>
      </c>
      <c r="G105" s="117">
        <f t="shared" si="35"/>
        <v>9766.4985078648588</v>
      </c>
      <c r="H105" s="117">
        <f t="shared" si="35"/>
        <v>8435.8975018953806</v>
      </c>
      <c r="I105" s="117">
        <f t="shared" si="35"/>
        <v>7371.4249904010676</v>
      </c>
      <c r="J105" s="117">
        <f t="shared" si="35"/>
        <v>7345.9437883540249</v>
      </c>
      <c r="K105" s="117">
        <f t="shared" si="35"/>
        <v>8325.1062558401773</v>
      </c>
      <c r="L105" s="117">
        <f t="shared" si="35"/>
        <v>10416.327462293373</v>
      </c>
      <c r="M105" s="117">
        <f t="shared" si="35"/>
        <v>10170.625964586394</v>
      </c>
      <c r="N105" s="117">
        <f t="shared" si="35"/>
        <v>10617.898448431597</v>
      </c>
      <c r="O105" s="117">
        <f t="shared" si="35"/>
        <v>9819.3416897516381</v>
      </c>
      <c r="P105" s="117">
        <f t="shared" si="35"/>
        <v>8982.3885416800968</v>
      </c>
      <c r="Q105" s="117">
        <f t="shared" si="35"/>
        <v>8979.5417916183033</v>
      </c>
      <c r="R105" s="117">
        <f t="shared" ref="R105:V105" si="36">R106+R109+R111+R120</f>
        <v>8513.2634089389485</v>
      </c>
      <c r="S105" s="117">
        <f t="shared" si="36"/>
        <v>7811.4168415190024</v>
      </c>
      <c r="T105" s="117">
        <f t="shared" si="36"/>
        <v>7354.8563890997621</v>
      </c>
      <c r="U105" s="117">
        <f t="shared" si="36"/>
        <v>7634.2838302920682</v>
      </c>
      <c r="V105" s="117">
        <f t="shared" si="36"/>
        <v>7313.3902386972049</v>
      </c>
      <c r="W105" s="117">
        <f t="shared" ref="W105:Y105" si="37">W106+W109+W111+W120</f>
        <v>6667.2843015961444</v>
      </c>
      <c r="X105" s="117">
        <f t="shared" si="37"/>
        <v>5694.0495261180149</v>
      </c>
      <c r="Y105" s="117">
        <f t="shared" si="37"/>
        <v>4736.3258341777346</v>
      </c>
      <c r="DA105" s="129" t="s">
        <v>4189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3995.3784050154245</v>
      </c>
      <c r="D106" s="122">
        <f t="shared" si="38"/>
        <v>7201.0611378328731</v>
      </c>
      <c r="E106" s="122">
        <f t="shared" si="38"/>
        <v>7130.9265539191738</v>
      </c>
      <c r="F106" s="122">
        <f t="shared" si="38"/>
        <v>8025.3259536792511</v>
      </c>
      <c r="G106" s="122">
        <f t="shared" si="38"/>
        <v>7975.424675353981</v>
      </c>
      <c r="H106" s="122">
        <f t="shared" si="38"/>
        <v>6725.0559111929833</v>
      </c>
      <c r="I106" s="122">
        <f t="shared" si="38"/>
        <v>5500.1006292577604</v>
      </c>
      <c r="J106" s="122">
        <f t="shared" si="38"/>
        <v>5699.8148152899721</v>
      </c>
      <c r="K106" s="122">
        <f t="shared" si="38"/>
        <v>6530.4356955829689</v>
      </c>
      <c r="L106" s="122">
        <f t="shared" si="38"/>
        <v>8345.7206846663157</v>
      </c>
      <c r="M106" s="122">
        <f t="shared" si="38"/>
        <v>7896.9412102800607</v>
      </c>
      <c r="N106" s="122">
        <f t="shared" si="38"/>
        <v>8449.1932989109118</v>
      </c>
      <c r="O106" s="122">
        <f t="shared" si="38"/>
        <v>7906.8261448366657</v>
      </c>
      <c r="P106" s="122">
        <f t="shared" si="38"/>
        <v>7065.322068837595</v>
      </c>
      <c r="Q106" s="122">
        <f t="shared" si="38"/>
        <v>6989.7763566615176</v>
      </c>
      <c r="R106" s="122">
        <f t="shared" ref="R106:V106" si="39">SUM(R107:R108)</f>
        <v>6520.2649107294683</v>
      </c>
      <c r="S106" s="122">
        <f t="shared" si="39"/>
        <v>5867.9929524269382</v>
      </c>
      <c r="T106" s="122">
        <f t="shared" si="39"/>
        <v>5314.0468519452234</v>
      </c>
      <c r="U106" s="122">
        <f t="shared" si="39"/>
        <v>5589.2805153781464</v>
      </c>
      <c r="V106" s="122">
        <f t="shared" si="39"/>
        <v>5283.4215103786537</v>
      </c>
      <c r="W106" s="122">
        <f t="shared" ref="W106:Y106" si="40">SUM(W107:W108)</f>
        <v>4535.2764152193649</v>
      </c>
      <c r="X106" s="122">
        <f t="shared" si="40"/>
        <v>3590.9397643731791</v>
      </c>
      <c r="Y106" s="122">
        <f t="shared" si="40"/>
        <v>2937.4522601495223</v>
      </c>
      <c r="DA106" s="130" t="s">
        <v>4190</v>
      </c>
    </row>
    <row r="107" spans="1:105" ht="12" customHeight="1" x14ac:dyDescent="0.25">
      <c r="A107" s="97" t="s">
        <v>198</v>
      </c>
      <c r="B107" s="98"/>
      <c r="C107" s="98">
        <v>3985.5435924070862</v>
      </c>
      <c r="D107" s="98">
        <v>7183.9937486481294</v>
      </c>
      <c r="E107" s="98">
        <v>7105.2375383002936</v>
      </c>
      <c r="F107" s="98">
        <v>7993.0040163825443</v>
      </c>
      <c r="G107" s="98">
        <v>7944.5307268920451</v>
      </c>
      <c r="H107" s="98">
        <v>6703.9102097284476</v>
      </c>
      <c r="I107" s="98">
        <v>5486.3196537480817</v>
      </c>
      <c r="J107" s="98">
        <v>5684.6718437521013</v>
      </c>
      <c r="K107" s="98">
        <v>6512.7252959450916</v>
      </c>
      <c r="L107" s="98">
        <v>8320.6155294797754</v>
      </c>
      <c r="M107" s="98">
        <v>7866.5484321550784</v>
      </c>
      <c r="N107" s="98">
        <v>8416.4127831141031</v>
      </c>
      <c r="O107" s="98">
        <v>7877.1860649966538</v>
      </c>
      <c r="P107" s="98">
        <v>7038.9021031331722</v>
      </c>
      <c r="Q107" s="98">
        <v>6963.4244131333926</v>
      </c>
      <c r="R107" s="98">
        <v>6495.9915637385848</v>
      </c>
      <c r="S107" s="98">
        <v>5848.3722898783708</v>
      </c>
      <c r="T107" s="98">
        <v>5295.092846212593</v>
      </c>
      <c r="U107" s="98">
        <v>5569.3190009829777</v>
      </c>
      <c r="V107" s="98">
        <v>5264.3955679553574</v>
      </c>
      <c r="W107" s="98">
        <v>4519.1293959872564</v>
      </c>
      <c r="X107" s="98">
        <v>3578.6267894609568</v>
      </c>
      <c r="Y107" s="98">
        <v>2927.7141121193422</v>
      </c>
      <c r="DA107" s="63" t="s">
        <v>4191</v>
      </c>
    </row>
    <row r="108" spans="1:105" ht="12" customHeight="1" x14ac:dyDescent="0.25">
      <c r="A108" s="97" t="s">
        <v>53</v>
      </c>
      <c r="B108" s="98"/>
      <c r="C108" s="98">
        <v>9.834812608338213</v>
      </c>
      <c r="D108" s="98">
        <v>17.067389184743412</v>
      </c>
      <c r="E108" s="98">
        <v>25.689015618880429</v>
      </c>
      <c r="F108" s="98">
        <v>32.321937296707048</v>
      </c>
      <c r="G108" s="98">
        <v>30.893948461935736</v>
      </c>
      <c r="H108" s="98">
        <v>21.145701464535435</v>
      </c>
      <c r="I108" s="98">
        <v>13.780975509678521</v>
      </c>
      <c r="J108" s="98">
        <v>15.142971537871105</v>
      </c>
      <c r="K108" s="98">
        <v>17.710399637876893</v>
      </c>
      <c r="L108" s="98">
        <v>25.105155186540383</v>
      </c>
      <c r="M108" s="98">
        <v>30.392778124982467</v>
      </c>
      <c r="N108" s="98">
        <v>32.78051579680816</v>
      </c>
      <c r="O108" s="98">
        <v>29.64007984001222</v>
      </c>
      <c r="P108" s="98">
        <v>26.419965704422427</v>
      </c>
      <c r="Q108" s="98">
        <v>26.351943528125375</v>
      </c>
      <c r="R108" s="98">
        <v>24.273346990883383</v>
      </c>
      <c r="S108" s="98">
        <v>19.620662548567729</v>
      </c>
      <c r="T108" s="98">
        <v>18.954005732630087</v>
      </c>
      <c r="U108" s="98">
        <v>19.961514395168781</v>
      </c>
      <c r="V108" s="98">
        <v>19.025942423296215</v>
      </c>
      <c r="W108" s="98">
        <v>16.147019232108089</v>
      </c>
      <c r="X108" s="98">
        <v>12.312974912222376</v>
      </c>
      <c r="Y108" s="98">
        <v>9.7381480301801293</v>
      </c>
      <c r="DA108" s="63" t="s">
        <v>4192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66.743199318681661</v>
      </c>
      <c r="D109" s="122">
        <f t="shared" si="41"/>
        <v>73.818887007913801</v>
      </c>
      <c r="E109" s="122">
        <f t="shared" si="41"/>
        <v>77.13216971703396</v>
      </c>
      <c r="F109" s="122">
        <f t="shared" si="41"/>
        <v>59.804727014699218</v>
      </c>
      <c r="G109" s="122">
        <f t="shared" si="41"/>
        <v>55.40370657028997</v>
      </c>
      <c r="H109" s="122">
        <f t="shared" si="41"/>
        <v>116.79967057514656</v>
      </c>
      <c r="I109" s="122">
        <f t="shared" si="41"/>
        <v>178.12701875887802</v>
      </c>
      <c r="J109" s="122">
        <f t="shared" si="41"/>
        <v>85.453447463912951</v>
      </c>
      <c r="K109" s="122">
        <f t="shared" si="41"/>
        <v>75.324366133248887</v>
      </c>
      <c r="L109" s="122">
        <f t="shared" si="41"/>
        <v>140.37112692806878</v>
      </c>
      <c r="M109" s="122">
        <f t="shared" si="41"/>
        <v>90.426474811278183</v>
      </c>
      <c r="N109" s="122">
        <f t="shared" si="41"/>
        <v>80.343267213896937</v>
      </c>
      <c r="O109" s="122">
        <f t="shared" si="41"/>
        <v>54.682862746439838</v>
      </c>
      <c r="P109" s="122">
        <f t="shared" si="41"/>
        <v>29.064005746919555</v>
      </c>
      <c r="Q109" s="122">
        <f t="shared" si="41"/>
        <v>40.254992788204305</v>
      </c>
      <c r="R109" s="122">
        <f t="shared" si="41"/>
        <v>28.544387311540149</v>
      </c>
      <c r="S109" s="122">
        <f t="shared" si="41"/>
        <v>64.452364795662263</v>
      </c>
      <c r="T109" s="122">
        <f t="shared" si="41"/>
        <v>51.16599554511977</v>
      </c>
      <c r="U109" s="122">
        <f t="shared" si="41"/>
        <v>49.896936725474482</v>
      </c>
      <c r="V109" s="122">
        <f t="shared" si="41"/>
        <v>50.30500477589662</v>
      </c>
      <c r="W109" s="122">
        <f t="shared" si="41"/>
        <v>18.565055874630708</v>
      </c>
      <c r="X109" s="122">
        <f t="shared" si="41"/>
        <v>43.77267789302217</v>
      </c>
      <c r="Y109" s="122">
        <f t="shared" si="41"/>
        <v>76.909310116375195</v>
      </c>
      <c r="DA109" s="130" t="s">
        <v>4193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66.743199318681661</v>
      </c>
      <c r="D110" s="98">
        <f>IF(RES_hhdet_in_tes!D110=0,0,RES_hhdet_in_tes!D110*1000*11630/RES_hhdet_in_new!D107)</f>
        <v>73.818887007913801</v>
      </c>
      <c r="E110" s="98">
        <f>IF(RES_hhdet_in_tes!E110=0,0,RES_hhdet_in_tes!E110*1000*11630/RES_hhdet_in_new!E107)</f>
        <v>77.13216971703396</v>
      </c>
      <c r="F110" s="98">
        <f>IF(RES_hhdet_in_tes!F110=0,0,RES_hhdet_in_tes!F110*1000*11630/RES_hhdet_in_new!F107)</f>
        <v>59.804727014699218</v>
      </c>
      <c r="G110" s="98">
        <f>IF(RES_hhdet_in_tes!G110=0,0,RES_hhdet_in_tes!G110*1000*11630/RES_hhdet_in_new!G107)</f>
        <v>55.40370657028997</v>
      </c>
      <c r="H110" s="98">
        <f>IF(RES_hhdet_in_tes!H110=0,0,RES_hhdet_in_tes!H110*1000*11630/RES_hhdet_in_new!H107)</f>
        <v>116.79967057514656</v>
      </c>
      <c r="I110" s="98">
        <f>IF(RES_hhdet_in_tes!I110=0,0,RES_hhdet_in_tes!I110*1000*11630/RES_hhdet_in_new!I107)</f>
        <v>178.12701875887802</v>
      </c>
      <c r="J110" s="98">
        <f>IF(RES_hhdet_in_tes!J110=0,0,RES_hhdet_in_tes!J110*1000*11630/RES_hhdet_in_new!J107)</f>
        <v>85.453447463912951</v>
      </c>
      <c r="K110" s="98">
        <f>IF(RES_hhdet_in_tes!K110=0,0,RES_hhdet_in_tes!K110*1000*11630/RES_hhdet_in_new!K107)</f>
        <v>75.324366133248887</v>
      </c>
      <c r="L110" s="98">
        <f>IF(RES_hhdet_in_tes!L110=0,0,RES_hhdet_in_tes!L110*1000*11630/RES_hhdet_in_new!L107)</f>
        <v>140.37112692806878</v>
      </c>
      <c r="M110" s="98">
        <f>IF(RES_hhdet_in_tes!M110=0,0,RES_hhdet_in_tes!M110*1000*11630/RES_hhdet_in_new!M107)</f>
        <v>90.426474811278183</v>
      </c>
      <c r="N110" s="98">
        <f>IF(RES_hhdet_in_tes!N110=0,0,RES_hhdet_in_tes!N110*1000*11630/RES_hhdet_in_new!N107)</f>
        <v>80.343267213896937</v>
      </c>
      <c r="O110" s="98">
        <f>IF(RES_hhdet_in_tes!O110=0,0,RES_hhdet_in_tes!O110*1000*11630/RES_hhdet_in_new!O107)</f>
        <v>54.682862746439838</v>
      </c>
      <c r="P110" s="98">
        <f>IF(RES_hhdet_in_tes!P110=0,0,RES_hhdet_in_tes!P110*1000*11630/RES_hhdet_in_new!P107)</f>
        <v>29.064005746919555</v>
      </c>
      <c r="Q110" s="98">
        <f>IF(RES_hhdet_in_tes!Q110=0,0,RES_hhdet_in_tes!Q110*1000*11630/RES_hhdet_in_new!Q107)</f>
        <v>40.254992788204305</v>
      </c>
      <c r="R110" s="98">
        <f>IF(RES_hhdet_in_tes!R110=0,0,RES_hhdet_in_tes!R110*1000*11630/RES_hhdet_in_new!R107)</f>
        <v>28.544387311540149</v>
      </c>
      <c r="S110" s="98">
        <f>IF(RES_hhdet_in_tes!S110=0,0,RES_hhdet_in_tes!S110*1000*11630/RES_hhdet_in_new!S107)</f>
        <v>64.452364795662263</v>
      </c>
      <c r="T110" s="98">
        <f>IF(RES_hhdet_in_tes!T110=0,0,RES_hhdet_in_tes!T110*1000*11630/RES_hhdet_in_new!T107)</f>
        <v>51.16599554511977</v>
      </c>
      <c r="U110" s="98">
        <f>IF(RES_hhdet_in_tes!U110=0,0,RES_hhdet_in_tes!U110*1000*11630/RES_hhdet_in_new!U107)</f>
        <v>49.896936725474482</v>
      </c>
      <c r="V110" s="98">
        <f>IF(RES_hhdet_in_tes!V110=0,0,RES_hhdet_in_tes!V110*1000*11630/RES_hhdet_in_new!V107)</f>
        <v>50.30500477589662</v>
      </c>
      <c r="W110" s="98">
        <f>IF(RES_hhdet_in_tes!W110=0,0,RES_hhdet_in_tes!W110*1000*11630/RES_hhdet_in_new!W107)</f>
        <v>18.565055874630708</v>
      </c>
      <c r="X110" s="98">
        <f>IF(RES_hhdet_in_tes!X110=0,0,RES_hhdet_in_tes!X110*1000*11630/RES_hhdet_in_new!X107)</f>
        <v>43.77267789302217</v>
      </c>
      <c r="Y110" s="98">
        <f>IF(RES_hhdet_in_tes!Y110=0,0,RES_hhdet_in_tes!Y110*1000*11630/RES_hhdet_in_new!Y107)</f>
        <v>76.909310116375195</v>
      </c>
      <c r="DA110" s="63" t="s">
        <v>4194</v>
      </c>
    </row>
    <row r="111" spans="1:105" ht="12" customHeight="1" x14ac:dyDescent="0.25">
      <c r="A111" s="121" t="s">
        <v>55</v>
      </c>
      <c r="B111" s="122"/>
      <c r="C111" s="122">
        <v>517.99866263406864</v>
      </c>
      <c r="D111" s="122">
        <v>896.13683053645627</v>
      </c>
      <c r="E111" s="122">
        <v>1151.1706582221429</v>
      </c>
      <c r="F111" s="122">
        <v>1160.3853007140765</v>
      </c>
      <c r="G111" s="122">
        <v>1152.7059943350002</v>
      </c>
      <c r="H111" s="122">
        <v>1071.1614587505412</v>
      </c>
      <c r="I111" s="122">
        <v>1126.6619016874849</v>
      </c>
      <c r="J111" s="122">
        <v>1109.7047749747978</v>
      </c>
      <c r="K111" s="122">
        <v>1215.9071853976686</v>
      </c>
      <c r="L111" s="122">
        <v>1415.8173101928637</v>
      </c>
      <c r="M111" s="122">
        <v>1614.3115940822245</v>
      </c>
      <c r="N111" s="122">
        <v>1505.895813699982</v>
      </c>
      <c r="O111" s="122">
        <v>1288.1318432601652</v>
      </c>
      <c r="P111" s="122">
        <v>1330.3833478373288</v>
      </c>
      <c r="Q111" s="122">
        <v>1404.4261832536267</v>
      </c>
      <c r="R111" s="122">
        <v>1428.3932723122919</v>
      </c>
      <c r="S111" s="122">
        <v>1334.4693016628974</v>
      </c>
      <c r="T111" s="122">
        <v>1436.3008710369088</v>
      </c>
      <c r="U111" s="122">
        <v>1428.8870440623964</v>
      </c>
      <c r="V111" s="122">
        <v>1428.9022737207358</v>
      </c>
      <c r="W111" s="122">
        <v>1557.8697574086254</v>
      </c>
      <c r="X111" s="122">
        <v>1489.165658740385</v>
      </c>
      <c r="Y111" s="122">
        <v>1243.690397508348</v>
      </c>
      <c r="DA111" s="130" t="s">
        <v>4195</v>
      </c>
    </row>
    <row r="112" spans="1:105" ht="12" customHeight="1" x14ac:dyDescent="0.25">
      <c r="A112" s="97" t="s">
        <v>130</v>
      </c>
      <c r="B112" s="98"/>
      <c r="C112" s="98">
        <v>477.86953007916901</v>
      </c>
      <c r="D112" s="98">
        <v>901.74515040205802</v>
      </c>
      <c r="E112" s="98">
        <v>973.38526420407823</v>
      </c>
      <c r="F112" s="98">
        <v>987.46184003932729</v>
      </c>
      <c r="G112" s="98">
        <v>1028.7880665341004</v>
      </c>
      <c r="H112" s="98">
        <v>931.36618007127083</v>
      </c>
      <c r="I112" s="98">
        <v>947.64902423715432</v>
      </c>
      <c r="J112" s="98">
        <v>851.6493675374777</v>
      </c>
      <c r="K112" s="98">
        <v>973.70178247278795</v>
      </c>
      <c r="L112" s="98">
        <v>1181.5611980109325</v>
      </c>
      <c r="M112" s="98">
        <v>1346.6000401967592</v>
      </c>
      <c r="N112" s="98">
        <v>1352.7618742595043</v>
      </c>
      <c r="O112" s="98">
        <v>1147.0839626289846</v>
      </c>
      <c r="P112" s="98">
        <v>1192.3770820092302</v>
      </c>
      <c r="Q112" s="98">
        <v>1216.4780409862385</v>
      </c>
      <c r="R112" s="98">
        <v>1183.5215798967797</v>
      </c>
      <c r="S112" s="98">
        <v>1130.2350024906871</v>
      </c>
      <c r="T112" s="98">
        <v>1151.0558041021225</v>
      </c>
      <c r="U112" s="98">
        <v>1232.3947184301264</v>
      </c>
      <c r="V112" s="98">
        <v>1171.6134778681514</v>
      </c>
      <c r="W112" s="98">
        <v>1361.3825653325121</v>
      </c>
      <c r="X112" s="98">
        <v>1232.1970120814792</v>
      </c>
      <c r="Y112" s="98">
        <v>1070.282508795585</v>
      </c>
      <c r="DA112" s="63" t="s">
        <v>4196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1448.4574377497743</v>
      </c>
      <c r="F113" s="98">
        <v>2138.7299416189576</v>
      </c>
      <c r="G113" s="98">
        <v>0</v>
      </c>
      <c r="H113" s="98">
        <v>1665.0835148326405</v>
      </c>
      <c r="I113" s="98">
        <v>0</v>
      </c>
      <c r="J113" s="98">
        <v>1483.8214442463966</v>
      </c>
      <c r="K113" s="98">
        <v>1238.3556064115046</v>
      </c>
      <c r="L113" s="98">
        <v>1788.3006864252866</v>
      </c>
      <c r="M113" s="98">
        <v>1566.6615902485935</v>
      </c>
      <c r="N113" s="98">
        <v>1730.4542659796398</v>
      </c>
      <c r="O113" s="98">
        <v>1095.587824524571</v>
      </c>
      <c r="P113" s="98">
        <v>1280.9883373993775</v>
      </c>
      <c r="Q113" s="98">
        <v>1197.2906195870428</v>
      </c>
      <c r="R113" s="98">
        <v>1427.0585240853243</v>
      </c>
      <c r="S113" s="98">
        <v>1069.0724398836001</v>
      </c>
      <c r="T113" s="98">
        <v>1083.8918067586105</v>
      </c>
      <c r="U113" s="98">
        <v>1120.4925849686156</v>
      </c>
      <c r="V113" s="98">
        <v>1084.5522760595852</v>
      </c>
      <c r="W113" s="98">
        <v>1670.9515784884186</v>
      </c>
      <c r="X113" s="98">
        <v>1037.1482039485688</v>
      </c>
      <c r="Y113" s="98">
        <v>930.63522801031047</v>
      </c>
      <c r="DA113" s="63" t="s">
        <v>4197</v>
      </c>
    </row>
    <row r="114" spans="1:105" ht="12" customHeight="1" x14ac:dyDescent="0.25">
      <c r="A114" s="100" t="s">
        <v>198</v>
      </c>
      <c r="B114" s="101"/>
      <c r="C114" s="101">
        <v>0</v>
      </c>
      <c r="D114" s="101">
        <v>0</v>
      </c>
      <c r="E114" s="101">
        <v>615.87955508099697</v>
      </c>
      <c r="F114" s="101">
        <v>978.73404712256388</v>
      </c>
      <c r="G114" s="101">
        <v>0</v>
      </c>
      <c r="H114" s="101">
        <v>739.37692091561757</v>
      </c>
      <c r="I114" s="101">
        <v>0</v>
      </c>
      <c r="J114" s="101">
        <v>658.12396867914356</v>
      </c>
      <c r="K114" s="101">
        <v>574.00196288631719</v>
      </c>
      <c r="L114" s="101">
        <v>800.29126058243071</v>
      </c>
      <c r="M114" s="101">
        <v>731.75342957092005</v>
      </c>
      <c r="N114" s="101">
        <v>810.20684390941358</v>
      </c>
      <c r="O114" s="101">
        <v>524.94441936497753</v>
      </c>
      <c r="P114" s="101">
        <v>577.41575686493559</v>
      </c>
      <c r="Q114" s="101">
        <v>551.97193287964456</v>
      </c>
      <c r="R114" s="101">
        <v>648.85508233884366</v>
      </c>
      <c r="S114" s="101">
        <v>491.60071606639963</v>
      </c>
      <c r="T114" s="101">
        <v>589.56759232583818</v>
      </c>
      <c r="U114" s="101">
        <v>551.00585061746006</v>
      </c>
      <c r="V114" s="101">
        <v>518.30175322964351</v>
      </c>
      <c r="W114" s="101">
        <v>769.38317941152559</v>
      </c>
      <c r="X114" s="101">
        <v>387.270676515829</v>
      </c>
      <c r="Y114" s="101">
        <v>286.32209535154283</v>
      </c>
      <c r="DA114" s="131" t="s">
        <v>4198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832.57788266877719</v>
      </c>
      <c r="F115" s="104">
        <v>1159.9958944963935</v>
      </c>
      <c r="G115" s="104">
        <v>0</v>
      </c>
      <c r="H115" s="104">
        <v>925.70659391702304</v>
      </c>
      <c r="I115" s="104">
        <v>0</v>
      </c>
      <c r="J115" s="104">
        <v>825.69747556725326</v>
      </c>
      <c r="K115" s="104">
        <v>664.35364352518741</v>
      </c>
      <c r="L115" s="104">
        <v>988.00942584285599</v>
      </c>
      <c r="M115" s="104">
        <v>834.90816067767321</v>
      </c>
      <c r="N115" s="104">
        <v>920.24742207022609</v>
      </c>
      <c r="O115" s="104">
        <v>570.64340515959361</v>
      </c>
      <c r="P115" s="104">
        <v>703.57258053444195</v>
      </c>
      <c r="Q115" s="104">
        <v>645.31868670739823</v>
      </c>
      <c r="R115" s="104">
        <v>778.20344174648085</v>
      </c>
      <c r="S115" s="104">
        <v>577.47172381720031</v>
      </c>
      <c r="T115" s="104">
        <v>494.32421443277246</v>
      </c>
      <c r="U115" s="104">
        <v>569.48673435115552</v>
      </c>
      <c r="V115" s="104">
        <v>566.25052282994147</v>
      </c>
      <c r="W115" s="104">
        <v>901.56839907689323</v>
      </c>
      <c r="X115" s="104">
        <v>649.87752743273984</v>
      </c>
      <c r="Y115" s="104">
        <v>644.31313265876759</v>
      </c>
      <c r="DA115" s="132" t="s">
        <v>4199</v>
      </c>
    </row>
    <row r="116" spans="1:105" ht="12" customHeight="1" x14ac:dyDescent="0.25">
      <c r="A116" s="106" t="s">
        <v>122</v>
      </c>
      <c r="B116" s="101"/>
      <c r="C116" s="101">
        <v>848.59636947414651</v>
      </c>
      <c r="D116" s="101">
        <v>753.31087703255037</v>
      </c>
      <c r="E116" s="101">
        <v>1488.136692995221</v>
      </c>
      <c r="F116" s="101">
        <v>1503.061519666112</v>
      </c>
      <c r="G116" s="101">
        <v>1490.8063902055508</v>
      </c>
      <c r="H116" s="101">
        <v>1355.6264382417166</v>
      </c>
      <c r="I116" s="101">
        <v>1555.8964185132509</v>
      </c>
      <c r="J116" s="101">
        <v>1516.5774572229784</v>
      </c>
      <c r="K116" s="101">
        <v>1509.9735362709507</v>
      </c>
      <c r="L116" s="101">
        <v>1662.4206866530285</v>
      </c>
      <c r="M116" s="101">
        <v>1678.0223879301595</v>
      </c>
      <c r="N116" s="101">
        <v>1624.0711607347819</v>
      </c>
      <c r="O116" s="101">
        <v>1582.2203436058714</v>
      </c>
      <c r="P116" s="101">
        <v>1477.8101304287038</v>
      </c>
      <c r="Q116" s="101">
        <v>1526.2615571346826</v>
      </c>
      <c r="R116" s="101">
        <v>1582.5230088696053</v>
      </c>
      <c r="S116" s="101">
        <v>1416.3444564208137</v>
      </c>
      <c r="T116" s="101">
        <v>1752.9724821261766</v>
      </c>
      <c r="U116" s="101">
        <v>1528.2238946015459</v>
      </c>
      <c r="V116" s="101">
        <v>1666.0085514910659</v>
      </c>
      <c r="W116" s="101">
        <v>880.91830653141233</v>
      </c>
      <c r="X116" s="101">
        <v>1851.2729531592245</v>
      </c>
      <c r="Y116" s="101">
        <v>1574.7106075970021</v>
      </c>
      <c r="DA116" s="131" t="s">
        <v>4200</v>
      </c>
    </row>
    <row r="117" spans="1:105" ht="12" customHeight="1" x14ac:dyDescent="0.25">
      <c r="A117" s="107" t="s">
        <v>121</v>
      </c>
      <c r="B117" s="104"/>
      <c r="C117" s="104">
        <v>1167.1231480298763</v>
      </c>
      <c r="D117" s="104">
        <v>1223.7093890622723</v>
      </c>
      <c r="E117" s="104">
        <v>1700.4662216296808</v>
      </c>
      <c r="F117" s="104">
        <v>1447.9752992168669</v>
      </c>
      <c r="G117" s="104">
        <v>1609.9608377471816</v>
      </c>
      <c r="H117" s="104">
        <v>1589.0310895617017</v>
      </c>
      <c r="I117" s="104">
        <v>1782.8357239443494</v>
      </c>
      <c r="J117" s="104">
        <v>1684.8019834336444</v>
      </c>
      <c r="K117" s="104">
        <v>1680.2102292183513</v>
      </c>
      <c r="L117" s="104">
        <v>1737.2976282092643</v>
      </c>
      <c r="M117" s="104">
        <v>1862.4089606347861</v>
      </c>
      <c r="N117" s="104">
        <v>1742.8920722635605</v>
      </c>
      <c r="O117" s="104">
        <v>1574.1733066883417</v>
      </c>
      <c r="P117" s="104">
        <v>1509.4127218518252</v>
      </c>
      <c r="Q117" s="104">
        <v>1574.8314090085271</v>
      </c>
      <c r="R117" s="104">
        <v>1604.9161861492175</v>
      </c>
      <c r="S117" s="104">
        <v>1636.9304694288742</v>
      </c>
      <c r="T117" s="104">
        <v>1607.8123122971665</v>
      </c>
      <c r="U117" s="104">
        <v>1570.6276816647144</v>
      </c>
      <c r="V117" s="104">
        <v>1561.2834714991372</v>
      </c>
      <c r="W117" s="104">
        <v>1707.3571964792579</v>
      </c>
      <c r="X117" s="104">
        <v>1849.8612108898965</v>
      </c>
      <c r="Y117" s="104">
        <v>1573.6130305543081</v>
      </c>
      <c r="DA117" s="132" t="s">
        <v>4201</v>
      </c>
    </row>
    <row r="118" spans="1:105" ht="12" customHeight="1" x14ac:dyDescent="0.25">
      <c r="A118" s="108" t="s">
        <v>53</v>
      </c>
      <c r="B118" s="98"/>
      <c r="C118" s="98">
        <v>186.16960738565146</v>
      </c>
      <c r="D118" s="98">
        <v>228.36357933090861</v>
      </c>
      <c r="E118" s="98">
        <v>724.58742699620416</v>
      </c>
      <c r="F118" s="98">
        <v>537.43703476797918</v>
      </c>
      <c r="G118" s="98">
        <v>673.35319073333017</v>
      </c>
      <c r="H118" s="98">
        <v>655.33565287619456</v>
      </c>
      <c r="I118" s="98">
        <v>858.08307863071968</v>
      </c>
      <c r="J118" s="98">
        <v>740.94513438790682</v>
      </c>
      <c r="K118" s="98">
        <v>755.9097980760929</v>
      </c>
      <c r="L118" s="98">
        <v>776.15791465800919</v>
      </c>
      <c r="M118" s="98">
        <v>869.00680931829118</v>
      </c>
      <c r="N118" s="98">
        <v>810.35582384738916</v>
      </c>
      <c r="O118" s="98">
        <v>762.70878280632905</v>
      </c>
      <c r="P118" s="98">
        <v>653.61940121757323</v>
      </c>
      <c r="Q118" s="98">
        <v>679.78303787882089</v>
      </c>
      <c r="R118" s="98">
        <v>700.69876398843655</v>
      </c>
      <c r="S118" s="98">
        <v>754.46315498216143</v>
      </c>
      <c r="T118" s="98">
        <v>715.80280110781757</v>
      </c>
      <c r="U118" s="98">
        <v>690.97194730981596</v>
      </c>
      <c r="V118" s="98">
        <v>638.54353167075647</v>
      </c>
      <c r="W118" s="98">
        <v>762.52122593312924</v>
      </c>
      <c r="X118" s="98">
        <v>775.04427884466725</v>
      </c>
      <c r="Y118" s="98">
        <v>584.65709842549484</v>
      </c>
      <c r="DA118" s="63" t="s">
        <v>4202</v>
      </c>
    </row>
    <row r="119" spans="1:105" ht="12" customHeight="1" x14ac:dyDescent="0.25">
      <c r="A119" s="108" t="s">
        <v>52</v>
      </c>
      <c r="B119" s="98"/>
      <c r="C119" s="98">
        <v>980.95354064422463</v>
      </c>
      <c r="D119" s="98">
        <v>995.34580973136372</v>
      </c>
      <c r="E119" s="98">
        <v>975.8787946334769</v>
      </c>
      <c r="F119" s="98">
        <v>910.53826444888773</v>
      </c>
      <c r="G119" s="98">
        <v>936.60764701385096</v>
      </c>
      <c r="H119" s="98">
        <v>933.69543668550705</v>
      </c>
      <c r="I119" s="98">
        <v>924.7526453136295</v>
      </c>
      <c r="J119" s="98">
        <v>943.85684904573714</v>
      </c>
      <c r="K119" s="98">
        <v>924.30043114225862</v>
      </c>
      <c r="L119" s="98">
        <v>961.13971355125511</v>
      </c>
      <c r="M119" s="98">
        <v>993.40215131649506</v>
      </c>
      <c r="N119" s="98">
        <v>932.53624841617159</v>
      </c>
      <c r="O119" s="98">
        <v>811.46452388201294</v>
      </c>
      <c r="P119" s="98">
        <v>855.79332063425215</v>
      </c>
      <c r="Q119" s="98">
        <v>895.0483711297062</v>
      </c>
      <c r="R119" s="98">
        <v>904.21742216078121</v>
      </c>
      <c r="S119" s="98">
        <v>882.46731444671241</v>
      </c>
      <c r="T119" s="98">
        <v>892.0095111893487</v>
      </c>
      <c r="U119" s="98">
        <v>879.65573435489853</v>
      </c>
      <c r="V119" s="98">
        <v>922.73993982838124</v>
      </c>
      <c r="W119" s="98">
        <v>944.83597054612869</v>
      </c>
      <c r="X119" s="98">
        <v>1074.8169320452294</v>
      </c>
      <c r="Y119" s="98">
        <v>988.95593212881329</v>
      </c>
      <c r="DA119" s="63" t="s">
        <v>4203</v>
      </c>
    </row>
    <row r="120" spans="1:105" ht="12" customHeight="1" x14ac:dyDescent="0.25">
      <c r="A120" s="121" t="s">
        <v>54</v>
      </c>
      <c r="B120" s="122"/>
      <c r="C120" s="122">
        <v>364.22807102399736</v>
      </c>
      <c r="D120" s="122">
        <v>368.87258753035354</v>
      </c>
      <c r="E120" s="122">
        <v>599.29607799803375</v>
      </c>
      <c r="F120" s="122">
        <v>581.78932382119979</v>
      </c>
      <c r="G120" s="122">
        <v>582.96413160558745</v>
      </c>
      <c r="H120" s="122">
        <v>522.88046137670983</v>
      </c>
      <c r="I120" s="122">
        <v>566.53544069694476</v>
      </c>
      <c r="J120" s="122">
        <v>450.97075062534208</v>
      </c>
      <c r="K120" s="122">
        <v>503.43900872629104</v>
      </c>
      <c r="L120" s="122">
        <v>514.41834050612488</v>
      </c>
      <c r="M120" s="122">
        <v>568.94668541283011</v>
      </c>
      <c r="N120" s="122">
        <v>582.46606860680549</v>
      </c>
      <c r="O120" s="122">
        <v>569.70083890836736</v>
      </c>
      <c r="P120" s="122">
        <v>557.61911925825405</v>
      </c>
      <c r="Q120" s="122">
        <v>545.08425891495426</v>
      </c>
      <c r="R120" s="122">
        <v>536.06083858564773</v>
      </c>
      <c r="S120" s="122">
        <v>544.50222263350474</v>
      </c>
      <c r="T120" s="122">
        <v>553.34267057251088</v>
      </c>
      <c r="U120" s="122">
        <v>566.21933412604994</v>
      </c>
      <c r="V120" s="122">
        <v>550.76144982191795</v>
      </c>
      <c r="W120" s="122">
        <v>555.57307309352245</v>
      </c>
      <c r="X120" s="122">
        <v>570.17142511142788</v>
      </c>
      <c r="Y120" s="122">
        <v>478.27386640348914</v>
      </c>
      <c r="DA120" s="130" t="s">
        <v>4204</v>
      </c>
    </row>
    <row r="121" spans="1:105" ht="12" customHeight="1" x14ac:dyDescent="0.25">
      <c r="A121" s="97" t="s">
        <v>50</v>
      </c>
      <c r="B121" s="98"/>
      <c r="C121" s="98">
        <v>353.05346649239749</v>
      </c>
      <c r="D121" s="98">
        <v>386.54333512728965</v>
      </c>
      <c r="E121" s="98">
        <v>476.43017057632755</v>
      </c>
      <c r="F121" s="98">
        <v>461.44904710529437</v>
      </c>
      <c r="G121" s="98">
        <v>549.8309287201555</v>
      </c>
      <c r="H121" s="98">
        <v>433.79400255384576</v>
      </c>
      <c r="I121" s="98">
        <v>530.88080833362858</v>
      </c>
      <c r="J121" s="98">
        <v>298.84366026825808</v>
      </c>
      <c r="K121" s="98">
        <v>390.06062007809396</v>
      </c>
      <c r="L121" s="98">
        <v>308.93115564499237</v>
      </c>
      <c r="M121" s="98">
        <v>463.97985080646117</v>
      </c>
      <c r="N121" s="98">
        <v>562.62952633827922</v>
      </c>
      <c r="O121" s="98">
        <v>544.82614790469313</v>
      </c>
      <c r="P121" s="98">
        <v>542.58621216653739</v>
      </c>
      <c r="Q121" s="98">
        <v>540.73084096760158</v>
      </c>
      <c r="R121" s="98">
        <v>546.66041866272485</v>
      </c>
      <c r="S121" s="98">
        <v>511.67940958298516</v>
      </c>
      <c r="T121" s="98">
        <v>564.49650445736597</v>
      </c>
      <c r="U121" s="98">
        <v>601.47945841864919</v>
      </c>
      <c r="V121" s="98">
        <v>563.5042928810002</v>
      </c>
      <c r="W121" s="98">
        <v>536.80348527872297</v>
      </c>
      <c r="X121" s="98">
        <v>464.432006363862</v>
      </c>
      <c r="Y121" s="98">
        <v>379.80605333881289</v>
      </c>
      <c r="DA121" s="63" t="s">
        <v>4205</v>
      </c>
    </row>
    <row r="122" spans="1:105" ht="12" customHeight="1" x14ac:dyDescent="0.25">
      <c r="A122" s="109" t="s">
        <v>120</v>
      </c>
      <c r="B122" s="33"/>
      <c r="C122" s="33">
        <v>427.06012883940053</v>
      </c>
      <c r="D122" s="33">
        <v>292.3383562164712</v>
      </c>
      <c r="E122" s="33">
        <v>673.01562245105754</v>
      </c>
      <c r="F122" s="33">
        <v>655.35583260601754</v>
      </c>
      <c r="G122" s="33">
        <v>621.74274837007874</v>
      </c>
      <c r="H122" s="33">
        <v>650.17649694411239</v>
      </c>
      <c r="I122" s="33">
        <v>628.76126336911329</v>
      </c>
      <c r="J122" s="33">
        <v>615.34703527091847</v>
      </c>
      <c r="K122" s="33">
        <v>619.5549037402393</v>
      </c>
      <c r="L122" s="33">
        <v>632.87740306315595</v>
      </c>
      <c r="M122" s="33">
        <v>587.03583161376935</v>
      </c>
      <c r="N122" s="33">
        <v>588.6196726282509</v>
      </c>
      <c r="O122" s="33">
        <v>585.7915298786412</v>
      </c>
      <c r="P122" s="33">
        <v>564.88963567377743</v>
      </c>
      <c r="Q122" s="33">
        <v>546.48750090417309</v>
      </c>
      <c r="R122" s="33">
        <v>533.06902162840822</v>
      </c>
      <c r="S122" s="33">
        <v>565.04010565551903</v>
      </c>
      <c r="T122" s="33">
        <v>548.47104821080757</v>
      </c>
      <c r="U122" s="33">
        <v>551.39500633557475</v>
      </c>
      <c r="V122" s="33">
        <v>545.57936031122449</v>
      </c>
      <c r="W122" s="33">
        <v>565.36948076879071</v>
      </c>
      <c r="X122" s="33">
        <v>646.2944231892651</v>
      </c>
      <c r="Y122" s="33">
        <v>574.90814088006437</v>
      </c>
      <c r="DA122" s="60" t="s">
        <v>4206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209</v>
      </c>
      <c r="B124" s="117"/>
      <c r="C124" s="117">
        <f t="shared" ref="C124:Q124" si="42">C125+C128+C130+C139</f>
        <v>10368.722371547636</v>
      </c>
      <c r="D124" s="117">
        <f t="shared" si="42"/>
        <v>11132.438507256778</v>
      </c>
      <c r="E124" s="117">
        <f t="shared" si="42"/>
        <v>10811.928176006824</v>
      </c>
      <c r="F124" s="117">
        <f t="shared" si="42"/>
        <v>10911.904389990712</v>
      </c>
      <c r="G124" s="117">
        <f t="shared" si="42"/>
        <v>10399.666626662951</v>
      </c>
      <c r="H124" s="117">
        <f t="shared" si="42"/>
        <v>10065.091375303096</v>
      </c>
      <c r="I124" s="117">
        <f t="shared" si="42"/>
        <v>9542.2019693501115</v>
      </c>
      <c r="J124" s="117">
        <f t="shared" si="42"/>
        <v>9718.1695767764304</v>
      </c>
      <c r="K124" s="117">
        <f t="shared" si="42"/>
        <v>9563.2970772208973</v>
      </c>
      <c r="L124" s="117">
        <f t="shared" si="42"/>
        <v>10256.441973015582</v>
      </c>
      <c r="M124" s="117">
        <f t="shared" si="42"/>
        <v>9538.1251956678643</v>
      </c>
      <c r="N124" s="117">
        <f t="shared" si="42"/>
        <v>9466.4103615579497</v>
      </c>
      <c r="O124" s="117">
        <f t="shared" si="42"/>
        <v>9951.4454615671602</v>
      </c>
      <c r="P124" s="117">
        <f t="shared" si="42"/>
        <v>8908.7933167207757</v>
      </c>
      <c r="Q124" s="117">
        <f t="shared" si="42"/>
        <v>9037.0764869437826</v>
      </c>
      <c r="R124" s="117">
        <f t="shared" ref="R124:V124" si="43">R125+R128+R130+R139</f>
        <v>8669.9842488638897</v>
      </c>
      <c r="S124" s="117">
        <f t="shared" si="43"/>
        <v>8646.1515945673527</v>
      </c>
      <c r="T124" s="117">
        <f t="shared" si="43"/>
        <v>8639.0288546931206</v>
      </c>
      <c r="U124" s="117">
        <f t="shared" si="43"/>
        <v>7963.6399278399113</v>
      </c>
      <c r="V124" s="117">
        <f t="shared" si="43"/>
        <v>7677.916247713516</v>
      </c>
      <c r="W124" s="117">
        <f t="shared" ref="W124:Y124" si="44">W125+W128+W130+W139</f>
        <v>7435.0001219590476</v>
      </c>
      <c r="X124" s="117">
        <f t="shared" si="44"/>
        <v>5841.4137797464264</v>
      </c>
      <c r="Y124" s="117">
        <f t="shared" si="44"/>
        <v>4828.6314262247124</v>
      </c>
      <c r="DA124" s="129" t="s">
        <v>4207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8940.334075321085</v>
      </c>
      <c r="D125" s="122">
        <f t="shared" si="45"/>
        <v>9571.6918800919921</v>
      </c>
      <c r="E125" s="122">
        <f t="shared" si="45"/>
        <v>9198.26533862002</v>
      </c>
      <c r="F125" s="122">
        <f t="shared" si="45"/>
        <v>9100.8754941637708</v>
      </c>
      <c r="G125" s="122">
        <f t="shared" si="45"/>
        <v>8663.3694332432297</v>
      </c>
      <c r="H125" s="122">
        <f t="shared" si="45"/>
        <v>8281.8539232304902</v>
      </c>
      <c r="I125" s="122">
        <f t="shared" si="45"/>
        <v>7774.2236716664838</v>
      </c>
      <c r="J125" s="122">
        <f t="shared" si="45"/>
        <v>8204.8151020533369</v>
      </c>
      <c r="K125" s="122">
        <f t="shared" si="45"/>
        <v>7927.6947096026715</v>
      </c>
      <c r="L125" s="122">
        <f t="shared" si="45"/>
        <v>8534.0204129945087</v>
      </c>
      <c r="M125" s="122">
        <f t="shared" si="45"/>
        <v>7757.3004684113002</v>
      </c>
      <c r="N125" s="122">
        <f t="shared" si="45"/>
        <v>7686.954904748236</v>
      </c>
      <c r="O125" s="122">
        <f t="shared" si="45"/>
        <v>8258.2805430942008</v>
      </c>
      <c r="P125" s="122">
        <f t="shared" si="45"/>
        <v>7154.15682993261</v>
      </c>
      <c r="Q125" s="122">
        <f t="shared" si="45"/>
        <v>7223.3266508223151</v>
      </c>
      <c r="R125" s="122">
        <f t="shared" ref="R125:V125" si="46">SUM(R126:R127)</f>
        <v>6909.8206151744716</v>
      </c>
      <c r="S125" s="122">
        <f t="shared" si="46"/>
        <v>6866.1578762913259</v>
      </c>
      <c r="T125" s="122">
        <f t="shared" si="46"/>
        <v>6970.0098160974603</v>
      </c>
      <c r="U125" s="122">
        <f t="shared" si="46"/>
        <v>6254.3566055880356</v>
      </c>
      <c r="V125" s="122">
        <f t="shared" si="46"/>
        <v>5955.6141288464432</v>
      </c>
      <c r="W125" s="122">
        <f t="shared" ref="W125:Y125" si="47">SUM(W126:W127)</f>
        <v>5672.3319211262979</v>
      </c>
      <c r="X125" s="122">
        <f t="shared" si="47"/>
        <v>4330.7151348535781</v>
      </c>
      <c r="Y125" s="122">
        <f t="shared" si="47"/>
        <v>3340.095730647432</v>
      </c>
      <c r="DA125" s="130" t="s">
        <v>4208</v>
      </c>
    </row>
    <row r="126" spans="1:105" ht="12" customHeight="1" x14ac:dyDescent="0.25">
      <c r="A126" s="97" t="s">
        <v>199</v>
      </c>
      <c r="B126" s="98"/>
      <c r="C126" s="98">
        <v>8902.4597432074515</v>
      </c>
      <c r="D126" s="98">
        <v>9528.9113898982632</v>
      </c>
      <c r="E126" s="98">
        <v>9158.155428277767</v>
      </c>
      <c r="F126" s="98">
        <v>9061.109628023969</v>
      </c>
      <c r="G126" s="98">
        <v>8626.8303813674593</v>
      </c>
      <c r="H126" s="98">
        <v>8247.8009545781715</v>
      </c>
      <c r="I126" s="98">
        <v>7744.4004365993569</v>
      </c>
      <c r="J126" s="98">
        <v>8173.8150379858971</v>
      </c>
      <c r="K126" s="98">
        <v>7898.7898148927688</v>
      </c>
      <c r="L126" s="98">
        <v>8502.7777133391373</v>
      </c>
      <c r="M126" s="98">
        <v>7729.2272082905274</v>
      </c>
      <c r="N126" s="98">
        <v>7658.8569923638815</v>
      </c>
      <c r="O126" s="98">
        <v>8228.2186270241</v>
      </c>
      <c r="P126" s="98">
        <v>7126.7179607496892</v>
      </c>
      <c r="Q126" s="98">
        <v>7196.0702182646992</v>
      </c>
      <c r="R126" s="98">
        <v>6884.50985085091</v>
      </c>
      <c r="S126" s="98">
        <v>6841.3968890487986</v>
      </c>
      <c r="T126" s="98">
        <v>6944.668458178432</v>
      </c>
      <c r="U126" s="98">
        <v>6231.972099921134</v>
      </c>
      <c r="V126" s="98">
        <v>5934.3578551042519</v>
      </c>
      <c r="W126" s="98">
        <v>5652.5078143100118</v>
      </c>
      <c r="X126" s="98">
        <v>4316.397197138399</v>
      </c>
      <c r="Y126" s="98">
        <v>3329.2230425660628</v>
      </c>
      <c r="DA126" s="63" t="s">
        <v>4209</v>
      </c>
    </row>
    <row r="127" spans="1:105" ht="12" customHeight="1" x14ac:dyDescent="0.25">
      <c r="A127" s="97" t="s">
        <v>53</v>
      </c>
      <c r="B127" s="98"/>
      <c r="C127" s="98">
        <v>37.874332113633919</v>
      </c>
      <c r="D127" s="98">
        <v>42.780490193729534</v>
      </c>
      <c r="E127" s="98">
        <v>40.109910342252675</v>
      </c>
      <c r="F127" s="98">
        <v>39.765866139801744</v>
      </c>
      <c r="G127" s="98">
        <v>36.539051875771207</v>
      </c>
      <c r="H127" s="98">
        <v>34.052968652318341</v>
      </c>
      <c r="I127" s="98">
        <v>29.823235067126859</v>
      </c>
      <c r="J127" s="98">
        <v>31.00006406744054</v>
      </c>
      <c r="K127" s="98">
        <v>28.904894709902916</v>
      </c>
      <c r="L127" s="98">
        <v>31.242699655371947</v>
      </c>
      <c r="M127" s="98">
        <v>28.073260120772488</v>
      </c>
      <c r="N127" s="98">
        <v>28.097912384354341</v>
      </c>
      <c r="O127" s="98">
        <v>30.061916070100683</v>
      </c>
      <c r="P127" s="98">
        <v>27.438869182921049</v>
      </c>
      <c r="Q127" s="98">
        <v>27.256432557615657</v>
      </c>
      <c r="R127" s="98">
        <v>25.310764323561877</v>
      </c>
      <c r="S127" s="98">
        <v>24.760987242527722</v>
      </c>
      <c r="T127" s="98">
        <v>25.341357919028287</v>
      </c>
      <c r="U127" s="98">
        <v>22.384505666901333</v>
      </c>
      <c r="V127" s="98">
        <v>21.256273742191521</v>
      </c>
      <c r="W127" s="98">
        <v>19.824106816286083</v>
      </c>
      <c r="X127" s="98">
        <v>14.31793771517898</v>
      </c>
      <c r="Y127" s="98">
        <v>10.872688081369018</v>
      </c>
      <c r="DA127" s="63" t="s">
        <v>4210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18.750633413872563</v>
      </c>
      <c r="D128" s="122">
        <f t="shared" si="48"/>
        <v>9.4219634623628625</v>
      </c>
      <c r="E128" s="122">
        <f t="shared" si="48"/>
        <v>33.299510711690289</v>
      </c>
      <c r="F128" s="122">
        <f t="shared" si="48"/>
        <v>55.871373418138866</v>
      </c>
      <c r="G128" s="122">
        <f t="shared" si="48"/>
        <v>45.331511780814047</v>
      </c>
      <c r="H128" s="122">
        <f t="shared" si="48"/>
        <v>81.210000018479349</v>
      </c>
      <c r="I128" s="122">
        <f t="shared" si="48"/>
        <v>73.611970842566265</v>
      </c>
      <c r="J128" s="122">
        <f t="shared" si="48"/>
        <v>41.219656538356404</v>
      </c>
      <c r="K128" s="122">
        <f t="shared" si="48"/>
        <v>59.492822549559307</v>
      </c>
      <c r="L128" s="122">
        <f t="shared" si="48"/>
        <v>74.373315992989347</v>
      </c>
      <c r="M128" s="122">
        <f t="shared" si="48"/>
        <v>79.443872170429117</v>
      </c>
      <c r="N128" s="122">
        <f t="shared" si="48"/>
        <v>127.09401629091424</v>
      </c>
      <c r="O128" s="122">
        <f t="shared" si="48"/>
        <v>74.514637516324527</v>
      </c>
      <c r="P128" s="122">
        <f t="shared" si="48"/>
        <v>40.793102306315774</v>
      </c>
      <c r="Q128" s="122">
        <f t="shared" si="48"/>
        <v>47.172463036645844</v>
      </c>
      <c r="R128" s="122">
        <f t="shared" si="48"/>
        <v>61.164195474976552</v>
      </c>
      <c r="S128" s="122">
        <f t="shared" si="48"/>
        <v>66.319781475926305</v>
      </c>
      <c r="T128" s="122">
        <f t="shared" si="48"/>
        <v>88.119633824148764</v>
      </c>
      <c r="U128" s="122">
        <f t="shared" si="48"/>
        <v>72.151478343634977</v>
      </c>
      <c r="V128" s="122">
        <f t="shared" si="48"/>
        <v>59.992883525472493</v>
      </c>
      <c r="W128" s="122">
        <f t="shared" si="48"/>
        <v>59.701861390802911</v>
      </c>
      <c r="X128" s="122">
        <f t="shared" si="48"/>
        <v>49.603665455589578</v>
      </c>
      <c r="Y128" s="122">
        <f t="shared" si="48"/>
        <v>54.901579473427638</v>
      </c>
      <c r="DA128" s="130" t="s">
        <v>4211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18.750633413872563</v>
      </c>
      <c r="D129" s="98">
        <f>IF(RES_hhdet_in_tes!D129=0,0,RES_hhdet_in_tes!D129*1000*11630/RES_hhdet_in_new!D126)</f>
        <v>9.4219634623628625</v>
      </c>
      <c r="E129" s="98">
        <f>IF(RES_hhdet_in_tes!E129=0,0,RES_hhdet_in_tes!E129*1000*11630/RES_hhdet_in_new!E126)</f>
        <v>33.299510711690289</v>
      </c>
      <c r="F129" s="98">
        <f>IF(RES_hhdet_in_tes!F129=0,0,RES_hhdet_in_tes!F129*1000*11630/RES_hhdet_in_new!F126)</f>
        <v>55.871373418138866</v>
      </c>
      <c r="G129" s="98">
        <f>IF(RES_hhdet_in_tes!G129=0,0,RES_hhdet_in_tes!G129*1000*11630/RES_hhdet_in_new!G126)</f>
        <v>45.331511780814047</v>
      </c>
      <c r="H129" s="98">
        <f>IF(RES_hhdet_in_tes!H129=0,0,RES_hhdet_in_tes!H129*1000*11630/RES_hhdet_in_new!H126)</f>
        <v>81.210000018479349</v>
      </c>
      <c r="I129" s="98">
        <f>IF(RES_hhdet_in_tes!I129=0,0,RES_hhdet_in_tes!I129*1000*11630/RES_hhdet_in_new!I126)</f>
        <v>73.611970842566265</v>
      </c>
      <c r="J129" s="98">
        <f>IF(RES_hhdet_in_tes!J129=0,0,RES_hhdet_in_tes!J129*1000*11630/RES_hhdet_in_new!J126)</f>
        <v>41.219656538356404</v>
      </c>
      <c r="K129" s="98">
        <f>IF(RES_hhdet_in_tes!K129=0,0,RES_hhdet_in_tes!K129*1000*11630/RES_hhdet_in_new!K126)</f>
        <v>59.492822549559307</v>
      </c>
      <c r="L129" s="98">
        <f>IF(RES_hhdet_in_tes!L129=0,0,RES_hhdet_in_tes!L129*1000*11630/RES_hhdet_in_new!L126)</f>
        <v>74.373315992989347</v>
      </c>
      <c r="M129" s="98">
        <f>IF(RES_hhdet_in_tes!M129=0,0,RES_hhdet_in_tes!M129*1000*11630/RES_hhdet_in_new!M126)</f>
        <v>79.443872170429117</v>
      </c>
      <c r="N129" s="98">
        <f>IF(RES_hhdet_in_tes!N129=0,0,RES_hhdet_in_tes!N129*1000*11630/RES_hhdet_in_new!N126)</f>
        <v>127.09401629091424</v>
      </c>
      <c r="O129" s="98">
        <f>IF(RES_hhdet_in_tes!O129=0,0,RES_hhdet_in_tes!O129*1000*11630/RES_hhdet_in_new!O126)</f>
        <v>74.514637516324527</v>
      </c>
      <c r="P129" s="98">
        <f>IF(RES_hhdet_in_tes!P129=0,0,RES_hhdet_in_tes!P129*1000*11630/RES_hhdet_in_new!P126)</f>
        <v>40.793102306315774</v>
      </c>
      <c r="Q129" s="98">
        <f>IF(RES_hhdet_in_tes!Q129=0,0,RES_hhdet_in_tes!Q129*1000*11630/RES_hhdet_in_new!Q126)</f>
        <v>47.172463036645844</v>
      </c>
      <c r="R129" s="98">
        <f>IF(RES_hhdet_in_tes!R129=0,0,RES_hhdet_in_tes!R129*1000*11630/RES_hhdet_in_new!R126)</f>
        <v>61.164195474976552</v>
      </c>
      <c r="S129" s="98">
        <f>IF(RES_hhdet_in_tes!S129=0,0,RES_hhdet_in_tes!S129*1000*11630/RES_hhdet_in_new!S126)</f>
        <v>66.319781475926305</v>
      </c>
      <c r="T129" s="98">
        <f>IF(RES_hhdet_in_tes!T129=0,0,RES_hhdet_in_tes!T129*1000*11630/RES_hhdet_in_new!T126)</f>
        <v>88.119633824148764</v>
      </c>
      <c r="U129" s="98">
        <f>IF(RES_hhdet_in_tes!U129=0,0,RES_hhdet_in_tes!U129*1000*11630/RES_hhdet_in_new!U126)</f>
        <v>72.151478343634977</v>
      </c>
      <c r="V129" s="98">
        <f>IF(RES_hhdet_in_tes!V129=0,0,RES_hhdet_in_tes!V129*1000*11630/RES_hhdet_in_new!V126)</f>
        <v>59.992883525472493</v>
      </c>
      <c r="W129" s="98">
        <f>IF(RES_hhdet_in_tes!W129=0,0,RES_hhdet_in_tes!W129*1000*11630/RES_hhdet_in_new!W126)</f>
        <v>59.701861390802911</v>
      </c>
      <c r="X129" s="98">
        <f>IF(RES_hhdet_in_tes!X129=0,0,RES_hhdet_in_tes!X129*1000*11630/RES_hhdet_in_new!X126)</f>
        <v>49.603665455589578</v>
      </c>
      <c r="Y129" s="98">
        <f>IF(RES_hhdet_in_tes!Y129=0,0,RES_hhdet_in_tes!Y129*1000*11630/RES_hhdet_in_new!Y126)</f>
        <v>54.901579473427638</v>
      </c>
      <c r="DA129" s="63" t="s">
        <v>4212</v>
      </c>
    </row>
    <row r="130" spans="1:105" ht="12" customHeight="1" x14ac:dyDescent="0.25">
      <c r="A130" s="121" t="s">
        <v>55</v>
      </c>
      <c r="B130" s="122"/>
      <c r="C130" s="122">
        <v>1000.3355043243838</v>
      </c>
      <c r="D130" s="122">
        <v>1130.2311799211952</v>
      </c>
      <c r="E130" s="122">
        <v>1112.8773736304081</v>
      </c>
      <c r="F130" s="122">
        <v>1247.2655257351955</v>
      </c>
      <c r="G130" s="122">
        <v>1181.2476507168476</v>
      </c>
      <c r="H130" s="122">
        <v>1206.0717125105682</v>
      </c>
      <c r="I130" s="122">
        <v>1212.3663873493742</v>
      </c>
      <c r="J130" s="122">
        <v>1062.0264117460672</v>
      </c>
      <c r="K130" s="122">
        <v>1133.4047751423648</v>
      </c>
      <c r="L130" s="122">
        <v>1160.248473809942</v>
      </c>
      <c r="M130" s="122">
        <v>1234.8416242663</v>
      </c>
      <c r="N130" s="122">
        <v>1184.7543204460774</v>
      </c>
      <c r="O130" s="122">
        <v>1169.0529200087699</v>
      </c>
      <c r="P130" s="122">
        <v>1260.290482098354</v>
      </c>
      <c r="Q130" s="122">
        <v>1303.2532446623184</v>
      </c>
      <c r="R130" s="122">
        <v>1260.6240706428123</v>
      </c>
      <c r="S130" s="122">
        <v>1267.7958554780216</v>
      </c>
      <c r="T130" s="122">
        <v>1181.9746541433124</v>
      </c>
      <c r="U130" s="122">
        <v>1201.4347352759678</v>
      </c>
      <c r="V130" s="122">
        <v>1195.0599896908132</v>
      </c>
      <c r="W130" s="122">
        <v>1245.2561289654363</v>
      </c>
      <c r="X130" s="122">
        <v>1053.4939761448754</v>
      </c>
      <c r="Y130" s="122">
        <v>1017.1749789813485</v>
      </c>
      <c r="DA130" s="130" t="s">
        <v>4213</v>
      </c>
    </row>
    <row r="131" spans="1:105" ht="12" customHeight="1" x14ac:dyDescent="0.25">
      <c r="A131" s="97" t="s">
        <v>128</v>
      </c>
      <c r="B131" s="98"/>
      <c r="C131" s="98">
        <v>870.93950217941313</v>
      </c>
      <c r="D131" s="98">
        <v>967.33941130543269</v>
      </c>
      <c r="E131" s="98">
        <v>973.50616891061941</v>
      </c>
      <c r="F131" s="98">
        <v>1092.455215648135</v>
      </c>
      <c r="G131" s="98">
        <v>972.99742726102431</v>
      </c>
      <c r="H131" s="98">
        <v>1008.3413028015491</v>
      </c>
      <c r="I131" s="98">
        <v>1078.8726161970844</v>
      </c>
      <c r="J131" s="98">
        <v>1011.6959597754187</v>
      </c>
      <c r="K131" s="98">
        <v>1043.8710856418684</v>
      </c>
      <c r="L131" s="98">
        <v>1076.5012944917535</v>
      </c>
      <c r="M131" s="98">
        <v>1151.5378099207846</v>
      </c>
      <c r="N131" s="98">
        <v>1070.9917986231428</v>
      </c>
      <c r="O131" s="98">
        <v>1076.3893823638468</v>
      </c>
      <c r="P131" s="98">
        <v>1118.8324761064666</v>
      </c>
      <c r="Q131" s="98">
        <v>1123.7520589133769</v>
      </c>
      <c r="R131" s="98">
        <v>1138.6005387444482</v>
      </c>
      <c r="S131" s="98">
        <v>1148.7494563583959</v>
      </c>
      <c r="T131" s="98">
        <v>1131.7754780111475</v>
      </c>
      <c r="U131" s="98">
        <v>1133.0529819557901</v>
      </c>
      <c r="V131" s="98">
        <v>1131.439869206436</v>
      </c>
      <c r="W131" s="98">
        <v>1201.3898463072308</v>
      </c>
      <c r="X131" s="98">
        <v>989.87427772161755</v>
      </c>
      <c r="Y131" s="98">
        <v>938.26424350507466</v>
      </c>
      <c r="DA131" s="63" t="s">
        <v>4214</v>
      </c>
    </row>
    <row r="132" spans="1:105" ht="12" customHeight="1" x14ac:dyDescent="0.25">
      <c r="A132" s="97" t="s">
        <v>127</v>
      </c>
      <c r="B132" s="98"/>
      <c r="C132" s="98">
        <v>1025.1041361391008</v>
      </c>
      <c r="D132" s="98">
        <v>1114.3784155764242</v>
      </c>
      <c r="E132" s="98">
        <v>1205.296048412652</v>
      </c>
      <c r="F132" s="98">
        <v>1406.0306135061282</v>
      </c>
      <c r="G132" s="98">
        <v>1285.4993383284166</v>
      </c>
      <c r="H132" s="98">
        <v>1195.327078521296</v>
      </c>
      <c r="I132" s="98">
        <v>1301.9860926906363</v>
      </c>
      <c r="J132" s="98">
        <v>1200.8199850668116</v>
      </c>
      <c r="K132" s="98">
        <v>1175.9819052556356</v>
      </c>
      <c r="L132" s="98">
        <v>1239.2790190934597</v>
      </c>
      <c r="M132" s="98">
        <v>1458.3001982483693</v>
      </c>
      <c r="N132" s="98">
        <v>1186.0452245712816</v>
      </c>
      <c r="O132" s="98">
        <v>1172.3371067301559</v>
      </c>
      <c r="P132" s="98">
        <v>1228.1239470012836</v>
      </c>
      <c r="Q132" s="98">
        <v>1200.9822684452718</v>
      </c>
      <c r="R132" s="98">
        <v>1288.0303638491814</v>
      </c>
      <c r="S132" s="98">
        <v>1228.0761551317105</v>
      </c>
      <c r="T132" s="98">
        <v>1106.7101111358779</v>
      </c>
      <c r="U132" s="98">
        <v>1229.7895388218685</v>
      </c>
      <c r="V132" s="98">
        <v>1183.929041927734</v>
      </c>
      <c r="W132" s="98">
        <v>1326.3924385820492</v>
      </c>
      <c r="X132" s="98">
        <v>958.61632844536541</v>
      </c>
      <c r="Y132" s="98">
        <v>827.37272001742963</v>
      </c>
      <c r="DA132" s="63" t="s">
        <v>4215</v>
      </c>
    </row>
    <row r="133" spans="1:105" ht="12" customHeight="1" x14ac:dyDescent="0.25">
      <c r="A133" s="100" t="s">
        <v>199</v>
      </c>
      <c r="B133" s="101"/>
      <c r="C133" s="101">
        <v>500.21359276776423</v>
      </c>
      <c r="D133" s="101">
        <v>547.52963645223178</v>
      </c>
      <c r="E133" s="101">
        <v>572.79548635104879</v>
      </c>
      <c r="F133" s="101">
        <v>635.93044674006035</v>
      </c>
      <c r="G133" s="101">
        <v>603.02453455364855</v>
      </c>
      <c r="H133" s="101">
        <v>580.47718309718664</v>
      </c>
      <c r="I133" s="101">
        <v>649.49426208810303</v>
      </c>
      <c r="J133" s="101">
        <v>575.07051568029669</v>
      </c>
      <c r="K133" s="101">
        <v>535.29306440074697</v>
      </c>
      <c r="L133" s="101">
        <v>536.17628080619659</v>
      </c>
      <c r="M133" s="101">
        <v>555.34342408628936</v>
      </c>
      <c r="N133" s="101">
        <v>470.18500527940142</v>
      </c>
      <c r="O133" s="101">
        <v>487.69702187798219</v>
      </c>
      <c r="P133" s="101">
        <v>517.94390122063362</v>
      </c>
      <c r="Q133" s="101">
        <v>524.48952677806665</v>
      </c>
      <c r="R133" s="101">
        <v>555.49630073964238</v>
      </c>
      <c r="S133" s="101">
        <v>605.76266029322335</v>
      </c>
      <c r="T133" s="101">
        <v>526.67550954145077</v>
      </c>
      <c r="U133" s="101">
        <v>587.37371478320733</v>
      </c>
      <c r="V133" s="101">
        <v>542.39247219350113</v>
      </c>
      <c r="W133" s="101">
        <v>638.08945806137046</v>
      </c>
      <c r="X133" s="101">
        <v>370.31836453317732</v>
      </c>
      <c r="Y133" s="101">
        <v>251.73465344987346</v>
      </c>
      <c r="DA133" s="131" t="s">
        <v>4216</v>
      </c>
    </row>
    <row r="134" spans="1:105" ht="12" customHeight="1" x14ac:dyDescent="0.25">
      <c r="A134" s="103" t="s">
        <v>52</v>
      </c>
      <c r="B134" s="104"/>
      <c r="C134" s="104">
        <v>524.89054337133632</v>
      </c>
      <c r="D134" s="104">
        <v>566.84877912419233</v>
      </c>
      <c r="E134" s="104">
        <v>632.50056206160355</v>
      </c>
      <c r="F134" s="104">
        <v>770.10016676606801</v>
      </c>
      <c r="G134" s="104">
        <v>682.47480377476768</v>
      </c>
      <c r="H134" s="104">
        <v>614.84989542410915</v>
      </c>
      <c r="I134" s="104">
        <v>652.49183060253301</v>
      </c>
      <c r="J134" s="104">
        <v>625.74946938651487</v>
      </c>
      <c r="K134" s="104">
        <v>640.68884085488844</v>
      </c>
      <c r="L134" s="104">
        <v>703.10273828726372</v>
      </c>
      <c r="M134" s="104">
        <v>902.95677416208002</v>
      </c>
      <c r="N134" s="104">
        <v>715.86021929187984</v>
      </c>
      <c r="O134" s="104">
        <v>684.64008485217346</v>
      </c>
      <c r="P134" s="104">
        <v>710.18004578064995</v>
      </c>
      <c r="Q134" s="104">
        <v>676.49274166720534</v>
      </c>
      <c r="R134" s="104">
        <v>732.53406310953926</v>
      </c>
      <c r="S134" s="104">
        <v>622.3134948384868</v>
      </c>
      <c r="T134" s="104">
        <v>580.03460159442727</v>
      </c>
      <c r="U134" s="104">
        <v>642.4158240386613</v>
      </c>
      <c r="V134" s="104">
        <v>641.53656973423278</v>
      </c>
      <c r="W134" s="104">
        <v>688.3029805206786</v>
      </c>
      <c r="X134" s="104">
        <v>588.29796391218815</v>
      </c>
      <c r="Y134" s="104">
        <v>575.63806656755617</v>
      </c>
      <c r="DA134" s="132" t="s">
        <v>4217</v>
      </c>
    </row>
    <row r="135" spans="1:105" ht="12" customHeight="1" x14ac:dyDescent="0.25">
      <c r="A135" s="106" t="s">
        <v>122</v>
      </c>
      <c r="B135" s="101"/>
      <c r="C135" s="101">
        <v>1304.4303958767041</v>
      </c>
      <c r="D135" s="101">
        <v>1557.3199003117829</v>
      </c>
      <c r="E135" s="101">
        <v>1359.2354887875676</v>
      </c>
      <c r="F135" s="101">
        <v>1501.6431111431236</v>
      </c>
      <c r="G135" s="101">
        <v>1534.5461794819389</v>
      </c>
      <c r="H135" s="101">
        <v>1462.0693747989087</v>
      </c>
      <c r="I135" s="101">
        <v>1567.991500862684</v>
      </c>
      <c r="J135" s="101">
        <v>1193.3731072591165</v>
      </c>
      <c r="K135" s="101">
        <v>1193.721312929511</v>
      </c>
      <c r="L135" s="101">
        <v>1450.5392323234271</v>
      </c>
      <c r="M135" s="101">
        <v>1429.6575287970563</v>
      </c>
      <c r="N135" s="101">
        <v>1548.0727331653954</v>
      </c>
      <c r="O135" s="101">
        <v>1404.9363693103414</v>
      </c>
      <c r="P135" s="101">
        <v>1269.1677574513144</v>
      </c>
      <c r="Q135" s="101">
        <v>1403.976666167101</v>
      </c>
      <c r="R135" s="101">
        <v>1357.8616371770722</v>
      </c>
      <c r="S135" s="101">
        <v>1448.2929064622849</v>
      </c>
      <c r="T135" s="101">
        <v>1301.7161203066944</v>
      </c>
      <c r="U135" s="101">
        <v>1289.1548397487204</v>
      </c>
      <c r="V135" s="101">
        <v>1400.2938401762124</v>
      </c>
      <c r="W135" s="101">
        <v>1137.2401808097836</v>
      </c>
      <c r="X135" s="101">
        <v>1375.6464955004008</v>
      </c>
      <c r="Y135" s="101">
        <v>1412.8680579163406</v>
      </c>
      <c r="DA135" s="131" t="s">
        <v>4218</v>
      </c>
    </row>
    <row r="136" spans="1:105" ht="12" customHeight="1" x14ac:dyDescent="0.25">
      <c r="A136" s="107" t="s">
        <v>121</v>
      </c>
      <c r="B136" s="104"/>
      <c r="C136" s="104">
        <v>1552.7845215314371</v>
      </c>
      <c r="D136" s="104">
        <v>1633.186819181343</v>
      </c>
      <c r="E136" s="104">
        <v>1656.4201981820031</v>
      </c>
      <c r="F136" s="104">
        <v>1660.3960979709364</v>
      </c>
      <c r="G136" s="104">
        <v>1690.2533964550646</v>
      </c>
      <c r="H136" s="104">
        <v>1680.7958344856581</v>
      </c>
      <c r="I136" s="104">
        <v>1813.3956687330594</v>
      </c>
      <c r="J136" s="104">
        <v>1489.2293558584681</v>
      </c>
      <c r="K136" s="104">
        <v>1656.7558616856572</v>
      </c>
      <c r="L136" s="104">
        <v>1552.8347642838928</v>
      </c>
      <c r="M136" s="104">
        <v>1818.2879020839111</v>
      </c>
      <c r="N136" s="104">
        <v>1741.9774378240129</v>
      </c>
      <c r="O136" s="104">
        <v>1707.7109135636658</v>
      </c>
      <c r="P136" s="104">
        <v>1533.4681957457574</v>
      </c>
      <c r="Q136" s="104">
        <v>1599.0689640397145</v>
      </c>
      <c r="R136" s="104">
        <v>1598.9509665982171</v>
      </c>
      <c r="S136" s="104">
        <v>1693.2231981819525</v>
      </c>
      <c r="T136" s="104">
        <v>1466.6152670425772</v>
      </c>
      <c r="U136" s="104">
        <v>1604.8368544825253</v>
      </c>
      <c r="V136" s="104">
        <v>1584.8115206581435</v>
      </c>
      <c r="W136" s="104">
        <v>1655.9670748544149</v>
      </c>
      <c r="X136" s="104">
        <v>1612.7389547534383</v>
      </c>
      <c r="Y136" s="104">
        <v>1352.6398248748362</v>
      </c>
      <c r="DA136" s="132" t="s">
        <v>4219</v>
      </c>
    </row>
    <row r="137" spans="1:105" ht="12" customHeight="1" x14ac:dyDescent="0.25">
      <c r="A137" s="108" t="s">
        <v>53</v>
      </c>
      <c r="B137" s="98"/>
      <c r="C137" s="98">
        <v>639.65758137967521</v>
      </c>
      <c r="D137" s="98">
        <v>688.14114345265</v>
      </c>
      <c r="E137" s="98">
        <v>694.52031401648048</v>
      </c>
      <c r="F137" s="98">
        <v>736.74051580140622</v>
      </c>
      <c r="G137" s="98">
        <v>750.47502805493275</v>
      </c>
      <c r="H137" s="98">
        <v>731.38168170497215</v>
      </c>
      <c r="I137" s="98">
        <v>878.12857787791074</v>
      </c>
      <c r="J137" s="98">
        <v>661.03971386416151</v>
      </c>
      <c r="K137" s="98">
        <v>713.175831160548</v>
      </c>
      <c r="L137" s="98">
        <v>610.80851186597522</v>
      </c>
      <c r="M137" s="98">
        <v>827.21202256008371</v>
      </c>
      <c r="N137" s="98">
        <v>788.73134540770661</v>
      </c>
      <c r="O137" s="98">
        <v>798.85016713208779</v>
      </c>
      <c r="P137" s="98">
        <v>653.22621352709348</v>
      </c>
      <c r="Q137" s="98">
        <v>680.39216071200622</v>
      </c>
      <c r="R137" s="98">
        <v>674.79342202230896</v>
      </c>
      <c r="S137" s="98">
        <v>739.25336797644889</v>
      </c>
      <c r="T137" s="98">
        <v>514.45337544487802</v>
      </c>
      <c r="U137" s="98">
        <v>669.57945541162474</v>
      </c>
      <c r="V137" s="98">
        <v>629.21723350725131</v>
      </c>
      <c r="W137" s="98">
        <v>746.74602894973862</v>
      </c>
      <c r="X137" s="98">
        <v>675.95988399651628</v>
      </c>
      <c r="Y137" s="98">
        <v>492.08993470676631</v>
      </c>
      <c r="DA137" s="63" t="s">
        <v>4220</v>
      </c>
    </row>
    <row r="138" spans="1:105" ht="12" customHeight="1" x14ac:dyDescent="0.25">
      <c r="A138" s="108" t="s">
        <v>52</v>
      </c>
      <c r="B138" s="98"/>
      <c r="C138" s="98">
        <v>913.12694015176169</v>
      </c>
      <c r="D138" s="98">
        <v>945.0456757286928</v>
      </c>
      <c r="E138" s="98">
        <v>961.89988416552251</v>
      </c>
      <c r="F138" s="98">
        <v>923.65558216953048</v>
      </c>
      <c r="G138" s="98">
        <v>939.77836840013197</v>
      </c>
      <c r="H138" s="98">
        <v>949.41415278068644</v>
      </c>
      <c r="I138" s="98">
        <v>935.26709085514858</v>
      </c>
      <c r="J138" s="98">
        <v>828.1896419943065</v>
      </c>
      <c r="K138" s="98">
        <v>943.58003052510935</v>
      </c>
      <c r="L138" s="98">
        <v>942.02625241791748</v>
      </c>
      <c r="M138" s="98">
        <v>991.07587952382767</v>
      </c>
      <c r="N138" s="98">
        <v>953.24609241630571</v>
      </c>
      <c r="O138" s="98">
        <v>908.86074643157815</v>
      </c>
      <c r="P138" s="98">
        <v>880.24198221866391</v>
      </c>
      <c r="Q138" s="98">
        <v>918.67680332770817</v>
      </c>
      <c r="R138" s="98">
        <v>924.15754457590833</v>
      </c>
      <c r="S138" s="98">
        <v>953.96983020550329</v>
      </c>
      <c r="T138" s="98">
        <v>952.16189159769942</v>
      </c>
      <c r="U138" s="98">
        <v>935.25739907090099</v>
      </c>
      <c r="V138" s="98">
        <v>955.59428715089268</v>
      </c>
      <c r="W138" s="98">
        <v>909.22104590467677</v>
      </c>
      <c r="X138" s="98">
        <v>936.77907075692201</v>
      </c>
      <c r="Y138" s="98">
        <v>860.54989016806951</v>
      </c>
      <c r="DA138" s="63" t="s">
        <v>4221</v>
      </c>
    </row>
    <row r="139" spans="1:105" ht="12" customHeight="1" x14ac:dyDescent="0.25">
      <c r="A139" s="121" t="s">
        <v>54</v>
      </c>
      <c r="B139" s="122"/>
      <c r="C139" s="122">
        <v>409.30215848829351</v>
      </c>
      <c r="D139" s="122">
        <v>421.09348378123008</v>
      </c>
      <c r="E139" s="122">
        <v>467.48595304470575</v>
      </c>
      <c r="F139" s="122">
        <v>507.89199667360731</v>
      </c>
      <c r="G139" s="122">
        <v>509.71803092206056</v>
      </c>
      <c r="H139" s="122">
        <v>495.95573954355854</v>
      </c>
      <c r="I139" s="122">
        <v>481.99993949168635</v>
      </c>
      <c r="J139" s="122">
        <v>410.10840643867118</v>
      </c>
      <c r="K139" s="122">
        <v>442.70476992630211</v>
      </c>
      <c r="L139" s="122">
        <v>487.79977021814261</v>
      </c>
      <c r="M139" s="122">
        <v>466.53923081983487</v>
      </c>
      <c r="N139" s="122">
        <v>467.60712007272133</v>
      </c>
      <c r="O139" s="122">
        <v>449.59736094786626</v>
      </c>
      <c r="P139" s="122">
        <v>453.55290238349517</v>
      </c>
      <c r="Q139" s="122">
        <v>463.32412842250159</v>
      </c>
      <c r="R139" s="122">
        <v>438.37536757162979</v>
      </c>
      <c r="S139" s="122">
        <v>445.87808132208096</v>
      </c>
      <c r="T139" s="122">
        <v>398.92475062819858</v>
      </c>
      <c r="U139" s="122">
        <v>435.69710863227255</v>
      </c>
      <c r="V139" s="122">
        <v>467.24924565078743</v>
      </c>
      <c r="W139" s="122">
        <v>457.71021047651016</v>
      </c>
      <c r="X139" s="122">
        <v>407.60100329238435</v>
      </c>
      <c r="Y139" s="122">
        <v>416.45913712250393</v>
      </c>
      <c r="DA139" s="130" t="s">
        <v>4222</v>
      </c>
    </row>
    <row r="140" spans="1:105" ht="12" customHeight="1" x14ac:dyDescent="0.25">
      <c r="A140" s="97" t="s">
        <v>50</v>
      </c>
      <c r="B140" s="98"/>
      <c r="C140" s="98">
        <v>392.60570820925125</v>
      </c>
      <c r="D140" s="98">
        <v>457.18522176962841</v>
      </c>
      <c r="E140" s="98">
        <v>509.39991387006808</v>
      </c>
      <c r="F140" s="98">
        <v>532.40580959371084</v>
      </c>
      <c r="G140" s="98">
        <v>508.47899779389417</v>
      </c>
      <c r="H140" s="98">
        <v>515.24585154061799</v>
      </c>
      <c r="I140" s="98">
        <v>527.12976156037587</v>
      </c>
      <c r="J140" s="98">
        <v>451.74804348224313</v>
      </c>
      <c r="K140" s="98">
        <v>481.68002320135736</v>
      </c>
      <c r="L140" s="98">
        <v>461.27336051102156</v>
      </c>
      <c r="M140" s="98">
        <v>459.18918822691813</v>
      </c>
      <c r="N140" s="98">
        <v>471.16917040687929</v>
      </c>
      <c r="O140" s="98">
        <v>439.9554013512041</v>
      </c>
      <c r="P140" s="98">
        <v>506.31689346635778</v>
      </c>
      <c r="Q140" s="98">
        <v>475.20829096706461</v>
      </c>
      <c r="R140" s="98">
        <v>442.53652697951298</v>
      </c>
      <c r="S140" s="98">
        <v>491.08509641898718</v>
      </c>
      <c r="T140" s="98">
        <v>499.77783781748792</v>
      </c>
      <c r="U140" s="98">
        <v>557.8013916065039</v>
      </c>
      <c r="V140" s="98">
        <v>562.98608359430034</v>
      </c>
      <c r="W140" s="98">
        <v>517.53471948241634</v>
      </c>
      <c r="X140" s="98">
        <v>449.21755628313218</v>
      </c>
      <c r="Y140" s="98">
        <v>402.17007060422935</v>
      </c>
      <c r="DA140" s="63" t="s">
        <v>4223</v>
      </c>
    </row>
    <row r="141" spans="1:105" ht="12" customHeight="1" x14ac:dyDescent="0.25">
      <c r="A141" s="109" t="s">
        <v>120</v>
      </c>
      <c r="B141" s="33"/>
      <c r="C141" s="33">
        <v>419.46939772232002</v>
      </c>
      <c r="D141" s="33">
        <v>411.9003332631778</v>
      </c>
      <c r="E141" s="33">
        <v>456.89849704269483</v>
      </c>
      <c r="F141" s="33">
        <v>500.9993161626366</v>
      </c>
      <c r="G141" s="33">
        <v>510.09303664034451</v>
      </c>
      <c r="H141" s="33">
        <v>490.57299524023648</v>
      </c>
      <c r="I141" s="33">
        <v>464.63372889465262</v>
      </c>
      <c r="J141" s="33">
        <v>398.31081305330918</v>
      </c>
      <c r="K141" s="33">
        <v>427.53167133560919</v>
      </c>
      <c r="L141" s="33">
        <v>499.73517198543573</v>
      </c>
      <c r="M141" s="33">
        <v>469.7372214061163</v>
      </c>
      <c r="N141" s="33">
        <v>466.18674193388841</v>
      </c>
      <c r="O141" s="33">
        <v>453.54617163624255</v>
      </c>
      <c r="P141" s="33">
        <v>442.76791211629285</v>
      </c>
      <c r="Q141" s="33">
        <v>461.23570212338507</v>
      </c>
      <c r="R141" s="33">
        <v>437.57359838921542</v>
      </c>
      <c r="S141" s="33">
        <v>436.86799567292911</v>
      </c>
      <c r="T141" s="33">
        <v>382.83976427962688</v>
      </c>
      <c r="U141" s="33">
        <v>408.27538691614677</v>
      </c>
      <c r="V141" s="33">
        <v>439.83981574185754</v>
      </c>
      <c r="W141" s="33">
        <v>431.18123827074453</v>
      </c>
      <c r="X141" s="33">
        <v>384.87923170295915</v>
      </c>
      <c r="Y141" s="33">
        <v>425.60956176898725</v>
      </c>
      <c r="DA141" s="60" t="s">
        <v>4224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10287.753967432185</v>
      </c>
      <c r="D143" s="117">
        <f t="shared" si="49"/>
        <v>9602.9861483767709</v>
      </c>
      <c r="E143" s="117">
        <f t="shared" si="49"/>
        <v>10019.577761295217</v>
      </c>
      <c r="F143" s="117">
        <f t="shared" si="49"/>
        <v>9437.4344361325275</v>
      </c>
      <c r="G143" s="117">
        <f t="shared" si="49"/>
        <v>9649.7370092488254</v>
      </c>
      <c r="H143" s="117">
        <f t="shared" si="49"/>
        <v>9452.6484999893946</v>
      </c>
      <c r="I143" s="117">
        <f t="shared" si="49"/>
        <v>9161.1402825118421</v>
      </c>
      <c r="J143" s="117">
        <f t="shared" si="49"/>
        <v>9350.3409118009877</v>
      </c>
      <c r="K143" s="117">
        <f t="shared" si="49"/>
        <v>9490.2981621473464</v>
      </c>
      <c r="L143" s="117">
        <f t="shared" si="49"/>
        <v>10431.729925007439</v>
      </c>
      <c r="M143" s="117">
        <f t="shared" si="49"/>
        <v>9312.6664967878296</v>
      </c>
      <c r="N143" s="117">
        <f t="shared" si="49"/>
        <v>9535.7872810920799</v>
      </c>
      <c r="O143" s="117">
        <f t="shared" si="49"/>
        <v>9871.7365823933524</v>
      </c>
      <c r="P143" s="117">
        <f t="shared" si="49"/>
        <v>8417.1967412116301</v>
      </c>
      <c r="Q143" s="117">
        <f t="shared" si="49"/>
        <v>8524.0460336030355</v>
      </c>
      <c r="R143" s="117">
        <f t="shared" ref="R143:V143" si="50">R144+R146+R148+R157</f>
        <v>8674.5785862479534</v>
      </c>
      <c r="S143" s="117">
        <f t="shared" si="50"/>
        <v>8389.7761873870149</v>
      </c>
      <c r="T143" s="117">
        <f t="shared" si="50"/>
        <v>8363.9782257535189</v>
      </c>
      <c r="U143" s="117">
        <f t="shared" si="50"/>
        <v>7912.8458632409438</v>
      </c>
      <c r="V143" s="117">
        <f t="shared" si="50"/>
        <v>7466.7060226584208</v>
      </c>
      <c r="W143" s="117">
        <f t="shared" ref="W143:Y143" si="51">W144+W146+W148+W157</f>
        <v>7589.9609046321784</v>
      </c>
      <c r="X143" s="117">
        <f t="shared" si="51"/>
        <v>6244.8960193530284</v>
      </c>
      <c r="Y143" s="117">
        <f t="shared" si="51"/>
        <v>5459.0247870016483</v>
      </c>
      <c r="DA143" s="129" t="s">
        <v>4225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8548.2080887336524</v>
      </c>
      <c r="D144" s="122">
        <f t="shared" si="52"/>
        <v>7789.4689734566773</v>
      </c>
      <c r="E144" s="122">
        <f t="shared" si="52"/>
        <v>8037.8296948966608</v>
      </c>
      <c r="F144" s="122">
        <f t="shared" si="52"/>
        <v>7599.0157348847151</v>
      </c>
      <c r="G144" s="122">
        <f t="shared" si="52"/>
        <v>7816.2417222615886</v>
      </c>
      <c r="H144" s="122">
        <f t="shared" si="52"/>
        <v>7572.3320562104082</v>
      </c>
      <c r="I144" s="122">
        <f t="shared" si="52"/>
        <v>7269.6107487121008</v>
      </c>
      <c r="J144" s="122">
        <f t="shared" si="52"/>
        <v>7563.90502367934</v>
      </c>
      <c r="K144" s="122">
        <f t="shared" si="52"/>
        <v>7472.4521599240516</v>
      </c>
      <c r="L144" s="122">
        <f t="shared" si="52"/>
        <v>8239.6888429316605</v>
      </c>
      <c r="M144" s="122">
        <f t="shared" si="52"/>
        <v>6955.592185321967</v>
      </c>
      <c r="N144" s="122">
        <f t="shared" si="52"/>
        <v>7184.7728939924964</v>
      </c>
      <c r="O144" s="122">
        <f t="shared" si="52"/>
        <v>7679.5529409735445</v>
      </c>
      <c r="P144" s="122">
        <f t="shared" si="52"/>
        <v>6463.4313467023367</v>
      </c>
      <c r="Q144" s="122">
        <f t="shared" si="52"/>
        <v>6451.5924707432368</v>
      </c>
      <c r="R144" s="122">
        <f t="shared" si="52"/>
        <v>6377.8795165468518</v>
      </c>
      <c r="S144" s="122">
        <f t="shared" si="52"/>
        <v>5910.2866920360266</v>
      </c>
      <c r="T144" s="122">
        <f t="shared" si="52"/>
        <v>5929.2838319778157</v>
      </c>
      <c r="U144" s="122">
        <f t="shared" si="52"/>
        <v>5460.1920533779476</v>
      </c>
      <c r="V144" s="122">
        <f t="shared" si="52"/>
        <v>5053.8108046090319</v>
      </c>
      <c r="W144" s="122">
        <f t="shared" si="52"/>
        <v>5195.9171282560219</v>
      </c>
      <c r="X144" s="122">
        <f t="shared" si="52"/>
        <v>4338.0853474568485</v>
      </c>
      <c r="Y144" s="122">
        <f t="shared" si="52"/>
        <v>3657.727398727844</v>
      </c>
      <c r="DA144" s="130" t="s">
        <v>4226</v>
      </c>
    </row>
    <row r="145" spans="1:105" ht="12" customHeight="1" x14ac:dyDescent="0.25">
      <c r="A145" s="97" t="s">
        <v>53</v>
      </c>
      <c r="B145" s="98"/>
      <c r="C145" s="98">
        <v>8548.2080887336524</v>
      </c>
      <c r="D145" s="98">
        <v>7789.4689734566773</v>
      </c>
      <c r="E145" s="98">
        <v>8037.8296948966608</v>
      </c>
      <c r="F145" s="98">
        <v>7599.0157348847151</v>
      </c>
      <c r="G145" s="98">
        <v>7816.2417222615886</v>
      </c>
      <c r="H145" s="98">
        <v>7572.3320562104082</v>
      </c>
      <c r="I145" s="98">
        <v>7269.6107487121008</v>
      </c>
      <c r="J145" s="98">
        <v>7563.90502367934</v>
      </c>
      <c r="K145" s="98">
        <v>7472.4521599240516</v>
      </c>
      <c r="L145" s="98">
        <v>8239.6888429316605</v>
      </c>
      <c r="M145" s="98">
        <v>6955.592185321967</v>
      </c>
      <c r="N145" s="98">
        <v>7184.7728939924964</v>
      </c>
      <c r="O145" s="98">
        <v>7679.5529409735445</v>
      </c>
      <c r="P145" s="98">
        <v>6463.4313467023367</v>
      </c>
      <c r="Q145" s="98">
        <v>6451.5924707432368</v>
      </c>
      <c r="R145" s="98">
        <v>6377.8795165468518</v>
      </c>
      <c r="S145" s="98">
        <v>5910.2866920360266</v>
      </c>
      <c r="T145" s="98">
        <v>5929.2838319778157</v>
      </c>
      <c r="U145" s="98">
        <v>5460.1920533779476</v>
      </c>
      <c r="V145" s="98">
        <v>5053.8108046090319</v>
      </c>
      <c r="W145" s="98">
        <v>5195.9171282560219</v>
      </c>
      <c r="X145" s="98">
        <v>4338.0853474568485</v>
      </c>
      <c r="Y145" s="98">
        <v>3657.727398727844</v>
      </c>
      <c r="DA145" s="63" t="s">
        <v>4227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210.45194159381907</v>
      </c>
      <c r="D146" s="122">
        <f t="shared" si="53"/>
        <v>168.85679135718394</v>
      </c>
      <c r="E146" s="122">
        <f t="shared" si="53"/>
        <v>356.77329385389567</v>
      </c>
      <c r="F146" s="122">
        <f t="shared" si="53"/>
        <v>270.03861252165387</v>
      </c>
      <c r="G146" s="122">
        <f t="shared" si="53"/>
        <v>271.704052118645</v>
      </c>
      <c r="H146" s="122">
        <f t="shared" si="53"/>
        <v>305.9486816116202</v>
      </c>
      <c r="I146" s="122">
        <f t="shared" si="53"/>
        <v>222.16623502369009</v>
      </c>
      <c r="J146" s="122">
        <f t="shared" si="53"/>
        <v>223.30604965620017</v>
      </c>
      <c r="K146" s="122">
        <f t="shared" si="53"/>
        <v>441.6653347258686</v>
      </c>
      <c r="L146" s="122">
        <f t="shared" si="53"/>
        <v>491.66403471113279</v>
      </c>
      <c r="M146" s="122">
        <f t="shared" si="53"/>
        <v>563.21967842673553</v>
      </c>
      <c r="N146" s="122">
        <f t="shared" si="53"/>
        <v>631.54280774967447</v>
      </c>
      <c r="O146" s="122">
        <f t="shared" si="53"/>
        <v>546.91536681669459</v>
      </c>
      <c r="P146" s="122">
        <f t="shared" si="53"/>
        <v>321.69894913199505</v>
      </c>
      <c r="Q146" s="122">
        <f t="shared" si="53"/>
        <v>439.96086698606632</v>
      </c>
      <c r="R146" s="122">
        <f t="shared" si="53"/>
        <v>646.64712355749373</v>
      </c>
      <c r="S146" s="122">
        <f t="shared" si="53"/>
        <v>760.57963048496299</v>
      </c>
      <c r="T146" s="122">
        <f t="shared" si="53"/>
        <v>702.58518184726245</v>
      </c>
      <c r="U146" s="122">
        <f t="shared" si="53"/>
        <v>771.76857996743468</v>
      </c>
      <c r="V146" s="122">
        <f t="shared" si="53"/>
        <v>710.20582705143067</v>
      </c>
      <c r="W146" s="122">
        <f t="shared" si="53"/>
        <v>718.13418139441387</v>
      </c>
      <c r="X146" s="122">
        <f t="shared" si="53"/>
        <v>415.73153921942463</v>
      </c>
      <c r="Y146" s="122">
        <f t="shared" si="53"/>
        <v>340.43022044748557</v>
      </c>
      <c r="DA146" s="130" t="s">
        <v>4228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210.45194159381907</v>
      </c>
      <c r="D147" s="98">
        <f>IF(RES_hhdet_in_tes!D147=0,0,RES_hhdet_in_tes!D147*1000*11630/RES_hhdet_in_new!D145)</f>
        <v>168.85679135718394</v>
      </c>
      <c r="E147" s="98">
        <f>IF(RES_hhdet_in_tes!E147=0,0,RES_hhdet_in_tes!E147*1000*11630/RES_hhdet_in_new!E145)</f>
        <v>356.77329385389567</v>
      </c>
      <c r="F147" s="98">
        <f>IF(RES_hhdet_in_tes!F147=0,0,RES_hhdet_in_tes!F147*1000*11630/RES_hhdet_in_new!F145)</f>
        <v>270.03861252165387</v>
      </c>
      <c r="G147" s="98">
        <f>IF(RES_hhdet_in_tes!G147=0,0,RES_hhdet_in_tes!G147*1000*11630/RES_hhdet_in_new!G145)</f>
        <v>271.704052118645</v>
      </c>
      <c r="H147" s="98">
        <f>IF(RES_hhdet_in_tes!H147=0,0,RES_hhdet_in_tes!H147*1000*11630/RES_hhdet_in_new!H145)</f>
        <v>305.9486816116202</v>
      </c>
      <c r="I147" s="98">
        <f>IF(RES_hhdet_in_tes!I147=0,0,RES_hhdet_in_tes!I147*1000*11630/RES_hhdet_in_new!I145)</f>
        <v>222.16623502369009</v>
      </c>
      <c r="J147" s="98">
        <f>IF(RES_hhdet_in_tes!J147=0,0,RES_hhdet_in_tes!J147*1000*11630/RES_hhdet_in_new!J145)</f>
        <v>223.30604965620017</v>
      </c>
      <c r="K147" s="98">
        <f>IF(RES_hhdet_in_tes!K147=0,0,RES_hhdet_in_tes!K147*1000*11630/RES_hhdet_in_new!K145)</f>
        <v>441.6653347258686</v>
      </c>
      <c r="L147" s="98">
        <f>IF(RES_hhdet_in_tes!L147=0,0,RES_hhdet_in_tes!L147*1000*11630/RES_hhdet_in_new!L145)</f>
        <v>491.66403471113279</v>
      </c>
      <c r="M147" s="98">
        <f>IF(RES_hhdet_in_tes!M147=0,0,RES_hhdet_in_tes!M147*1000*11630/RES_hhdet_in_new!M145)</f>
        <v>563.21967842673553</v>
      </c>
      <c r="N147" s="98">
        <f>IF(RES_hhdet_in_tes!N147=0,0,RES_hhdet_in_tes!N147*1000*11630/RES_hhdet_in_new!N145)</f>
        <v>631.54280774967447</v>
      </c>
      <c r="O147" s="98">
        <f>IF(RES_hhdet_in_tes!O147=0,0,RES_hhdet_in_tes!O147*1000*11630/RES_hhdet_in_new!O145)</f>
        <v>546.91536681669459</v>
      </c>
      <c r="P147" s="98">
        <f>IF(RES_hhdet_in_tes!P147=0,0,RES_hhdet_in_tes!P147*1000*11630/RES_hhdet_in_new!P145)</f>
        <v>321.69894913199505</v>
      </c>
      <c r="Q147" s="98">
        <f>IF(RES_hhdet_in_tes!Q147=0,0,RES_hhdet_in_tes!Q147*1000*11630/RES_hhdet_in_new!Q145)</f>
        <v>439.96086698606632</v>
      </c>
      <c r="R147" s="98">
        <f>IF(RES_hhdet_in_tes!R147=0,0,RES_hhdet_in_tes!R147*1000*11630/RES_hhdet_in_new!R145)</f>
        <v>646.64712355749373</v>
      </c>
      <c r="S147" s="98">
        <f>IF(RES_hhdet_in_tes!S147=0,0,RES_hhdet_in_tes!S147*1000*11630/RES_hhdet_in_new!S145)</f>
        <v>760.57963048496299</v>
      </c>
      <c r="T147" s="98">
        <f>IF(RES_hhdet_in_tes!T147=0,0,RES_hhdet_in_tes!T147*1000*11630/RES_hhdet_in_new!T145)</f>
        <v>702.58518184726245</v>
      </c>
      <c r="U147" s="98">
        <f>IF(RES_hhdet_in_tes!U147=0,0,RES_hhdet_in_tes!U147*1000*11630/RES_hhdet_in_new!U145)</f>
        <v>771.76857996743468</v>
      </c>
      <c r="V147" s="98">
        <f>IF(RES_hhdet_in_tes!V147=0,0,RES_hhdet_in_tes!V147*1000*11630/RES_hhdet_in_new!V145)</f>
        <v>710.20582705143067</v>
      </c>
      <c r="W147" s="98">
        <f>IF(RES_hhdet_in_tes!W147=0,0,RES_hhdet_in_tes!W147*1000*11630/RES_hhdet_in_new!W145)</f>
        <v>718.13418139441387</v>
      </c>
      <c r="X147" s="98">
        <f>IF(RES_hhdet_in_tes!X147=0,0,RES_hhdet_in_tes!X147*1000*11630/RES_hhdet_in_new!X145)</f>
        <v>415.73153921942463</v>
      </c>
      <c r="Y147" s="98">
        <f>IF(RES_hhdet_in_tes!Y147=0,0,RES_hhdet_in_tes!Y147*1000*11630/RES_hhdet_in_new!Y145)</f>
        <v>340.43022044748557</v>
      </c>
      <c r="DA147" s="63" t="s">
        <v>4229</v>
      </c>
    </row>
    <row r="148" spans="1:105" ht="12" customHeight="1" x14ac:dyDescent="0.25">
      <c r="A148" s="121" t="s">
        <v>55</v>
      </c>
      <c r="B148" s="122"/>
      <c r="C148" s="122">
        <v>1026.3699999587059</v>
      </c>
      <c r="D148" s="122">
        <v>1037.5002226979</v>
      </c>
      <c r="E148" s="122">
        <v>1015.6335969597151</v>
      </c>
      <c r="F148" s="122">
        <v>1006.5681063418932</v>
      </c>
      <c r="G148" s="122">
        <v>1005.7986124216366</v>
      </c>
      <c r="H148" s="122">
        <v>1018.3005171079424</v>
      </c>
      <c r="I148" s="122">
        <v>1071.2911926527829</v>
      </c>
      <c r="J148" s="122">
        <v>999.26928811325752</v>
      </c>
      <c r="K148" s="122">
        <v>998.55169076382481</v>
      </c>
      <c r="L148" s="122">
        <v>1070.2640509491225</v>
      </c>
      <c r="M148" s="122">
        <v>1177.1903642892003</v>
      </c>
      <c r="N148" s="122">
        <v>1132.5832487717867</v>
      </c>
      <c r="O148" s="122">
        <v>1124.9428852696935</v>
      </c>
      <c r="P148" s="122">
        <v>1112.2789238207272</v>
      </c>
      <c r="Q148" s="122">
        <v>1130.9018902441971</v>
      </c>
      <c r="R148" s="122">
        <v>1146.5187250213282</v>
      </c>
      <c r="S148" s="122">
        <v>1193.4024019930787</v>
      </c>
      <c r="T148" s="122">
        <v>1215.4906529857576</v>
      </c>
      <c r="U148" s="122">
        <v>1161.8952846158691</v>
      </c>
      <c r="V148" s="122">
        <v>1172.1646100313503</v>
      </c>
      <c r="W148" s="122">
        <v>1149.9761861428117</v>
      </c>
      <c r="X148" s="122">
        <v>980.37641751134504</v>
      </c>
      <c r="Y148" s="122">
        <v>954.17342690106159</v>
      </c>
      <c r="DA148" s="130" t="s">
        <v>4230</v>
      </c>
    </row>
    <row r="149" spans="1:105" ht="12" customHeight="1" x14ac:dyDescent="0.25">
      <c r="A149" s="97" t="s">
        <v>124</v>
      </c>
      <c r="B149" s="98"/>
      <c r="C149" s="98">
        <v>880.58725165158853</v>
      </c>
      <c r="D149" s="98">
        <v>843.1798105827919</v>
      </c>
      <c r="E149" s="98">
        <v>844.08816337913834</v>
      </c>
      <c r="F149" s="98">
        <v>876.64429165355421</v>
      </c>
      <c r="G149" s="98">
        <v>884.66913643156283</v>
      </c>
      <c r="H149" s="98">
        <v>887.3912799156941</v>
      </c>
      <c r="I149" s="98">
        <v>899.28870708278907</v>
      </c>
      <c r="J149" s="98">
        <v>906.31845504107355</v>
      </c>
      <c r="K149" s="98">
        <v>913.43466386890327</v>
      </c>
      <c r="L149" s="98">
        <v>970.02424276467866</v>
      </c>
      <c r="M149" s="98">
        <v>953.3735961251092</v>
      </c>
      <c r="N149" s="98">
        <v>871.02336513268688</v>
      </c>
      <c r="O149" s="98">
        <v>879.80735894243696</v>
      </c>
      <c r="P149" s="98">
        <v>935.986926817268</v>
      </c>
      <c r="Q149" s="98">
        <v>873.98298391682022</v>
      </c>
      <c r="R149" s="98">
        <v>917.52031065899848</v>
      </c>
      <c r="S149" s="98">
        <v>922.62105096724144</v>
      </c>
      <c r="T149" s="98">
        <v>1076.674944430142</v>
      </c>
      <c r="U149" s="98">
        <v>974.50410444484305</v>
      </c>
      <c r="V149" s="98">
        <v>1034.8289853466335</v>
      </c>
      <c r="W149" s="98">
        <v>937.69333323460012</v>
      </c>
      <c r="X149" s="98">
        <v>858.42207404762587</v>
      </c>
      <c r="Y149" s="98">
        <v>835.19109275143512</v>
      </c>
      <c r="DA149" s="63" t="s">
        <v>4231</v>
      </c>
    </row>
    <row r="150" spans="1:105" ht="12" customHeight="1" x14ac:dyDescent="0.25">
      <c r="A150" s="97" t="s">
        <v>123</v>
      </c>
      <c r="B150" s="98"/>
      <c r="C150" s="98">
        <v>888.22848791235549</v>
      </c>
      <c r="D150" s="98">
        <v>846.35188881420743</v>
      </c>
      <c r="E150" s="98">
        <v>852.69606638786922</v>
      </c>
      <c r="F150" s="98">
        <v>879.97013960383822</v>
      </c>
      <c r="G150" s="98">
        <v>868.19491804421409</v>
      </c>
      <c r="H150" s="98">
        <v>907.44030485104281</v>
      </c>
      <c r="I150" s="98">
        <v>840.23028276925606</v>
      </c>
      <c r="J150" s="98">
        <v>893.75651465307919</v>
      </c>
      <c r="K150" s="98">
        <v>893.786656491798</v>
      </c>
      <c r="L150" s="98">
        <v>912.86500352788948</v>
      </c>
      <c r="M150" s="98">
        <v>833.41847991464704</v>
      </c>
      <c r="N150" s="98">
        <v>788.80887353361038</v>
      </c>
      <c r="O150" s="98">
        <v>813.09257577901951</v>
      </c>
      <c r="P150" s="98">
        <v>869.74366978092314</v>
      </c>
      <c r="Q150" s="98">
        <v>727.6268342734719</v>
      </c>
      <c r="R150" s="98">
        <v>910.46270311608862</v>
      </c>
      <c r="S150" s="98">
        <v>760.47729662410302</v>
      </c>
      <c r="T150" s="98">
        <v>936.55325239727608</v>
      </c>
      <c r="U150" s="98">
        <v>806.95070374595161</v>
      </c>
      <c r="V150" s="98">
        <v>953.2023881459869</v>
      </c>
      <c r="W150" s="98">
        <v>924.27222706057933</v>
      </c>
      <c r="X150" s="98">
        <v>815.40439625324427</v>
      </c>
      <c r="Y150" s="98">
        <v>1026.3576463576258</v>
      </c>
      <c r="DA150" s="63" t="s">
        <v>4232</v>
      </c>
    </row>
    <row r="151" spans="1:105" ht="12" customHeight="1" x14ac:dyDescent="0.25">
      <c r="A151" s="100" t="s">
        <v>50</v>
      </c>
      <c r="B151" s="101"/>
      <c r="C151" s="101">
        <v>192.20823345925098</v>
      </c>
      <c r="D151" s="101">
        <v>172.3996560972877</v>
      </c>
      <c r="E151" s="101">
        <v>147.17340236965333</v>
      </c>
      <c r="F151" s="101">
        <v>170.84196514587961</v>
      </c>
      <c r="G151" s="101">
        <v>186.17430672752326</v>
      </c>
      <c r="H151" s="101">
        <v>199.78147679087533</v>
      </c>
      <c r="I151" s="101">
        <v>154.01759304504037</v>
      </c>
      <c r="J151" s="101">
        <v>180.68716519566652</v>
      </c>
      <c r="K151" s="101">
        <v>185.65016486105833</v>
      </c>
      <c r="L151" s="101">
        <v>151.31005478111996</v>
      </c>
      <c r="M151" s="101">
        <v>114.05131091731657</v>
      </c>
      <c r="N151" s="101">
        <v>94.883231136434318</v>
      </c>
      <c r="O151" s="101">
        <v>89.689519545114578</v>
      </c>
      <c r="P151" s="101">
        <v>171.73893211559863</v>
      </c>
      <c r="Q151" s="101">
        <v>75.721480209117331</v>
      </c>
      <c r="R151" s="101">
        <v>199.17567061487077</v>
      </c>
      <c r="S151" s="101">
        <v>93.252908062718419</v>
      </c>
      <c r="T151" s="101">
        <v>190.07148794609293</v>
      </c>
      <c r="U151" s="101">
        <v>114.68714570916099</v>
      </c>
      <c r="V151" s="101">
        <v>160.89008874487288</v>
      </c>
      <c r="W151" s="101">
        <v>196.89812627812509</v>
      </c>
      <c r="X151" s="101">
        <v>141.63848787489391</v>
      </c>
      <c r="Y151" s="101">
        <v>312.88825599995255</v>
      </c>
      <c r="DA151" s="131" t="s">
        <v>4233</v>
      </c>
    </row>
    <row r="152" spans="1:105" ht="12" customHeight="1" x14ac:dyDescent="0.25">
      <c r="A152" s="103" t="s">
        <v>52</v>
      </c>
      <c r="B152" s="104"/>
      <c r="C152" s="104">
        <v>696.0202544531046</v>
      </c>
      <c r="D152" s="104">
        <v>673.95223271691975</v>
      </c>
      <c r="E152" s="104">
        <v>705.52266401821578</v>
      </c>
      <c r="F152" s="104">
        <v>709.12817445795872</v>
      </c>
      <c r="G152" s="104">
        <v>682.02061131669086</v>
      </c>
      <c r="H152" s="104">
        <v>707.65882806016748</v>
      </c>
      <c r="I152" s="104">
        <v>686.21268972421581</v>
      </c>
      <c r="J152" s="104">
        <v>713.06934945741273</v>
      </c>
      <c r="K152" s="104">
        <v>708.13649163073978</v>
      </c>
      <c r="L152" s="104">
        <v>761.55494874676947</v>
      </c>
      <c r="M152" s="104">
        <v>719.36716899733051</v>
      </c>
      <c r="N152" s="104">
        <v>693.92564239717615</v>
      </c>
      <c r="O152" s="104">
        <v>723.40305623390475</v>
      </c>
      <c r="P152" s="104">
        <v>698.00473766532457</v>
      </c>
      <c r="Q152" s="104">
        <v>651.90535406435458</v>
      </c>
      <c r="R152" s="104">
        <v>711.28703250121771</v>
      </c>
      <c r="S152" s="104">
        <v>667.22438856138456</v>
      </c>
      <c r="T152" s="104">
        <v>746.48176445118304</v>
      </c>
      <c r="U152" s="104">
        <v>692.26355803679076</v>
      </c>
      <c r="V152" s="104">
        <v>792.31229940111393</v>
      </c>
      <c r="W152" s="104">
        <v>727.37410078245432</v>
      </c>
      <c r="X152" s="104">
        <v>673.76590837835033</v>
      </c>
      <c r="Y152" s="104">
        <v>713.46939035767309</v>
      </c>
      <c r="DA152" s="132" t="s">
        <v>4234</v>
      </c>
    </row>
    <row r="153" spans="1:105" ht="12" customHeight="1" x14ac:dyDescent="0.25">
      <c r="A153" s="106" t="s">
        <v>122</v>
      </c>
      <c r="B153" s="101"/>
      <c r="C153" s="101">
        <v>1041.8685171051286</v>
      </c>
      <c r="D153" s="101">
        <v>1088.8796882583104</v>
      </c>
      <c r="E153" s="101">
        <v>1028.7465737939422</v>
      </c>
      <c r="F153" s="101">
        <v>1035.7152911385931</v>
      </c>
      <c r="G153" s="101">
        <v>998.50108930463159</v>
      </c>
      <c r="H153" s="101">
        <v>1002.4150006830713</v>
      </c>
      <c r="I153" s="101">
        <v>1034.3637180186822</v>
      </c>
      <c r="J153" s="101">
        <v>968.52098418604498</v>
      </c>
      <c r="K153" s="101">
        <v>914.6729644832609</v>
      </c>
      <c r="L153" s="101">
        <v>1056.3498091591384</v>
      </c>
      <c r="M153" s="101">
        <v>1120.510510418846</v>
      </c>
      <c r="N153" s="101">
        <v>1151.726727934582</v>
      </c>
      <c r="O153" s="101">
        <v>1113.9154670760556</v>
      </c>
      <c r="P153" s="101">
        <v>1073.5502642579263</v>
      </c>
      <c r="Q153" s="101">
        <v>1099.6156231048492</v>
      </c>
      <c r="R153" s="101">
        <v>1116.2473960049674</v>
      </c>
      <c r="S153" s="101">
        <v>1166.4029049717726</v>
      </c>
      <c r="T153" s="101">
        <v>1162.1684823331116</v>
      </c>
      <c r="U153" s="101">
        <v>1138.5119298907657</v>
      </c>
      <c r="V153" s="101">
        <v>1162.4270432349801</v>
      </c>
      <c r="W153" s="101">
        <v>1130.7618250216019</v>
      </c>
      <c r="X153" s="101">
        <v>994.98891405742575</v>
      </c>
      <c r="Y153" s="101">
        <v>958.27473226020788</v>
      </c>
      <c r="DA153" s="131" t="s">
        <v>4235</v>
      </c>
    </row>
    <row r="154" spans="1:105" ht="12" customHeight="1" x14ac:dyDescent="0.25">
      <c r="A154" s="107" t="s">
        <v>121</v>
      </c>
      <c r="B154" s="104"/>
      <c r="C154" s="104">
        <v>1212.176533354243</v>
      </c>
      <c r="D154" s="104">
        <v>1226.3301514438112</v>
      </c>
      <c r="E154" s="104">
        <v>1347.550571009225</v>
      </c>
      <c r="F154" s="104">
        <v>1162.370434212665</v>
      </c>
      <c r="G154" s="104">
        <v>1238.8050233964643</v>
      </c>
      <c r="H154" s="104">
        <v>1268.9353251457073</v>
      </c>
      <c r="I154" s="104">
        <v>1274.4765309076715</v>
      </c>
      <c r="J154" s="104">
        <v>1180.6442724494641</v>
      </c>
      <c r="K154" s="104">
        <v>1289.1212369359948</v>
      </c>
      <c r="L154" s="104">
        <v>1181.2824354580259</v>
      </c>
      <c r="M154" s="104">
        <v>1438.5455675129631</v>
      </c>
      <c r="N154" s="104">
        <v>1306.6662361216736</v>
      </c>
      <c r="O154" s="104">
        <v>1314.7991903788004</v>
      </c>
      <c r="P154" s="104">
        <v>1259.4352698367941</v>
      </c>
      <c r="Q154" s="104">
        <v>1290.1911100508858</v>
      </c>
      <c r="R154" s="104">
        <v>1294.3166840172585</v>
      </c>
      <c r="S154" s="104">
        <v>1375.0391415942504</v>
      </c>
      <c r="T154" s="104">
        <v>1369.2731110531884</v>
      </c>
      <c r="U154" s="104">
        <v>1299.3877941797746</v>
      </c>
      <c r="V154" s="104">
        <v>1255.3211821285943</v>
      </c>
      <c r="W154" s="104">
        <v>1244.9773705278058</v>
      </c>
      <c r="X154" s="104">
        <v>1005.5181685885386</v>
      </c>
      <c r="Y154" s="104">
        <v>978.97742344796916</v>
      </c>
      <c r="DA154" s="132" t="s">
        <v>4236</v>
      </c>
    </row>
    <row r="155" spans="1:105" ht="12" customHeight="1" x14ac:dyDescent="0.25">
      <c r="A155" s="108" t="s">
        <v>53</v>
      </c>
      <c r="B155" s="98"/>
      <c r="C155" s="98">
        <v>527.67263747184018</v>
      </c>
      <c r="D155" s="98">
        <v>530.30764998353959</v>
      </c>
      <c r="E155" s="98">
        <v>560.30898827372323</v>
      </c>
      <c r="F155" s="98">
        <v>467.57681175937068</v>
      </c>
      <c r="G155" s="98">
        <v>498.83851163271959</v>
      </c>
      <c r="H155" s="98">
        <v>489.87087240571935</v>
      </c>
      <c r="I155" s="98">
        <v>563.98068350679455</v>
      </c>
      <c r="J155" s="98">
        <v>461.21725137379622</v>
      </c>
      <c r="K155" s="98">
        <v>499.45425394835252</v>
      </c>
      <c r="L155" s="98">
        <v>457.5771530732564</v>
      </c>
      <c r="M155" s="98">
        <v>564.62424462864317</v>
      </c>
      <c r="N155" s="98">
        <v>481.08340142254565</v>
      </c>
      <c r="O155" s="98">
        <v>545.16233696859706</v>
      </c>
      <c r="P155" s="98">
        <v>463.02500840810615</v>
      </c>
      <c r="Q155" s="98">
        <v>464.85991057517816</v>
      </c>
      <c r="R155" s="98">
        <v>459.74599278775719</v>
      </c>
      <c r="S155" s="98">
        <v>495.9452113088069</v>
      </c>
      <c r="T155" s="98">
        <v>460.72992608626816</v>
      </c>
      <c r="U155" s="98">
        <v>443.00288589626985</v>
      </c>
      <c r="V155" s="98">
        <v>420.26284988981831</v>
      </c>
      <c r="W155" s="98">
        <v>442.04240861395954</v>
      </c>
      <c r="X155" s="98">
        <v>284.68914740257094</v>
      </c>
      <c r="Y155" s="98">
        <v>294.74466400351054</v>
      </c>
      <c r="DA155" s="63" t="s">
        <v>4237</v>
      </c>
    </row>
    <row r="156" spans="1:105" ht="12" customHeight="1" x14ac:dyDescent="0.25">
      <c r="A156" s="108" t="s">
        <v>52</v>
      </c>
      <c r="B156" s="98"/>
      <c r="C156" s="98">
        <v>684.50389588240296</v>
      </c>
      <c r="D156" s="98">
        <v>696.02250146027109</v>
      </c>
      <c r="E156" s="98">
        <v>787.24158273550177</v>
      </c>
      <c r="F156" s="98">
        <v>694.79362245329446</v>
      </c>
      <c r="G156" s="98">
        <v>739.96651176374451</v>
      </c>
      <c r="H156" s="98">
        <v>779.06445273998816</v>
      </c>
      <c r="I156" s="98">
        <v>710.49584740087653</v>
      </c>
      <c r="J156" s="98">
        <v>719.42702107566777</v>
      </c>
      <c r="K156" s="98">
        <v>789.66698298764277</v>
      </c>
      <c r="L156" s="98">
        <v>723.70528238476959</v>
      </c>
      <c r="M156" s="98">
        <v>873.92132288432038</v>
      </c>
      <c r="N156" s="98">
        <v>825.5828346991284</v>
      </c>
      <c r="O156" s="98">
        <v>769.63685341020346</v>
      </c>
      <c r="P156" s="98">
        <v>796.41026142868816</v>
      </c>
      <c r="Q156" s="98">
        <v>825.33119947570765</v>
      </c>
      <c r="R156" s="98">
        <v>834.57069122950145</v>
      </c>
      <c r="S156" s="98">
        <v>879.093930285444</v>
      </c>
      <c r="T156" s="98">
        <v>908.54318496691963</v>
      </c>
      <c r="U156" s="98">
        <v>856.38490828350496</v>
      </c>
      <c r="V156" s="98">
        <v>835.05833223877596</v>
      </c>
      <c r="W156" s="98">
        <v>802.93496191384634</v>
      </c>
      <c r="X156" s="98">
        <v>720.82902118596769</v>
      </c>
      <c r="Y156" s="98">
        <v>684.23275944445879</v>
      </c>
      <c r="DA156" s="63" t="s">
        <v>4238</v>
      </c>
    </row>
    <row r="157" spans="1:105" ht="12" customHeight="1" x14ac:dyDescent="0.25">
      <c r="A157" s="121" t="s">
        <v>54</v>
      </c>
      <c r="B157" s="122"/>
      <c r="C157" s="122">
        <v>502.72393714600724</v>
      </c>
      <c r="D157" s="122">
        <v>607.1601608650094</v>
      </c>
      <c r="E157" s="122">
        <v>609.34117558494472</v>
      </c>
      <c r="F157" s="122">
        <v>561.81198238426566</v>
      </c>
      <c r="G157" s="122">
        <v>555.99262244695444</v>
      </c>
      <c r="H157" s="122">
        <v>556.06724505942282</v>
      </c>
      <c r="I157" s="122">
        <v>598.0721061232689</v>
      </c>
      <c r="J157" s="122">
        <v>563.86055035219113</v>
      </c>
      <c r="K157" s="122">
        <v>577.62897673359953</v>
      </c>
      <c r="L157" s="122">
        <v>630.11299641552273</v>
      </c>
      <c r="M157" s="122">
        <v>616.66426874992726</v>
      </c>
      <c r="N157" s="122">
        <v>586.88833057812178</v>
      </c>
      <c r="O157" s="122">
        <v>520.3253893334205</v>
      </c>
      <c r="P157" s="122">
        <v>519.78752155657264</v>
      </c>
      <c r="Q157" s="122">
        <v>501.59080562953591</v>
      </c>
      <c r="R157" s="122">
        <v>503.53322112228022</v>
      </c>
      <c r="S157" s="122">
        <v>525.50746287294771</v>
      </c>
      <c r="T157" s="122">
        <v>516.61855894268172</v>
      </c>
      <c r="U157" s="122">
        <v>518.98994527969285</v>
      </c>
      <c r="V157" s="122">
        <v>530.5247809666082</v>
      </c>
      <c r="W157" s="122">
        <v>525.93340883893177</v>
      </c>
      <c r="X157" s="122">
        <v>510.70271516541038</v>
      </c>
      <c r="Y157" s="122">
        <v>506.69374092525658</v>
      </c>
      <c r="DA157" s="130" t="s">
        <v>4239</v>
      </c>
    </row>
    <row r="158" spans="1:105" ht="12" customHeight="1" x14ac:dyDescent="0.25">
      <c r="A158" s="97" t="s">
        <v>50</v>
      </c>
      <c r="B158" s="98"/>
      <c r="C158" s="98">
        <v>962.91220514318013</v>
      </c>
      <c r="D158" s="98">
        <v>1066.9025743139844</v>
      </c>
      <c r="E158" s="98">
        <v>1142.542337756023</v>
      </c>
      <c r="F158" s="98">
        <v>908.82943476183016</v>
      </c>
      <c r="G158" s="98">
        <v>703.98531765260316</v>
      </c>
      <c r="H158" s="98">
        <v>623.77676630044107</v>
      </c>
      <c r="I158" s="98">
        <v>666.43820170842753</v>
      </c>
      <c r="J158" s="98">
        <v>647.01263953433124</v>
      </c>
      <c r="K158" s="98">
        <v>776.80985743334691</v>
      </c>
      <c r="L158" s="98">
        <v>761.28697404359525</v>
      </c>
      <c r="M158" s="98">
        <v>834.20786139197185</v>
      </c>
      <c r="N158" s="98">
        <v>774.83303848545927</v>
      </c>
      <c r="O158" s="98">
        <v>699.09873383050092</v>
      </c>
      <c r="P158" s="98">
        <v>629.93243968178274</v>
      </c>
      <c r="Q158" s="98">
        <v>579.50660992403994</v>
      </c>
      <c r="R158" s="98">
        <v>548.67998295715824</v>
      </c>
      <c r="S158" s="98">
        <v>617.92722277972507</v>
      </c>
      <c r="T158" s="98">
        <v>627.73376290418469</v>
      </c>
      <c r="U158" s="98">
        <v>611.8121398927608</v>
      </c>
      <c r="V158" s="98">
        <v>621.98713015476699</v>
      </c>
      <c r="W158" s="98">
        <v>536.99234206727374</v>
      </c>
      <c r="X158" s="98">
        <v>457.65377468910344</v>
      </c>
      <c r="Y158" s="98">
        <v>450.85113386484295</v>
      </c>
      <c r="DA158" s="63" t="s">
        <v>4240</v>
      </c>
    </row>
    <row r="159" spans="1:105" ht="12" customHeight="1" x14ac:dyDescent="0.25">
      <c r="A159" s="109" t="s">
        <v>120</v>
      </c>
      <c r="B159" s="33"/>
      <c r="C159" s="33">
        <v>422.50310635563602</v>
      </c>
      <c r="D159" s="33">
        <v>505.84700956359973</v>
      </c>
      <c r="E159" s="33">
        <v>471.05973722259017</v>
      </c>
      <c r="F159" s="33">
        <v>469.87856757649541</v>
      </c>
      <c r="G159" s="33">
        <v>516.6342824808803</v>
      </c>
      <c r="H159" s="33">
        <v>536.09024480199514</v>
      </c>
      <c r="I159" s="33">
        <v>578.44912860381839</v>
      </c>
      <c r="J159" s="33">
        <v>540.89276074949419</v>
      </c>
      <c r="K159" s="33">
        <v>514.11163731466206</v>
      </c>
      <c r="L159" s="33">
        <v>582.66330452974546</v>
      </c>
      <c r="M159" s="33">
        <v>542.00762834567968</v>
      </c>
      <c r="N159" s="33">
        <v>515.75452645598295</v>
      </c>
      <c r="O159" s="33">
        <v>468.42568105784153</v>
      </c>
      <c r="P159" s="33">
        <v>490.32424790002796</v>
      </c>
      <c r="Q159" s="33">
        <v>484.67946853246229</v>
      </c>
      <c r="R159" s="33">
        <v>495.53586573890766</v>
      </c>
      <c r="S159" s="33">
        <v>505.67137619986624</v>
      </c>
      <c r="T159" s="33">
        <v>493.97123551661866</v>
      </c>
      <c r="U159" s="33">
        <v>495.29070821722468</v>
      </c>
      <c r="V159" s="33">
        <v>508.8692826025034</v>
      </c>
      <c r="W159" s="33">
        <v>523.28272448645714</v>
      </c>
      <c r="X159" s="33">
        <v>523.89133065716669</v>
      </c>
      <c r="Y159" s="33">
        <v>518.62476377598728</v>
      </c>
      <c r="DA159" s="60" t="s">
        <v>4241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8317.7533136299644</v>
      </c>
      <c r="D161" s="117">
        <f t="shared" si="54"/>
        <v>8819.0743905703112</v>
      </c>
      <c r="E161" s="117">
        <f t="shared" si="54"/>
        <v>8837.7490087545957</v>
      </c>
      <c r="F161" s="117">
        <f t="shared" si="54"/>
        <v>8440.8132070011088</v>
      </c>
      <c r="G161" s="117">
        <f t="shared" si="54"/>
        <v>7560.2275629382148</v>
      </c>
      <c r="H161" s="117">
        <f t="shared" si="54"/>
        <v>7875.4045126321489</v>
      </c>
      <c r="I161" s="117">
        <f t="shared" si="54"/>
        <v>7710.5237261272414</v>
      </c>
      <c r="J161" s="117">
        <f t="shared" si="54"/>
        <v>8332.6954624851187</v>
      </c>
      <c r="K161" s="117">
        <f t="shared" si="54"/>
        <v>8182.4306637940172</v>
      </c>
      <c r="L161" s="117">
        <f t="shared" si="54"/>
        <v>9032.0626036039157</v>
      </c>
      <c r="M161" s="117">
        <f t="shared" si="54"/>
        <v>8545.9901977605696</v>
      </c>
      <c r="N161" s="117">
        <f t="shared" si="54"/>
        <v>9325.3069399142296</v>
      </c>
      <c r="O161" s="117">
        <f t="shared" si="54"/>
        <v>10874.072530083633</v>
      </c>
      <c r="P161" s="117">
        <f t="shared" si="54"/>
        <v>8528.5070878398128</v>
      </c>
      <c r="Q161" s="117">
        <f t="shared" si="54"/>
        <v>9184.5195372255239</v>
      </c>
      <c r="R161" s="117">
        <f t="shared" ref="R161:V161" si="55">R162+R164+R166+R175</f>
        <v>8644.4133398881568</v>
      </c>
      <c r="S161" s="117">
        <f t="shared" si="55"/>
        <v>8072.5540868351418</v>
      </c>
      <c r="T161" s="117">
        <f t="shared" si="55"/>
        <v>7599.8532302735184</v>
      </c>
      <c r="U161" s="117">
        <f t="shared" si="55"/>
        <v>6841.9797832452186</v>
      </c>
      <c r="V161" s="117">
        <f t="shared" si="55"/>
        <v>6300.0792763530771</v>
      </c>
      <c r="W161" s="117">
        <f t="shared" ref="W161:Y161" si="56">W162+W164+W166+W175</f>
        <v>6682.1616979132032</v>
      </c>
      <c r="X161" s="117">
        <f t="shared" si="56"/>
        <v>5621.7835446083327</v>
      </c>
      <c r="Y161" s="117">
        <f t="shared" si="56"/>
        <v>4666.6898432548942</v>
      </c>
      <c r="DA161" s="129" t="s">
        <v>4242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6661.4615196289706</v>
      </c>
      <c r="D162" s="122">
        <f t="shared" si="57"/>
        <v>7099.4617449042134</v>
      </c>
      <c r="E162" s="122">
        <f t="shared" si="57"/>
        <v>6948.0818586473433</v>
      </c>
      <c r="F162" s="122">
        <f t="shared" si="57"/>
        <v>6675.9324552824683</v>
      </c>
      <c r="G162" s="122">
        <f t="shared" si="57"/>
        <v>5752.5937319088316</v>
      </c>
      <c r="H162" s="122">
        <f t="shared" si="57"/>
        <v>6077.5540041613485</v>
      </c>
      <c r="I162" s="122">
        <f t="shared" si="57"/>
        <v>6030.7621686395805</v>
      </c>
      <c r="J162" s="122">
        <f t="shared" si="57"/>
        <v>6700.2146966248174</v>
      </c>
      <c r="K162" s="122">
        <f t="shared" si="57"/>
        <v>6352.327197848479</v>
      </c>
      <c r="L162" s="122">
        <f t="shared" si="57"/>
        <v>7162.3181874856418</v>
      </c>
      <c r="M162" s="122">
        <f t="shared" si="57"/>
        <v>6654.8939719811988</v>
      </c>
      <c r="N162" s="122">
        <f t="shared" si="57"/>
        <v>7447.3778206736552</v>
      </c>
      <c r="O162" s="122">
        <f t="shared" si="57"/>
        <v>8943.1289183073441</v>
      </c>
      <c r="P162" s="122">
        <f t="shared" si="57"/>
        <v>6535.2123090339728</v>
      </c>
      <c r="Q162" s="122">
        <f t="shared" si="57"/>
        <v>7123.6292913113321</v>
      </c>
      <c r="R162" s="122">
        <f t="shared" si="57"/>
        <v>6490.8730755557162</v>
      </c>
      <c r="S162" s="122">
        <f t="shared" si="57"/>
        <v>5941.4571205724587</v>
      </c>
      <c r="T162" s="122">
        <f t="shared" si="57"/>
        <v>5593.2902453572133</v>
      </c>
      <c r="U162" s="122">
        <f t="shared" si="57"/>
        <v>4846.9942063484277</v>
      </c>
      <c r="V162" s="122">
        <f t="shared" si="57"/>
        <v>4340.1490454813975</v>
      </c>
      <c r="W162" s="122">
        <f t="shared" si="57"/>
        <v>4530.2010939806714</v>
      </c>
      <c r="X162" s="122">
        <f t="shared" si="57"/>
        <v>3721.6554677941467</v>
      </c>
      <c r="Y162" s="122">
        <f t="shared" si="57"/>
        <v>3007.9403390762841</v>
      </c>
      <c r="DA162" s="130" t="s">
        <v>4243</v>
      </c>
    </row>
    <row r="163" spans="1:105" ht="12" customHeight="1" x14ac:dyDescent="0.25">
      <c r="A163" s="97" t="s">
        <v>53</v>
      </c>
      <c r="B163" s="33"/>
      <c r="C163" s="33">
        <v>6661.4615196289706</v>
      </c>
      <c r="D163" s="33">
        <v>7099.4617449042134</v>
      </c>
      <c r="E163" s="33">
        <v>6948.0818586473433</v>
      </c>
      <c r="F163" s="33">
        <v>6675.9324552824683</v>
      </c>
      <c r="G163" s="33">
        <v>5752.5937319088316</v>
      </c>
      <c r="H163" s="33">
        <v>6077.5540041613485</v>
      </c>
      <c r="I163" s="33">
        <v>6030.7621686395805</v>
      </c>
      <c r="J163" s="33">
        <v>6700.2146966248174</v>
      </c>
      <c r="K163" s="33">
        <v>6352.327197848479</v>
      </c>
      <c r="L163" s="33">
        <v>7162.3181874856418</v>
      </c>
      <c r="M163" s="33">
        <v>6654.8939719811988</v>
      </c>
      <c r="N163" s="33">
        <v>7447.3778206736552</v>
      </c>
      <c r="O163" s="33">
        <v>8943.1289183073441</v>
      </c>
      <c r="P163" s="33">
        <v>6535.2123090339728</v>
      </c>
      <c r="Q163" s="33">
        <v>7123.6292913113321</v>
      </c>
      <c r="R163" s="33">
        <v>6490.8730755557162</v>
      </c>
      <c r="S163" s="33">
        <v>5941.4571205724587</v>
      </c>
      <c r="T163" s="33">
        <v>5593.2902453572133</v>
      </c>
      <c r="U163" s="33">
        <v>4846.9942063484277</v>
      </c>
      <c r="V163" s="33">
        <v>4340.1490454813975</v>
      </c>
      <c r="W163" s="33">
        <v>4530.2010939806714</v>
      </c>
      <c r="X163" s="33">
        <v>3721.6554677941467</v>
      </c>
      <c r="Y163" s="33">
        <v>3007.9403390762841</v>
      </c>
      <c r="DA163" s="60" t="s">
        <v>4244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251.4756826573676</v>
      </c>
      <c r="D164" s="122">
        <f t="shared" si="58"/>
        <v>230.87984563877117</v>
      </c>
      <c r="E164" s="122">
        <f t="shared" si="58"/>
        <v>438.62421405210711</v>
      </c>
      <c r="F164" s="122">
        <f t="shared" si="58"/>
        <v>364.63803797532955</v>
      </c>
      <c r="G164" s="122">
        <f t="shared" si="58"/>
        <v>468.91035608593751</v>
      </c>
      <c r="H164" s="122">
        <f t="shared" si="58"/>
        <v>443.51499689449292</v>
      </c>
      <c r="I164" s="122">
        <f t="shared" si="58"/>
        <v>297.64693119282759</v>
      </c>
      <c r="J164" s="122">
        <f t="shared" si="58"/>
        <v>260.53791750258603</v>
      </c>
      <c r="K164" s="122">
        <f t="shared" si="58"/>
        <v>492.45396589054565</v>
      </c>
      <c r="L164" s="122">
        <f t="shared" si="58"/>
        <v>455.03873090558506</v>
      </c>
      <c r="M164" s="122">
        <f t="shared" si="58"/>
        <v>438.21179977121858</v>
      </c>
      <c r="N164" s="122">
        <f t="shared" si="58"/>
        <v>416.77419450875612</v>
      </c>
      <c r="O164" s="122">
        <f t="shared" si="58"/>
        <v>355.15718098504527</v>
      </c>
      <c r="P164" s="122">
        <f t="shared" si="58"/>
        <v>413.12767830979129</v>
      </c>
      <c r="Q164" s="122">
        <f t="shared" si="58"/>
        <v>431.75329684374179</v>
      </c>
      <c r="R164" s="122">
        <f t="shared" si="58"/>
        <v>562.38129705619201</v>
      </c>
      <c r="S164" s="122">
        <f t="shared" si="58"/>
        <v>549.00435566668205</v>
      </c>
      <c r="T164" s="122">
        <f t="shared" si="58"/>
        <v>455.70985203367746</v>
      </c>
      <c r="U164" s="122">
        <f t="shared" si="58"/>
        <v>481.93411148218678</v>
      </c>
      <c r="V164" s="122">
        <f t="shared" si="58"/>
        <v>422.20243301296631</v>
      </c>
      <c r="W164" s="122">
        <f t="shared" si="58"/>
        <v>532.96614840284246</v>
      </c>
      <c r="X164" s="122">
        <f t="shared" si="58"/>
        <v>319.75472583637224</v>
      </c>
      <c r="Y164" s="122">
        <f t="shared" si="58"/>
        <v>176.53967188438978</v>
      </c>
      <c r="DA164" s="130" t="s">
        <v>4245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251.4756826573676</v>
      </c>
      <c r="D165" s="98">
        <f>IF(RES_hhdet_in_tes!D165=0,0,RES_hhdet_in_tes!D165*1000*11630/RES_hhdet_in_new!D163)</f>
        <v>230.87984563877117</v>
      </c>
      <c r="E165" s="98">
        <f>IF(RES_hhdet_in_tes!E165=0,0,RES_hhdet_in_tes!E165*1000*11630/RES_hhdet_in_new!E163)</f>
        <v>438.62421405210711</v>
      </c>
      <c r="F165" s="98">
        <f>IF(RES_hhdet_in_tes!F165=0,0,RES_hhdet_in_tes!F165*1000*11630/RES_hhdet_in_new!F163)</f>
        <v>364.63803797532955</v>
      </c>
      <c r="G165" s="98">
        <f>IF(RES_hhdet_in_tes!G165=0,0,RES_hhdet_in_tes!G165*1000*11630/RES_hhdet_in_new!G163)</f>
        <v>468.91035608593751</v>
      </c>
      <c r="H165" s="98">
        <f>IF(RES_hhdet_in_tes!H165=0,0,RES_hhdet_in_tes!H165*1000*11630/RES_hhdet_in_new!H163)</f>
        <v>443.51499689449292</v>
      </c>
      <c r="I165" s="98">
        <f>IF(RES_hhdet_in_tes!I165=0,0,RES_hhdet_in_tes!I165*1000*11630/RES_hhdet_in_new!I163)</f>
        <v>297.64693119282759</v>
      </c>
      <c r="J165" s="98">
        <f>IF(RES_hhdet_in_tes!J165=0,0,RES_hhdet_in_tes!J165*1000*11630/RES_hhdet_in_new!J163)</f>
        <v>260.53791750258603</v>
      </c>
      <c r="K165" s="98">
        <f>IF(RES_hhdet_in_tes!K165=0,0,RES_hhdet_in_tes!K165*1000*11630/RES_hhdet_in_new!K163)</f>
        <v>492.45396589054565</v>
      </c>
      <c r="L165" s="98">
        <f>IF(RES_hhdet_in_tes!L165=0,0,RES_hhdet_in_tes!L165*1000*11630/RES_hhdet_in_new!L163)</f>
        <v>455.03873090558506</v>
      </c>
      <c r="M165" s="98">
        <f>IF(RES_hhdet_in_tes!M165=0,0,RES_hhdet_in_tes!M165*1000*11630/RES_hhdet_in_new!M163)</f>
        <v>438.21179977121858</v>
      </c>
      <c r="N165" s="98">
        <f>IF(RES_hhdet_in_tes!N165=0,0,RES_hhdet_in_tes!N165*1000*11630/RES_hhdet_in_new!N163)</f>
        <v>416.77419450875612</v>
      </c>
      <c r="O165" s="98">
        <f>IF(RES_hhdet_in_tes!O165=0,0,RES_hhdet_in_tes!O165*1000*11630/RES_hhdet_in_new!O163)</f>
        <v>355.15718098504527</v>
      </c>
      <c r="P165" s="98">
        <f>IF(RES_hhdet_in_tes!P165=0,0,RES_hhdet_in_tes!P165*1000*11630/RES_hhdet_in_new!P163)</f>
        <v>413.12767830979129</v>
      </c>
      <c r="Q165" s="98">
        <f>IF(RES_hhdet_in_tes!Q165=0,0,RES_hhdet_in_tes!Q165*1000*11630/RES_hhdet_in_new!Q163)</f>
        <v>431.75329684374179</v>
      </c>
      <c r="R165" s="98">
        <f>IF(RES_hhdet_in_tes!R165=0,0,RES_hhdet_in_tes!R165*1000*11630/RES_hhdet_in_new!R163)</f>
        <v>562.38129705619201</v>
      </c>
      <c r="S165" s="98">
        <f>IF(RES_hhdet_in_tes!S165=0,0,RES_hhdet_in_tes!S165*1000*11630/RES_hhdet_in_new!S163)</f>
        <v>549.00435566668205</v>
      </c>
      <c r="T165" s="98">
        <f>IF(RES_hhdet_in_tes!T165=0,0,RES_hhdet_in_tes!T165*1000*11630/RES_hhdet_in_new!T163)</f>
        <v>455.70985203367746</v>
      </c>
      <c r="U165" s="98">
        <f>IF(RES_hhdet_in_tes!U165=0,0,RES_hhdet_in_tes!U165*1000*11630/RES_hhdet_in_new!U163)</f>
        <v>481.93411148218678</v>
      </c>
      <c r="V165" s="98">
        <f>IF(RES_hhdet_in_tes!V165=0,0,RES_hhdet_in_tes!V165*1000*11630/RES_hhdet_in_new!V163)</f>
        <v>422.20243301296631</v>
      </c>
      <c r="W165" s="98">
        <f>IF(RES_hhdet_in_tes!W165=0,0,RES_hhdet_in_tes!W165*1000*11630/RES_hhdet_in_new!W163)</f>
        <v>532.96614840284246</v>
      </c>
      <c r="X165" s="98">
        <f>IF(RES_hhdet_in_tes!X165=0,0,RES_hhdet_in_tes!X165*1000*11630/RES_hhdet_in_new!X163)</f>
        <v>319.75472583637224</v>
      </c>
      <c r="Y165" s="98">
        <f>IF(RES_hhdet_in_tes!Y165=0,0,RES_hhdet_in_tes!Y165*1000*11630/RES_hhdet_in_new!Y163)</f>
        <v>176.53967188438978</v>
      </c>
      <c r="DA165" s="63" t="s">
        <v>4246</v>
      </c>
    </row>
    <row r="166" spans="1:105" ht="12" customHeight="1" x14ac:dyDescent="0.25">
      <c r="A166" s="121" t="s">
        <v>55</v>
      </c>
      <c r="B166" s="122"/>
      <c r="C166" s="122">
        <v>931.52649738534001</v>
      </c>
      <c r="D166" s="122">
        <v>984.351858296415</v>
      </c>
      <c r="E166" s="122">
        <v>947.77152076886659</v>
      </c>
      <c r="F166" s="122">
        <v>923.05976289487216</v>
      </c>
      <c r="G166" s="122">
        <v>873.35281038445498</v>
      </c>
      <c r="H166" s="122">
        <v>855.70290269422026</v>
      </c>
      <c r="I166" s="122">
        <v>890.48632709142066</v>
      </c>
      <c r="J166" s="122">
        <v>899.42645353132298</v>
      </c>
      <c r="K166" s="122">
        <v>912.00006483489506</v>
      </c>
      <c r="L166" s="122">
        <v>933.41749566158001</v>
      </c>
      <c r="M166" s="122">
        <v>1010.8439863733854</v>
      </c>
      <c r="N166" s="122">
        <v>1011.1336580399343</v>
      </c>
      <c r="O166" s="122">
        <v>1121.2119403025542</v>
      </c>
      <c r="P166" s="122">
        <v>1107.5782635526059</v>
      </c>
      <c r="Q166" s="122">
        <v>1162.2542816280393</v>
      </c>
      <c r="R166" s="122">
        <v>1123.6719949800449</v>
      </c>
      <c r="S166" s="122">
        <v>1118.927799509687</v>
      </c>
      <c r="T166" s="122">
        <v>1086.5519858100395</v>
      </c>
      <c r="U166" s="122">
        <v>1063.9209428354541</v>
      </c>
      <c r="V166" s="122">
        <v>1064.4191123135411</v>
      </c>
      <c r="W166" s="122">
        <v>1145.9818426895399</v>
      </c>
      <c r="X166" s="122">
        <v>1062.5594106168976</v>
      </c>
      <c r="Y166" s="122">
        <v>983.94075550208072</v>
      </c>
      <c r="DA166" s="130" t="s">
        <v>4247</v>
      </c>
    </row>
    <row r="167" spans="1:105" ht="12" customHeight="1" x14ac:dyDescent="0.25">
      <c r="A167" s="97" t="s">
        <v>124</v>
      </c>
      <c r="B167" s="98"/>
      <c r="C167" s="98">
        <v>755.87429447683405</v>
      </c>
      <c r="D167" s="98">
        <v>775.66394222339295</v>
      </c>
      <c r="E167" s="98">
        <v>729.52394784816317</v>
      </c>
      <c r="F167" s="98">
        <v>751.34923688130641</v>
      </c>
      <c r="G167" s="98">
        <v>755.19117653203568</v>
      </c>
      <c r="H167" s="98">
        <v>715.70235123966552</v>
      </c>
      <c r="I167" s="98">
        <v>749.61785086731265</v>
      </c>
      <c r="J167" s="98">
        <v>757.54908877430705</v>
      </c>
      <c r="K167" s="98">
        <v>767.10922504731207</v>
      </c>
      <c r="L167" s="98">
        <v>786.24364926118722</v>
      </c>
      <c r="M167" s="98">
        <v>836.68297875931182</v>
      </c>
      <c r="N167" s="98">
        <v>822.7031151387863</v>
      </c>
      <c r="O167" s="98">
        <v>1106.5437612352036</v>
      </c>
      <c r="P167" s="98">
        <v>1146.0138901026301</v>
      </c>
      <c r="Q167" s="98">
        <v>1129.3305962237359</v>
      </c>
      <c r="R167" s="98">
        <v>875.54349349157053</v>
      </c>
      <c r="S167" s="98">
        <v>912.12461442428491</v>
      </c>
      <c r="T167" s="98">
        <v>917.46039289903672</v>
      </c>
      <c r="U167" s="98">
        <v>887.72622015155218</v>
      </c>
      <c r="V167" s="98">
        <v>858.47894761637122</v>
      </c>
      <c r="W167" s="98">
        <v>902.52896770308223</v>
      </c>
      <c r="X167" s="98">
        <v>975.51647616989339</v>
      </c>
      <c r="Y167" s="98">
        <v>815.56307493451334</v>
      </c>
      <c r="DA167" s="63" t="s">
        <v>4248</v>
      </c>
    </row>
    <row r="168" spans="1:105" ht="12" customHeight="1" x14ac:dyDescent="0.25">
      <c r="A168" s="97" t="s">
        <v>123</v>
      </c>
      <c r="B168" s="98"/>
      <c r="C168" s="98">
        <v>1028.8701499950785</v>
      </c>
      <c r="D168" s="98">
        <v>799.98144506312337</v>
      </c>
      <c r="E168" s="98">
        <v>753.73255143433903</v>
      </c>
      <c r="F168" s="98">
        <v>753.48862746013822</v>
      </c>
      <c r="G168" s="98">
        <v>741.43882549367538</v>
      </c>
      <c r="H168" s="98">
        <v>803.6214214349925</v>
      </c>
      <c r="I168" s="98">
        <v>731.71419019101734</v>
      </c>
      <c r="J168" s="98">
        <v>753.50509781928952</v>
      </c>
      <c r="K168" s="98">
        <v>750.78608543127689</v>
      </c>
      <c r="L168" s="98">
        <v>817.6560592266211</v>
      </c>
      <c r="M168" s="98">
        <v>892.21638290186866</v>
      </c>
      <c r="N168" s="98">
        <v>796.84711792981659</v>
      </c>
      <c r="O168" s="98">
        <v>2249.9731524818408</v>
      </c>
      <c r="P168" s="98">
        <v>2151.0983425686618</v>
      </c>
      <c r="Q168" s="98">
        <v>1484.6788561065869</v>
      </c>
      <c r="R168" s="98">
        <v>879.82468871276922</v>
      </c>
      <c r="S168" s="98">
        <v>887.46811663084202</v>
      </c>
      <c r="T168" s="98">
        <v>941.27738288252567</v>
      </c>
      <c r="U168" s="98">
        <v>893.21763793437526</v>
      </c>
      <c r="V168" s="98">
        <v>894.5290795057191</v>
      </c>
      <c r="W168" s="98">
        <v>937.83168475794446</v>
      </c>
      <c r="X168" s="98">
        <v>985.56106457061014</v>
      </c>
      <c r="Y168" s="98">
        <v>859.74562366629129</v>
      </c>
      <c r="DA168" s="63" t="s">
        <v>4249</v>
      </c>
    </row>
    <row r="169" spans="1:105" ht="12" customHeight="1" x14ac:dyDescent="0.25">
      <c r="A169" s="100" t="s">
        <v>50</v>
      </c>
      <c r="B169" s="101"/>
      <c r="C169" s="101">
        <v>212.91052405446172</v>
      </c>
      <c r="D169" s="101">
        <v>131.24883760751692</v>
      </c>
      <c r="E169" s="101">
        <v>87.533624050700396</v>
      </c>
      <c r="F169" s="101">
        <v>97.819679035906859</v>
      </c>
      <c r="G169" s="101">
        <v>74.29318556340327</v>
      </c>
      <c r="H169" s="101">
        <v>121.27026619259236</v>
      </c>
      <c r="I169" s="101">
        <v>73.815749928614196</v>
      </c>
      <c r="J169" s="101">
        <v>81.481665962372531</v>
      </c>
      <c r="K169" s="101">
        <v>82.595819519699148</v>
      </c>
      <c r="L169" s="101">
        <v>103.72367297665542</v>
      </c>
      <c r="M169" s="101">
        <v>150.91160037191653</v>
      </c>
      <c r="N169" s="101">
        <v>76.810916190502141</v>
      </c>
      <c r="O169" s="101">
        <v>314.74174923179942</v>
      </c>
      <c r="P169" s="101">
        <v>301.42641215704958</v>
      </c>
      <c r="Q169" s="101">
        <v>529.38646452088096</v>
      </c>
      <c r="R169" s="101">
        <v>99.279422595357218</v>
      </c>
      <c r="S169" s="101">
        <v>90.05629613564281</v>
      </c>
      <c r="T169" s="101">
        <v>134.79787737196025</v>
      </c>
      <c r="U169" s="101">
        <v>133.78965260212416</v>
      </c>
      <c r="V169" s="101">
        <v>84.662481105325384</v>
      </c>
      <c r="W169" s="101">
        <v>79.48772247953022</v>
      </c>
      <c r="X169" s="101">
        <v>96.944151371172225</v>
      </c>
      <c r="Y169" s="101">
        <v>124.4632055114141</v>
      </c>
      <c r="DA169" s="131" t="s">
        <v>4250</v>
      </c>
    </row>
    <row r="170" spans="1:105" ht="12" customHeight="1" x14ac:dyDescent="0.25">
      <c r="A170" s="103" t="s">
        <v>52</v>
      </c>
      <c r="B170" s="104"/>
      <c r="C170" s="104">
        <v>815.95962594061655</v>
      </c>
      <c r="D170" s="104">
        <v>668.73260745560628</v>
      </c>
      <c r="E170" s="104">
        <v>666.19892738363853</v>
      </c>
      <c r="F170" s="104">
        <v>655.66894842423142</v>
      </c>
      <c r="G170" s="104">
        <v>667.14563993027207</v>
      </c>
      <c r="H170" s="104">
        <v>682.35115524240018</v>
      </c>
      <c r="I170" s="104">
        <v>657.89844026240326</v>
      </c>
      <c r="J170" s="104">
        <v>672.023431856917</v>
      </c>
      <c r="K170" s="104">
        <v>668.19026591157774</v>
      </c>
      <c r="L170" s="104">
        <v>713.9323862499657</v>
      </c>
      <c r="M170" s="104">
        <v>741.30478252995204</v>
      </c>
      <c r="N170" s="104">
        <v>720.03620173931449</v>
      </c>
      <c r="O170" s="104">
        <v>1935.2314032500408</v>
      </c>
      <c r="P170" s="104">
        <v>1849.671930411612</v>
      </c>
      <c r="Q170" s="104">
        <v>955.2923915857059</v>
      </c>
      <c r="R170" s="104">
        <v>780.5452661174121</v>
      </c>
      <c r="S170" s="104">
        <v>797.41182049519932</v>
      </c>
      <c r="T170" s="104">
        <v>806.47950551056579</v>
      </c>
      <c r="U170" s="104">
        <v>759.42798533225118</v>
      </c>
      <c r="V170" s="104">
        <v>809.86659840039363</v>
      </c>
      <c r="W170" s="104">
        <v>858.34396227841421</v>
      </c>
      <c r="X170" s="104">
        <v>888.61691319943839</v>
      </c>
      <c r="Y170" s="104">
        <v>735.28241815487718</v>
      </c>
      <c r="DA170" s="132" t="s">
        <v>4251</v>
      </c>
    </row>
    <row r="171" spans="1:105" ht="12" customHeight="1" x14ac:dyDescent="0.25">
      <c r="A171" s="106" t="s">
        <v>122</v>
      </c>
      <c r="B171" s="101"/>
      <c r="C171" s="101">
        <v>986.29472277452555</v>
      </c>
      <c r="D171" s="101">
        <v>1028.921794850663</v>
      </c>
      <c r="E171" s="101">
        <v>1033.9019099820443</v>
      </c>
      <c r="F171" s="101">
        <v>1006.8493645789033</v>
      </c>
      <c r="G171" s="101">
        <v>908.36518832181878</v>
      </c>
      <c r="H171" s="101">
        <v>904.27479417323639</v>
      </c>
      <c r="I171" s="101">
        <v>912.03420012008019</v>
      </c>
      <c r="J171" s="101">
        <v>903.06811094123248</v>
      </c>
      <c r="K171" s="101">
        <v>890.55713785352623</v>
      </c>
      <c r="L171" s="101">
        <v>956.89476604470667</v>
      </c>
      <c r="M171" s="101">
        <v>1015.7816645269245</v>
      </c>
      <c r="N171" s="101">
        <v>1027.3329420453999</v>
      </c>
      <c r="O171" s="101">
        <v>1088.4921702497313</v>
      </c>
      <c r="P171" s="101">
        <v>1052.5843275447958</v>
      </c>
      <c r="Q171" s="101">
        <v>1106.5947929434153</v>
      </c>
      <c r="R171" s="101">
        <v>1125.6787703261116</v>
      </c>
      <c r="S171" s="101">
        <v>1131.1181543712239</v>
      </c>
      <c r="T171" s="101">
        <v>1106.3386387437454</v>
      </c>
      <c r="U171" s="101">
        <v>1085.8553407605057</v>
      </c>
      <c r="V171" s="101">
        <v>1102.3159288602737</v>
      </c>
      <c r="W171" s="101">
        <v>1193.4674329602537</v>
      </c>
      <c r="X171" s="101">
        <v>1056.1632696142133</v>
      </c>
      <c r="Y171" s="101">
        <v>1032.0162479340502</v>
      </c>
      <c r="DA171" s="131" t="s">
        <v>4252</v>
      </c>
    </row>
    <row r="172" spans="1:105" ht="12" customHeight="1" x14ac:dyDescent="0.25">
      <c r="A172" s="107" t="s">
        <v>121</v>
      </c>
      <c r="B172" s="104"/>
      <c r="C172" s="104">
        <v>1132.3618418044259</v>
      </c>
      <c r="D172" s="104">
        <v>1236.3218204174691</v>
      </c>
      <c r="E172" s="104">
        <v>1264.1804578841698</v>
      </c>
      <c r="F172" s="104">
        <v>1086.067324595577</v>
      </c>
      <c r="G172" s="104">
        <v>1042.7947984089578</v>
      </c>
      <c r="H172" s="104">
        <v>988.84791151261891</v>
      </c>
      <c r="I172" s="104">
        <v>957.44735135911731</v>
      </c>
      <c r="J172" s="104">
        <v>980.82705118782258</v>
      </c>
      <c r="K172" s="104">
        <v>1092.1432970489968</v>
      </c>
      <c r="L172" s="104">
        <v>1021.5882822513948</v>
      </c>
      <c r="M172" s="104">
        <v>1204.6897557234138</v>
      </c>
      <c r="N172" s="104">
        <v>1097.6294518538643</v>
      </c>
      <c r="O172" s="104">
        <v>1275.1415125617918</v>
      </c>
      <c r="P172" s="104">
        <v>1263.2118238593489</v>
      </c>
      <c r="Q172" s="104">
        <v>1335.4042028035667</v>
      </c>
      <c r="R172" s="104">
        <v>1253.0722178041688</v>
      </c>
      <c r="S172" s="104">
        <v>1235.7402630209456</v>
      </c>
      <c r="T172" s="104">
        <v>1190.4867736705969</v>
      </c>
      <c r="U172" s="104">
        <v>1142.7111651399393</v>
      </c>
      <c r="V172" s="104">
        <v>1146.2367802788115</v>
      </c>
      <c r="W172" s="104">
        <v>1220.9346898907327</v>
      </c>
      <c r="X172" s="104">
        <v>1131.9682797199644</v>
      </c>
      <c r="Y172" s="104">
        <v>1024.1654964674444</v>
      </c>
      <c r="DA172" s="132" t="s">
        <v>4253</v>
      </c>
    </row>
    <row r="173" spans="1:105" ht="12" customHeight="1" x14ac:dyDescent="0.25">
      <c r="A173" s="108" t="s">
        <v>53</v>
      </c>
      <c r="B173" s="98"/>
      <c r="C173" s="98">
        <v>337.13829408217902</v>
      </c>
      <c r="D173" s="98">
        <v>367.00717910639167</v>
      </c>
      <c r="E173" s="98">
        <v>405.47267491320764</v>
      </c>
      <c r="F173" s="98">
        <v>292.465565593365</v>
      </c>
      <c r="G173" s="98">
        <v>291.17742697902895</v>
      </c>
      <c r="H173" s="98">
        <v>239.22271962660153</v>
      </c>
      <c r="I173" s="98">
        <v>274.76860245388741</v>
      </c>
      <c r="J173" s="98">
        <v>278.95120684825696</v>
      </c>
      <c r="K173" s="98">
        <v>328.49465957552735</v>
      </c>
      <c r="L173" s="98">
        <v>341.32348878272103</v>
      </c>
      <c r="M173" s="98">
        <v>414.33353641160915</v>
      </c>
      <c r="N173" s="98">
        <v>338.26950627241109</v>
      </c>
      <c r="O173" s="98">
        <v>460.66717081247918</v>
      </c>
      <c r="P173" s="98">
        <v>341.23776976266089</v>
      </c>
      <c r="Q173" s="98">
        <v>399.88638383422227</v>
      </c>
      <c r="R173" s="98">
        <v>323.69076382200421</v>
      </c>
      <c r="S173" s="98">
        <v>356.58476047204755</v>
      </c>
      <c r="T173" s="98">
        <v>344.57171530469145</v>
      </c>
      <c r="U173" s="98">
        <v>291.12268438131099</v>
      </c>
      <c r="V173" s="98">
        <v>294.62860810235986</v>
      </c>
      <c r="W173" s="98">
        <v>322.68128530921899</v>
      </c>
      <c r="X173" s="98">
        <v>282.17809843178588</v>
      </c>
      <c r="Y173" s="98">
        <v>222.47396302414015</v>
      </c>
      <c r="DA173" s="63" t="s">
        <v>4254</v>
      </c>
    </row>
    <row r="174" spans="1:105" ht="12" customHeight="1" x14ac:dyDescent="0.25">
      <c r="A174" s="115" t="s">
        <v>52</v>
      </c>
      <c r="B174" s="33"/>
      <c r="C174" s="33">
        <v>795.22354772224696</v>
      </c>
      <c r="D174" s="33">
        <v>869.31464131107703</v>
      </c>
      <c r="E174" s="33">
        <v>858.70778297096172</v>
      </c>
      <c r="F174" s="33">
        <v>793.60175900221225</v>
      </c>
      <c r="G174" s="33">
        <v>751.61737142992843</v>
      </c>
      <c r="H174" s="33">
        <v>749.62519188601732</v>
      </c>
      <c r="I174" s="33">
        <v>682.67874890522978</v>
      </c>
      <c r="J174" s="33">
        <v>701.87584433956579</v>
      </c>
      <c r="K174" s="33">
        <v>763.64863747346942</v>
      </c>
      <c r="L174" s="33">
        <v>680.26479346867393</v>
      </c>
      <c r="M174" s="33">
        <v>790.35621931180481</v>
      </c>
      <c r="N174" s="33">
        <v>759.35994558145353</v>
      </c>
      <c r="O174" s="33">
        <v>814.47434174931243</v>
      </c>
      <c r="P174" s="33">
        <v>921.97405409668784</v>
      </c>
      <c r="Q174" s="33">
        <v>935.5178189693446</v>
      </c>
      <c r="R174" s="33">
        <v>929.38145398216454</v>
      </c>
      <c r="S174" s="33">
        <v>879.15550254889786</v>
      </c>
      <c r="T174" s="33">
        <v>845.91505836590522</v>
      </c>
      <c r="U174" s="33">
        <v>851.58848075862784</v>
      </c>
      <c r="V174" s="33">
        <v>851.60817217645103</v>
      </c>
      <c r="W174" s="33">
        <v>898.25340458151391</v>
      </c>
      <c r="X174" s="33">
        <v>849.79018128817836</v>
      </c>
      <c r="Y174" s="33">
        <v>801.69153344330402</v>
      </c>
      <c r="DA174" s="60" t="s">
        <v>4255</v>
      </c>
    </row>
    <row r="175" spans="1:105" ht="12" customHeight="1" x14ac:dyDescent="0.25">
      <c r="A175" s="121" t="s">
        <v>54</v>
      </c>
      <c r="B175" s="122"/>
      <c r="C175" s="122">
        <v>473.28961395828685</v>
      </c>
      <c r="D175" s="122">
        <v>504.38094173091207</v>
      </c>
      <c r="E175" s="122">
        <v>503.27141528627868</v>
      </c>
      <c r="F175" s="122">
        <v>477.18295084843874</v>
      </c>
      <c r="G175" s="122">
        <v>465.3706645589906</v>
      </c>
      <c r="H175" s="122">
        <v>498.63260888208794</v>
      </c>
      <c r="I175" s="122">
        <v>491.62829920341193</v>
      </c>
      <c r="J175" s="122">
        <v>472.51639482639189</v>
      </c>
      <c r="K175" s="122">
        <v>425.64943522009662</v>
      </c>
      <c r="L175" s="122">
        <v>481.28818955110825</v>
      </c>
      <c r="M175" s="122">
        <v>442.04043963476641</v>
      </c>
      <c r="N175" s="122">
        <v>450.0212666918826</v>
      </c>
      <c r="O175" s="122">
        <v>454.57449048869131</v>
      </c>
      <c r="P175" s="122">
        <v>472.58883694344388</v>
      </c>
      <c r="Q175" s="122">
        <v>466.88266744241025</v>
      </c>
      <c r="R175" s="122">
        <v>467.48697229620382</v>
      </c>
      <c r="S175" s="122">
        <v>463.16481108631297</v>
      </c>
      <c r="T175" s="122">
        <v>464.30114707258781</v>
      </c>
      <c r="U175" s="122">
        <v>449.13052257915041</v>
      </c>
      <c r="V175" s="122">
        <v>473.30868554517286</v>
      </c>
      <c r="W175" s="122">
        <v>473.01261284014959</v>
      </c>
      <c r="X175" s="122">
        <v>517.81394036091626</v>
      </c>
      <c r="Y175" s="122">
        <v>498.26907679213951</v>
      </c>
      <c r="DA175" s="130" t="s">
        <v>4256</v>
      </c>
    </row>
    <row r="176" spans="1:105" ht="12" customHeight="1" x14ac:dyDescent="0.25">
      <c r="A176" s="97" t="s">
        <v>50</v>
      </c>
      <c r="B176" s="98"/>
      <c r="C176" s="98">
        <v>522.04901524769548</v>
      </c>
      <c r="D176" s="98">
        <v>549.97500258504147</v>
      </c>
      <c r="E176" s="98">
        <v>546.21212710621421</v>
      </c>
      <c r="F176" s="98">
        <v>530.16117420446074</v>
      </c>
      <c r="G176" s="98">
        <v>513.03874909676767</v>
      </c>
      <c r="H176" s="98">
        <v>507.47947694588959</v>
      </c>
      <c r="I176" s="98">
        <v>536.82500621749955</v>
      </c>
      <c r="J176" s="98">
        <v>511.88514819773445</v>
      </c>
      <c r="K176" s="98">
        <v>519.59270541306807</v>
      </c>
      <c r="L176" s="98">
        <v>524.51715437464611</v>
      </c>
      <c r="M176" s="98">
        <v>540.4568956449607</v>
      </c>
      <c r="N176" s="98">
        <v>523.83142161390901</v>
      </c>
      <c r="O176" s="98">
        <v>564.12134059184291</v>
      </c>
      <c r="P176" s="98">
        <v>575.64975029581808</v>
      </c>
      <c r="Q176" s="98">
        <v>561.52658805630404</v>
      </c>
      <c r="R176" s="98">
        <v>500.41539184001573</v>
      </c>
      <c r="S176" s="98">
        <v>519.15594816046712</v>
      </c>
      <c r="T176" s="98">
        <v>514.40093869041664</v>
      </c>
      <c r="U176" s="98">
        <v>498.30227677773217</v>
      </c>
      <c r="V176" s="98">
        <v>508.52441134979949</v>
      </c>
      <c r="W176" s="98">
        <v>525.49267546609451</v>
      </c>
      <c r="X176" s="98">
        <v>547.25501954262882</v>
      </c>
      <c r="Y176" s="98">
        <v>475.23036349521874</v>
      </c>
      <c r="DA176" s="63" t="s">
        <v>4257</v>
      </c>
    </row>
    <row r="177" spans="1:105" ht="12" customHeight="1" x14ac:dyDescent="0.25">
      <c r="A177" s="109" t="s">
        <v>120</v>
      </c>
      <c r="B177" s="33"/>
      <c r="C177" s="33">
        <v>457.24717112575797</v>
      </c>
      <c r="D177" s="33">
        <v>484.73787411945972</v>
      </c>
      <c r="E177" s="33">
        <v>483.88463287086017</v>
      </c>
      <c r="F177" s="33">
        <v>453.97021799664867</v>
      </c>
      <c r="G177" s="33">
        <v>450.13705563689331</v>
      </c>
      <c r="H177" s="33">
        <v>496.05264896284916</v>
      </c>
      <c r="I177" s="33">
        <v>478.78398413282315</v>
      </c>
      <c r="J177" s="33">
        <v>461.47057105692784</v>
      </c>
      <c r="K177" s="33">
        <v>400.34342058185661</v>
      </c>
      <c r="L177" s="33">
        <v>467.40561673965385</v>
      </c>
      <c r="M177" s="33">
        <v>415.09191824590152</v>
      </c>
      <c r="N177" s="33">
        <v>432.43373263975991</v>
      </c>
      <c r="O177" s="33">
        <v>431.17161087796438</v>
      </c>
      <c r="P177" s="33">
        <v>445.52547126491658</v>
      </c>
      <c r="Q177" s="33">
        <v>445.67362332007235</v>
      </c>
      <c r="R177" s="33">
        <v>460.7884251314951</v>
      </c>
      <c r="S177" s="33">
        <v>449.8775063924445</v>
      </c>
      <c r="T177" s="33">
        <v>452.99735952605732</v>
      </c>
      <c r="U177" s="33">
        <v>439.32916475344462</v>
      </c>
      <c r="V177" s="33">
        <v>466.47673249391249</v>
      </c>
      <c r="W177" s="33">
        <v>465.28870541807487</v>
      </c>
      <c r="X177" s="33">
        <v>514.41088544451577</v>
      </c>
      <c r="Y177" s="33">
        <v>501.90794396689927</v>
      </c>
      <c r="DA177" s="60" t="s">
        <v>4258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4372.1067828000969</v>
      </c>
      <c r="D3" s="117">
        <f t="shared" si="0"/>
        <v>4497.0882197028805</v>
      </c>
      <c r="E3" s="117">
        <f t="shared" si="0"/>
        <v>4141.1711519951878</v>
      </c>
      <c r="F3" s="117">
        <f t="shared" si="0"/>
        <v>4091.7840675191514</v>
      </c>
      <c r="G3" s="117">
        <f t="shared" si="0"/>
        <v>4290.5860348319011</v>
      </c>
      <c r="H3" s="117">
        <f t="shared" si="0"/>
        <v>4559.1975840755031</v>
      </c>
      <c r="I3" s="117">
        <f t="shared" si="0"/>
        <v>4156.5729748287022</v>
      </c>
      <c r="J3" s="117">
        <f t="shared" si="0"/>
        <v>4142.3372449260496</v>
      </c>
      <c r="K3" s="117">
        <f t="shared" si="0"/>
        <v>4172.5923622171222</v>
      </c>
      <c r="L3" s="117">
        <f t="shared" si="0"/>
        <v>4665.0092830995654</v>
      </c>
      <c r="M3" s="117">
        <f t="shared" si="0"/>
        <v>4076.6782852236424</v>
      </c>
      <c r="N3" s="117">
        <f t="shared" si="0"/>
        <v>4128.3145665457823</v>
      </c>
      <c r="O3" s="117">
        <f t="shared" si="0"/>
        <v>4033.2351811381723</v>
      </c>
      <c r="P3" s="117">
        <f t="shared" si="0"/>
        <v>3651.3508603530922</v>
      </c>
      <c r="Q3" s="117">
        <f t="shared" si="0"/>
        <v>3276.6461462547031</v>
      </c>
      <c r="R3" s="117">
        <f t="shared" ref="R3:V3" si="1">R4+R7+R9+R19</f>
        <v>3078.9923083741387</v>
      </c>
      <c r="S3" s="117">
        <f t="shared" si="1"/>
        <v>3092.8846342350216</v>
      </c>
      <c r="T3" s="117">
        <f t="shared" si="1"/>
        <v>2571.5278228247944</v>
      </c>
      <c r="U3" s="117">
        <f t="shared" si="1"/>
        <v>2775.8262016534868</v>
      </c>
      <c r="V3" s="117">
        <f t="shared" si="1"/>
        <v>2945.029634675454</v>
      </c>
      <c r="W3" s="117">
        <f t="shared" ref="W3:Y3" si="2">W4+W7+W9+W19</f>
        <v>2161.1231201992559</v>
      </c>
      <c r="X3" s="117">
        <f t="shared" si="2"/>
        <v>1687.5979024141102</v>
      </c>
      <c r="Y3" s="117">
        <f t="shared" si="2"/>
        <v>1749.1723405903845</v>
      </c>
      <c r="DA3" s="129" t="s">
        <v>4259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4014.9817257996638</v>
      </c>
      <c r="D4" s="122">
        <f t="shared" si="3"/>
        <v>4112.7287987938298</v>
      </c>
      <c r="E4" s="122">
        <f t="shared" si="3"/>
        <v>3855.1748606674614</v>
      </c>
      <c r="F4" s="122">
        <f t="shared" si="3"/>
        <v>3716.1325932754285</v>
      </c>
      <c r="G4" s="122">
        <f t="shared" si="3"/>
        <v>3863.9080323212788</v>
      </c>
      <c r="H4" s="122">
        <f t="shared" si="3"/>
        <v>4138.7084687965489</v>
      </c>
      <c r="I4" s="122">
        <f t="shared" si="3"/>
        <v>3782.7970108392537</v>
      </c>
      <c r="J4" s="122">
        <f t="shared" si="3"/>
        <v>3772.5147557624773</v>
      </c>
      <c r="K4" s="122">
        <f t="shared" si="3"/>
        <v>3871.4300700206618</v>
      </c>
      <c r="L4" s="122">
        <f t="shared" si="3"/>
        <v>4374.4561904666552</v>
      </c>
      <c r="M4" s="122">
        <f t="shared" si="3"/>
        <v>3794.2219353024043</v>
      </c>
      <c r="N4" s="122">
        <f t="shared" si="3"/>
        <v>3735.474203106804</v>
      </c>
      <c r="O4" s="122">
        <f t="shared" si="3"/>
        <v>3656.9688005744329</v>
      </c>
      <c r="P4" s="122">
        <f t="shared" si="3"/>
        <v>3208.7820148184032</v>
      </c>
      <c r="Q4" s="122">
        <f t="shared" si="3"/>
        <v>2865.6616960141619</v>
      </c>
      <c r="R4" s="122">
        <f t="shared" ref="R4:V4" si="4">SUM(R5:R6)</f>
        <v>2723.7889269814732</v>
      </c>
      <c r="S4" s="122">
        <f t="shared" si="4"/>
        <v>2710.1968212188472</v>
      </c>
      <c r="T4" s="122">
        <f t="shared" si="4"/>
        <v>2345.9402963662205</v>
      </c>
      <c r="U4" s="122">
        <f t="shared" si="4"/>
        <v>2310.5989376855732</v>
      </c>
      <c r="V4" s="122">
        <f t="shared" si="4"/>
        <v>2379.01855978821</v>
      </c>
      <c r="W4" s="122">
        <f t="shared" ref="W4:Y4" si="5">SUM(W5:W6)</f>
        <v>2025.4481166136538</v>
      </c>
      <c r="X4" s="122">
        <f t="shared" si="5"/>
        <v>1561.0986275357113</v>
      </c>
      <c r="Y4" s="122">
        <f t="shared" si="5"/>
        <v>1343.3728755443692</v>
      </c>
      <c r="DA4" s="130" t="s">
        <v>4260</v>
      </c>
    </row>
    <row r="5" spans="1:105" ht="12" customHeight="1" x14ac:dyDescent="0.25">
      <c r="A5" s="97" t="s">
        <v>51</v>
      </c>
      <c r="B5" s="98"/>
      <c r="C5" s="98">
        <v>4014.9817257996638</v>
      </c>
      <c r="D5" s="98">
        <v>4112.7287987938298</v>
      </c>
      <c r="E5" s="98">
        <v>3855.1748606674614</v>
      </c>
      <c r="F5" s="98">
        <v>3716.1325932754285</v>
      </c>
      <c r="G5" s="98">
        <v>3863.9080323212788</v>
      </c>
      <c r="H5" s="98">
        <v>4138.7084687965489</v>
      </c>
      <c r="I5" s="98">
        <v>3782.7970108392537</v>
      </c>
      <c r="J5" s="98">
        <v>3772.5147557624773</v>
      </c>
      <c r="K5" s="98">
        <v>3871.4300700206618</v>
      </c>
      <c r="L5" s="98">
        <v>4374.4561904666552</v>
      </c>
      <c r="M5" s="98">
        <v>3794.2219353024043</v>
      </c>
      <c r="N5" s="98">
        <v>3735.474203106804</v>
      </c>
      <c r="O5" s="98">
        <v>3656.9688005744329</v>
      </c>
      <c r="P5" s="98">
        <v>3208.7820148184032</v>
      </c>
      <c r="Q5" s="98">
        <v>2865.6616960141619</v>
      </c>
      <c r="R5" s="98">
        <v>2723.7889269814732</v>
      </c>
      <c r="S5" s="98">
        <v>2710.1968212188472</v>
      </c>
      <c r="T5" s="98">
        <v>2345.9402963662205</v>
      </c>
      <c r="U5" s="98">
        <v>2310.5989376855732</v>
      </c>
      <c r="V5" s="98">
        <v>2379.01855978821</v>
      </c>
      <c r="W5" s="98">
        <v>2025.4481166136538</v>
      </c>
      <c r="X5" s="98">
        <v>1561.0986275357113</v>
      </c>
      <c r="Y5" s="98">
        <v>1343.3728755443692</v>
      </c>
      <c r="DA5" s="63" t="s">
        <v>4261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4262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4263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4264</v>
      </c>
    </row>
    <row r="9" spans="1:105" ht="12" customHeight="1" x14ac:dyDescent="0.25">
      <c r="A9" s="121" t="s">
        <v>55</v>
      </c>
      <c r="B9" s="122"/>
      <c r="C9" s="122">
        <v>265.31840268865943</v>
      </c>
      <c r="D9" s="122">
        <v>289.43841802957627</v>
      </c>
      <c r="E9" s="122">
        <v>204.40834327319391</v>
      </c>
      <c r="F9" s="122">
        <v>267.59994987810921</v>
      </c>
      <c r="G9" s="122">
        <v>293.89613506587511</v>
      </c>
      <c r="H9" s="122">
        <v>300.94270433264893</v>
      </c>
      <c r="I9" s="122">
        <v>267.08354898059531</v>
      </c>
      <c r="J9" s="122">
        <v>275.50128330643025</v>
      </c>
      <c r="K9" s="122">
        <v>216.38651424833949</v>
      </c>
      <c r="L9" s="122">
        <v>211.84971016454202</v>
      </c>
      <c r="M9" s="122">
        <v>199.37618136530222</v>
      </c>
      <c r="N9" s="122">
        <v>276.5618103098659</v>
      </c>
      <c r="O9" s="122">
        <v>263.11091223749344</v>
      </c>
      <c r="P9" s="122">
        <v>284.97492201696235</v>
      </c>
      <c r="Q9" s="122">
        <v>268.44743678674672</v>
      </c>
      <c r="R9" s="122">
        <v>235.31931577348044</v>
      </c>
      <c r="S9" s="122">
        <v>263.40792450268418</v>
      </c>
      <c r="T9" s="122">
        <v>137.13661889398216</v>
      </c>
      <c r="U9" s="122">
        <v>308.35829059271487</v>
      </c>
      <c r="V9" s="122">
        <v>404.79577527764098</v>
      </c>
      <c r="W9" s="122">
        <v>121.53122759507175</v>
      </c>
      <c r="X9" s="122">
        <v>111.76976869125389</v>
      </c>
      <c r="Y9" s="122">
        <v>283.78908756360107</v>
      </c>
      <c r="DA9" s="130" t="s">
        <v>4265</v>
      </c>
    </row>
    <row r="10" spans="1:105" ht="12" customHeight="1" x14ac:dyDescent="0.25">
      <c r="A10" s="97" t="s">
        <v>143</v>
      </c>
      <c r="B10" s="98"/>
      <c r="C10" s="98">
        <v>381.259038701821</v>
      </c>
      <c r="D10" s="98">
        <v>414.64343084558334</v>
      </c>
      <c r="E10" s="98">
        <v>418.64141974850361</v>
      </c>
      <c r="F10" s="98">
        <v>437.30268841478266</v>
      </c>
      <c r="G10" s="98">
        <v>444.75438584983505</v>
      </c>
      <c r="H10" s="98">
        <v>463.35617101483496</v>
      </c>
      <c r="I10" s="98">
        <v>468.43437694023339</v>
      </c>
      <c r="J10" s="98">
        <v>512.22013349315387</v>
      </c>
      <c r="K10" s="98">
        <v>539.51837120099492</v>
      </c>
      <c r="L10" s="98">
        <v>533.63635291401147</v>
      </c>
      <c r="M10" s="98">
        <v>523.33438956049133</v>
      </c>
      <c r="N10" s="98">
        <v>508.50040973796598</v>
      </c>
      <c r="O10" s="98">
        <v>509.20197595035808</v>
      </c>
      <c r="P10" s="98">
        <v>507.66436486249273</v>
      </c>
      <c r="Q10" s="98">
        <v>493.16257760046182</v>
      </c>
      <c r="R10" s="98">
        <v>491.28586859127705</v>
      </c>
      <c r="S10" s="98">
        <v>502.30222881536133</v>
      </c>
      <c r="T10" s="98">
        <v>467.08988200119535</v>
      </c>
      <c r="U10" s="98">
        <v>432.3335301761802</v>
      </c>
      <c r="V10" s="98">
        <v>464.26516364278086</v>
      </c>
      <c r="W10" s="98">
        <v>639.35567906002177</v>
      </c>
      <c r="X10" s="98">
        <v>612.17554409266268</v>
      </c>
      <c r="Y10" s="98">
        <v>348.13375735836189</v>
      </c>
      <c r="DA10" s="63" t="s">
        <v>4266</v>
      </c>
    </row>
    <row r="11" spans="1:105" ht="12" customHeight="1" x14ac:dyDescent="0.25">
      <c r="A11" s="97" t="s">
        <v>124</v>
      </c>
      <c r="B11" s="98"/>
      <c r="C11" s="98">
        <v>321.61568791464856</v>
      </c>
      <c r="D11" s="98">
        <v>317.98765834440115</v>
      </c>
      <c r="E11" s="98">
        <v>314.36543093259337</v>
      </c>
      <c r="F11" s="98">
        <v>318.91025776415603</v>
      </c>
      <c r="G11" s="98">
        <v>345.18237762566628</v>
      </c>
      <c r="H11" s="98">
        <v>356.25216666740891</v>
      </c>
      <c r="I11" s="98">
        <v>375.81829482350042</v>
      </c>
      <c r="J11" s="98">
        <v>377.20474954098182</v>
      </c>
      <c r="K11" s="98">
        <v>384.49729294455148</v>
      </c>
      <c r="L11" s="98">
        <v>437.46976888460313</v>
      </c>
      <c r="M11" s="98">
        <v>425.35695070731146</v>
      </c>
      <c r="N11" s="98">
        <v>394.58251710360042</v>
      </c>
      <c r="O11" s="98">
        <v>379.49696623427326</v>
      </c>
      <c r="P11" s="98">
        <v>351.06993348173307</v>
      </c>
      <c r="Q11" s="98">
        <v>293.013723303608</v>
      </c>
      <c r="R11" s="98">
        <v>279.66041981614768</v>
      </c>
      <c r="S11" s="98">
        <v>276.63624910505996</v>
      </c>
      <c r="T11" s="98">
        <v>262.38881015825189</v>
      </c>
      <c r="U11" s="98">
        <v>334.45985500995465</v>
      </c>
      <c r="V11" s="98">
        <v>460.2070374588759</v>
      </c>
      <c r="W11" s="98">
        <v>391.85148626432044</v>
      </c>
      <c r="X11" s="98">
        <v>382.07481631946268</v>
      </c>
      <c r="Y11" s="98">
        <v>288.77305012325439</v>
      </c>
      <c r="DA11" s="63" t="s">
        <v>4267</v>
      </c>
    </row>
    <row r="12" spans="1:105" ht="12" customHeight="1" x14ac:dyDescent="0.25">
      <c r="A12" s="97" t="s">
        <v>123</v>
      </c>
      <c r="B12" s="98"/>
      <c r="C12" s="98">
        <v>198.44289847280376</v>
      </c>
      <c r="D12" s="98">
        <v>58.746648537056394</v>
      </c>
      <c r="E12" s="98">
        <v>41.78453438813785</v>
      </c>
      <c r="F12" s="98">
        <v>101.22639351995538</v>
      </c>
      <c r="G12" s="98">
        <v>96.707032104984293</v>
      </c>
      <c r="H12" s="98">
        <v>190.21673120983257</v>
      </c>
      <c r="I12" s="98">
        <v>82.623760896126825</v>
      </c>
      <c r="J12" s="98">
        <v>140.19458259266031</v>
      </c>
      <c r="K12" s="98">
        <v>155.97824706805352</v>
      </c>
      <c r="L12" s="98">
        <v>232.87361090429192</v>
      </c>
      <c r="M12" s="98">
        <v>299.88126156692562</v>
      </c>
      <c r="N12" s="98">
        <v>185.91029649233568</v>
      </c>
      <c r="O12" s="98">
        <v>197.55884958817921</v>
      </c>
      <c r="P12" s="98">
        <v>170.98279508755908</v>
      </c>
      <c r="Q12" s="98">
        <v>73.7799967096459</v>
      </c>
      <c r="R12" s="98">
        <v>62.105379120690372</v>
      </c>
      <c r="S12" s="98">
        <v>38.915853030052475</v>
      </c>
      <c r="T12" s="98">
        <v>21.489360508653562</v>
      </c>
      <c r="U12" s="98">
        <v>170.92997186779289</v>
      </c>
      <c r="V12" s="98">
        <v>276.8823017315845</v>
      </c>
      <c r="W12" s="98">
        <v>397.56882589330098</v>
      </c>
      <c r="X12" s="98">
        <v>234.39031094281896</v>
      </c>
      <c r="Y12" s="98">
        <v>110.1703683066515</v>
      </c>
      <c r="DA12" s="63" t="s">
        <v>4268</v>
      </c>
    </row>
    <row r="13" spans="1:105" ht="12" customHeight="1" x14ac:dyDescent="0.25">
      <c r="A13" s="100" t="s">
        <v>50</v>
      </c>
      <c r="B13" s="101"/>
      <c r="C13" s="101">
        <v>198.44289847280376</v>
      </c>
      <c r="D13" s="101">
        <v>58.746648537056394</v>
      </c>
      <c r="E13" s="101">
        <v>41.78453438813785</v>
      </c>
      <c r="F13" s="101">
        <v>101.22639351995538</v>
      </c>
      <c r="G13" s="101">
        <v>96.707032104984293</v>
      </c>
      <c r="H13" s="101">
        <v>190.21673120983257</v>
      </c>
      <c r="I13" s="101">
        <v>82.623760896126825</v>
      </c>
      <c r="J13" s="101">
        <v>140.19458259266031</v>
      </c>
      <c r="K13" s="101">
        <v>155.97824706805352</v>
      </c>
      <c r="L13" s="101">
        <v>232.87361090429192</v>
      </c>
      <c r="M13" s="101">
        <v>299.88126156692562</v>
      </c>
      <c r="N13" s="101">
        <v>185.91029649233568</v>
      </c>
      <c r="O13" s="101">
        <v>197.55884958817921</v>
      </c>
      <c r="P13" s="101">
        <v>170.98279508755908</v>
      </c>
      <c r="Q13" s="101">
        <v>73.7799967096459</v>
      </c>
      <c r="R13" s="101">
        <v>62.105379120690372</v>
      </c>
      <c r="S13" s="101">
        <v>38.915853030052475</v>
      </c>
      <c r="T13" s="101">
        <v>21.489360508653562</v>
      </c>
      <c r="U13" s="101">
        <v>170.92997186779289</v>
      </c>
      <c r="V13" s="101">
        <v>276.8823017315845</v>
      </c>
      <c r="W13" s="101">
        <v>397.56882589330098</v>
      </c>
      <c r="X13" s="101">
        <v>234.39031094281896</v>
      </c>
      <c r="Y13" s="101">
        <v>110.1703683066515</v>
      </c>
      <c r="DA13" s="131" t="s">
        <v>4269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4270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4271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4272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4273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4274</v>
      </c>
    </row>
    <row r="19" spans="1:105" ht="12" customHeight="1" x14ac:dyDescent="0.25">
      <c r="A19" s="121" t="s">
        <v>54</v>
      </c>
      <c r="B19" s="122"/>
      <c r="C19" s="122">
        <v>91.806654311773542</v>
      </c>
      <c r="D19" s="122">
        <v>94.921002879474457</v>
      </c>
      <c r="E19" s="122">
        <v>81.587948054532546</v>
      </c>
      <c r="F19" s="122">
        <v>108.0515243656136</v>
      </c>
      <c r="G19" s="122">
        <v>132.78186744474732</v>
      </c>
      <c r="H19" s="122">
        <v>119.54641094630543</v>
      </c>
      <c r="I19" s="122">
        <v>106.69241500885319</v>
      </c>
      <c r="J19" s="122">
        <v>94.321205857142218</v>
      </c>
      <c r="K19" s="122">
        <v>84.77577794812106</v>
      </c>
      <c r="L19" s="122">
        <v>78.70338246836863</v>
      </c>
      <c r="M19" s="122">
        <v>83.080168555935941</v>
      </c>
      <c r="N19" s="122">
        <v>116.27855312911214</v>
      </c>
      <c r="O19" s="122">
        <v>113.15546832624599</v>
      </c>
      <c r="P19" s="122">
        <v>157.59392351772669</v>
      </c>
      <c r="Q19" s="122">
        <v>142.53701345379449</v>
      </c>
      <c r="R19" s="122">
        <v>119.88406561918488</v>
      </c>
      <c r="S19" s="122">
        <v>119.27988851349011</v>
      </c>
      <c r="T19" s="122">
        <v>88.45090756459166</v>
      </c>
      <c r="U19" s="122">
        <v>156.86897337519835</v>
      </c>
      <c r="V19" s="122">
        <v>161.21529960960277</v>
      </c>
      <c r="W19" s="122">
        <v>14.143775990530131</v>
      </c>
      <c r="X19" s="122">
        <v>14.729506187145011</v>
      </c>
      <c r="Y19" s="122">
        <v>122.01037748241426</v>
      </c>
      <c r="DA19" s="130" t="s">
        <v>4275</v>
      </c>
    </row>
    <row r="20" spans="1:105" ht="12" customHeight="1" x14ac:dyDescent="0.25">
      <c r="A20" s="97" t="s">
        <v>51</v>
      </c>
      <c r="B20" s="98"/>
      <c r="C20" s="98">
        <v>206.91260011214101</v>
      </c>
      <c r="D20" s="98">
        <v>253.69792618697934</v>
      </c>
      <c r="E20" s="98">
        <v>299.88273149403926</v>
      </c>
      <c r="F20" s="98">
        <v>299.74391445170789</v>
      </c>
      <c r="G20" s="98">
        <v>302.85297293492204</v>
      </c>
      <c r="H20" s="98">
        <v>318.99329211517261</v>
      </c>
      <c r="I20" s="98">
        <v>288.47532392333926</v>
      </c>
      <c r="J20" s="98">
        <v>309.65968631375989</v>
      </c>
      <c r="K20" s="98">
        <v>324.98777185238367</v>
      </c>
      <c r="L20" s="98">
        <v>334.44751760679867</v>
      </c>
      <c r="M20" s="98">
        <v>318.49283907127756</v>
      </c>
      <c r="N20" s="98">
        <v>309.98997479680111</v>
      </c>
      <c r="O20" s="98">
        <v>268.12607719208683</v>
      </c>
      <c r="P20" s="98">
        <v>277.48502313152221</v>
      </c>
      <c r="Q20" s="98">
        <v>301.93934481079998</v>
      </c>
      <c r="R20" s="98">
        <v>288.98977039677709</v>
      </c>
      <c r="S20" s="98">
        <v>304.16754595109722</v>
      </c>
      <c r="T20" s="98">
        <v>248.12353050056961</v>
      </c>
      <c r="U20" s="98">
        <v>274.47311326503723</v>
      </c>
      <c r="V20" s="98">
        <v>308.56307355326584</v>
      </c>
      <c r="W20" s="98">
        <v>223.70990179280884</v>
      </c>
      <c r="X20" s="98">
        <v>231.45936765517212</v>
      </c>
      <c r="Y20" s="98">
        <v>230.18678648258765</v>
      </c>
      <c r="DA20" s="63" t="s">
        <v>4276</v>
      </c>
    </row>
    <row r="21" spans="1:105" ht="12" customHeight="1" x14ac:dyDescent="0.25">
      <c r="A21" s="97" t="s">
        <v>50</v>
      </c>
      <c r="B21" s="98"/>
      <c r="C21" s="98">
        <v>144.86104582058272</v>
      </c>
      <c r="D21" s="98">
        <v>156.44886653989127</v>
      </c>
      <c r="E21" s="98">
        <v>201.95217863999108</v>
      </c>
      <c r="F21" s="98">
        <v>203.32959167654172</v>
      </c>
      <c r="G21" s="98">
        <v>200.38536882922259</v>
      </c>
      <c r="H21" s="98">
        <v>203.51544863523534</v>
      </c>
      <c r="I21" s="98">
        <v>210.82082352463067</v>
      </c>
      <c r="J21" s="98">
        <v>215.28696825284484</v>
      </c>
      <c r="K21" s="98">
        <v>217.44455685454543</v>
      </c>
      <c r="L21" s="98">
        <v>219.97389727705939</v>
      </c>
      <c r="M21" s="98">
        <v>213.56883827784259</v>
      </c>
      <c r="N21" s="98">
        <v>217.20867864453268</v>
      </c>
      <c r="O21" s="98">
        <v>205.14482069263187</v>
      </c>
      <c r="P21" s="98">
        <v>205.92324179495273</v>
      </c>
      <c r="Q21" s="98">
        <v>205.27696598033216</v>
      </c>
      <c r="R21" s="98">
        <v>205.65123673442696</v>
      </c>
      <c r="S21" s="98">
        <v>204.64188667653249</v>
      </c>
      <c r="T21" s="98">
        <v>184.21112715574054</v>
      </c>
      <c r="U21" s="98">
        <v>225.96277239885225</v>
      </c>
      <c r="V21" s="98">
        <v>210.78906715968671</v>
      </c>
      <c r="W21" s="98">
        <v>148.96078462079524</v>
      </c>
      <c r="X21" s="98">
        <v>142.25396728678348</v>
      </c>
      <c r="Y21" s="98">
        <v>141.13191704605006</v>
      </c>
      <c r="DA21" s="63" t="s">
        <v>4277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4278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2941.2643629711506</v>
      </c>
      <c r="D24" s="117">
        <f t="shared" si="7"/>
        <v>2304.9905586696295</v>
      </c>
      <c r="E24" s="117">
        <f t="shared" si="7"/>
        <v>2263.2715707661891</v>
      </c>
      <c r="F24" s="117">
        <f t="shared" si="7"/>
        <v>2444.4064858501588</v>
      </c>
      <c r="G24" s="117">
        <f t="shared" si="7"/>
        <v>2599.390759950184</v>
      </c>
      <c r="H24" s="117">
        <f t="shared" si="7"/>
        <v>2401.9879466812868</v>
      </c>
      <c r="I24" s="117">
        <f t="shared" si="7"/>
        <v>2078.8730404955932</v>
      </c>
      <c r="J24" s="117">
        <f t="shared" si="7"/>
        <v>2167.4780569585378</v>
      </c>
      <c r="K24" s="117">
        <f t="shared" si="7"/>
        <v>2262.8114678572606</v>
      </c>
      <c r="L24" s="117">
        <f t="shared" si="7"/>
        <v>2463.3113136793813</v>
      </c>
      <c r="M24" s="117">
        <f t="shared" si="7"/>
        <v>2055.7671845015639</v>
      </c>
      <c r="N24" s="117">
        <f t="shared" si="7"/>
        <v>1921.7888756031446</v>
      </c>
      <c r="O24" s="117">
        <f t="shared" si="7"/>
        <v>2015.1147844529139</v>
      </c>
      <c r="P24" s="117">
        <f t="shared" si="7"/>
        <v>2010.4408867253371</v>
      </c>
      <c r="Q24" s="117">
        <f t="shared" si="7"/>
        <v>1638.7553195484204</v>
      </c>
      <c r="R24" s="117">
        <f t="shared" ref="R24:V24" si="8">R25+R28+R30+R39</f>
        <v>1773.4500355154662</v>
      </c>
      <c r="S24" s="117">
        <f t="shared" si="8"/>
        <v>1417.2330884817377</v>
      </c>
      <c r="T24" s="117">
        <f t="shared" si="8"/>
        <v>1598.4276598634203</v>
      </c>
      <c r="U24" s="117">
        <f t="shared" si="8"/>
        <v>1511.3683747239672</v>
      </c>
      <c r="V24" s="117">
        <f t="shared" si="8"/>
        <v>1376.7259581543244</v>
      </c>
      <c r="W24" s="117">
        <f t="shared" ref="W24:Y24" si="9">W25+W28+W30+W39</f>
        <v>1308.2997598834986</v>
      </c>
      <c r="X24" s="117">
        <f t="shared" si="9"/>
        <v>1150.4597597060085</v>
      </c>
      <c r="Y24" s="117">
        <f t="shared" si="9"/>
        <v>954.72248333005416</v>
      </c>
      <c r="DA24" s="129" t="s">
        <v>4279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2727.1751486629505</v>
      </c>
      <c r="D25" s="122">
        <f t="shared" si="10"/>
        <v>2087.136190601987</v>
      </c>
      <c r="E25" s="122">
        <f t="shared" si="10"/>
        <v>2009.5716138803598</v>
      </c>
      <c r="F25" s="122">
        <f t="shared" si="10"/>
        <v>2221.5271058521562</v>
      </c>
      <c r="G25" s="122">
        <f t="shared" si="10"/>
        <v>2460.8839380792019</v>
      </c>
      <c r="H25" s="122">
        <f t="shared" si="10"/>
        <v>2275.3151159455983</v>
      </c>
      <c r="I25" s="122">
        <f t="shared" si="10"/>
        <v>1969.8829700847598</v>
      </c>
      <c r="J25" s="122">
        <f t="shared" si="10"/>
        <v>2033.3224719163413</v>
      </c>
      <c r="K25" s="122">
        <f t="shared" si="10"/>
        <v>2128.1779626033031</v>
      </c>
      <c r="L25" s="122">
        <f t="shared" si="10"/>
        <v>2332.4810478256995</v>
      </c>
      <c r="M25" s="122">
        <f t="shared" si="10"/>
        <v>1892.0976560113118</v>
      </c>
      <c r="N25" s="122">
        <f t="shared" si="10"/>
        <v>1779.195749315063</v>
      </c>
      <c r="O25" s="122">
        <f t="shared" si="10"/>
        <v>1896.3589398419585</v>
      </c>
      <c r="P25" s="122">
        <f t="shared" si="10"/>
        <v>1935.910619109726</v>
      </c>
      <c r="Q25" s="122">
        <f t="shared" si="10"/>
        <v>1548.70582262895</v>
      </c>
      <c r="R25" s="122">
        <f t="shared" ref="R25:V25" si="11">SUM(R26:R27)</f>
        <v>1682.1346211050063</v>
      </c>
      <c r="S25" s="122">
        <f t="shared" si="11"/>
        <v>1313.0519678322514</v>
      </c>
      <c r="T25" s="122">
        <f t="shared" si="11"/>
        <v>1492.1515365305875</v>
      </c>
      <c r="U25" s="122">
        <f t="shared" si="11"/>
        <v>1421.4601802475033</v>
      </c>
      <c r="V25" s="122">
        <f t="shared" si="11"/>
        <v>1280.4871180974826</v>
      </c>
      <c r="W25" s="122">
        <f t="shared" ref="W25:Y25" si="12">SUM(W26:W27)</f>
        <v>1206.4667011906545</v>
      </c>
      <c r="X25" s="122">
        <f t="shared" si="12"/>
        <v>1036.2130013022904</v>
      </c>
      <c r="Y25" s="122">
        <f t="shared" si="12"/>
        <v>856.67981488980752</v>
      </c>
      <c r="DA25" s="130" t="s">
        <v>4280</v>
      </c>
    </row>
    <row r="26" spans="1:105" ht="12" customHeight="1" x14ac:dyDescent="0.25">
      <c r="A26" s="97" t="s">
        <v>74</v>
      </c>
      <c r="B26" s="98"/>
      <c r="C26" s="98">
        <v>2727.1751486629505</v>
      </c>
      <c r="D26" s="98">
        <v>2087.136190601987</v>
      </c>
      <c r="E26" s="98">
        <v>2009.5716138803598</v>
      </c>
      <c r="F26" s="98">
        <v>2221.5271058521562</v>
      </c>
      <c r="G26" s="98">
        <v>2460.8839380792019</v>
      </c>
      <c r="H26" s="98">
        <v>2275.3151159455983</v>
      </c>
      <c r="I26" s="98">
        <v>1969.8829700847598</v>
      </c>
      <c r="J26" s="98">
        <v>2033.3224719163413</v>
      </c>
      <c r="K26" s="98">
        <v>2128.1779626033031</v>
      </c>
      <c r="L26" s="98">
        <v>2332.4810478256995</v>
      </c>
      <c r="M26" s="98">
        <v>1892.0976560113118</v>
      </c>
      <c r="N26" s="98">
        <v>1779.195749315063</v>
      </c>
      <c r="O26" s="98">
        <v>1896.3589398419585</v>
      </c>
      <c r="P26" s="98">
        <v>1935.910619109726</v>
      </c>
      <c r="Q26" s="98">
        <v>1548.70582262895</v>
      </c>
      <c r="R26" s="98">
        <v>1682.1346211050063</v>
      </c>
      <c r="S26" s="98">
        <v>1313.0519678322514</v>
      </c>
      <c r="T26" s="98">
        <v>1492.1515365305875</v>
      </c>
      <c r="U26" s="98">
        <v>1421.4601802475033</v>
      </c>
      <c r="V26" s="98">
        <v>1280.4871180974826</v>
      </c>
      <c r="W26" s="98">
        <v>1206.4667011906545</v>
      </c>
      <c r="X26" s="98">
        <v>1036.2130013022904</v>
      </c>
      <c r="Y26" s="98">
        <v>856.67981488980752</v>
      </c>
      <c r="DA26" s="63" t="s">
        <v>4281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4282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4283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4284</v>
      </c>
    </row>
    <row r="30" spans="1:105" ht="12" customHeight="1" x14ac:dyDescent="0.25">
      <c r="A30" s="121" t="s">
        <v>55</v>
      </c>
      <c r="B30" s="122"/>
      <c r="C30" s="122">
        <v>119.7709797489364</v>
      </c>
      <c r="D30" s="122">
        <v>132.431549160054</v>
      </c>
      <c r="E30" s="122">
        <v>160.19720806170903</v>
      </c>
      <c r="F30" s="122">
        <v>154.60102719126112</v>
      </c>
      <c r="G30" s="122">
        <v>94.228437610591385</v>
      </c>
      <c r="H30" s="122">
        <v>86.849823998063229</v>
      </c>
      <c r="I30" s="122">
        <v>65.719197270201363</v>
      </c>
      <c r="J30" s="122">
        <v>77.261295606778461</v>
      </c>
      <c r="K30" s="122">
        <v>84.132407020830016</v>
      </c>
      <c r="L30" s="122">
        <v>82.716940368178868</v>
      </c>
      <c r="M30" s="122">
        <v>102.74186687951003</v>
      </c>
      <c r="N30" s="122">
        <v>81.620162327799477</v>
      </c>
      <c r="O30" s="122">
        <v>70.111154687555583</v>
      </c>
      <c r="P30" s="122">
        <v>37.945913287389502</v>
      </c>
      <c r="Q30" s="122">
        <v>61.098021355155062</v>
      </c>
      <c r="R30" s="122">
        <v>62.214556886678366</v>
      </c>
      <c r="S30" s="122">
        <v>72.076945847496532</v>
      </c>
      <c r="T30" s="122">
        <v>75.842261444419464</v>
      </c>
      <c r="U30" s="122">
        <v>58.355627937497403</v>
      </c>
      <c r="V30" s="122">
        <v>63.153901103530728</v>
      </c>
      <c r="W30" s="122">
        <v>63.494218106655516</v>
      </c>
      <c r="X30" s="122">
        <v>71.600562506865913</v>
      </c>
      <c r="Y30" s="122">
        <v>55.743534183773399</v>
      </c>
      <c r="DA30" s="130" t="s">
        <v>4285</v>
      </c>
    </row>
    <row r="31" spans="1:105" ht="12" customHeight="1" x14ac:dyDescent="0.25">
      <c r="A31" s="97" t="s">
        <v>141</v>
      </c>
      <c r="B31" s="98"/>
      <c r="C31" s="98">
        <v>393.96877267607039</v>
      </c>
      <c r="D31" s="98">
        <v>321.29265660017131</v>
      </c>
      <c r="E31" s="98">
        <v>306.7832175372148</v>
      </c>
      <c r="F31" s="98">
        <v>324.63529166223913</v>
      </c>
      <c r="G31" s="98">
        <v>344.84334617476316</v>
      </c>
      <c r="H31" s="98">
        <v>322.13773566807708</v>
      </c>
      <c r="I31" s="98">
        <v>301.57618005437746</v>
      </c>
      <c r="J31" s="98">
        <v>320.83070758178309</v>
      </c>
      <c r="K31" s="98">
        <v>337.02512461375335</v>
      </c>
      <c r="L31" s="98">
        <v>352.85501363010786</v>
      </c>
      <c r="M31" s="98">
        <v>356.22829509226887</v>
      </c>
      <c r="N31" s="98">
        <v>313.67907291864844</v>
      </c>
      <c r="O31" s="98">
        <v>308.39393326099747</v>
      </c>
      <c r="P31" s="98">
        <v>423.98594368595514</v>
      </c>
      <c r="Q31" s="98">
        <v>293.99494880714877</v>
      </c>
      <c r="R31" s="98">
        <v>317.35420878027372</v>
      </c>
      <c r="S31" s="98">
        <v>294.00102795782954</v>
      </c>
      <c r="T31" s="98">
        <v>341.40298546321441</v>
      </c>
      <c r="U31" s="98">
        <v>317.86808248144308</v>
      </c>
      <c r="V31" s="98">
        <v>284.11020448918646</v>
      </c>
      <c r="W31" s="98">
        <v>263.93109271252359</v>
      </c>
      <c r="X31" s="98">
        <v>260.06539008101845</v>
      </c>
      <c r="Y31" s="98">
        <v>220.9749259707749</v>
      </c>
      <c r="DA31" s="63" t="s">
        <v>4286</v>
      </c>
    </row>
    <row r="32" spans="1:105" ht="12" customHeight="1" x14ac:dyDescent="0.25">
      <c r="A32" s="97" t="s">
        <v>140</v>
      </c>
      <c r="B32" s="98"/>
      <c r="C32" s="98">
        <v>83.557718933028596</v>
      </c>
      <c r="D32" s="98">
        <v>62.407993705320557</v>
      </c>
      <c r="E32" s="98">
        <v>49.476459184805279</v>
      </c>
      <c r="F32" s="98">
        <v>59.596853562912244</v>
      </c>
      <c r="G32" s="98">
        <v>53.442445349698204</v>
      </c>
      <c r="H32" s="98">
        <v>89.896162005545847</v>
      </c>
      <c r="I32" s="98">
        <v>22.750503189361364</v>
      </c>
      <c r="J32" s="98">
        <v>46.948269674349973</v>
      </c>
      <c r="K32" s="98">
        <v>61.978970357978241</v>
      </c>
      <c r="L32" s="98">
        <v>65.679618297696138</v>
      </c>
      <c r="M32" s="98">
        <v>56.698547548893103</v>
      </c>
      <c r="N32" s="98">
        <v>36.569694260465589</v>
      </c>
      <c r="O32" s="98">
        <v>36.378943630639334</v>
      </c>
      <c r="P32" s="98">
        <v>148.97937688885969</v>
      </c>
      <c r="Q32" s="98">
        <v>11.594837813472013</v>
      </c>
      <c r="R32" s="98">
        <v>101.8310381547299</v>
      </c>
      <c r="S32" s="98">
        <v>27.189685239952301</v>
      </c>
      <c r="T32" s="98">
        <v>107.3451795707561</v>
      </c>
      <c r="U32" s="98">
        <v>58.89562285894521</v>
      </c>
      <c r="V32" s="98">
        <v>65.184820364050495</v>
      </c>
      <c r="W32" s="98">
        <v>38.15203106435046</v>
      </c>
      <c r="X32" s="98">
        <v>29.51456581301678</v>
      </c>
      <c r="Y32" s="98">
        <v>53.921318296981426</v>
      </c>
      <c r="DA32" s="63" t="s">
        <v>4287</v>
      </c>
    </row>
    <row r="33" spans="1:105" ht="12" customHeight="1" x14ac:dyDescent="0.25">
      <c r="A33" s="100" t="s">
        <v>50</v>
      </c>
      <c r="B33" s="101"/>
      <c r="C33" s="101">
        <v>83.557718933028596</v>
      </c>
      <c r="D33" s="101">
        <v>62.407993705320557</v>
      </c>
      <c r="E33" s="101">
        <v>49.476459184805279</v>
      </c>
      <c r="F33" s="101">
        <v>59.596853562912244</v>
      </c>
      <c r="G33" s="101">
        <v>53.442445349698204</v>
      </c>
      <c r="H33" s="101">
        <v>89.896162005545847</v>
      </c>
      <c r="I33" s="101">
        <v>22.750503189361364</v>
      </c>
      <c r="J33" s="101">
        <v>46.948269674349973</v>
      </c>
      <c r="K33" s="101">
        <v>61.978970357978241</v>
      </c>
      <c r="L33" s="101">
        <v>65.679618297696138</v>
      </c>
      <c r="M33" s="101">
        <v>56.698547548893103</v>
      </c>
      <c r="N33" s="101">
        <v>36.569694260465589</v>
      </c>
      <c r="O33" s="101">
        <v>36.378943630639334</v>
      </c>
      <c r="P33" s="101">
        <v>148.97937688885969</v>
      </c>
      <c r="Q33" s="101">
        <v>11.594837813472013</v>
      </c>
      <c r="R33" s="101">
        <v>101.8310381547299</v>
      </c>
      <c r="S33" s="101">
        <v>27.189685239952301</v>
      </c>
      <c r="T33" s="101">
        <v>107.3451795707561</v>
      </c>
      <c r="U33" s="101">
        <v>58.89562285894521</v>
      </c>
      <c r="V33" s="101">
        <v>65.184820364050495</v>
      </c>
      <c r="W33" s="101">
        <v>38.15203106435046</v>
      </c>
      <c r="X33" s="101">
        <v>29.51456581301678</v>
      </c>
      <c r="Y33" s="101">
        <v>53.921318296981426</v>
      </c>
      <c r="DA33" s="131" t="s">
        <v>4288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4289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4290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4291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4292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4293</v>
      </c>
    </row>
    <row r="39" spans="1:105" ht="12" customHeight="1" x14ac:dyDescent="0.25">
      <c r="A39" s="121" t="s">
        <v>54</v>
      </c>
      <c r="B39" s="122"/>
      <c r="C39" s="122">
        <v>94.31823455926353</v>
      </c>
      <c r="D39" s="122">
        <v>85.422818907588294</v>
      </c>
      <c r="E39" s="122">
        <v>93.502748824120204</v>
      </c>
      <c r="F39" s="122">
        <v>68.278352806741765</v>
      </c>
      <c r="G39" s="122">
        <v>44.278384260390602</v>
      </c>
      <c r="H39" s="122">
        <v>39.823006737625242</v>
      </c>
      <c r="I39" s="122">
        <v>43.270873140631714</v>
      </c>
      <c r="J39" s="122">
        <v>56.894289435417939</v>
      </c>
      <c r="K39" s="122">
        <v>50.50109823312733</v>
      </c>
      <c r="L39" s="122">
        <v>48.113325485502898</v>
      </c>
      <c r="M39" s="122">
        <v>60.927661610741829</v>
      </c>
      <c r="N39" s="122">
        <v>60.972963960281945</v>
      </c>
      <c r="O39" s="122">
        <v>48.644689923399795</v>
      </c>
      <c r="P39" s="122">
        <v>36.584354328221657</v>
      </c>
      <c r="Q39" s="122">
        <v>28.951475564315327</v>
      </c>
      <c r="R39" s="122">
        <v>29.100857523781585</v>
      </c>
      <c r="S39" s="122">
        <v>32.104174801989707</v>
      </c>
      <c r="T39" s="122">
        <v>30.433861888413396</v>
      </c>
      <c r="U39" s="122">
        <v>31.55256653896636</v>
      </c>
      <c r="V39" s="122">
        <v>33.084938953311259</v>
      </c>
      <c r="W39" s="122">
        <v>38.33884058618856</v>
      </c>
      <c r="X39" s="122">
        <v>42.646195896852383</v>
      </c>
      <c r="Y39" s="122">
        <v>42.299134256473316</v>
      </c>
      <c r="DA39" s="130" t="s">
        <v>4294</v>
      </c>
    </row>
    <row r="40" spans="1:105" ht="12" customHeight="1" x14ac:dyDescent="0.25">
      <c r="A40" s="97" t="s">
        <v>50</v>
      </c>
      <c r="B40" s="98"/>
      <c r="C40" s="98">
        <v>309.09465579604159</v>
      </c>
      <c r="D40" s="98">
        <v>280.59606147781255</v>
      </c>
      <c r="E40" s="98">
        <v>308.6487935147826</v>
      </c>
      <c r="F40" s="98">
        <v>246.41127164260905</v>
      </c>
      <c r="G40" s="98">
        <v>201.94202732986892</v>
      </c>
      <c r="H40" s="98">
        <v>198.25484543827153</v>
      </c>
      <c r="I40" s="98">
        <v>196.50084018143943</v>
      </c>
      <c r="J40" s="98">
        <v>194.57740493156388</v>
      </c>
      <c r="K40" s="98">
        <v>193.61823820937613</v>
      </c>
      <c r="L40" s="98">
        <v>202.16633125535762</v>
      </c>
      <c r="M40" s="98">
        <v>230.95834517560277</v>
      </c>
      <c r="N40" s="98">
        <v>211.53505991027976</v>
      </c>
      <c r="O40" s="98">
        <v>193.63933647894405</v>
      </c>
      <c r="P40" s="98">
        <v>173.90637541343401</v>
      </c>
      <c r="Q40" s="98">
        <v>174.83215610092876</v>
      </c>
      <c r="R40" s="98">
        <v>172.59430786676052</v>
      </c>
      <c r="S40" s="98">
        <v>195.63789803760457</v>
      </c>
      <c r="T40" s="98">
        <v>200.05280480623881</v>
      </c>
      <c r="U40" s="98">
        <v>200.94128577899482</v>
      </c>
      <c r="V40" s="98">
        <v>189.36033761134581</v>
      </c>
      <c r="W40" s="98">
        <v>186.9296135301679</v>
      </c>
      <c r="X40" s="98">
        <v>175.66069118231127</v>
      </c>
      <c r="Y40" s="98">
        <v>159.30201216861053</v>
      </c>
      <c r="DA40" s="63" t="s">
        <v>4295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4296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4558.6055319728075</v>
      </c>
      <c r="D43" s="117">
        <f t="shared" si="14"/>
        <v>3979.7808991932816</v>
      </c>
      <c r="E43" s="117">
        <f t="shared" si="14"/>
        <v>4077.4044754753454</v>
      </c>
      <c r="F43" s="117">
        <f t="shared" si="14"/>
        <v>3842.8496640624526</v>
      </c>
      <c r="G43" s="117">
        <f t="shared" si="14"/>
        <v>4221.5454586754204</v>
      </c>
      <c r="H43" s="117">
        <f t="shared" si="14"/>
        <v>4139.744987123855</v>
      </c>
      <c r="I43" s="117">
        <f t="shared" si="14"/>
        <v>3288.1276995782782</v>
      </c>
      <c r="J43" s="117">
        <f t="shared" si="14"/>
        <v>3671.5551954924213</v>
      </c>
      <c r="K43" s="117">
        <f t="shared" si="14"/>
        <v>3545.3235461991221</v>
      </c>
      <c r="L43" s="117">
        <f t="shared" si="14"/>
        <v>3714.5336775367327</v>
      </c>
      <c r="M43" s="117">
        <f t="shared" si="14"/>
        <v>3234.6175294074142</v>
      </c>
      <c r="N43" s="117">
        <f t="shared" si="14"/>
        <v>3215.5342588795465</v>
      </c>
      <c r="O43" s="117">
        <f t="shared" si="14"/>
        <v>3036.2918702855209</v>
      </c>
      <c r="P43" s="117">
        <f t="shared" si="14"/>
        <v>2230.077352394233</v>
      </c>
      <c r="Q43" s="117">
        <f t="shared" si="14"/>
        <v>2113.8050033057625</v>
      </c>
      <c r="R43" s="117">
        <f t="shared" ref="R43:V43" si="15">R44+R47+R49+R58</f>
        <v>2188.0056115630146</v>
      </c>
      <c r="S43" s="117">
        <f t="shared" si="15"/>
        <v>2308.7143642395272</v>
      </c>
      <c r="T43" s="117">
        <f t="shared" si="15"/>
        <v>2192.567248192885</v>
      </c>
      <c r="U43" s="117">
        <f t="shared" si="15"/>
        <v>2255.5807322557675</v>
      </c>
      <c r="V43" s="117">
        <f t="shared" si="15"/>
        <v>2118.2994170559978</v>
      </c>
      <c r="W43" s="117">
        <f t="shared" ref="W43:Y43" si="16">W44+W47+W49+W58</f>
        <v>1687.7359642681831</v>
      </c>
      <c r="X43" s="117">
        <f t="shared" si="16"/>
        <v>1505.7351367743361</v>
      </c>
      <c r="Y43" s="117">
        <f t="shared" si="16"/>
        <v>1242.2702446294318</v>
      </c>
      <c r="DA43" s="129" t="s">
        <v>4297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4248.1846464414639</v>
      </c>
      <c r="D44" s="122">
        <f t="shared" si="17"/>
        <v>3692.4479862207454</v>
      </c>
      <c r="E44" s="122">
        <f t="shared" si="17"/>
        <v>3797.6834489366515</v>
      </c>
      <c r="F44" s="122">
        <f t="shared" si="17"/>
        <v>3601.674195688041</v>
      </c>
      <c r="G44" s="122">
        <f t="shared" si="17"/>
        <v>3894.175382197111</v>
      </c>
      <c r="H44" s="122">
        <f t="shared" si="17"/>
        <v>3766.5605446842865</v>
      </c>
      <c r="I44" s="122">
        <f t="shared" si="17"/>
        <v>2931.7527106620078</v>
      </c>
      <c r="J44" s="122">
        <f t="shared" si="17"/>
        <v>3235.6422462225778</v>
      </c>
      <c r="K44" s="122">
        <f t="shared" si="17"/>
        <v>3172.8765520029033</v>
      </c>
      <c r="L44" s="122">
        <f t="shared" si="17"/>
        <v>3322.142246302541</v>
      </c>
      <c r="M44" s="122">
        <f t="shared" si="17"/>
        <v>2913.4283890446409</v>
      </c>
      <c r="N44" s="122">
        <f t="shared" si="17"/>
        <v>2900.188634161032</v>
      </c>
      <c r="O44" s="122">
        <f t="shared" si="17"/>
        <v>2834.6835506506923</v>
      </c>
      <c r="P44" s="122">
        <f t="shared" si="17"/>
        <v>2130.8159147883034</v>
      </c>
      <c r="Q44" s="122">
        <f t="shared" si="17"/>
        <v>1954.6278872033056</v>
      </c>
      <c r="R44" s="122">
        <f t="shared" ref="R44:V44" si="18">SUM(R45:R46)</f>
        <v>1906.8338070759837</v>
      </c>
      <c r="S44" s="122">
        <f t="shared" si="18"/>
        <v>1923.214740541579</v>
      </c>
      <c r="T44" s="122">
        <f t="shared" si="18"/>
        <v>1815.5961065745873</v>
      </c>
      <c r="U44" s="122">
        <f t="shared" si="18"/>
        <v>1843.7334870735478</v>
      </c>
      <c r="V44" s="122">
        <f t="shared" si="18"/>
        <v>1888.2761387518087</v>
      </c>
      <c r="W44" s="122">
        <f t="shared" ref="W44:Y44" si="19">SUM(W45:W46)</f>
        <v>1430.0647979972146</v>
      </c>
      <c r="X44" s="122">
        <f t="shared" si="19"/>
        <v>1173.981687194266</v>
      </c>
      <c r="Y44" s="122">
        <f t="shared" si="19"/>
        <v>861.82945808388581</v>
      </c>
      <c r="DA44" s="130" t="s">
        <v>4298</v>
      </c>
    </row>
    <row r="45" spans="1:105" ht="12" customHeight="1" x14ac:dyDescent="0.25">
      <c r="A45" s="97" t="s">
        <v>212</v>
      </c>
      <c r="B45" s="98"/>
      <c r="C45" s="98">
        <v>4248.1846464414639</v>
      </c>
      <c r="D45" s="98">
        <v>3692.4479862207454</v>
      </c>
      <c r="E45" s="98">
        <v>3797.6834489366515</v>
      </c>
      <c r="F45" s="98">
        <v>3601.674195688041</v>
      </c>
      <c r="G45" s="98">
        <v>3894.175382197111</v>
      </c>
      <c r="H45" s="98">
        <v>3766.5605446842865</v>
      </c>
      <c r="I45" s="98">
        <v>2931.7527106620078</v>
      </c>
      <c r="J45" s="98">
        <v>3235.6422462225778</v>
      </c>
      <c r="K45" s="98">
        <v>3172.8765520029033</v>
      </c>
      <c r="L45" s="98">
        <v>3322.142246302541</v>
      </c>
      <c r="M45" s="98">
        <v>2913.4283890446409</v>
      </c>
      <c r="N45" s="98">
        <v>2900.188634161032</v>
      </c>
      <c r="O45" s="98">
        <v>2834.6835506506923</v>
      </c>
      <c r="P45" s="98">
        <v>2130.8159147883034</v>
      </c>
      <c r="Q45" s="98">
        <v>1954.6278872033056</v>
      </c>
      <c r="R45" s="98">
        <v>1906.8338070759837</v>
      </c>
      <c r="S45" s="98">
        <v>1923.214740541579</v>
      </c>
      <c r="T45" s="98">
        <v>1815.5961065745873</v>
      </c>
      <c r="U45" s="98">
        <v>1843.7334870735478</v>
      </c>
      <c r="V45" s="98">
        <v>1888.2761387518087</v>
      </c>
      <c r="W45" s="98">
        <v>1430.0647979972146</v>
      </c>
      <c r="X45" s="98">
        <v>1173.981687194266</v>
      </c>
      <c r="Y45" s="98">
        <v>861.82945808388581</v>
      </c>
      <c r="DA45" s="63" t="s">
        <v>4299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4300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4301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4302</v>
      </c>
    </row>
    <row r="49" spans="1:105" ht="12" customHeight="1" x14ac:dyDescent="0.25">
      <c r="A49" s="121" t="s">
        <v>55</v>
      </c>
      <c r="B49" s="122"/>
      <c r="C49" s="122">
        <v>280.80515298869528</v>
      </c>
      <c r="D49" s="122">
        <v>257.75270810197151</v>
      </c>
      <c r="E49" s="122">
        <v>247.98721524910658</v>
      </c>
      <c r="F49" s="122">
        <v>207.86277357689502</v>
      </c>
      <c r="G49" s="122">
        <v>295.58344918116074</v>
      </c>
      <c r="H49" s="122">
        <v>348.54973546749716</v>
      </c>
      <c r="I49" s="122">
        <v>326.03088017099412</v>
      </c>
      <c r="J49" s="122">
        <v>410.18328243578662</v>
      </c>
      <c r="K49" s="122">
        <v>339.77753714744819</v>
      </c>
      <c r="L49" s="122">
        <v>361.47071677294207</v>
      </c>
      <c r="M49" s="122">
        <v>290.7055076729053</v>
      </c>
      <c r="N49" s="122">
        <v>289.76887061835077</v>
      </c>
      <c r="O49" s="122">
        <v>175.69512999537582</v>
      </c>
      <c r="P49" s="122">
        <v>81.614994492540504</v>
      </c>
      <c r="Q49" s="122">
        <v>136.11165504485083</v>
      </c>
      <c r="R49" s="122">
        <v>258.56294615596158</v>
      </c>
      <c r="S49" s="122">
        <v>365.09590664898252</v>
      </c>
      <c r="T49" s="122">
        <v>356.50577060706121</v>
      </c>
      <c r="U49" s="122">
        <v>388.03685764628517</v>
      </c>
      <c r="V49" s="122">
        <v>201.63895010325413</v>
      </c>
      <c r="W49" s="122">
        <v>232.53477402370788</v>
      </c>
      <c r="X49" s="122">
        <v>314.59569795730505</v>
      </c>
      <c r="Y49" s="122">
        <v>368.00888962550562</v>
      </c>
      <c r="DA49" s="130" t="s">
        <v>4303</v>
      </c>
    </row>
    <row r="50" spans="1:105" ht="12" customHeight="1" x14ac:dyDescent="0.25">
      <c r="A50" s="97" t="s">
        <v>138</v>
      </c>
      <c r="B50" s="98"/>
      <c r="C50" s="98">
        <v>670.03235884868491</v>
      </c>
      <c r="D50" s="98">
        <v>654.12519604856925</v>
      </c>
      <c r="E50" s="98">
        <v>640.89350835032883</v>
      </c>
      <c r="F50" s="98">
        <v>637.0675693278132</v>
      </c>
      <c r="G50" s="98">
        <v>661.79068852294574</v>
      </c>
      <c r="H50" s="98">
        <v>699.70761227593323</v>
      </c>
      <c r="I50" s="98">
        <v>541.99667829165969</v>
      </c>
      <c r="J50" s="98">
        <v>640.46053027028006</v>
      </c>
      <c r="K50" s="98">
        <v>618.38366005148805</v>
      </c>
      <c r="L50" s="98">
        <v>629.52709727180093</v>
      </c>
      <c r="M50" s="98">
        <v>623.53836960804028</v>
      </c>
      <c r="N50" s="98">
        <v>601.33940024999254</v>
      </c>
      <c r="O50" s="98">
        <v>503.17463535950071</v>
      </c>
      <c r="P50" s="98">
        <v>568.45940518210818</v>
      </c>
      <c r="Q50" s="98">
        <v>509.86727154173354</v>
      </c>
      <c r="R50" s="98">
        <v>527.58567062993268</v>
      </c>
      <c r="S50" s="98">
        <v>545.02875891451856</v>
      </c>
      <c r="T50" s="98">
        <v>512.09536905402422</v>
      </c>
      <c r="U50" s="98">
        <v>562.66100412329854</v>
      </c>
      <c r="V50" s="98">
        <v>562.18504146503562</v>
      </c>
      <c r="W50" s="98">
        <v>452.45764155437973</v>
      </c>
      <c r="X50" s="98">
        <v>530.83610500228872</v>
      </c>
      <c r="Y50" s="98">
        <v>496.57316117794954</v>
      </c>
      <c r="DA50" s="63" t="s">
        <v>4304</v>
      </c>
    </row>
    <row r="51" spans="1:105" ht="12" customHeight="1" x14ac:dyDescent="0.25">
      <c r="A51" s="97" t="s">
        <v>137</v>
      </c>
      <c r="B51" s="98"/>
      <c r="C51" s="98">
        <v>294.46232804094223</v>
      </c>
      <c r="D51" s="98">
        <v>305.89082516716769</v>
      </c>
      <c r="E51" s="98">
        <v>304.69547235881788</v>
      </c>
      <c r="F51" s="98">
        <v>244.5943825124626</v>
      </c>
      <c r="G51" s="98">
        <v>330.60693381269459</v>
      </c>
      <c r="H51" s="98">
        <v>342.19143984088561</v>
      </c>
      <c r="I51" s="98">
        <v>276.40025486673193</v>
      </c>
      <c r="J51" s="98">
        <v>313.42480760562808</v>
      </c>
      <c r="K51" s="98">
        <v>332.98980411975424</v>
      </c>
      <c r="L51" s="98">
        <v>236.97510418203146</v>
      </c>
      <c r="M51" s="98">
        <v>227.54932594454866</v>
      </c>
      <c r="N51" s="98">
        <v>318.15979845662548</v>
      </c>
      <c r="O51" s="98">
        <v>99.498852112687146</v>
      </c>
      <c r="P51" s="98">
        <v>265.98393060833109</v>
      </c>
      <c r="Q51" s="98">
        <v>233.18239297033315</v>
      </c>
      <c r="R51" s="98">
        <v>282.11023751137594</v>
      </c>
      <c r="S51" s="98">
        <v>295.61883863446315</v>
      </c>
      <c r="T51" s="98">
        <v>223.13597453817121</v>
      </c>
      <c r="U51" s="98">
        <v>264.54327924874588</v>
      </c>
      <c r="V51" s="98">
        <v>291.53338513317209</v>
      </c>
      <c r="W51" s="98">
        <v>136.7758632549569</v>
      </c>
      <c r="X51" s="98">
        <v>122.33239285391228</v>
      </c>
      <c r="Y51" s="98">
        <v>205.07873087106</v>
      </c>
      <c r="DA51" s="63" t="s">
        <v>4305</v>
      </c>
    </row>
    <row r="52" spans="1:105" ht="12" customHeight="1" x14ac:dyDescent="0.25">
      <c r="A52" s="100" t="s">
        <v>212</v>
      </c>
      <c r="B52" s="101"/>
      <c r="C52" s="101">
        <v>294.46232804094223</v>
      </c>
      <c r="D52" s="101">
        <v>305.89082516716769</v>
      </c>
      <c r="E52" s="101">
        <v>304.69547235881788</v>
      </c>
      <c r="F52" s="101">
        <v>244.5943825124626</v>
      </c>
      <c r="G52" s="101">
        <v>330.60693381269459</v>
      </c>
      <c r="H52" s="101">
        <v>342.19143984088561</v>
      </c>
      <c r="I52" s="101">
        <v>276.40025486673193</v>
      </c>
      <c r="J52" s="101">
        <v>313.42480760562808</v>
      </c>
      <c r="K52" s="101">
        <v>332.98980411975424</v>
      </c>
      <c r="L52" s="101">
        <v>236.97510418203146</v>
      </c>
      <c r="M52" s="101">
        <v>227.54932594454866</v>
      </c>
      <c r="N52" s="101">
        <v>318.15979845662548</v>
      </c>
      <c r="O52" s="101">
        <v>99.498852112687146</v>
      </c>
      <c r="P52" s="101">
        <v>265.98393060833109</v>
      </c>
      <c r="Q52" s="101">
        <v>233.18239297033315</v>
      </c>
      <c r="R52" s="101">
        <v>282.11023751137594</v>
      </c>
      <c r="S52" s="101">
        <v>295.61883863446315</v>
      </c>
      <c r="T52" s="101">
        <v>223.13597453817121</v>
      </c>
      <c r="U52" s="101">
        <v>264.54327924874588</v>
      </c>
      <c r="V52" s="101">
        <v>291.53338513317209</v>
      </c>
      <c r="W52" s="101">
        <v>136.7758632549569</v>
      </c>
      <c r="X52" s="101">
        <v>122.33239285391228</v>
      </c>
      <c r="Y52" s="101">
        <v>205.07873087106</v>
      </c>
      <c r="DA52" s="131" t="s">
        <v>4306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4307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4308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4309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4310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4311</v>
      </c>
    </row>
    <row r="58" spans="1:105" ht="12" customHeight="1" x14ac:dyDescent="0.25">
      <c r="A58" s="121" t="s">
        <v>54</v>
      </c>
      <c r="B58" s="122"/>
      <c r="C58" s="122">
        <v>29.615732542648491</v>
      </c>
      <c r="D58" s="122">
        <v>29.580204870564657</v>
      </c>
      <c r="E58" s="122">
        <v>31.733811289587209</v>
      </c>
      <c r="F58" s="122">
        <v>33.312694797516713</v>
      </c>
      <c r="G58" s="122">
        <v>31.786627297148492</v>
      </c>
      <c r="H58" s="122">
        <v>24.634706972071758</v>
      </c>
      <c r="I58" s="122">
        <v>30.344108745276543</v>
      </c>
      <c r="J58" s="122">
        <v>25.729666834056907</v>
      </c>
      <c r="K58" s="122">
        <v>32.669457048770639</v>
      </c>
      <c r="L58" s="122">
        <v>30.920714461249482</v>
      </c>
      <c r="M58" s="122">
        <v>30.483632689867985</v>
      </c>
      <c r="N58" s="122">
        <v>25.576754100163836</v>
      </c>
      <c r="O58" s="122">
        <v>25.913189639452959</v>
      </c>
      <c r="P58" s="122">
        <v>17.646443113388884</v>
      </c>
      <c r="Q58" s="122">
        <v>23.065461057606225</v>
      </c>
      <c r="R58" s="122">
        <v>22.608858331069467</v>
      </c>
      <c r="S58" s="122">
        <v>20.403717048965731</v>
      </c>
      <c r="T58" s="122">
        <v>20.465371011236797</v>
      </c>
      <c r="U58" s="122">
        <v>23.810387535934979</v>
      </c>
      <c r="V58" s="122">
        <v>28.384328200934949</v>
      </c>
      <c r="W58" s="122">
        <v>25.136392247260638</v>
      </c>
      <c r="X58" s="122">
        <v>17.157751622765183</v>
      </c>
      <c r="Y58" s="122">
        <v>12.43189692004032</v>
      </c>
      <c r="DA58" s="130" t="s">
        <v>4312</v>
      </c>
    </row>
    <row r="59" spans="1:105" ht="12" customHeight="1" x14ac:dyDescent="0.25">
      <c r="A59" s="97" t="s">
        <v>50</v>
      </c>
      <c r="B59" s="98"/>
      <c r="C59" s="98">
        <v>201.33876185637436</v>
      </c>
      <c r="D59" s="98">
        <v>193.88170199385345</v>
      </c>
      <c r="E59" s="98">
        <v>187.94263492152342</v>
      </c>
      <c r="F59" s="98">
        <v>176.388951328399</v>
      </c>
      <c r="G59" s="98">
        <v>207.426527756848</v>
      </c>
      <c r="H59" s="98">
        <v>199.97257169766985</v>
      </c>
      <c r="I59" s="98">
        <v>212.67420393691202</v>
      </c>
      <c r="J59" s="98">
        <v>203.24116091256212</v>
      </c>
      <c r="K59" s="98">
        <v>205.04563036965436</v>
      </c>
      <c r="L59" s="98">
        <v>210.92267301988838</v>
      </c>
      <c r="M59" s="98">
        <v>195.67199661303351</v>
      </c>
      <c r="N59" s="98">
        <v>180.04618432943863</v>
      </c>
      <c r="O59" s="98">
        <v>185.20779191238915</v>
      </c>
      <c r="P59" s="98">
        <v>178.21646788348232</v>
      </c>
      <c r="Q59" s="98">
        <v>180.73216757943857</v>
      </c>
      <c r="R59" s="98">
        <v>181.13202779996882</v>
      </c>
      <c r="S59" s="98">
        <v>192.15749484831233</v>
      </c>
      <c r="T59" s="98">
        <v>201.69319905575782</v>
      </c>
      <c r="U59" s="98">
        <v>208.63426252114743</v>
      </c>
      <c r="V59" s="98">
        <v>214.59223106701333</v>
      </c>
      <c r="W59" s="98">
        <v>209.08248075047254</v>
      </c>
      <c r="X59" s="98">
        <v>189.25742677354805</v>
      </c>
      <c r="Y59" s="98">
        <v>179.03763092706194</v>
      </c>
      <c r="DA59" s="63" t="s">
        <v>4313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4314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3108.1347405694473</v>
      </c>
      <c r="D62" s="117">
        <f t="shared" si="21"/>
        <v>2946.9340750048818</v>
      </c>
      <c r="E62" s="117">
        <f t="shared" si="21"/>
        <v>2913.3504118613241</v>
      </c>
      <c r="F62" s="117">
        <f t="shared" si="21"/>
        <v>2900.0852510173017</v>
      </c>
      <c r="G62" s="117">
        <f t="shared" si="21"/>
        <v>2932.3535295769047</v>
      </c>
      <c r="H62" s="117">
        <f t="shared" si="21"/>
        <v>2708.2815528412198</v>
      </c>
      <c r="I62" s="117">
        <f t="shared" si="21"/>
        <v>2474.6614532436988</v>
      </c>
      <c r="J62" s="117">
        <f t="shared" si="21"/>
        <v>2402.5354776445902</v>
      </c>
      <c r="K62" s="117">
        <f t="shared" si="21"/>
        <v>2559.4437262979668</v>
      </c>
      <c r="L62" s="117">
        <f t="shared" si="21"/>
        <v>2772.5053897406842</v>
      </c>
      <c r="M62" s="117">
        <f t="shared" si="21"/>
        <v>2456.3114286812511</v>
      </c>
      <c r="N62" s="117">
        <f t="shared" si="21"/>
        <v>2514.3363671048933</v>
      </c>
      <c r="O62" s="117">
        <f t="shared" si="21"/>
        <v>2473.6152689669966</v>
      </c>
      <c r="P62" s="117">
        <f t="shared" si="21"/>
        <v>1895.0674804769687</v>
      </c>
      <c r="Q62" s="117">
        <f t="shared" si="21"/>
        <v>1926.8265348116265</v>
      </c>
      <c r="R62" s="117">
        <f t="shared" ref="R62:V62" si="22">R63+R66+R68+R77</f>
        <v>1775.6361192376642</v>
      </c>
      <c r="S62" s="117">
        <f t="shared" si="22"/>
        <v>1661.9815562568838</v>
      </c>
      <c r="T62" s="117">
        <f t="shared" si="22"/>
        <v>1580.5014697245992</v>
      </c>
      <c r="U62" s="117">
        <f t="shared" si="22"/>
        <v>1544.8077073361412</v>
      </c>
      <c r="V62" s="117">
        <f t="shared" si="22"/>
        <v>1524.0899671556924</v>
      </c>
      <c r="W62" s="117">
        <f t="shared" ref="W62:Y62" si="23">W63+W66+W68+W77</f>
        <v>1522.0608047092901</v>
      </c>
      <c r="X62" s="117">
        <f t="shared" si="23"/>
        <v>1138.0999567516915</v>
      </c>
      <c r="Y62" s="117">
        <f t="shared" si="23"/>
        <v>920.09120817058465</v>
      </c>
      <c r="DA62" s="129" t="s">
        <v>4315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2715.1889147669567</v>
      </c>
      <c r="D63" s="122">
        <f t="shared" si="24"/>
        <v>2527.5330086171384</v>
      </c>
      <c r="E63" s="122">
        <f t="shared" si="24"/>
        <v>2505.7124171356668</v>
      </c>
      <c r="F63" s="122">
        <f t="shared" si="24"/>
        <v>2519.7098553504543</v>
      </c>
      <c r="G63" s="122">
        <f t="shared" si="24"/>
        <v>2491.5314281077312</v>
      </c>
      <c r="H63" s="122">
        <f t="shared" si="24"/>
        <v>2296.9336629427548</v>
      </c>
      <c r="I63" s="122">
        <f t="shared" si="24"/>
        <v>2043.8032238904029</v>
      </c>
      <c r="J63" s="122">
        <f t="shared" si="24"/>
        <v>2026.2385407728495</v>
      </c>
      <c r="K63" s="122">
        <f t="shared" si="24"/>
        <v>2146.1049565604926</v>
      </c>
      <c r="L63" s="122">
        <f t="shared" si="24"/>
        <v>2354.385243409095</v>
      </c>
      <c r="M63" s="122">
        <f t="shared" si="24"/>
        <v>2036.2733862963948</v>
      </c>
      <c r="N63" s="122">
        <f t="shared" si="24"/>
        <v>2110.3844201849629</v>
      </c>
      <c r="O63" s="122">
        <f t="shared" si="24"/>
        <v>2083.8623089799867</v>
      </c>
      <c r="P63" s="122">
        <f t="shared" si="24"/>
        <v>1537.7802841526288</v>
      </c>
      <c r="Q63" s="122">
        <f t="shared" si="24"/>
        <v>1582.2503686640798</v>
      </c>
      <c r="R63" s="122">
        <f t="shared" ref="R63:V63" si="25">SUM(R64:R65)</f>
        <v>1421.7115153778034</v>
      </c>
      <c r="S63" s="122">
        <f t="shared" si="25"/>
        <v>1305.2251892217598</v>
      </c>
      <c r="T63" s="122">
        <f t="shared" si="25"/>
        <v>1237.4134045150947</v>
      </c>
      <c r="U63" s="122">
        <f t="shared" si="25"/>
        <v>1192.841685101348</v>
      </c>
      <c r="V63" s="122">
        <f t="shared" si="25"/>
        <v>1186.9053020372837</v>
      </c>
      <c r="W63" s="122">
        <f t="shared" ref="W63:Y63" si="26">SUM(W64:W65)</f>
        <v>1152.2706078951639</v>
      </c>
      <c r="X63" s="122">
        <f t="shared" si="26"/>
        <v>844.75988001798032</v>
      </c>
      <c r="Y63" s="122">
        <f t="shared" si="26"/>
        <v>676.92376302093305</v>
      </c>
      <c r="DA63" s="130" t="s">
        <v>4316</v>
      </c>
    </row>
    <row r="64" spans="1:105" ht="12" customHeight="1" x14ac:dyDescent="0.25">
      <c r="A64" s="97" t="s">
        <v>213</v>
      </c>
      <c r="B64" s="98"/>
      <c r="C64" s="98">
        <v>2715.1889147669567</v>
      </c>
      <c r="D64" s="98">
        <v>2527.5330086171384</v>
      </c>
      <c r="E64" s="98">
        <v>2505.7124171356668</v>
      </c>
      <c r="F64" s="98">
        <v>2519.7098553504543</v>
      </c>
      <c r="G64" s="98">
        <v>2491.5314281077312</v>
      </c>
      <c r="H64" s="98">
        <v>2296.9336629427548</v>
      </c>
      <c r="I64" s="98">
        <v>2043.8032238904029</v>
      </c>
      <c r="J64" s="98">
        <v>2026.2385407728495</v>
      </c>
      <c r="K64" s="98">
        <v>2146.1049565604926</v>
      </c>
      <c r="L64" s="98">
        <v>2354.385243409095</v>
      </c>
      <c r="M64" s="98">
        <v>2036.2733862963948</v>
      </c>
      <c r="N64" s="98">
        <v>2110.3844201849629</v>
      </c>
      <c r="O64" s="98">
        <v>2083.8623089799867</v>
      </c>
      <c r="P64" s="98">
        <v>1537.7802841526288</v>
      </c>
      <c r="Q64" s="98">
        <v>1582.2503686640798</v>
      </c>
      <c r="R64" s="98">
        <v>1421.7115153778034</v>
      </c>
      <c r="S64" s="98">
        <v>1305.2251892217598</v>
      </c>
      <c r="T64" s="98">
        <v>1237.4134045150947</v>
      </c>
      <c r="U64" s="98">
        <v>1192.841685101348</v>
      </c>
      <c r="V64" s="98">
        <v>1186.9053020372837</v>
      </c>
      <c r="W64" s="98">
        <v>1152.2706078951639</v>
      </c>
      <c r="X64" s="98">
        <v>844.75988001798032</v>
      </c>
      <c r="Y64" s="98">
        <v>676.92376302093305</v>
      </c>
      <c r="DA64" s="63" t="s">
        <v>4317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4318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4319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4320</v>
      </c>
    </row>
    <row r="68" spans="1:105" ht="12" customHeight="1" x14ac:dyDescent="0.25">
      <c r="A68" s="121" t="s">
        <v>55</v>
      </c>
      <c r="B68" s="122"/>
      <c r="C68" s="122">
        <v>300.2596997653045</v>
      </c>
      <c r="D68" s="122">
        <v>320.38648494615819</v>
      </c>
      <c r="E68" s="122">
        <v>313.695186642696</v>
      </c>
      <c r="F68" s="122">
        <v>285.30880532930502</v>
      </c>
      <c r="G68" s="122">
        <v>338.42735654215141</v>
      </c>
      <c r="H68" s="122">
        <v>314.31655145575905</v>
      </c>
      <c r="I68" s="122">
        <v>341.19073493866563</v>
      </c>
      <c r="J68" s="122">
        <v>288.40406360497741</v>
      </c>
      <c r="K68" s="122">
        <v>314.50669143394066</v>
      </c>
      <c r="L68" s="122">
        <v>326.6820491888916</v>
      </c>
      <c r="M68" s="122">
        <v>311.48457842309762</v>
      </c>
      <c r="N68" s="122">
        <v>311.35673773242519</v>
      </c>
      <c r="O68" s="122">
        <v>297.02613995550337</v>
      </c>
      <c r="P68" s="122">
        <v>274.33740577826353</v>
      </c>
      <c r="Q68" s="122">
        <v>275.37415184270191</v>
      </c>
      <c r="R68" s="122">
        <v>274.22756757214341</v>
      </c>
      <c r="S68" s="122">
        <v>276.11698853463054</v>
      </c>
      <c r="T68" s="122">
        <v>260.70013478044694</v>
      </c>
      <c r="U68" s="122">
        <v>258.62302689725561</v>
      </c>
      <c r="V68" s="122">
        <v>242.98870714486816</v>
      </c>
      <c r="W68" s="122">
        <v>279.32086346732677</v>
      </c>
      <c r="X68" s="122">
        <v>207.58818983624658</v>
      </c>
      <c r="Y68" s="122">
        <v>157.67946037751901</v>
      </c>
      <c r="DA68" s="130" t="s">
        <v>4321</v>
      </c>
    </row>
    <row r="69" spans="1:105" ht="12" customHeight="1" x14ac:dyDescent="0.25">
      <c r="A69" s="97" t="s">
        <v>134</v>
      </c>
      <c r="B69" s="98"/>
      <c r="C69" s="98">
        <v>364.23119057130168</v>
      </c>
      <c r="D69" s="98">
        <v>372.98971193538097</v>
      </c>
      <c r="E69" s="98">
        <v>375.38634488775074</v>
      </c>
      <c r="F69" s="98">
        <v>361.19017650929067</v>
      </c>
      <c r="G69" s="98">
        <v>370.98822699867247</v>
      </c>
      <c r="H69" s="98">
        <v>352.81012071217094</v>
      </c>
      <c r="I69" s="98">
        <v>355.87671906806253</v>
      </c>
      <c r="J69" s="98">
        <v>340.02157606047888</v>
      </c>
      <c r="K69" s="98">
        <v>337.82701062985632</v>
      </c>
      <c r="L69" s="98">
        <v>362.79369162858501</v>
      </c>
      <c r="M69" s="98">
        <v>339.09987002596353</v>
      </c>
      <c r="N69" s="98">
        <v>344.39331435530522</v>
      </c>
      <c r="O69" s="98">
        <v>319.27591548513567</v>
      </c>
      <c r="P69" s="98">
        <v>302.09996450485079</v>
      </c>
      <c r="Q69" s="98">
        <v>310.77419260319033</v>
      </c>
      <c r="R69" s="98">
        <v>306.60201783821208</v>
      </c>
      <c r="S69" s="98">
        <v>304.42437707752231</v>
      </c>
      <c r="T69" s="98">
        <v>307.4521231950302</v>
      </c>
      <c r="U69" s="98">
        <v>289.00554848692633</v>
      </c>
      <c r="V69" s="98">
        <v>281.02946371370734</v>
      </c>
      <c r="W69" s="98">
        <v>303.09368759398006</v>
      </c>
      <c r="X69" s="98">
        <v>236.89327446717283</v>
      </c>
      <c r="Y69" s="98">
        <v>194.87158345465579</v>
      </c>
      <c r="DA69" s="63" t="s">
        <v>4322</v>
      </c>
    </row>
    <row r="70" spans="1:105" ht="12" customHeight="1" x14ac:dyDescent="0.25">
      <c r="A70" s="97" t="s">
        <v>133</v>
      </c>
      <c r="B70" s="98"/>
      <c r="C70" s="98">
        <v>160.36054901784203</v>
      </c>
      <c r="D70" s="98">
        <v>171.33651675882629</v>
      </c>
      <c r="E70" s="98">
        <v>171.29302379808621</v>
      </c>
      <c r="F70" s="98">
        <v>156.47613300342812</v>
      </c>
      <c r="G70" s="98">
        <v>181.96294438194559</v>
      </c>
      <c r="H70" s="98">
        <v>159.86274576597501</v>
      </c>
      <c r="I70" s="98">
        <v>151.85123940915005</v>
      </c>
      <c r="J70" s="98">
        <v>130.45151322083871</v>
      </c>
      <c r="K70" s="98">
        <v>136.94506057806964</v>
      </c>
      <c r="L70" s="98">
        <v>104.78979616479371</v>
      </c>
      <c r="M70" s="98">
        <v>86.825444911730358</v>
      </c>
      <c r="N70" s="98">
        <v>140.84194293670564</v>
      </c>
      <c r="O70" s="98">
        <v>122.45777645166825</v>
      </c>
      <c r="P70" s="98">
        <v>138.50978769216673</v>
      </c>
      <c r="Q70" s="98">
        <v>115.68398645576963</v>
      </c>
      <c r="R70" s="98">
        <v>123.92031066908795</v>
      </c>
      <c r="S70" s="98">
        <v>95.940089395802772</v>
      </c>
      <c r="T70" s="98">
        <v>139.17018100252636</v>
      </c>
      <c r="U70" s="98">
        <v>115.5487438229579</v>
      </c>
      <c r="V70" s="98">
        <v>91.593080852812292</v>
      </c>
      <c r="W70" s="98">
        <v>102.40061459204094</v>
      </c>
      <c r="X70" s="98">
        <v>32.555719677110432</v>
      </c>
      <c r="Y70" s="98">
        <v>58.195983707273555</v>
      </c>
      <c r="DA70" s="63" t="s">
        <v>4323</v>
      </c>
    </row>
    <row r="71" spans="1:105" ht="12" customHeight="1" x14ac:dyDescent="0.25">
      <c r="A71" s="100" t="s">
        <v>213</v>
      </c>
      <c r="B71" s="101"/>
      <c r="C71" s="101">
        <v>160.36054901784203</v>
      </c>
      <c r="D71" s="101">
        <v>171.33651675882629</v>
      </c>
      <c r="E71" s="101">
        <v>171.29302379808621</v>
      </c>
      <c r="F71" s="101">
        <v>156.47613300342812</v>
      </c>
      <c r="G71" s="101">
        <v>181.96294438194559</v>
      </c>
      <c r="H71" s="101">
        <v>159.86274576597501</v>
      </c>
      <c r="I71" s="101">
        <v>151.85123940915005</v>
      </c>
      <c r="J71" s="101">
        <v>130.45151322083871</v>
      </c>
      <c r="K71" s="101">
        <v>136.94506057806964</v>
      </c>
      <c r="L71" s="101">
        <v>104.78979616479371</v>
      </c>
      <c r="M71" s="101">
        <v>86.825444911730358</v>
      </c>
      <c r="N71" s="101">
        <v>140.84194293670564</v>
      </c>
      <c r="O71" s="101">
        <v>122.45777645166825</v>
      </c>
      <c r="P71" s="101">
        <v>138.50978769216673</v>
      </c>
      <c r="Q71" s="101">
        <v>115.68398645576963</v>
      </c>
      <c r="R71" s="101">
        <v>123.92031066908795</v>
      </c>
      <c r="S71" s="101">
        <v>95.940089395802772</v>
      </c>
      <c r="T71" s="101">
        <v>139.17018100252636</v>
      </c>
      <c r="U71" s="101">
        <v>115.5487438229579</v>
      </c>
      <c r="V71" s="101">
        <v>91.593080852812292</v>
      </c>
      <c r="W71" s="101">
        <v>102.40061459204094</v>
      </c>
      <c r="X71" s="101">
        <v>32.555719677110432</v>
      </c>
      <c r="Y71" s="101">
        <v>58.195983707273555</v>
      </c>
      <c r="DA71" s="131" t="s">
        <v>4324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4325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4326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4327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4328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4329</v>
      </c>
    </row>
    <row r="77" spans="1:105" ht="12" customHeight="1" x14ac:dyDescent="0.25">
      <c r="A77" s="121" t="s">
        <v>54</v>
      </c>
      <c r="B77" s="122"/>
      <c r="C77" s="122">
        <v>92.686126037186128</v>
      </c>
      <c r="D77" s="122">
        <v>99.01458144158515</v>
      </c>
      <c r="E77" s="122">
        <v>93.942808082960966</v>
      </c>
      <c r="F77" s="122">
        <v>95.066590337542436</v>
      </c>
      <c r="G77" s="122">
        <v>102.3947449270223</v>
      </c>
      <c r="H77" s="122">
        <v>97.031338442705831</v>
      </c>
      <c r="I77" s="122">
        <v>89.667494414630241</v>
      </c>
      <c r="J77" s="122">
        <v>87.892873266763033</v>
      </c>
      <c r="K77" s="122">
        <v>98.832078303533649</v>
      </c>
      <c r="L77" s="122">
        <v>91.438097142697728</v>
      </c>
      <c r="M77" s="122">
        <v>108.55346396175845</v>
      </c>
      <c r="N77" s="122">
        <v>92.595209187505318</v>
      </c>
      <c r="O77" s="122">
        <v>92.726820031506776</v>
      </c>
      <c r="P77" s="122">
        <v>82.949790546076514</v>
      </c>
      <c r="Q77" s="122">
        <v>69.202014304844951</v>
      </c>
      <c r="R77" s="122">
        <v>79.697036287717282</v>
      </c>
      <c r="S77" s="122">
        <v>80.639378500493351</v>
      </c>
      <c r="T77" s="122">
        <v>82.387930429057533</v>
      </c>
      <c r="U77" s="122">
        <v>93.342995337537644</v>
      </c>
      <c r="V77" s="122">
        <v>94.195957973540473</v>
      </c>
      <c r="W77" s="122">
        <v>90.46933334679953</v>
      </c>
      <c r="X77" s="122">
        <v>85.751886897464615</v>
      </c>
      <c r="Y77" s="122">
        <v>85.487984772132549</v>
      </c>
      <c r="DA77" s="130" t="s">
        <v>4330</v>
      </c>
    </row>
    <row r="78" spans="1:105" ht="12" customHeight="1" x14ac:dyDescent="0.25">
      <c r="A78" s="97" t="s">
        <v>190</v>
      </c>
      <c r="B78" s="98"/>
      <c r="C78" s="98">
        <v>165.03658725356755</v>
      </c>
      <c r="D78" s="98">
        <v>169.61768760520818</v>
      </c>
      <c r="E78" s="98">
        <v>173.30626548057742</v>
      </c>
      <c r="F78" s="98">
        <v>168.03846132653132</v>
      </c>
      <c r="G78" s="98">
        <v>173.61414031355315</v>
      </c>
      <c r="H78" s="98">
        <v>170.32275384702672</v>
      </c>
      <c r="I78" s="98">
        <v>158.78537775091061</v>
      </c>
      <c r="J78" s="98">
        <v>156.08681594051919</v>
      </c>
      <c r="K78" s="98">
        <v>150.54168508599432</v>
      </c>
      <c r="L78" s="98">
        <v>160.69480420275443</v>
      </c>
      <c r="M78" s="98">
        <v>156.98972081922852</v>
      </c>
      <c r="N78" s="98">
        <v>143.30057574662854</v>
      </c>
      <c r="O78" s="98">
        <v>140.31628195435397</v>
      </c>
      <c r="P78" s="98">
        <v>139.22503585243743</v>
      </c>
      <c r="Q78" s="98">
        <v>144.28318223676311</v>
      </c>
      <c r="R78" s="98">
        <v>146.04581971161682</v>
      </c>
      <c r="S78" s="98">
        <v>153.1665771422083</v>
      </c>
      <c r="T78" s="98">
        <v>153.0164062119901</v>
      </c>
      <c r="U78" s="98">
        <v>153.46340944654861</v>
      </c>
      <c r="V78" s="98">
        <v>156.73251951141521</v>
      </c>
      <c r="W78" s="98">
        <v>159.45860104139064</v>
      </c>
      <c r="X78" s="98">
        <v>134.17353370329278</v>
      </c>
      <c r="Y78" s="98">
        <v>127.21755120954283</v>
      </c>
      <c r="DA78" s="63" t="s">
        <v>4331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4332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204</v>
      </c>
      <c r="B81" s="117"/>
      <c r="C81" s="117">
        <f t="shared" ref="C81:Q81" si="28">C82+C85+C87+C100</f>
        <v>175.76368585959898</v>
      </c>
      <c r="D81" s="117">
        <f t="shared" si="28"/>
        <v>142.47702531679238</v>
      </c>
      <c r="E81" s="117">
        <f t="shared" si="28"/>
        <v>156.82682251543466</v>
      </c>
      <c r="F81" s="117">
        <f t="shared" si="28"/>
        <v>148.26553967684998</v>
      </c>
      <c r="G81" s="117">
        <f t="shared" si="28"/>
        <v>165.03522240105423</v>
      </c>
      <c r="H81" s="117">
        <f t="shared" si="28"/>
        <v>115.74726421238793</v>
      </c>
      <c r="I81" s="117">
        <f t="shared" si="28"/>
        <v>95.110980953875455</v>
      </c>
      <c r="J81" s="117">
        <f t="shared" si="28"/>
        <v>88.789641813850565</v>
      </c>
      <c r="K81" s="117">
        <f t="shared" si="28"/>
        <v>101.35006151512765</v>
      </c>
      <c r="L81" s="117">
        <f t="shared" si="28"/>
        <v>95.310629363480246</v>
      </c>
      <c r="M81" s="117">
        <f t="shared" si="28"/>
        <v>116.76269069390642</v>
      </c>
      <c r="N81" s="117">
        <f t="shared" si="28"/>
        <v>91.301890238033735</v>
      </c>
      <c r="O81" s="117">
        <f t="shared" si="28"/>
        <v>90.438712207721693</v>
      </c>
      <c r="P81" s="117">
        <f t="shared" si="28"/>
        <v>86.817796295530229</v>
      </c>
      <c r="Q81" s="117">
        <f t="shared" si="28"/>
        <v>80.163591974603548</v>
      </c>
      <c r="R81" s="117">
        <f t="shared" ref="R81:V81" si="29">R82+R85+R87+R100</f>
        <v>86.382210158956497</v>
      </c>
      <c r="S81" s="117">
        <f t="shared" si="29"/>
        <v>86.316743755183992</v>
      </c>
      <c r="T81" s="117">
        <f t="shared" si="29"/>
        <v>87.679787450143579</v>
      </c>
      <c r="U81" s="117">
        <f t="shared" si="29"/>
        <v>79.175837552944955</v>
      </c>
      <c r="V81" s="117">
        <f t="shared" si="29"/>
        <v>74.968254241693145</v>
      </c>
      <c r="W81" s="117">
        <f t="shared" ref="W81:Y81" si="30">W82+W85+W87+W100</f>
        <v>70.789262303666789</v>
      </c>
      <c r="X81" s="117">
        <f t="shared" si="30"/>
        <v>77.064737072693205</v>
      </c>
      <c r="Y81" s="117">
        <f t="shared" si="30"/>
        <v>70.202328980684229</v>
      </c>
      <c r="DA81" s="129" t="s">
        <v>4333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4334</v>
      </c>
    </row>
    <row r="83" spans="1:105" ht="12" customHeight="1" x14ac:dyDescent="0.25">
      <c r="A83" s="97" t="s">
        <v>200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4335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4336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4337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4338</v>
      </c>
    </row>
    <row r="87" spans="1:105" ht="12" customHeight="1" x14ac:dyDescent="0.25">
      <c r="A87" s="121" t="s">
        <v>55</v>
      </c>
      <c r="B87" s="122"/>
      <c r="C87" s="122">
        <v>96.635249685155955</v>
      </c>
      <c r="D87" s="122">
        <v>72.197015292447205</v>
      </c>
      <c r="E87" s="122">
        <v>78.886771586306025</v>
      </c>
      <c r="F87" s="122">
        <v>78.068795585957872</v>
      </c>
      <c r="G87" s="122">
        <v>88.703764095972616</v>
      </c>
      <c r="H87" s="122">
        <v>62.862669167376637</v>
      </c>
      <c r="I87" s="122">
        <v>40.36804144548848</v>
      </c>
      <c r="J87" s="122">
        <v>42.496277765230374</v>
      </c>
      <c r="K87" s="122">
        <v>47.812751207011956</v>
      </c>
      <c r="L87" s="122">
        <v>45.7179574112876</v>
      </c>
      <c r="M87" s="122">
        <v>61.460050341634918</v>
      </c>
      <c r="N87" s="122">
        <v>46.969922837042347</v>
      </c>
      <c r="O87" s="122">
        <v>45.772429877994512</v>
      </c>
      <c r="P87" s="122">
        <v>32.242639371702296</v>
      </c>
      <c r="Q87" s="122">
        <v>31.481778399670404</v>
      </c>
      <c r="R87" s="122">
        <v>37.147077195627872</v>
      </c>
      <c r="S87" s="122">
        <v>37.978408787059173</v>
      </c>
      <c r="T87" s="122">
        <v>32.646226896020956</v>
      </c>
      <c r="U87" s="122">
        <v>33.54162514912715</v>
      </c>
      <c r="V87" s="122">
        <v>31.739732012112608</v>
      </c>
      <c r="W87" s="122">
        <v>31.880900285754642</v>
      </c>
      <c r="X87" s="122">
        <v>33.119677608673278</v>
      </c>
      <c r="Y87" s="122">
        <v>25.636363976186331</v>
      </c>
      <c r="DA87" s="130" t="s">
        <v>4339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4340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4341</v>
      </c>
    </row>
    <row r="90" spans="1:105" ht="12" customHeight="1" x14ac:dyDescent="0.25">
      <c r="A90" s="100" t="s">
        <v>200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4342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4343</v>
      </c>
    </row>
    <row r="92" spans="1:105" ht="12" customHeight="1" x14ac:dyDescent="0.25">
      <c r="A92" s="106" t="s">
        <v>124</v>
      </c>
      <c r="B92" s="101"/>
      <c r="C92" s="101">
        <v>360.76099347675301</v>
      </c>
      <c r="D92" s="101">
        <v>367.07805083603876</v>
      </c>
      <c r="E92" s="101">
        <v>363.37898424155583</v>
      </c>
      <c r="F92" s="101">
        <v>366.97807603995807</v>
      </c>
      <c r="G92" s="101">
        <v>406.51606966054237</v>
      </c>
      <c r="H92" s="101">
        <v>358.24948024017573</v>
      </c>
      <c r="I92" s="101">
        <v>339.37300293783238</v>
      </c>
      <c r="J92" s="101">
        <v>316.49897036033997</v>
      </c>
      <c r="K92" s="101">
        <v>309.12629099058552</v>
      </c>
      <c r="L92" s="101">
        <v>331.54814458316707</v>
      </c>
      <c r="M92" s="101">
        <v>313.03765314294424</v>
      </c>
      <c r="N92" s="101">
        <v>297.09076132825044</v>
      </c>
      <c r="O92" s="101">
        <v>291.59951044308315</v>
      </c>
      <c r="P92" s="101">
        <v>287.24627645208227</v>
      </c>
      <c r="Q92" s="101">
        <v>289.10812476624886</v>
      </c>
      <c r="R92" s="101">
        <v>296.26030506111579</v>
      </c>
      <c r="S92" s="101">
        <v>300.34679284315331</v>
      </c>
      <c r="T92" s="101">
        <v>333.15209328696028</v>
      </c>
      <c r="U92" s="101">
        <v>292.60542489900456</v>
      </c>
      <c r="V92" s="101">
        <v>277.19854977168649</v>
      </c>
      <c r="W92" s="101">
        <v>266.38948288659128</v>
      </c>
      <c r="X92" s="101">
        <v>257.1762516460625</v>
      </c>
      <c r="Y92" s="101">
        <v>219.87177675121282</v>
      </c>
      <c r="DA92" s="131" t="s">
        <v>4344</v>
      </c>
    </row>
    <row r="93" spans="1:105" ht="12" customHeight="1" x14ac:dyDescent="0.25">
      <c r="A93" s="107" t="s">
        <v>123</v>
      </c>
      <c r="B93" s="104"/>
      <c r="C93" s="104">
        <v>70.829399149503843</v>
      </c>
      <c r="D93" s="104">
        <v>74.678583733691553</v>
      </c>
      <c r="E93" s="104">
        <v>57.999074370639079</v>
      </c>
      <c r="F93" s="104">
        <v>83.513142869092718</v>
      </c>
      <c r="G93" s="104">
        <v>78.979254770060663</v>
      </c>
      <c r="H93" s="104">
        <v>80.4886999153467</v>
      </c>
      <c r="I93" s="104">
        <v>40.76391916792484</v>
      </c>
      <c r="J93" s="104">
        <v>54.253138336785504</v>
      </c>
      <c r="K93" s="104">
        <v>42.216647596691388</v>
      </c>
      <c r="L93" s="104">
        <v>54.438327874691787</v>
      </c>
      <c r="M93" s="104">
        <v>40.558669818506978</v>
      </c>
      <c r="N93" s="104">
        <v>31.68095486284555</v>
      </c>
      <c r="O93" s="104">
        <v>23.41514511039831</v>
      </c>
      <c r="P93" s="104">
        <v>33.220378086213373</v>
      </c>
      <c r="Q93" s="104">
        <v>33.960676128664531</v>
      </c>
      <c r="R93" s="104">
        <v>48.532857086463224</v>
      </c>
      <c r="S93" s="104">
        <v>30.438312498071483</v>
      </c>
      <c r="T93" s="104">
        <v>73.823810573291922</v>
      </c>
      <c r="U93" s="104">
        <v>37.642257056963402</v>
      </c>
      <c r="V93" s="104">
        <v>44.142563048694974</v>
      </c>
      <c r="W93" s="104">
        <v>40.155880907828042</v>
      </c>
      <c r="X93" s="104">
        <v>28.069518648139233</v>
      </c>
      <c r="Y93" s="104">
        <v>32.248020892701142</v>
      </c>
      <c r="DA93" s="132" t="s">
        <v>4345</v>
      </c>
    </row>
    <row r="94" spans="1:105" ht="12" customHeight="1" x14ac:dyDescent="0.25">
      <c r="A94" s="108" t="s">
        <v>50</v>
      </c>
      <c r="B94" s="98"/>
      <c r="C94" s="98">
        <v>70.829399149503843</v>
      </c>
      <c r="D94" s="98">
        <v>74.678583733691553</v>
      </c>
      <c r="E94" s="98">
        <v>57.999074370639079</v>
      </c>
      <c r="F94" s="98">
        <v>83.513142869092718</v>
      </c>
      <c r="G94" s="98">
        <v>78.979254770060663</v>
      </c>
      <c r="H94" s="98">
        <v>80.4886999153467</v>
      </c>
      <c r="I94" s="98">
        <v>40.76391916792484</v>
      </c>
      <c r="J94" s="98">
        <v>54.253138336785504</v>
      </c>
      <c r="K94" s="98">
        <v>42.216647596691388</v>
      </c>
      <c r="L94" s="98">
        <v>54.438327874691787</v>
      </c>
      <c r="M94" s="98">
        <v>40.558669818506978</v>
      </c>
      <c r="N94" s="98">
        <v>31.68095486284555</v>
      </c>
      <c r="O94" s="98">
        <v>23.41514511039831</v>
      </c>
      <c r="P94" s="98">
        <v>33.220378086213373</v>
      </c>
      <c r="Q94" s="98">
        <v>33.960676128664531</v>
      </c>
      <c r="R94" s="98">
        <v>48.532857086463224</v>
      </c>
      <c r="S94" s="98">
        <v>30.438312498071483</v>
      </c>
      <c r="T94" s="98">
        <v>73.823810573291922</v>
      </c>
      <c r="U94" s="98">
        <v>37.642257056963402</v>
      </c>
      <c r="V94" s="98">
        <v>44.142563048694974</v>
      </c>
      <c r="W94" s="98">
        <v>40.155880907828042</v>
      </c>
      <c r="X94" s="98">
        <v>28.069518648139233</v>
      </c>
      <c r="Y94" s="98">
        <v>32.248020892701142</v>
      </c>
      <c r="DA94" s="63" t="s">
        <v>4346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4347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4348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4349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4350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4351</v>
      </c>
    </row>
    <row r="100" spans="1:105" ht="12" customHeight="1" x14ac:dyDescent="0.25">
      <c r="A100" s="121" t="s">
        <v>54</v>
      </c>
      <c r="B100" s="122"/>
      <c r="C100" s="122">
        <v>79.12843617444301</v>
      </c>
      <c r="D100" s="122">
        <v>70.280010024345188</v>
      </c>
      <c r="E100" s="122">
        <v>77.940050929128631</v>
      </c>
      <c r="F100" s="122">
        <v>70.196744090892125</v>
      </c>
      <c r="G100" s="122">
        <v>76.331458305081597</v>
      </c>
      <c r="H100" s="122">
        <v>52.884595045011288</v>
      </c>
      <c r="I100" s="122">
        <v>54.742939508386975</v>
      </c>
      <c r="J100" s="122">
        <v>46.293364048620191</v>
      </c>
      <c r="K100" s="122">
        <v>53.537310308115693</v>
      </c>
      <c r="L100" s="122">
        <v>49.592671952192653</v>
      </c>
      <c r="M100" s="122">
        <v>55.302640352271496</v>
      </c>
      <c r="N100" s="122">
        <v>44.331967400991388</v>
      </c>
      <c r="O100" s="122">
        <v>44.666282329727181</v>
      </c>
      <c r="P100" s="122">
        <v>54.575156923827926</v>
      </c>
      <c r="Q100" s="122">
        <v>48.681813574933152</v>
      </c>
      <c r="R100" s="122">
        <v>49.235132963328624</v>
      </c>
      <c r="S100" s="122">
        <v>48.338334968124819</v>
      </c>
      <c r="T100" s="122">
        <v>55.033560554122623</v>
      </c>
      <c r="U100" s="122">
        <v>45.634212403817799</v>
      </c>
      <c r="V100" s="122">
        <v>43.228522229580541</v>
      </c>
      <c r="W100" s="122">
        <v>38.90836201791214</v>
      </c>
      <c r="X100" s="122">
        <v>43.945059464019927</v>
      </c>
      <c r="Y100" s="122">
        <v>44.565965004497897</v>
      </c>
      <c r="DA100" s="130" t="s">
        <v>4352</v>
      </c>
    </row>
    <row r="101" spans="1:105" ht="12" customHeight="1" x14ac:dyDescent="0.25">
      <c r="A101" s="97" t="s">
        <v>203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4353</v>
      </c>
    </row>
    <row r="102" spans="1:105" ht="12" customHeight="1" x14ac:dyDescent="0.25">
      <c r="A102" s="97" t="s">
        <v>50</v>
      </c>
      <c r="B102" s="98"/>
      <c r="C102" s="98">
        <v>260.19247768350607</v>
      </c>
      <c r="D102" s="98">
        <v>214.5258466543666</v>
      </c>
      <c r="E102" s="98">
        <v>224.92661459625498</v>
      </c>
      <c r="F102" s="98">
        <v>201.16912304568501</v>
      </c>
      <c r="G102" s="98">
        <v>238.43511317148693</v>
      </c>
      <c r="H102" s="98">
        <v>210.02582219716678</v>
      </c>
      <c r="I102" s="98">
        <v>205.70869895336219</v>
      </c>
      <c r="J102" s="98">
        <v>176.34067610804973</v>
      </c>
      <c r="K102" s="98">
        <v>184.2901528841391</v>
      </c>
      <c r="L102" s="98">
        <v>188.71287331740714</v>
      </c>
      <c r="M102" s="98">
        <v>213.7319672290815</v>
      </c>
      <c r="N102" s="98">
        <v>186.49563443572865</v>
      </c>
      <c r="O102" s="98">
        <v>173.15108573621899</v>
      </c>
      <c r="P102" s="98">
        <v>169.30604412077884</v>
      </c>
      <c r="Q102" s="98">
        <v>177.7886047604751</v>
      </c>
      <c r="R102" s="98">
        <v>175.26750290859786</v>
      </c>
      <c r="S102" s="98">
        <v>195.01185274050073</v>
      </c>
      <c r="T102" s="98">
        <v>197.84561996511192</v>
      </c>
      <c r="U102" s="98">
        <v>199.72454788406517</v>
      </c>
      <c r="V102" s="98">
        <v>184.47845415366041</v>
      </c>
      <c r="W102" s="98">
        <v>174.97268966930943</v>
      </c>
      <c r="X102" s="98">
        <v>165.96219008924717</v>
      </c>
      <c r="Y102" s="98">
        <v>154.93561288567335</v>
      </c>
      <c r="DA102" s="63" t="s">
        <v>4354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4355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207</v>
      </c>
      <c r="B105" s="117"/>
      <c r="C105" s="117">
        <f t="shared" ref="C105:Q105" si="35">C106+C109+C111+C120</f>
        <v>118.0116596480201</v>
      </c>
      <c r="D105" s="117">
        <f t="shared" si="35"/>
        <v>123.61505493857349</v>
      </c>
      <c r="E105" s="117">
        <f t="shared" si="35"/>
        <v>70.138523162676123</v>
      </c>
      <c r="F105" s="117">
        <f t="shared" si="35"/>
        <v>67.770951436369799</v>
      </c>
      <c r="G105" s="117">
        <f t="shared" si="35"/>
        <v>114.96080490782886</v>
      </c>
      <c r="H105" s="117">
        <f t="shared" si="35"/>
        <v>99.322963863275518</v>
      </c>
      <c r="I105" s="117">
        <f t="shared" si="35"/>
        <v>132.6684098634544</v>
      </c>
      <c r="J105" s="117">
        <f t="shared" si="35"/>
        <v>60.821419576012914</v>
      </c>
      <c r="K105" s="117">
        <f t="shared" si="35"/>
        <v>77.694538369356266</v>
      </c>
      <c r="L105" s="117">
        <f t="shared" si="35"/>
        <v>44.499525646690699</v>
      </c>
      <c r="M105" s="117">
        <f t="shared" si="35"/>
        <v>26.350622334758302</v>
      </c>
      <c r="N105" s="117">
        <f t="shared" si="35"/>
        <v>51.139622086244415</v>
      </c>
      <c r="O105" s="117">
        <f t="shared" si="35"/>
        <v>82.217418891860873</v>
      </c>
      <c r="P105" s="117">
        <f t="shared" si="35"/>
        <v>67.982425981551387</v>
      </c>
      <c r="Q105" s="117">
        <f t="shared" si="35"/>
        <v>50.570626779007675</v>
      </c>
      <c r="R105" s="117">
        <f t="shared" ref="R105:V105" si="36">R106+R109+R111+R120</f>
        <v>45.916190034864329</v>
      </c>
      <c r="S105" s="117">
        <f t="shared" si="36"/>
        <v>74.921272235830614</v>
      </c>
      <c r="T105" s="117">
        <f t="shared" si="36"/>
        <v>64.629628891121172</v>
      </c>
      <c r="U105" s="117">
        <f t="shared" si="36"/>
        <v>66.590113414064604</v>
      </c>
      <c r="V105" s="117">
        <f t="shared" si="36"/>
        <v>60.657779481790577</v>
      </c>
      <c r="W105" s="117">
        <f t="shared" ref="W105:Y105" si="37">W106+W109+W111+W120</f>
        <v>68.427926433221828</v>
      </c>
      <c r="X105" s="117">
        <f t="shared" si="37"/>
        <v>72.20564632814893</v>
      </c>
      <c r="Y105" s="117">
        <f t="shared" si="37"/>
        <v>69.867970674106672</v>
      </c>
      <c r="DA105" s="129" t="s">
        <v>4356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4357</v>
      </c>
    </row>
    <row r="107" spans="1:105" ht="12" customHeight="1" x14ac:dyDescent="0.25">
      <c r="A107" s="97" t="s">
        <v>198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4358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4359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4360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4361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4362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4363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4364</v>
      </c>
    </row>
    <row r="114" spans="1:105" ht="12" customHeight="1" x14ac:dyDescent="0.25">
      <c r="A114" s="100" t="s">
        <v>198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4365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4366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4367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4368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4369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4370</v>
      </c>
    </row>
    <row r="120" spans="1:105" ht="12" customHeight="1" x14ac:dyDescent="0.25">
      <c r="A120" s="121" t="s">
        <v>54</v>
      </c>
      <c r="B120" s="122"/>
      <c r="C120" s="122">
        <v>118.0116596480201</v>
      </c>
      <c r="D120" s="122">
        <v>123.61505493857349</v>
      </c>
      <c r="E120" s="122">
        <v>70.138523162676123</v>
      </c>
      <c r="F120" s="122">
        <v>67.770951436369799</v>
      </c>
      <c r="G120" s="122">
        <v>114.96080490782886</v>
      </c>
      <c r="H120" s="122">
        <v>99.322963863275518</v>
      </c>
      <c r="I120" s="122">
        <v>132.6684098634544</v>
      </c>
      <c r="J120" s="122">
        <v>60.821419576012914</v>
      </c>
      <c r="K120" s="122">
        <v>77.694538369356266</v>
      </c>
      <c r="L120" s="122">
        <v>44.499525646690699</v>
      </c>
      <c r="M120" s="122">
        <v>26.350622334758302</v>
      </c>
      <c r="N120" s="122">
        <v>51.139622086244415</v>
      </c>
      <c r="O120" s="122">
        <v>82.217418891860873</v>
      </c>
      <c r="P120" s="122">
        <v>67.982425981551387</v>
      </c>
      <c r="Q120" s="122">
        <v>50.570626779007675</v>
      </c>
      <c r="R120" s="122">
        <v>45.916190034864329</v>
      </c>
      <c r="S120" s="122">
        <v>74.921272235830614</v>
      </c>
      <c r="T120" s="122">
        <v>64.629628891121172</v>
      </c>
      <c r="U120" s="122">
        <v>66.590113414064604</v>
      </c>
      <c r="V120" s="122">
        <v>60.657779481790577</v>
      </c>
      <c r="W120" s="122">
        <v>68.427926433221828</v>
      </c>
      <c r="X120" s="122">
        <v>72.20564632814893</v>
      </c>
      <c r="Y120" s="122">
        <v>69.867970674106672</v>
      </c>
      <c r="DA120" s="130" t="s">
        <v>4371</v>
      </c>
    </row>
    <row r="121" spans="1:105" ht="12" customHeight="1" x14ac:dyDescent="0.25">
      <c r="A121" s="97" t="s">
        <v>50</v>
      </c>
      <c r="B121" s="98"/>
      <c r="C121" s="98">
        <v>138.99988878669885</v>
      </c>
      <c r="D121" s="98">
        <v>152.15614560481907</v>
      </c>
      <c r="E121" s="98">
        <v>187.03606176713632</v>
      </c>
      <c r="F121" s="98">
        <v>178.63084113166607</v>
      </c>
      <c r="G121" s="98">
        <v>213.18554809597379</v>
      </c>
      <c r="H121" s="98">
        <v>168.83283580021711</v>
      </c>
      <c r="I121" s="98">
        <v>208.6857797715729</v>
      </c>
      <c r="J121" s="98">
        <v>117.11047375092872</v>
      </c>
      <c r="K121" s="98">
        <v>153.55737838815799</v>
      </c>
      <c r="L121" s="98">
        <v>121.69144372718294</v>
      </c>
      <c r="M121" s="98">
        <v>179.25675652498424</v>
      </c>
      <c r="N121" s="98">
        <v>215.99151563918338</v>
      </c>
      <c r="O121" s="98">
        <v>209.31779598771527</v>
      </c>
      <c r="P121" s="98">
        <v>208.54651183769781</v>
      </c>
      <c r="Q121" s="98">
        <v>207.46093929820108</v>
      </c>
      <c r="R121" s="98">
        <v>208.59069187266937</v>
      </c>
      <c r="S121" s="98">
        <v>194.65741590106913</v>
      </c>
      <c r="T121" s="98">
        <v>212.60254041198667</v>
      </c>
      <c r="U121" s="98">
        <v>224.97676735373238</v>
      </c>
      <c r="V121" s="98">
        <v>209.81625361734118</v>
      </c>
      <c r="W121" s="98">
        <v>199.53353338090733</v>
      </c>
      <c r="X121" s="98">
        <v>172.50362809213394</v>
      </c>
      <c r="Y121" s="98">
        <v>141.06161612558572</v>
      </c>
      <c r="DA121" s="63" t="s">
        <v>4372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4373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209</v>
      </c>
      <c r="B124" s="117"/>
      <c r="C124" s="117">
        <f t="shared" ref="C124:Q124" si="42">C125+C128+C130+C139</f>
        <v>57.675121862527355</v>
      </c>
      <c r="D124" s="117">
        <f t="shared" si="42"/>
        <v>35.30216989890134</v>
      </c>
      <c r="E124" s="117">
        <f t="shared" si="42"/>
        <v>39.163746949647567</v>
      </c>
      <c r="F124" s="117">
        <f t="shared" si="42"/>
        <v>44.265788473742425</v>
      </c>
      <c r="G124" s="117">
        <f t="shared" si="42"/>
        <v>45.462746338102299</v>
      </c>
      <c r="H124" s="117">
        <f t="shared" si="42"/>
        <v>43.433107660601941</v>
      </c>
      <c r="I124" s="117">
        <f t="shared" si="42"/>
        <v>56.906696451045377</v>
      </c>
      <c r="J124" s="117">
        <f t="shared" si="42"/>
        <v>38.63041594203284</v>
      </c>
      <c r="K124" s="117">
        <f t="shared" si="42"/>
        <v>52.305126168203913</v>
      </c>
      <c r="L124" s="117">
        <f t="shared" si="42"/>
        <v>55.068935648729436</v>
      </c>
      <c r="M124" s="117">
        <f t="shared" si="42"/>
        <v>53.226313812432736</v>
      </c>
      <c r="N124" s="117">
        <f t="shared" si="42"/>
        <v>51.350868846897825</v>
      </c>
      <c r="O124" s="117">
        <f t="shared" si="42"/>
        <v>48.986511385195406</v>
      </c>
      <c r="P124" s="117">
        <f t="shared" si="42"/>
        <v>32.500856537808225</v>
      </c>
      <c r="Q124" s="117">
        <f t="shared" si="42"/>
        <v>27.087613843929425</v>
      </c>
      <c r="R124" s="117">
        <f t="shared" ref="R124:V124" si="43">R125+R128+R130+R139</f>
        <v>27.20609728266572</v>
      </c>
      <c r="S124" s="117">
        <f t="shared" si="43"/>
        <v>30.872632068040414</v>
      </c>
      <c r="T124" s="117">
        <f t="shared" si="43"/>
        <v>25.618074899675292</v>
      </c>
      <c r="U124" s="117">
        <f t="shared" si="43"/>
        <v>38.14138802106234</v>
      </c>
      <c r="V124" s="117">
        <f t="shared" si="43"/>
        <v>46.602835667921482</v>
      </c>
      <c r="W124" s="117">
        <f t="shared" ref="W124:Y124" si="44">W125+W128+W130+W139</f>
        <v>59.106976625634736</v>
      </c>
      <c r="X124" s="117">
        <f t="shared" si="44"/>
        <v>59.055372191869573</v>
      </c>
      <c r="Y124" s="117">
        <f t="shared" si="44"/>
        <v>58.449681626415355</v>
      </c>
      <c r="DA124" s="129" t="s">
        <v>4374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4375</v>
      </c>
    </row>
    <row r="126" spans="1:105" ht="12" customHeight="1" x14ac:dyDescent="0.25">
      <c r="A126" s="97" t="s">
        <v>199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4376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4377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4378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4379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4380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4381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4382</v>
      </c>
    </row>
    <row r="133" spans="1:105" ht="12" customHeight="1" x14ac:dyDescent="0.25">
      <c r="A133" s="100" t="s">
        <v>199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4383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4384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4385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4386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4387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4388</v>
      </c>
    </row>
    <row r="139" spans="1:105" ht="12" customHeight="1" x14ac:dyDescent="0.25">
      <c r="A139" s="121" t="s">
        <v>54</v>
      </c>
      <c r="B139" s="122"/>
      <c r="C139" s="122">
        <v>57.675121862527355</v>
      </c>
      <c r="D139" s="122">
        <v>35.30216989890134</v>
      </c>
      <c r="E139" s="122">
        <v>39.163746949647567</v>
      </c>
      <c r="F139" s="122">
        <v>44.265788473742425</v>
      </c>
      <c r="G139" s="122">
        <v>45.462746338102299</v>
      </c>
      <c r="H139" s="122">
        <v>43.433107660601941</v>
      </c>
      <c r="I139" s="122">
        <v>56.906696451045377</v>
      </c>
      <c r="J139" s="122">
        <v>38.63041594203284</v>
      </c>
      <c r="K139" s="122">
        <v>52.305126168203913</v>
      </c>
      <c r="L139" s="122">
        <v>55.068935648729436</v>
      </c>
      <c r="M139" s="122">
        <v>53.226313812432736</v>
      </c>
      <c r="N139" s="122">
        <v>51.350868846897825</v>
      </c>
      <c r="O139" s="122">
        <v>48.986511385195406</v>
      </c>
      <c r="P139" s="122">
        <v>32.500856537808225</v>
      </c>
      <c r="Q139" s="122">
        <v>27.087613843929425</v>
      </c>
      <c r="R139" s="122">
        <v>27.20609728266572</v>
      </c>
      <c r="S139" s="122">
        <v>30.872632068040414</v>
      </c>
      <c r="T139" s="122">
        <v>25.618074899675292</v>
      </c>
      <c r="U139" s="122">
        <v>38.14138802106234</v>
      </c>
      <c r="V139" s="122">
        <v>46.602835667921482</v>
      </c>
      <c r="W139" s="122">
        <v>59.106976625634736</v>
      </c>
      <c r="X139" s="122">
        <v>59.055372191869573</v>
      </c>
      <c r="Y139" s="122">
        <v>58.449681626415355</v>
      </c>
      <c r="DA139" s="130" t="s">
        <v>4389</v>
      </c>
    </row>
    <row r="140" spans="1:105" ht="12" customHeight="1" x14ac:dyDescent="0.25">
      <c r="A140" s="97" t="s">
        <v>50</v>
      </c>
      <c r="B140" s="98"/>
      <c r="C140" s="98">
        <v>152.38812923355877</v>
      </c>
      <c r="D140" s="98">
        <v>173.89629646205486</v>
      </c>
      <c r="E140" s="98">
        <v>194.2064460749306</v>
      </c>
      <c r="F140" s="98">
        <v>201.69703103301359</v>
      </c>
      <c r="G140" s="98">
        <v>195.67338597343382</v>
      </c>
      <c r="H140" s="98">
        <v>199.08410349859301</v>
      </c>
      <c r="I140" s="98">
        <v>204.79094966810845</v>
      </c>
      <c r="J140" s="98">
        <v>174.97657113875948</v>
      </c>
      <c r="K140" s="98">
        <v>186.66169992960707</v>
      </c>
      <c r="L140" s="98">
        <v>177.45954952452891</v>
      </c>
      <c r="M140" s="98">
        <v>175.55802900369554</v>
      </c>
      <c r="N140" s="98">
        <v>180.12951907710067</v>
      </c>
      <c r="O140" s="98">
        <v>168.59871891589245</v>
      </c>
      <c r="P140" s="98">
        <v>191.50655446238798</v>
      </c>
      <c r="Q140" s="98">
        <v>181.2293261953667</v>
      </c>
      <c r="R140" s="98">
        <v>168.40497364587927</v>
      </c>
      <c r="S140" s="98">
        <v>185.77232984311217</v>
      </c>
      <c r="T140" s="98">
        <v>186.24375934162137</v>
      </c>
      <c r="U140" s="98">
        <v>207.97852969167434</v>
      </c>
      <c r="V140" s="98">
        <v>209.37922835000262</v>
      </c>
      <c r="W140" s="98">
        <v>192.39694459068389</v>
      </c>
      <c r="X140" s="98">
        <v>167.21951848383881</v>
      </c>
      <c r="Y140" s="98">
        <v>149.72319307517631</v>
      </c>
      <c r="DA140" s="63" t="s">
        <v>4390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4391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133.55485750247402</v>
      </c>
      <c r="D143" s="117">
        <f t="shared" si="49"/>
        <v>168.14559972538319</v>
      </c>
      <c r="E143" s="117">
        <f t="shared" si="49"/>
        <v>191.32543935995699</v>
      </c>
      <c r="F143" s="117">
        <f t="shared" si="49"/>
        <v>160.13740490172935</v>
      </c>
      <c r="G143" s="117">
        <f t="shared" si="49"/>
        <v>124.44226693588803</v>
      </c>
      <c r="H143" s="117">
        <f t="shared" si="49"/>
        <v>109.26519685773641</v>
      </c>
      <c r="I143" s="117">
        <f t="shared" si="49"/>
        <v>107.07897940933138</v>
      </c>
      <c r="J143" s="117">
        <f t="shared" si="49"/>
        <v>99.830602881901214</v>
      </c>
      <c r="K143" s="117">
        <f t="shared" si="49"/>
        <v>141.04764923542803</v>
      </c>
      <c r="L143" s="117">
        <f t="shared" si="49"/>
        <v>134.23838416523682</v>
      </c>
      <c r="M143" s="117">
        <f t="shared" si="49"/>
        <v>150.69822865265803</v>
      </c>
      <c r="N143" s="117">
        <f t="shared" si="49"/>
        <v>140.35017892928607</v>
      </c>
      <c r="O143" s="117">
        <f t="shared" si="49"/>
        <v>107.61876886112496</v>
      </c>
      <c r="P143" s="117">
        <f t="shared" si="49"/>
        <v>98.089513731286218</v>
      </c>
      <c r="Q143" s="117">
        <f t="shared" si="49"/>
        <v>76.655857833680983</v>
      </c>
      <c r="R143" s="117">
        <f t="shared" ref="R143:V143" si="50">R144+R146+R148+R157</f>
        <v>67.412149048975451</v>
      </c>
      <c r="S143" s="117">
        <f t="shared" si="50"/>
        <v>78.841701640649404</v>
      </c>
      <c r="T143" s="117">
        <f t="shared" si="50"/>
        <v>73.302889659569388</v>
      </c>
      <c r="U143" s="117">
        <f t="shared" si="50"/>
        <v>80.863402212225452</v>
      </c>
      <c r="V143" s="117">
        <f t="shared" si="50"/>
        <v>76.529535870144784</v>
      </c>
      <c r="W143" s="117">
        <f t="shared" ref="W143:Y143" si="51">W144+W146+W148+W157</f>
        <v>70.494884177441378</v>
      </c>
      <c r="X143" s="117">
        <f t="shared" si="51"/>
        <v>66.038931383174827</v>
      </c>
      <c r="Y143" s="117">
        <f t="shared" si="51"/>
        <v>52.897046327449772</v>
      </c>
      <c r="DA143" s="129" t="s">
        <v>4392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4393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4394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4395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4396</v>
      </c>
    </row>
    <row r="148" spans="1:105" ht="12" customHeight="1" x14ac:dyDescent="0.25">
      <c r="A148" s="121" t="s">
        <v>55</v>
      </c>
      <c r="B148" s="122"/>
      <c r="C148" s="122">
        <v>76.333319374606489</v>
      </c>
      <c r="D148" s="122">
        <v>90.794497648238007</v>
      </c>
      <c r="E148" s="122">
        <v>97.163257340829119</v>
      </c>
      <c r="F148" s="122">
        <v>85.201870194736003</v>
      </c>
      <c r="G148" s="122">
        <v>67.370390056314307</v>
      </c>
      <c r="H148" s="122">
        <v>55.231758714112004</v>
      </c>
      <c r="I148" s="122">
        <v>50.51552503730921</v>
      </c>
      <c r="J148" s="122">
        <v>46.508301077621873</v>
      </c>
      <c r="K148" s="122">
        <v>68.296523781727217</v>
      </c>
      <c r="L148" s="122">
        <v>56.293763845491497</v>
      </c>
      <c r="M148" s="122">
        <v>67.526016419270675</v>
      </c>
      <c r="N148" s="122">
        <v>57.270085322733642</v>
      </c>
      <c r="O148" s="122">
        <v>46.769467807331978</v>
      </c>
      <c r="P148" s="122">
        <v>47.396375117829997</v>
      </c>
      <c r="Q148" s="122">
        <v>37.590106014081549</v>
      </c>
      <c r="R148" s="122">
        <v>36.251364416740223</v>
      </c>
      <c r="S148" s="122">
        <v>37.609409848519078</v>
      </c>
      <c r="T148" s="122">
        <v>33.481501038288386</v>
      </c>
      <c r="U148" s="122">
        <v>34.604942422235638</v>
      </c>
      <c r="V148" s="122">
        <v>32.596821061430546</v>
      </c>
      <c r="W148" s="122">
        <v>32.32359618946753</v>
      </c>
      <c r="X148" s="122">
        <v>32.560379291602054</v>
      </c>
      <c r="Y148" s="122">
        <v>23.586375739138941</v>
      </c>
      <c r="DA148" s="130" t="s">
        <v>4397</v>
      </c>
    </row>
    <row r="149" spans="1:105" ht="12" customHeight="1" x14ac:dyDescent="0.25">
      <c r="A149" s="97" t="s">
        <v>124</v>
      </c>
      <c r="B149" s="98"/>
      <c r="C149" s="98">
        <v>334.8657094414973</v>
      </c>
      <c r="D149" s="98">
        <v>323.25146857620268</v>
      </c>
      <c r="E149" s="98">
        <v>322.56070129417429</v>
      </c>
      <c r="F149" s="98">
        <v>331.94984659894089</v>
      </c>
      <c r="G149" s="98">
        <v>330.42046884106901</v>
      </c>
      <c r="H149" s="98">
        <v>328.08783853404731</v>
      </c>
      <c r="I149" s="98">
        <v>331.18577621429398</v>
      </c>
      <c r="J149" s="98">
        <v>332.90647185222105</v>
      </c>
      <c r="K149" s="98">
        <v>334.24730209159594</v>
      </c>
      <c r="L149" s="98">
        <v>351.64615348989275</v>
      </c>
      <c r="M149" s="98">
        <v>338.64359671188549</v>
      </c>
      <c r="N149" s="98">
        <v>305.26907712268235</v>
      </c>
      <c r="O149" s="98">
        <v>297.49933100841776</v>
      </c>
      <c r="P149" s="98">
        <v>298.66353319828045</v>
      </c>
      <c r="Q149" s="98">
        <v>271.67334505523598</v>
      </c>
      <c r="R149" s="98">
        <v>280.81163983008622</v>
      </c>
      <c r="S149" s="98">
        <v>277.28909840095031</v>
      </c>
      <c r="T149" s="98">
        <v>312.32567226625628</v>
      </c>
      <c r="U149" s="98">
        <v>280.40884057660804</v>
      </c>
      <c r="V149" s="98">
        <v>295.24616299216751</v>
      </c>
      <c r="W149" s="98">
        <v>267.41752041514877</v>
      </c>
      <c r="X149" s="98">
        <v>243.76167878746298</v>
      </c>
      <c r="Y149" s="98">
        <v>235.93579631467307</v>
      </c>
      <c r="DA149" s="63" t="s">
        <v>4398</v>
      </c>
    </row>
    <row r="150" spans="1:105" ht="12" customHeight="1" x14ac:dyDescent="0.25">
      <c r="A150" s="97" t="s">
        <v>123</v>
      </c>
      <c r="B150" s="98"/>
      <c r="C150" s="98">
        <v>71.713452496241686</v>
      </c>
      <c r="D150" s="98">
        <v>65.617958203990753</v>
      </c>
      <c r="E150" s="98">
        <v>56.194934487242186</v>
      </c>
      <c r="F150" s="98">
        <v>63.207818769427931</v>
      </c>
      <c r="G150" s="98">
        <v>68.659003298688603</v>
      </c>
      <c r="H150" s="98">
        <v>72.47589870645669</v>
      </c>
      <c r="I150" s="98">
        <v>57.805958000917741</v>
      </c>
      <c r="J150" s="98">
        <v>65.968440723520189</v>
      </c>
      <c r="K150" s="98">
        <v>67.701804434195026</v>
      </c>
      <c r="L150" s="98">
        <v>55.719414235887818</v>
      </c>
      <c r="M150" s="98">
        <v>40.122097623463816</v>
      </c>
      <c r="N150" s="98">
        <v>33.582086500011314</v>
      </c>
      <c r="O150" s="98">
        <v>30.953037620319932</v>
      </c>
      <c r="P150" s="98">
        <v>53.037401234853249</v>
      </c>
      <c r="Q150" s="98">
        <v>24.175749509456057</v>
      </c>
      <c r="R150" s="98">
        <v>58.059661262694384</v>
      </c>
      <c r="S150" s="98">
        <v>28.620946080922923</v>
      </c>
      <c r="T150" s="98">
        <v>53.498234602900496</v>
      </c>
      <c r="U150" s="98">
        <v>33.034604426366464</v>
      </c>
      <c r="V150" s="98">
        <v>45.953583844695082</v>
      </c>
      <c r="W150" s="98">
        <v>57.122794412841237</v>
      </c>
      <c r="X150" s="98">
        <v>40.250263274773822</v>
      </c>
      <c r="Y150" s="98">
        <v>88.607960182283477</v>
      </c>
      <c r="DA150" s="63" t="s">
        <v>4399</v>
      </c>
    </row>
    <row r="151" spans="1:105" ht="12" customHeight="1" x14ac:dyDescent="0.25">
      <c r="A151" s="100" t="s">
        <v>50</v>
      </c>
      <c r="B151" s="101"/>
      <c r="C151" s="101">
        <v>71.713452496241686</v>
      </c>
      <c r="D151" s="101">
        <v>65.617958203990753</v>
      </c>
      <c r="E151" s="101">
        <v>56.194934487242186</v>
      </c>
      <c r="F151" s="101">
        <v>63.207818769427931</v>
      </c>
      <c r="G151" s="101">
        <v>68.659003298688603</v>
      </c>
      <c r="H151" s="101">
        <v>72.47589870645669</v>
      </c>
      <c r="I151" s="101">
        <v>57.805958000917741</v>
      </c>
      <c r="J151" s="101">
        <v>65.968440723520189</v>
      </c>
      <c r="K151" s="101">
        <v>67.701804434195026</v>
      </c>
      <c r="L151" s="101">
        <v>55.719414235887818</v>
      </c>
      <c r="M151" s="101">
        <v>40.122097623463816</v>
      </c>
      <c r="N151" s="101">
        <v>33.582086500011314</v>
      </c>
      <c r="O151" s="101">
        <v>30.953037620319932</v>
      </c>
      <c r="P151" s="101">
        <v>53.037401234853249</v>
      </c>
      <c r="Q151" s="101">
        <v>24.175749509456057</v>
      </c>
      <c r="R151" s="101">
        <v>58.059661262694384</v>
      </c>
      <c r="S151" s="101">
        <v>28.620946080922923</v>
      </c>
      <c r="T151" s="101">
        <v>53.498234602900496</v>
      </c>
      <c r="U151" s="101">
        <v>33.034604426366464</v>
      </c>
      <c r="V151" s="101">
        <v>45.953583844695082</v>
      </c>
      <c r="W151" s="101">
        <v>57.122794412841237</v>
      </c>
      <c r="X151" s="101">
        <v>40.250263274773822</v>
      </c>
      <c r="Y151" s="101">
        <v>88.607960182283477</v>
      </c>
      <c r="DA151" s="131" t="s">
        <v>4400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4401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4402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4403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4404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4405</v>
      </c>
    </row>
    <row r="157" spans="1:105" ht="12" customHeight="1" x14ac:dyDescent="0.25">
      <c r="A157" s="121" t="s">
        <v>54</v>
      </c>
      <c r="B157" s="122"/>
      <c r="C157" s="122">
        <v>57.221538127867539</v>
      </c>
      <c r="D157" s="122">
        <v>77.3511020771452</v>
      </c>
      <c r="E157" s="122">
        <v>94.162182019127869</v>
      </c>
      <c r="F157" s="122">
        <v>74.935534706993352</v>
      </c>
      <c r="G157" s="122">
        <v>57.071876879573715</v>
      </c>
      <c r="H157" s="122">
        <v>54.033438143624402</v>
      </c>
      <c r="I157" s="122">
        <v>56.563454372022171</v>
      </c>
      <c r="J157" s="122">
        <v>53.322301804279341</v>
      </c>
      <c r="K157" s="122">
        <v>72.751125453700823</v>
      </c>
      <c r="L157" s="122">
        <v>77.944620319745312</v>
      </c>
      <c r="M157" s="122">
        <v>83.172212233387356</v>
      </c>
      <c r="N157" s="122">
        <v>83.080093606552424</v>
      </c>
      <c r="O157" s="122">
        <v>60.849301053792985</v>
      </c>
      <c r="P157" s="122">
        <v>50.69313861345622</v>
      </c>
      <c r="Q157" s="122">
        <v>39.065751819599441</v>
      </c>
      <c r="R157" s="122">
        <v>31.160784632235227</v>
      </c>
      <c r="S157" s="122">
        <v>41.232291792130326</v>
      </c>
      <c r="T157" s="122">
        <v>39.821388621280995</v>
      </c>
      <c r="U157" s="122">
        <v>46.258459789989821</v>
      </c>
      <c r="V157" s="122">
        <v>43.932714808714238</v>
      </c>
      <c r="W157" s="122">
        <v>38.171287987973848</v>
      </c>
      <c r="X157" s="122">
        <v>33.478552091572773</v>
      </c>
      <c r="Y157" s="122">
        <v>29.310670588310828</v>
      </c>
      <c r="DA157" s="130" t="s">
        <v>4406</v>
      </c>
    </row>
    <row r="158" spans="1:105" ht="12" customHeight="1" x14ac:dyDescent="0.25">
      <c r="A158" s="97" t="s">
        <v>50</v>
      </c>
      <c r="B158" s="98"/>
      <c r="C158" s="98">
        <v>385.47394169632156</v>
      </c>
      <c r="D158" s="98">
        <v>428.35767817394486</v>
      </c>
      <c r="E158" s="98">
        <v>457.24334084826495</v>
      </c>
      <c r="F158" s="98">
        <v>357.79175625543428</v>
      </c>
      <c r="G158" s="98">
        <v>271.66987280962445</v>
      </c>
      <c r="H158" s="98">
        <v>237.17295761931362</v>
      </c>
      <c r="I158" s="98">
        <v>253.62949719816217</v>
      </c>
      <c r="J158" s="98">
        <v>246.36921105086273</v>
      </c>
      <c r="K158" s="98">
        <v>300.88777872550946</v>
      </c>
      <c r="L158" s="98">
        <v>293.42138056221842</v>
      </c>
      <c r="M158" s="98">
        <v>325.52951306108758</v>
      </c>
      <c r="N158" s="98">
        <v>302.58844295600124</v>
      </c>
      <c r="O158" s="98">
        <v>270.4503454745946</v>
      </c>
      <c r="P158" s="98">
        <v>240.20336300933897</v>
      </c>
      <c r="Q158" s="98">
        <v>219.05385423406014</v>
      </c>
      <c r="R158" s="98">
        <v>207.07000148464633</v>
      </c>
      <c r="S158" s="98">
        <v>233.34067338163837</v>
      </c>
      <c r="T158" s="98">
        <v>235.19819476481842</v>
      </c>
      <c r="U158" s="98">
        <v>227.43778407833321</v>
      </c>
      <c r="V158" s="98">
        <v>229.48324959939708</v>
      </c>
      <c r="W158" s="98">
        <v>197.42590640556617</v>
      </c>
      <c r="X158" s="98">
        <v>168.14027744469431</v>
      </c>
      <c r="Y158" s="98">
        <v>166.49792442380513</v>
      </c>
      <c r="DA158" s="63" t="s">
        <v>4407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4408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136.70912466087526</v>
      </c>
      <c r="D161" s="117">
        <f t="shared" si="54"/>
        <v>138.07850786652162</v>
      </c>
      <c r="E161" s="117">
        <f t="shared" si="54"/>
        <v>164.70727003180207</v>
      </c>
      <c r="F161" s="117">
        <f t="shared" si="54"/>
        <v>165.6288942030148</v>
      </c>
      <c r="G161" s="117">
        <f t="shared" si="54"/>
        <v>141.31791416903212</v>
      </c>
      <c r="H161" s="117">
        <f t="shared" si="54"/>
        <v>129.45528034424225</v>
      </c>
      <c r="I161" s="117">
        <f t="shared" si="54"/>
        <v>100.59376744450812</v>
      </c>
      <c r="J161" s="117">
        <f t="shared" si="54"/>
        <v>83.959029088043707</v>
      </c>
      <c r="K161" s="117">
        <f t="shared" si="54"/>
        <v>100.12605281729981</v>
      </c>
      <c r="L161" s="117">
        <f t="shared" si="54"/>
        <v>113.93687170459646</v>
      </c>
      <c r="M161" s="117">
        <f t="shared" si="54"/>
        <v>107.44007291390783</v>
      </c>
      <c r="N161" s="117">
        <f t="shared" si="54"/>
        <v>76.780781405467565</v>
      </c>
      <c r="O161" s="117">
        <f t="shared" si="54"/>
        <v>47.496699696671556</v>
      </c>
      <c r="P161" s="117">
        <f t="shared" si="54"/>
        <v>54.673755723657052</v>
      </c>
      <c r="Q161" s="117">
        <f t="shared" si="54"/>
        <v>47.623775106139348</v>
      </c>
      <c r="R161" s="117">
        <f t="shared" ref="R161:V161" si="55">R162+R164+R166+R175</f>
        <v>67.073078626643266</v>
      </c>
      <c r="S161" s="117">
        <f t="shared" si="55"/>
        <v>83.063973174878384</v>
      </c>
      <c r="T161" s="117">
        <f t="shared" si="55"/>
        <v>90.558759935912775</v>
      </c>
      <c r="U161" s="117">
        <f t="shared" si="55"/>
        <v>76.193450451371319</v>
      </c>
      <c r="V161" s="117">
        <f t="shared" si="55"/>
        <v>79.009488555984404</v>
      </c>
      <c r="W161" s="117">
        <f t="shared" ref="W161:Y161" si="56">W162+W164+W166+W175</f>
        <v>73.306274109036451</v>
      </c>
      <c r="X161" s="117">
        <f t="shared" si="56"/>
        <v>73.605282123300682</v>
      </c>
      <c r="Y161" s="117">
        <f t="shared" si="56"/>
        <v>73.992103438811412</v>
      </c>
      <c r="DA161" s="129" t="s">
        <v>4409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4410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4411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4412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4413</v>
      </c>
    </row>
    <row r="166" spans="1:105" ht="12" customHeight="1" x14ac:dyDescent="0.25">
      <c r="A166" s="121" t="s">
        <v>55</v>
      </c>
      <c r="B166" s="122"/>
      <c r="C166" s="122">
        <v>87.685227837824627</v>
      </c>
      <c r="D166" s="122">
        <v>75.741825292774465</v>
      </c>
      <c r="E166" s="122">
        <v>100.26915988208479</v>
      </c>
      <c r="F166" s="122">
        <v>104.30811118408646</v>
      </c>
      <c r="G166" s="122">
        <v>93.485106698975514</v>
      </c>
      <c r="H166" s="122">
        <v>85.660946173910204</v>
      </c>
      <c r="I166" s="122">
        <v>55.457933647253853</v>
      </c>
      <c r="J166" s="122">
        <v>41.638043524421271</v>
      </c>
      <c r="K166" s="122">
        <v>58.06486979703309</v>
      </c>
      <c r="L166" s="122">
        <v>65.631134196105862</v>
      </c>
      <c r="M166" s="122">
        <v>63.28967430303117</v>
      </c>
      <c r="N166" s="122">
        <v>39.005181202431423</v>
      </c>
      <c r="O166" s="122">
        <v>10.75513942723931</v>
      </c>
      <c r="P166" s="122">
        <v>10.279336178064579</v>
      </c>
      <c r="Q166" s="122">
        <v>9.5063396961544093</v>
      </c>
      <c r="R166" s="122">
        <v>35.337453900589757</v>
      </c>
      <c r="S166" s="122">
        <v>45.713876462075561</v>
      </c>
      <c r="T166" s="122">
        <v>55.105854517231911</v>
      </c>
      <c r="U166" s="122">
        <v>45.360772632869356</v>
      </c>
      <c r="V166" s="122">
        <v>48.437457835845272</v>
      </c>
      <c r="W166" s="122">
        <v>48.399437914580986</v>
      </c>
      <c r="X166" s="122">
        <v>52.633204334971978</v>
      </c>
      <c r="Y166" s="122">
        <v>50.053101468308768</v>
      </c>
      <c r="DA166" s="130" t="s">
        <v>4414</v>
      </c>
    </row>
    <row r="167" spans="1:105" ht="12" customHeight="1" x14ac:dyDescent="0.25">
      <c r="A167" s="97" t="s">
        <v>124</v>
      </c>
      <c r="B167" s="98"/>
      <c r="C167" s="98">
        <v>299.78600870234726</v>
      </c>
      <c r="D167" s="98">
        <v>305.28990966753753</v>
      </c>
      <c r="E167" s="98">
        <v>287.95203286853643</v>
      </c>
      <c r="F167" s="98">
        <v>295.32405214929565</v>
      </c>
      <c r="G167" s="98">
        <v>297.764790860831</v>
      </c>
      <c r="H167" s="98">
        <v>281.11118752758387</v>
      </c>
      <c r="I167" s="98">
        <v>291.1647303539263</v>
      </c>
      <c r="J167" s="98">
        <v>291.90198284156133</v>
      </c>
      <c r="K167" s="98">
        <v>293.49361744360777</v>
      </c>
      <c r="L167" s="98">
        <v>299.30574432945207</v>
      </c>
      <c r="M167" s="98">
        <v>312.02055839559762</v>
      </c>
      <c r="N167" s="98">
        <v>297.3483134626407</v>
      </c>
      <c r="O167" s="98">
        <v>361.82201657156861</v>
      </c>
      <c r="P167" s="98">
        <v>360.54970571454294</v>
      </c>
      <c r="Q167" s="98">
        <v>343.49798497249066</v>
      </c>
      <c r="R167" s="98">
        <v>272.74244408688685</v>
      </c>
      <c r="S167" s="98">
        <v>277.45735900763697</v>
      </c>
      <c r="T167" s="98">
        <v>271.57309175361655</v>
      </c>
      <c r="U167" s="98">
        <v>258.79649042733655</v>
      </c>
      <c r="V167" s="98">
        <v>249.2347727197234</v>
      </c>
      <c r="W167" s="98">
        <v>262.23238768783136</v>
      </c>
      <c r="X167" s="98">
        <v>282.00319144790484</v>
      </c>
      <c r="Y167" s="98">
        <v>235.5361848367001</v>
      </c>
      <c r="DA167" s="63" t="s">
        <v>4415</v>
      </c>
    </row>
    <row r="168" spans="1:105" ht="12" customHeight="1" x14ac:dyDescent="0.25">
      <c r="A168" s="97" t="s">
        <v>123</v>
      </c>
      <c r="B168" s="98"/>
      <c r="C168" s="98">
        <v>83.099918856769349</v>
      </c>
      <c r="D168" s="98">
        <v>50.089920019684691</v>
      </c>
      <c r="E168" s="98">
        <v>33.697857018208488</v>
      </c>
      <c r="F168" s="98">
        <v>36.648149876100298</v>
      </c>
      <c r="G168" s="98">
        <v>28.423076951660974</v>
      </c>
      <c r="H168" s="98">
        <v>48.396447832979348</v>
      </c>
      <c r="I168" s="98">
        <v>28.812348511231381</v>
      </c>
      <c r="J168" s="98">
        <v>31.131049585925673</v>
      </c>
      <c r="K168" s="98">
        <v>31.233084213534475</v>
      </c>
      <c r="L168" s="98">
        <v>38.478928555382709</v>
      </c>
      <c r="M168" s="98">
        <v>53.221010908822024</v>
      </c>
      <c r="N168" s="98">
        <v>27.621428374187627</v>
      </c>
      <c r="O168" s="98">
        <v>119.8405171229829</v>
      </c>
      <c r="P168" s="98">
        <v>105.60700656605081</v>
      </c>
      <c r="Q168" s="98">
        <v>161.72730972026287</v>
      </c>
      <c r="R168" s="98">
        <v>29.482026227093563</v>
      </c>
      <c r="S168" s="98">
        <v>27.04425617681558</v>
      </c>
      <c r="T168" s="98">
        <v>38.949313520089007</v>
      </c>
      <c r="U168" s="98">
        <v>38.698871446871735</v>
      </c>
      <c r="V168" s="98">
        <v>24.463125199384699</v>
      </c>
      <c r="W168" s="98">
        <v>23.350567360592134</v>
      </c>
      <c r="X168" s="98">
        <v>27.969684461736058</v>
      </c>
      <c r="Y168" s="98">
        <v>34.680887183679239</v>
      </c>
      <c r="DA168" s="63" t="s">
        <v>4416</v>
      </c>
    </row>
    <row r="169" spans="1:105" ht="12" customHeight="1" x14ac:dyDescent="0.25">
      <c r="A169" s="100" t="s">
        <v>50</v>
      </c>
      <c r="B169" s="101"/>
      <c r="C169" s="101">
        <v>83.099918856769349</v>
      </c>
      <c r="D169" s="101">
        <v>50.089920019684691</v>
      </c>
      <c r="E169" s="101">
        <v>33.697857018208488</v>
      </c>
      <c r="F169" s="101">
        <v>36.648149876100298</v>
      </c>
      <c r="G169" s="101">
        <v>28.423076951660974</v>
      </c>
      <c r="H169" s="101">
        <v>48.396447832979348</v>
      </c>
      <c r="I169" s="101">
        <v>28.812348511231381</v>
      </c>
      <c r="J169" s="101">
        <v>31.131049585925673</v>
      </c>
      <c r="K169" s="101">
        <v>31.233084213534475</v>
      </c>
      <c r="L169" s="101">
        <v>38.478928555382709</v>
      </c>
      <c r="M169" s="101">
        <v>53.221010908822024</v>
      </c>
      <c r="N169" s="101">
        <v>27.621428374187627</v>
      </c>
      <c r="O169" s="101">
        <v>119.8405171229829</v>
      </c>
      <c r="P169" s="101">
        <v>105.60700656605081</v>
      </c>
      <c r="Q169" s="101">
        <v>161.72730972026287</v>
      </c>
      <c r="R169" s="101">
        <v>29.482026227093563</v>
      </c>
      <c r="S169" s="101">
        <v>27.04425617681558</v>
      </c>
      <c r="T169" s="101">
        <v>38.949313520089007</v>
      </c>
      <c r="U169" s="101">
        <v>38.698871446871735</v>
      </c>
      <c r="V169" s="101">
        <v>24.463125199384699</v>
      </c>
      <c r="W169" s="101">
        <v>23.350567360592134</v>
      </c>
      <c r="X169" s="101">
        <v>27.969684461736058</v>
      </c>
      <c r="Y169" s="101">
        <v>34.680887183679239</v>
      </c>
      <c r="DA169" s="131" t="s">
        <v>4417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4418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4419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4420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4421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4422</v>
      </c>
    </row>
    <row r="175" spans="1:105" ht="12" customHeight="1" x14ac:dyDescent="0.25">
      <c r="A175" s="121" t="s">
        <v>54</v>
      </c>
      <c r="B175" s="122"/>
      <c r="C175" s="122">
        <v>49.023896823050642</v>
      </c>
      <c r="D175" s="122">
        <v>62.336682573747147</v>
      </c>
      <c r="E175" s="122">
        <v>64.438110149717289</v>
      </c>
      <c r="F175" s="122">
        <v>61.320783018928324</v>
      </c>
      <c r="G175" s="122">
        <v>47.832807470056601</v>
      </c>
      <c r="H175" s="122">
        <v>43.79433417033205</v>
      </c>
      <c r="I175" s="122">
        <v>45.135833797254264</v>
      </c>
      <c r="J175" s="122">
        <v>42.320985563622443</v>
      </c>
      <c r="K175" s="122">
        <v>42.061183020266711</v>
      </c>
      <c r="L175" s="122">
        <v>48.305737508490587</v>
      </c>
      <c r="M175" s="122">
        <v>44.150398610876657</v>
      </c>
      <c r="N175" s="122">
        <v>37.775600203036149</v>
      </c>
      <c r="O175" s="122">
        <v>36.741560269432249</v>
      </c>
      <c r="P175" s="122">
        <v>44.394419545592477</v>
      </c>
      <c r="Q175" s="122">
        <v>38.117435409984942</v>
      </c>
      <c r="R175" s="122">
        <v>31.735624726053508</v>
      </c>
      <c r="S175" s="122">
        <v>37.350096712802824</v>
      </c>
      <c r="T175" s="122">
        <v>35.452905418680864</v>
      </c>
      <c r="U175" s="122">
        <v>30.832677818501956</v>
      </c>
      <c r="V175" s="122">
        <v>30.572030720139129</v>
      </c>
      <c r="W175" s="122">
        <v>24.906836194455465</v>
      </c>
      <c r="X175" s="122">
        <v>20.972077788328704</v>
      </c>
      <c r="Y175" s="122">
        <v>23.939001970502641</v>
      </c>
      <c r="DA175" s="130" t="s">
        <v>4423</v>
      </c>
    </row>
    <row r="176" spans="1:105" ht="12" customHeight="1" x14ac:dyDescent="0.25">
      <c r="A176" s="97" t="s">
        <v>50</v>
      </c>
      <c r="B176" s="98"/>
      <c r="C176" s="98">
        <v>198.02713049010609</v>
      </c>
      <c r="D176" s="98">
        <v>207.02805944682339</v>
      </c>
      <c r="E176" s="98">
        <v>207.16516298751472</v>
      </c>
      <c r="F176" s="98">
        <v>201.27268613542927</v>
      </c>
      <c r="G176" s="98">
        <v>197.50832571540434</v>
      </c>
      <c r="H176" s="98">
        <v>193.96825488042134</v>
      </c>
      <c r="I176" s="98">
        <v>203.96026661128991</v>
      </c>
      <c r="J176" s="98">
        <v>193.15848558715021</v>
      </c>
      <c r="K176" s="98">
        <v>198.20450063053948</v>
      </c>
      <c r="L176" s="98">
        <v>198.72504781145287</v>
      </c>
      <c r="M176" s="98">
        <v>205.3884012463491</v>
      </c>
      <c r="N176" s="98">
        <v>196.30964454350081</v>
      </c>
      <c r="O176" s="98">
        <v>208.72561788713554</v>
      </c>
      <c r="P176" s="98">
        <v>213.45430221005412</v>
      </c>
      <c r="Q176" s="98">
        <v>208.21390511124159</v>
      </c>
      <c r="R176" s="98">
        <v>187.74019404073545</v>
      </c>
      <c r="S176" s="98">
        <v>194.73900537119411</v>
      </c>
      <c r="T176" s="98">
        <v>192.58458950342578</v>
      </c>
      <c r="U176" s="98">
        <v>185.51500673003096</v>
      </c>
      <c r="V176" s="98">
        <v>188.15745952111786</v>
      </c>
      <c r="W176" s="98">
        <v>194.13624973759264</v>
      </c>
      <c r="X176" s="98">
        <v>202.40923291489429</v>
      </c>
      <c r="Y176" s="98">
        <v>175.50369958804319</v>
      </c>
      <c r="DA176" s="63" t="s">
        <v>4424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4425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142.09380705792617</v>
      </c>
      <c r="D3" s="118">
        <f t="shared" si="0"/>
        <v>147.0164380972021</v>
      </c>
      <c r="E3" s="118">
        <f t="shared" si="0"/>
        <v>141.96825664390423</v>
      </c>
      <c r="F3" s="118">
        <f t="shared" si="0"/>
        <v>135.70765368988015</v>
      </c>
      <c r="G3" s="118">
        <f t="shared" si="0"/>
        <v>140.03186302412146</v>
      </c>
      <c r="H3" s="118">
        <f t="shared" si="0"/>
        <v>151.85235088834926</v>
      </c>
      <c r="I3" s="118">
        <f t="shared" si="0"/>
        <v>138.64032066504896</v>
      </c>
      <c r="J3" s="118">
        <f t="shared" si="0"/>
        <v>140.96412737614546</v>
      </c>
      <c r="K3" s="118">
        <f t="shared" si="0"/>
        <v>136.64968878257778</v>
      </c>
      <c r="L3" s="118">
        <f t="shared" si="0"/>
        <v>148.24604603937956</v>
      </c>
      <c r="M3" s="118">
        <f t="shared" si="0"/>
        <v>127.01023213813473</v>
      </c>
      <c r="N3" s="118">
        <f t="shared" si="0"/>
        <v>125.69316273145989</v>
      </c>
      <c r="O3" s="118">
        <f t="shared" si="0"/>
        <v>119.54446447315742</v>
      </c>
      <c r="P3" s="118">
        <f t="shared" si="0"/>
        <v>106.48007654595321</v>
      </c>
      <c r="Q3" s="118">
        <f t="shared" si="0"/>
        <v>97.430795216538215</v>
      </c>
      <c r="R3" s="118">
        <f t="shared" ref="R3:V3" si="1">R4+R7+R9+R19</f>
        <v>98.841969942388104</v>
      </c>
      <c r="S3" s="118">
        <f t="shared" si="1"/>
        <v>99.471453122359605</v>
      </c>
      <c r="T3" s="118">
        <f t="shared" si="1"/>
        <v>82.207158422620964</v>
      </c>
      <c r="U3" s="118">
        <f t="shared" si="1"/>
        <v>84.653881755600452</v>
      </c>
      <c r="V3" s="118">
        <f t="shared" si="1"/>
        <v>83.329922610142262</v>
      </c>
      <c r="W3" s="118">
        <f t="shared" ref="W3:Y3" si="2">W4+W7+W9+W19</f>
        <v>79.050557771428927</v>
      </c>
      <c r="X3" s="118">
        <f t="shared" si="2"/>
        <v>65.863735312973091</v>
      </c>
      <c r="Y3" s="118">
        <f t="shared" si="2"/>
        <v>54.825681388694932</v>
      </c>
      <c r="DA3" s="129" t="s">
        <v>4427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122.44561159998216</v>
      </c>
      <c r="D4" s="123">
        <f t="shared" si="3"/>
        <v>127.37330381671332</v>
      </c>
      <c r="E4" s="123">
        <f t="shared" si="3"/>
        <v>117.62142120669607</v>
      </c>
      <c r="F4" s="123">
        <f t="shared" si="3"/>
        <v>112.13496877377611</v>
      </c>
      <c r="G4" s="123">
        <f t="shared" si="3"/>
        <v>116.92918369406952</v>
      </c>
      <c r="H4" s="123">
        <f t="shared" si="3"/>
        <v>126.77396957265756</v>
      </c>
      <c r="I4" s="123">
        <f t="shared" si="3"/>
        <v>113.80089709211656</v>
      </c>
      <c r="J4" s="123">
        <f t="shared" si="3"/>
        <v>115.57011731038261</v>
      </c>
      <c r="K4" s="123">
        <f t="shared" si="3"/>
        <v>112.08680540105182</v>
      </c>
      <c r="L4" s="123">
        <f t="shared" si="3"/>
        <v>123.54585194110078</v>
      </c>
      <c r="M4" s="123">
        <f t="shared" si="3"/>
        <v>103.61509165414066</v>
      </c>
      <c r="N4" s="123">
        <f t="shared" si="3"/>
        <v>102.77462157063817</v>
      </c>
      <c r="O4" s="123">
        <f t="shared" si="3"/>
        <v>98.044256237149469</v>
      </c>
      <c r="P4" s="123">
        <f t="shared" si="3"/>
        <v>85.615402986808689</v>
      </c>
      <c r="Q4" s="123">
        <f t="shared" si="3"/>
        <v>77.216843128947232</v>
      </c>
      <c r="R4" s="123">
        <f t="shared" ref="R4:V4" si="4">SUM(R5:R6)</f>
        <v>77.902665131401434</v>
      </c>
      <c r="S4" s="123">
        <f t="shared" si="4"/>
        <v>77.9713240550888</v>
      </c>
      <c r="T4" s="123">
        <f t="shared" si="4"/>
        <v>63.587823808222453</v>
      </c>
      <c r="U4" s="123">
        <f t="shared" si="4"/>
        <v>64.001368243603864</v>
      </c>
      <c r="V4" s="123">
        <f t="shared" si="4"/>
        <v>62.845216967844827</v>
      </c>
      <c r="W4" s="123">
        <f t="shared" ref="W4:Y4" si="5">SUM(W5:W6)</f>
        <v>55.516168084224496</v>
      </c>
      <c r="X4" s="123">
        <f t="shared" si="5"/>
        <v>43.146892930650367</v>
      </c>
      <c r="Y4" s="123">
        <f t="shared" si="5"/>
        <v>38.247157684960264</v>
      </c>
      <c r="DA4" s="130" t="s">
        <v>4428</v>
      </c>
    </row>
    <row r="5" spans="1:105" ht="12" customHeight="1" x14ac:dyDescent="0.25">
      <c r="A5" s="97" t="s">
        <v>51</v>
      </c>
      <c r="B5" s="98"/>
      <c r="C5" s="99">
        <v>121.80555971483324</v>
      </c>
      <c r="D5" s="99">
        <v>126.72565717033723</v>
      </c>
      <c r="E5" s="99">
        <v>117.01350786581868</v>
      </c>
      <c r="F5" s="99">
        <v>111.56480061227424</v>
      </c>
      <c r="G5" s="99">
        <v>116.33525278652543</v>
      </c>
      <c r="H5" s="99">
        <v>126.11894662002034</v>
      </c>
      <c r="I5" s="99">
        <v>113.20155414730117</v>
      </c>
      <c r="J5" s="99">
        <v>114.98324920511379</v>
      </c>
      <c r="K5" s="99">
        <v>111.50775775769586</v>
      </c>
      <c r="L5" s="99">
        <v>122.90776037551865</v>
      </c>
      <c r="M5" s="99">
        <v>103.09308688760289</v>
      </c>
      <c r="N5" s="99">
        <v>102.27218286932248</v>
      </c>
      <c r="O5" s="99">
        <v>97.57369432523754</v>
      </c>
      <c r="P5" s="99">
        <v>85.235224281834036</v>
      </c>
      <c r="Q5" s="99">
        <v>76.860700342565863</v>
      </c>
      <c r="R5" s="99">
        <v>77.528496304671521</v>
      </c>
      <c r="S5" s="99">
        <v>77.590254935626675</v>
      </c>
      <c r="T5" s="99">
        <v>63.267148597233373</v>
      </c>
      <c r="U5" s="99">
        <v>63.674061160112323</v>
      </c>
      <c r="V5" s="99">
        <v>62.518785730350622</v>
      </c>
      <c r="W5" s="99">
        <v>55.200281074573518</v>
      </c>
      <c r="X5" s="99">
        <v>42.898605417959864</v>
      </c>
      <c r="Y5" s="99">
        <v>38.058593512991962</v>
      </c>
      <c r="DA5" s="63" t="s">
        <v>4429</v>
      </c>
    </row>
    <row r="6" spans="1:105" ht="12" customHeight="1" x14ac:dyDescent="0.25">
      <c r="A6" s="97" t="s">
        <v>53</v>
      </c>
      <c r="B6" s="98"/>
      <c r="C6" s="99">
        <v>0.64005188514892719</v>
      </c>
      <c r="D6" s="99">
        <v>0.64764664637609093</v>
      </c>
      <c r="E6" s="99">
        <v>0.60791334087739057</v>
      </c>
      <c r="F6" s="99">
        <v>0.57016816150186844</v>
      </c>
      <c r="G6" s="99">
        <v>0.59393090754408495</v>
      </c>
      <c r="H6" s="99">
        <v>0.65502295263722599</v>
      </c>
      <c r="I6" s="99">
        <v>0.59934294481539474</v>
      </c>
      <c r="J6" s="99">
        <v>0.58686810526882549</v>
      </c>
      <c r="K6" s="99">
        <v>0.57904764335596393</v>
      </c>
      <c r="L6" s="99">
        <v>0.63809156558213265</v>
      </c>
      <c r="M6" s="99">
        <v>0.52200476653776151</v>
      </c>
      <c r="N6" s="99">
        <v>0.50243870131569568</v>
      </c>
      <c r="O6" s="99">
        <v>0.47056191191192565</v>
      </c>
      <c r="P6" s="99">
        <v>0.3801787049746595</v>
      </c>
      <c r="Q6" s="99">
        <v>0.35614278638137348</v>
      </c>
      <c r="R6" s="99">
        <v>0.3741688267299102</v>
      </c>
      <c r="S6" s="99">
        <v>0.38106911946211974</v>
      </c>
      <c r="T6" s="99">
        <v>0.32067521098908019</v>
      </c>
      <c r="U6" s="99">
        <v>0.32730708349153309</v>
      </c>
      <c r="V6" s="99">
        <v>0.32643123749420166</v>
      </c>
      <c r="W6" s="99">
        <v>0.31588700965097594</v>
      </c>
      <c r="X6" s="99">
        <v>0.248287512690506</v>
      </c>
      <c r="Y6" s="99">
        <v>0.18856417196830266</v>
      </c>
      <c r="DA6" s="63" t="s">
        <v>4430</v>
      </c>
    </row>
    <row r="7" spans="1:105" ht="12.95" customHeight="1" x14ac:dyDescent="0.25">
      <c r="A7" s="121" t="s">
        <v>92</v>
      </c>
      <c r="B7" s="122"/>
      <c r="C7" s="123">
        <f t="shared" ref="C7:Y7" si="6">C8</f>
        <v>7.2281321019300598E-2</v>
      </c>
      <c r="D7" s="123">
        <f t="shared" si="6"/>
        <v>4.326786366363429E-2</v>
      </c>
      <c r="E7" s="123">
        <f t="shared" si="6"/>
        <v>9.7259143978368004E-2</v>
      </c>
      <c r="F7" s="123">
        <f t="shared" si="6"/>
        <v>0.12340098967950981</v>
      </c>
      <c r="G7" s="123">
        <f t="shared" si="6"/>
        <v>0.11861916124943757</v>
      </c>
      <c r="H7" s="123">
        <f t="shared" si="6"/>
        <v>0.11468947593552038</v>
      </c>
      <c r="I7" s="123">
        <f t="shared" si="6"/>
        <v>9.6538303956320778E-2</v>
      </c>
      <c r="J7" s="123">
        <f t="shared" si="6"/>
        <v>9.3049289991804493E-2</v>
      </c>
      <c r="K7" s="123">
        <f t="shared" si="6"/>
        <v>0.1132845558214437</v>
      </c>
      <c r="L7" s="123">
        <f t="shared" si="6"/>
        <v>0.10109665042211141</v>
      </c>
      <c r="M7" s="123">
        <f t="shared" si="6"/>
        <v>0.10334531737001432</v>
      </c>
      <c r="N7" s="123">
        <f t="shared" si="6"/>
        <v>0.16835307802398189</v>
      </c>
      <c r="O7" s="123">
        <f t="shared" si="6"/>
        <v>7.2029863052662013E-2</v>
      </c>
      <c r="P7" s="123">
        <f t="shared" si="6"/>
        <v>8.3822043523630207E-2</v>
      </c>
      <c r="Q7" s="123">
        <f t="shared" si="6"/>
        <v>0.15211965214081347</v>
      </c>
      <c r="R7" s="123">
        <f t="shared" si="6"/>
        <v>0.16018253442043229</v>
      </c>
      <c r="S7" s="123">
        <f t="shared" si="6"/>
        <v>0.18473711970731083</v>
      </c>
      <c r="T7" s="123">
        <f t="shared" si="6"/>
        <v>0.29811633179949842</v>
      </c>
      <c r="U7" s="123">
        <f t="shared" si="6"/>
        <v>0.10082605580583774</v>
      </c>
      <c r="V7" s="123">
        <f t="shared" si="6"/>
        <v>7.0171350685206982E-2</v>
      </c>
      <c r="W7" s="123">
        <f t="shared" si="6"/>
        <v>9.1286901607920426E-2</v>
      </c>
      <c r="X7" s="123">
        <f t="shared" si="6"/>
        <v>0.11334287816508275</v>
      </c>
      <c r="Y7" s="123">
        <f t="shared" si="6"/>
        <v>3.5719618045246801E-2</v>
      </c>
      <c r="DA7" s="130" t="s">
        <v>4431</v>
      </c>
    </row>
    <row r="8" spans="1:105" ht="12" customHeight="1" x14ac:dyDescent="0.25">
      <c r="A8" s="97" t="s">
        <v>53</v>
      </c>
      <c r="B8" s="98"/>
      <c r="C8" s="99">
        <f>RES_hhdet_in_fech!C8/RES_summary!C$21</f>
        <v>7.2281321019300598E-2</v>
      </c>
      <c r="D8" s="99">
        <f>RES_hhdet_in_fech!D8/RES_summary!D$21</f>
        <v>4.326786366363429E-2</v>
      </c>
      <c r="E8" s="99">
        <f>RES_hhdet_in_fech!E8/RES_summary!E$21</f>
        <v>9.7259143978368004E-2</v>
      </c>
      <c r="F8" s="99">
        <f>RES_hhdet_in_fech!F8/RES_summary!F$21</f>
        <v>0.12340098967950981</v>
      </c>
      <c r="G8" s="99">
        <f>RES_hhdet_in_fech!G8/RES_summary!G$21</f>
        <v>0.11861916124943757</v>
      </c>
      <c r="H8" s="99">
        <f>RES_hhdet_in_fech!H8/RES_summary!H$21</f>
        <v>0.11468947593552038</v>
      </c>
      <c r="I8" s="99">
        <f>RES_hhdet_in_fech!I8/RES_summary!I$21</f>
        <v>9.6538303956320778E-2</v>
      </c>
      <c r="J8" s="99">
        <f>RES_hhdet_in_fech!J8/RES_summary!J$21</f>
        <v>9.3049289991804493E-2</v>
      </c>
      <c r="K8" s="99">
        <f>RES_hhdet_in_fech!K8/RES_summary!K$21</f>
        <v>0.1132845558214437</v>
      </c>
      <c r="L8" s="99">
        <f>RES_hhdet_in_fech!L8/RES_summary!L$21</f>
        <v>0.10109665042211141</v>
      </c>
      <c r="M8" s="99">
        <f>RES_hhdet_in_fech!M8/RES_summary!M$21</f>
        <v>0.10334531737001432</v>
      </c>
      <c r="N8" s="99">
        <f>RES_hhdet_in_fech!N8/RES_summary!N$21</f>
        <v>0.16835307802398189</v>
      </c>
      <c r="O8" s="99">
        <f>RES_hhdet_in_fech!O8/RES_summary!O$21</f>
        <v>7.2029863052662013E-2</v>
      </c>
      <c r="P8" s="99">
        <f>RES_hhdet_in_fech!P8/RES_summary!P$21</f>
        <v>8.3822043523630207E-2</v>
      </c>
      <c r="Q8" s="99">
        <f>RES_hhdet_in_fech!Q8/RES_summary!Q$21</f>
        <v>0.15211965214081347</v>
      </c>
      <c r="R8" s="99">
        <f>RES_hhdet_in_fech!R8/RES_summary!R$21</f>
        <v>0.16018253442043229</v>
      </c>
      <c r="S8" s="99">
        <f>RES_hhdet_in_fech!S8/RES_summary!S$21</f>
        <v>0.18473711970731083</v>
      </c>
      <c r="T8" s="99">
        <f>RES_hhdet_in_fech!T8/RES_summary!T$21</f>
        <v>0.29811633179949842</v>
      </c>
      <c r="U8" s="99">
        <f>RES_hhdet_in_fech!U8/RES_summary!U$21</f>
        <v>0.10082605580583774</v>
      </c>
      <c r="V8" s="99">
        <f>RES_hhdet_in_fech!V8/RES_summary!V$21</f>
        <v>7.0171350685206982E-2</v>
      </c>
      <c r="W8" s="99">
        <f>RES_hhdet_in_fech!W8/RES_summary!W$21</f>
        <v>9.1286901607920426E-2</v>
      </c>
      <c r="X8" s="99">
        <f>RES_hhdet_in_fech!X8/RES_summary!X$21</f>
        <v>0.11334287816508275</v>
      </c>
      <c r="Y8" s="99">
        <f>RES_hhdet_in_fech!Y8/RES_summary!Y$21</f>
        <v>3.5719618045246801E-2</v>
      </c>
      <c r="DA8" s="63" t="s">
        <v>4432</v>
      </c>
    </row>
    <row r="9" spans="1:105" ht="12" customHeight="1" x14ac:dyDescent="0.25">
      <c r="A9" s="121" t="s">
        <v>55</v>
      </c>
      <c r="B9" s="122"/>
      <c r="C9" s="123">
        <v>13.26738665123152</v>
      </c>
      <c r="D9" s="123">
        <v>13.355616310887575</v>
      </c>
      <c r="E9" s="123">
        <v>15.243384759235992</v>
      </c>
      <c r="F9" s="123">
        <v>14.844991671349904</v>
      </c>
      <c r="G9" s="123">
        <v>14.636434932118172</v>
      </c>
      <c r="H9" s="123">
        <v>16.175454980222327</v>
      </c>
      <c r="I9" s="123">
        <v>16.452881886828767</v>
      </c>
      <c r="J9" s="123">
        <v>16.844998835143649</v>
      </c>
      <c r="K9" s="123">
        <v>16.447922180987547</v>
      </c>
      <c r="L9" s="123">
        <v>16.395358271160294</v>
      </c>
      <c r="M9" s="123">
        <v>15.845732113793487</v>
      </c>
      <c r="N9" s="123">
        <v>14.964958899772459</v>
      </c>
      <c r="O9" s="123">
        <v>14.228058110299438</v>
      </c>
      <c r="P9" s="123">
        <v>13.36044913468648</v>
      </c>
      <c r="Q9" s="123">
        <v>12.572503083086264</v>
      </c>
      <c r="R9" s="123">
        <v>13.08184085478147</v>
      </c>
      <c r="S9" s="123">
        <v>13.526087035820497</v>
      </c>
      <c r="T9" s="123">
        <v>11.785368646601661</v>
      </c>
      <c r="U9" s="123">
        <v>12.358980352013376</v>
      </c>
      <c r="V9" s="123">
        <v>12.802690087450598</v>
      </c>
      <c r="W9" s="123">
        <v>17.110089213080052</v>
      </c>
      <c r="X9" s="123">
        <v>16.335814866100669</v>
      </c>
      <c r="Y9" s="123">
        <v>10.511713242101848</v>
      </c>
      <c r="DA9" s="130" t="s">
        <v>4433</v>
      </c>
    </row>
    <row r="10" spans="1:105" ht="12" customHeight="1" x14ac:dyDescent="0.25">
      <c r="A10" s="97" t="s">
        <v>143</v>
      </c>
      <c r="B10" s="98"/>
      <c r="C10" s="99">
        <v>11.638933355133144</v>
      </c>
      <c r="D10" s="99">
        <v>12.840746325952665</v>
      </c>
      <c r="E10" s="99">
        <v>12.785826423386982</v>
      </c>
      <c r="F10" s="99">
        <v>13.249934347117165</v>
      </c>
      <c r="G10" s="99">
        <v>13.525409680469023</v>
      </c>
      <c r="H10" s="99">
        <v>14.289755686138076</v>
      </c>
      <c r="I10" s="99">
        <v>14.11940668481402</v>
      </c>
      <c r="J10" s="99">
        <v>15.672949852826731</v>
      </c>
      <c r="K10" s="99">
        <v>15.581300990818761</v>
      </c>
      <c r="L10" s="99">
        <v>15.010941998336026</v>
      </c>
      <c r="M10" s="99">
        <v>14.304438149277573</v>
      </c>
      <c r="N10" s="99">
        <v>14.014604161225472</v>
      </c>
      <c r="O10" s="99">
        <v>13.647454503810913</v>
      </c>
      <c r="P10" s="99">
        <v>13.558545500865646</v>
      </c>
      <c r="Q10" s="99">
        <v>13.263336134120015</v>
      </c>
      <c r="R10" s="99">
        <v>14.026306391678636</v>
      </c>
      <c r="S10" s="99">
        <v>14.560787371078545</v>
      </c>
      <c r="T10" s="99">
        <v>12.837507853363363</v>
      </c>
      <c r="U10" s="99">
        <v>11.93431279508186</v>
      </c>
      <c r="V10" s="99">
        <v>12.233045984967616</v>
      </c>
      <c r="W10" s="99">
        <v>17.015386773424776</v>
      </c>
      <c r="X10" s="99">
        <v>16.096618562854779</v>
      </c>
      <c r="Y10" s="99">
        <v>9.8870116784782276</v>
      </c>
      <c r="DA10" s="63" t="s">
        <v>4434</v>
      </c>
    </row>
    <row r="11" spans="1:105" ht="12" customHeight="1" x14ac:dyDescent="0.25">
      <c r="A11" s="97" t="s">
        <v>124</v>
      </c>
      <c r="B11" s="98"/>
      <c r="C11" s="99">
        <v>14.923227211328831</v>
      </c>
      <c r="D11" s="99">
        <v>14.930357770205786</v>
      </c>
      <c r="E11" s="99">
        <v>14.547221049276004</v>
      </c>
      <c r="F11" s="99">
        <v>14.626662660189861</v>
      </c>
      <c r="G11" s="99">
        <v>15.824739433176294</v>
      </c>
      <c r="H11" s="99">
        <v>16.559943206149871</v>
      </c>
      <c r="I11" s="99">
        <v>17.287174419870972</v>
      </c>
      <c r="J11" s="99">
        <v>17.660085547760687</v>
      </c>
      <c r="K11" s="99">
        <v>17.08500646137022</v>
      </c>
      <c r="L11" s="99">
        <v>18.819130341430622</v>
      </c>
      <c r="M11" s="99">
        <v>17.788387819555776</v>
      </c>
      <c r="N11" s="99">
        <v>16.533974058869589</v>
      </c>
      <c r="O11" s="99">
        <v>15.54639353756381</v>
      </c>
      <c r="P11" s="99">
        <v>14.186656882956326</v>
      </c>
      <c r="Q11" s="99">
        <v>11.887292028356763</v>
      </c>
      <c r="R11" s="99">
        <v>12.053281652289478</v>
      </c>
      <c r="S11" s="99">
        <v>12.114389139637037</v>
      </c>
      <c r="T11" s="99">
        <v>11.249360111202954</v>
      </c>
      <c r="U11" s="99">
        <v>13.933043131968972</v>
      </c>
      <c r="V11" s="99">
        <v>18.278922461037382</v>
      </c>
      <c r="W11" s="99">
        <v>16.643464947368571</v>
      </c>
      <c r="X11" s="99">
        <v>16.332247503876982</v>
      </c>
      <c r="Y11" s="99">
        <v>12.392453548614521</v>
      </c>
      <c r="DA11" s="63" t="s">
        <v>4435</v>
      </c>
    </row>
    <row r="12" spans="1:105" ht="12" customHeight="1" x14ac:dyDescent="0.25">
      <c r="A12" s="97" t="s">
        <v>123</v>
      </c>
      <c r="B12" s="98"/>
      <c r="C12" s="99">
        <v>18.796058524814708</v>
      </c>
      <c r="D12" s="99">
        <v>10.064658970735261</v>
      </c>
      <c r="E12" s="99">
        <v>8.8401911153278121</v>
      </c>
      <c r="F12" s="99">
        <v>12.363473786435481</v>
      </c>
      <c r="G12" s="99">
        <v>11.854101368611527</v>
      </c>
      <c r="H12" s="99">
        <v>18.015643019085438</v>
      </c>
      <c r="I12" s="99">
        <v>10.223737264288204</v>
      </c>
      <c r="J12" s="99">
        <v>14.804723576706103</v>
      </c>
      <c r="K12" s="99">
        <v>13.57083647787768</v>
      </c>
      <c r="L12" s="99">
        <v>17.593473777943974</v>
      </c>
      <c r="M12" s="99">
        <v>20.917176843360682</v>
      </c>
      <c r="N12" s="99">
        <v>13.930927508124997</v>
      </c>
      <c r="O12" s="99">
        <v>13.239991848773379</v>
      </c>
      <c r="P12" s="99">
        <v>11.842417173664746</v>
      </c>
      <c r="Q12" s="99">
        <v>9.0352916232813669</v>
      </c>
      <c r="R12" s="99">
        <v>9.5132802438926305</v>
      </c>
      <c r="S12" s="99">
        <v>9.3029397839471937</v>
      </c>
      <c r="T12" s="99">
        <v>8.796684180029974</v>
      </c>
      <c r="U12" s="99">
        <v>12.878276820604732</v>
      </c>
      <c r="V12" s="99">
        <v>16.229239104058063</v>
      </c>
      <c r="W12" s="99">
        <v>21.022089092409026</v>
      </c>
      <c r="X12" s="99">
        <v>19.246922171649608</v>
      </c>
      <c r="Y12" s="99">
        <v>11.415642616574692</v>
      </c>
      <c r="DA12" s="63" t="s">
        <v>4436</v>
      </c>
    </row>
    <row r="13" spans="1:105" ht="12" customHeight="1" x14ac:dyDescent="0.25">
      <c r="A13" s="100" t="s">
        <v>50</v>
      </c>
      <c r="B13" s="101"/>
      <c r="C13" s="102">
        <v>9.2079104772097384</v>
      </c>
      <c r="D13" s="102">
        <v>2.7583098193981597</v>
      </c>
      <c r="E13" s="102">
        <v>1.9335741095389447</v>
      </c>
      <c r="F13" s="102">
        <v>4.6426989232154741</v>
      </c>
      <c r="G13" s="102">
        <v>4.4334927957324535</v>
      </c>
      <c r="H13" s="102">
        <v>8.8419904787135479</v>
      </c>
      <c r="I13" s="102">
        <v>3.800590299915712</v>
      </c>
      <c r="J13" s="102">
        <v>6.5636721831626641</v>
      </c>
      <c r="K13" s="102">
        <v>6.9308403671263292</v>
      </c>
      <c r="L13" s="102">
        <v>10.01778670983661</v>
      </c>
      <c r="M13" s="102">
        <v>12.541006257684801</v>
      </c>
      <c r="N13" s="102">
        <v>7.7900968396782115</v>
      </c>
      <c r="O13" s="102">
        <v>8.0931546120192195</v>
      </c>
      <c r="P13" s="102">
        <v>6.9093762109999792</v>
      </c>
      <c r="Q13" s="102">
        <v>2.9931852912909704</v>
      </c>
      <c r="R13" s="102">
        <v>2.6767235319035176</v>
      </c>
      <c r="S13" s="102">
        <v>1.7041938243166979</v>
      </c>
      <c r="T13" s="102">
        <v>0.92131045822993896</v>
      </c>
      <c r="U13" s="102">
        <v>7.1206592806461559</v>
      </c>
      <c r="V13" s="102">
        <v>10.997463559295198</v>
      </c>
      <c r="W13" s="102">
        <v>16.886302718929169</v>
      </c>
      <c r="X13" s="102">
        <v>10.019295717276519</v>
      </c>
      <c r="Y13" s="102">
        <v>4.7278690691226251</v>
      </c>
      <c r="DA13" s="131" t="s">
        <v>4437</v>
      </c>
    </row>
    <row r="14" spans="1:105" ht="12" customHeight="1" x14ac:dyDescent="0.25">
      <c r="A14" s="103" t="s">
        <v>52</v>
      </c>
      <c r="B14" s="104"/>
      <c r="C14" s="105">
        <v>9.5881480476049674</v>
      </c>
      <c r="D14" s="105">
        <v>7.3063491513371019</v>
      </c>
      <c r="E14" s="105">
        <v>6.9066170057888652</v>
      </c>
      <c r="F14" s="105">
        <v>7.7207748632200088</v>
      </c>
      <c r="G14" s="105">
        <v>7.4206085728790745</v>
      </c>
      <c r="H14" s="105">
        <v>9.17365254037189</v>
      </c>
      <c r="I14" s="105">
        <v>6.4231469643724903</v>
      </c>
      <c r="J14" s="105">
        <v>8.2410513935434366</v>
      </c>
      <c r="K14" s="105">
        <v>6.639996110751353</v>
      </c>
      <c r="L14" s="105">
        <v>7.5756870681073636</v>
      </c>
      <c r="M14" s="105">
        <v>8.3761705856758795</v>
      </c>
      <c r="N14" s="105">
        <v>6.1408306684467862</v>
      </c>
      <c r="O14" s="105">
        <v>5.1468372367541608</v>
      </c>
      <c r="P14" s="105">
        <v>4.9330409626647649</v>
      </c>
      <c r="Q14" s="105">
        <v>6.0421063319903965</v>
      </c>
      <c r="R14" s="105">
        <v>6.8365567119891111</v>
      </c>
      <c r="S14" s="105">
        <v>7.5987459596304952</v>
      </c>
      <c r="T14" s="105">
        <v>7.8753737218000337</v>
      </c>
      <c r="U14" s="105">
        <v>5.7576175399585772</v>
      </c>
      <c r="V14" s="105">
        <v>5.2317755447628631</v>
      </c>
      <c r="W14" s="105">
        <v>4.1357863734798519</v>
      </c>
      <c r="X14" s="105">
        <v>9.2276264543730928</v>
      </c>
      <c r="Y14" s="105">
        <v>6.6877735474520676</v>
      </c>
      <c r="DA14" s="132" t="s">
        <v>4438</v>
      </c>
    </row>
    <row r="15" spans="1:105" ht="12" customHeight="1" x14ac:dyDescent="0.25">
      <c r="A15" s="106" t="s">
        <v>122</v>
      </c>
      <c r="B15" s="101"/>
      <c r="C15" s="102">
        <v>16.209874003296907</v>
      </c>
      <c r="D15" s="102">
        <v>14.044262983032345</v>
      </c>
      <c r="E15" s="102">
        <v>17.38730943129427</v>
      </c>
      <c r="F15" s="102">
        <v>17.311032938089532</v>
      </c>
      <c r="G15" s="102">
        <v>16.226206539500357</v>
      </c>
      <c r="H15" s="102">
        <v>19.555895850820097</v>
      </c>
      <c r="I15" s="102">
        <v>18.60085247976939</v>
      </c>
      <c r="J15" s="102">
        <v>17.534718029558686</v>
      </c>
      <c r="K15" s="102">
        <v>17.131105301736511</v>
      </c>
      <c r="L15" s="102">
        <v>17.025745857386404</v>
      </c>
      <c r="M15" s="102">
        <v>16.085499515697723</v>
      </c>
      <c r="N15" s="102">
        <v>15.787951630480595</v>
      </c>
      <c r="O15" s="102">
        <v>15.352072982878086</v>
      </c>
      <c r="P15" s="102">
        <v>15.118018387190189</v>
      </c>
      <c r="Q15" s="102">
        <v>12.618749573616972</v>
      </c>
      <c r="R15" s="102">
        <v>13.481831059121008</v>
      </c>
      <c r="S15" s="102">
        <v>13.866507806024167</v>
      </c>
      <c r="T15" s="102">
        <v>12.683512818398427</v>
      </c>
      <c r="U15" s="102">
        <v>14.767127909458551</v>
      </c>
      <c r="V15" s="102">
        <v>16.112413019842258</v>
      </c>
      <c r="W15" s="102">
        <v>15.575453269178755</v>
      </c>
      <c r="X15" s="102">
        <v>15.570162096637347</v>
      </c>
      <c r="Y15" s="102">
        <v>13.150898806362612</v>
      </c>
      <c r="DA15" s="131" t="s">
        <v>4439</v>
      </c>
    </row>
    <row r="16" spans="1:105" ht="12" customHeight="1" x14ac:dyDescent="0.25">
      <c r="A16" s="107" t="s">
        <v>121</v>
      </c>
      <c r="B16" s="104"/>
      <c r="C16" s="105">
        <v>16.535188526545436</v>
      </c>
      <c r="D16" s="105">
        <v>18.253822306109466</v>
      </c>
      <c r="E16" s="105">
        <v>19.099401497586122</v>
      </c>
      <c r="F16" s="105">
        <v>17.008372663158603</v>
      </c>
      <c r="G16" s="105">
        <v>18.785654419879453</v>
      </c>
      <c r="H16" s="105">
        <v>18.926946456698566</v>
      </c>
      <c r="I16" s="105">
        <v>20.785157995082589</v>
      </c>
      <c r="J16" s="105">
        <v>19.398102959438209</v>
      </c>
      <c r="K16" s="105">
        <v>16.679179048009402</v>
      </c>
      <c r="L16" s="105">
        <v>17.216094737021447</v>
      </c>
      <c r="M16" s="105">
        <v>17.966711097735281</v>
      </c>
      <c r="N16" s="105">
        <v>16.644179254113443</v>
      </c>
      <c r="O16" s="105">
        <v>14.014382757670365</v>
      </c>
      <c r="P16" s="105">
        <v>12.562802480427058</v>
      </c>
      <c r="Q16" s="105">
        <v>11.623264127165355</v>
      </c>
      <c r="R16" s="105">
        <v>11.453541628934346</v>
      </c>
      <c r="S16" s="105">
        <v>10.692877497597516</v>
      </c>
      <c r="T16" s="105">
        <v>9.6262619104837164</v>
      </c>
      <c r="U16" s="105">
        <v>12.631994153425628</v>
      </c>
      <c r="V16" s="105">
        <v>16.687089517593684</v>
      </c>
      <c r="W16" s="105">
        <v>18.549721195422674</v>
      </c>
      <c r="X16" s="105">
        <v>17.226058952508875</v>
      </c>
      <c r="Y16" s="105">
        <v>12.919001845526111</v>
      </c>
      <c r="DA16" s="132" t="s">
        <v>4440</v>
      </c>
    </row>
    <row r="17" spans="1:105" ht="12" customHeight="1" x14ac:dyDescent="0.25">
      <c r="A17" s="108" t="s">
        <v>53</v>
      </c>
      <c r="B17" s="98"/>
      <c r="C17" s="99">
        <v>7.6496998575821111</v>
      </c>
      <c r="D17" s="99">
        <v>9.2166616761562103</v>
      </c>
      <c r="E17" s="99">
        <v>9.6333029984955907</v>
      </c>
      <c r="F17" s="99">
        <v>8.510209520001176</v>
      </c>
      <c r="G17" s="99">
        <v>10.033325614000857</v>
      </c>
      <c r="H17" s="99">
        <v>9.7051971102747316</v>
      </c>
      <c r="I17" s="99">
        <v>12.454543648642684</v>
      </c>
      <c r="J17" s="99">
        <v>11.397571306116431</v>
      </c>
      <c r="K17" s="99">
        <v>10.122243968500811</v>
      </c>
      <c r="L17" s="99">
        <v>10.468144404540244</v>
      </c>
      <c r="M17" s="99">
        <v>10.445207817799647</v>
      </c>
      <c r="N17" s="99">
        <v>10.010308138878596</v>
      </c>
      <c r="O17" s="99">
        <v>8.9267118313487259</v>
      </c>
      <c r="P17" s="99">
        <v>7.6399360519663917</v>
      </c>
      <c r="Q17" s="99">
        <v>6.4308979550927949</v>
      </c>
      <c r="R17" s="99">
        <v>5.5512031620070657</v>
      </c>
      <c r="S17" s="99">
        <v>3.9630307555848292</v>
      </c>
      <c r="T17" s="99">
        <v>2.1826930912169078</v>
      </c>
      <c r="U17" s="99">
        <v>7.1378043987972832</v>
      </c>
      <c r="V17" s="99">
        <v>11.530126293991916</v>
      </c>
      <c r="W17" s="99">
        <v>10.59434156891265</v>
      </c>
      <c r="X17" s="99">
        <v>8.5562902632504994</v>
      </c>
      <c r="Y17" s="99">
        <v>5.5911333221069048</v>
      </c>
      <c r="DA17" s="63" t="s">
        <v>4441</v>
      </c>
    </row>
    <row r="18" spans="1:105" ht="12" customHeight="1" x14ac:dyDescent="0.25">
      <c r="A18" s="108" t="s">
        <v>52</v>
      </c>
      <c r="B18" s="98"/>
      <c r="C18" s="99">
        <v>8.8854886689633261</v>
      </c>
      <c r="D18" s="99">
        <v>9.0371606299532523</v>
      </c>
      <c r="E18" s="99">
        <v>9.466098499090533</v>
      </c>
      <c r="F18" s="99">
        <v>8.4981631431574254</v>
      </c>
      <c r="G18" s="99">
        <v>8.7523288058785997</v>
      </c>
      <c r="H18" s="99">
        <v>9.2217493464238345</v>
      </c>
      <c r="I18" s="99">
        <v>8.3306143464399014</v>
      </c>
      <c r="J18" s="99">
        <v>8.0005316533217741</v>
      </c>
      <c r="K18" s="99">
        <v>6.5569350795085892</v>
      </c>
      <c r="L18" s="99">
        <v>6.7479503324812002</v>
      </c>
      <c r="M18" s="99">
        <v>7.5215032799356356</v>
      </c>
      <c r="N18" s="99">
        <v>6.6338711152348511</v>
      </c>
      <c r="O18" s="99">
        <v>5.08767092632164</v>
      </c>
      <c r="P18" s="99">
        <v>4.9228664284606642</v>
      </c>
      <c r="Q18" s="99">
        <v>5.1923661720725649</v>
      </c>
      <c r="R18" s="99">
        <v>5.9023384669272838</v>
      </c>
      <c r="S18" s="99">
        <v>6.7298467420126871</v>
      </c>
      <c r="T18" s="99">
        <v>7.4435688192668072</v>
      </c>
      <c r="U18" s="99">
        <v>5.4941897546283416</v>
      </c>
      <c r="V18" s="99">
        <v>5.1569632236017666</v>
      </c>
      <c r="W18" s="99">
        <v>7.955379626510017</v>
      </c>
      <c r="X18" s="99">
        <v>8.6697686892583707</v>
      </c>
      <c r="Y18" s="99">
        <v>7.3278685234192036</v>
      </c>
      <c r="DA18" s="63" t="s">
        <v>4442</v>
      </c>
    </row>
    <row r="19" spans="1:105" ht="12" customHeight="1" x14ac:dyDescent="0.25">
      <c r="A19" s="121" t="s">
        <v>54</v>
      </c>
      <c r="B19" s="122"/>
      <c r="C19" s="123">
        <v>6.3085274856931965</v>
      </c>
      <c r="D19" s="123">
        <v>6.2442501059375708</v>
      </c>
      <c r="E19" s="123">
        <v>9.0061915339938103</v>
      </c>
      <c r="F19" s="123">
        <v>8.6042922550746397</v>
      </c>
      <c r="G19" s="123">
        <v>8.3476252366843262</v>
      </c>
      <c r="H19" s="123">
        <v>8.7882368595338356</v>
      </c>
      <c r="I19" s="123">
        <v>8.2900033821473169</v>
      </c>
      <c r="J19" s="123">
        <v>8.4559619406273985</v>
      </c>
      <c r="K19" s="123">
        <v>8.00167664471698</v>
      </c>
      <c r="L19" s="123">
        <v>8.2037391766963914</v>
      </c>
      <c r="M19" s="123">
        <v>7.4460630528305707</v>
      </c>
      <c r="N19" s="123">
        <v>7.7852291830252769</v>
      </c>
      <c r="O19" s="123">
        <v>7.2001202626558456</v>
      </c>
      <c r="P19" s="123">
        <v>7.4204023809344193</v>
      </c>
      <c r="Q19" s="123">
        <v>7.4893293523639057</v>
      </c>
      <c r="R19" s="123">
        <v>7.69728142178477</v>
      </c>
      <c r="S19" s="123">
        <v>7.7893049117430024</v>
      </c>
      <c r="T19" s="123">
        <v>6.5358496359973497</v>
      </c>
      <c r="U19" s="123">
        <v>8.1927071041773747</v>
      </c>
      <c r="V19" s="123">
        <v>7.6118442041616232</v>
      </c>
      <c r="W19" s="123">
        <v>6.3330135725164682</v>
      </c>
      <c r="X19" s="123">
        <v>6.2676846380569717</v>
      </c>
      <c r="Y19" s="123">
        <v>6.0310908435875739</v>
      </c>
      <c r="DA19" s="130" t="s">
        <v>4443</v>
      </c>
    </row>
    <row r="20" spans="1:105" ht="12" customHeight="1" x14ac:dyDescent="0.25">
      <c r="A20" s="97" t="s">
        <v>51</v>
      </c>
      <c r="B20" s="98"/>
      <c r="C20" s="99">
        <v>6.2924652501731266</v>
      </c>
      <c r="D20" s="99">
        <v>7.7865427607922921</v>
      </c>
      <c r="E20" s="99">
        <v>9.1049469140716042</v>
      </c>
      <c r="F20" s="99">
        <v>9.0109883575860952</v>
      </c>
      <c r="G20" s="99">
        <v>9.1636704681157539</v>
      </c>
      <c r="H20" s="99">
        <v>9.7896223484321432</v>
      </c>
      <c r="I20" s="99">
        <v>8.7436909845545632</v>
      </c>
      <c r="J20" s="99">
        <v>9.5716653178281792</v>
      </c>
      <c r="K20" s="99">
        <v>9.4823074654776232</v>
      </c>
      <c r="L20" s="99">
        <v>9.4536857903744149</v>
      </c>
      <c r="M20" s="99">
        <v>8.7007402358333312</v>
      </c>
      <c r="N20" s="99">
        <v>8.5195322910477778</v>
      </c>
      <c r="O20" s="99">
        <v>7.2359499970205956</v>
      </c>
      <c r="P20" s="99">
        <v>7.4035673866947684</v>
      </c>
      <c r="Q20" s="99">
        <v>8.0972370002668264</v>
      </c>
      <c r="R20" s="99">
        <v>8.203692512976783</v>
      </c>
      <c r="S20" s="99">
        <v>8.6152640836347363</v>
      </c>
      <c r="T20" s="99">
        <v>6.5720717080942359</v>
      </c>
      <c r="U20" s="99">
        <v>7.5350345595234911</v>
      </c>
      <c r="V20" s="99">
        <v>8.1399516767398712</v>
      </c>
      <c r="W20" s="99">
        <v>6.2390587537448283</v>
      </c>
      <c r="X20" s="99">
        <v>6.4681089111387751</v>
      </c>
      <c r="Y20" s="99">
        <v>6.5570465950199148</v>
      </c>
      <c r="DA20" s="63" t="s">
        <v>4444</v>
      </c>
    </row>
    <row r="21" spans="1:105" ht="12" customHeight="1" x14ac:dyDescent="0.25">
      <c r="A21" s="97" t="s">
        <v>50</v>
      </c>
      <c r="B21" s="98"/>
      <c r="C21" s="99">
        <v>6.7216693155371754</v>
      </c>
      <c r="D21" s="99">
        <v>7.3456861890340797</v>
      </c>
      <c r="E21" s="99">
        <v>9.3453118408835536</v>
      </c>
      <c r="F21" s="99">
        <v>9.325612061328906</v>
      </c>
      <c r="G21" s="99">
        <v>9.1865820896054604</v>
      </c>
      <c r="H21" s="99">
        <v>9.4601649794876206</v>
      </c>
      <c r="I21" s="99">
        <v>9.6974958319225291</v>
      </c>
      <c r="J21" s="99">
        <v>10.079370106791854</v>
      </c>
      <c r="K21" s="99">
        <v>9.6620749405001423</v>
      </c>
      <c r="L21" s="99">
        <v>9.462865182945789</v>
      </c>
      <c r="M21" s="99">
        <v>8.9314288038339349</v>
      </c>
      <c r="N21" s="99">
        <v>9.1015757221882101</v>
      </c>
      <c r="O21" s="99">
        <v>8.4039199214883968</v>
      </c>
      <c r="P21" s="99">
        <v>8.3213117870803117</v>
      </c>
      <c r="Q21" s="99">
        <v>8.3278940446582759</v>
      </c>
      <c r="R21" s="99">
        <v>8.8635076788173475</v>
      </c>
      <c r="S21" s="99">
        <v>8.9616290615895018</v>
      </c>
      <c r="T21" s="99">
        <v>7.8976588392458682</v>
      </c>
      <c r="U21" s="99">
        <v>9.4132345239424637</v>
      </c>
      <c r="V21" s="99">
        <v>8.3723122434663306</v>
      </c>
      <c r="W21" s="99">
        <v>6.3269470303766635</v>
      </c>
      <c r="X21" s="99">
        <v>6.0808169052251113</v>
      </c>
      <c r="Y21" s="99">
        <v>6.0565579976164532</v>
      </c>
      <c r="DA21" s="63" t="s">
        <v>4445</v>
      </c>
    </row>
    <row r="22" spans="1:105" ht="12" customHeight="1" x14ac:dyDescent="0.25">
      <c r="A22" s="109" t="s">
        <v>120</v>
      </c>
      <c r="B22" s="33"/>
      <c r="C22" s="110">
        <v>5.6814544053684477</v>
      </c>
      <c r="D22" s="110">
        <v>4.7313473230848695</v>
      </c>
      <c r="E22" s="110">
        <v>8.8275555772370478</v>
      </c>
      <c r="F22" s="110">
        <v>7.9519299899320153</v>
      </c>
      <c r="G22" s="110">
        <v>6.9695673841783945</v>
      </c>
      <c r="H22" s="110">
        <v>7.9202422612728629</v>
      </c>
      <c r="I22" s="110">
        <v>7.0247237550141151</v>
      </c>
      <c r="J22" s="110">
        <v>7.4624695345462477</v>
      </c>
      <c r="K22" s="110">
        <v>7.1156719537675919</v>
      </c>
      <c r="L22" s="110">
        <v>7.6119654873302904</v>
      </c>
      <c r="M22" s="110">
        <v>6.7032196664175796</v>
      </c>
      <c r="N22" s="110">
        <v>6.6574968170929054</v>
      </c>
      <c r="O22" s="110">
        <v>6.243344723398164</v>
      </c>
      <c r="P22" s="110">
        <v>5.7240017245906305</v>
      </c>
      <c r="Q22" s="110">
        <v>6.0298227152873709</v>
      </c>
      <c r="R22" s="110">
        <v>6.4850911511420612</v>
      </c>
      <c r="S22" s="110">
        <v>6.5481506571069348</v>
      </c>
      <c r="T22" s="110">
        <v>6.1822028760274224</v>
      </c>
      <c r="U22" s="110">
        <v>6.1650578426261831</v>
      </c>
      <c r="V22" s="110">
        <v>5.9132420262172305</v>
      </c>
      <c r="W22" s="110">
        <v>6.3381112239253428</v>
      </c>
      <c r="X22" s="110">
        <v>6.2648945100896771</v>
      </c>
      <c r="Y22" s="110">
        <v>5.70815952902836</v>
      </c>
      <c r="DA22" s="60" t="s">
        <v>4446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157.3781876235403</v>
      </c>
      <c r="D24" s="118">
        <f t="shared" si="7"/>
        <v>126.4460155719259</v>
      </c>
      <c r="E24" s="118">
        <f t="shared" si="7"/>
        <v>121.46671756880596</v>
      </c>
      <c r="F24" s="118">
        <f t="shared" si="7"/>
        <v>128.78620269063899</v>
      </c>
      <c r="G24" s="118">
        <f t="shared" si="7"/>
        <v>139.06828983163024</v>
      </c>
      <c r="H24" s="118">
        <f t="shared" si="7"/>
        <v>131.62480511417795</v>
      </c>
      <c r="I24" s="118">
        <f t="shared" si="7"/>
        <v>114.52272253632087</v>
      </c>
      <c r="J24" s="118">
        <f t="shared" si="7"/>
        <v>119.80099663993046</v>
      </c>
      <c r="K24" s="118">
        <f t="shared" si="7"/>
        <v>118.57288827549783</v>
      </c>
      <c r="L24" s="118">
        <f t="shared" si="7"/>
        <v>125.55807287909006</v>
      </c>
      <c r="M24" s="118">
        <f t="shared" si="7"/>
        <v>103.93247695371528</v>
      </c>
      <c r="N24" s="118">
        <f t="shared" si="7"/>
        <v>97.486421355046119</v>
      </c>
      <c r="O24" s="118">
        <f t="shared" si="7"/>
        <v>99.092185215452204</v>
      </c>
      <c r="P24" s="118">
        <f t="shared" si="7"/>
        <v>100.22970657609471</v>
      </c>
      <c r="Q24" s="118">
        <f t="shared" si="7"/>
        <v>82.846810244964857</v>
      </c>
      <c r="R24" s="118">
        <f t="shared" ref="R24:V24" si="8">R25+R28+R30+R39</f>
        <v>94.321504097727725</v>
      </c>
      <c r="S24" s="118">
        <f t="shared" si="8"/>
        <v>79.632184571999744</v>
      </c>
      <c r="T24" s="118">
        <f t="shared" si="8"/>
        <v>86.850851788003979</v>
      </c>
      <c r="U24" s="118">
        <f t="shared" si="8"/>
        <v>80.847246632194398</v>
      </c>
      <c r="V24" s="118">
        <f t="shared" si="8"/>
        <v>70.086554714252074</v>
      </c>
      <c r="W24" s="118">
        <f t="shared" ref="W24:Y24" si="9">W25+W28+W30+W39</f>
        <v>70.819960036437877</v>
      </c>
      <c r="X24" s="118">
        <f t="shared" si="9"/>
        <v>62.850470870355146</v>
      </c>
      <c r="Y24" s="118">
        <f t="shared" si="9"/>
        <v>53.170963238695578</v>
      </c>
      <c r="DA24" s="129" t="s">
        <v>4447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128.21778805331013</v>
      </c>
      <c r="D25" s="123">
        <f t="shared" si="10"/>
        <v>99.225217832785674</v>
      </c>
      <c r="E25" s="123">
        <f t="shared" si="10"/>
        <v>94.076502441699105</v>
      </c>
      <c r="F25" s="123">
        <f t="shared" si="10"/>
        <v>103.11778461135772</v>
      </c>
      <c r="G25" s="123">
        <f t="shared" si="10"/>
        <v>114.19603927606391</v>
      </c>
      <c r="H25" s="123">
        <f t="shared" si="10"/>
        <v>107.04087708305333</v>
      </c>
      <c r="I25" s="123">
        <f t="shared" si="10"/>
        <v>91.663909472639475</v>
      </c>
      <c r="J25" s="123">
        <f t="shared" si="10"/>
        <v>96.285561534420538</v>
      </c>
      <c r="K25" s="123">
        <f t="shared" si="10"/>
        <v>95.668712399097089</v>
      </c>
      <c r="L25" s="123">
        <f t="shared" si="10"/>
        <v>101.5366732053694</v>
      </c>
      <c r="M25" s="123">
        <f t="shared" si="10"/>
        <v>80.057047394077529</v>
      </c>
      <c r="N25" s="123">
        <f t="shared" si="10"/>
        <v>75.415616437141807</v>
      </c>
      <c r="O25" s="123">
        <f t="shared" si="10"/>
        <v>78.677923574618404</v>
      </c>
      <c r="P25" s="123">
        <f t="shared" si="10"/>
        <v>79.327850940993685</v>
      </c>
      <c r="Q25" s="123">
        <f t="shared" si="10"/>
        <v>63.700030748356006</v>
      </c>
      <c r="R25" s="123">
        <f t="shared" ref="R25:V25" si="11">SUM(R26:R27)</f>
        <v>73.523363178770808</v>
      </c>
      <c r="S25" s="123">
        <f t="shared" si="11"/>
        <v>58.291301258066611</v>
      </c>
      <c r="T25" s="123">
        <f t="shared" si="11"/>
        <v>64.863250762172939</v>
      </c>
      <c r="U25" s="123">
        <f t="shared" si="11"/>
        <v>60.042753799344709</v>
      </c>
      <c r="V25" s="123">
        <f t="shared" si="11"/>
        <v>51.552022599419729</v>
      </c>
      <c r="W25" s="123">
        <f t="shared" ref="W25:Y25" si="12">SUM(W26:W27)</f>
        <v>51.96471170561896</v>
      </c>
      <c r="X25" s="123">
        <f t="shared" si="12"/>
        <v>44.923527366648194</v>
      </c>
      <c r="Y25" s="123">
        <f t="shared" si="12"/>
        <v>37.289522075786728</v>
      </c>
      <c r="DA25" s="130" t="s">
        <v>4448</v>
      </c>
    </row>
    <row r="26" spans="1:105" ht="12" customHeight="1" x14ac:dyDescent="0.25">
      <c r="A26" s="97" t="s">
        <v>74</v>
      </c>
      <c r="B26" s="98"/>
      <c r="C26" s="99">
        <v>126.54312559338626</v>
      </c>
      <c r="D26" s="99">
        <v>97.996539246444513</v>
      </c>
      <c r="E26" s="99">
        <v>92.992675418361273</v>
      </c>
      <c r="F26" s="99">
        <v>101.8892518402382</v>
      </c>
      <c r="G26" s="99">
        <v>112.81817850395529</v>
      </c>
      <c r="H26" s="99">
        <v>105.76522087886694</v>
      </c>
      <c r="I26" s="99">
        <v>90.612168060050735</v>
      </c>
      <c r="J26" s="99">
        <v>95.196703763470197</v>
      </c>
      <c r="K26" s="99">
        <v>94.564864068540075</v>
      </c>
      <c r="L26" s="99">
        <v>100.33896735279858</v>
      </c>
      <c r="M26" s="99">
        <v>79.127346671152253</v>
      </c>
      <c r="N26" s="99">
        <v>74.5526603174428</v>
      </c>
      <c r="O26" s="99">
        <v>77.685844658533227</v>
      </c>
      <c r="P26" s="99">
        <v>78.229711775674659</v>
      </c>
      <c r="Q26" s="99">
        <v>62.829543176485515</v>
      </c>
      <c r="R26" s="99">
        <v>72.499506289002511</v>
      </c>
      <c r="S26" s="99">
        <v>57.500860969398964</v>
      </c>
      <c r="T26" s="99">
        <v>63.972811816150163</v>
      </c>
      <c r="U26" s="99">
        <v>59.215674781582919</v>
      </c>
      <c r="V26" s="99">
        <v>50.8595541548029</v>
      </c>
      <c r="W26" s="99">
        <v>51.243358658309056</v>
      </c>
      <c r="X26" s="99">
        <v>44.294170882631207</v>
      </c>
      <c r="Y26" s="99">
        <v>36.763696638333592</v>
      </c>
      <c r="DA26" s="63" t="s">
        <v>4449</v>
      </c>
    </row>
    <row r="27" spans="1:105" ht="12" customHeight="1" x14ac:dyDescent="0.25">
      <c r="A27" s="97" t="s">
        <v>53</v>
      </c>
      <c r="B27" s="98"/>
      <c r="C27" s="99">
        <v>1.6746624599238775</v>
      </c>
      <c r="D27" s="99">
        <v>1.2286785863411629</v>
      </c>
      <c r="E27" s="99">
        <v>1.0838270233378258</v>
      </c>
      <c r="F27" s="99">
        <v>1.2285327711195153</v>
      </c>
      <c r="G27" s="99">
        <v>1.3778607721086145</v>
      </c>
      <c r="H27" s="99">
        <v>1.2756562041863835</v>
      </c>
      <c r="I27" s="99">
        <v>1.0517414125887434</v>
      </c>
      <c r="J27" s="99">
        <v>1.0888577709503462</v>
      </c>
      <c r="K27" s="99">
        <v>1.1038483305570117</v>
      </c>
      <c r="L27" s="99">
        <v>1.1977058525708166</v>
      </c>
      <c r="M27" s="99">
        <v>0.92970072292527828</v>
      </c>
      <c r="N27" s="99">
        <v>0.86295611969900066</v>
      </c>
      <c r="O27" s="99">
        <v>0.99207891608518384</v>
      </c>
      <c r="P27" s="99">
        <v>1.098139165319032</v>
      </c>
      <c r="Q27" s="99">
        <v>0.87048757187048964</v>
      </c>
      <c r="R27" s="99">
        <v>1.0238568897682996</v>
      </c>
      <c r="S27" s="99">
        <v>0.79044028866764737</v>
      </c>
      <c r="T27" s="99">
        <v>0.89043894602276974</v>
      </c>
      <c r="U27" s="99">
        <v>0.82707901776179316</v>
      </c>
      <c r="V27" s="99">
        <v>0.69246844461683055</v>
      </c>
      <c r="W27" s="99">
        <v>0.72135304730990613</v>
      </c>
      <c r="X27" s="99">
        <v>0.62935648401698874</v>
      </c>
      <c r="Y27" s="99">
        <v>0.52582543745313526</v>
      </c>
      <c r="DA27" s="63" t="s">
        <v>4450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0.38896888365745347</v>
      </c>
      <c r="D28" s="123">
        <f t="shared" si="13"/>
        <v>0.56123532029545031</v>
      </c>
      <c r="E28" s="123">
        <f t="shared" si="13"/>
        <v>1.4428436802352835</v>
      </c>
      <c r="F28" s="123">
        <f t="shared" si="13"/>
        <v>0.97438451955800587</v>
      </c>
      <c r="G28" s="123">
        <f t="shared" si="13"/>
        <v>1.0986901816176329</v>
      </c>
      <c r="H28" s="123">
        <f t="shared" si="13"/>
        <v>0.6855483885192033</v>
      </c>
      <c r="I28" s="123">
        <f t="shared" si="13"/>
        <v>0.68053427653901866</v>
      </c>
      <c r="J28" s="123">
        <f t="shared" si="13"/>
        <v>0.92946205306757512</v>
      </c>
      <c r="K28" s="123">
        <f t="shared" si="13"/>
        <v>0.9163800491409706</v>
      </c>
      <c r="L28" s="123">
        <f t="shared" si="13"/>
        <v>0.89658255551304389</v>
      </c>
      <c r="M28" s="123">
        <f t="shared" si="13"/>
        <v>0.72700231873352106</v>
      </c>
      <c r="N28" s="123">
        <f t="shared" si="13"/>
        <v>1.0179218463683157</v>
      </c>
      <c r="O28" s="123">
        <f t="shared" si="13"/>
        <v>0.52540374885743357</v>
      </c>
      <c r="P28" s="123">
        <f t="shared" si="13"/>
        <v>0.31782067938780451</v>
      </c>
      <c r="Q28" s="123">
        <f t="shared" si="13"/>
        <v>0.18383809672043658</v>
      </c>
      <c r="R28" s="123">
        <f t="shared" si="13"/>
        <v>0.29055266357983678</v>
      </c>
      <c r="S28" s="123">
        <f t="shared" si="13"/>
        <v>0.3778851079773069</v>
      </c>
      <c r="T28" s="123">
        <f t="shared" si="13"/>
        <v>0.47878261106710607</v>
      </c>
      <c r="U28" s="123">
        <f t="shared" si="13"/>
        <v>0.4563403145084674</v>
      </c>
      <c r="V28" s="123">
        <f t="shared" si="13"/>
        <v>0.33161998305372242</v>
      </c>
      <c r="W28" s="123">
        <f t="shared" si="13"/>
        <v>0.42896779414763048</v>
      </c>
      <c r="X28" s="123">
        <f t="shared" si="13"/>
        <v>0.51037992428600742</v>
      </c>
      <c r="Y28" s="123">
        <f t="shared" si="13"/>
        <v>0.68740735782029161</v>
      </c>
      <c r="DA28" s="130" t="s">
        <v>4451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0.38896888365745347</v>
      </c>
      <c r="D29" s="99">
        <f>RES_hhdet_in_fech!D29/RES_summary!D$21</f>
        <v>0.56123532029545031</v>
      </c>
      <c r="E29" s="99">
        <f>RES_hhdet_in_fech!E29/RES_summary!E$21</f>
        <v>1.4428436802352835</v>
      </c>
      <c r="F29" s="99">
        <f>RES_hhdet_in_fech!F29/RES_summary!F$21</f>
        <v>0.97438451955800587</v>
      </c>
      <c r="G29" s="99">
        <f>RES_hhdet_in_fech!G29/RES_summary!G$21</f>
        <v>1.0986901816176329</v>
      </c>
      <c r="H29" s="99">
        <f>RES_hhdet_in_fech!H29/RES_summary!H$21</f>
        <v>0.6855483885192033</v>
      </c>
      <c r="I29" s="99">
        <f>RES_hhdet_in_fech!I29/RES_summary!I$21</f>
        <v>0.68053427653901866</v>
      </c>
      <c r="J29" s="99">
        <f>RES_hhdet_in_fech!J29/RES_summary!J$21</f>
        <v>0.92946205306757512</v>
      </c>
      <c r="K29" s="99">
        <f>RES_hhdet_in_fech!K29/RES_summary!K$21</f>
        <v>0.9163800491409706</v>
      </c>
      <c r="L29" s="99">
        <f>RES_hhdet_in_fech!L29/RES_summary!L$21</f>
        <v>0.89658255551304389</v>
      </c>
      <c r="M29" s="99">
        <f>RES_hhdet_in_fech!M29/RES_summary!M$21</f>
        <v>0.72700231873352106</v>
      </c>
      <c r="N29" s="99">
        <f>RES_hhdet_in_fech!N29/RES_summary!N$21</f>
        <v>1.0179218463683157</v>
      </c>
      <c r="O29" s="99">
        <f>RES_hhdet_in_fech!O29/RES_summary!O$21</f>
        <v>0.52540374885743357</v>
      </c>
      <c r="P29" s="99">
        <f>RES_hhdet_in_fech!P29/RES_summary!P$21</f>
        <v>0.31782067938780451</v>
      </c>
      <c r="Q29" s="99">
        <f>RES_hhdet_in_fech!Q29/RES_summary!Q$21</f>
        <v>0.18383809672043658</v>
      </c>
      <c r="R29" s="99">
        <f>RES_hhdet_in_fech!R29/RES_summary!R$21</f>
        <v>0.29055266357983678</v>
      </c>
      <c r="S29" s="99">
        <f>RES_hhdet_in_fech!S29/RES_summary!S$21</f>
        <v>0.3778851079773069</v>
      </c>
      <c r="T29" s="99">
        <f>RES_hhdet_in_fech!T29/RES_summary!T$21</f>
        <v>0.47878261106710607</v>
      </c>
      <c r="U29" s="99">
        <f>RES_hhdet_in_fech!U29/RES_summary!U$21</f>
        <v>0.4563403145084674</v>
      </c>
      <c r="V29" s="99">
        <f>RES_hhdet_in_fech!V29/RES_summary!V$21</f>
        <v>0.33161998305372242</v>
      </c>
      <c r="W29" s="99">
        <f>RES_hhdet_in_fech!W29/RES_summary!W$21</f>
        <v>0.42896779414763048</v>
      </c>
      <c r="X29" s="99">
        <f>RES_hhdet_in_fech!X29/RES_summary!X$21</f>
        <v>0.51037992428600742</v>
      </c>
      <c r="Y29" s="99">
        <f>RES_hhdet_in_fech!Y29/RES_summary!Y$21</f>
        <v>0.68740735782029161</v>
      </c>
      <c r="DA29" s="63" t="s">
        <v>4452</v>
      </c>
    </row>
    <row r="30" spans="1:105" ht="12" customHeight="1" x14ac:dyDescent="0.25">
      <c r="A30" s="121" t="s">
        <v>55</v>
      </c>
      <c r="B30" s="122"/>
      <c r="C30" s="123">
        <v>17.647868635389941</v>
      </c>
      <c r="D30" s="123">
        <v>16.411392765643544</v>
      </c>
      <c r="E30" s="123">
        <v>15.739071497387343</v>
      </c>
      <c r="F30" s="123">
        <v>15.9452886958573</v>
      </c>
      <c r="G30" s="123">
        <v>16.297454317392326</v>
      </c>
      <c r="H30" s="123">
        <v>15.963043150969478</v>
      </c>
      <c r="I30" s="123">
        <v>14.530193916494381</v>
      </c>
      <c r="J30" s="123">
        <v>14.769890341627203</v>
      </c>
      <c r="K30" s="123">
        <v>14.868097858867053</v>
      </c>
      <c r="L30" s="123">
        <v>15.783231941008758</v>
      </c>
      <c r="M30" s="123">
        <v>15.835778543880647</v>
      </c>
      <c r="N30" s="123">
        <v>14.149336049571486</v>
      </c>
      <c r="O30" s="123">
        <v>13.624600426078981</v>
      </c>
      <c r="P30" s="123">
        <v>14.906548634483038</v>
      </c>
      <c r="Q30" s="123">
        <v>13.237994696928629</v>
      </c>
      <c r="R30" s="123">
        <v>14.504813846657441</v>
      </c>
      <c r="S30" s="123">
        <v>14.462637744166372</v>
      </c>
      <c r="T30" s="123">
        <v>15.160979097767008</v>
      </c>
      <c r="U30" s="123">
        <v>14.283347749368987</v>
      </c>
      <c r="V30" s="123">
        <v>12.597323436293426</v>
      </c>
      <c r="W30" s="123">
        <v>12.431701729551476</v>
      </c>
      <c r="X30" s="123">
        <v>11.339248216956195</v>
      </c>
      <c r="Y30" s="123">
        <v>9.7259702861771622</v>
      </c>
      <c r="DA30" s="130" t="s">
        <v>4453</v>
      </c>
    </row>
    <row r="31" spans="1:105" ht="12" customHeight="1" x14ac:dyDescent="0.25">
      <c r="A31" s="97" t="s">
        <v>141</v>
      </c>
      <c r="B31" s="98"/>
      <c r="C31" s="99">
        <v>18.280468676557902</v>
      </c>
      <c r="D31" s="99">
        <v>15.085536139849028</v>
      </c>
      <c r="E31" s="99">
        <v>14.196355071492954</v>
      </c>
      <c r="F31" s="99">
        <v>14.889238533830591</v>
      </c>
      <c r="G31" s="99">
        <v>15.809196680365162</v>
      </c>
      <c r="H31" s="99">
        <v>14.9741758965956</v>
      </c>
      <c r="I31" s="99">
        <v>13.872129423414199</v>
      </c>
      <c r="J31" s="99">
        <v>15.020748675984805</v>
      </c>
      <c r="K31" s="99">
        <v>14.975596804788053</v>
      </c>
      <c r="L31" s="99">
        <v>15.179162002583794</v>
      </c>
      <c r="M31" s="99">
        <v>14.897433919589913</v>
      </c>
      <c r="N31" s="99">
        <v>13.14392156174897</v>
      </c>
      <c r="O31" s="99">
        <v>12.633601524268681</v>
      </c>
      <c r="P31" s="99">
        <v>17.133176420481078</v>
      </c>
      <c r="Q31" s="99">
        <v>11.927099427050424</v>
      </c>
      <c r="R31" s="99">
        <v>13.677872844798081</v>
      </c>
      <c r="S31" s="99">
        <v>12.874823424828271</v>
      </c>
      <c r="T31" s="99">
        <v>14.636924204958156</v>
      </c>
      <c r="U31" s="99">
        <v>13.241857392297193</v>
      </c>
      <c r="V31" s="99">
        <v>11.284547987190182</v>
      </c>
      <c r="W31" s="99">
        <v>11.210185603630681</v>
      </c>
      <c r="X31" s="99">
        <v>11.116807851695995</v>
      </c>
      <c r="Y31" s="99">
        <v>9.4829538432777714</v>
      </c>
      <c r="DA31" s="63" t="s">
        <v>4454</v>
      </c>
    </row>
    <row r="32" spans="1:105" ht="12" customHeight="1" x14ac:dyDescent="0.25">
      <c r="A32" s="97" t="s">
        <v>140</v>
      </c>
      <c r="B32" s="98"/>
      <c r="C32" s="99">
        <v>12.77886844467251</v>
      </c>
      <c r="D32" s="99">
        <v>10.13097337341315</v>
      </c>
      <c r="E32" s="99">
        <v>9.5819114788930673</v>
      </c>
      <c r="F32" s="99">
        <v>10.045873185147073</v>
      </c>
      <c r="G32" s="99">
        <v>10.083347842252634</v>
      </c>
      <c r="H32" s="99">
        <v>12.124415532099471</v>
      </c>
      <c r="I32" s="99">
        <v>7.9221110400051211</v>
      </c>
      <c r="J32" s="99">
        <v>9.8666660776308408</v>
      </c>
      <c r="K32" s="99">
        <v>10.359892407473248</v>
      </c>
      <c r="L32" s="99">
        <v>10.80332418000185</v>
      </c>
      <c r="M32" s="99">
        <v>9.6786362105343962</v>
      </c>
      <c r="N32" s="99">
        <v>8.8425162793783922</v>
      </c>
      <c r="O32" s="99">
        <v>11.005969824086206</v>
      </c>
      <c r="P32" s="99">
        <v>19.857905056959723</v>
      </c>
      <c r="Q32" s="99">
        <v>7.5299624535792784</v>
      </c>
      <c r="R32" s="99">
        <v>12.754800933338604</v>
      </c>
      <c r="S32" s="99">
        <v>8.5979361397294465</v>
      </c>
      <c r="T32" s="99">
        <v>13.386621604410321</v>
      </c>
      <c r="U32" s="99">
        <v>9.7673069305814391</v>
      </c>
      <c r="V32" s="99">
        <v>10.677832355893619</v>
      </c>
      <c r="W32" s="99">
        <v>10.913095427640897</v>
      </c>
      <c r="X32" s="99">
        <v>8.9551168216729771</v>
      </c>
      <c r="Y32" s="99">
        <v>12.310263240454985</v>
      </c>
      <c r="DA32" s="63" t="s">
        <v>4455</v>
      </c>
    </row>
    <row r="33" spans="1:105" ht="12" customHeight="1" x14ac:dyDescent="0.25">
      <c r="A33" s="100" t="s">
        <v>50</v>
      </c>
      <c r="B33" s="101"/>
      <c r="C33" s="102">
        <v>3.8771455241600621</v>
      </c>
      <c r="D33" s="102">
        <v>2.9302196147877413</v>
      </c>
      <c r="E33" s="102">
        <v>2.2895169687126735</v>
      </c>
      <c r="F33" s="102">
        <v>2.7333804775828288</v>
      </c>
      <c r="G33" s="102">
        <v>2.4500461991946563</v>
      </c>
      <c r="H33" s="102">
        <v>4.1787123744077874</v>
      </c>
      <c r="I33" s="102">
        <v>1.0464948678430532</v>
      </c>
      <c r="J33" s="102">
        <v>2.1980382266588614</v>
      </c>
      <c r="K33" s="102">
        <v>2.7540144715344925</v>
      </c>
      <c r="L33" s="102">
        <v>2.8254142010114531</v>
      </c>
      <c r="M33" s="102">
        <v>2.3711279454305565</v>
      </c>
      <c r="N33" s="102">
        <v>1.5323597727584495</v>
      </c>
      <c r="O33" s="102">
        <v>1.4902922143879109</v>
      </c>
      <c r="P33" s="102">
        <v>6.0202230410279709</v>
      </c>
      <c r="Q33" s="102">
        <v>0.47039169891493687</v>
      </c>
      <c r="R33" s="102">
        <v>4.3888877254453913</v>
      </c>
      <c r="S33" s="102">
        <v>1.1906842600946859</v>
      </c>
      <c r="T33" s="102">
        <v>4.6021954231389541</v>
      </c>
      <c r="U33" s="102">
        <v>2.4534940181488674</v>
      </c>
      <c r="V33" s="102">
        <v>2.5890700925615526</v>
      </c>
      <c r="W33" s="102">
        <v>1.6204659518941098</v>
      </c>
      <c r="X33" s="102">
        <v>1.2616356096723498</v>
      </c>
      <c r="Y33" s="102">
        <v>2.313988206275452</v>
      </c>
      <c r="DA33" s="131" t="s">
        <v>4456</v>
      </c>
    </row>
    <row r="34" spans="1:105" ht="12" customHeight="1" x14ac:dyDescent="0.25">
      <c r="A34" s="103" t="s">
        <v>52</v>
      </c>
      <c r="B34" s="104"/>
      <c r="C34" s="105">
        <v>8.9017229205124444</v>
      </c>
      <c r="D34" s="105">
        <v>7.2007537586254102</v>
      </c>
      <c r="E34" s="105">
        <v>7.2923945101803946</v>
      </c>
      <c r="F34" s="105">
        <v>7.3124927075642425</v>
      </c>
      <c r="G34" s="105">
        <v>7.6333016430579796</v>
      </c>
      <c r="H34" s="105">
        <v>7.9457031576916846</v>
      </c>
      <c r="I34" s="105">
        <v>6.8756161721620668</v>
      </c>
      <c r="J34" s="105">
        <v>7.6686278509719807</v>
      </c>
      <c r="K34" s="105">
        <v>7.6058779359387545</v>
      </c>
      <c r="L34" s="105">
        <v>7.9779099789903984</v>
      </c>
      <c r="M34" s="105">
        <v>7.3075082651038379</v>
      </c>
      <c r="N34" s="105">
        <v>7.3101565066199443</v>
      </c>
      <c r="O34" s="105">
        <v>9.5156776096982938</v>
      </c>
      <c r="P34" s="105">
        <v>13.837682015931753</v>
      </c>
      <c r="Q34" s="105">
        <v>7.0595707546643416</v>
      </c>
      <c r="R34" s="105">
        <v>8.365913207893211</v>
      </c>
      <c r="S34" s="105">
        <v>7.4072518796347611</v>
      </c>
      <c r="T34" s="105">
        <v>8.7844261812713675</v>
      </c>
      <c r="U34" s="105">
        <v>7.3138129124325699</v>
      </c>
      <c r="V34" s="105">
        <v>8.0887622633320646</v>
      </c>
      <c r="W34" s="105">
        <v>9.2926294757467893</v>
      </c>
      <c r="X34" s="105">
        <v>7.6934812120006262</v>
      </c>
      <c r="Y34" s="105">
        <v>9.9962750341795346</v>
      </c>
      <c r="DA34" s="132" t="s">
        <v>4457</v>
      </c>
    </row>
    <row r="35" spans="1:105" ht="12" customHeight="1" x14ac:dyDescent="0.25">
      <c r="A35" s="106" t="s">
        <v>122</v>
      </c>
      <c r="B35" s="101"/>
      <c r="C35" s="102">
        <v>17.201013780032238</v>
      </c>
      <c r="D35" s="102">
        <v>16.919974307070468</v>
      </c>
      <c r="E35" s="102">
        <v>16.592932055952648</v>
      </c>
      <c r="F35" s="102">
        <v>16.799547468759737</v>
      </c>
      <c r="G35" s="102">
        <v>16.315548451030899</v>
      </c>
      <c r="H35" s="102">
        <v>16.57999186288971</v>
      </c>
      <c r="I35" s="102">
        <v>15.474831552639753</v>
      </c>
      <c r="J35" s="102">
        <v>15.664831326862265</v>
      </c>
      <c r="K35" s="102">
        <v>14.636014410311125</v>
      </c>
      <c r="L35" s="102">
        <v>16.150903953207614</v>
      </c>
      <c r="M35" s="102">
        <v>15.384677918381398</v>
      </c>
      <c r="N35" s="102">
        <v>14.865792902046932</v>
      </c>
      <c r="O35" s="102">
        <v>14.357692938562215</v>
      </c>
      <c r="P35" s="102">
        <v>15.232320896836999</v>
      </c>
      <c r="Q35" s="102">
        <v>13.438680292271856</v>
      </c>
      <c r="R35" s="102">
        <v>14.760852132782894</v>
      </c>
      <c r="S35" s="102">
        <v>15.367660878389662</v>
      </c>
      <c r="T35" s="102">
        <v>15.255443021806776</v>
      </c>
      <c r="U35" s="102">
        <v>14.423380683040076</v>
      </c>
      <c r="V35" s="102">
        <v>13.333619183745389</v>
      </c>
      <c r="W35" s="102">
        <v>13.438688325137292</v>
      </c>
      <c r="X35" s="102">
        <v>12.23020200947148</v>
      </c>
      <c r="Y35" s="102">
        <v>10.739541591129848</v>
      </c>
      <c r="DA35" s="131" t="s">
        <v>4458</v>
      </c>
    </row>
    <row r="36" spans="1:105" ht="12" customHeight="1" x14ac:dyDescent="0.25">
      <c r="A36" s="107" t="s">
        <v>121</v>
      </c>
      <c r="B36" s="104"/>
      <c r="C36" s="105">
        <v>18.16184818319044</v>
      </c>
      <c r="D36" s="105">
        <v>18.887054465324084</v>
      </c>
      <c r="E36" s="105">
        <v>19.42075767875118</v>
      </c>
      <c r="F36" s="105">
        <v>17.463771514442154</v>
      </c>
      <c r="G36" s="105">
        <v>17.192270379514518</v>
      </c>
      <c r="H36" s="105">
        <v>15.287008532926748</v>
      </c>
      <c r="I36" s="105">
        <v>12.972836269034568</v>
      </c>
      <c r="J36" s="105">
        <v>13.287993764055432</v>
      </c>
      <c r="K36" s="105">
        <v>15.085467848186008</v>
      </c>
      <c r="L36" s="105">
        <v>15.750737988827842</v>
      </c>
      <c r="M36" s="105">
        <v>17.640085118278382</v>
      </c>
      <c r="N36" s="105">
        <v>13.91541619079014</v>
      </c>
      <c r="O36" s="105">
        <v>13.27931173775981</v>
      </c>
      <c r="P36" s="105">
        <v>14.221457609709796</v>
      </c>
      <c r="Q36" s="105">
        <v>13.747568565915683</v>
      </c>
      <c r="R36" s="105">
        <v>14.662405945446807</v>
      </c>
      <c r="S36" s="105">
        <v>14.607949411846061</v>
      </c>
      <c r="T36" s="105">
        <v>15.387037073828271</v>
      </c>
      <c r="U36" s="105">
        <v>14.630526142057761</v>
      </c>
      <c r="V36" s="105">
        <v>12.555645841704319</v>
      </c>
      <c r="W36" s="105">
        <v>12.394377759976848</v>
      </c>
      <c r="X36" s="105">
        <v>11.075185195332002</v>
      </c>
      <c r="Y36" s="105">
        <v>9.3144902315247453</v>
      </c>
      <c r="DA36" s="132" t="s">
        <v>4459</v>
      </c>
    </row>
    <row r="37" spans="1:105" ht="12" customHeight="1" x14ac:dyDescent="0.25">
      <c r="A37" s="108" t="s">
        <v>53</v>
      </c>
      <c r="B37" s="98"/>
      <c r="C37" s="99">
        <v>7.0519102167013399</v>
      </c>
      <c r="D37" s="99">
        <v>7.6089214503432219</v>
      </c>
      <c r="E37" s="99">
        <v>8.5859066267322302</v>
      </c>
      <c r="F37" s="99">
        <v>7.1678763809665655</v>
      </c>
      <c r="G37" s="99">
        <v>7.4098077037478047</v>
      </c>
      <c r="H37" s="99">
        <v>6.2677471630228521</v>
      </c>
      <c r="I37" s="99">
        <v>4.8081047607702265</v>
      </c>
      <c r="J37" s="99">
        <v>4.3879797441160378</v>
      </c>
      <c r="K37" s="99">
        <v>6.0413272049794733</v>
      </c>
      <c r="L37" s="99">
        <v>6.020651292568906</v>
      </c>
      <c r="M37" s="99">
        <v>7.4378934306492273</v>
      </c>
      <c r="N37" s="99">
        <v>4.6766204276559504</v>
      </c>
      <c r="O37" s="99">
        <v>4.7990542605212774</v>
      </c>
      <c r="P37" s="99">
        <v>5.6468727090935067</v>
      </c>
      <c r="Q37" s="99">
        <v>5.6897429365042225</v>
      </c>
      <c r="R37" s="99">
        <v>6.2274356616024091</v>
      </c>
      <c r="S37" s="99">
        <v>5.9916426013710851</v>
      </c>
      <c r="T37" s="99">
        <v>6.2373201253564474</v>
      </c>
      <c r="U37" s="99">
        <v>5.8897643975239014</v>
      </c>
      <c r="V37" s="99">
        <v>3.8992447919197839</v>
      </c>
      <c r="W37" s="99">
        <v>3.6302680911958114</v>
      </c>
      <c r="X37" s="99">
        <v>2.4982578925377803</v>
      </c>
      <c r="Y37" s="99">
        <v>1.9709547814241457</v>
      </c>
      <c r="DA37" s="63" t="s">
        <v>4460</v>
      </c>
    </row>
    <row r="38" spans="1:105" ht="12" customHeight="1" x14ac:dyDescent="0.25">
      <c r="A38" s="108" t="s">
        <v>52</v>
      </c>
      <c r="B38" s="98"/>
      <c r="C38" s="99">
        <v>11.109937966489097</v>
      </c>
      <c r="D38" s="99">
        <v>11.278133014980869</v>
      </c>
      <c r="E38" s="99">
        <v>10.834851052018951</v>
      </c>
      <c r="F38" s="99">
        <v>10.295895133475588</v>
      </c>
      <c r="G38" s="99">
        <v>9.7824626757667126</v>
      </c>
      <c r="H38" s="99">
        <v>9.0192613699038962</v>
      </c>
      <c r="I38" s="99">
        <v>8.1647315082643459</v>
      </c>
      <c r="J38" s="99">
        <v>8.9000140199393911</v>
      </c>
      <c r="K38" s="99">
        <v>9.0441406432065286</v>
      </c>
      <c r="L38" s="99">
        <v>9.7300866962589385</v>
      </c>
      <c r="M38" s="99">
        <v>10.202191687629153</v>
      </c>
      <c r="N38" s="99">
        <v>9.2387957631341884</v>
      </c>
      <c r="O38" s="99">
        <v>8.4802574772385348</v>
      </c>
      <c r="P38" s="99">
        <v>8.5745849006162942</v>
      </c>
      <c r="Q38" s="99">
        <v>8.057825629411461</v>
      </c>
      <c r="R38" s="99">
        <v>8.4349702838443914</v>
      </c>
      <c r="S38" s="99">
        <v>8.616306810474974</v>
      </c>
      <c r="T38" s="99">
        <v>9.1497169484718199</v>
      </c>
      <c r="U38" s="99">
        <v>8.7407617445338559</v>
      </c>
      <c r="V38" s="99">
        <v>8.6564010497845398</v>
      </c>
      <c r="W38" s="99">
        <v>8.7641096687810354</v>
      </c>
      <c r="X38" s="99">
        <v>8.5769273027942177</v>
      </c>
      <c r="Y38" s="99">
        <v>7.3435354501005996</v>
      </c>
      <c r="DA38" s="63" t="s">
        <v>4461</v>
      </c>
    </row>
    <row r="39" spans="1:105" ht="12" customHeight="1" x14ac:dyDescent="0.25">
      <c r="A39" s="121" t="s">
        <v>54</v>
      </c>
      <c r="B39" s="122"/>
      <c r="C39" s="123">
        <v>11.123562051182814</v>
      </c>
      <c r="D39" s="123">
        <v>10.248169653201227</v>
      </c>
      <c r="E39" s="123">
        <v>10.208299949484228</v>
      </c>
      <c r="F39" s="123">
        <v>8.7487448638659657</v>
      </c>
      <c r="G39" s="123">
        <v>7.4761060565563788</v>
      </c>
      <c r="H39" s="123">
        <v>7.935336491635919</v>
      </c>
      <c r="I39" s="123">
        <v>7.6480848706479945</v>
      </c>
      <c r="J39" s="123">
        <v>7.8160827108151381</v>
      </c>
      <c r="K39" s="123">
        <v>7.1196979683927264</v>
      </c>
      <c r="L39" s="123">
        <v>7.3415851771988647</v>
      </c>
      <c r="M39" s="123">
        <v>7.3126486970235733</v>
      </c>
      <c r="N39" s="123">
        <v>6.9035470219645161</v>
      </c>
      <c r="O39" s="123">
        <v>6.2642574658973817</v>
      </c>
      <c r="P39" s="123">
        <v>5.6774863212301918</v>
      </c>
      <c r="Q39" s="123">
        <v>5.7249467029597856</v>
      </c>
      <c r="R39" s="123">
        <v>6.0027744087196426</v>
      </c>
      <c r="S39" s="123">
        <v>6.5003604617894606</v>
      </c>
      <c r="T39" s="123">
        <v>6.3478393169969323</v>
      </c>
      <c r="U39" s="123">
        <v>6.064804768972234</v>
      </c>
      <c r="V39" s="123">
        <v>5.605588695485193</v>
      </c>
      <c r="W39" s="123">
        <v>5.9945788071198045</v>
      </c>
      <c r="X39" s="123">
        <v>6.0773153624647493</v>
      </c>
      <c r="Y39" s="123">
        <v>5.4680635189113911</v>
      </c>
      <c r="DA39" s="130" t="s">
        <v>4462</v>
      </c>
    </row>
    <row r="40" spans="1:105" ht="12" customHeight="1" x14ac:dyDescent="0.25">
      <c r="A40" s="97" t="s">
        <v>50</v>
      </c>
      <c r="B40" s="98"/>
      <c r="C40" s="99">
        <v>14.342241226354416</v>
      </c>
      <c r="D40" s="99">
        <v>13.174723851191137</v>
      </c>
      <c r="E40" s="99">
        <v>14.282684366827331</v>
      </c>
      <c r="F40" s="99">
        <v>11.301532196716762</v>
      </c>
      <c r="G40" s="99">
        <v>9.2579464371385232</v>
      </c>
      <c r="H40" s="99">
        <v>9.2156323188536113</v>
      </c>
      <c r="I40" s="99">
        <v>9.038794397870058</v>
      </c>
      <c r="J40" s="99">
        <v>9.1097835351602701</v>
      </c>
      <c r="K40" s="99">
        <v>8.6033605737852437</v>
      </c>
      <c r="L40" s="99">
        <v>8.6968170354806862</v>
      </c>
      <c r="M40" s="99">
        <v>9.6586563527756457</v>
      </c>
      <c r="N40" s="99">
        <v>8.863837198797361</v>
      </c>
      <c r="O40" s="99">
        <v>7.9325886557838965</v>
      </c>
      <c r="P40" s="99">
        <v>7.0275174330112558</v>
      </c>
      <c r="Q40" s="99">
        <v>7.0927766525309526</v>
      </c>
      <c r="R40" s="99">
        <v>7.4387637895547032</v>
      </c>
      <c r="S40" s="99">
        <v>8.5673285224023239</v>
      </c>
      <c r="T40" s="99">
        <v>8.576836951104255</v>
      </c>
      <c r="U40" s="99">
        <v>8.3708808690020806</v>
      </c>
      <c r="V40" s="99">
        <v>7.5211864370999635</v>
      </c>
      <c r="W40" s="99">
        <v>7.9396316703412833</v>
      </c>
      <c r="X40" s="99">
        <v>7.5088274928144427</v>
      </c>
      <c r="Y40" s="99">
        <v>6.8363124092006702</v>
      </c>
      <c r="DA40" s="63" t="s">
        <v>4463</v>
      </c>
    </row>
    <row r="41" spans="1:105" ht="12" customHeight="1" x14ac:dyDescent="0.25">
      <c r="A41" s="109" t="s">
        <v>120</v>
      </c>
      <c r="B41" s="33"/>
      <c r="C41" s="110">
        <v>9.7100915423313197</v>
      </c>
      <c r="D41" s="110">
        <v>8.9672844970908354</v>
      </c>
      <c r="E41" s="110">
        <v>8.4375672207673436</v>
      </c>
      <c r="F41" s="110">
        <v>7.770261407287288</v>
      </c>
      <c r="G41" s="110">
        <v>6.9756925717092155</v>
      </c>
      <c r="H41" s="110">
        <v>7.6135247284727159</v>
      </c>
      <c r="I41" s="110">
        <v>7.2553600225648003</v>
      </c>
      <c r="J41" s="110">
        <v>7.2814914584462826</v>
      </c>
      <c r="K41" s="110">
        <v>6.5961646516133436</v>
      </c>
      <c r="L41" s="110">
        <v>6.9183236434171205</v>
      </c>
      <c r="M41" s="110">
        <v>6.4719959537124128</v>
      </c>
      <c r="N41" s="110">
        <v>6.1096904968573051</v>
      </c>
      <c r="O41" s="110">
        <v>5.7045440188876171</v>
      </c>
      <c r="P41" s="110">
        <v>5.3178206524816005</v>
      </c>
      <c r="Q41" s="110">
        <v>5.4534872114391844</v>
      </c>
      <c r="R41" s="110">
        <v>5.711551901507911</v>
      </c>
      <c r="S41" s="110">
        <v>6.0945829706695545</v>
      </c>
      <c r="T41" s="110">
        <v>5.9479016391699497</v>
      </c>
      <c r="U41" s="110">
        <v>5.6352447609825349</v>
      </c>
      <c r="V41" s="110">
        <v>5.2000390383756354</v>
      </c>
      <c r="W41" s="110">
        <v>5.4927234753430989</v>
      </c>
      <c r="X41" s="110">
        <v>5.6183537537423405</v>
      </c>
      <c r="Y41" s="110">
        <v>4.973411211725594</v>
      </c>
      <c r="DA41" s="60" t="s">
        <v>4464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198.65904153951823</v>
      </c>
      <c r="D43" s="118">
        <f t="shared" si="14"/>
        <v>177.4216302586965</v>
      </c>
      <c r="E43" s="118">
        <f t="shared" si="14"/>
        <v>178.69913281837825</v>
      </c>
      <c r="F43" s="118">
        <f t="shared" si="14"/>
        <v>169.04819623725368</v>
      </c>
      <c r="G43" s="118">
        <f t="shared" si="14"/>
        <v>183.14382593677476</v>
      </c>
      <c r="H43" s="118">
        <f t="shared" si="14"/>
        <v>183.01645380235223</v>
      </c>
      <c r="I43" s="118">
        <f t="shared" si="14"/>
        <v>144.12644253175546</v>
      </c>
      <c r="J43" s="118">
        <f t="shared" si="14"/>
        <v>161.25369436873899</v>
      </c>
      <c r="K43" s="118">
        <f t="shared" si="14"/>
        <v>149.17073141957215</v>
      </c>
      <c r="L43" s="118">
        <f t="shared" si="14"/>
        <v>151.04010117275959</v>
      </c>
      <c r="M43" s="118">
        <f t="shared" si="14"/>
        <v>130.98937888220308</v>
      </c>
      <c r="N43" s="118">
        <f t="shared" si="14"/>
        <v>130.60601010924458</v>
      </c>
      <c r="O43" s="118">
        <f t="shared" si="14"/>
        <v>122.7673019788281</v>
      </c>
      <c r="P43" s="118">
        <f t="shared" si="14"/>
        <v>94.813133180412905</v>
      </c>
      <c r="Q43" s="118">
        <f t="shared" si="14"/>
        <v>87.515252732635446</v>
      </c>
      <c r="R43" s="118">
        <f t="shared" ref="R43:V43" si="15">R44+R47+R49+R58</f>
        <v>93.455527459473686</v>
      </c>
      <c r="S43" s="118">
        <f t="shared" si="15"/>
        <v>98.2201426229378</v>
      </c>
      <c r="T43" s="118">
        <f t="shared" si="15"/>
        <v>91.134076620863254</v>
      </c>
      <c r="U43" s="118">
        <f t="shared" si="15"/>
        <v>90.761442721347976</v>
      </c>
      <c r="V43" s="118">
        <f t="shared" si="15"/>
        <v>86.379679770176551</v>
      </c>
      <c r="W43" s="118">
        <f t="shared" ref="W43:Y43" si="16">W44+W47+W49+W58</f>
        <v>74.216562875084136</v>
      </c>
      <c r="X43" s="118">
        <f t="shared" si="16"/>
        <v>67.138642021893816</v>
      </c>
      <c r="Y43" s="118">
        <f t="shared" si="16"/>
        <v>54.627404605590783</v>
      </c>
      <c r="DA43" s="129" t="s">
        <v>4465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169.85329800509649</v>
      </c>
      <c r="D44" s="123">
        <f t="shared" si="17"/>
        <v>149.42920494720863</v>
      </c>
      <c r="E44" s="123">
        <f t="shared" si="17"/>
        <v>151.37653353898429</v>
      </c>
      <c r="F44" s="123">
        <f t="shared" si="17"/>
        <v>142.75615403430953</v>
      </c>
      <c r="G44" s="123">
        <f t="shared" si="17"/>
        <v>153.91897825098039</v>
      </c>
      <c r="H44" s="123">
        <f t="shared" si="17"/>
        <v>151.01722670461137</v>
      </c>
      <c r="I44" s="123">
        <f t="shared" si="17"/>
        <v>116.34258009260088</v>
      </c>
      <c r="J44" s="123">
        <f t="shared" si="17"/>
        <v>130.65371439954353</v>
      </c>
      <c r="K44" s="123">
        <f t="shared" si="17"/>
        <v>121.70226010019987</v>
      </c>
      <c r="L44" s="123">
        <f t="shared" si="17"/>
        <v>123.44409530242744</v>
      </c>
      <c r="M44" s="123">
        <f t="shared" si="17"/>
        <v>105.22561185745057</v>
      </c>
      <c r="N44" s="123">
        <f t="shared" si="17"/>
        <v>104.98033516854497</v>
      </c>
      <c r="O44" s="123">
        <f t="shared" si="17"/>
        <v>100.38645043995588</v>
      </c>
      <c r="P44" s="123">
        <f t="shared" si="17"/>
        <v>74.402695188590755</v>
      </c>
      <c r="Q44" s="123">
        <f t="shared" si="17"/>
        <v>68.596257647663023</v>
      </c>
      <c r="R44" s="123">
        <f t="shared" ref="R44:V44" si="18">SUM(R45:R46)</f>
        <v>71.186071555527462</v>
      </c>
      <c r="S44" s="123">
        <f t="shared" si="18"/>
        <v>72.888619693055446</v>
      </c>
      <c r="T44" s="123">
        <f t="shared" si="18"/>
        <v>67.350844363316668</v>
      </c>
      <c r="U44" s="123">
        <f t="shared" si="18"/>
        <v>66.414689208618185</v>
      </c>
      <c r="V44" s="123">
        <f t="shared" si="18"/>
        <v>64.868273410904749</v>
      </c>
      <c r="W44" s="123">
        <f t="shared" ref="W44:Y44" si="19">SUM(W45:W46)</f>
        <v>52.564267916021088</v>
      </c>
      <c r="X44" s="123">
        <f t="shared" si="19"/>
        <v>43.240824860554739</v>
      </c>
      <c r="Y44" s="123">
        <f t="shared" si="19"/>
        <v>31.983422513121493</v>
      </c>
      <c r="DA44" s="130" t="s">
        <v>4466</v>
      </c>
    </row>
    <row r="45" spans="1:105" ht="12" customHeight="1" x14ac:dyDescent="0.25">
      <c r="A45" s="97" t="s">
        <v>212</v>
      </c>
      <c r="B45" s="98"/>
      <c r="C45" s="99">
        <v>167.70472219042912</v>
      </c>
      <c r="D45" s="99">
        <v>147.58219354436852</v>
      </c>
      <c r="E45" s="99">
        <v>149.57330946970052</v>
      </c>
      <c r="F45" s="99">
        <v>141.12106196316944</v>
      </c>
      <c r="G45" s="99">
        <v>152.08644339366953</v>
      </c>
      <c r="H45" s="99">
        <v>149.18267113583653</v>
      </c>
      <c r="I45" s="99">
        <v>114.98758871108556</v>
      </c>
      <c r="J45" s="99">
        <v>129.11273172853336</v>
      </c>
      <c r="K45" s="99">
        <v>120.28815125945323</v>
      </c>
      <c r="L45" s="99">
        <v>121.98517261772159</v>
      </c>
      <c r="M45" s="99">
        <v>103.97740522711325</v>
      </c>
      <c r="N45" s="99">
        <v>103.70555720443815</v>
      </c>
      <c r="O45" s="99">
        <v>99.112981184204344</v>
      </c>
      <c r="P45" s="99">
        <v>73.420321162672636</v>
      </c>
      <c r="Q45" s="99">
        <v>67.701837263458359</v>
      </c>
      <c r="R45" s="99">
        <v>70.23205415497624</v>
      </c>
      <c r="S45" s="99">
        <v>71.890575485746595</v>
      </c>
      <c r="T45" s="99">
        <v>66.425890679214362</v>
      </c>
      <c r="U45" s="99">
        <v>65.515386053213732</v>
      </c>
      <c r="V45" s="99">
        <v>64.015436638396721</v>
      </c>
      <c r="W45" s="99">
        <v>51.877130948605682</v>
      </c>
      <c r="X45" s="99">
        <v>42.673848593754911</v>
      </c>
      <c r="Y45" s="99">
        <v>31.559166861039913</v>
      </c>
      <c r="DA45" s="63" t="s">
        <v>4467</v>
      </c>
    </row>
    <row r="46" spans="1:105" ht="12" customHeight="1" x14ac:dyDescent="0.25">
      <c r="A46" s="97" t="s">
        <v>53</v>
      </c>
      <c r="B46" s="98"/>
      <c r="C46" s="99">
        <v>2.1485758146673652</v>
      </c>
      <c r="D46" s="99">
        <v>1.8470114028401221</v>
      </c>
      <c r="E46" s="99">
        <v>1.8032240692837824</v>
      </c>
      <c r="F46" s="99">
        <v>1.635092071140092</v>
      </c>
      <c r="G46" s="99">
        <v>1.8325348573108693</v>
      </c>
      <c r="H46" s="99">
        <v>1.834555568774848</v>
      </c>
      <c r="I46" s="99">
        <v>1.3549913815153243</v>
      </c>
      <c r="J46" s="99">
        <v>1.540982671010181</v>
      </c>
      <c r="K46" s="99">
        <v>1.4141088407466398</v>
      </c>
      <c r="L46" s="99">
        <v>1.4589226847058472</v>
      </c>
      <c r="M46" s="99">
        <v>1.2482066303373269</v>
      </c>
      <c r="N46" s="99">
        <v>1.2747779641068151</v>
      </c>
      <c r="O46" s="99">
        <v>1.2734692557515375</v>
      </c>
      <c r="P46" s="99">
        <v>0.9823740259181204</v>
      </c>
      <c r="Q46" s="99">
        <v>0.89442038420465897</v>
      </c>
      <c r="R46" s="99">
        <v>0.95401740055121897</v>
      </c>
      <c r="S46" s="99">
        <v>0.99804420730885246</v>
      </c>
      <c r="T46" s="99">
        <v>0.92495368410230816</v>
      </c>
      <c r="U46" s="99">
        <v>0.89930315540444761</v>
      </c>
      <c r="V46" s="99">
        <v>0.85283677250802836</v>
      </c>
      <c r="W46" s="99">
        <v>0.6871369674154082</v>
      </c>
      <c r="X46" s="99">
        <v>0.56697626679982527</v>
      </c>
      <c r="Y46" s="99">
        <v>0.42425565208157917</v>
      </c>
      <c r="DA46" s="63" t="s">
        <v>4468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0.36345080671394464</v>
      </c>
      <c r="D47" s="123">
        <f t="shared" si="20"/>
        <v>0.26499161410530625</v>
      </c>
      <c r="E47" s="123">
        <f t="shared" si="20"/>
        <v>0.67068641142116714</v>
      </c>
      <c r="F47" s="123">
        <f t="shared" si="20"/>
        <v>0.60129914251897154</v>
      </c>
      <c r="G47" s="123">
        <f t="shared" si="20"/>
        <v>0.70294282436162181</v>
      </c>
      <c r="H47" s="123">
        <f t="shared" si="20"/>
        <v>0.72554038044061908</v>
      </c>
      <c r="I47" s="123">
        <f t="shared" si="20"/>
        <v>0.68120643852692297</v>
      </c>
      <c r="J47" s="123">
        <f t="shared" si="20"/>
        <v>0.45737568013912738</v>
      </c>
      <c r="K47" s="123">
        <f t="shared" si="20"/>
        <v>0.59148348251289495</v>
      </c>
      <c r="L47" s="123">
        <f t="shared" si="20"/>
        <v>0.58330072015684176</v>
      </c>
      <c r="M47" s="123">
        <f t="shared" si="20"/>
        <v>0.46662677408844283</v>
      </c>
      <c r="N47" s="123">
        <f t="shared" si="20"/>
        <v>0.71213558377605701</v>
      </c>
      <c r="O47" s="123">
        <f t="shared" si="20"/>
        <v>0.3629067421982114</v>
      </c>
      <c r="P47" s="123">
        <f t="shared" si="20"/>
        <v>0.18039070586041508</v>
      </c>
      <c r="Q47" s="123">
        <f t="shared" si="20"/>
        <v>8.6524849875464965E-2</v>
      </c>
      <c r="R47" s="123">
        <f t="shared" si="20"/>
        <v>0.37158662241846879</v>
      </c>
      <c r="S47" s="123">
        <f t="shared" si="20"/>
        <v>0.51341472967088375</v>
      </c>
      <c r="T47" s="123">
        <f t="shared" si="20"/>
        <v>0.30297640234436585</v>
      </c>
      <c r="U47" s="123">
        <f t="shared" si="20"/>
        <v>0.42278103860471344</v>
      </c>
      <c r="V47" s="123">
        <f t="shared" si="20"/>
        <v>0.48738944758156127</v>
      </c>
      <c r="W47" s="123">
        <f t="shared" si="20"/>
        <v>0.54968483775658106</v>
      </c>
      <c r="X47" s="123">
        <f t="shared" si="20"/>
        <v>0.34863323887343334</v>
      </c>
      <c r="Y47" s="123">
        <f t="shared" si="20"/>
        <v>0.57815393308865837</v>
      </c>
      <c r="DA47" s="130" t="s">
        <v>4469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0.36345080671394464</v>
      </c>
      <c r="D48" s="99">
        <f>RES_hhdet_in_fech!D48/RES_summary!D$21</f>
        <v>0.26499161410530625</v>
      </c>
      <c r="E48" s="99">
        <f>RES_hhdet_in_fech!E48/RES_summary!E$21</f>
        <v>0.67068641142116714</v>
      </c>
      <c r="F48" s="99">
        <f>RES_hhdet_in_fech!F48/RES_summary!F$21</f>
        <v>0.60129914251897154</v>
      </c>
      <c r="G48" s="99">
        <f>RES_hhdet_in_fech!G48/RES_summary!G$21</f>
        <v>0.70294282436162181</v>
      </c>
      <c r="H48" s="99">
        <f>RES_hhdet_in_fech!H48/RES_summary!H$21</f>
        <v>0.72554038044061908</v>
      </c>
      <c r="I48" s="99">
        <f>RES_hhdet_in_fech!I48/RES_summary!I$21</f>
        <v>0.68120643852692297</v>
      </c>
      <c r="J48" s="99">
        <f>RES_hhdet_in_fech!J48/RES_summary!J$21</f>
        <v>0.45737568013912738</v>
      </c>
      <c r="K48" s="99">
        <f>RES_hhdet_in_fech!K48/RES_summary!K$21</f>
        <v>0.59148348251289495</v>
      </c>
      <c r="L48" s="99">
        <f>RES_hhdet_in_fech!L48/RES_summary!L$21</f>
        <v>0.58330072015684176</v>
      </c>
      <c r="M48" s="99">
        <f>RES_hhdet_in_fech!M48/RES_summary!M$21</f>
        <v>0.46662677408844283</v>
      </c>
      <c r="N48" s="99">
        <f>RES_hhdet_in_fech!N48/RES_summary!N$21</f>
        <v>0.71213558377605701</v>
      </c>
      <c r="O48" s="99">
        <f>RES_hhdet_in_fech!O48/RES_summary!O$21</f>
        <v>0.3629067421982114</v>
      </c>
      <c r="P48" s="99">
        <f>RES_hhdet_in_fech!P48/RES_summary!P$21</f>
        <v>0.18039070586041508</v>
      </c>
      <c r="Q48" s="99">
        <f>RES_hhdet_in_fech!Q48/RES_summary!Q$21</f>
        <v>8.6524849875464965E-2</v>
      </c>
      <c r="R48" s="99">
        <f>RES_hhdet_in_fech!R48/RES_summary!R$21</f>
        <v>0.37158662241846879</v>
      </c>
      <c r="S48" s="99">
        <f>RES_hhdet_in_fech!S48/RES_summary!S$21</f>
        <v>0.51341472967088375</v>
      </c>
      <c r="T48" s="99">
        <f>RES_hhdet_in_fech!T48/RES_summary!T$21</f>
        <v>0.30297640234436585</v>
      </c>
      <c r="U48" s="99">
        <f>RES_hhdet_in_fech!U48/RES_summary!U$21</f>
        <v>0.42278103860471344</v>
      </c>
      <c r="V48" s="99">
        <f>RES_hhdet_in_fech!V48/RES_summary!V$21</f>
        <v>0.48738944758156127</v>
      </c>
      <c r="W48" s="99">
        <f>RES_hhdet_in_fech!W48/RES_summary!W$21</f>
        <v>0.54968483775658106</v>
      </c>
      <c r="X48" s="99">
        <f>RES_hhdet_in_fech!X48/RES_summary!X$21</f>
        <v>0.34863323887343334</v>
      </c>
      <c r="Y48" s="99">
        <f>RES_hhdet_in_fech!Y48/RES_summary!Y$21</f>
        <v>0.57815393308865837</v>
      </c>
      <c r="DA48" s="63" t="s">
        <v>4470</v>
      </c>
    </row>
    <row r="49" spans="1:105" ht="12" customHeight="1" x14ac:dyDescent="0.25">
      <c r="A49" s="121" t="s">
        <v>55</v>
      </c>
      <c r="B49" s="122"/>
      <c r="C49" s="123">
        <v>20.807544831310782</v>
      </c>
      <c r="D49" s="123">
        <v>20.244966241307541</v>
      </c>
      <c r="E49" s="123">
        <v>19.323240655145334</v>
      </c>
      <c r="F49" s="123">
        <v>18.314792533881484</v>
      </c>
      <c r="G49" s="123">
        <v>20.832344563470638</v>
      </c>
      <c r="H49" s="123">
        <v>23.031773856641859</v>
      </c>
      <c r="I49" s="123">
        <v>19.412216077988496</v>
      </c>
      <c r="J49" s="123">
        <v>22.487335746569631</v>
      </c>
      <c r="K49" s="123">
        <v>19.909841466003645</v>
      </c>
      <c r="L49" s="123">
        <v>19.914742751612778</v>
      </c>
      <c r="M49" s="123">
        <v>18.954931136780157</v>
      </c>
      <c r="N49" s="123">
        <v>18.480007839919725</v>
      </c>
      <c r="O49" s="123">
        <v>15.891316444536177</v>
      </c>
      <c r="P49" s="123">
        <v>14.425831207758312</v>
      </c>
      <c r="Q49" s="123">
        <v>13.379349313153813</v>
      </c>
      <c r="R49" s="123">
        <v>16.243871643462967</v>
      </c>
      <c r="S49" s="123">
        <v>18.621275198571464</v>
      </c>
      <c r="T49" s="123">
        <v>17.603049901674755</v>
      </c>
      <c r="U49" s="123">
        <v>18.054206121387281</v>
      </c>
      <c r="V49" s="123">
        <v>15.375622858237131</v>
      </c>
      <c r="W49" s="123">
        <v>14.987604735472452</v>
      </c>
      <c r="X49" s="123">
        <v>17.193138196212413</v>
      </c>
      <c r="Y49" s="123">
        <v>16.478530210226811</v>
      </c>
      <c r="DA49" s="130" t="s">
        <v>4471</v>
      </c>
    </row>
    <row r="50" spans="1:105" ht="12" customHeight="1" x14ac:dyDescent="0.25">
      <c r="A50" s="97" t="s">
        <v>138</v>
      </c>
      <c r="B50" s="98"/>
      <c r="C50" s="99">
        <v>26.457627089026388</v>
      </c>
      <c r="D50" s="99">
        <v>26.1594781680752</v>
      </c>
      <c r="E50" s="99">
        <v>25.255630130963404</v>
      </c>
      <c r="F50" s="99">
        <v>24.904138200862423</v>
      </c>
      <c r="G50" s="99">
        <v>25.86396228229588</v>
      </c>
      <c r="H50" s="99">
        <v>27.723332618282679</v>
      </c>
      <c r="I50" s="99">
        <v>21.270840420945596</v>
      </c>
      <c r="J50" s="99">
        <v>25.567700793959574</v>
      </c>
      <c r="K50" s="99">
        <v>23.461273593664565</v>
      </c>
      <c r="L50" s="99">
        <v>23.116143648307357</v>
      </c>
      <c r="M50" s="99">
        <v>22.249075632881087</v>
      </c>
      <c r="N50" s="99">
        <v>21.498388655510222</v>
      </c>
      <c r="O50" s="99">
        <v>17.602203656257931</v>
      </c>
      <c r="P50" s="99">
        <v>19.644217007751994</v>
      </c>
      <c r="Q50" s="99">
        <v>17.712375172751415</v>
      </c>
      <c r="R50" s="99">
        <v>19.467384718332998</v>
      </c>
      <c r="S50" s="99">
        <v>20.392813894177994</v>
      </c>
      <c r="T50" s="99">
        <v>18.754881021724461</v>
      </c>
      <c r="U50" s="99">
        <v>20.027646188949848</v>
      </c>
      <c r="V50" s="99">
        <v>19.136105728597531</v>
      </c>
      <c r="W50" s="99">
        <v>16.432070938599445</v>
      </c>
      <c r="X50" s="99">
        <v>19.363097842062032</v>
      </c>
      <c r="Y50" s="99">
        <v>18.196735121468336</v>
      </c>
      <c r="DA50" s="63" t="s">
        <v>4472</v>
      </c>
    </row>
    <row r="51" spans="1:105" ht="12" customHeight="1" x14ac:dyDescent="0.25">
      <c r="A51" s="97" t="s">
        <v>137</v>
      </c>
      <c r="B51" s="98"/>
      <c r="C51" s="99">
        <v>22.013427920128638</v>
      </c>
      <c r="D51" s="99">
        <v>22.315225719735807</v>
      </c>
      <c r="E51" s="99">
        <v>22.275636778945433</v>
      </c>
      <c r="F51" s="99">
        <v>17.587766490462709</v>
      </c>
      <c r="G51" s="99">
        <v>22.830766373509011</v>
      </c>
      <c r="H51" s="99">
        <v>24.434299697333103</v>
      </c>
      <c r="I51" s="99">
        <v>16.682750343233085</v>
      </c>
      <c r="J51" s="99">
        <v>22.185599248223813</v>
      </c>
      <c r="K51" s="99">
        <v>20.740140176640832</v>
      </c>
      <c r="L51" s="99">
        <v>15.887442740981049</v>
      </c>
      <c r="M51" s="99">
        <v>16.802619856881726</v>
      </c>
      <c r="N51" s="99">
        <v>20.538431498550977</v>
      </c>
      <c r="O51" s="99">
        <v>12.816494823511954</v>
      </c>
      <c r="P51" s="99">
        <v>17.905233667085461</v>
      </c>
      <c r="Q51" s="99">
        <v>14.934193434101532</v>
      </c>
      <c r="R51" s="99">
        <v>18.126614075368376</v>
      </c>
      <c r="S51" s="99">
        <v>19.822685395656901</v>
      </c>
      <c r="T51" s="99">
        <v>16.195476482905953</v>
      </c>
      <c r="U51" s="99">
        <v>19.331439572637809</v>
      </c>
      <c r="V51" s="99">
        <v>20.188346072720716</v>
      </c>
      <c r="W51" s="99">
        <v>13.370473853674058</v>
      </c>
      <c r="X51" s="99">
        <v>14.474092520348069</v>
      </c>
      <c r="Y51" s="99">
        <v>16.705161640553801</v>
      </c>
      <c r="DA51" s="63" t="s">
        <v>4473</v>
      </c>
    </row>
    <row r="52" spans="1:105" ht="12" customHeight="1" x14ac:dyDescent="0.25">
      <c r="A52" s="100" t="s">
        <v>212</v>
      </c>
      <c r="B52" s="101"/>
      <c r="C52" s="102">
        <v>11.638776839214932</v>
      </c>
      <c r="D52" s="102">
        <v>12.233920519868986</v>
      </c>
      <c r="E52" s="102">
        <v>12.010925053089949</v>
      </c>
      <c r="F52" s="102">
        <v>9.5674785153735584</v>
      </c>
      <c r="G52" s="102">
        <v>12.91527938431717</v>
      </c>
      <c r="H52" s="102">
        <v>13.553207403961183</v>
      </c>
      <c r="I52" s="102">
        <v>10.892108943366367</v>
      </c>
      <c r="J52" s="102">
        <v>12.52702773296693</v>
      </c>
      <c r="K52" s="102">
        <v>12.669007554984116</v>
      </c>
      <c r="L52" s="102">
        <v>8.7531732767631993</v>
      </c>
      <c r="M52" s="102">
        <v>8.1206061792240618</v>
      </c>
      <c r="N52" s="102">
        <v>11.366059531337754</v>
      </c>
      <c r="O52" s="102">
        <v>3.4879571410753321</v>
      </c>
      <c r="P52" s="102">
        <v>9.1622194122771976</v>
      </c>
      <c r="Q52" s="102">
        <v>8.1551457238742149</v>
      </c>
      <c r="R52" s="102">
        <v>10.429517161680474</v>
      </c>
      <c r="S52" s="102">
        <v>11.066030086343245</v>
      </c>
      <c r="T52" s="102">
        <v>8.1857151773656174</v>
      </c>
      <c r="U52" s="102">
        <v>9.4027495322876362</v>
      </c>
      <c r="V52" s="102">
        <v>9.9060909565458957</v>
      </c>
      <c r="W52" s="102">
        <v>4.9668409427474733</v>
      </c>
      <c r="X52" s="102">
        <v>4.4713234540478481</v>
      </c>
      <c r="Y52" s="102">
        <v>7.5712019402221635</v>
      </c>
      <c r="DA52" s="131" t="s">
        <v>4474</v>
      </c>
    </row>
    <row r="53" spans="1:105" ht="12" customHeight="1" x14ac:dyDescent="0.25">
      <c r="A53" s="103" t="s">
        <v>52</v>
      </c>
      <c r="B53" s="104"/>
      <c r="C53" s="105">
        <v>10.374651080913702</v>
      </c>
      <c r="D53" s="105">
        <v>10.08130519986682</v>
      </c>
      <c r="E53" s="105">
        <v>10.26471172585549</v>
      </c>
      <c r="F53" s="105">
        <v>8.0202879750891487</v>
      </c>
      <c r="G53" s="105">
        <v>9.9154869891918409</v>
      </c>
      <c r="H53" s="105">
        <v>10.881092293371923</v>
      </c>
      <c r="I53" s="105">
        <v>5.7906413998667166</v>
      </c>
      <c r="J53" s="105">
        <v>9.6585715152568881</v>
      </c>
      <c r="K53" s="105">
        <v>8.0711326216567194</v>
      </c>
      <c r="L53" s="105">
        <v>7.134269464217847</v>
      </c>
      <c r="M53" s="105">
        <v>8.6820136776576629</v>
      </c>
      <c r="N53" s="105">
        <v>9.1723719672132145</v>
      </c>
      <c r="O53" s="105">
        <v>9.3285376824366217</v>
      </c>
      <c r="P53" s="105">
        <v>8.7430142548082603</v>
      </c>
      <c r="Q53" s="105">
        <v>6.7790477102273172</v>
      </c>
      <c r="R53" s="105">
        <v>7.6970969136879015</v>
      </c>
      <c r="S53" s="105">
        <v>8.7566553093136594</v>
      </c>
      <c r="T53" s="105">
        <v>8.0097613055403354</v>
      </c>
      <c r="U53" s="105">
        <v>9.9286900403501672</v>
      </c>
      <c r="V53" s="105">
        <v>10.282255116174825</v>
      </c>
      <c r="W53" s="105">
        <v>8.4036329109265839</v>
      </c>
      <c r="X53" s="105">
        <v>10.002769066300219</v>
      </c>
      <c r="Y53" s="105">
        <v>9.1339597003316335</v>
      </c>
      <c r="DA53" s="132" t="s">
        <v>4475</v>
      </c>
    </row>
    <row r="54" spans="1:105" ht="12" customHeight="1" x14ac:dyDescent="0.25">
      <c r="A54" s="106" t="s">
        <v>122</v>
      </c>
      <c r="B54" s="101"/>
      <c r="C54" s="102">
        <v>17.474717524751131</v>
      </c>
      <c r="D54" s="102">
        <v>16.861170673974055</v>
      </c>
      <c r="E54" s="102">
        <v>16.003591430107388</v>
      </c>
      <c r="F54" s="102">
        <v>15.562888294744845</v>
      </c>
      <c r="G54" s="102">
        <v>16.617467740453797</v>
      </c>
      <c r="H54" s="102">
        <v>18.352016426440898</v>
      </c>
      <c r="I54" s="102">
        <v>16.712958126032532</v>
      </c>
      <c r="J54" s="102">
        <v>17.27509022546862</v>
      </c>
      <c r="K54" s="102">
        <v>15.532940618787332</v>
      </c>
      <c r="L54" s="102">
        <v>16.285678871528166</v>
      </c>
      <c r="M54" s="102">
        <v>15.487399931602175</v>
      </c>
      <c r="N54" s="102">
        <v>15.911913868516745</v>
      </c>
      <c r="O54" s="102">
        <v>15.277406808305416</v>
      </c>
      <c r="P54" s="102">
        <v>14.819642926926536</v>
      </c>
      <c r="Q54" s="102">
        <v>12.319221118516053</v>
      </c>
      <c r="R54" s="102">
        <v>15.210115992195931</v>
      </c>
      <c r="S54" s="102">
        <v>16.70269354593562</v>
      </c>
      <c r="T54" s="102">
        <v>16.639076633581428</v>
      </c>
      <c r="U54" s="102">
        <v>14.72295596687653</v>
      </c>
      <c r="V54" s="102">
        <v>13.622106363824805</v>
      </c>
      <c r="W54" s="102">
        <v>13.908046492043457</v>
      </c>
      <c r="X54" s="102">
        <v>13.742573326301365</v>
      </c>
      <c r="Y54" s="102">
        <v>11.163985285581575</v>
      </c>
      <c r="DA54" s="131" t="s">
        <v>4476</v>
      </c>
    </row>
    <row r="55" spans="1:105" ht="12" customHeight="1" x14ac:dyDescent="0.25">
      <c r="A55" s="107" t="s">
        <v>121</v>
      </c>
      <c r="B55" s="104"/>
      <c r="C55" s="105">
        <v>14.604910955111254</v>
      </c>
      <c r="D55" s="105">
        <v>14.941787433847583</v>
      </c>
      <c r="E55" s="105">
        <v>14.576928609678143</v>
      </c>
      <c r="F55" s="105">
        <v>13.777407795446646</v>
      </c>
      <c r="G55" s="105">
        <v>17.158671941881323</v>
      </c>
      <c r="H55" s="105">
        <v>18.357660997185977</v>
      </c>
      <c r="I55" s="105">
        <v>16.494922701433737</v>
      </c>
      <c r="J55" s="105">
        <v>16.714233855827935</v>
      </c>
      <c r="K55" s="105">
        <v>15.605433657362823</v>
      </c>
      <c r="L55" s="105">
        <v>14.56608125135884</v>
      </c>
      <c r="M55" s="105">
        <v>17.178070220957586</v>
      </c>
      <c r="N55" s="105">
        <v>15.255821197345837</v>
      </c>
      <c r="O55" s="105">
        <v>14.697294423853545</v>
      </c>
      <c r="P55" s="105">
        <v>12.965414825835159</v>
      </c>
      <c r="Q55" s="105">
        <v>11.380813097444928</v>
      </c>
      <c r="R55" s="105">
        <v>11.212441299694726</v>
      </c>
      <c r="S55" s="105">
        <v>13.483886229000463</v>
      </c>
      <c r="T55" s="105">
        <v>13.037116284728294</v>
      </c>
      <c r="U55" s="105">
        <v>12.234873801116366</v>
      </c>
      <c r="V55" s="105">
        <v>12.832102146025933</v>
      </c>
      <c r="W55" s="105">
        <v>13.017481918794655</v>
      </c>
      <c r="X55" s="105">
        <v>14.232005982562191</v>
      </c>
      <c r="Y55" s="105">
        <v>11.900795814331238</v>
      </c>
      <c r="DA55" s="132" t="s">
        <v>4477</v>
      </c>
    </row>
    <row r="56" spans="1:105" ht="12" customHeight="1" x14ac:dyDescent="0.25">
      <c r="A56" s="108" t="s">
        <v>53</v>
      </c>
      <c r="B56" s="98"/>
      <c r="C56" s="99">
        <v>5.2750485982266309</v>
      </c>
      <c r="D56" s="99">
        <v>5.4131816821971688</v>
      </c>
      <c r="E56" s="99">
        <v>5.3735759400614196</v>
      </c>
      <c r="F56" s="99">
        <v>4.6675622328787654</v>
      </c>
      <c r="G56" s="99">
        <v>7.3409347664721478</v>
      </c>
      <c r="H56" s="99">
        <v>7.9669916226928974</v>
      </c>
      <c r="I56" s="99">
        <v>6.546959863897353</v>
      </c>
      <c r="J56" s="99">
        <v>6.3778596329834292</v>
      </c>
      <c r="K56" s="99">
        <v>6.1753323029117837</v>
      </c>
      <c r="L56" s="99">
        <v>5.2173276735329184</v>
      </c>
      <c r="M56" s="99">
        <v>7.5549367685874946</v>
      </c>
      <c r="N56" s="99">
        <v>6.213454098711801</v>
      </c>
      <c r="O56" s="99">
        <v>6.4467010377419882</v>
      </c>
      <c r="P56" s="99">
        <v>4.9316993226372814</v>
      </c>
      <c r="Q56" s="99">
        <v>3.3988487792568955</v>
      </c>
      <c r="R56" s="99">
        <v>2.3447927331451139</v>
      </c>
      <c r="S56" s="99">
        <v>3.7222419183917341</v>
      </c>
      <c r="T56" s="99">
        <v>3.7100232746218968</v>
      </c>
      <c r="U56" s="99">
        <v>2.7653205707256792</v>
      </c>
      <c r="V56" s="99">
        <v>3.8230108035401988</v>
      </c>
      <c r="W56" s="99">
        <v>3.0026272402670355</v>
      </c>
      <c r="X56" s="99">
        <v>4.060745243905731</v>
      </c>
      <c r="Y56" s="99">
        <v>2.4515954381775416</v>
      </c>
      <c r="DA56" s="63" t="s">
        <v>4478</v>
      </c>
    </row>
    <row r="57" spans="1:105" ht="12" customHeight="1" x14ac:dyDescent="0.25">
      <c r="A57" s="108" t="s">
        <v>52</v>
      </c>
      <c r="B57" s="98"/>
      <c r="C57" s="99">
        <v>9.3298623568846253</v>
      </c>
      <c r="D57" s="99">
        <v>9.5286057516504137</v>
      </c>
      <c r="E57" s="99">
        <v>9.2033526696167218</v>
      </c>
      <c r="F57" s="99">
        <v>9.1098455625678785</v>
      </c>
      <c r="G57" s="99">
        <v>9.8177371754091691</v>
      </c>
      <c r="H57" s="99">
        <v>10.390669374493076</v>
      </c>
      <c r="I57" s="99">
        <v>9.9479628375363838</v>
      </c>
      <c r="J57" s="99">
        <v>10.33637422284451</v>
      </c>
      <c r="K57" s="99">
        <v>9.4301013544510432</v>
      </c>
      <c r="L57" s="99">
        <v>9.348753577825919</v>
      </c>
      <c r="M57" s="99">
        <v>9.6231334523700891</v>
      </c>
      <c r="N57" s="99">
        <v>9.0423670986340401</v>
      </c>
      <c r="O57" s="99">
        <v>8.2505933861115555</v>
      </c>
      <c r="P57" s="99">
        <v>8.0337155031978771</v>
      </c>
      <c r="Q57" s="99">
        <v>7.9819643181880311</v>
      </c>
      <c r="R57" s="99">
        <v>8.8676485665496099</v>
      </c>
      <c r="S57" s="99">
        <v>9.7616443106087338</v>
      </c>
      <c r="T57" s="99">
        <v>9.3270930101063971</v>
      </c>
      <c r="U57" s="99">
        <v>9.4695532303906909</v>
      </c>
      <c r="V57" s="99">
        <v>9.009091342485732</v>
      </c>
      <c r="W57" s="99">
        <v>10.014854678527618</v>
      </c>
      <c r="X57" s="99">
        <v>10.171260738656462</v>
      </c>
      <c r="Y57" s="99">
        <v>9.4492003761536996</v>
      </c>
      <c r="DA57" s="63" t="s">
        <v>4479</v>
      </c>
    </row>
    <row r="58" spans="1:105" ht="12" customHeight="1" x14ac:dyDescent="0.25">
      <c r="A58" s="121" t="s">
        <v>54</v>
      </c>
      <c r="B58" s="122"/>
      <c r="C58" s="123">
        <v>7.6347478963969904</v>
      </c>
      <c r="D58" s="123">
        <v>7.4824674560750406</v>
      </c>
      <c r="E58" s="123">
        <v>7.3286722128274677</v>
      </c>
      <c r="F58" s="123">
        <v>7.3759505265437024</v>
      </c>
      <c r="G58" s="123">
        <v>7.6895602979621236</v>
      </c>
      <c r="H58" s="123">
        <v>8.2419128606583918</v>
      </c>
      <c r="I58" s="123">
        <v>7.69043992263913</v>
      </c>
      <c r="J58" s="123">
        <v>7.6552685424866782</v>
      </c>
      <c r="K58" s="123">
        <v>6.967146370855744</v>
      </c>
      <c r="L58" s="123">
        <v>7.0979623985625144</v>
      </c>
      <c r="M58" s="123">
        <v>6.3422091138839232</v>
      </c>
      <c r="N58" s="123">
        <v>6.4335315170038205</v>
      </c>
      <c r="O58" s="123">
        <v>6.1266283521378444</v>
      </c>
      <c r="P58" s="123">
        <v>5.8042160782034191</v>
      </c>
      <c r="Q58" s="123">
        <v>5.453120921943146</v>
      </c>
      <c r="R58" s="123">
        <v>5.6539976380647952</v>
      </c>
      <c r="S58" s="123">
        <v>6.1968330016400053</v>
      </c>
      <c r="T58" s="123">
        <v>5.8772059535274597</v>
      </c>
      <c r="U58" s="123">
        <v>5.8697663527378046</v>
      </c>
      <c r="V58" s="123">
        <v>5.6483940534531021</v>
      </c>
      <c r="W58" s="123">
        <v>6.1150053858340074</v>
      </c>
      <c r="X58" s="123">
        <v>6.3560457262532282</v>
      </c>
      <c r="Y58" s="123">
        <v>5.5872979491538244</v>
      </c>
      <c r="DA58" s="130" t="s">
        <v>4480</v>
      </c>
    </row>
    <row r="59" spans="1:105" ht="12" customHeight="1" x14ac:dyDescent="0.25">
      <c r="A59" s="97" t="s">
        <v>50</v>
      </c>
      <c r="B59" s="98"/>
      <c r="C59" s="99">
        <v>9.342280872902192</v>
      </c>
      <c r="D59" s="99">
        <v>9.1032563683005669</v>
      </c>
      <c r="E59" s="99">
        <v>8.6970219552321488</v>
      </c>
      <c r="F59" s="99">
        <v>8.0899927965726253</v>
      </c>
      <c r="G59" s="99">
        <v>9.5093810288319887</v>
      </c>
      <c r="H59" s="99">
        <v>9.2954787084642181</v>
      </c>
      <c r="I59" s="99">
        <v>9.7827490271362585</v>
      </c>
      <c r="J59" s="99">
        <v>9.5154058715055623</v>
      </c>
      <c r="K59" s="99">
        <v>9.1111328584736579</v>
      </c>
      <c r="L59" s="99">
        <v>9.0734984628647268</v>
      </c>
      <c r="M59" s="99">
        <v>8.1829845624751787</v>
      </c>
      <c r="N59" s="99">
        <v>7.5443761749834186</v>
      </c>
      <c r="O59" s="99">
        <v>7.5871837602932342</v>
      </c>
      <c r="P59" s="99">
        <v>7.2016872982571236</v>
      </c>
      <c r="Q59" s="99">
        <v>7.3321345864357497</v>
      </c>
      <c r="R59" s="99">
        <v>7.8067370018204159</v>
      </c>
      <c r="S59" s="99">
        <v>8.4149155297655334</v>
      </c>
      <c r="T59" s="99">
        <v>8.6471653527844072</v>
      </c>
      <c r="U59" s="99">
        <v>8.6913575275788038</v>
      </c>
      <c r="V59" s="99">
        <v>8.5233697730349665</v>
      </c>
      <c r="W59" s="99">
        <v>8.8805505694370197</v>
      </c>
      <c r="X59" s="99">
        <v>8.0900363069938575</v>
      </c>
      <c r="Y59" s="99">
        <v>7.6832499562220624</v>
      </c>
      <c r="DA59" s="63" t="s">
        <v>4481</v>
      </c>
    </row>
    <row r="60" spans="1:105" ht="12" customHeight="1" x14ac:dyDescent="0.25">
      <c r="A60" s="109" t="s">
        <v>120</v>
      </c>
      <c r="B60" s="33"/>
      <c r="C60" s="110">
        <v>7.3402629915940185</v>
      </c>
      <c r="D60" s="110">
        <v>7.1906669009066686</v>
      </c>
      <c r="E60" s="110">
        <v>7.0506920610407811</v>
      </c>
      <c r="F60" s="110">
        <v>7.2096988172052958</v>
      </c>
      <c r="G60" s="110">
        <v>7.3602162071923996</v>
      </c>
      <c r="H60" s="110">
        <v>8.0938884394810433</v>
      </c>
      <c r="I60" s="110">
        <v>7.3422294150492364</v>
      </c>
      <c r="J60" s="110">
        <v>7.3856481779592844</v>
      </c>
      <c r="K60" s="110">
        <v>6.5608090382593716</v>
      </c>
      <c r="L60" s="110">
        <v>6.7586050546684513</v>
      </c>
      <c r="M60" s="110">
        <v>6.0025149531893884</v>
      </c>
      <c r="N60" s="110">
        <v>6.2495999739246866</v>
      </c>
      <c r="O60" s="110">
        <v>5.889033049281247</v>
      </c>
      <c r="P60" s="110">
        <v>5.6506357544625159</v>
      </c>
      <c r="Q60" s="110">
        <v>5.1782352630671378</v>
      </c>
      <c r="R60" s="110">
        <v>5.3469700946342034</v>
      </c>
      <c r="S60" s="110">
        <v>5.9333329559641541</v>
      </c>
      <c r="T60" s="110">
        <v>5.5644049482760494</v>
      </c>
      <c r="U60" s="110">
        <v>5.506267971663859</v>
      </c>
      <c r="V60" s="110">
        <v>5.2101513519442335</v>
      </c>
      <c r="W60" s="110">
        <v>5.7370912421942855</v>
      </c>
      <c r="X60" s="110">
        <v>6.1831727694943277</v>
      </c>
      <c r="Y60" s="110">
        <v>5.4309008151864813</v>
      </c>
      <c r="DA60" s="60" t="s">
        <v>4482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170.70502777760325</v>
      </c>
      <c r="D62" s="118">
        <f t="shared" si="21"/>
        <v>163.52272579903257</v>
      </c>
      <c r="E62" s="118">
        <f t="shared" si="21"/>
        <v>160.970805276557</v>
      </c>
      <c r="F62" s="118">
        <f t="shared" si="21"/>
        <v>158.93772807235698</v>
      </c>
      <c r="G62" s="118">
        <f t="shared" si="21"/>
        <v>158.11337936403609</v>
      </c>
      <c r="H62" s="118">
        <f t="shared" si="21"/>
        <v>148.88783836415024</v>
      </c>
      <c r="I62" s="118">
        <f t="shared" si="21"/>
        <v>133.90157233618461</v>
      </c>
      <c r="J62" s="118">
        <f t="shared" si="21"/>
        <v>134.88929611003218</v>
      </c>
      <c r="K62" s="118">
        <f t="shared" si="21"/>
        <v>133.85854098212212</v>
      </c>
      <c r="L62" s="118">
        <f t="shared" si="21"/>
        <v>140.69098917888076</v>
      </c>
      <c r="M62" s="118">
        <f t="shared" si="21"/>
        <v>120.15349919689244</v>
      </c>
      <c r="N62" s="118">
        <f t="shared" si="21"/>
        <v>124.37957816366628</v>
      </c>
      <c r="O62" s="118">
        <f t="shared" si="21"/>
        <v>118.92489021114237</v>
      </c>
      <c r="P62" s="118">
        <f t="shared" si="21"/>
        <v>91.322048351455564</v>
      </c>
      <c r="Q62" s="118">
        <f t="shared" si="21"/>
        <v>94.325553516756884</v>
      </c>
      <c r="R62" s="118">
        <f t="shared" ref="R62:V62" si="22">R63+R66+R68+R77</f>
        <v>92.014047474583663</v>
      </c>
      <c r="S62" s="118">
        <f t="shared" si="22"/>
        <v>87.914154736076142</v>
      </c>
      <c r="T62" s="118">
        <f t="shared" si="22"/>
        <v>82.820906593789573</v>
      </c>
      <c r="U62" s="118">
        <f t="shared" si="22"/>
        <v>77.600140667837465</v>
      </c>
      <c r="V62" s="118">
        <f t="shared" si="22"/>
        <v>73.475349422969558</v>
      </c>
      <c r="W62" s="118">
        <f t="shared" ref="W62:Y62" si="23">W63+W66+W68+W77</f>
        <v>77.923032946371393</v>
      </c>
      <c r="X62" s="118">
        <f t="shared" si="23"/>
        <v>59.586259069516565</v>
      </c>
      <c r="Y62" s="118">
        <f t="shared" si="23"/>
        <v>49.699928323458792</v>
      </c>
      <c r="DA62" s="129" t="s">
        <v>4483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143.63008039136963</v>
      </c>
      <c r="D63" s="123">
        <f t="shared" si="24"/>
        <v>135.24639635102739</v>
      </c>
      <c r="E63" s="123">
        <f t="shared" si="24"/>
        <v>132.0931875820022</v>
      </c>
      <c r="F63" s="123">
        <f t="shared" si="24"/>
        <v>131.67825343224158</v>
      </c>
      <c r="G63" s="123">
        <f t="shared" si="24"/>
        <v>130.15046480184355</v>
      </c>
      <c r="H63" s="123">
        <f t="shared" si="24"/>
        <v>121.64261658510156</v>
      </c>
      <c r="I63" s="123">
        <f t="shared" si="24"/>
        <v>107.19257285231697</v>
      </c>
      <c r="J63" s="123">
        <f t="shared" si="24"/>
        <v>108.52988747214168</v>
      </c>
      <c r="K63" s="123">
        <f t="shared" si="24"/>
        <v>108.97839568505839</v>
      </c>
      <c r="L63" s="123">
        <f t="shared" si="24"/>
        <v>115.53016158303497</v>
      </c>
      <c r="M63" s="123">
        <f t="shared" si="24"/>
        <v>97.093743148254916</v>
      </c>
      <c r="N63" s="123">
        <f t="shared" si="24"/>
        <v>100.95300722058407</v>
      </c>
      <c r="O63" s="123">
        <f t="shared" si="24"/>
        <v>97.522558277401046</v>
      </c>
      <c r="P63" s="123">
        <f t="shared" si="24"/>
        <v>71.226783754101348</v>
      </c>
      <c r="Q63" s="123">
        <f t="shared" si="24"/>
        <v>73.703960937891452</v>
      </c>
      <c r="R63" s="123">
        <f t="shared" ref="R63:V63" si="25">SUM(R64:R65)</f>
        <v>70.259233862103642</v>
      </c>
      <c r="S63" s="123">
        <f t="shared" si="25"/>
        <v>65.557603820741392</v>
      </c>
      <c r="T63" s="123">
        <f t="shared" si="25"/>
        <v>60.840181380972489</v>
      </c>
      <c r="U63" s="123">
        <f t="shared" si="25"/>
        <v>56.9915296695564</v>
      </c>
      <c r="V63" s="123">
        <f t="shared" si="25"/>
        <v>54.122046127025186</v>
      </c>
      <c r="W63" s="123">
        <f t="shared" ref="W63:Y63" si="26">SUM(W64:W65)</f>
        <v>56.259026124932248</v>
      </c>
      <c r="X63" s="123">
        <f t="shared" si="26"/>
        <v>41.57408615318861</v>
      </c>
      <c r="Y63" s="123">
        <f t="shared" si="26"/>
        <v>33.523614140252754</v>
      </c>
      <c r="DA63" s="130" t="s">
        <v>4484</v>
      </c>
    </row>
    <row r="64" spans="1:105" ht="12" customHeight="1" x14ac:dyDescent="0.25">
      <c r="A64" s="97" t="s">
        <v>213</v>
      </c>
      <c r="B64" s="98"/>
      <c r="C64" s="99">
        <v>141.72932125955361</v>
      </c>
      <c r="D64" s="99">
        <v>133.50112430612546</v>
      </c>
      <c r="E64" s="99">
        <v>130.4419010082527</v>
      </c>
      <c r="F64" s="99">
        <v>130.00744422034126</v>
      </c>
      <c r="G64" s="99">
        <v>128.50805885117697</v>
      </c>
      <c r="H64" s="99">
        <v>120.14691235746253</v>
      </c>
      <c r="I64" s="99">
        <v>105.86414918676137</v>
      </c>
      <c r="J64" s="99">
        <v>107.19806071281592</v>
      </c>
      <c r="K64" s="99">
        <v>107.65687912625198</v>
      </c>
      <c r="L64" s="99">
        <v>114.11368780903753</v>
      </c>
      <c r="M64" s="99">
        <v>95.932569486641512</v>
      </c>
      <c r="N64" s="99">
        <v>99.706836058860745</v>
      </c>
      <c r="O64" s="99">
        <v>96.247399211974965</v>
      </c>
      <c r="P64" s="99">
        <v>70.23950975354586</v>
      </c>
      <c r="Q64" s="99">
        <v>72.645386732150584</v>
      </c>
      <c r="R64" s="99">
        <v>69.251187654494387</v>
      </c>
      <c r="S64" s="99">
        <v>64.621670654798578</v>
      </c>
      <c r="T64" s="99">
        <v>59.965792954605838</v>
      </c>
      <c r="U64" s="99">
        <v>56.168004221378922</v>
      </c>
      <c r="V64" s="99">
        <v>53.346060764529184</v>
      </c>
      <c r="W64" s="99">
        <v>55.438312853042355</v>
      </c>
      <c r="X64" s="99">
        <v>40.926197984185215</v>
      </c>
      <c r="Y64" s="99">
        <v>33.032924959941234</v>
      </c>
      <c r="DA64" s="63" t="s">
        <v>4485</v>
      </c>
    </row>
    <row r="65" spans="1:105" ht="12" customHeight="1" x14ac:dyDescent="0.25">
      <c r="A65" s="97" t="s">
        <v>53</v>
      </c>
      <c r="B65" s="98"/>
      <c r="C65" s="99">
        <v>1.9007591318160044</v>
      </c>
      <c r="D65" s="99">
        <v>1.7452720449019121</v>
      </c>
      <c r="E65" s="99">
        <v>1.6512865737494968</v>
      </c>
      <c r="F65" s="99">
        <v>1.6708092119003313</v>
      </c>
      <c r="G65" s="99">
        <v>1.6424059506665953</v>
      </c>
      <c r="H65" s="99">
        <v>1.4957042276390384</v>
      </c>
      <c r="I65" s="99">
        <v>1.3284236655556048</v>
      </c>
      <c r="J65" s="99">
        <v>1.3318267593257624</v>
      </c>
      <c r="K65" s="99">
        <v>1.3215165588064135</v>
      </c>
      <c r="L65" s="99">
        <v>1.4164737739974451</v>
      </c>
      <c r="M65" s="99">
        <v>1.1611736616134103</v>
      </c>
      <c r="N65" s="99">
        <v>1.2461711617233304</v>
      </c>
      <c r="O65" s="99">
        <v>1.2751590654260854</v>
      </c>
      <c r="P65" s="99">
        <v>0.98727400055549352</v>
      </c>
      <c r="Q65" s="99">
        <v>1.0585742057408734</v>
      </c>
      <c r="R65" s="99">
        <v>1.0080462076092562</v>
      </c>
      <c r="S65" s="99">
        <v>0.93593316594281317</v>
      </c>
      <c r="T65" s="99">
        <v>0.87438842636664804</v>
      </c>
      <c r="U65" s="99">
        <v>0.82352544817747864</v>
      </c>
      <c r="V65" s="99">
        <v>0.77598536249599837</v>
      </c>
      <c r="W65" s="99">
        <v>0.82071327188989251</v>
      </c>
      <c r="X65" s="99">
        <v>0.64788816900339752</v>
      </c>
      <c r="Y65" s="99">
        <v>0.49068918031152298</v>
      </c>
      <c r="DA65" s="63" t="s">
        <v>4486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0.26722191221511965</v>
      </c>
      <c r="D66" s="123">
        <f t="shared" si="27"/>
        <v>0.39095443658141699</v>
      </c>
      <c r="E66" s="123">
        <f t="shared" si="27"/>
        <v>1.2924543502030426</v>
      </c>
      <c r="F66" s="123">
        <f t="shared" si="27"/>
        <v>0.44854868955317428</v>
      </c>
      <c r="G66" s="123">
        <f t="shared" si="27"/>
        <v>0.50044452896953773</v>
      </c>
      <c r="H66" s="123">
        <f t="shared" si="27"/>
        <v>0.50855697695808888</v>
      </c>
      <c r="I66" s="123">
        <f t="shared" si="27"/>
        <v>0.48034656748669252</v>
      </c>
      <c r="J66" s="123">
        <f t="shared" si="27"/>
        <v>0.66750474398169435</v>
      </c>
      <c r="K66" s="123">
        <f t="shared" si="27"/>
        <v>0.60062580587683823</v>
      </c>
      <c r="L66" s="123">
        <f t="shared" si="27"/>
        <v>0.38881439184350802</v>
      </c>
      <c r="M66" s="123">
        <f t="shared" si="27"/>
        <v>0.36911762369198725</v>
      </c>
      <c r="N66" s="123">
        <f t="shared" si="27"/>
        <v>0.64419374005551211</v>
      </c>
      <c r="O66" s="123">
        <f t="shared" si="27"/>
        <v>0.40013785751111602</v>
      </c>
      <c r="P66" s="123">
        <f t="shared" si="27"/>
        <v>0.14973966399701549</v>
      </c>
      <c r="Q66" s="123">
        <f t="shared" si="27"/>
        <v>0.19468467872548739</v>
      </c>
      <c r="R66" s="123">
        <f t="shared" si="27"/>
        <v>0.28767269962617947</v>
      </c>
      <c r="S66" s="123">
        <f t="shared" si="27"/>
        <v>0.36388510486902192</v>
      </c>
      <c r="T66" s="123">
        <f t="shared" si="27"/>
        <v>0.45633793728779853</v>
      </c>
      <c r="U66" s="123">
        <f t="shared" si="27"/>
        <v>0.42160698498390042</v>
      </c>
      <c r="V66" s="123">
        <f t="shared" si="27"/>
        <v>0.27507742566168247</v>
      </c>
      <c r="W66" s="123">
        <f t="shared" si="27"/>
        <v>0.25355621655335397</v>
      </c>
      <c r="X66" s="123">
        <f t="shared" si="27"/>
        <v>0.2961859592904777</v>
      </c>
      <c r="Y66" s="123">
        <f t="shared" si="27"/>
        <v>0.23854473081440239</v>
      </c>
      <c r="DA66" s="130" t="s">
        <v>4487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0.26722191221511965</v>
      </c>
      <c r="D67" s="99">
        <f>RES_hhdet_in_fech!D67/RES_summary!D$21</f>
        <v>0.39095443658141699</v>
      </c>
      <c r="E67" s="99">
        <f>RES_hhdet_in_fech!E67/RES_summary!E$21</f>
        <v>1.2924543502030426</v>
      </c>
      <c r="F67" s="99">
        <f>RES_hhdet_in_fech!F67/RES_summary!F$21</f>
        <v>0.44854868955317428</v>
      </c>
      <c r="G67" s="99">
        <f>RES_hhdet_in_fech!G67/RES_summary!G$21</f>
        <v>0.50044452896953773</v>
      </c>
      <c r="H67" s="99">
        <f>RES_hhdet_in_fech!H67/RES_summary!H$21</f>
        <v>0.50855697695808888</v>
      </c>
      <c r="I67" s="99">
        <f>RES_hhdet_in_fech!I67/RES_summary!I$21</f>
        <v>0.48034656748669252</v>
      </c>
      <c r="J67" s="99">
        <f>RES_hhdet_in_fech!J67/RES_summary!J$21</f>
        <v>0.66750474398169435</v>
      </c>
      <c r="K67" s="99">
        <f>RES_hhdet_in_fech!K67/RES_summary!K$21</f>
        <v>0.60062580587683823</v>
      </c>
      <c r="L67" s="99">
        <f>RES_hhdet_in_fech!L67/RES_summary!L$21</f>
        <v>0.38881439184350802</v>
      </c>
      <c r="M67" s="99">
        <f>RES_hhdet_in_fech!M67/RES_summary!M$21</f>
        <v>0.36911762369198725</v>
      </c>
      <c r="N67" s="99">
        <f>RES_hhdet_in_fech!N67/RES_summary!N$21</f>
        <v>0.64419374005551211</v>
      </c>
      <c r="O67" s="99">
        <f>RES_hhdet_in_fech!O67/RES_summary!O$21</f>
        <v>0.40013785751111602</v>
      </c>
      <c r="P67" s="99">
        <f>RES_hhdet_in_fech!P67/RES_summary!P$21</f>
        <v>0.14973966399701549</v>
      </c>
      <c r="Q67" s="99">
        <f>RES_hhdet_in_fech!Q67/RES_summary!Q$21</f>
        <v>0.19468467872548739</v>
      </c>
      <c r="R67" s="99">
        <f>RES_hhdet_in_fech!R67/RES_summary!R$21</f>
        <v>0.28767269962617947</v>
      </c>
      <c r="S67" s="99">
        <f>RES_hhdet_in_fech!S67/RES_summary!S$21</f>
        <v>0.36388510486902192</v>
      </c>
      <c r="T67" s="99">
        <f>RES_hhdet_in_fech!T67/RES_summary!T$21</f>
        <v>0.45633793728779853</v>
      </c>
      <c r="U67" s="99">
        <f>RES_hhdet_in_fech!U67/RES_summary!U$21</f>
        <v>0.42160698498390042</v>
      </c>
      <c r="V67" s="99">
        <f>RES_hhdet_in_fech!V67/RES_summary!V$21</f>
        <v>0.27507742566168247</v>
      </c>
      <c r="W67" s="99">
        <f>RES_hhdet_in_fech!W67/RES_summary!W$21</f>
        <v>0.25355621655335397</v>
      </c>
      <c r="X67" s="99">
        <f>RES_hhdet_in_fech!X67/RES_summary!X$21</f>
        <v>0.2961859592904777</v>
      </c>
      <c r="Y67" s="99">
        <f>RES_hhdet_in_fech!Y67/RES_summary!Y$21</f>
        <v>0.23854473081440239</v>
      </c>
      <c r="DA67" s="63" t="s">
        <v>4488</v>
      </c>
    </row>
    <row r="68" spans="1:105" ht="12" customHeight="1" x14ac:dyDescent="0.25">
      <c r="A68" s="121" t="s">
        <v>55</v>
      </c>
      <c r="B68" s="122"/>
      <c r="C68" s="123">
        <v>18.81567155883446</v>
      </c>
      <c r="D68" s="123">
        <v>19.553642693257242</v>
      </c>
      <c r="E68" s="123">
        <v>19.291889117864073</v>
      </c>
      <c r="F68" s="123">
        <v>18.597721844179148</v>
      </c>
      <c r="G68" s="123">
        <v>19.146412787656082</v>
      </c>
      <c r="H68" s="123">
        <v>18.30545644193618</v>
      </c>
      <c r="I68" s="123">
        <v>18.355735850723182</v>
      </c>
      <c r="J68" s="123">
        <v>17.781203602615051</v>
      </c>
      <c r="K68" s="123">
        <v>17.011139438950011</v>
      </c>
      <c r="L68" s="123">
        <v>17.424515937446536</v>
      </c>
      <c r="M68" s="123">
        <v>15.820009398185476</v>
      </c>
      <c r="N68" s="123">
        <v>16.20442869781817</v>
      </c>
      <c r="O68" s="123">
        <v>14.787191393900196</v>
      </c>
      <c r="P68" s="123">
        <v>13.871391850931321</v>
      </c>
      <c r="Q68" s="123">
        <v>14.296399560150693</v>
      </c>
      <c r="R68" s="123">
        <v>14.991365014450821</v>
      </c>
      <c r="S68" s="123">
        <v>15.150746399174439</v>
      </c>
      <c r="T68" s="123">
        <v>14.928546775776029</v>
      </c>
      <c r="U68" s="123">
        <v>13.762452325083787</v>
      </c>
      <c r="V68" s="123">
        <v>12.858531591744041</v>
      </c>
      <c r="W68" s="123">
        <v>14.713258200702526</v>
      </c>
      <c r="X68" s="123">
        <v>11.468480752898779</v>
      </c>
      <c r="Y68" s="123">
        <v>10.096232614233188</v>
      </c>
      <c r="DA68" s="130" t="s">
        <v>4489</v>
      </c>
    </row>
    <row r="69" spans="1:105" ht="12" customHeight="1" x14ac:dyDescent="0.25">
      <c r="A69" s="97" t="s">
        <v>134</v>
      </c>
      <c r="B69" s="98"/>
      <c r="C69" s="99">
        <v>19.014091851183078</v>
      </c>
      <c r="D69" s="99">
        <v>19.70217001665474</v>
      </c>
      <c r="E69" s="99">
        <v>19.542828000172307</v>
      </c>
      <c r="F69" s="99">
        <v>18.637441921088328</v>
      </c>
      <c r="G69" s="99">
        <v>19.135887967479519</v>
      </c>
      <c r="H69" s="99">
        <v>18.45727983743021</v>
      </c>
      <c r="I69" s="99">
        <v>18.439955311568458</v>
      </c>
      <c r="J69" s="99">
        <v>17.956208979869047</v>
      </c>
      <c r="K69" s="99">
        <v>16.926775529948529</v>
      </c>
      <c r="L69" s="99">
        <v>17.586507729495501</v>
      </c>
      <c r="M69" s="99">
        <v>15.982559504516187</v>
      </c>
      <c r="N69" s="99">
        <v>16.278541036161673</v>
      </c>
      <c r="O69" s="99">
        <v>14.750454204668992</v>
      </c>
      <c r="P69" s="99">
        <v>13.802926064337617</v>
      </c>
      <c r="Q69" s="99">
        <v>14.28368042198092</v>
      </c>
      <c r="R69" s="99">
        <v>14.953588008139468</v>
      </c>
      <c r="S69" s="99">
        <v>15.093752554976083</v>
      </c>
      <c r="T69" s="99">
        <v>14.914238334543743</v>
      </c>
      <c r="U69" s="99">
        <v>13.614206579077381</v>
      </c>
      <c r="V69" s="99">
        <v>12.629717105569663</v>
      </c>
      <c r="W69" s="99">
        <v>14.624720254637721</v>
      </c>
      <c r="X69" s="99">
        <v>11.517950618923134</v>
      </c>
      <c r="Y69" s="99">
        <v>9.5157407965171004</v>
      </c>
      <c r="DA69" s="63" t="s">
        <v>4490</v>
      </c>
    </row>
    <row r="70" spans="1:105" ht="12" customHeight="1" x14ac:dyDescent="0.25">
      <c r="A70" s="97" t="s">
        <v>133</v>
      </c>
      <c r="B70" s="98"/>
      <c r="C70" s="99">
        <v>15.783940532669277</v>
      </c>
      <c r="D70" s="99">
        <v>18.207090797355242</v>
      </c>
      <c r="E70" s="99">
        <v>17.852594699060887</v>
      </c>
      <c r="F70" s="99">
        <v>15.319491878905279</v>
      </c>
      <c r="G70" s="99">
        <v>18.555670500905077</v>
      </c>
      <c r="H70" s="99">
        <v>17.006101734722986</v>
      </c>
      <c r="I70" s="99">
        <v>16.001689524649368</v>
      </c>
      <c r="J70" s="99">
        <v>14.77271077071897</v>
      </c>
      <c r="K70" s="99">
        <v>14.692743577659767</v>
      </c>
      <c r="L70" s="99">
        <v>12.911457164242359</v>
      </c>
      <c r="M70" s="99">
        <v>11.267557660871097</v>
      </c>
      <c r="N70" s="99">
        <v>14.592193068733065</v>
      </c>
      <c r="O70" s="99">
        <v>12.813593665108627</v>
      </c>
      <c r="P70" s="99">
        <v>14.231633058072761</v>
      </c>
      <c r="Q70" s="99">
        <v>12.726709580875225</v>
      </c>
      <c r="R70" s="99">
        <v>14.262627036799628</v>
      </c>
      <c r="S70" s="99">
        <v>12.120732691903433</v>
      </c>
      <c r="T70" s="99">
        <v>15.735362385310838</v>
      </c>
      <c r="U70" s="99">
        <v>13.191055749455636</v>
      </c>
      <c r="V70" s="99">
        <v>11.245317556789418</v>
      </c>
      <c r="W70" s="99">
        <v>12.589917594325074</v>
      </c>
      <c r="X70" s="99">
        <v>7.5758909071466007</v>
      </c>
      <c r="Y70" s="99">
        <v>8.3893988484522559</v>
      </c>
      <c r="DA70" s="63" t="s">
        <v>4491</v>
      </c>
    </row>
    <row r="71" spans="1:105" ht="12" customHeight="1" x14ac:dyDescent="0.25">
      <c r="A71" s="100" t="s">
        <v>213</v>
      </c>
      <c r="B71" s="101"/>
      <c r="C71" s="102">
        <v>8.3715650559708692</v>
      </c>
      <c r="D71" s="102">
        <v>9.0493615857020995</v>
      </c>
      <c r="E71" s="102">
        <v>8.9169832186127032</v>
      </c>
      <c r="F71" s="102">
        <v>8.0741387447149346</v>
      </c>
      <c r="G71" s="102">
        <v>9.3869145754222298</v>
      </c>
      <c r="H71" s="102">
        <v>8.3663369767173528</v>
      </c>
      <c r="I71" s="102">
        <v>7.8773602448008413</v>
      </c>
      <c r="J71" s="102">
        <v>6.8919915639613896</v>
      </c>
      <c r="K71" s="102">
        <v>6.8691623701949025</v>
      </c>
      <c r="L71" s="102">
        <v>5.0793488284803159</v>
      </c>
      <c r="M71" s="102">
        <v>4.0850159674366813</v>
      </c>
      <c r="N71" s="102">
        <v>6.6832960227002616</v>
      </c>
      <c r="O71" s="102">
        <v>5.6746496116822085</v>
      </c>
      <c r="P71" s="102">
        <v>6.372466764061504</v>
      </c>
      <c r="Q71" s="102">
        <v>5.337492630057751</v>
      </c>
      <c r="R71" s="102">
        <v>6.0723684736086598</v>
      </c>
      <c r="S71" s="102">
        <v>4.7672667852678829</v>
      </c>
      <c r="T71" s="102">
        <v>6.7856546643897673</v>
      </c>
      <c r="U71" s="102">
        <v>5.4659859971806837</v>
      </c>
      <c r="V71" s="102">
        <v>4.1284819760772438</v>
      </c>
      <c r="W71" s="102">
        <v>4.9511926806137101</v>
      </c>
      <c r="X71" s="102">
        <v>1.5721969250088477</v>
      </c>
      <c r="Y71" s="102">
        <v>2.8123771959136676</v>
      </c>
      <c r="DA71" s="131" t="s">
        <v>4492</v>
      </c>
    </row>
    <row r="72" spans="1:105" ht="12" customHeight="1" x14ac:dyDescent="0.25">
      <c r="A72" s="103" t="s">
        <v>52</v>
      </c>
      <c r="B72" s="104"/>
      <c r="C72" s="105">
        <v>7.4123754766984069</v>
      </c>
      <c r="D72" s="105">
        <v>9.1577292116531375</v>
      </c>
      <c r="E72" s="105">
        <v>8.9356114804481805</v>
      </c>
      <c r="F72" s="105">
        <v>7.2453531341903439</v>
      </c>
      <c r="G72" s="105">
        <v>9.168755925482845</v>
      </c>
      <c r="H72" s="105">
        <v>8.6397647580056347</v>
      </c>
      <c r="I72" s="105">
        <v>8.1243292798485207</v>
      </c>
      <c r="J72" s="105">
        <v>7.8807192067575773</v>
      </c>
      <c r="K72" s="105">
        <v>7.8235812074648639</v>
      </c>
      <c r="L72" s="105">
        <v>7.8321083357620402</v>
      </c>
      <c r="M72" s="105">
        <v>7.1825416934344197</v>
      </c>
      <c r="N72" s="105">
        <v>7.9088970460328021</v>
      </c>
      <c r="O72" s="105">
        <v>7.1389440534264192</v>
      </c>
      <c r="P72" s="105">
        <v>7.8591662940112554</v>
      </c>
      <c r="Q72" s="105">
        <v>7.3892169508174685</v>
      </c>
      <c r="R72" s="105">
        <v>8.1902585631909677</v>
      </c>
      <c r="S72" s="105">
        <v>7.3534659066355461</v>
      </c>
      <c r="T72" s="105">
        <v>8.9497077209210669</v>
      </c>
      <c r="U72" s="105">
        <v>7.7250697522749538</v>
      </c>
      <c r="V72" s="105">
        <v>7.1168355807121788</v>
      </c>
      <c r="W72" s="105">
        <v>7.6387249137113606</v>
      </c>
      <c r="X72" s="105">
        <v>6.0036939821377509</v>
      </c>
      <c r="Y72" s="105">
        <v>5.5770216525385887</v>
      </c>
      <c r="DA72" s="132" t="s">
        <v>4493</v>
      </c>
    </row>
    <row r="73" spans="1:105" ht="12" customHeight="1" x14ac:dyDescent="0.25">
      <c r="A73" s="106" t="s">
        <v>122</v>
      </c>
      <c r="B73" s="101"/>
      <c r="C73" s="102">
        <v>18.084909116018409</v>
      </c>
      <c r="D73" s="102">
        <v>18.737484124865606</v>
      </c>
      <c r="E73" s="102">
        <v>18.336447759724731</v>
      </c>
      <c r="F73" s="102">
        <v>18.660864097815583</v>
      </c>
      <c r="G73" s="102">
        <v>19.357676844823558</v>
      </c>
      <c r="H73" s="102">
        <v>17.18998760172536</v>
      </c>
      <c r="I73" s="102">
        <v>18.054421268278073</v>
      </c>
      <c r="J73" s="102">
        <v>17.641393684390312</v>
      </c>
      <c r="K73" s="102">
        <v>18.748956649698673</v>
      </c>
      <c r="L73" s="102">
        <v>16.606336952411404</v>
      </c>
      <c r="M73" s="102">
        <v>14.371812750698952</v>
      </c>
      <c r="N73" s="102">
        <v>15.810986873627915</v>
      </c>
      <c r="O73" s="102">
        <v>15.843275538213504</v>
      </c>
      <c r="P73" s="102">
        <v>14.969888528035098</v>
      </c>
      <c r="Q73" s="102">
        <v>15.051747295616936</v>
      </c>
      <c r="R73" s="102">
        <v>15.742381506648709</v>
      </c>
      <c r="S73" s="102">
        <v>16.276277748568624</v>
      </c>
      <c r="T73" s="102">
        <v>15.291426484089572</v>
      </c>
      <c r="U73" s="102">
        <v>15.720112514042423</v>
      </c>
      <c r="V73" s="102">
        <v>15.030159809657679</v>
      </c>
      <c r="W73" s="102">
        <v>17.757464389729464</v>
      </c>
      <c r="X73" s="102">
        <v>16.503766634803188</v>
      </c>
      <c r="Y73" s="102">
        <v>13.620117304450677</v>
      </c>
      <c r="DA73" s="131" t="s">
        <v>4494</v>
      </c>
    </row>
    <row r="74" spans="1:105" ht="12" customHeight="1" x14ac:dyDescent="0.25">
      <c r="A74" s="107" t="s">
        <v>121</v>
      </c>
      <c r="B74" s="104"/>
      <c r="C74" s="105">
        <v>16.949610620891214</v>
      </c>
      <c r="D74" s="105">
        <v>17.079237681801992</v>
      </c>
      <c r="E74" s="105">
        <v>14.488441298609905</v>
      </c>
      <c r="F74" s="105">
        <v>15.836912494962492</v>
      </c>
      <c r="G74" s="105">
        <v>19.044038928706993</v>
      </c>
      <c r="H74" s="105">
        <v>16.731899760717006</v>
      </c>
      <c r="I74" s="105">
        <v>14.062722535197306</v>
      </c>
      <c r="J74" s="105">
        <v>15.768397232366334</v>
      </c>
      <c r="K74" s="105">
        <v>18.392177966712126</v>
      </c>
      <c r="L74" s="105">
        <v>15.559037761847527</v>
      </c>
      <c r="M74" s="105">
        <v>12.727233028237153</v>
      </c>
      <c r="N74" s="105">
        <v>14.876705457883123</v>
      </c>
      <c r="O74" s="105">
        <v>14.361877340509613</v>
      </c>
      <c r="P74" s="105">
        <v>13.489926553514133</v>
      </c>
      <c r="Q74" s="105">
        <v>13.20363482809868</v>
      </c>
      <c r="R74" s="105">
        <v>14.721550550087349</v>
      </c>
      <c r="S74" s="105">
        <v>15.174592164127866</v>
      </c>
      <c r="T74" s="105">
        <v>14.549260344561461</v>
      </c>
      <c r="U74" s="105">
        <v>14.230033800165856</v>
      </c>
      <c r="V74" s="105">
        <v>13.842946210272789</v>
      </c>
      <c r="W74" s="105">
        <v>15.077496702424826</v>
      </c>
      <c r="X74" s="105">
        <v>11.251385003484771</v>
      </c>
      <c r="Y74" s="105">
        <v>12.082081643288779</v>
      </c>
      <c r="DA74" s="132" t="s">
        <v>4495</v>
      </c>
    </row>
    <row r="75" spans="1:105" ht="12" customHeight="1" x14ac:dyDescent="0.25">
      <c r="A75" s="108" t="s">
        <v>53</v>
      </c>
      <c r="B75" s="98"/>
      <c r="C75" s="99">
        <v>7.6676942375372361</v>
      </c>
      <c r="D75" s="99">
        <v>7.0031303938446596</v>
      </c>
      <c r="E75" s="99">
        <v>5.0079015781680232</v>
      </c>
      <c r="F75" s="99">
        <v>5.7533219563669746</v>
      </c>
      <c r="G75" s="99">
        <v>8.6682974404090611</v>
      </c>
      <c r="H75" s="99">
        <v>6.6771353386168624</v>
      </c>
      <c r="I75" s="99">
        <v>5.303729861036298</v>
      </c>
      <c r="J75" s="99">
        <v>6.5031487912174768</v>
      </c>
      <c r="K75" s="99">
        <v>8.6468385096030627</v>
      </c>
      <c r="L75" s="99">
        <v>7.1818837866149785</v>
      </c>
      <c r="M75" s="99">
        <v>4.2708384300976006</v>
      </c>
      <c r="N75" s="99">
        <v>5.9210799081082888</v>
      </c>
      <c r="O75" s="99">
        <v>4.867491332249144</v>
      </c>
      <c r="P75" s="99">
        <v>4.4279916764201825</v>
      </c>
      <c r="Q75" s="99">
        <v>4.0689315326856175</v>
      </c>
      <c r="R75" s="99">
        <v>5.0870484774358289</v>
      </c>
      <c r="S75" s="99">
        <v>5.7041420968581305</v>
      </c>
      <c r="T75" s="99">
        <v>5.3213300432108754</v>
      </c>
      <c r="U75" s="99">
        <v>5.1622504832411984</v>
      </c>
      <c r="V75" s="99">
        <v>4.9997692374163121</v>
      </c>
      <c r="W75" s="99">
        <v>5.0012667107902358</v>
      </c>
      <c r="X75" s="99">
        <v>3.6929428566680778</v>
      </c>
      <c r="Y75" s="99">
        <v>3.6792113050802886</v>
      </c>
      <c r="DA75" s="63" t="s">
        <v>4496</v>
      </c>
    </row>
    <row r="76" spans="1:105" ht="12" customHeight="1" x14ac:dyDescent="0.25">
      <c r="A76" s="108" t="s">
        <v>52</v>
      </c>
      <c r="B76" s="98"/>
      <c r="C76" s="99">
        <v>9.2819163833539804</v>
      </c>
      <c r="D76" s="99">
        <v>10.076107287957335</v>
      </c>
      <c r="E76" s="99">
        <v>9.4805397204418824</v>
      </c>
      <c r="F76" s="99">
        <v>10.083590538595516</v>
      </c>
      <c r="G76" s="99">
        <v>10.375741488297926</v>
      </c>
      <c r="H76" s="99">
        <v>10.054764422100144</v>
      </c>
      <c r="I76" s="99">
        <v>8.7589926741610089</v>
      </c>
      <c r="J76" s="99">
        <v>9.2652484411488558</v>
      </c>
      <c r="K76" s="99">
        <v>9.7453394571090612</v>
      </c>
      <c r="L76" s="99">
        <v>8.3771539752325541</v>
      </c>
      <c r="M76" s="99">
        <v>8.4563945981395516</v>
      </c>
      <c r="N76" s="99">
        <v>8.9556255497748296</v>
      </c>
      <c r="O76" s="99">
        <v>9.4943860082604665</v>
      </c>
      <c r="P76" s="99">
        <v>9.0619348770939503</v>
      </c>
      <c r="Q76" s="99">
        <v>9.1347032954130611</v>
      </c>
      <c r="R76" s="99">
        <v>9.6345020726515198</v>
      </c>
      <c r="S76" s="99">
        <v>9.4704500672697378</v>
      </c>
      <c r="T76" s="99">
        <v>9.2279303013505807</v>
      </c>
      <c r="U76" s="99">
        <v>9.0677833169246593</v>
      </c>
      <c r="V76" s="99">
        <v>8.8431769728564777</v>
      </c>
      <c r="W76" s="99">
        <v>10.076229991634589</v>
      </c>
      <c r="X76" s="99">
        <v>7.5584421468166951</v>
      </c>
      <c r="Y76" s="99">
        <v>8.4028703382084906</v>
      </c>
      <c r="DA76" s="63" t="s">
        <v>4497</v>
      </c>
    </row>
    <row r="77" spans="1:105" ht="12" customHeight="1" x14ac:dyDescent="0.25">
      <c r="A77" s="121" t="s">
        <v>54</v>
      </c>
      <c r="B77" s="122"/>
      <c r="C77" s="123">
        <v>7.9920539151840533</v>
      </c>
      <c r="D77" s="123">
        <v>8.3317323181665355</v>
      </c>
      <c r="E77" s="123">
        <v>8.2932742264876858</v>
      </c>
      <c r="F77" s="123">
        <v>8.2132041063830794</v>
      </c>
      <c r="G77" s="123">
        <v>8.3160572455669275</v>
      </c>
      <c r="H77" s="123">
        <v>8.4312083601544234</v>
      </c>
      <c r="I77" s="123">
        <v>7.8729170656577612</v>
      </c>
      <c r="J77" s="123">
        <v>7.9107002912937485</v>
      </c>
      <c r="K77" s="123">
        <v>7.268380052236882</v>
      </c>
      <c r="L77" s="123">
        <v>7.3474972665557434</v>
      </c>
      <c r="M77" s="123">
        <v>6.8706290267600565</v>
      </c>
      <c r="N77" s="123">
        <v>6.5779485052085214</v>
      </c>
      <c r="O77" s="123">
        <v>6.2150026823300104</v>
      </c>
      <c r="P77" s="123">
        <v>6.0741330824258863</v>
      </c>
      <c r="Q77" s="123">
        <v>6.1305083399892517</v>
      </c>
      <c r="R77" s="123">
        <v>6.4757758984030156</v>
      </c>
      <c r="S77" s="123">
        <v>6.8419194112912871</v>
      </c>
      <c r="T77" s="123">
        <v>6.5958404997532538</v>
      </c>
      <c r="U77" s="123">
        <v>6.4245516882133655</v>
      </c>
      <c r="V77" s="123">
        <v>6.2196942785386353</v>
      </c>
      <c r="W77" s="123">
        <v>6.6971924041832569</v>
      </c>
      <c r="X77" s="123">
        <v>6.2475062041387037</v>
      </c>
      <c r="Y77" s="123">
        <v>5.8415368381584463</v>
      </c>
      <c r="DA77" s="130" t="s">
        <v>4498</v>
      </c>
    </row>
    <row r="78" spans="1:105" ht="12" customHeight="1" x14ac:dyDescent="0.25">
      <c r="A78" s="97" t="s">
        <v>190</v>
      </c>
      <c r="B78" s="98"/>
      <c r="C78" s="99">
        <v>8.6169553099490255</v>
      </c>
      <c r="D78" s="99">
        <v>8.9599543742308896</v>
      </c>
      <c r="E78" s="99">
        <v>9.0227017569477912</v>
      </c>
      <c r="F78" s="99">
        <v>8.6704620407154511</v>
      </c>
      <c r="G78" s="99">
        <v>8.95452024977868</v>
      </c>
      <c r="H78" s="99">
        <v>8.9080725312651161</v>
      </c>
      <c r="I78" s="99">
        <v>8.2184106299089112</v>
      </c>
      <c r="J78" s="99">
        <v>8.2301050022460984</v>
      </c>
      <c r="K78" s="99">
        <v>7.5305501945008775</v>
      </c>
      <c r="L78" s="99">
        <v>7.7767302514445493</v>
      </c>
      <c r="M78" s="99">
        <v>7.3853939286569066</v>
      </c>
      <c r="N78" s="99">
        <v>6.7553582161950745</v>
      </c>
      <c r="O78" s="99">
        <v>6.4670354296450023</v>
      </c>
      <c r="P78" s="99">
        <v>6.3309312483086408</v>
      </c>
      <c r="Q78" s="99">
        <v>6.5868609757051111</v>
      </c>
      <c r="R78" s="99">
        <v>7.083250655210735</v>
      </c>
      <c r="S78" s="99">
        <v>7.5502951589566445</v>
      </c>
      <c r="T78" s="99">
        <v>7.3861810908303598</v>
      </c>
      <c r="U78" s="99">
        <v>7.1999653057903776</v>
      </c>
      <c r="V78" s="99">
        <v>7.015970267820216</v>
      </c>
      <c r="W78" s="99">
        <v>7.6425045761304382</v>
      </c>
      <c r="X78" s="99">
        <v>6.48145861720631</v>
      </c>
      <c r="Y78" s="99">
        <v>6.1949709327287801</v>
      </c>
      <c r="DA78" s="63" t="s">
        <v>4499</v>
      </c>
    </row>
    <row r="79" spans="1:105" ht="12" customHeight="1" x14ac:dyDescent="0.25">
      <c r="A79" s="109" t="s">
        <v>120</v>
      </c>
      <c r="B79" s="33"/>
      <c r="C79" s="110">
        <v>7.1915104430038719</v>
      </c>
      <c r="D79" s="110">
        <v>7.4507067186776466</v>
      </c>
      <c r="E79" s="110">
        <v>7.4298482524763809</v>
      </c>
      <c r="F79" s="110">
        <v>7.6174957583221428</v>
      </c>
      <c r="G79" s="110">
        <v>7.3981154951941521</v>
      </c>
      <c r="H79" s="110">
        <v>7.7998824603476891</v>
      </c>
      <c r="I79" s="110">
        <v>7.4247039441410756</v>
      </c>
      <c r="J79" s="110">
        <v>7.4990303294197611</v>
      </c>
      <c r="K79" s="110">
        <v>6.7672967595696356</v>
      </c>
      <c r="L79" s="110">
        <v>6.7807904588659369</v>
      </c>
      <c r="M79" s="110">
        <v>5.716957854537343</v>
      </c>
      <c r="N79" s="110">
        <v>6.2539731468696713</v>
      </c>
      <c r="O79" s="110">
        <v>5.7239234757566742</v>
      </c>
      <c r="P79" s="110">
        <v>5.6956122255797341</v>
      </c>
      <c r="Q79" s="110">
        <v>5.7098899280127764</v>
      </c>
      <c r="R79" s="110">
        <v>5.7460874966148081</v>
      </c>
      <c r="S79" s="110">
        <v>6.0543117122990111</v>
      </c>
      <c r="T79" s="110">
        <v>5.6739102880204948</v>
      </c>
      <c r="U79" s="110">
        <v>5.2206439846018249</v>
      </c>
      <c r="V79" s="110">
        <v>5.0203002316452769</v>
      </c>
      <c r="W79" s="110">
        <v>5.4575537638765725</v>
      </c>
      <c r="X79" s="110">
        <v>5.83319024860727</v>
      </c>
      <c r="Y79" s="110">
        <v>5.1174850189309504</v>
      </c>
      <c r="DA79" s="60" t="s">
        <v>4500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204</v>
      </c>
      <c r="B81" s="117"/>
      <c r="C81" s="118">
        <f t="shared" ref="C81:Q81" si="28">C82+C85+C87+C100</f>
        <v>143.50935903414955</v>
      </c>
      <c r="D81" s="118">
        <f t="shared" si="28"/>
        <v>144.87679076946452</v>
      </c>
      <c r="E81" s="118">
        <f t="shared" si="28"/>
        <v>155.03725555732481</v>
      </c>
      <c r="F81" s="118">
        <f t="shared" si="28"/>
        <v>140.53481493323622</v>
      </c>
      <c r="G81" s="118">
        <f t="shared" si="28"/>
        <v>139.31965194158366</v>
      </c>
      <c r="H81" s="118">
        <f t="shared" si="28"/>
        <v>130.22610754019652</v>
      </c>
      <c r="I81" s="118">
        <f t="shared" si="28"/>
        <v>127.30430406825324</v>
      </c>
      <c r="J81" s="118">
        <f t="shared" si="28"/>
        <v>126.44778175985419</v>
      </c>
      <c r="K81" s="118">
        <f t="shared" si="28"/>
        <v>116.766700177503</v>
      </c>
      <c r="L81" s="118">
        <f t="shared" si="28"/>
        <v>125.38040020027158</v>
      </c>
      <c r="M81" s="118">
        <f t="shared" si="28"/>
        <v>106.46097895228324</v>
      </c>
      <c r="N81" s="118">
        <f t="shared" si="28"/>
        <v>107.80173399054429</v>
      </c>
      <c r="O81" s="118">
        <f t="shared" si="28"/>
        <v>106.49242227497916</v>
      </c>
      <c r="P81" s="118">
        <f t="shared" si="28"/>
        <v>92.382454393832731</v>
      </c>
      <c r="Q81" s="118">
        <f t="shared" si="28"/>
        <v>91.518020043858286</v>
      </c>
      <c r="R81" s="118">
        <f t="shared" ref="R81:V81" si="29">R82+R85+R87+R100</f>
        <v>98.536427471023941</v>
      </c>
      <c r="S81" s="118">
        <f t="shared" si="29"/>
        <v>93.485708018086314</v>
      </c>
      <c r="T81" s="118">
        <f t="shared" si="29"/>
        <v>99.401819338825902</v>
      </c>
      <c r="U81" s="118">
        <f t="shared" si="29"/>
        <v>85.166920387247217</v>
      </c>
      <c r="V81" s="118">
        <f t="shared" si="29"/>
        <v>74.93925002798052</v>
      </c>
      <c r="W81" s="118">
        <f t="shared" ref="W81:Y81" si="30">W82+W85+W87+W100</f>
        <v>76.31645415007624</v>
      </c>
      <c r="X81" s="118">
        <f t="shared" si="30"/>
        <v>64.460634999088199</v>
      </c>
      <c r="Y81" s="118">
        <f t="shared" si="30"/>
        <v>55.054530390831758</v>
      </c>
      <c r="DA81" s="129" t="s">
        <v>4501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116.89379722341781</v>
      </c>
      <c r="D82" s="123">
        <f t="shared" si="31"/>
        <v>118.01461279977026</v>
      </c>
      <c r="E82" s="123">
        <f t="shared" si="31"/>
        <v>127.71819462849272</v>
      </c>
      <c r="F82" s="123">
        <f t="shared" si="31"/>
        <v>114.77390815923496</v>
      </c>
      <c r="G82" s="123">
        <f t="shared" si="31"/>
        <v>112.16979803605099</v>
      </c>
      <c r="H82" s="123">
        <f t="shared" si="31"/>
        <v>103.14915152883927</v>
      </c>
      <c r="I82" s="123">
        <f t="shared" si="31"/>
        <v>101.50387339028238</v>
      </c>
      <c r="J82" s="123">
        <f t="shared" si="31"/>
        <v>102.05124884598705</v>
      </c>
      <c r="K82" s="123">
        <f t="shared" si="31"/>
        <v>94.947873311390111</v>
      </c>
      <c r="L82" s="123">
        <f t="shared" si="31"/>
        <v>103.35264216803688</v>
      </c>
      <c r="M82" s="123">
        <f t="shared" si="31"/>
        <v>84.394057240098107</v>
      </c>
      <c r="N82" s="123">
        <f t="shared" si="31"/>
        <v>86.061013425600009</v>
      </c>
      <c r="O82" s="123">
        <f t="shared" si="31"/>
        <v>86.078231099263661</v>
      </c>
      <c r="P82" s="123">
        <f t="shared" si="31"/>
        <v>73.327498060464947</v>
      </c>
      <c r="Q82" s="123">
        <f t="shared" si="31"/>
        <v>71.879055230454895</v>
      </c>
      <c r="R82" s="123">
        <f t="shared" ref="R82:V82" si="32">SUM(R83:R84)</f>
        <v>77.459930220385843</v>
      </c>
      <c r="S82" s="123">
        <f t="shared" si="32"/>
        <v>71.263128929786546</v>
      </c>
      <c r="T82" s="123">
        <f t="shared" si="32"/>
        <v>76.293879096257371</v>
      </c>
      <c r="U82" s="123">
        <f t="shared" si="32"/>
        <v>64.284276015824858</v>
      </c>
      <c r="V82" s="123">
        <f t="shared" si="32"/>
        <v>55.523400303311156</v>
      </c>
      <c r="W82" s="123">
        <f t="shared" ref="W82:Y82" si="33">SUM(W83:W84)</f>
        <v>55.670826138980935</v>
      </c>
      <c r="X82" s="123">
        <f t="shared" si="33"/>
        <v>45.36484666105747</v>
      </c>
      <c r="Y82" s="123">
        <f t="shared" si="33"/>
        <v>37.696302254014775</v>
      </c>
      <c r="DA82" s="130" t="s">
        <v>4502</v>
      </c>
    </row>
    <row r="83" spans="1:105" ht="12" customHeight="1" x14ac:dyDescent="0.25">
      <c r="A83" s="97" t="s">
        <v>200</v>
      </c>
      <c r="B83" s="98"/>
      <c r="C83" s="99">
        <v>116.2659073270033</v>
      </c>
      <c r="D83" s="99">
        <v>117.40058675233412</v>
      </c>
      <c r="E83" s="99">
        <v>127.08653531883404</v>
      </c>
      <c r="F83" s="99">
        <v>114.22561486920547</v>
      </c>
      <c r="G83" s="99">
        <v>111.61881732832632</v>
      </c>
      <c r="H83" s="99">
        <v>102.61663620043724</v>
      </c>
      <c r="I83" s="99">
        <v>100.9841387065777</v>
      </c>
      <c r="J83" s="99">
        <v>101.54316235483539</v>
      </c>
      <c r="K83" s="99">
        <v>94.481395687401545</v>
      </c>
      <c r="L83" s="99">
        <v>102.81081364316766</v>
      </c>
      <c r="M83" s="99">
        <v>83.964457343100989</v>
      </c>
      <c r="N83" s="99">
        <v>85.621916809412284</v>
      </c>
      <c r="O83" s="99">
        <v>85.636551581418033</v>
      </c>
      <c r="P83" s="99">
        <v>72.960896375517507</v>
      </c>
      <c r="Q83" s="99">
        <v>71.52459117059152</v>
      </c>
      <c r="R83" s="99">
        <v>77.071961622035914</v>
      </c>
      <c r="S83" s="99">
        <v>70.894307847918185</v>
      </c>
      <c r="T83" s="99">
        <v>75.902631400780024</v>
      </c>
      <c r="U83" s="99">
        <v>63.944026286432631</v>
      </c>
      <c r="V83" s="99">
        <v>55.233130691912038</v>
      </c>
      <c r="W83" s="99">
        <v>55.363176394572747</v>
      </c>
      <c r="X83" s="99">
        <v>45.106555958657886</v>
      </c>
      <c r="Y83" s="99">
        <v>37.491084670517239</v>
      </c>
      <c r="DA83" s="63" t="s">
        <v>4503</v>
      </c>
    </row>
    <row r="84" spans="1:105" ht="12" customHeight="1" x14ac:dyDescent="0.25">
      <c r="A84" s="97" t="s">
        <v>53</v>
      </c>
      <c r="B84" s="98"/>
      <c r="C84" s="99">
        <v>0.62788989641449822</v>
      </c>
      <c r="D84" s="99">
        <v>0.61402604743613876</v>
      </c>
      <c r="E84" s="99">
        <v>0.63165930965868833</v>
      </c>
      <c r="F84" s="99">
        <v>0.54829329002948779</v>
      </c>
      <c r="G84" s="99">
        <v>0.55098070772467356</v>
      </c>
      <c r="H84" s="99">
        <v>0.53251532840202143</v>
      </c>
      <c r="I84" s="99">
        <v>0.51973468370468201</v>
      </c>
      <c r="J84" s="99">
        <v>0.5080864911516626</v>
      </c>
      <c r="K84" s="99">
        <v>0.46647762398856962</v>
      </c>
      <c r="L84" s="99">
        <v>0.54182852486921373</v>
      </c>
      <c r="M84" s="99">
        <v>0.42959989699712481</v>
      </c>
      <c r="N84" s="99">
        <v>0.43909661618773299</v>
      </c>
      <c r="O84" s="99">
        <v>0.44167951784562426</v>
      </c>
      <c r="P84" s="99">
        <v>0.36660168494744239</v>
      </c>
      <c r="Q84" s="99">
        <v>0.3544640598633706</v>
      </c>
      <c r="R84" s="99">
        <v>0.38796859834992664</v>
      </c>
      <c r="S84" s="99">
        <v>0.36882108186835949</v>
      </c>
      <c r="T84" s="99">
        <v>0.39124769547734062</v>
      </c>
      <c r="U84" s="99">
        <v>0.34024972939222609</v>
      </c>
      <c r="V84" s="99">
        <v>0.29026961139912111</v>
      </c>
      <c r="W84" s="99">
        <v>0.30764974440819109</v>
      </c>
      <c r="X84" s="99">
        <v>0.25829070239958557</v>
      </c>
      <c r="Y84" s="99">
        <v>0.20521758349753466</v>
      </c>
      <c r="DA84" s="63" t="s">
        <v>4504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0.37851655578699894</v>
      </c>
      <c r="D85" s="123">
        <f t="shared" si="34"/>
        <v>0.55632285758136069</v>
      </c>
      <c r="E85" s="123">
        <f t="shared" si="34"/>
        <v>1.2969273068703924</v>
      </c>
      <c r="F85" s="123">
        <f t="shared" si="34"/>
        <v>0.42096222663368049</v>
      </c>
      <c r="G85" s="123">
        <f t="shared" si="34"/>
        <v>0.59402307034999879</v>
      </c>
      <c r="H85" s="123">
        <f t="shared" si="34"/>
        <v>0.73655845332626246</v>
      </c>
      <c r="I85" s="123">
        <f t="shared" si="34"/>
        <v>0.77816037278380346</v>
      </c>
      <c r="J85" s="123">
        <f t="shared" si="34"/>
        <v>0.49833792395060805</v>
      </c>
      <c r="K85" s="123">
        <f t="shared" si="34"/>
        <v>0.47605408750220629</v>
      </c>
      <c r="L85" s="123">
        <f t="shared" si="34"/>
        <v>0.43448868478287356</v>
      </c>
      <c r="M85" s="123">
        <f t="shared" si="34"/>
        <v>0.41099334429321199</v>
      </c>
      <c r="N85" s="123">
        <f t="shared" si="34"/>
        <v>0.70804033976626424</v>
      </c>
      <c r="O85" s="123">
        <f t="shared" si="34"/>
        <v>0.29031520585756349</v>
      </c>
      <c r="P85" s="123">
        <f t="shared" si="34"/>
        <v>0.18349304615122597</v>
      </c>
      <c r="Q85" s="123">
        <f t="shared" si="34"/>
        <v>0.30941173621814877</v>
      </c>
      <c r="R85" s="123">
        <f t="shared" si="34"/>
        <v>0.42649728203436083</v>
      </c>
      <c r="S85" s="123">
        <f t="shared" si="34"/>
        <v>0.4741909702413809</v>
      </c>
      <c r="T85" s="123">
        <f t="shared" si="34"/>
        <v>0.44995082485224408</v>
      </c>
      <c r="U85" s="123">
        <f t="shared" si="34"/>
        <v>0.38995350796204159</v>
      </c>
      <c r="V85" s="123">
        <f t="shared" si="34"/>
        <v>0.28438325076943205</v>
      </c>
      <c r="W85" s="123">
        <f t="shared" si="34"/>
        <v>0.34606670963516317</v>
      </c>
      <c r="X85" s="123">
        <f t="shared" si="34"/>
        <v>0.38695150558159158</v>
      </c>
      <c r="Y85" s="123">
        <f t="shared" si="34"/>
        <v>0.45120356272594586</v>
      </c>
      <c r="DA85" s="130" t="s">
        <v>4505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0.37851655578699894</v>
      </c>
      <c r="D86" s="99">
        <f>RES_hhdet_in_fech!D86/RES_summary!D$21</f>
        <v>0.55632285758136069</v>
      </c>
      <c r="E86" s="99">
        <f>RES_hhdet_in_fech!E86/RES_summary!E$21</f>
        <v>1.2969273068703924</v>
      </c>
      <c r="F86" s="99">
        <f>RES_hhdet_in_fech!F86/RES_summary!F$21</f>
        <v>0.42096222663368049</v>
      </c>
      <c r="G86" s="99">
        <f>RES_hhdet_in_fech!G86/RES_summary!G$21</f>
        <v>0.59402307034999879</v>
      </c>
      <c r="H86" s="99">
        <f>RES_hhdet_in_fech!H86/RES_summary!H$21</f>
        <v>0.73655845332626246</v>
      </c>
      <c r="I86" s="99">
        <f>RES_hhdet_in_fech!I86/RES_summary!I$21</f>
        <v>0.77816037278380346</v>
      </c>
      <c r="J86" s="99">
        <f>RES_hhdet_in_fech!J86/RES_summary!J$21</f>
        <v>0.49833792395060805</v>
      </c>
      <c r="K86" s="99">
        <f>RES_hhdet_in_fech!K86/RES_summary!K$21</f>
        <v>0.47605408750220629</v>
      </c>
      <c r="L86" s="99">
        <f>RES_hhdet_in_fech!L86/RES_summary!L$21</f>
        <v>0.43448868478287356</v>
      </c>
      <c r="M86" s="99">
        <f>RES_hhdet_in_fech!M86/RES_summary!M$21</f>
        <v>0.41099334429321199</v>
      </c>
      <c r="N86" s="99">
        <f>RES_hhdet_in_fech!N86/RES_summary!N$21</f>
        <v>0.70804033976626424</v>
      </c>
      <c r="O86" s="99">
        <f>RES_hhdet_in_fech!O86/RES_summary!O$21</f>
        <v>0.29031520585756349</v>
      </c>
      <c r="P86" s="99">
        <f>RES_hhdet_in_fech!P86/RES_summary!P$21</f>
        <v>0.18349304615122597</v>
      </c>
      <c r="Q86" s="99">
        <f>RES_hhdet_in_fech!Q86/RES_summary!Q$21</f>
        <v>0.30941173621814877</v>
      </c>
      <c r="R86" s="99">
        <f>RES_hhdet_in_fech!R86/RES_summary!R$21</f>
        <v>0.42649728203436083</v>
      </c>
      <c r="S86" s="99">
        <f>RES_hhdet_in_fech!S86/RES_summary!S$21</f>
        <v>0.4741909702413809</v>
      </c>
      <c r="T86" s="99">
        <f>RES_hhdet_in_fech!T86/RES_summary!T$21</f>
        <v>0.44995082485224408</v>
      </c>
      <c r="U86" s="99">
        <f>RES_hhdet_in_fech!U86/RES_summary!U$21</f>
        <v>0.38995350796204159</v>
      </c>
      <c r="V86" s="99">
        <f>RES_hhdet_in_fech!V86/RES_summary!V$21</f>
        <v>0.28438325076943205</v>
      </c>
      <c r="W86" s="99">
        <f>RES_hhdet_in_fech!W86/RES_summary!W$21</f>
        <v>0.34606670963516317</v>
      </c>
      <c r="X86" s="99">
        <f>RES_hhdet_in_fech!X86/RES_summary!X$21</f>
        <v>0.38695150558159158</v>
      </c>
      <c r="Y86" s="99">
        <f>RES_hhdet_in_fech!Y86/RES_summary!Y$21</f>
        <v>0.45120356272594586</v>
      </c>
      <c r="DA86" s="63" t="s">
        <v>4506</v>
      </c>
    </row>
    <row r="87" spans="1:105" ht="12" customHeight="1" x14ac:dyDescent="0.25">
      <c r="A87" s="121" t="s">
        <v>55</v>
      </c>
      <c r="B87" s="122"/>
      <c r="C87" s="123">
        <v>16.608210873203713</v>
      </c>
      <c r="D87" s="123">
        <v>17.439241172823838</v>
      </c>
      <c r="E87" s="123">
        <v>17.143567204986944</v>
      </c>
      <c r="F87" s="123">
        <v>16.809532838051574</v>
      </c>
      <c r="G87" s="123">
        <v>17.515819855898702</v>
      </c>
      <c r="H87" s="123">
        <v>17.420524292009119</v>
      </c>
      <c r="I87" s="123">
        <v>16.694484818147018</v>
      </c>
      <c r="J87" s="123">
        <v>15.910749842721048</v>
      </c>
      <c r="K87" s="123">
        <v>14.294970771013924</v>
      </c>
      <c r="L87" s="123">
        <v>14.497930707296714</v>
      </c>
      <c r="M87" s="123">
        <v>14.305052241671762</v>
      </c>
      <c r="N87" s="123">
        <v>13.90369534071678</v>
      </c>
      <c r="O87" s="123">
        <v>13.484575446535709</v>
      </c>
      <c r="P87" s="123">
        <v>12.776573387479219</v>
      </c>
      <c r="Q87" s="123">
        <v>12.873551147509426</v>
      </c>
      <c r="R87" s="123">
        <v>13.829780847000361</v>
      </c>
      <c r="S87" s="123">
        <v>14.436532555883955</v>
      </c>
      <c r="T87" s="123">
        <v>15.279096541735093</v>
      </c>
      <c r="U87" s="123">
        <v>13.742608570359703</v>
      </c>
      <c r="V87" s="123">
        <v>12.899711282345317</v>
      </c>
      <c r="W87" s="123">
        <v>13.763042714906206</v>
      </c>
      <c r="X87" s="123">
        <v>12.276144073127474</v>
      </c>
      <c r="Y87" s="123">
        <v>10.802678100819289</v>
      </c>
      <c r="DA87" s="130" t="s">
        <v>4507</v>
      </c>
    </row>
    <row r="88" spans="1:105" ht="12" customHeight="1" x14ac:dyDescent="0.25">
      <c r="A88" s="97" t="s">
        <v>132</v>
      </c>
      <c r="B88" s="98"/>
      <c r="C88" s="99">
        <v>16.520155171366195</v>
      </c>
      <c r="D88" s="99">
        <v>16.789250978260224</v>
      </c>
      <c r="E88" s="99">
        <v>17.221883116829403</v>
      </c>
      <c r="F88" s="99">
        <v>15.569341716649006</v>
      </c>
      <c r="G88" s="99">
        <v>17.355705366038073</v>
      </c>
      <c r="H88" s="99">
        <v>17.770510688990615</v>
      </c>
      <c r="I88" s="99">
        <v>18.745279238225525</v>
      </c>
      <c r="J88" s="99">
        <v>17.91848981600037</v>
      </c>
      <c r="K88" s="99">
        <v>15.634786965786585</v>
      </c>
      <c r="L88" s="99">
        <v>15.555677732131596</v>
      </c>
      <c r="M88" s="99">
        <v>15.786557732668665</v>
      </c>
      <c r="N88" s="99">
        <v>15.169227574116077</v>
      </c>
      <c r="O88" s="99">
        <v>14.744747603418608</v>
      </c>
      <c r="P88" s="99">
        <v>13.084817331061002</v>
      </c>
      <c r="Q88" s="99">
        <v>13.072751171529383</v>
      </c>
      <c r="R88" s="99">
        <v>13.601348045752298</v>
      </c>
      <c r="S88" s="99">
        <v>13.448508404435257</v>
      </c>
      <c r="T88" s="99">
        <v>16.324426219523446</v>
      </c>
      <c r="U88" s="99">
        <v>14.121447161638304</v>
      </c>
      <c r="V88" s="99">
        <v>13.121057072175647</v>
      </c>
      <c r="W88" s="99">
        <v>14.367048463575463</v>
      </c>
      <c r="X88" s="99">
        <v>12.837200280117029</v>
      </c>
      <c r="Y88" s="99">
        <v>11.25634250087186</v>
      </c>
      <c r="DA88" s="63" t="s">
        <v>4508</v>
      </c>
    </row>
    <row r="89" spans="1:105" ht="12" customHeight="1" x14ac:dyDescent="0.25">
      <c r="A89" s="97" t="s">
        <v>131</v>
      </c>
      <c r="B89" s="98"/>
      <c r="C89" s="99">
        <v>18.897425320934378</v>
      </c>
      <c r="D89" s="99">
        <v>17.829460750387675</v>
      </c>
      <c r="E89" s="99">
        <v>19.296686336385417</v>
      </c>
      <c r="F89" s="99">
        <v>18.097887972182786</v>
      </c>
      <c r="G89" s="99">
        <v>18.327533729421408</v>
      </c>
      <c r="H89" s="99">
        <v>19.220060342139583</v>
      </c>
      <c r="I89" s="99">
        <v>19.604812695641844</v>
      </c>
      <c r="J89" s="99">
        <v>17.770616898712603</v>
      </c>
      <c r="K89" s="99">
        <v>15.778741200984522</v>
      </c>
      <c r="L89" s="99">
        <v>15.930605107421426</v>
      </c>
      <c r="M89" s="99">
        <v>12.488489702396741</v>
      </c>
      <c r="N89" s="99">
        <v>11.106280193232449</v>
      </c>
      <c r="O89" s="99">
        <v>13.062428695048888</v>
      </c>
      <c r="P89" s="99">
        <v>10.52977408404165</v>
      </c>
      <c r="Q89" s="99">
        <v>10.703964322445936</v>
      </c>
      <c r="R89" s="99">
        <v>10.984122948719085</v>
      </c>
      <c r="S89" s="99">
        <v>9.9884800519084607</v>
      </c>
      <c r="T89" s="99">
        <v>16.627480124023709</v>
      </c>
      <c r="U89" s="99">
        <v>11.925629369805621</v>
      </c>
      <c r="V89" s="99">
        <v>13.2024593620584</v>
      </c>
      <c r="W89" s="99">
        <v>14.232149850248796</v>
      </c>
      <c r="X89" s="99">
        <v>10.182294831222228</v>
      </c>
      <c r="Y89" s="99">
        <v>8.6165447542567879</v>
      </c>
      <c r="DA89" s="63" t="s">
        <v>4509</v>
      </c>
    </row>
    <row r="90" spans="1:105" ht="12" customHeight="1" x14ac:dyDescent="0.25">
      <c r="A90" s="100" t="s">
        <v>200</v>
      </c>
      <c r="B90" s="101"/>
      <c r="C90" s="102">
        <v>9.039857679633732</v>
      </c>
      <c r="D90" s="102">
        <v>9.2316381748727618</v>
      </c>
      <c r="E90" s="102">
        <v>9.706562914144957</v>
      </c>
      <c r="F90" s="102">
        <v>9.3365826516969719</v>
      </c>
      <c r="G90" s="102">
        <v>9.1889797499246537</v>
      </c>
      <c r="H90" s="102">
        <v>9.1969577179815403</v>
      </c>
      <c r="I90" s="102">
        <v>10.458112121668734</v>
      </c>
      <c r="J90" s="102">
        <v>8.236415279253789</v>
      </c>
      <c r="K90" s="102">
        <v>7.4425236410442395</v>
      </c>
      <c r="L90" s="102">
        <v>6.8984880716257058</v>
      </c>
      <c r="M90" s="102">
        <v>5.0030619448996472</v>
      </c>
      <c r="N90" s="102">
        <v>3.7528531107097844</v>
      </c>
      <c r="O90" s="102">
        <v>6.1057059853354456</v>
      </c>
      <c r="P90" s="102">
        <v>4.4153025944816093</v>
      </c>
      <c r="Q90" s="102">
        <v>4.8486749796589468</v>
      </c>
      <c r="R90" s="102">
        <v>5.4969158560763303</v>
      </c>
      <c r="S90" s="102">
        <v>2.769625056230915</v>
      </c>
      <c r="T90" s="102">
        <v>9.0214697340659189</v>
      </c>
      <c r="U90" s="102">
        <v>4.7717520486608658</v>
      </c>
      <c r="V90" s="102">
        <v>5.3373002767755775</v>
      </c>
      <c r="W90" s="102">
        <v>5.9991325608851849</v>
      </c>
      <c r="X90" s="102">
        <v>3.4760930440955899</v>
      </c>
      <c r="Y90" s="102">
        <v>2.8776407337619254</v>
      </c>
      <c r="DA90" s="131" t="s">
        <v>4510</v>
      </c>
    </row>
    <row r="91" spans="1:105" ht="12" customHeight="1" x14ac:dyDescent="0.25">
      <c r="A91" s="103" t="s">
        <v>52</v>
      </c>
      <c r="B91" s="104"/>
      <c r="C91" s="105">
        <v>9.8575676413006441</v>
      </c>
      <c r="D91" s="105">
        <v>8.5978225755149129</v>
      </c>
      <c r="E91" s="105">
        <v>9.5901234222404614</v>
      </c>
      <c r="F91" s="105">
        <v>8.7613053204858069</v>
      </c>
      <c r="G91" s="105">
        <v>9.1385539794967521</v>
      </c>
      <c r="H91" s="105">
        <v>10.023102624158046</v>
      </c>
      <c r="I91" s="105">
        <v>9.1467005739731153</v>
      </c>
      <c r="J91" s="105">
        <v>9.5342016194588144</v>
      </c>
      <c r="K91" s="105">
        <v>8.3362175599402786</v>
      </c>
      <c r="L91" s="105">
        <v>9.0321170357957268</v>
      </c>
      <c r="M91" s="105">
        <v>7.4854277574970913</v>
      </c>
      <c r="N91" s="105">
        <v>7.3534270825226633</v>
      </c>
      <c r="O91" s="105">
        <v>6.956722709713441</v>
      </c>
      <c r="P91" s="105">
        <v>6.1144714895600378</v>
      </c>
      <c r="Q91" s="105">
        <v>5.8552893427869899</v>
      </c>
      <c r="R91" s="105">
        <v>5.4872070926427536</v>
      </c>
      <c r="S91" s="105">
        <v>7.2188549956775461</v>
      </c>
      <c r="T91" s="105">
        <v>7.6060103899577909</v>
      </c>
      <c r="U91" s="105">
        <v>7.1538773211447557</v>
      </c>
      <c r="V91" s="105">
        <v>7.8651590852828246</v>
      </c>
      <c r="W91" s="105">
        <v>8.2330172893636142</v>
      </c>
      <c r="X91" s="105">
        <v>6.7062017871266359</v>
      </c>
      <c r="Y91" s="105">
        <v>5.7389040204948616</v>
      </c>
      <c r="DA91" s="132" t="s">
        <v>4511</v>
      </c>
    </row>
    <row r="92" spans="1:105" ht="12" customHeight="1" x14ac:dyDescent="0.25">
      <c r="A92" s="106" t="s">
        <v>124</v>
      </c>
      <c r="B92" s="101"/>
      <c r="C92" s="102">
        <v>16.739600949027881</v>
      </c>
      <c r="D92" s="102">
        <v>17.235280944884966</v>
      </c>
      <c r="E92" s="102">
        <v>16.815317106405246</v>
      </c>
      <c r="F92" s="102">
        <v>16.831269585224582</v>
      </c>
      <c r="G92" s="102">
        <v>18.63655648363752</v>
      </c>
      <c r="H92" s="102">
        <v>16.652785867681722</v>
      </c>
      <c r="I92" s="102">
        <v>15.610736294615403</v>
      </c>
      <c r="J92" s="102">
        <v>14.817944098380218</v>
      </c>
      <c r="K92" s="102">
        <v>13.735921619909041</v>
      </c>
      <c r="L92" s="102">
        <v>14.26258039104861</v>
      </c>
      <c r="M92" s="102">
        <v>13.091205320544823</v>
      </c>
      <c r="N92" s="102">
        <v>12.448830670420715</v>
      </c>
      <c r="O92" s="102">
        <v>11.9456047032286</v>
      </c>
      <c r="P92" s="102">
        <v>11.607557287854567</v>
      </c>
      <c r="Q92" s="102">
        <v>11.728845557537355</v>
      </c>
      <c r="R92" s="102">
        <v>12.768731812826395</v>
      </c>
      <c r="S92" s="102">
        <v>13.152715658612358</v>
      </c>
      <c r="T92" s="102">
        <v>14.283184816173206</v>
      </c>
      <c r="U92" s="102">
        <v>12.189456954840207</v>
      </c>
      <c r="V92" s="102">
        <v>11.010024587121716</v>
      </c>
      <c r="W92" s="102">
        <v>11.314603047798414</v>
      </c>
      <c r="X92" s="102">
        <v>10.99330815483764</v>
      </c>
      <c r="Y92" s="102">
        <v>9.4356131185987255</v>
      </c>
      <c r="DA92" s="131" t="s">
        <v>4512</v>
      </c>
    </row>
    <row r="93" spans="1:105" ht="12" customHeight="1" x14ac:dyDescent="0.25">
      <c r="A93" s="107" t="s">
        <v>123</v>
      </c>
      <c r="B93" s="104"/>
      <c r="C93" s="105">
        <v>10.688656222504065</v>
      </c>
      <c r="D93" s="105">
        <v>10.93151419383981</v>
      </c>
      <c r="E93" s="105">
        <v>10.100767945202273</v>
      </c>
      <c r="F93" s="105">
        <v>11.591097982049371</v>
      </c>
      <c r="G93" s="105">
        <v>11.353432007686235</v>
      </c>
      <c r="H93" s="105">
        <v>11.473587273111628</v>
      </c>
      <c r="I93" s="105">
        <v>9.1929206827200787</v>
      </c>
      <c r="J93" s="105">
        <v>10.101458899310158</v>
      </c>
      <c r="K93" s="105">
        <v>8.7771850921349568</v>
      </c>
      <c r="L93" s="105">
        <v>9.6579473770206441</v>
      </c>
      <c r="M93" s="105">
        <v>8.5598423272563799</v>
      </c>
      <c r="N93" s="105">
        <v>7.9886667094144537</v>
      </c>
      <c r="O93" s="105">
        <v>8.0496970928977287</v>
      </c>
      <c r="P93" s="105">
        <v>7.9071380450418989</v>
      </c>
      <c r="Q93" s="105">
        <v>7.4833832185736178</v>
      </c>
      <c r="R93" s="105">
        <v>8.9753770679279459</v>
      </c>
      <c r="S93" s="105">
        <v>8.0972122645236748</v>
      </c>
      <c r="T93" s="105">
        <v>10.921980592704038</v>
      </c>
      <c r="U93" s="105">
        <v>8.3824242848136574</v>
      </c>
      <c r="V93" s="105">
        <v>8.9628891516153573</v>
      </c>
      <c r="W93" s="105">
        <v>9.113133817580751</v>
      </c>
      <c r="X93" s="105">
        <v>8.2226345771460601</v>
      </c>
      <c r="Y93" s="105">
        <v>8.6358242752529808</v>
      </c>
      <c r="DA93" s="132" t="s">
        <v>4513</v>
      </c>
    </row>
    <row r="94" spans="1:105" ht="12" customHeight="1" x14ac:dyDescent="0.25">
      <c r="A94" s="108" t="s">
        <v>50</v>
      </c>
      <c r="B94" s="98"/>
      <c r="C94" s="99">
        <v>3.2865412244145817</v>
      </c>
      <c r="D94" s="99">
        <v>3.5063561231319631</v>
      </c>
      <c r="E94" s="99">
        <v>2.6838999218842159</v>
      </c>
      <c r="F94" s="99">
        <v>3.8302893641690581</v>
      </c>
      <c r="G94" s="99">
        <v>3.6207703764009418</v>
      </c>
      <c r="H94" s="99">
        <v>3.7414180854073043</v>
      </c>
      <c r="I94" s="99">
        <v>1.875089612187163</v>
      </c>
      <c r="J94" s="99">
        <v>2.5400397673360464</v>
      </c>
      <c r="K94" s="99">
        <v>1.8758823799336262</v>
      </c>
      <c r="L94" s="99">
        <v>2.3418349351440582</v>
      </c>
      <c r="M94" s="99">
        <v>1.6961597711691339</v>
      </c>
      <c r="N94" s="99">
        <v>1.3275096162584823</v>
      </c>
      <c r="O94" s="99">
        <v>0.95921994907515451</v>
      </c>
      <c r="P94" s="99">
        <v>1.3424279907915055</v>
      </c>
      <c r="Q94" s="99">
        <v>1.3777527894268038</v>
      </c>
      <c r="R94" s="99">
        <v>2.0917518333056488</v>
      </c>
      <c r="S94" s="99">
        <v>1.3329473760160622</v>
      </c>
      <c r="T94" s="99">
        <v>3.1650382858145512</v>
      </c>
      <c r="U94" s="99">
        <v>1.5681140301389069</v>
      </c>
      <c r="V94" s="99">
        <v>1.753294542503931</v>
      </c>
      <c r="W94" s="99">
        <v>1.7055772907527618</v>
      </c>
      <c r="X94" s="99">
        <v>1.1998653308068028</v>
      </c>
      <c r="Y94" s="99">
        <v>1.3838968033096508</v>
      </c>
      <c r="DA94" s="63" t="s">
        <v>4514</v>
      </c>
    </row>
    <row r="95" spans="1:105" ht="12" customHeight="1" x14ac:dyDescent="0.25">
      <c r="A95" s="108" t="s">
        <v>52</v>
      </c>
      <c r="B95" s="98"/>
      <c r="C95" s="99">
        <v>7.4021149980894831</v>
      </c>
      <c r="D95" s="99">
        <v>7.4251580707078491</v>
      </c>
      <c r="E95" s="99">
        <v>7.4168680233180586</v>
      </c>
      <c r="F95" s="99">
        <v>7.7608086178803131</v>
      </c>
      <c r="G95" s="99">
        <v>7.7326616312852936</v>
      </c>
      <c r="H95" s="99">
        <v>7.7321691877043239</v>
      </c>
      <c r="I95" s="99">
        <v>7.3178310705329137</v>
      </c>
      <c r="J95" s="99">
        <v>7.5614191319741115</v>
      </c>
      <c r="K95" s="99">
        <v>6.9013027122013311</v>
      </c>
      <c r="L95" s="99">
        <v>7.3161124418765873</v>
      </c>
      <c r="M95" s="99">
        <v>6.8636825560872454</v>
      </c>
      <c r="N95" s="99">
        <v>6.6611570931559729</v>
      </c>
      <c r="O95" s="99">
        <v>7.0904771438225742</v>
      </c>
      <c r="P95" s="99">
        <v>6.5647100542503933</v>
      </c>
      <c r="Q95" s="99">
        <v>6.1056304291468155</v>
      </c>
      <c r="R95" s="99">
        <v>6.8836252346222979</v>
      </c>
      <c r="S95" s="99">
        <v>6.7642648885076113</v>
      </c>
      <c r="T95" s="99">
        <v>7.7569423068894841</v>
      </c>
      <c r="U95" s="99">
        <v>6.8143102546747523</v>
      </c>
      <c r="V95" s="99">
        <v>7.2095946091114245</v>
      </c>
      <c r="W95" s="99">
        <v>7.4075565268279915</v>
      </c>
      <c r="X95" s="99">
        <v>7.0227692463392586</v>
      </c>
      <c r="Y95" s="99">
        <v>7.2519274719433309</v>
      </c>
      <c r="DA95" s="63" t="s">
        <v>4515</v>
      </c>
    </row>
    <row r="96" spans="1:105" ht="12" customHeight="1" x14ac:dyDescent="0.25">
      <c r="A96" s="106" t="s">
        <v>122</v>
      </c>
      <c r="B96" s="101"/>
      <c r="C96" s="102">
        <v>16.79220885623543</v>
      </c>
      <c r="D96" s="102">
        <v>17.679468391518352</v>
      </c>
      <c r="E96" s="102">
        <v>17.071730113065815</v>
      </c>
      <c r="F96" s="102">
        <v>17.53475562005795</v>
      </c>
      <c r="G96" s="102">
        <v>17.351764779110564</v>
      </c>
      <c r="H96" s="102">
        <v>17.746682897586698</v>
      </c>
      <c r="I96" s="102">
        <v>16.689277289025064</v>
      </c>
      <c r="J96" s="102">
        <v>16.019717325406347</v>
      </c>
      <c r="K96" s="102">
        <v>14.336323311199713</v>
      </c>
      <c r="L96" s="102">
        <v>15.192582810239371</v>
      </c>
      <c r="M96" s="102">
        <v>14.442938409658792</v>
      </c>
      <c r="N96" s="102">
        <v>14.413207937188355</v>
      </c>
      <c r="O96" s="102">
        <v>14.169341079066321</v>
      </c>
      <c r="P96" s="102">
        <v>13.622491541347991</v>
      </c>
      <c r="Q96" s="102">
        <v>13.407371189148959</v>
      </c>
      <c r="R96" s="102">
        <v>14.725061972195288</v>
      </c>
      <c r="S96" s="102">
        <v>15.520568966015492</v>
      </c>
      <c r="T96" s="102">
        <v>15.017742181919296</v>
      </c>
      <c r="U96" s="102">
        <v>14.068369939309486</v>
      </c>
      <c r="V96" s="102">
        <v>13.81944690598695</v>
      </c>
      <c r="W96" s="102">
        <v>14.410341786368752</v>
      </c>
      <c r="X96" s="102">
        <v>13.304258384503749</v>
      </c>
      <c r="Y96" s="102">
        <v>11.963324803595437</v>
      </c>
      <c r="DA96" s="131" t="s">
        <v>4516</v>
      </c>
    </row>
    <row r="97" spans="1:105" ht="12" customHeight="1" x14ac:dyDescent="0.25">
      <c r="A97" s="107" t="s">
        <v>121</v>
      </c>
      <c r="B97" s="104"/>
      <c r="C97" s="105">
        <v>15.306945281571757</v>
      </c>
      <c r="D97" s="105">
        <v>17.681670121924938</v>
      </c>
      <c r="E97" s="105">
        <v>18.063662062452611</v>
      </c>
      <c r="F97" s="105">
        <v>16.172595933100524</v>
      </c>
      <c r="G97" s="105">
        <v>16.224602867573857</v>
      </c>
      <c r="H97" s="105">
        <v>16.605121649575036</v>
      </c>
      <c r="I97" s="105">
        <v>15.032528782215616</v>
      </c>
      <c r="J97" s="105">
        <v>13.576724327751267</v>
      </c>
      <c r="K97" s="105">
        <v>13.240192507193331</v>
      </c>
      <c r="L97" s="105">
        <v>12.184816497106524</v>
      </c>
      <c r="M97" s="105">
        <v>13.809046136606765</v>
      </c>
      <c r="N97" s="105">
        <v>12.330539417103779</v>
      </c>
      <c r="O97" s="105">
        <v>11.21042175160583</v>
      </c>
      <c r="P97" s="105">
        <v>10.981204199896853</v>
      </c>
      <c r="Q97" s="105">
        <v>11.634438392406356</v>
      </c>
      <c r="R97" s="105">
        <v>13.081829160434106</v>
      </c>
      <c r="S97" s="105">
        <v>14.909481092748853</v>
      </c>
      <c r="T97" s="105">
        <v>14.210865840729166</v>
      </c>
      <c r="U97" s="105">
        <v>13.541638340173046</v>
      </c>
      <c r="V97" s="105">
        <v>11.931220059304277</v>
      </c>
      <c r="W97" s="105">
        <v>13.533776067724535</v>
      </c>
      <c r="X97" s="105">
        <v>11.277209902816349</v>
      </c>
      <c r="Y97" s="105">
        <v>9.4230167239366569</v>
      </c>
      <c r="DA97" s="132" t="s">
        <v>4517</v>
      </c>
    </row>
    <row r="98" spans="1:105" ht="12" customHeight="1" x14ac:dyDescent="0.25">
      <c r="A98" s="108" t="s">
        <v>53</v>
      </c>
      <c r="B98" s="98"/>
      <c r="C98" s="99">
        <v>6.6370688424141031</v>
      </c>
      <c r="D98" s="99">
        <v>8.2664024755799712</v>
      </c>
      <c r="E98" s="99">
        <v>8.5602596122033638</v>
      </c>
      <c r="F98" s="99">
        <v>7.3499471501755043</v>
      </c>
      <c r="G98" s="99">
        <v>7.0352373743024197</v>
      </c>
      <c r="H98" s="99">
        <v>7.1198931788985096</v>
      </c>
      <c r="I98" s="99">
        <v>6.2064978370049104</v>
      </c>
      <c r="J98" s="99">
        <v>4.8643903816672998</v>
      </c>
      <c r="K98" s="99">
        <v>4.9574826507043372</v>
      </c>
      <c r="L98" s="99">
        <v>4.8750583010222339</v>
      </c>
      <c r="M98" s="99">
        <v>5.5331877116194681</v>
      </c>
      <c r="N98" s="99">
        <v>4.2728981173882445</v>
      </c>
      <c r="O98" s="99">
        <v>3.4785917376930886</v>
      </c>
      <c r="P98" s="99">
        <v>3.5574310914806162</v>
      </c>
      <c r="Q98" s="99">
        <v>3.7174755310838257</v>
      </c>
      <c r="R98" s="99">
        <v>4.3479924174822653</v>
      </c>
      <c r="S98" s="99">
        <v>5.9754096796807339</v>
      </c>
      <c r="T98" s="99">
        <v>5.692614994810743</v>
      </c>
      <c r="U98" s="99">
        <v>5.0772382200418509</v>
      </c>
      <c r="V98" s="99">
        <v>3.6697945380935884</v>
      </c>
      <c r="W98" s="99">
        <v>4.9929758968141975</v>
      </c>
      <c r="X98" s="99">
        <v>3.1207172130526035</v>
      </c>
      <c r="Y98" s="99">
        <v>2.1552792838835062</v>
      </c>
      <c r="DA98" s="63" t="s">
        <v>4518</v>
      </c>
    </row>
    <row r="99" spans="1:105" ht="12" customHeight="1" x14ac:dyDescent="0.25">
      <c r="A99" s="108" t="s">
        <v>52</v>
      </c>
      <c r="B99" s="98"/>
      <c r="C99" s="99">
        <v>8.6698764391576528</v>
      </c>
      <c r="D99" s="99">
        <v>9.4152676463449687</v>
      </c>
      <c r="E99" s="99">
        <v>9.5034024502492436</v>
      </c>
      <c r="F99" s="99">
        <v>8.8226487829250235</v>
      </c>
      <c r="G99" s="99">
        <v>9.1893654932714384</v>
      </c>
      <c r="H99" s="99">
        <v>9.4852284706765264</v>
      </c>
      <c r="I99" s="99">
        <v>8.8260309452107055</v>
      </c>
      <c r="J99" s="99">
        <v>8.7123339460839713</v>
      </c>
      <c r="K99" s="99">
        <v>8.2827098564890012</v>
      </c>
      <c r="L99" s="99">
        <v>7.3097581960842852</v>
      </c>
      <c r="M99" s="99">
        <v>8.2758584249873</v>
      </c>
      <c r="N99" s="99">
        <v>8.0576412997155309</v>
      </c>
      <c r="O99" s="99">
        <v>7.7318300139127425</v>
      </c>
      <c r="P99" s="99">
        <v>7.4237731084162348</v>
      </c>
      <c r="Q99" s="99">
        <v>7.9169628613225331</v>
      </c>
      <c r="R99" s="99">
        <v>8.7338367429518389</v>
      </c>
      <c r="S99" s="99">
        <v>8.9340714130681214</v>
      </c>
      <c r="T99" s="99">
        <v>8.5182508459184234</v>
      </c>
      <c r="U99" s="99">
        <v>8.4644001201311951</v>
      </c>
      <c r="V99" s="99">
        <v>8.261425521210688</v>
      </c>
      <c r="W99" s="99">
        <v>8.5408001709103374</v>
      </c>
      <c r="X99" s="99">
        <v>8.1564926897637449</v>
      </c>
      <c r="Y99" s="99">
        <v>7.2677374400531516</v>
      </c>
      <c r="DA99" s="63" t="s">
        <v>4519</v>
      </c>
    </row>
    <row r="100" spans="1:105" ht="12" customHeight="1" x14ac:dyDescent="0.25">
      <c r="A100" s="121" t="s">
        <v>54</v>
      </c>
      <c r="B100" s="122"/>
      <c r="C100" s="123">
        <v>9.6288343817410365</v>
      </c>
      <c r="D100" s="123">
        <v>8.8666139392890564</v>
      </c>
      <c r="E100" s="123">
        <v>8.8785664169747651</v>
      </c>
      <c r="F100" s="123">
        <v>8.5304117093160094</v>
      </c>
      <c r="G100" s="123">
        <v>9.0400109792839363</v>
      </c>
      <c r="H100" s="123">
        <v>8.9198732660218543</v>
      </c>
      <c r="I100" s="123">
        <v>8.3277854870400461</v>
      </c>
      <c r="J100" s="123">
        <v>7.9874451471954897</v>
      </c>
      <c r="K100" s="123">
        <v>7.0478020075967578</v>
      </c>
      <c r="L100" s="123">
        <v>7.0953386401551075</v>
      </c>
      <c r="M100" s="123">
        <v>7.3508761262201592</v>
      </c>
      <c r="N100" s="123">
        <v>7.1289848844612322</v>
      </c>
      <c r="O100" s="123">
        <v>6.6393005233222206</v>
      </c>
      <c r="P100" s="123">
        <v>6.0948898997373453</v>
      </c>
      <c r="Q100" s="123">
        <v>6.4560019296758036</v>
      </c>
      <c r="R100" s="123">
        <v>6.8202191216033698</v>
      </c>
      <c r="S100" s="123">
        <v>7.3118555621744283</v>
      </c>
      <c r="T100" s="123">
        <v>7.3788928759811894</v>
      </c>
      <c r="U100" s="123">
        <v>6.750082293100597</v>
      </c>
      <c r="V100" s="123">
        <v>6.2317551915546145</v>
      </c>
      <c r="W100" s="123">
        <v>6.5365185865539406</v>
      </c>
      <c r="X100" s="123">
        <v>6.4326927593216556</v>
      </c>
      <c r="Y100" s="123">
        <v>6.1043464732717432</v>
      </c>
      <c r="DA100" s="130" t="s">
        <v>4520</v>
      </c>
    </row>
    <row r="101" spans="1:105" ht="12" customHeight="1" x14ac:dyDescent="0.25">
      <c r="A101" s="97" t="s">
        <v>203</v>
      </c>
      <c r="B101" s="98"/>
      <c r="C101" s="99">
        <v>12.450363869210399</v>
      </c>
      <c r="D101" s="99">
        <v>11.786520958377643</v>
      </c>
      <c r="E101" s="99">
        <v>11.25016688709978</v>
      </c>
      <c r="F101" s="99">
        <v>9.8660958562374681</v>
      </c>
      <c r="G101" s="99">
        <v>11.990330266769002</v>
      </c>
      <c r="H101" s="99">
        <v>12.013793722488241</v>
      </c>
      <c r="I101" s="99">
        <v>13.592389337503981</v>
      </c>
      <c r="J101" s="99">
        <v>12.286420092543377</v>
      </c>
      <c r="K101" s="99">
        <v>11.612103624134559</v>
      </c>
      <c r="L101" s="99">
        <v>9.4000744288827303</v>
      </c>
      <c r="M101" s="99">
        <v>12.083243883785617</v>
      </c>
      <c r="N101" s="99">
        <v>11.904739191321244</v>
      </c>
      <c r="O101" s="99">
        <v>10.475800434540956</v>
      </c>
      <c r="P101" s="99">
        <v>9.0987785123650422</v>
      </c>
      <c r="Q101" s="99">
        <v>10.090726881051934</v>
      </c>
      <c r="R101" s="99">
        <v>9.6559752509682699</v>
      </c>
      <c r="S101" s="99">
        <v>10.037248554387181</v>
      </c>
      <c r="T101" s="99">
        <v>10.944242184718892</v>
      </c>
      <c r="U101" s="99">
        <v>10.220736820895855</v>
      </c>
      <c r="V101" s="99">
        <v>9.5950545478494895</v>
      </c>
      <c r="W101" s="99">
        <v>11.095613927891636</v>
      </c>
      <c r="X101" s="99">
        <v>9.8817040953256203</v>
      </c>
      <c r="Y101" s="99">
        <v>9.0538181053206159</v>
      </c>
      <c r="DA101" s="63" t="s">
        <v>4521</v>
      </c>
    </row>
    <row r="102" spans="1:105" ht="12" customHeight="1" x14ac:dyDescent="0.25">
      <c r="A102" s="97" t="s">
        <v>50</v>
      </c>
      <c r="B102" s="98"/>
      <c r="C102" s="99">
        <v>12.07314073615721</v>
      </c>
      <c r="D102" s="99">
        <v>10.072553312861594</v>
      </c>
      <c r="E102" s="99">
        <v>10.408450995041594</v>
      </c>
      <c r="F102" s="99">
        <v>9.2265232265168482</v>
      </c>
      <c r="G102" s="99">
        <v>10.930956451521141</v>
      </c>
      <c r="H102" s="99">
        <v>9.7627916763156968</v>
      </c>
      <c r="I102" s="99">
        <v>9.4623444560132448</v>
      </c>
      <c r="J102" s="99">
        <v>8.2559708736641237</v>
      </c>
      <c r="K102" s="99">
        <v>8.1888702744299504</v>
      </c>
      <c r="L102" s="99">
        <v>8.1180744651705776</v>
      </c>
      <c r="M102" s="99">
        <v>8.9382508412883794</v>
      </c>
      <c r="N102" s="99">
        <v>7.8146239333841701</v>
      </c>
      <c r="O102" s="99">
        <v>7.093271250684908</v>
      </c>
      <c r="P102" s="99">
        <v>6.8416190823619205</v>
      </c>
      <c r="Q102" s="99">
        <v>7.2127170027187715</v>
      </c>
      <c r="R102" s="99">
        <v>7.5539777078201196</v>
      </c>
      <c r="S102" s="99">
        <v>8.5399128949395795</v>
      </c>
      <c r="T102" s="99">
        <v>8.4822086127431451</v>
      </c>
      <c r="U102" s="99">
        <v>8.3201935852625937</v>
      </c>
      <c r="V102" s="99">
        <v>7.3272833414854643</v>
      </c>
      <c r="W102" s="99">
        <v>7.4317743567101857</v>
      </c>
      <c r="X102" s="99">
        <v>7.0942534002469184</v>
      </c>
      <c r="Y102" s="99">
        <v>6.6489320415887763</v>
      </c>
      <c r="DA102" s="63" t="s">
        <v>4522</v>
      </c>
    </row>
    <row r="103" spans="1:105" ht="12" customHeight="1" x14ac:dyDescent="0.25">
      <c r="A103" s="109" t="s">
        <v>120</v>
      </c>
      <c r="B103" s="33"/>
      <c r="C103" s="110">
        <v>8.3356771899737065</v>
      </c>
      <c r="D103" s="110">
        <v>8.0506069018263204</v>
      </c>
      <c r="E103" s="110">
        <v>7.8069269602153932</v>
      </c>
      <c r="F103" s="110">
        <v>7.976838205333264</v>
      </c>
      <c r="G103" s="110">
        <v>7.8329867790527006</v>
      </c>
      <c r="H103" s="110">
        <v>8.3635579721063813</v>
      </c>
      <c r="I103" s="110">
        <v>7.4839682852719545</v>
      </c>
      <c r="J103" s="110">
        <v>7.2683240666489262</v>
      </c>
      <c r="K103" s="110">
        <v>6.0795237305100107</v>
      </c>
      <c r="L103" s="110">
        <v>6.4954169733137901</v>
      </c>
      <c r="M103" s="110">
        <v>6.1761638865676396</v>
      </c>
      <c r="N103" s="110">
        <v>6.2028476628923972</v>
      </c>
      <c r="O103" s="110">
        <v>5.943711598226507</v>
      </c>
      <c r="P103" s="110">
        <v>5.3139590683652571</v>
      </c>
      <c r="Q103" s="110">
        <v>5.6359558707692452</v>
      </c>
      <c r="R103" s="110">
        <v>6.0581827630116312</v>
      </c>
      <c r="S103" s="110">
        <v>6.4630796674848998</v>
      </c>
      <c r="T103" s="110">
        <v>6.2439428253668581</v>
      </c>
      <c r="U103" s="110">
        <v>5.8054607236627938</v>
      </c>
      <c r="V103" s="110">
        <v>5.4323204118657413</v>
      </c>
      <c r="W103" s="110">
        <v>5.8616935254016909</v>
      </c>
      <c r="X103" s="110">
        <v>5.8650283264160263</v>
      </c>
      <c r="Y103" s="110">
        <v>5.6277359888881788</v>
      </c>
      <c r="DA103" s="60" t="s">
        <v>4523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207</v>
      </c>
      <c r="B105" s="117"/>
      <c r="C105" s="118">
        <f t="shared" ref="C105:Q105" si="35">C106+C109+C111+C120</f>
        <v>72.588854278065995</v>
      </c>
      <c r="D105" s="118">
        <f t="shared" si="35"/>
        <v>125.16892444431295</v>
      </c>
      <c r="E105" s="118">
        <f t="shared" si="35"/>
        <v>120.0400892006902</v>
      </c>
      <c r="F105" s="118">
        <f t="shared" si="35"/>
        <v>128.4045272251218</v>
      </c>
      <c r="G105" s="118">
        <f t="shared" si="35"/>
        <v>128.53864398271321</v>
      </c>
      <c r="H105" s="118">
        <f t="shared" si="35"/>
        <v>113.8703227482067</v>
      </c>
      <c r="I105" s="118">
        <f t="shared" si="35"/>
        <v>98.366184968024825</v>
      </c>
      <c r="J105" s="118">
        <f t="shared" si="35"/>
        <v>98.173936306922101</v>
      </c>
      <c r="K105" s="118">
        <f t="shared" si="35"/>
        <v>104.45525308089159</v>
      </c>
      <c r="L105" s="118">
        <f t="shared" si="35"/>
        <v>122.797430047107</v>
      </c>
      <c r="M105" s="118">
        <f t="shared" si="35"/>
        <v>112.12908351310726</v>
      </c>
      <c r="N105" s="118">
        <f t="shared" si="35"/>
        <v>117.62201071295047</v>
      </c>
      <c r="O105" s="118">
        <f t="shared" si="35"/>
        <v>107.40878125724628</v>
      </c>
      <c r="P105" s="118">
        <f t="shared" si="35"/>
        <v>95.679690573229081</v>
      </c>
      <c r="Q105" s="118">
        <f t="shared" si="35"/>
        <v>94.651795624296454</v>
      </c>
      <c r="R105" s="118">
        <f t="shared" ref="R105:V105" si="36">R106+R109+R111+R120</f>
        <v>95.035102299146274</v>
      </c>
      <c r="S105" s="118">
        <f t="shared" si="36"/>
        <v>90.236731338364052</v>
      </c>
      <c r="T105" s="118">
        <f t="shared" si="36"/>
        <v>81.878238501314939</v>
      </c>
      <c r="U105" s="118">
        <f t="shared" si="36"/>
        <v>81.908372937970555</v>
      </c>
      <c r="V105" s="118">
        <f t="shared" si="36"/>
        <v>74.106601989600819</v>
      </c>
      <c r="W105" s="118">
        <f t="shared" ref="W105:Y105" si="37">W106+W109+W111+W120</f>
        <v>71.986299394620161</v>
      </c>
      <c r="X105" s="118">
        <f t="shared" si="37"/>
        <v>62.085306045034116</v>
      </c>
      <c r="Y105" s="118">
        <f t="shared" si="37"/>
        <v>51.626905766034035</v>
      </c>
      <c r="DA105" s="129" t="s">
        <v>4524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58.90533377332688</v>
      </c>
      <c r="D106" s="123">
        <f t="shared" si="38"/>
        <v>106.56971970122494</v>
      </c>
      <c r="E106" s="123">
        <f t="shared" si="38"/>
        <v>96.054393314048014</v>
      </c>
      <c r="F106" s="123">
        <f t="shared" si="38"/>
        <v>104.56721919251434</v>
      </c>
      <c r="G106" s="123">
        <f t="shared" si="38"/>
        <v>104.61855368458333</v>
      </c>
      <c r="H106" s="123">
        <f t="shared" si="38"/>
        <v>91.289894376185856</v>
      </c>
      <c r="I106" s="123">
        <f t="shared" si="38"/>
        <v>74.425484589995122</v>
      </c>
      <c r="J106" s="123">
        <f t="shared" si="38"/>
        <v>76.949406466161122</v>
      </c>
      <c r="K106" s="123">
        <f t="shared" si="38"/>
        <v>82.464345921284107</v>
      </c>
      <c r="L106" s="123">
        <f t="shared" si="38"/>
        <v>99.057206090441198</v>
      </c>
      <c r="M106" s="123">
        <f t="shared" si="38"/>
        <v>86.936756669965803</v>
      </c>
      <c r="N106" s="123">
        <f t="shared" si="38"/>
        <v>93.121864826953967</v>
      </c>
      <c r="O106" s="123">
        <f t="shared" si="38"/>
        <v>85.969448800841135</v>
      </c>
      <c r="P106" s="123">
        <f t="shared" si="38"/>
        <v>74.808634725565639</v>
      </c>
      <c r="Q106" s="123">
        <f t="shared" si="38"/>
        <v>73.420250005371088</v>
      </c>
      <c r="R106" s="123">
        <f t="shared" ref="R106:V106" si="39">SUM(R107:R108)</f>
        <v>72.541349272526006</v>
      </c>
      <c r="S106" s="123">
        <f t="shared" si="39"/>
        <v>67.624273412254126</v>
      </c>
      <c r="T106" s="123">
        <f t="shared" si="39"/>
        <v>59.074127236095777</v>
      </c>
      <c r="U106" s="123">
        <f t="shared" si="39"/>
        <v>59.844744829404426</v>
      </c>
      <c r="V106" s="123">
        <f t="shared" si="39"/>
        <v>53.425843601556267</v>
      </c>
      <c r="W106" s="123">
        <f t="shared" ref="W106:Y106" si="40">SUM(W107:W108)</f>
        <v>48.809333733876549</v>
      </c>
      <c r="X106" s="123">
        <f t="shared" si="40"/>
        <v>39.144910167379386</v>
      </c>
      <c r="Y106" s="123">
        <f t="shared" si="40"/>
        <v>32.244586859069301</v>
      </c>
      <c r="DA106" s="130" t="s">
        <v>4525</v>
      </c>
    </row>
    <row r="107" spans="1:105" ht="12" customHeight="1" x14ac:dyDescent="0.25">
      <c r="A107" s="97" t="s">
        <v>198</v>
      </c>
      <c r="B107" s="98"/>
      <c r="C107" s="99">
        <v>58.801670844286519</v>
      </c>
      <c r="D107" s="99">
        <v>106.38768302305409</v>
      </c>
      <c r="E107" s="99">
        <v>95.784355503593659</v>
      </c>
      <c r="F107" s="99">
        <v>104.23047043649126</v>
      </c>
      <c r="G107" s="99">
        <v>104.29682244694432</v>
      </c>
      <c r="H107" s="99">
        <v>91.066611568175929</v>
      </c>
      <c r="I107" s="99">
        <v>74.281486106936811</v>
      </c>
      <c r="J107" s="99">
        <v>76.788357249552476</v>
      </c>
      <c r="K107" s="99">
        <v>82.28558109050897</v>
      </c>
      <c r="L107" s="99">
        <v>98.811878567510945</v>
      </c>
      <c r="M107" s="99">
        <v>86.64803105503637</v>
      </c>
      <c r="N107" s="99">
        <v>92.809841505290564</v>
      </c>
      <c r="O107" s="99">
        <v>85.693624467058413</v>
      </c>
      <c r="P107" s="99">
        <v>74.566113062546322</v>
      </c>
      <c r="Q107" s="99">
        <v>73.177399236927684</v>
      </c>
      <c r="R107" s="99">
        <v>72.303700364036544</v>
      </c>
      <c r="S107" s="99">
        <v>67.429092222434264</v>
      </c>
      <c r="T107" s="99">
        <v>58.889534172768258</v>
      </c>
      <c r="U107" s="99">
        <v>59.655846842055766</v>
      </c>
      <c r="V107" s="99">
        <v>53.254181125242695</v>
      </c>
      <c r="W107" s="99">
        <v>48.653541261354313</v>
      </c>
      <c r="X107" s="99">
        <v>39.025348381246289</v>
      </c>
      <c r="Y107" s="99">
        <v>32.149655680724884</v>
      </c>
      <c r="DA107" s="63" t="s">
        <v>4526</v>
      </c>
    </row>
    <row r="108" spans="1:105" ht="12" customHeight="1" x14ac:dyDescent="0.25">
      <c r="A108" s="97" t="s">
        <v>53</v>
      </c>
      <c r="B108" s="98"/>
      <c r="C108" s="99">
        <v>0.10366292904036108</v>
      </c>
      <c r="D108" s="99">
        <v>0.18203667817084762</v>
      </c>
      <c r="E108" s="99">
        <v>0.27003781045435454</v>
      </c>
      <c r="F108" s="99">
        <v>0.33674875602308435</v>
      </c>
      <c r="G108" s="99">
        <v>0.32173123763901845</v>
      </c>
      <c r="H108" s="99">
        <v>0.22328280800991973</v>
      </c>
      <c r="I108" s="99">
        <v>0.14399848305830951</v>
      </c>
      <c r="J108" s="99">
        <v>0.16104921660864618</v>
      </c>
      <c r="K108" s="99">
        <v>0.17876483077513983</v>
      </c>
      <c r="L108" s="99">
        <v>0.24532752293025142</v>
      </c>
      <c r="M108" s="99">
        <v>0.28872561492943133</v>
      </c>
      <c r="N108" s="99">
        <v>0.3120233216634003</v>
      </c>
      <c r="O108" s="99">
        <v>0.2758243337827232</v>
      </c>
      <c r="P108" s="99">
        <v>0.24252166301931818</v>
      </c>
      <c r="Q108" s="99">
        <v>0.24285076844339951</v>
      </c>
      <c r="R108" s="99">
        <v>0.2376489084894671</v>
      </c>
      <c r="S108" s="99">
        <v>0.19518118981986426</v>
      </c>
      <c r="T108" s="99">
        <v>0.18459306332751832</v>
      </c>
      <c r="U108" s="99">
        <v>0.188897987348663</v>
      </c>
      <c r="V108" s="99">
        <v>0.17166247631357376</v>
      </c>
      <c r="W108" s="99">
        <v>0.15579247252223366</v>
      </c>
      <c r="X108" s="99">
        <v>0.11956178613309679</v>
      </c>
      <c r="Y108" s="99">
        <v>9.4931178344415779E-2</v>
      </c>
      <c r="DA108" s="63" t="s">
        <v>4527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0.33223864613282933</v>
      </c>
      <c r="D109" s="123">
        <f t="shared" si="41"/>
        <v>0.35991581070972484</v>
      </c>
      <c r="E109" s="123">
        <f t="shared" si="41"/>
        <v>0.33738712533147114</v>
      </c>
      <c r="F109" s="123">
        <f t="shared" si="41"/>
        <v>0.24008754581506325</v>
      </c>
      <c r="G109" s="123">
        <f t="shared" si="41"/>
        <v>0.21490585262492914</v>
      </c>
      <c r="H109" s="123">
        <f t="shared" si="41"/>
        <v>0.45067771305408344</v>
      </c>
      <c r="I109" s="123">
        <f t="shared" si="41"/>
        <v>0.68825197114403336</v>
      </c>
      <c r="J109" s="123">
        <f t="shared" si="41"/>
        <v>0.3084577945511548</v>
      </c>
      <c r="K109" s="123">
        <f t="shared" si="41"/>
        <v>0.24933686680585992</v>
      </c>
      <c r="L109" s="123">
        <f t="shared" si="41"/>
        <v>0.44037288671600988</v>
      </c>
      <c r="M109" s="123">
        <f t="shared" si="41"/>
        <v>0.24321038314247137</v>
      </c>
      <c r="N109" s="123">
        <f t="shared" si="41"/>
        <v>0.20836716282589254</v>
      </c>
      <c r="O109" s="123">
        <f t="shared" si="41"/>
        <v>0.13330131002058782</v>
      </c>
      <c r="P109" s="123">
        <f t="shared" si="41"/>
        <v>6.7179883478478156E-2</v>
      </c>
      <c r="Q109" s="123">
        <f t="shared" si="41"/>
        <v>9.1589171653291251E-2</v>
      </c>
      <c r="R109" s="123">
        <f t="shared" si="41"/>
        <v>6.9241688654029757E-2</v>
      </c>
      <c r="S109" s="123">
        <f t="shared" si="41"/>
        <v>0.16755947979385352</v>
      </c>
      <c r="T109" s="123">
        <f t="shared" si="41"/>
        <v>0.12396365991278308</v>
      </c>
      <c r="U109" s="123">
        <f t="shared" si="41"/>
        <v>0.11538545931854002</v>
      </c>
      <c r="V109" s="123">
        <f t="shared" si="41"/>
        <v>0.10786464735719978</v>
      </c>
      <c r="W109" s="123">
        <f t="shared" si="41"/>
        <v>4.1991100143236697E-2</v>
      </c>
      <c r="X109" s="123">
        <f t="shared" si="41"/>
        <v>9.7522114224734252E-2</v>
      </c>
      <c r="Y109" s="123">
        <f t="shared" si="41"/>
        <v>0.16883467908975691</v>
      </c>
      <c r="DA109" s="130" t="s">
        <v>4528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0.33223864613282933</v>
      </c>
      <c r="D110" s="99">
        <f>RES_hhdet_in_fech!D110/RES_summary!D$21</f>
        <v>0.35991581070972484</v>
      </c>
      <c r="E110" s="99">
        <f>RES_hhdet_in_fech!E110/RES_summary!E$21</f>
        <v>0.33738712533147114</v>
      </c>
      <c r="F110" s="99">
        <f>RES_hhdet_in_fech!F110/RES_summary!F$21</f>
        <v>0.24008754581506325</v>
      </c>
      <c r="G110" s="99">
        <f>RES_hhdet_in_fech!G110/RES_summary!G$21</f>
        <v>0.21490585262492914</v>
      </c>
      <c r="H110" s="99">
        <f>RES_hhdet_in_fech!H110/RES_summary!H$21</f>
        <v>0.45067771305408344</v>
      </c>
      <c r="I110" s="99">
        <f>RES_hhdet_in_fech!I110/RES_summary!I$21</f>
        <v>0.68825197114403336</v>
      </c>
      <c r="J110" s="99">
        <f>RES_hhdet_in_fech!J110/RES_summary!J$21</f>
        <v>0.3084577945511548</v>
      </c>
      <c r="K110" s="99">
        <f>RES_hhdet_in_fech!K110/RES_summary!K$21</f>
        <v>0.24933686680585992</v>
      </c>
      <c r="L110" s="99">
        <f>RES_hhdet_in_fech!L110/RES_summary!L$21</f>
        <v>0.44037288671600988</v>
      </c>
      <c r="M110" s="99">
        <f>RES_hhdet_in_fech!M110/RES_summary!M$21</f>
        <v>0.24321038314247137</v>
      </c>
      <c r="N110" s="99">
        <f>RES_hhdet_in_fech!N110/RES_summary!N$21</f>
        <v>0.20836716282589254</v>
      </c>
      <c r="O110" s="99">
        <f>RES_hhdet_in_fech!O110/RES_summary!O$21</f>
        <v>0.13330131002058782</v>
      </c>
      <c r="P110" s="99">
        <f>RES_hhdet_in_fech!P110/RES_summary!P$21</f>
        <v>6.7179883478478156E-2</v>
      </c>
      <c r="Q110" s="99">
        <f>RES_hhdet_in_fech!Q110/RES_summary!Q$21</f>
        <v>9.1589171653291251E-2</v>
      </c>
      <c r="R110" s="99">
        <f>RES_hhdet_in_fech!R110/RES_summary!R$21</f>
        <v>6.9241688654029757E-2</v>
      </c>
      <c r="S110" s="99">
        <f>RES_hhdet_in_fech!S110/RES_summary!S$21</f>
        <v>0.16755947979385352</v>
      </c>
      <c r="T110" s="99">
        <f>RES_hhdet_in_fech!T110/RES_summary!T$21</f>
        <v>0.12396365991278308</v>
      </c>
      <c r="U110" s="99">
        <f>RES_hhdet_in_fech!U110/RES_summary!U$21</f>
        <v>0.11538545931854002</v>
      </c>
      <c r="V110" s="99">
        <f>RES_hhdet_in_fech!V110/RES_summary!V$21</f>
        <v>0.10786464735719978</v>
      </c>
      <c r="W110" s="99">
        <f>RES_hhdet_in_fech!W110/RES_summary!W$21</f>
        <v>4.1991100143236697E-2</v>
      </c>
      <c r="X110" s="99">
        <f>RES_hhdet_in_fech!X110/RES_summary!X$21</f>
        <v>9.7522114224734252E-2</v>
      </c>
      <c r="Y110" s="99">
        <f>RES_hhdet_in_fech!Y110/RES_summary!Y$21</f>
        <v>0.16883467908975691</v>
      </c>
      <c r="DA110" s="63" t="s">
        <v>4529</v>
      </c>
    </row>
    <row r="111" spans="1:105" ht="12" customHeight="1" x14ac:dyDescent="0.25">
      <c r="A111" s="121" t="s">
        <v>55</v>
      </c>
      <c r="B111" s="122"/>
      <c r="C111" s="123">
        <v>6.9797704081274157</v>
      </c>
      <c r="D111" s="123">
        <v>11.661010800568825</v>
      </c>
      <c r="E111" s="123">
        <v>14.644350127222024</v>
      </c>
      <c r="F111" s="123">
        <v>14.980159107305784</v>
      </c>
      <c r="G111" s="123">
        <v>14.575626834833454</v>
      </c>
      <c r="H111" s="123">
        <v>13.860255512255076</v>
      </c>
      <c r="I111" s="123">
        <v>14.079963031696344</v>
      </c>
      <c r="J111" s="123">
        <v>14.04004092054509</v>
      </c>
      <c r="K111" s="123">
        <v>14.343030403914087</v>
      </c>
      <c r="L111" s="123">
        <v>16.38916969049215</v>
      </c>
      <c r="M111" s="123">
        <v>17.800876981930575</v>
      </c>
      <c r="N111" s="123">
        <v>16.730831002175954</v>
      </c>
      <c r="O111" s="123">
        <v>13.755474425141681</v>
      </c>
      <c r="P111" s="123">
        <v>13.686904338883904</v>
      </c>
      <c r="Q111" s="123">
        <v>14.378640335476035</v>
      </c>
      <c r="R111" s="123">
        <v>15.478233672829806</v>
      </c>
      <c r="S111" s="123">
        <v>15.008982555974834</v>
      </c>
      <c r="T111" s="123">
        <v>15.529921234337547</v>
      </c>
      <c r="U111" s="123">
        <v>14.920887598609031</v>
      </c>
      <c r="V111" s="123">
        <v>14.173452586490331</v>
      </c>
      <c r="W111" s="123">
        <v>16.194256291051641</v>
      </c>
      <c r="X111" s="123">
        <v>15.683085275672372</v>
      </c>
      <c r="Y111" s="123">
        <v>13.080486303179788</v>
      </c>
      <c r="DA111" s="130" t="s">
        <v>4530</v>
      </c>
    </row>
    <row r="112" spans="1:105" ht="12" customHeight="1" x14ac:dyDescent="0.25">
      <c r="A112" s="97" t="s">
        <v>130</v>
      </c>
      <c r="B112" s="98"/>
      <c r="C112" s="99">
        <v>6.1290017253585445</v>
      </c>
      <c r="D112" s="99">
        <v>11.629877185133513</v>
      </c>
      <c r="E112" s="99">
        <v>12.302726071128058</v>
      </c>
      <c r="F112" s="99">
        <v>12.310652063315706</v>
      </c>
      <c r="G112" s="99">
        <v>12.746276612403447</v>
      </c>
      <c r="H112" s="99">
        <v>11.64082094918486</v>
      </c>
      <c r="I112" s="99">
        <v>11.715421381002958</v>
      </c>
      <c r="J112" s="99">
        <v>10.627338784479436</v>
      </c>
      <c r="K112" s="99">
        <v>11.421223963227952</v>
      </c>
      <c r="L112" s="99">
        <v>13.331801273761737</v>
      </c>
      <c r="M112" s="99">
        <v>14.723418409895421</v>
      </c>
      <c r="N112" s="99">
        <v>14.753031263655846</v>
      </c>
      <c r="O112" s="99">
        <v>12.165331229269729</v>
      </c>
      <c r="P112" s="99">
        <v>12.367733832282381</v>
      </c>
      <c r="Q112" s="99">
        <v>12.603813207484642</v>
      </c>
      <c r="R112" s="99">
        <v>12.994279555019265</v>
      </c>
      <c r="S112" s="99">
        <v>12.561537924388588</v>
      </c>
      <c r="T112" s="99">
        <v>12.495116933945157</v>
      </c>
      <c r="U112" s="99">
        <v>12.941004602635722</v>
      </c>
      <c r="V112" s="99">
        <v>11.687083247363574</v>
      </c>
      <c r="W112" s="99">
        <v>14.447520715511203</v>
      </c>
      <c r="X112" s="99">
        <v>13.119755981336402</v>
      </c>
      <c r="Y112" s="99">
        <v>11.413309585813435</v>
      </c>
      <c r="DA112" s="63" t="s">
        <v>4531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16.541108113696225</v>
      </c>
      <c r="F113" s="99">
        <v>24.283136211765481</v>
      </c>
      <c r="G113" s="99">
        <v>0</v>
      </c>
      <c r="H113" s="99">
        <v>19.006978846579042</v>
      </c>
      <c r="I113" s="99">
        <v>0</v>
      </c>
      <c r="J113" s="99">
        <v>16.964662709181219</v>
      </c>
      <c r="K113" s="99">
        <v>13.440082704545645</v>
      </c>
      <c r="L113" s="99">
        <v>18.695679276757566</v>
      </c>
      <c r="M113" s="99">
        <v>15.922070730906803</v>
      </c>
      <c r="N113" s="99">
        <v>17.574113782143257</v>
      </c>
      <c r="O113" s="99">
        <v>10.860427941589498</v>
      </c>
      <c r="P113" s="99">
        <v>12.447395730467504</v>
      </c>
      <c r="Q113" s="99">
        <v>11.664385221532223</v>
      </c>
      <c r="R113" s="99">
        <v>14.727711953924723</v>
      </c>
      <c r="S113" s="99">
        <v>11.193085547131846</v>
      </c>
      <c r="T113" s="99">
        <v>11.186965194386104</v>
      </c>
      <c r="U113" s="99">
        <v>11.155444611091312</v>
      </c>
      <c r="V113" s="99">
        <v>10.262697251985106</v>
      </c>
      <c r="W113" s="99">
        <v>16.861652777169898</v>
      </c>
      <c r="X113" s="99">
        <v>10.429459621860955</v>
      </c>
      <c r="Y113" s="99">
        <v>9.3303610202560012</v>
      </c>
      <c r="DA113" s="63" t="s">
        <v>4532</v>
      </c>
    </row>
    <row r="114" spans="1:105" ht="12" customHeight="1" x14ac:dyDescent="0.25">
      <c r="A114" s="100" t="s">
        <v>198</v>
      </c>
      <c r="B114" s="101"/>
      <c r="C114" s="102">
        <v>0</v>
      </c>
      <c r="D114" s="102">
        <v>0</v>
      </c>
      <c r="E114" s="102">
        <v>7.7892154057732492</v>
      </c>
      <c r="F114" s="102">
        <v>12.197623797157135</v>
      </c>
      <c r="G114" s="102">
        <v>0</v>
      </c>
      <c r="H114" s="102">
        <v>9.2322088759659007</v>
      </c>
      <c r="I114" s="102">
        <v>0</v>
      </c>
      <c r="J114" s="102">
        <v>8.1831675275203395</v>
      </c>
      <c r="K114" s="102">
        <v>6.7342449432321505</v>
      </c>
      <c r="L114" s="102">
        <v>9.0408532749761434</v>
      </c>
      <c r="M114" s="102">
        <v>7.9906019092687428</v>
      </c>
      <c r="N114" s="102">
        <v>8.8146830530364344</v>
      </c>
      <c r="O114" s="102">
        <v>5.5501407255890509</v>
      </c>
      <c r="P114" s="102">
        <v>5.988962203529046</v>
      </c>
      <c r="Q114" s="102">
        <v>5.7173423102374938</v>
      </c>
      <c r="R114" s="102">
        <v>7.108688562413966</v>
      </c>
      <c r="S114" s="102">
        <v>5.4485487424765449</v>
      </c>
      <c r="T114" s="102">
        <v>6.3727416309719631</v>
      </c>
      <c r="U114" s="102">
        <v>5.7663295464180653</v>
      </c>
      <c r="V114" s="102">
        <v>5.1536748025203831</v>
      </c>
      <c r="W114" s="102">
        <v>8.1629841237751322</v>
      </c>
      <c r="X114" s="102">
        <v>4.1190010607466814</v>
      </c>
      <c r="Y114" s="102">
        <v>3.0493510462325002</v>
      </c>
      <c r="DA114" s="131" t="s">
        <v>4533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8.7518927079229769</v>
      </c>
      <c r="F115" s="105">
        <v>12.085512414608345</v>
      </c>
      <c r="G115" s="105">
        <v>0</v>
      </c>
      <c r="H115" s="105">
        <v>9.7747699706131446</v>
      </c>
      <c r="I115" s="105">
        <v>0</v>
      </c>
      <c r="J115" s="105">
        <v>8.7814951816608779</v>
      </c>
      <c r="K115" s="105">
        <v>6.7058377613134938</v>
      </c>
      <c r="L115" s="105">
        <v>9.6548260017814211</v>
      </c>
      <c r="M115" s="105">
        <v>7.9314688216380596</v>
      </c>
      <c r="N115" s="105">
        <v>8.7594307291068247</v>
      </c>
      <c r="O115" s="105">
        <v>5.3102872160004484</v>
      </c>
      <c r="P115" s="105">
        <v>6.4584335269384576</v>
      </c>
      <c r="Q115" s="105">
        <v>5.9470429112947301</v>
      </c>
      <c r="R115" s="105">
        <v>7.6190233915107584</v>
      </c>
      <c r="S115" s="105">
        <v>5.7445368046553007</v>
      </c>
      <c r="T115" s="105">
        <v>4.814223563414143</v>
      </c>
      <c r="U115" s="105">
        <v>5.3891150646732484</v>
      </c>
      <c r="V115" s="105">
        <v>5.1090224494647218</v>
      </c>
      <c r="W115" s="105">
        <v>8.6986686533947672</v>
      </c>
      <c r="X115" s="105">
        <v>6.3104585611142747</v>
      </c>
      <c r="Y115" s="105">
        <v>6.2810099740234993</v>
      </c>
      <c r="DA115" s="132" t="s">
        <v>4534</v>
      </c>
    </row>
    <row r="116" spans="1:105" ht="12" customHeight="1" x14ac:dyDescent="0.25">
      <c r="A116" s="106" t="s">
        <v>122</v>
      </c>
      <c r="B116" s="101"/>
      <c r="C116" s="102">
        <v>14.116470584826432</v>
      </c>
      <c r="D116" s="102">
        <v>12.382774658116308</v>
      </c>
      <c r="E116" s="102">
        <v>20.942440746543515</v>
      </c>
      <c r="F116" s="102">
        <v>21.179012043605688</v>
      </c>
      <c r="G116" s="102">
        <v>20.931802769321457</v>
      </c>
      <c r="H116" s="102">
        <v>19.921820678754532</v>
      </c>
      <c r="I116" s="102">
        <v>21.627573678612844</v>
      </c>
      <c r="J116" s="102">
        <v>21.030995211494066</v>
      </c>
      <c r="K116" s="102">
        <v>20.19833237348611</v>
      </c>
      <c r="L116" s="102">
        <v>20.790076994121566</v>
      </c>
      <c r="M116" s="102">
        <v>20.563888656621298</v>
      </c>
      <c r="N116" s="102">
        <v>19.709404814558134</v>
      </c>
      <c r="O116" s="102">
        <v>18.578980482422089</v>
      </c>
      <c r="P116" s="102">
        <v>16.754575009546087</v>
      </c>
      <c r="Q116" s="102">
        <v>17.082572278509186</v>
      </c>
      <c r="R116" s="102">
        <v>18.484305084758198</v>
      </c>
      <c r="S116" s="102">
        <v>17.514642770092198</v>
      </c>
      <c r="T116" s="102">
        <v>20.045003318305231</v>
      </c>
      <c r="U116" s="102">
        <v>17.170531654109816</v>
      </c>
      <c r="V116" s="102">
        <v>17.275105482169746</v>
      </c>
      <c r="W116" s="102">
        <v>11.051508203394322</v>
      </c>
      <c r="X116" s="102">
        <v>20.159521847835894</v>
      </c>
      <c r="Y116" s="102">
        <v>16.981279005484414</v>
      </c>
      <c r="DA116" s="131" t="s">
        <v>4535</v>
      </c>
    </row>
    <row r="117" spans="1:105" ht="12" customHeight="1" x14ac:dyDescent="0.25">
      <c r="A117" s="107" t="s">
        <v>121</v>
      </c>
      <c r="B117" s="104"/>
      <c r="C117" s="105">
        <v>13.330889447406433</v>
      </c>
      <c r="D117" s="105">
        <v>14.322457238072833</v>
      </c>
      <c r="E117" s="105">
        <v>20.003377406137943</v>
      </c>
      <c r="F117" s="105">
        <v>16.989076856107815</v>
      </c>
      <c r="G117" s="105">
        <v>18.830849637393207</v>
      </c>
      <c r="H117" s="105">
        <v>18.786100412634909</v>
      </c>
      <c r="I117" s="105">
        <v>21.105569857592151</v>
      </c>
      <c r="J117" s="105">
        <v>20.06165875957279</v>
      </c>
      <c r="K117" s="105">
        <v>19.049415879492511</v>
      </c>
      <c r="L117" s="105">
        <v>18.993335119136578</v>
      </c>
      <c r="M117" s="105">
        <v>19.829996307279217</v>
      </c>
      <c r="N117" s="105">
        <v>18.532380062522716</v>
      </c>
      <c r="O117" s="105">
        <v>16.506442800560162</v>
      </c>
      <c r="P117" s="105">
        <v>15.229911271477489</v>
      </c>
      <c r="Q117" s="105">
        <v>15.806784565443056</v>
      </c>
      <c r="R117" s="105">
        <v>17.012580093598274</v>
      </c>
      <c r="S117" s="105">
        <v>17.705722193076568</v>
      </c>
      <c r="T117" s="105">
        <v>17.017378923323189</v>
      </c>
      <c r="U117" s="105">
        <v>16.054205917261914</v>
      </c>
      <c r="V117" s="105">
        <v>15.079743004334503</v>
      </c>
      <c r="W117" s="105">
        <v>17.528348754075459</v>
      </c>
      <c r="X117" s="105">
        <v>18.875518552498725</v>
      </c>
      <c r="Y117" s="105">
        <v>15.943419242006465</v>
      </c>
      <c r="DA117" s="132" t="s">
        <v>4536</v>
      </c>
    </row>
    <row r="118" spans="1:105" ht="12" customHeight="1" x14ac:dyDescent="0.25">
      <c r="A118" s="108" t="s">
        <v>53</v>
      </c>
      <c r="B118" s="98"/>
      <c r="C118" s="99">
        <v>2.9912397433054081</v>
      </c>
      <c r="D118" s="99">
        <v>3.7063376386712017</v>
      </c>
      <c r="E118" s="99">
        <v>9.7451340821711501</v>
      </c>
      <c r="F118" s="99">
        <v>7.5025592303273863</v>
      </c>
      <c r="G118" s="99">
        <v>9.0769673252242242</v>
      </c>
      <c r="H118" s="99">
        <v>8.9269742314184661</v>
      </c>
      <c r="I118" s="99">
        <v>11.442757668730787</v>
      </c>
      <c r="J118" s="99">
        <v>10.023509658561444</v>
      </c>
      <c r="K118" s="99">
        <v>9.7197331203776205</v>
      </c>
      <c r="L118" s="99">
        <v>9.601079888552027</v>
      </c>
      <c r="M118" s="99">
        <v>10.392864702145948</v>
      </c>
      <c r="N118" s="99">
        <v>9.6559773968065254</v>
      </c>
      <c r="O118" s="99">
        <v>8.9551250275922971</v>
      </c>
      <c r="P118" s="99">
        <v>7.3741698355110579</v>
      </c>
      <c r="Q118" s="99">
        <v>7.5583157384333592</v>
      </c>
      <c r="R118" s="99">
        <v>8.1598131680326897</v>
      </c>
      <c r="S118" s="99">
        <v>8.9271694818979732</v>
      </c>
      <c r="T118" s="99">
        <v>8.3300982233781955</v>
      </c>
      <c r="U118" s="99">
        <v>7.7299277843579803</v>
      </c>
      <c r="V118" s="99">
        <v>6.7542777243373262</v>
      </c>
      <c r="W118" s="99">
        <v>8.4122184105490128</v>
      </c>
      <c r="X118" s="99">
        <v>8.4388017494894463</v>
      </c>
      <c r="Y118" s="99">
        <v>6.3026999104939261</v>
      </c>
      <c r="DA118" s="63" t="s">
        <v>4537</v>
      </c>
    </row>
    <row r="119" spans="1:105" ht="12" customHeight="1" x14ac:dyDescent="0.25">
      <c r="A119" s="108" t="s">
        <v>52</v>
      </c>
      <c r="B119" s="98"/>
      <c r="C119" s="99">
        <v>10.339649704101022</v>
      </c>
      <c r="D119" s="99">
        <v>10.616119599401632</v>
      </c>
      <c r="E119" s="99">
        <v>10.258243323966791</v>
      </c>
      <c r="F119" s="99">
        <v>9.4865176257804276</v>
      </c>
      <c r="G119" s="99">
        <v>9.7538823121689848</v>
      </c>
      <c r="H119" s="99">
        <v>9.8591261812164444</v>
      </c>
      <c r="I119" s="99">
        <v>9.6628121888613645</v>
      </c>
      <c r="J119" s="99">
        <v>10.038149101011344</v>
      </c>
      <c r="K119" s="99">
        <v>9.3296827591148901</v>
      </c>
      <c r="L119" s="99">
        <v>9.3922552305845528</v>
      </c>
      <c r="M119" s="99">
        <v>9.437131605133267</v>
      </c>
      <c r="N119" s="99">
        <v>8.8764026657161921</v>
      </c>
      <c r="O119" s="99">
        <v>7.5513177729678684</v>
      </c>
      <c r="P119" s="99">
        <v>7.8557414359664355</v>
      </c>
      <c r="Q119" s="99">
        <v>8.2484688270097006</v>
      </c>
      <c r="R119" s="99">
        <v>8.8527669255655859</v>
      </c>
      <c r="S119" s="99">
        <v>8.7785527111785981</v>
      </c>
      <c r="T119" s="99">
        <v>8.6872806999449921</v>
      </c>
      <c r="U119" s="99">
        <v>8.3242781329039293</v>
      </c>
      <c r="V119" s="99">
        <v>8.3254652799971751</v>
      </c>
      <c r="W119" s="99">
        <v>9.11613034352645</v>
      </c>
      <c r="X119" s="99">
        <v>10.436716803009276</v>
      </c>
      <c r="Y119" s="99">
        <v>9.6407193315125372</v>
      </c>
      <c r="DA119" s="63" t="s">
        <v>4538</v>
      </c>
    </row>
    <row r="120" spans="1:105" ht="12" customHeight="1" x14ac:dyDescent="0.25">
      <c r="A120" s="121" t="s">
        <v>54</v>
      </c>
      <c r="B120" s="122"/>
      <c r="C120" s="123">
        <v>6.3715114504788684</v>
      </c>
      <c r="D120" s="123">
        <v>6.5782781318094621</v>
      </c>
      <c r="E120" s="123">
        <v>9.0039586340886828</v>
      </c>
      <c r="F120" s="123">
        <v>8.617061379486616</v>
      </c>
      <c r="G120" s="123">
        <v>9.1295576106714833</v>
      </c>
      <c r="H120" s="123">
        <v>8.2694951467116944</v>
      </c>
      <c r="I120" s="123">
        <v>9.1724853751893374</v>
      </c>
      <c r="J120" s="123">
        <v>6.8760311256647295</v>
      </c>
      <c r="K120" s="123">
        <v>7.3985398888875347</v>
      </c>
      <c r="L120" s="123">
        <v>6.9106813794576452</v>
      </c>
      <c r="M120" s="123">
        <v>7.1482394780684144</v>
      </c>
      <c r="N120" s="123">
        <v>7.5609477209946414</v>
      </c>
      <c r="O120" s="123">
        <v>7.5505567212428746</v>
      </c>
      <c r="P120" s="123">
        <v>7.1169716253010593</v>
      </c>
      <c r="Q120" s="123">
        <v>6.7613161117960416</v>
      </c>
      <c r="R120" s="123">
        <v>6.9462776651364333</v>
      </c>
      <c r="S120" s="123">
        <v>7.4359158903412395</v>
      </c>
      <c r="T120" s="123">
        <v>7.1502263709688352</v>
      </c>
      <c r="U120" s="123">
        <v>7.0273550506385583</v>
      </c>
      <c r="V120" s="123">
        <v>6.3994411541970262</v>
      </c>
      <c r="W120" s="123">
        <v>6.9407182695487384</v>
      </c>
      <c r="X120" s="123">
        <v>7.1597884877576217</v>
      </c>
      <c r="Y120" s="123">
        <v>6.1329979246951911</v>
      </c>
      <c r="DA120" s="130" t="s">
        <v>4539</v>
      </c>
    </row>
    <row r="121" spans="1:105" ht="12" customHeight="1" x14ac:dyDescent="0.25">
      <c r="A121" s="97" t="s">
        <v>50</v>
      </c>
      <c r="B121" s="98"/>
      <c r="C121" s="99">
        <v>6.4497069037995356</v>
      </c>
      <c r="D121" s="99">
        <v>7.1441316390808707</v>
      </c>
      <c r="E121" s="99">
        <v>8.6550703957522028</v>
      </c>
      <c r="F121" s="99">
        <v>8.1928159735491288</v>
      </c>
      <c r="G121" s="99">
        <v>9.7734008692534413</v>
      </c>
      <c r="H121" s="99">
        <v>7.8479864370761634</v>
      </c>
      <c r="I121" s="99">
        <v>9.5992864731405128</v>
      </c>
      <c r="J121" s="99">
        <v>5.4829134243323843</v>
      </c>
      <c r="K121" s="99">
        <v>6.8232698905661495</v>
      </c>
      <c r="L121" s="99">
        <v>5.2349380547546414</v>
      </c>
      <c r="M121" s="99">
        <v>7.4965007602197256</v>
      </c>
      <c r="N121" s="99">
        <v>9.0505736106309556</v>
      </c>
      <c r="O121" s="99">
        <v>8.5748691567448656</v>
      </c>
      <c r="P121" s="99">
        <v>8.427317538238432</v>
      </c>
      <c r="Q121" s="99">
        <v>8.4164957944976404</v>
      </c>
      <c r="R121" s="99">
        <v>8.9901973287463512</v>
      </c>
      <c r="S121" s="99">
        <v>8.5243914807641481</v>
      </c>
      <c r="T121" s="99">
        <v>9.114880075139526</v>
      </c>
      <c r="U121" s="99">
        <v>9.3721591882445985</v>
      </c>
      <c r="V121" s="99">
        <v>8.3336731487498135</v>
      </c>
      <c r="W121" s="99">
        <v>8.4749694337247448</v>
      </c>
      <c r="X121" s="99">
        <v>7.3738750343644748</v>
      </c>
      <c r="Y121" s="99">
        <v>6.0535410925039184</v>
      </c>
      <c r="DA121" s="63" t="s">
        <v>4540</v>
      </c>
    </row>
    <row r="122" spans="1:105" ht="12" customHeight="1" x14ac:dyDescent="0.25">
      <c r="A122" s="109" t="s">
        <v>120</v>
      </c>
      <c r="B122" s="33"/>
      <c r="C122" s="110">
        <v>5.9318376141429017</v>
      </c>
      <c r="D122" s="110">
        <v>4.1274953917068036</v>
      </c>
      <c r="E122" s="110">
        <v>9.2132915770905743</v>
      </c>
      <c r="F122" s="110">
        <v>8.8764114012295323</v>
      </c>
      <c r="G122" s="110">
        <v>8.3760128638118676</v>
      </c>
      <c r="H122" s="110">
        <v>8.8717908087316957</v>
      </c>
      <c r="I122" s="110">
        <v>8.4276158399555055</v>
      </c>
      <c r="J122" s="110">
        <v>8.381321940610853</v>
      </c>
      <c r="K122" s="110">
        <v>7.9876997060818722</v>
      </c>
      <c r="L122" s="110">
        <v>7.8767123436984114</v>
      </c>
      <c r="M122" s="110">
        <v>7.0882229092866051</v>
      </c>
      <c r="N122" s="110">
        <v>7.0988425949687581</v>
      </c>
      <c r="O122" s="110">
        <v>6.8879597525313159</v>
      </c>
      <c r="P122" s="110">
        <v>6.4832358207822676</v>
      </c>
      <c r="Q122" s="110">
        <v>6.2278002264486982</v>
      </c>
      <c r="R122" s="110">
        <v>6.3693648568594403</v>
      </c>
      <c r="S122" s="110">
        <v>6.7548351946063692</v>
      </c>
      <c r="T122" s="110">
        <v>6.2921312068264852</v>
      </c>
      <c r="U122" s="110">
        <v>6.0415347837590598</v>
      </c>
      <c r="V122" s="110">
        <v>5.6128534764122264</v>
      </c>
      <c r="W122" s="110">
        <v>6.1399468285972265</v>
      </c>
      <c r="X122" s="110">
        <v>7.005665172452189</v>
      </c>
      <c r="Y122" s="110">
        <v>6.2109752158732485</v>
      </c>
      <c r="DA122" s="60" t="s">
        <v>4541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209</v>
      </c>
      <c r="B124" s="117"/>
      <c r="C124" s="118">
        <f t="shared" ref="C124:Q124" si="42">C125+C128+C130+C139</f>
        <v>137.27186896869966</v>
      </c>
      <c r="D124" s="118">
        <f t="shared" si="42"/>
        <v>145.2819142995582</v>
      </c>
      <c r="E124" s="118">
        <f t="shared" si="42"/>
        <v>139.82006233410812</v>
      </c>
      <c r="F124" s="118">
        <f t="shared" si="42"/>
        <v>138.97643120248236</v>
      </c>
      <c r="G124" s="118">
        <f t="shared" si="42"/>
        <v>132.50531042443228</v>
      </c>
      <c r="H124" s="118">
        <f t="shared" si="42"/>
        <v>130.58860463542638</v>
      </c>
      <c r="I124" s="118">
        <f t="shared" si="42"/>
        <v>122.87892308216506</v>
      </c>
      <c r="J124" s="118">
        <f t="shared" si="42"/>
        <v>128.73720685585346</v>
      </c>
      <c r="K124" s="118">
        <f t="shared" si="42"/>
        <v>118.99601053574078</v>
      </c>
      <c r="L124" s="118">
        <f t="shared" si="42"/>
        <v>121.83141340496191</v>
      </c>
      <c r="M124" s="118">
        <f t="shared" si="42"/>
        <v>110.46070911932023</v>
      </c>
      <c r="N124" s="118">
        <f t="shared" si="42"/>
        <v>109.10526535751704</v>
      </c>
      <c r="O124" s="118">
        <f t="shared" si="42"/>
        <v>111.42338477441932</v>
      </c>
      <c r="P124" s="118">
        <f t="shared" si="42"/>
        <v>95.456951210102801</v>
      </c>
      <c r="Q124" s="118">
        <f t="shared" si="42"/>
        <v>95.577135840922878</v>
      </c>
      <c r="R124" s="118">
        <f t="shared" ref="R124:V124" si="43">R125+R128+R130+R139</f>
        <v>98.156007499221786</v>
      </c>
      <c r="S124" s="118">
        <f t="shared" si="43"/>
        <v>99.428066863890663</v>
      </c>
      <c r="T124" s="118">
        <f t="shared" si="43"/>
        <v>97.830881757696801</v>
      </c>
      <c r="U124" s="118">
        <f t="shared" si="43"/>
        <v>87.097984808291685</v>
      </c>
      <c r="V124" s="118">
        <f t="shared" si="43"/>
        <v>80.217585796628597</v>
      </c>
      <c r="W124" s="118">
        <f t="shared" ref="W124:Y124" si="44">W125+W128+W130+W139</f>
        <v>82.84308549331854</v>
      </c>
      <c r="X124" s="118">
        <f t="shared" si="44"/>
        <v>65.563135611124039</v>
      </c>
      <c r="Y124" s="118">
        <f t="shared" si="44"/>
        <v>53.823921279980929</v>
      </c>
      <c r="DA124" s="129" t="s">
        <v>4542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117.68172995802166</v>
      </c>
      <c r="D125" s="123">
        <f t="shared" si="45"/>
        <v>124.30732202969234</v>
      </c>
      <c r="E125" s="123">
        <f t="shared" si="45"/>
        <v>118.56278535333709</v>
      </c>
      <c r="F125" s="123">
        <f t="shared" si="45"/>
        <v>115.2872737201085</v>
      </c>
      <c r="G125" s="123">
        <f t="shared" si="45"/>
        <v>109.84739017889797</v>
      </c>
      <c r="H125" s="123">
        <f t="shared" si="45"/>
        <v>107.26973314690285</v>
      </c>
      <c r="I125" s="123">
        <f t="shared" si="45"/>
        <v>100.16446658289816</v>
      </c>
      <c r="J125" s="123">
        <f t="shared" si="45"/>
        <v>108.78909254940029</v>
      </c>
      <c r="K125" s="123">
        <f t="shared" si="45"/>
        <v>98.680475372210921</v>
      </c>
      <c r="L125" s="123">
        <f t="shared" si="45"/>
        <v>101.29834691741853</v>
      </c>
      <c r="M125" s="123">
        <f t="shared" si="45"/>
        <v>90.104287333722326</v>
      </c>
      <c r="N125" s="123">
        <f t="shared" si="45"/>
        <v>89.1591869216996</v>
      </c>
      <c r="O125" s="123">
        <f t="shared" si="45"/>
        <v>92.655624727580999</v>
      </c>
      <c r="P125" s="123">
        <f t="shared" si="45"/>
        <v>76.572322377212416</v>
      </c>
      <c r="Q125" s="123">
        <f t="shared" si="45"/>
        <v>76.323421952324495</v>
      </c>
      <c r="R125" s="123">
        <f t="shared" ref="R125:V125" si="46">SUM(R126:R127)</f>
        <v>78.510115235039521</v>
      </c>
      <c r="S125" s="123">
        <f t="shared" si="46"/>
        <v>79.29913664108004</v>
      </c>
      <c r="T125" s="123">
        <f t="shared" si="46"/>
        <v>79.616990460226901</v>
      </c>
      <c r="U125" s="123">
        <f t="shared" si="46"/>
        <v>68.878201311290695</v>
      </c>
      <c r="V125" s="123">
        <f t="shared" si="46"/>
        <v>62.61400772352777</v>
      </c>
      <c r="W125" s="123">
        <f t="shared" ref="W125:Y125" si="47">SUM(W126:W127)</f>
        <v>63.648012726255644</v>
      </c>
      <c r="X125" s="123">
        <f t="shared" si="47"/>
        <v>48.87901244767199</v>
      </c>
      <c r="Y125" s="123">
        <f t="shared" si="47"/>
        <v>37.509130664621679</v>
      </c>
      <c r="DA125" s="130" t="s">
        <v>4543</v>
      </c>
    </row>
    <row r="126" spans="1:105" ht="12" customHeight="1" x14ac:dyDescent="0.25">
      <c r="A126" s="97" t="s">
        <v>199</v>
      </c>
      <c r="B126" s="98"/>
      <c r="C126" s="99">
        <v>117.28251907737733</v>
      </c>
      <c r="D126" s="99">
        <v>123.8510355853457</v>
      </c>
      <c r="E126" s="99">
        <v>118.14115797270746</v>
      </c>
      <c r="F126" s="99">
        <v>114.87296978059423</v>
      </c>
      <c r="G126" s="99">
        <v>109.46687053128373</v>
      </c>
      <c r="H126" s="99">
        <v>106.91015924132608</v>
      </c>
      <c r="I126" s="99">
        <v>99.852841284199854</v>
      </c>
      <c r="J126" s="99">
        <v>108.45939926427502</v>
      </c>
      <c r="K126" s="99">
        <v>98.388715800600906</v>
      </c>
      <c r="L126" s="99">
        <v>100.99304332303105</v>
      </c>
      <c r="M126" s="99">
        <v>89.837596698923747</v>
      </c>
      <c r="N126" s="99">
        <v>88.891735243748059</v>
      </c>
      <c r="O126" s="99">
        <v>92.375874874779512</v>
      </c>
      <c r="P126" s="99">
        <v>76.32044770560762</v>
      </c>
      <c r="Q126" s="99">
        <v>76.072235713078882</v>
      </c>
      <c r="R126" s="99">
        <v>78.262309462033116</v>
      </c>
      <c r="S126" s="99">
        <v>79.052820853366555</v>
      </c>
      <c r="T126" s="99">
        <v>79.370190973451429</v>
      </c>
      <c r="U126" s="99">
        <v>68.666374293331785</v>
      </c>
      <c r="V126" s="99">
        <v>62.422221976120277</v>
      </c>
      <c r="W126" s="99">
        <v>63.456742339315575</v>
      </c>
      <c r="X126" s="99">
        <v>48.739982016831924</v>
      </c>
      <c r="Y126" s="99">
        <v>37.403139557468982</v>
      </c>
      <c r="DA126" s="63" t="s">
        <v>4544</v>
      </c>
    </row>
    <row r="127" spans="1:105" ht="12" customHeight="1" x14ac:dyDescent="0.25">
      <c r="A127" s="97" t="s">
        <v>53</v>
      </c>
      <c r="B127" s="98"/>
      <c r="C127" s="99">
        <v>0.39921088064433441</v>
      </c>
      <c r="D127" s="99">
        <v>0.45628644434665028</v>
      </c>
      <c r="E127" s="99">
        <v>0.42162738062963673</v>
      </c>
      <c r="F127" s="99">
        <v>0.41430393951426336</v>
      </c>
      <c r="G127" s="99">
        <v>0.38051964761423646</v>
      </c>
      <c r="H127" s="99">
        <v>0.35957390557676905</v>
      </c>
      <c r="I127" s="99">
        <v>0.31162529869830885</v>
      </c>
      <c r="J127" s="99">
        <v>0.32969328512526702</v>
      </c>
      <c r="K127" s="99">
        <v>0.29175957161000948</v>
      </c>
      <c r="L127" s="99">
        <v>0.30530359438747823</v>
      </c>
      <c r="M127" s="99">
        <v>0.2666906347985783</v>
      </c>
      <c r="N127" s="99">
        <v>0.2674516779515439</v>
      </c>
      <c r="O127" s="99">
        <v>0.27974985280148429</v>
      </c>
      <c r="P127" s="99">
        <v>0.25187467160480209</v>
      </c>
      <c r="Q127" s="99">
        <v>0.25118623924561573</v>
      </c>
      <c r="R127" s="99">
        <v>0.24780577300640805</v>
      </c>
      <c r="S127" s="99">
        <v>0.24631578771349041</v>
      </c>
      <c r="T127" s="99">
        <v>0.24679948677547392</v>
      </c>
      <c r="U127" s="99">
        <v>0.21182701795890727</v>
      </c>
      <c r="V127" s="99">
        <v>0.19178574740749293</v>
      </c>
      <c r="W127" s="99">
        <v>0.19127038694007051</v>
      </c>
      <c r="X127" s="99">
        <v>0.13903043084006833</v>
      </c>
      <c r="Y127" s="99">
        <v>0.10599110715269687</v>
      </c>
      <c r="DA127" s="63" t="s">
        <v>4545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9.1297488483833039E-2</v>
      </c>
      <c r="D128" s="123">
        <f t="shared" si="48"/>
        <v>4.1260220574300351E-2</v>
      </c>
      <c r="E128" s="123">
        <f t="shared" si="48"/>
        <v>0.13864324049556762</v>
      </c>
      <c r="F128" s="123">
        <f t="shared" si="48"/>
        <v>0.21964970133491035</v>
      </c>
      <c r="G128" s="123">
        <f t="shared" si="48"/>
        <v>0.1705203450344161</v>
      </c>
      <c r="H128" s="123">
        <f t="shared" si="48"/>
        <v>0.29665507725500234</v>
      </c>
      <c r="I128" s="123">
        <f t="shared" si="48"/>
        <v>0.26867003203078349</v>
      </c>
      <c r="J128" s="123">
        <f t="shared" si="48"/>
        <v>0.14446858211842681</v>
      </c>
      <c r="K128" s="123">
        <f t="shared" si="48"/>
        <v>0.19400808520386378</v>
      </c>
      <c r="L128" s="123">
        <f t="shared" si="48"/>
        <v>0.22871814680172939</v>
      </c>
      <c r="M128" s="123">
        <f t="shared" si="48"/>
        <v>0.22380036442300272</v>
      </c>
      <c r="N128" s="123">
        <f t="shared" si="48"/>
        <v>0.35388932362693504</v>
      </c>
      <c r="O128" s="123">
        <f t="shared" si="48"/>
        <v>0.18766884836342893</v>
      </c>
      <c r="P128" s="123">
        <f t="shared" si="48"/>
        <v>9.5709336445636117E-2</v>
      </c>
      <c r="Q128" s="123">
        <f t="shared" si="48"/>
        <v>0.10987226068247084</v>
      </c>
      <c r="R128" s="123">
        <f t="shared" si="48"/>
        <v>0.15181505560404507</v>
      </c>
      <c r="S128" s="123">
        <f t="shared" si="48"/>
        <v>0.16834784492030527</v>
      </c>
      <c r="T128" s="123">
        <f t="shared" si="48"/>
        <v>0.21711663116545515</v>
      </c>
      <c r="U128" s="123">
        <f t="shared" si="48"/>
        <v>0.17233227745593854</v>
      </c>
      <c r="V128" s="123">
        <f t="shared" si="48"/>
        <v>0.13450379288431363</v>
      </c>
      <c r="W128" s="123">
        <f t="shared" si="48"/>
        <v>0.14356833079805359</v>
      </c>
      <c r="X128" s="123">
        <f t="shared" si="48"/>
        <v>0.11971798955798041</v>
      </c>
      <c r="Y128" s="123">
        <f t="shared" si="48"/>
        <v>0.12498511672597243</v>
      </c>
      <c r="DA128" s="130" t="s">
        <v>4546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9.1297488483833039E-2</v>
      </c>
      <c r="D129" s="99">
        <f>RES_hhdet_in_fech!D129/RES_summary!D$21</f>
        <v>4.1260220574300351E-2</v>
      </c>
      <c r="E129" s="99">
        <f>RES_hhdet_in_fech!E129/RES_summary!E$21</f>
        <v>0.13864324049556762</v>
      </c>
      <c r="F129" s="99">
        <f>RES_hhdet_in_fech!F129/RES_summary!F$21</f>
        <v>0.21964970133491035</v>
      </c>
      <c r="G129" s="99">
        <f>RES_hhdet_in_fech!G129/RES_summary!G$21</f>
        <v>0.1705203450344161</v>
      </c>
      <c r="H129" s="99">
        <f>RES_hhdet_in_fech!H129/RES_summary!H$21</f>
        <v>0.29665507725500234</v>
      </c>
      <c r="I129" s="99">
        <f>RES_hhdet_in_fech!I129/RES_summary!I$21</f>
        <v>0.26867003203078349</v>
      </c>
      <c r="J129" s="99">
        <f>RES_hhdet_in_fech!J129/RES_summary!J$21</f>
        <v>0.14446858211842681</v>
      </c>
      <c r="K129" s="99">
        <f>RES_hhdet_in_fech!K129/RES_summary!K$21</f>
        <v>0.19400808520386378</v>
      </c>
      <c r="L129" s="99">
        <f>RES_hhdet_in_fech!L129/RES_summary!L$21</f>
        <v>0.22871814680172939</v>
      </c>
      <c r="M129" s="99">
        <f>RES_hhdet_in_fech!M129/RES_summary!M$21</f>
        <v>0.22380036442300272</v>
      </c>
      <c r="N129" s="99">
        <f>RES_hhdet_in_fech!N129/RES_summary!N$21</f>
        <v>0.35388932362693504</v>
      </c>
      <c r="O129" s="99">
        <f>RES_hhdet_in_fech!O129/RES_summary!O$21</f>
        <v>0.18766884836342893</v>
      </c>
      <c r="P129" s="99">
        <f>RES_hhdet_in_fech!P129/RES_summary!P$21</f>
        <v>9.5709336445636117E-2</v>
      </c>
      <c r="Q129" s="99">
        <f>RES_hhdet_in_fech!Q129/RES_summary!Q$21</f>
        <v>0.10987226068247084</v>
      </c>
      <c r="R129" s="99">
        <f>RES_hhdet_in_fech!R129/RES_summary!R$21</f>
        <v>0.15181505560404507</v>
      </c>
      <c r="S129" s="99">
        <f>RES_hhdet_in_fech!S129/RES_summary!S$21</f>
        <v>0.16834784492030527</v>
      </c>
      <c r="T129" s="99">
        <f>RES_hhdet_in_fech!T129/RES_summary!T$21</f>
        <v>0.21711663116545515</v>
      </c>
      <c r="U129" s="99">
        <f>RES_hhdet_in_fech!U129/RES_summary!U$21</f>
        <v>0.17233227745593854</v>
      </c>
      <c r="V129" s="99">
        <f>RES_hhdet_in_fech!V129/RES_summary!V$21</f>
        <v>0.13450379288431363</v>
      </c>
      <c r="W129" s="99">
        <f>RES_hhdet_in_fech!W129/RES_summary!W$21</f>
        <v>0.14356833079805359</v>
      </c>
      <c r="X129" s="99">
        <f>RES_hhdet_in_fech!X129/RES_summary!X$21</f>
        <v>0.11971798955798041</v>
      </c>
      <c r="Y129" s="99">
        <f>RES_hhdet_in_fech!Y129/RES_summary!Y$21</f>
        <v>0.12498511672597243</v>
      </c>
      <c r="DA129" s="63" t="s">
        <v>4547</v>
      </c>
    </row>
    <row r="130" spans="1:105" ht="12" customHeight="1" x14ac:dyDescent="0.25">
      <c r="A130" s="121" t="s">
        <v>55</v>
      </c>
      <c r="B130" s="122"/>
      <c r="C130" s="123">
        <v>13.226208369821643</v>
      </c>
      <c r="D130" s="123">
        <v>14.713669368626581</v>
      </c>
      <c r="E130" s="123">
        <v>14.298469866016013</v>
      </c>
      <c r="F130" s="123">
        <v>16.149040052158306</v>
      </c>
      <c r="G130" s="123">
        <v>15.101766352791861</v>
      </c>
      <c r="H130" s="123">
        <v>15.742352650764145</v>
      </c>
      <c r="I130" s="123">
        <v>15.281569491051743</v>
      </c>
      <c r="J130" s="123">
        <v>13.709360188672173</v>
      </c>
      <c r="K130" s="123">
        <v>13.789200672767894</v>
      </c>
      <c r="L130" s="123">
        <v>13.594204296274404</v>
      </c>
      <c r="M130" s="123">
        <v>13.91892628253</v>
      </c>
      <c r="N130" s="123">
        <v>13.387244444643315</v>
      </c>
      <c r="O130" s="123">
        <v>12.775684936750631</v>
      </c>
      <c r="P130" s="123">
        <v>13.252859444020016</v>
      </c>
      <c r="Q130" s="123">
        <v>13.566854685743563</v>
      </c>
      <c r="R130" s="123">
        <v>13.930430558655111</v>
      </c>
      <c r="S130" s="123">
        <v>14.251929388874803</v>
      </c>
      <c r="T130" s="123">
        <v>13.105587317232265</v>
      </c>
      <c r="U130" s="123">
        <v>12.798025452166973</v>
      </c>
      <c r="V130" s="123">
        <v>12.087757446955084</v>
      </c>
      <c r="W130" s="123">
        <v>13.282172286999515</v>
      </c>
      <c r="X130" s="123">
        <v>11.33233605168167</v>
      </c>
      <c r="Y130" s="123">
        <v>10.867901782213735</v>
      </c>
      <c r="DA130" s="130" t="s">
        <v>4548</v>
      </c>
    </row>
    <row r="131" spans="1:105" ht="12" customHeight="1" x14ac:dyDescent="0.25">
      <c r="A131" s="97" t="s">
        <v>128</v>
      </c>
      <c r="B131" s="98"/>
      <c r="C131" s="99">
        <v>11.359955312589531</v>
      </c>
      <c r="D131" s="99">
        <v>12.410079145010863</v>
      </c>
      <c r="E131" s="99">
        <v>12.330061100063789</v>
      </c>
      <c r="F131" s="99">
        <v>13.762241846377135</v>
      </c>
      <c r="G131" s="99">
        <v>12.329842214764625</v>
      </c>
      <c r="H131" s="99">
        <v>12.925432137090198</v>
      </c>
      <c r="I131" s="99">
        <v>13.513302878182605</v>
      </c>
      <c r="J131" s="99">
        <v>12.831169959741304</v>
      </c>
      <c r="K131" s="99">
        <v>12.555633591180978</v>
      </c>
      <c r="L131" s="99">
        <v>12.432172368008155</v>
      </c>
      <c r="M131" s="99">
        <v>12.954795109574787</v>
      </c>
      <c r="N131" s="99">
        <v>12.029531492749722</v>
      </c>
      <c r="O131" s="99">
        <v>11.707338852715504</v>
      </c>
      <c r="P131" s="99">
        <v>11.830242925902471</v>
      </c>
      <c r="Q131" s="99">
        <v>11.780547610769307</v>
      </c>
      <c r="R131" s="99">
        <v>12.549887127433276</v>
      </c>
      <c r="S131" s="99">
        <v>12.819739393079505</v>
      </c>
      <c r="T131" s="99">
        <v>12.341318768923708</v>
      </c>
      <c r="U131" s="99">
        <v>11.974416371810445</v>
      </c>
      <c r="V131" s="99">
        <v>11.395716234834577</v>
      </c>
      <c r="W131" s="99">
        <v>12.821919543595232</v>
      </c>
      <c r="X131" s="99">
        <v>10.648098275499702</v>
      </c>
      <c r="Y131" s="99">
        <v>10.083284759362478</v>
      </c>
      <c r="DA131" s="63" t="s">
        <v>4549</v>
      </c>
    </row>
    <row r="132" spans="1:105" ht="12" customHeight="1" x14ac:dyDescent="0.25">
      <c r="A132" s="97" t="s">
        <v>127</v>
      </c>
      <c r="B132" s="98"/>
      <c r="C132" s="99">
        <v>11.669299688306017</v>
      </c>
      <c r="D132" s="99">
        <v>12.793201836817731</v>
      </c>
      <c r="E132" s="99">
        <v>13.656455046805098</v>
      </c>
      <c r="F132" s="99">
        <v>15.619124696290315</v>
      </c>
      <c r="G132" s="99">
        <v>14.186339185183664</v>
      </c>
      <c r="H132" s="99">
        <v>13.482735695676036</v>
      </c>
      <c r="I132" s="99">
        <v>14.532626540425698</v>
      </c>
      <c r="J132" s="99">
        <v>13.620466108418544</v>
      </c>
      <c r="K132" s="99">
        <v>12.741906079472605</v>
      </c>
      <c r="L132" s="99">
        <v>12.906977447458335</v>
      </c>
      <c r="M132" s="99">
        <v>14.579060256931028</v>
      </c>
      <c r="N132" s="99">
        <v>11.962386635205011</v>
      </c>
      <c r="O132" s="99">
        <v>11.621019780571741</v>
      </c>
      <c r="P132" s="99">
        <v>11.981603974677963</v>
      </c>
      <c r="Q132" s="99">
        <v>11.758786691249609</v>
      </c>
      <c r="R132" s="99">
        <v>13.220270462384182</v>
      </c>
      <c r="S132" s="99">
        <v>12.790299523669658</v>
      </c>
      <c r="T132" s="99">
        <v>11.491502917956565</v>
      </c>
      <c r="U132" s="99">
        <v>12.243016641476499</v>
      </c>
      <c r="V132" s="99">
        <v>11.278951691086412</v>
      </c>
      <c r="W132" s="99">
        <v>13.47695935341398</v>
      </c>
      <c r="X132" s="99">
        <v>9.7544364081189485</v>
      </c>
      <c r="Y132" s="99">
        <v>8.3770919354905136</v>
      </c>
      <c r="DA132" s="63" t="s">
        <v>4550</v>
      </c>
    </row>
    <row r="133" spans="1:105" ht="12" customHeight="1" x14ac:dyDescent="0.25">
      <c r="A133" s="100" t="s">
        <v>199</v>
      </c>
      <c r="B133" s="101"/>
      <c r="C133" s="102">
        <v>6.136739657083079</v>
      </c>
      <c r="D133" s="102">
        <v>6.7473287592173259</v>
      </c>
      <c r="E133" s="102">
        <v>7.0077352428148938</v>
      </c>
      <c r="F133" s="102">
        <v>7.595772915391227</v>
      </c>
      <c r="G133" s="102">
        <v>7.0790099441047039</v>
      </c>
      <c r="H133" s="102">
        <v>6.9903801980280056</v>
      </c>
      <c r="I133" s="102">
        <v>7.7146887428643653</v>
      </c>
      <c r="J133" s="102">
        <v>6.9654670162032479</v>
      </c>
      <c r="K133" s="102">
        <v>6.2749355674127916</v>
      </c>
      <c r="L133" s="102">
        <v>6.0362589887264599</v>
      </c>
      <c r="M133" s="102">
        <v>6.0011425423162947</v>
      </c>
      <c r="N133" s="102">
        <v>5.1484278538763872</v>
      </c>
      <c r="O133" s="102">
        <v>5.2499034980043975</v>
      </c>
      <c r="P133" s="102">
        <v>5.4625173235916433</v>
      </c>
      <c r="Q133" s="102">
        <v>5.5244540324489373</v>
      </c>
      <c r="R133" s="102">
        <v>6.0483744484261655</v>
      </c>
      <c r="S133" s="102">
        <v>6.5996885765179041</v>
      </c>
      <c r="T133" s="102">
        <v>5.8425458872036451</v>
      </c>
      <c r="U133" s="102">
        <v>6.1637656488160326</v>
      </c>
      <c r="V133" s="102">
        <v>5.4906572793757613</v>
      </c>
      <c r="W133" s="102">
        <v>6.835955113664923</v>
      </c>
      <c r="X133" s="102">
        <v>4.0419294108063077</v>
      </c>
      <c r="Y133" s="102">
        <v>2.7655526787650699</v>
      </c>
      <c r="DA133" s="131" t="s">
        <v>4551</v>
      </c>
    </row>
    <row r="134" spans="1:105" ht="12" customHeight="1" x14ac:dyDescent="0.25">
      <c r="A134" s="103" t="s">
        <v>52</v>
      </c>
      <c r="B134" s="104"/>
      <c r="C134" s="105">
        <v>5.5325600312229373</v>
      </c>
      <c r="D134" s="105">
        <v>6.0458730776004028</v>
      </c>
      <c r="E134" s="105">
        <v>6.6487198039902049</v>
      </c>
      <c r="F134" s="105">
        <v>8.0233517808990911</v>
      </c>
      <c r="G134" s="105">
        <v>7.1073292410789612</v>
      </c>
      <c r="H134" s="105">
        <v>6.4923554976480276</v>
      </c>
      <c r="I134" s="105">
        <v>6.8179377975613296</v>
      </c>
      <c r="J134" s="105">
        <v>6.6549990922152951</v>
      </c>
      <c r="K134" s="105">
        <v>6.4669705120598113</v>
      </c>
      <c r="L134" s="105">
        <v>6.8707184587318748</v>
      </c>
      <c r="M134" s="105">
        <v>8.577917714614733</v>
      </c>
      <c r="N134" s="105">
        <v>6.81395878132862</v>
      </c>
      <c r="O134" s="105">
        <v>6.37111628256734</v>
      </c>
      <c r="P134" s="105">
        <v>6.5190866510863241</v>
      </c>
      <c r="Q134" s="105">
        <v>6.2343326588006693</v>
      </c>
      <c r="R134" s="105">
        <v>7.171896013958019</v>
      </c>
      <c r="S134" s="105">
        <v>6.190610947151753</v>
      </c>
      <c r="T134" s="105">
        <v>5.6489570307529249</v>
      </c>
      <c r="U134" s="105">
        <v>6.0792509926604641</v>
      </c>
      <c r="V134" s="105">
        <v>5.7882944117106518</v>
      </c>
      <c r="W134" s="105">
        <v>6.641004239749055</v>
      </c>
      <c r="X134" s="105">
        <v>5.7125069973126417</v>
      </c>
      <c r="Y134" s="105">
        <v>5.6115392567254441</v>
      </c>
      <c r="DA134" s="132" t="s">
        <v>4552</v>
      </c>
    </row>
    <row r="135" spans="1:105" ht="12" customHeight="1" x14ac:dyDescent="0.25">
      <c r="A135" s="106" t="s">
        <v>122</v>
      </c>
      <c r="B135" s="101"/>
      <c r="C135" s="102">
        <v>18.572963095881974</v>
      </c>
      <c r="D135" s="102">
        <v>21.818144947446811</v>
      </c>
      <c r="E135" s="102">
        <v>19.601496680881453</v>
      </c>
      <c r="F135" s="102">
        <v>20.817448888046307</v>
      </c>
      <c r="G135" s="102">
        <v>21.011292805911932</v>
      </c>
      <c r="H135" s="102">
        <v>20.906658828570922</v>
      </c>
      <c r="I135" s="102">
        <v>21.950098313181467</v>
      </c>
      <c r="J135" s="102">
        <v>17.770784003888629</v>
      </c>
      <c r="K135" s="102">
        <v>17.111243074801774</v>
      </c>
      <c r="L135" s="102">
        <v>18.999818839859593</v>
      </c>
      <c r="M135" s="102">
        <v>18.172655263427238</v>
      </c>
      <c r="N135" s="102">
        <v>19.16182451002782</v>
      </c>
      <c r="O135" s="102">
        <v>17.400172785253588</v>
      </c>
      <c r="P135" s="102">
        <v>15.398332125627205</v>
      </c>
      <c r="Q135" s="102">
        <v>16.558835476242159</v>
      </c>
      <c r="R135" s="102">
        <v>17.008007007637641</v>
      </c>
      <c r="S135" s="102">
        <v>17.997026285999496</v>
      </c>
      <c r="T135" s="102">
        <v>16.390349521590547</v>
      </c>
      <c r="U135" s="102">
        <v>15.389494634634492</v>
      </c>
      <c r="V135" s="102">
        <v>15.393237137483927</v>
      </c>
      <c r="W135" s="102">
        <v>14.082342396345544</v>
      </c>
      <c r="X135" s="102">
        <v>15.809687745184913</v>
      </c>
      <c r="Y135" s="102">
        <v>15.6514876135756</v>
      </c>
      <c r="DA135" s="131" t="s">
        <v>4553</v>
      </c>
    </row>
    <row r="136" spans="1:105" ht="12" customHeight="1" x14ac:dyDescent="0.25">
      <c r="A136" s="107" t="s">
        <v>121</v>
      </c>
      <c r="B136" s="104"/>
      <c r="C136" s="105">
        <v>18.362193959927527</v>
      </c>
      <c r="D136" s="105">
        <v>19.576398128390771</v>
      </c>
      <c r="E136" s="105">
        <v>19.552121739256215</v>
      </c>
      <c r="F136" s="105">
        <v>19.570812774512209</v>
      </c>
      <c r="G136" s="105">
        <v>19.802173797685899</v>
      </c>
      <c r="H136" s="105">
        <v>19.935281101270064</v>
      </c>
      <c r="I136" s="105">
        <v>21.50182119591269</v>
      </c>
      <c r="J136" s="105">
        <v>18.091372402358804</v>
      </c>
      <c r="K136" s="105">
        <v>18.811188776698103</v>
      </c>
      <c r="L136" s="105">
        <v>16.946131354864129</v>
      </c>
      <c r="M136" s="105">
        <v>19.385844528021714</v>
      </c>
      <c r="N136" s="105">
        <v>18.522906768341137</v>
      </c>
      <c r="O136" s="105">
        <v>17.733861083643809</v>
      </c>
      <c r="P136" s="105">
        <v>15.43182334314224</v>
      </c>
      <c r="Q136" s="105">
        <v>16.014998606187397</v>
      </c>
      <c r="R136" s="105">
        <v>16.954931945157348</v>
      </c>
      <c r="S136" s="105">
        <v>18.240841280113333</v>
      </c>
      <c r="T136" s="105">
        <v>15.468113801520101</v>
      </c>
      <c r="U136" s="105">
        <v>16.28905447407892</v>
      </c>
      <c r="V136" s="105">
        <v>15.242627730908071</v>
      </c>
      <c r="W136" s="105">
        <v>17.059582837716892</v>
      </c>
      <c r="X136" s="105">
        <v>16.567314486293043</v>
      </c>
      <c r="Y136" s="105">
        <v>13.750427598610386</v>
      </c>
      <c r="DA136" s="132" t="s">
        <v>4554</v>
      </c>
    </row>
    <row r="137" spans="1:105" ht="12" customHeight="1" x14ac:dyDescent="0.25">
      <c r="A137" s="108" t="s">
        <v>53</v>
      </c>
      <c r="B137" s="98"/>
      <c r="C137" s="99">
        <v>8.737464239958987</v>
      </c>
      <c r="D137" s="99">
        <v>9.4967676900601052</v>
      </c>
      <c r="E137" s="99">
        <v>9.4408219350920835</v>
      </c>
      <c r="F137" s="99">
        <v>9.947631297668746</v>
      </c>
      <c r="G137" s="99">
        <v>10.015271422799014</v>
      </c>
      <c r="H137" s="99">
        <v>9.9101770226578427</v>
      </c>
      <c r="I137" s="99">
        <v>11.729142749244351</v>
      </c>
      <c r="J137" s="99">
        <v>9.2833724194618146</v>
      </c>
      <c r="K137" s="99">
        <v>9.2869020339601214</v>
      </c>
      <c r="L137" s="99">
        <v>7.7406528257030045</v>
      </c>
      <c r="M137" s="99">
        <v>9.9708120627258428</v>
      </c>
      <c r="N137" s="99">
        <v>9.4493762003031012</v>
      </c>
      <c r="O137" s="99">
        <v>9.2761945983009326</v>
      </c>
      <c r="P137" s="99">
        <v>7.3516557995728125</v>
      </c>
      <c r="Q137" s="99">
        <v>7.5487779875395162</v>
      </c>
      <c r="R137" s="99">
        <v>7.9069406721261597</v>
      </c>
      <c r="S137" s="99">
        <v>8.7510003508957777</v>
      </c>
      <c r="T137" s="99">
        <v>6.1950090640259257</v>
      </c>
      <c r="U137" s="99">
        <v>7.4386117250960639</v>
      </c>
      <c r="V137" s="99">
        <v>6.6207325294084098</v>
      </c>
      <c r="W137" s="99">
        <v>8.287078589436037</v>
      </c>
      <c r="X137" s="99">
        <v>7.470976703567489</v>
      </c>
      <c r="Y137" s="99">
        <v>5.3614593014934888</v>
      </c>
      <c r="DA137" s="63" t="s">
        <v>4555</v>
      </c>
    </row>
    <row r="138" spans="1:105" ht="12" customHeight="1" x14ac:dyDescent="0.25">
      <c r="A138" s="108" t="s">
        <v>52</v>
      </c>
      <c r="B138" s="98"/>
      <c r="C138" s="99">
        <v>9.6247297199685384</v>
      </c>
      <c r="D138" s="99">
        <v>10.079630438330664</v>
      </c>
      <c r="E138" s="99">
        <v>10.11129980416413</v>
      </c>
      <c r="F138" s="99">
        <v>9.6231814768434649</v>
      </c>
      <c r="G138" s="99">
        <v>9.7869023748868855</v>
      </c>
      <c r="H138" s="99">
        <v>10.025104078612221</v>
      </c>
      <c r="I138" s="99">
        <v>9.7726784466683387</v>
      </c>
      <c r="J138" s="99">
        <v>8.8079999828969839</v>
      </c>
      <c r="K138" s="99">
        <v>9.5242867427379814</v>
      </c>
      <c r="L138" s="99">
        <v>9.2054785291611214</v>
      </c>
      <c r="M138" s="99">
        <v>9.415032465295873</v>
      </c>
      <c r="N138" s="99">
        <v>9.0735305680380307</v>
      </c>
      <c r="O138" s="99">
        <v>8.457666485342882</v>
      </c>
      <c r="P138" s="99">
        <v>8.0801675435694271</v>
      </c>
      <c r="Q138" s="99">
        <v>8.4662206186478848</v>
      </c>
      <c r="R138" s="99">
        <v>9.0479912730311867</v>
      </c>
      <c r="S138" s="99">
        <v>9.4898409292175518</v>
      </c>
      <c r="T138" s="99">
        <v>9.2731047374941724</v>
      </c>
      <c r="U138" s="99">
        <v>8.8504427489828608</v>
      </c>
      <c r="V138" s="99">
        <v>8.6218952014996635</v>
      </c>
      <c r="W138" s="99">
        <v>8.7725042482808551</v>
      </c>
      <c r="X138" s="99">
        <v>9.096337782725552</v>
      </c>
      <c r="Y138" s="99">
        <v>8.3889682971168913</v>
      </c>
      <c r="DA138" s="63" t="s">
        <v>4556</v>
      </c>
    </row>
    <row r="139" spans="1:105" ht="12" customHeight="1" x14ac:dyDescent="0.25">
      <c r="A139" s="121" t="s">
        <v>54</v>
      </c>
      <c r="B139" s="122"/>
      <c r="C139" s="123">
        <v>6.2726331523725083</v>
      </c>
      <c r="D139" s="123">
        <v>6.2196626806649871</v>
      </c>
      <c r="E139" s="123">
        <v>6.8201638742594373</v>
      </c>
      <c r="F139" s="123">
        <v>7.3204677288806197</v>
      </c>
      <c r="G139" s="123">
        <v>7.3856335477080455</v>
      </c>
      <c r="H139" s="123">
        <v>7.2798637605043961</v>
      </c>
      <c r="I139" s="123">
        <v>7.1642169761843748</v>
      </c>
      <c r="J139" s="123">
        <v>6.0942855356625589</v>
      </c>
      <c r="K139" s="123">
        <v>6.3323264055581125</v>
      </c>
      <c r="L139" s="123">
        <v>6.7101440444672544</v>
      </c>
      <c r="M139" s="123">
        <v>6.2136951386449129</v>
      </c>
      <c r="N139" s="123">
        <v>6.2049446675471893</v>
      </c>
      <c r="O139" s="123">
        <v>5.8044062617242487</v>
      </c>
      <c r="P139" s="123">
        <v>5.5360600524247321</v>
      </c>
      <c r="Q139" s="123">
        <v>5.5769869421723488</v>
      </c>
      <c r="R139" s="123">
        <v>5.5636466499231139</v>
      </c>
      <c r="S139" s="123">
        <v>5.7086529890155253</v>
      </c>
      <c r="T139" s="123">
        <v>4.8911873490721902</v>
      </c>
      <c r="U139" s="123">
        <v>5.2494257673780877</v>
      </c>
      <c r="V139" s="123">
        <v>5.3813168332614243</v>
      </c>
      <c r="W139" s="123">
        <v>5.7693321492653311</v>
      </c>
      <c r="X139" s="123">
        <v>5.2320691222123932</v>
      </c>
      <c r="Y139" s="123">
        <v>5.3219037164195422</v>
      </c>
      <c r="DA139" s="130" t="s">
        <v>4557</v>
      </c>
    </row>
    <row r="140" spans="1:105" ht="12" customHeight="1" x14ac:dyDescent="0.25">
      <c r="A140" s="97" t="s">
        <v>50</v>
      </c>
      <c r="B140" s="98"/>
      <c r="C140" s="99">
        <v>7.070932054363138</v>
      </c>
      <c r="D140" s="99">
        <v>8.1648889601880512</v>
      </c>
      <c r="E140" s="99">
        <v>8.9868790339485241</v>
      </c>
      <c r="F140" s="99">
        <v>9.2507354676043878</v>
      </c>
      <c r="G140" s="99">
        <v>8.9705632377180837</v>
      </c>
      <c r="H140" s="99">
        <v>9.2541793584705978</v>
      </c>
      <c r="I140" s="99">
        <v>9.4201291296536169</v>
      </c>
      <c r="J140" s="99">
        <v>8.1921057964531236</v>
      </c>
      <c r="K140" s="99">
        <v>8.2942491609364577</v>
      </c>
      <c r="L140" s="99">
        <v>7.6339775462624244</v>
      </c>
      <c r="M140" s="99">
        <v>7.3418203218769644</v>
      </c>
      <c r="N140" s="99">
        <v>7.5478681050520908</v>
      </c>
      <c r="O140" s="99">
        <v>6.9067799413645217</v>
      </c>
      <c r="P140" s="99">
        <v>7.7387367014055339</v>
      </c>
      <c r="Q140" s="99">
        <v>7.3523038453541352</v>
      </c>
      <c r="R140" s="99">
        <v>7.2582047196189103</v>
      </c>
      <c r="S140" s="99">
        <v>8.1352978952580219</v>
      </c>
      <c r="T140" s="99">
        <v>7.9848036051328126</v>
      </c>
      <c r="U140" s="99">
        <v>8.6640407848988019</v>
      </c>
      <c r="V140" s="99">
        <v>8.3163149809579764</v>
      </c>
      <c r="W140" s="99">
        <v>8.1718506003467688</v>
      </c>
      <c r="X140" s="99">
        <v>7.1479994145274137</v>
      </c>
      <c r="Y140" s="99">
        <v>6.4252454117253199</v>
      </c>
      <c r="DA140" s="63" t="s">
        <v>4558</v>
      </c>
    </row>
    <row r="141" spans="1:105" ht="12" customHeight="1" x14ac:dyDescent="0.25">
      <c r="A141" s="109" t="s">
        <v>120</v>
      </c>
      <c r="B141" s="33"/>
      <c r="C141" s="110">
        <v>5.7865121038172092</v>
      </c>
      <c r="D141" s="110">
        <v>5.7241820256443017</v>
      </c>
      <c r="E141" s="110">
        <v>6.272852167840683</v>
      </c>
      <c r="F141" s="110">
        <v>6.7777239759189651</v>
      </c>
      <c r="G141" s="110">
        <v>6.9059387894966218</v>
      </c>
      <c r="H141" s="110">
        <v>6.7289475170148583</v>
      </c>
      <c r="I141" s="110">
        <v>6.2961292295514184</v>
      </c>
      <c r="J141" s="110">
        <v>5.4999184328349404</v>
      </c>
      <c r="K141" s="110">
        <v>5.5685482413830609</v>
      </c>
      <c r="L141" s="110">
        <v>6.2944706031024982</v>
      </c>
      <c r="M141" s="110">
        <v>5.722849858428436</v>
      </c>
      <c r="N141" s="110">
        <v>5.6694499625827621</v>
      </c>
      <c r="O141" s="110">
        <v>5.3529352795957834</v>
      </c>
      <c r="P141" s="110">
        <v>5.0858316725482995</v>
      </c>
      <c r="Q141" s="110">
        <v>5.2650071542850352</v>
      </c>
      <c r="R141" s="110">
        <v>5.2371404277582938</v>
      </c>
      <c r="S141" s="110">
        <v>5.2250050773262764</v>
      </c>
      <c r="T141" s="110">
        <v>4.3977887171288792</v>
      </c>
      <c r="U141" s="110">
        <v>4.4825843389089695</v>
      </c>
      <c r="V141" s="110">
        <v>4.5410276850069833</v>
      </c>
      <c r="W141" s="110">
        <v>4.7039436275428024</v>
      </c>
      <c r="X141" s="110">
        <v>4.1860110670697592</v>
      </c>
      <c r="Y141" s="110">
        <v>4.6153463615841757</v>
      </c>
      <c r="DA141" s="60" t="s">
        <v>4559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76.546245823826496</v>
      </c>
      <c r="D143" s="118">
        <f t="shared" si="49"/>
        <v>72.167658399825314</v>
      </c>
      <c r="E143" s="118">
        <f t="shared" si="49"/>
        <v>71.178048529403725</v>
      </c>
      <c r="F143" s="118">
        <f t="shared" si="49"/>
        <v>65.237833548440435</v>
      </c>
      <c r="G143" s="118">
        <f t="shared" si="49"/>
        <v>63.371731314662853</v>
      </c>
      <c r="H143" s="118">
        <f t="shared" si="49"/>
        <v>60.916609981243269</v>
      </c>
      <c r="I143" s="118">
        <f t="shared" si="49"/>
        <v>57.669732757909429</v>
      </c>
      <c r="J143" s="118">
        <f t="shared" si="49"/>
        <v>57.589956026437761</v>
      </c>
      <c r="K143" s="118">
        <f t="shared" si="49"/>
        <v>53.786330245143603</v>
      </c>
      <c r="L143" s="118">
        <f t="shared" si="49"/>
        <v>55.257960056993845</v>
      </c>
      <c r="M143" s="118">
        <f t="shared" si="49"/>
        <v>48.889337496445641</v>
      </c>
      <c r="N143" s="118">
        <f t="shared" si="49"/>
        <v>47.792211367274334</v>
      </c>
      <c r="O143" s="118">
        <f t="shared" si="49"/>
        <v>45.351656383563203</v>
      </c>
      <c r="P143" s="118">
        <f t="shared" si="49"/>
        <v>38.315247162876652</v>
      </c>
      <c r="Q143" s="118">
        <f t="shared" si="49"/>
        <v>37.548211001978977</v>
      </c>
      <c r="R143" s="118">
        <f t="shared" ref="R143:V143" si="50">R144+R146+R148+R157</f>
        <v>40.116721867295162</v>
      </c>
      <c r="S143" s="118">
        <f t="shared" si="50"/>
        <v>40.371077964107513</v>
      </c>
      <c r="T143" s="118">
        <f t="shared" si="50"/>
        <v>39.288542946020371</v>
      </c>
      <c r="U143" s="118">
        <f t="shared" si="50"/>
        <v>36.439849482686583</v>
      </c>
      <c r="V143" s="118">
        <f t="shared" si="50"/>
        <v>33.47730706126822</v>
      </c>
      <c r="W143" s="118">
        <f t="shared" ref="W143:Y143" si="51">W144+W146+W148+W157</f>
        <v>35.169661124673709</v>
      </c>
      <c r="X143" s="118">
        <f t="shared" si="51"/>
        <v>29.665051152130857</v>
      </c>
      <c r="Y143" s="118">
        <f t="shared" si="51"/>
        <v>27.059846251753534</v>
      </c>
      <c r="DA143" s="129" t="s">
        <v>4560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52.251146244471556</v>
      </c>
      <c r="D144" s="123">
        <f t="shared" si="52"/>
        <v>45.851956257476253</v>
      </c>
      <c r="E144" s="123">
        <f t="shared" si="52"/>
        <v>44.566409115640134</v>
      </c>
      <c r="F144" s="123">
        <f t="shared" si="52"/>
        <v>40.234671125326805</v>
      </c>
      <c r="G144" s="123">
        <f t="shared" si="52"/>
        <v>39.104081348614919</v>
      </c>
      <c r="H144" s="123">
        <f t="shared" si="52"/>
        <v>36.429214546638356</v>
      </c>
      <c r="I144" s="123">
        <f t="shared" si="52"/>
        <v>32.873928989266233</v>
      </c>
      <c r="J144" s="123">
        <f t="shared" si="52"/>
        <v>33.772486027502651</v>
      </c>
      <c r="K144" s="123">
        <f t="shared" si="52"/>
        <v>30.159098308318814</v>
      </c>
      <c r="L144" s="123">
        <f t="shared" si="52"/>
        <v>30.845855588993409</v>
      </c>
      <c r="M144" s="123">
        <f t="shared" si="52"/>
        <v>24.052134780182456</v>
      </c>
      <c r="N144" s="123">
        <f t="shared" si="52"/>
        <v>23.70868169472649</v>
      </c>
      <c r="O144" s="123">
        <f t="shared" si="52"/>
        <v>23.382547090499713</v>
      </c>
      <c r="P144" s="123">
        <f t="shared" si="52"/>
        <v>18.125824254086393</v>
      </c>
      <c r="Q144" s="123">
        <f t="shared" si="52"/>
        <v>17.397449328996064</v>
      </c>
      <c r="R144" s="123">
        <f t="shared" si="52"/>
        <v>18.224262225000576</v>
      </c>
      <c r="S144" s="123">
        <f t="shared" si="52"/>
        <v>17.1505035412872</v>
      </c>
      <c r="T144" s="123">
        <f t="shared" si="52"/>
        <v>16.814984186298322</v>
      </c>
      <c r="U144" s="123">
        <f t="shared" si="52"/>
        <v>15.033452255650198</v>
      </c>
      <c r="V144" s="123">
        <f t="shared" si="52"/>
        <v>13.175044789717482</v>
      </c>
      <c r="W144" s="123">
        <f t="shared" si="52"/>
        <v>14.17098497699706</v>
      </c>
      <c r="X144" s="123">
        <f t="shared" si="52"/>
        <v>11.741616712119285</v>
      </c>
      <c r="Y144" s="123">
        <f t="shared" si="52"/>
        <v>9.7309304269118311</v>
      </c>
      <c r="DA144" s="130" t="s">
        <v>4561</v>
      </c>
    </row>
    <row r="145" spans="1:105" ht="12" customHeight="1" x14ac:dyDescent="0.25">
      <c r="A145" s="97" t="s">
        <v>53</v>
      </c>
      <c r="B145" s="98"/>
      <c r="C145" s="99">
        <v>52.251146244471556</v>
      </c>
      <c r="D145" s="99">
        <v>45.851956257476253</v>
      </c>
      <c r="E145" s="99">
        <v>44.566409115640134</v>
      </c>
      <c r="F145" s="99">
        <v>40.234671125326805</v>
      </c>
      <c r="G145" s="99">
        <v>39.104081348614919</v>
      </c>
      <c r="H145" s="99">
        <v>36.429214546638356</v>
      </c>
      <c r="I145" s="99">
        <v>32.873928989266233</v>
      </c>
      <c r="J145" s="99">
        <v>33.772486027502651</v>
      </c>
      <c r="K145" s="99">
        <v>30.159098308318814</v>
      </c>
      <c r="L145" s="99">
        <v>30.845855588993409</v>
      </c>
      <c r="M145" s="99">
        <v>24.052134780182456</v>
      </c>
      <c r="N145" s="99">
        <v>23.70868169472649</v>
      </c>
      <c r="O145" s="99">
        <v>23.382547090499713</v>
      </c>
      <c r="P145" s="99">
        <v>18.125824254086393</v>
      </c>
      <c r="Q145" s="99">
        <v>17.397449328996064</v>
      </c>
      <c r="R145" s="99">
        <v>18.224262225000576</v>
      </c>
      <c r="S145" s="99">
        <v>17.1505035412872</v>
      </c>
      <c r="T145" s="99">
        <v>16.814984186298322</v>
      </c>
      <c r="U145" s="99">
        <v>15.033452255650198</v>
      </c>
      <c r="V145" s="99">
        <v>13.175044789717482</v>
      </c>
      <c r="W145" s="99">
        <v>14.17098497699706</v>
      </c>
      <c r="X145" s="99">
        <v>11.741616712119285</v>
      </c>
      <c r="Y145" s="99">
        <v>9.7309304269118311</v>
      </c>
      <c r="DA145" s="63" t="s">
        <v>4562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0.94143578047790788</v>
      </c>
      <c r="D146" s="123">
        <f t="shared" si="53"/>
        <v>0.74942170377954387</v>
      </c>
      <c r="E146" s="123">
        <f t="shared" si="53"/>
        <v>1.5106787314882202</v>
      </c>
      <c r="F146" s="123">
        <f t="shared" si="53"/>
        <v>1.0870482508924275</v>
      </c>
      <c r="G146" s="123">
        <f t="shared" si="53"/>
        <v>1.0534414866102852</v>
      </c>
      <c r="H146" s="123">
        <f t="shared" si="53"/>
        <v>1.1568054187438543</v>
      </c>
      <c r="I146" s="123">
        <f t="shared" si="53"/>
        <v>0.79166605668177004</v>
      </c>
      <c r="J146" s="123">
        <f t="shared" si="53"/>
        <v>0.77342064947202416</v>
      </c>
      <c r="K146" s="123">
        <f t="shared" si="53"/>
        <v>1.4119237262650812</v>
      </c>
      <c r="L146" s="123">
        <f t="shared" si="53"/>
        <v>1.4722639988360871</v>
      </c>
      <c r="M146" s="123">
        <f t="shared" si="53"/>
        <v>1.5754184320865072</v>
      </c>
      <c r="N146" s="123">
        <f t="shared" si="53"/>
        <v>1.6973990072530476</v>
      </c>
      <c r="O146" s="123">
        <f t="shared" si="53"/>
        <v>1.3714340854296696</v>
      </c>
      <c r="P146" s="123">
        <f t="shared" si="53"/>
        <v>0.76113058576006809</v>
      </c>
      <c r="Q146" s="123">
        <f t="shared" si="53"/>
        <v>1.0179999859468596</v>
      </c>
      <c r="R146" s="123">
        <f t="shared" si="53"/>
        <v>1.5923169308202136</v>
      </c>
      <c r="S146" s="123">
        <f t="shared" si="53"/>
        <v>1.8807608123379544</v>
      </c>
      <c r="T146" s="123">
        <f t="shared" si="53"/>
        <v>1.6732528145338783</v>
      </c>
      <c r="U146" s="123">
        <f t="shared" si="53"/>
        <v>1.7925666654822918</v>
      </c>
      <c r="V146" s="123">
        <f t="shared" si="53"/>
        <v>1.5586539502376364</v>
      </c>
      <c r="W146" s="123">
        <f t="shared" si="53"/>
        <v>1.6874851662796686</v>
      </c>
      <c r="X146" s="123">
        <f t="shared" si="53"/>
        <v>0.96516269105440078</v>
      </c>
      <c r="Y146" s="123">
        <f t="shared" si="53"/>
        <v>0.77696806091068571</v>
      </c>
      <c r="DA146" s="130" t="s">
        <v>4563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0.94143578047790788</v>
      </c>
      <c r="D147" s="99">
        <f>RES_hhdet_in_fech!D147/RES_summary!D$21</f>
        <v>0.74942170377954387</v>
      </c>
      <c r="E147" s="99">
        <f>RES_hhdet_in_fech!E147/RES_summary!E$21</f>
        <v>1.5106787314882202</v>
      </c>
      <c r="F147" s="99">
        <f>RES_hhdet_in_fech!F147/RES_summary!F$21</f>
        <v>1.0870482508924275</v>
      </c>
      <c r="G147" s="99">
        <f>RES_hhdet_in_fech!G147/RES_summary!G$21</f>
        <v>1.0534414866102852</v>
      </c>
      <c r="H147" s="99">
        <f>RES_hhdet_in_fech!H147/RES_summary!H$21</f>
        <v>1.1568054187438543</v>
      </c>
      <c r="I147" s="99">
        <f>RES_hhdet_in_fech!I147/RES_summary!I$21</f>
        <v>0.79166605668177004</v>
      </c>
      <c r="J147" s="99">
        <f>RES_hhdet_in_fech!J147/RES_summary!J$21</f>
        <v>0.77342064947202416</v>
      </c>
      <c r="K147" s="99">
        <f>RES_hhdet_in_fech!K147/RES_summary!K$21</f>
        <v>1.4119237262650812</v>
      </c>
      <c r="L147" s="99">
        <f>RES_hhdet_in_fech!L147/RES_summary!L$21</f>
        <v>1.4722639988360871</v>
      </c>
      <c r="M147" s="99">
        <f>RES_hhdet_in_fech!M147/RES_summary!M$21</f>
        <v>1.5754184320865072</v>
      </c>
      <c r="N147" s="99">
        <f>RES_hhdet_in_fech!N147/RES_summary!N$21</f>
        <v>1.6973990072530476</v>
      </c>
      <c r="O147" s="99">
        <f>RES_hhdet_in_fech!O147/RES_summary!O$21</f>
        <v>1.3714340854296696</v>
      </c>
      <c r="P147" s="99">
        <f>RES_hhdet_in_fech!P147/RES_summary!P$21</f>
        <v>0.76113058576006809</v>
      </c>
      <c r="Q147" s="99">
        <f>RES_hhdet_in_fech!Q147/RES_summary!Q$21</f>
        <v>1.0179999859468596</v>
      </c>
      <c r="R147" s="99">
        <f>RES_hhdet_in_fech!R147/RES_summary!R$21</f>
        <v>1.5923169308202136</v>
      </c>
      <c r="S147" s="99">
        <f>RES_hhdet_in_fech!S147/RES_summary!S$21</f>
        <v>1.8807608123379544</v>
      </c>
      <c r="T147" s="99">
        <f>RES_hhdet_in_fech!T147/RES_summary!T$21</f>
        <v>1.6732528145338783</v>
      </c>
      <c r="U147" s="99">
        <f>RES_hhdet_in_fech!U147/RES_summary!U$21</f>
        <v>1.7925666654822918</v>
      </c>
      <c r="V147" s="99">
        <f>RES_hhdet_in_fech!V147/RES_summary!V$21</f>
        <v>1.5586539502376364</v>
      </c>
      <c r="W147" s="99">
        <f>RES_hhdet_in_fech!W147/RES_summary!W$21</f>
        <v>1.6874851662796686</v>
      </c>
      <c r="X147" s="99">
        <f>RES_hhdet_in_fech!X147/RES_summary!X$21</f>
        <v>0.96516269105440078</v>
      </c>
      <c r="Y147" s="99">
        <f>RES_hhdet_in_fech!Y147/RES_summary!Y$21</f>
        <v>0.77696806091068571</v>
      </c>
      <c r="DA147" s="63" t="s">
        <v>4564</v>
      </c>
    </row>
    <row r="148" spans="1:105" ht="12" customHeight="1" x14ac:dyDescent="0.25">
      <c r="A148" s="121" t="s">
        <v>55</v>
      </c>
      <c r="B148" s="122"/>
      <c r="C148" s="123">
        <v>15.682998256008291</v>
      </c>
      <c r="D148" s="123">
        <v>16.066711932996071</v>
      </c>
      <c r="E148" s="123">
        <v>15.543497431673336</v>
      </c>
      <c r="F148" s="123">
        <v>15.370895831654606</v>
      </c>
      <c r="G148" s="123">
        <v>15.01393473098412</v>
      </c>
      <c r="H148" s="123">
        <v>15.121343769727638</v>
      </c>
      <c r="I148" s="123">
        <v>15.284033464286304</v>
      </c>
      <c r="J148" s="123">
        <v>14.693789585382039</v>
      </c>
      <c r="K148" s="123">
        <v>13.861011756592928</v>
      </c>
      <c r="L148" s="123">
        <v>14.185666293444728</v>
      </c>
      <c r="M148" s="123">
        <v>14.844999885969226</v>
      </c>
      <c r="N148" s="123">
        <v>14.349780696940877</v>
      </c>
      <c r="O148" s="123">
        <v>13.82038346313646</v>
      </c>
      <c r="P148" s="123">
        <v>12.908363671189916</v>
      </c>
      <c r="Q148" s="123">
        <v>12.977297822624053</v>
      </c>
      <c r="R148" s="123">
        <v>13.893574581478809</v>
      </c>
      <c r="S148" s="123">
        <v>14.543046578306205</v>
      </c>
      <c r="T148" s="123">
        <v>14.368796768726396</v>
      </c>
      <c r="U148" s="123">
        <v>13.353601022258628</v>
      </c>
      <c r="V148" s="123">
        <v>12.758190714725302</v>
      </c>
      <c r="W148" s="123">
        <v>13.085946945621252</v>
      </c>
      <c r="X148" s="123">
        <v>10.963805424289221</v>
      </c>
      <c r="Y148" s="123">
        <v>10.65188858610275</v>
      </c>
      <c r="DA148" s="130" t="s">
        <v>4565</v>
      </c>
    </row>
    <row r="149" spans="1:105" ht="12" customHeight="1" x14ac:dyDescent="0.25">
      <c r="A149" s="97" t="s">
        <v>124</v>
      </c>
      <c r="B149" s="98"/>
      <c r="C149" s="99">
        <v>15.53803889256945</v>
      </c>
      <c r="D149" s="99">
        <v>15.177507519364131</v>
      </c>
      <c r="E149" s="99">
        <v>14.926456161593618</v>
      </c>
      <c r="F149" s="99">
        <v>15.224717010812297</v>
      </c>
      <c r="G149" s="99">
        <v>15.147985997327664</v>
      </c>
      <c r="H149" s="99">
        <v>15.250759100153235</v>
      </c>
      <c r="I149" s="99">
        <v>15.234134042052618</v>
      </c>
      <c r="J149" s="99">
        <v>15.586115443847719</v>
      </c>
      <c r="K149" s="99">
        <v>14.85216520563127</v>
      </c>
      <c r="L149" s="99">
        <v>15.127159102814801</v>
      </c>
      <c r="M149" s="99">
        <v>14.162043481135756</v>
      </c>
      <c r="N149" s="99">
        <v>12.791522136284318</v>
      </c>
      <c r="O149" s="99">
        <v>12.187295521523787</v>
      </c>
      <c r="P149" s="99">
        <v>12.068926059587794</v>
      </c>
      <c r="Q149" s="99">
        <v>11.021532891297031</v>
      </c>
      <c r="R149" s="99">
        <v>12.102898895519235</v>
      </c>
      <c r="S149" s="99">
        <v>12.142978561470004</v>
      </c>
      <c r="T149" s="99">
        <v>13.390296473304764</v>
      </c>
      <c r="U149" s="99">
        <v>11.681367470015218</v>
      </c>
      <c r="V149" s="99">
        <v>11.726856134256511</v>
      </c>
      <c r="W149" s="99">
        <v>11.358267821752047</v>
      </c>
      <c r="X149" s="99">
        <v>10.41988610573234</v>
      </c>
      <c r="Y149" s="99">
        <v>10.124987061767065</v>
      </c>
      <c r="DA149" s="63" t="s">
        <v>4566</v>
      </c>
    </row>
    <row r="150" spans="1:105" ht="12" customHeight="1" x14ac:dyDescent="0.25">
      <c r="A150" s="97" t="s">
        <v>123</v>
      </c>
      <c r="B150" s="98"/>
      <c r="C150" s="99">
        <v>10.663898872267504</v>
      </c>
      <c r="D150" s="99">
        <v>10.26914871627447</v>
      </c>
      <c r="E150" s="99">
        <v>10.016727155156174</v>
      </c>
      <c r="F150" s="99">
        <v>10.28710570263671</v>
      </c>
      <c r="G150" s="99">
        <v>10.250242089242981</v>
      </c>
      <c r="H150" s="99">
        <v>10.841301371944249</v>
      </c>
      <c r="I150" s="99">
        <v>9.829291887874481</v>
      </c>
      <c r="J150" s="99">
        <v>10.672197756978791</v>
      </c>
      <c r="K150" s="99">
        <v>10.156078739592594</v>
      </c>
      <c r="L150" s="99">
        <v>9.8388582063595251</v>
      </c>
      <c r="M150" s="99">
        <v>8.5117537263440397</v>
      </c>
      <c r="N150" s="99">
        <v>8.0123448738752785</v>
      </c>
      <c r="O150" s="99">
        <v>7.9998520024717426</v>
      </c>
      <c r="P150" s="99">
        <v>8.5505530297733117</v>
      </c>
      <c r="Q150" s="99">
        <v>6.9885309430285698</v>
      </c>
      <c r="R150" s="99">
        <v>9.4662306287520028</v>
      </c>
      <c r="S150" s="99">
        <v>7.8907344001570481</v>
      </c>
      <c r="T150" s="99">
        <v>9.5636085682834988</v>
      </c>
      <c r="U150" s="99">
        <v>7.9271323945071837</v>
      </c>
      <c r="V150" s="99">
        <v>8.9739019671899118</v>
      </c>
      <c r="W150" s="99">
        <v>9.4442054572552383</v>
      </c>
      <c r="X150" s="99">
        <v>8.2629660802021156</v>
      </c>
      <c r="Y150" s="99">
        <v>10.757707917217587</v>
      </c>
      <c r="DA150" s="63" t="s">
        <v>4567</v>
      </c>
    </row>
    <row r="151" spans="1:105" ht="12" customHeight="1" x14ac:dyDescent="0.25">
      <c r="A151" s="100" t="s">
        <v>50</v>
      </c>
      <c r="B151" s="101"/>
      <c r="C151" s="102">
        <v>3.3275620124422041</v>
      </c>
      <c r="D151" s="102">
        <v>3.0809358993263647</v>
      </c>
      <c r="E151" s="102">
        <v>2.6004135741336674</v>
      </c>
      <c r="F151" s="102">
        <v>2.8989956268843198</v>
      </c>
      <c r="G151" s="102">
        <v>3.147642832803033</v>
      </c>
      <c r="H151" s="102">
        <v>3.3689528898053758</v>
      </c>
      <c r="I151" s="102">
        <v>2.6590022152564803</v>
      </c>
      <c r="J151" s="102">
        <v>3.0885303221855973</v>
      </c>
      <c r="K151" s="102">
        <v>3.0083066576269784</v>
      </c>
      <c r="L151" s="102">
        <v>2.396944871703667</v>
      </c>
      <c r="M151" s="102">
        <v>1.6779023628824026</v>
      </c>
      <c r="N151" s="102">
        <v>1.4071716889780954</v>
      </c>
      <c r="O151" s="102">
        <v>1.268015680872266</v>
      </c>
      <c r="P151" s="102">
        <v>2.1432294295908361</v>
      </c>
      <c r="Q151" s="102">
        <v>0.9807874907126175</v>
      </c>
      <c r="R151" s="102">
        <v>2.5023542848710596</v>
      </c>
      <c r="S151" s="102">
        <v>1.2533616960559344</v>
      </c>
      <c r="T151" s="102">
        <v>2.293622605318713</v>
      </c>
      <c r="U151" s="102">
        <v>1.3761668595664431</v>
      </c>
      <c r="V151" s="102">
        <v>1.8252263167075589</v>
      </c>
      <c r="W151" s="102">
        <v>2.4262284560139769</v>
      </c>
      <c r="X151" s="102">
        <v>1.7205459083442081</v>
      </c>
      <c r="Y151" s="102">
        <v>3.8025363867152904</v>
      </c>
      <c r="DA151" s="131" t="s">
        <v>4568</v>
      </c>
    </row>
    <row r="152" spans="1:105" ht="12" customHeight="1" x14ac:dyDescent="0.25">
      <c r="A152" s="103" t="s">
        <v>52</v>
      </c>
      <c r="B152" s="104"/>
      <c r="C152" s="105">
        <v>7.3363368598253009</v>
      </c>
      <c r="D152" s="105">
        <v>7.1882128169481083</v>
      </c>
      <c r="E152" s="105">
        <v>7.4163135810225063</v>
      </c>
      <c r="F152" s="105">
        <v>7.3881100757523912</v>
      </c>
      <c r="G152" s="105">
        <v>7.1025992564399498</v>
      </c>
      <c r="H152" s="105">
        <v>7.4723484821388766</v>
      </c>
      <c r="I152" s="105">
        <v>7.1702896726179999</v>
      </c>
      <c r="J152" s="105">
        <v>7.5836674347931927</v>
      </c>
      <c r="K152" s="105">
        <v>7.1477720819656163</v>
      </c>
      <c r="L152" s="105">
        <v>7.4419133346558581</v>
      </c>
      <c r="M152" s="105">
        <v>6.833851363461636</v>
      </c>
      <c r="N152" s="105">
        <v>6.6051731848971835</v>
      </c>
      <c r="O152" s="105">
        <v>6.7318363215994754</v>
      </c>
      <c r="P152" s="105">
        <v>6.4073236001824752</v>
      </c>
      <c r="Q152" s="105">
        <v>6.0077434523159523</v>
      </c>
      <c r="R152" s="105">
        <v>6.963876343880945</v>
      </c>
      <c r="S152" s="105">
        <v>6.6373727041011152</v>
      </c>
      <c r="T152" s="105">
        <v>7.2699859629647872</v>
      </c>
      <c r="U152" s="105">
        <v>6.5509655349407403</v>
      </c>
      <c r="V152" s="105">
        <v>7.1486756504823541</v>
      </c>
      <c r="W152" s="105">
        <v>7.0179770012412623</v>
      </c>
      <c r="X152" s="105">
        <v>6.5424201718579065</v>
      </c>
      <c r="Y152" s="105">
        <v>6.9551715305022972</v>
      </c>
      <c r="DA152" s="132" t="s">
        <v>4569</v>
      </c>
    </row>
    <row r="153" spans="1:105" ht="12" customHeight="1" x14ac:dyDescent="0.25">
      <c r="A153" s="106" t="s">
        <v>122</v>
      </c>
      <c r="B153" s="101"/>
      <c r="C153" s="102">
        <v>15.889807943335791</v>
      </c>
      <c r="D153" s="102">
        <v>16.687054259796891</v>
      </c>
      <c r="E153" s="102">
        <v>15.754524290898511</v>
      </c>
      <c r="F153" s="102">
        <v>15.628001192784374</v>
      </c>
      <c r="G153" s="102">
        <v>15.005517550951652</v>
      </c>
      <c r="H153" s="102">
        <v>15.082214378374127</v>
      </c>
      <c r="I153" s="102">
        <v>15.251068680448881</v>
      </c>
      <c r="J153" s="102">
        <v>14.612130248200435</v>
      </c>
      <c r="K153" s="102">
        <v>13.157446728005118</v>
      </c>
      <c r="L153" s="102">
        <v>14.375147519098075</v>
      </c>
      <c r="M153" s="102">
        <v>14.923129903293834</v>
      </c>
      <c r="N153" s="102">
        <v>15.124536442516762</v>
      </c>
      <c r="O153" s="102">
        <v>14.311267549430926</v>
      </c>
      <c r="P153" s="102">
        <v>13.328016572812162</v>
      </c>
      <c r="Q153" s="102">
        <v>13.500379540398786</v>
      </c>
      <c r="R153" s="102">
        <v>14.386639659449719</v>
      </c>
      <c r="S153" s="102">
        <v>15.00237064637872</v>
      </c>
      <c r="T153" s="102">
        <v>14.530855374964414</v>
      </c>
      <c r="U153" s="102">
        <v>13.770264295957492</v>
      </c>
      <c r="V153" s="102">
        <v>13.203247491893126</v>
      </c>
      <c r="W153" s="102">
        <v>13.665797472529114</v>
      </c>
      <c r="X153" s="102">
        <v>11.767515272772147</v>
      </c>
      <c r="Y153" s="102">
        <v>11.236214466200199</v>
      </c>
      <c r="DA153" s="131" t="s">
        <v>4570</v>
      </c>
    </row>
    <row r="154" spans="1:105" ht="12" customHeight="1" x14ac:dyDescent="0.25">
      <c r="A154" s="107" t="s">
        <v>121</v>
      </c>
      <c r="B154" s="104"/>
      <c r="C154" s="105">
        <v>14.949367173989614</v>
      </c>
      <c r="D154" s="105">
        <v>15.313816998222299</v>
      </c>
      <c r="E154" s="105">
        <v>16.318447679325363</v>
      </c>
      <c r="F154" s="105">
        <v>14.134093686039231</v>
      </c>
      <c r="G154" s="105">
        <v>14.872848151790366</v>
      </c>
      <c r="H154" s="105">
        <v>15.206232322402091</v>
      </c>
      <c r="I154" s="105">
        <v>15.418625546959545</v>
      </c>
      <c r="J154" s="105">
        <v>14.392123482781852</v>
      </c>
      <c r="K154" s="105">
        <v>14.795138825678006</v>
      </c>
      <c r="L154" s="105">
        <v>13.205977253303558</v>
      </c>
      <c r="M154" s="105">
        <v>15.327234287163501</v>
      </c>
      <c r="N154" s="105">
        <v>13.887248303910821</v>
      </c>
      <c r="O154" s="105">
        <v>13.792437875392039</v>
      </c>
      <c r="P154" s="105">
        <v>12.73587290242441</v>
      </c>
      <c r="Q154" s="105">
        <v>13.014040767523669</v>
      </c>
      <c r="R154" s="105">
        <v>13.80158738587091</v>
      </c>
      <c r="S154" s="105">
        <v>14.866634697553058</v>
      </c>
      <c r="T154" s="105">
        <v>14.449185472338726</v>
      </c>
      <c r="U154" s="105">
        <v>13.249739889784305</v>
      </c>
      <c r="V154" s="105">
        <v>12.18488055343121</v>
      </c>
      <c r="W154" s="105">
        <v>12.875335200249484</v>
      </c>
      <c r="X154" s="105">
        <v>10.285493271052179</v>
      </c>
      <c r="Y154" s="105">
        <v>10.024590340906311</v>
      </c>
      <c r="DA154" s="132" t="s">
        <v>4571</v>
      </c>
    </row>
    <row r="155" spans="1:105" ht="12" customHeight="1" x14ac:dyDescent="0.25">
      <c r="A155" s="108" t="s">
        <v>53</v>
      </c>
      <c r="B155" s="98"/>
      <c r="C155" s="99">
        <v>7.7344174222731006</v>
      </c>
      <c r="D155" s="99">
        <v>7.8902079900413211</v>
      </c>
      <c r="E155" s="99">
        <v>8.0431211174047199</v>
      </c>
      <c r="F155" s="99">
        <v>6.8953293166226617</v>
      </c>
      <c r="G155" s="99">
        <v>7.1667971776165151</v>
      </c>
      <c r="H155" s="99">
        <v>6.9798937958585556</v>
      </c>
      <c r="I155" s="99">
        <v>7.9945992744289294</v>
      </c>
      <c r="J155" s="99">
        <v>6.7408406509039862</v>
      </c>
      <c r="K155" s="99">
        <v>6.8244161164854367</v>
      </c>
      <c r="L155" s="99">
        <v>6.1339307775988079</v>
      </c>
      <c r="M155" s="99">
        <v>7.0251478404391401</v>
      </c>
      <c r="N155" s="99">
        <v>6.0288881735253605</v>
      </c>
      <c r="O155" s="99">
        <v>6.6303595850383781</v>
      </c>
      <c r="P155" s="99">
        <v>5.425237332030596</v>
      </c>
      <c r="Q155" s="99">
        <v>5.4080622635447364</v>
      </c>
      <c r="R155" s="99">
        <v>5.6306988016768136</v>
      </c>
      <c r="S155" s="99">
        <v>6.1216395246424016</v>
      </c>
      <c r="T155" s="99">
        <v>5.6008833221677499</v>
      </c>
      <c r="U155" s="99">
        <v>5.1456761214724187</v>
      </c>
      <c r="V155" s="99">
        <v>4.6505267753566253</v>
      </c>
      <c r="W155" s="99">
        <v>5.1283187885540222</v>
      </c>
      <c r="X155" s="99">
        <v>3.2860795725789802</v>
      </c>
      <c r="Y155" s="99">
        <v>3.3544286310403968</v>
      </c>
      <c r="DA155" s="63" t="s">
        <v>4572</v>
      </c>
    </row>
    <row r="156" spans="1:105" ht="12" customHeight="1" x14ac:dyDescent="0.25">
      <c r="A156" s="108" t="s">
        <v>52</v>
      </c>
      <c r="B156" s="98"/>
      <c r="C156" s="99">
        <v>7.2149497517165155</v>
      </c>
      <c r="D156" s="99">
        <v>7.4236090081809722</v>
      </c>
      <c r="E156" s="99">
        <v>8.2753265619206431</v>
      </c>
      <c r="F156" s="99">
        <v>7.2387643694165682</v>
      </c>
      <c r="G156" s="99">
        <v>7.7060509741738574</v>
      </c>
      <c r="H156" s="99">
        <v>8.2263385265435378</v>
      </c>
      <c r="I156" s="99">
        <v>7.4240262725306181</v>
      </c>
      <c r="J156" s="99">
        <v>7.6512828318778618</v>
      </c>
      <c r="K156" s="99">
        <v>7.9707227091925681</v>
      </c>
      <c r="L156" s="99">
        <v>7.0720464757047461</v>
      </c>
      <c r="M156" s="99">
        <v>8.3020864467243598</v>
      </c>
      <c r="N156" s="99">
        <v>7.85836013038546</v>
      </c>
      <c r="O156" s="99">
        <v>7.1620782903536622</v>
      </c>
      <c r="P156" s="99">
        <v>7.3106355703938197</v>
      </c>
      <c r="Q156" s="99">
        <v>7.6059785039789283</v>
      </c>
      <c r="R156" s="99">
        <v>8.1708885841940937</v>
      </c>
      <c r="S156" s="99">
        <v>8.7449951729106594</v>
      </c>
      <c r="T156" s="99">
        <v>8.8483021501709747</v>
      </c>
      <c r="U156" s="99">
        <v>8.1040637683118852</v>
      </c>
      <c r="V156" s="99">
        <v>7.5343537780745811</v>
      </c>
      <c r="W156" s="99">
        <v>7.7470164116954621</v>
      </c>
      <c r="X156" s="99">
        <v>6.9994136984732007</v>
      </c>
      <c r="Y156" s="99">
        <v>6.6701617098659121</v>
      </c>
      <c r="DA156" s="63" t="s">
        <v>4573</v>
      </c>
    </row>
    <row r="157" spans="1:105" ht="12" customHeight="1" x14ac:dyDescent="0.25">
      <c r="A157" s="121" t="s">
        <v>54</v>
      </c>
      <c r="B157" s="122"/>
      <c r="C157" s="123">
        <v>7.6706655428687336</v>
      </c>
      <c r="D157" s="123">
        <v>9.4995685055734356</v>
      </c>
      <c r="E157" s="123">
        <v>9.5574632506020318</v>
      </c>
      <c r="F157" s="123">
        <v>8.5452183405665867</v>
      </c>
      <c r="G157" s="123">
        <v>8.2002737484535349</v>
      </c>
      <c r="H157" s="123">
        <v>8.2092462461334144</v>
      </c>
      <c r="I157" s="123">
        <v>8.720104247675124</v>
      </c>
      <c r="J157" s="123">
        <v>8.3502597640810468</v>
      </c>
      <c r="K157" s="123">
        <v>8.3542964539667821</v>
      </c>
      <c r="L157" s="123">
        <v>8.7541741757196245</v>
      </c>
      <c r="M157" s="123">
        <v>8.4167843982074455</v>
      </c>
      <c r="N157" s="123">
        <v>8.0363499683539175</v>
      </c>
      <c r="O157" s="123">
        <v>6.7772917444973597</v>
      </c>
      <c r="P157" s="123">
        <v>6.519928651840277</v>
      </c>
      <c r="Q157" s="123">
        <v>6.1554638644120017</v>
      </c>
      <c r="R157" s="123">
        <v>6.4065681299955628</v>
      </c>
      <c r="S157" s="123">
        <v>6.7967670321761551</v>
      </c>
      <c r="T157" s="123">
        <v>6.4315091764617742</v>
      </c>
      <c r="U157" s="123">
        <v>6.2602295392954694</v>
      </c>
      <c r="V157" s="123">
        <v>5.9854176065878013</v>
      </c>
      <c r="W157" s="123">
        <v>6.2252440357757282</v>
      </c>
      <c r="X157" s="123">
        <v>5.9944663246679495</v>
      </c>
      <c r="Y157" s="123">
        <v>5.9000591778282701</v>
      </c>
      <c r="DA157" s="130" t="s">
        <v>4574</v>
      </c>
    </row>
    <row r="158" spans="1:105" ht="12" customHeight="1" x14ac:dyDescent="0.25">
      <c r="A158" s="97" t="s">
        <v>50</v>
      </c>
      <c r="B158" s="98"/>
      <c r="C158" s="99">
        <v>17.886301670418987</v>
      </c>
      <c r="D158" s="99">
        <v>20.112520787913397</v>
      </c>
      <c r="E158" s="99">
        <v>21.158878483860427</v>
      </c>
      <c r="F158" s="99">
        <v>16.409943530933081</v>
      </c>
      <c r="G158" s="99">
        <v>12.454589885578184</v>
      </c>
      <c r="H158" s="99">
        <v>11.024692831909531</v>
      </c>
      <c r="I158" s="99">
        <v>11.666641609738452</v>
      </c>
      <c r="J158" s="99">
        <v>11.534587909582607</v>
      </c>
      <c r="K158" s="99">
        <v>13.369846128966117</v>
      </c>
      <c r="L158" s="99">
        <v>12.62243839121029</v>
      </c>
      <c r="M158" s="99">
        <v>13.613613731743913</v>
      </c>
      <c r="N158" s="99">
        <v>12.679196998063382</v>
      </c>
      <c r="O158" s="99">
        <v>11.079212423855253</v>
      </c>
      <c r="P158" s="99">
        <v>9.7065637588215914</v>
      </c>
      <c r="Q158" s="99">
        <v>8.8868094840706853</v>
      </c>
      <c r="R158" s="99">
        <v>8.9246560213106392</v>
      </c>
      <c r="S158" s="99">
        <v>10.218399535834395</v>
      </c>
      <c r="T158" s="99">
        <v>10.083620520320743</v>
      </c>
      <c r="U158" s="99">
        <v>9.474681065410806</v>
      </c>
      <c r="V158" s="99">
        <v>9.1148248160136092</v>
      </c>
      <c r="W158" s="99">
        <v>8.3854502742578916</v>
      </c>
      <c r="X158" s="99">
        <v>7.1873583636069851</v>
      </c>
      <c r="Y158" s="99">
        <v>7.1451189558099975</v>
      </c>
      <c r="DA158" s="63" t="s">
        <v>4575</v>
      </c>
    </row>
    <row r="159" spans="1:105" ht="12" customHeight="1" x14ac:dyDescent="0.25">
      <c r="A159" s="109" t="s">
        <v>120</v>
      </c>
      <c r="B159" s="33"/>
      <c r="C159" s="110">
        <v>5.889857829602029</v>
      </c>
      <c r="D159" s="110">
        <v>7.1607987752172777</v>
      </c>
      <c r="E159" s="110">
        <v>6.5487294005824559</v>
      </c>
      <c r="F159" s="110">
        <v>6.4616601842799515</v>
      </c>
      <c r="G159" s="110">
        <v>7.0688474938304333</v>
      </c>
      <c r="H159" s="110">
        <v>7.3785775877535009</v>
      </c>
      <c r="I159" s="110">
        <v>7.8743657873886521</v>
      </c>
      <c r="J159" s="110">
        <v>7.4707030434841304</v>
      </c>
      <c r="K159" s="110">
        <v>6.7548740096022275</v>
      </c>
      <c r="L159" s="110">
        <v>7.3549031581231468</v>
      </c>
      <c r="M159" s="110">
        <v>6.6333357841428926</v>
      </c>
      <c r="N159" s="110">
        <v>6.2791130934362274</v>
      </c>
      <c r="O159" s="110">
        <v>5.5284007036576481</v>
      </c>
      <c r="P159" s="110">
        <v>5.6675179932403736</v>
      </c>
      <c r="Q159" s="110">
        <v>5.5626354014204216</v>
      </c>
      <c r="R159" s="110">
        <v>5.9605108063924375</v>
      </c>
      <c r="S159" s="110">
        <v>6.0623808037931912</v>
      </c>
      <c r="T159" s="110">
        <v>5.687141674593863</v>
      </c>
      <c r="U159" s="110">
        <v>5.4395201274917717</v>
      </c>
      <c r="V159" s="110">
        <v>5.2444693004719944</v>
      </c>
      <c r="W159" s="110">
        <v>5.707470326844402</v>
      </c>
      <c r="X159" s="110">
        <v>5.6978987724513228</v>
      </c>
      <c r="Y159" s="110">
        <v>5.63404658558746</v>
      </c>
      <c r="DA159" s="60" t="s">
        <v>4576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118.25185539691242</v>
      </c>
      <c r="D161" s="118">
        <f t="shared" si="54"/>
        <v>125.31215155700099</v>
      </c>
      <c r="E161" s="118">
        <f t="shared" si="54"/>
        <v>121.52667819778941</v>
      </c>
      <c r="F161" s="118">
        <f t="shared" si="54"/>
        <v>116.20946773730586</v>
      </c>
      <c r="G161" s="118">
        <f t="shared" si="54"/>
        <v>103.61148223339939</v>
      </c>
      <c r="H161" s="118">
        <f t="shared" si="54"/>
        <v>108.96518085282356</v>
      </c>
      <c r="I161" s="118">
        <f t="shared" si="54"/>
        <v>105.5874371486703</v>
      </c>
      <c r="J161" s="118">
        <f t="shared" si="54"/>
        <v>115.45983082469849</v>
      </c>
      <c r="K161" s="118">
        <f t="shared" si="54"/>
        <v>105.64280951660149</v>
      </c>
      <c r="L161" s="118">
        <f t="shared" si="54"/>
        <v>112.37730755838922</v>
      </c>
      <c r="M161" s="118">
        <f t="shared" si="54"/>
        <v>103.40424510564743</v>
      </c>
      <c r="N161" s="118">
        <f t="shared" si="54"/>
        <v>112.19933568008445</v>
      </c>
      <c r="O161" s="118">
        <f t="shared" si="54"/>
        <v>127.32123552532836</v>
      </c>
      <c r="P161" s="118">
        <f t="shared" si="54"/>
        <v>96.57240490107462</v>
      </c>
      <c r="Q161" s="118">
        <f t="shared" si="54"/>
        <v>103.04761610283828</v>
      </c>
      <c r="R161" s="118">
        <f t="shared" ref="R161:V161" si="55">R162+R164+R166+R175</f>
        <v>99.728819806631066</v>
      </c>
      <c r="S161" s="118">
        <f t="shared" si="55"/>
        <v>92.616315317047352</v>
      </c>
      <c r="T161" s="118">
        <f t="shared" si="55"/>
        <v>84.612571797093366</v>
      </c>
      <c r="U161" s="118">
        <f t="shared" si="55"/>
        <v>71.937341805180495</v>
      </c>
      <c r="V161" s="118">
        <f t="shared" si="55"/>
        <v>62.182360575643649</v>
      </c>
      <c r="W161" s="118">
        <f t="shared" ref="W161:Y161" si="56">W162+W164+W166+W175</f>
        <v>67.896227122455443</v>
      </c>
      <c r="X161" s="118">
        <f t="shared" si="56"/>
        <v>58.377549974579523</v>
      </c>
      <c r="Y161" s="118">
        <f t="shared" si="56"/>
        <v>49.828273328034719</v>
      </c>
      <c r="DA161" s="129" t="s">
        <v>4577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95.236226314763641</v>
      </c>
      <c r="D162" s="123">
        <f t="shared" si="57"/>
        <v>101.18551264744752</v>
      </c>
      <c r="E162" s="123">
        <f t="shared" si="57"/>
        <v>97.245477754386215</v>
      </c>
      <c r="F162" s="123">
        <f t="shared" si="57"/>
        <v>93.090385599194718</v>
      </c>
      <c r="G162" s="123">
        <f t="shared" si="57"/>
        <v>81.052657761268335</v>
      </c>
      <c r="H162" s="123">
        <f t="shared" si="57"/>
        <v>86.275260605369212</v>
      </c>
      <c r="I162" s="123">
        <f t="shared" si="57"/>
        <v>83.932072822947703</v>
      </c>
      <c r="J162" s="123">
        <f t="shared" si="57"/>
        <v>94.018491701542132</v>
      </c>
      <c r="K162" s="123">
        <f t="shared" si="57"/>
        <v>84.879167327533082</v>
      </c>
      <c r="L162" s="123">
        <f t="shared" si="57"/>
        <v>91.439919945356777</v>
      </c>
      <c r="M162" s="123">
        <f t="shared" si="57"/>
        <v>82.600585242393549</v>
      </c>
      <c r="N162" s="123">
        <f t="shared" si="57"/>
        <v>91.757949061063357</v>
      </c>
      <c r="O162" s="123">
        <f t="shared" si="57"/>
        <v>106.66041678772277</v>
      </c>
      <c r="P162" s="123">
        <f t="shared" si="57"/>
        <v>76.592357308184816</v>
      </c>
      <c r="Q162" s="123">
        <f t="shared" si="57"/>
        <v>82.726281622734035</v>
      </c>
      <c r="R162" s="123">
        <f t="shared" si="57"/>
        <v>78.478950324749789</v>
      </c>
      <c r="S162" s="123">
        <f t="shared" si="57"/>
        <v>71.25324081325283</v>
      </c>
      <c r="T162" s="123">
        <f t="shared" si="57"/>
        <v>64.464450174391985</v>
      </c>
      <c r="U162" s="123">
        <f t="shared" si="57"/>
        <v>52.979013251745066</v>
      </c>
      <c r="V162" s="123">
        <f t="shared" si="57"/>
        <v>44.142409058085768</v>
      </c>
      <c r="W162" s="123">
        <f t="shared" si="57"/>
        <v>47.646198221021827</v>
      </c>
      <c r="X162" s="123">
        <f t="shared" si="57"/>
        <v>39.279029289664216</v>
      </c>
      <c r="Y162" s="123">
        <f t="shared" si="57"/>
        <v>32.091171265740165</v>
      </c>
      <c r="DA162" s="130" t="s">
        <v>4578</v>
      </c>
    </row>
    <row r="163" spans="1:105" ht="12" customHeight="1" x14ac:dyDescent="0.25">
      <c r="A163" s="97" t="s">
        <v>53</v>
      </c>
      <c r="B163" s="33"/>
      <c r="C163" s="110">
        <v>95.236226314763641</v>
      </c>
      <c r="D163" s="110">
        <v>101.18551264744752</v>
      </c>
      <c r="E163" s="110">
        <v>97.245477754386215</v>
      </c>
      <c r="F163" s="110">
        <v>93.090385599194718</v>
      </c>
      <c r="G163" s="110">
        <v>81.052657761268335</v>
      </c>
      <c r="H163" s="110">
        <v>86.275260605369212</v>
      </c>
      <c r="I163" s="110">
        <v>83.932072822947703</v>
      </c>
      <c r="J163" s="110">
        <v>94.018491701542132</v>
      </c>
      <c r="K163" s="110">
        <v>84.879167327533082</v>
      </c>
      <c r="L163" s="110">
        <v>91.439919945356777</v>
      </c>
      <c r="M163" s="110">
        <v>82.600585242393549</v>
      </c>
      <c r="N163" s="110">
        <v>91.757949061063357</v>
      </c>
      <c r="O163" s="110">
        <v>106.66041678772277</v>
      </c>
      <c r="P163" s="110">
        <v>76.592357308184816</v>
      </c>
      <c r="Q163" s="110">
        <v>82.726281622734035</v>
      </c>
      <c r="R163" s="110">
        <v>78.478950324749789</v>
      </c>
      <c r="S163" s="110">
        <v>71.25324081325283</v>
      </c>
      <c r="T163" s="110">
        <v>64.464450174391985</v>
      </c>
      <c r="U163" s="110">
        <v>52.979013251745066</v>
      </c>
      <c r="V163" s="110">
        <v>44.142409058085768</v>
      </c>
      <c r="W163" s="110">
        <v>47.646198221021827</v>
      </c>
      <c r="X163" s="110">
        <v>39.279029289664216</v>
      </c>
      <c r="Y163" s="110">
        <v>32.091171265740165</v>
      </c>
      <c r="DA163" s="60" t="s">
        <v>4579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1.1999649227275115</v>
      </c>
      <c r="D164" s="123">
        <f t="shared" si="58"/>
        <v>1.0503453193163326</v>
      </c>
      <c r="E164" s="123">
        <f t="shared" si="58"/>
        <v>1.9125664705229997</v>
      </c>
      <c r="F164" s="123">
        <f t="shared" si="58"/>
        <v>1.5228957553542601</v>
      </c>
      <c r="G164" s="123">
        <f t="shared" si="58"/>
        <v>1.8935112458335246</v>
      </c>
      <c r="H164" s="123">
        <f t="shared" si="58"/>
        <v>1.7573958716970948</v>
      </c>
      <c r="I164" s="123">
        <f t="shared" si="58"/>
        <v>1.1252018487362072</v>
      </c>
      <c r="J164" s="123">
        <f t="shared" si="58"/>
        <v>0.95791704126551624</v>
      </c>
      <c r="K164" s="123">
        <f t="shared" si="58"/>
        <v>1.6609844358032715</v>
      </c>
      <c r="L164" s="123">
        <f t="shared" si="58"/>
        <v>1.4427235337861519</v>
      </c>
      <c r="M164" s="123">
        <f t="shared" si="58"/>
        <v>1.2927167599298071</v>
      </c>
      <c r="N164" s="123">
        <f t="shared" si="58"/>
        <v>1.1824659129951671</v>
      </c>
      <c r="O164" s="123">
        <f t="shared" si="58"/>
        <v>0.91575153803125253</v>
      </c>
      <c r="P164" s="123">
        <f t="shared" si="58"/>
        <v>1.0111107467520342</v>
      </c>
      <c r="Q164" s="123">
        <f t="shared" si="58"/>
        <v>1.0185444523585285</v>
      </c>
      <c r="R164" s="123">
        <f t="shared" si="58"/>
        <v>1.4069874025581388</v>
      </c>
      <c r="S164" s="123">
        <f t="shared" si="58"/>
        <v>1.3913917706254006</v>
      </c>
      <c r="T164" s="123">
        <f t="shared" si="58"/>
        <v>1.1477522320472853</v>
      </c>
      <c r="U164" s="123">
        <f t="shared" si="58"/>
        <v>1.1491637814448552</v>
      </c>
      <c r="V164" s="123">
        <f t="shared" si="58"/>
        <v>0.95416496593847111</v>
      </c>
      <c r="W164" s="123">
        <f t="shared" si="58"/>
        <v>1.276380389097066</v>
      </c>
      <c r="X164" s="123">
        <f t="shared" si="58"/>
        <v>0.79495405954612186</v>
      </c>
      <c r="Y164" s="123">
        <f t="shared" si="58"/>
        <v>0.43288450868339085</v>
      </c>
      <c r="DA164" s="130" t="s">
        <v>4580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1.1999649227275115</v>
      </c>
      <c r="D165" s="99">
        <f>RES_hhdet_in_fech!D165/RES_summary!D$21</f>
        <v>1.0503453193163326</v>
      </c>
      <c r="E165" s="99">
        <f>RES_hhdet_in_fech!E165/RES_summary!E$21</f>
        <v>1.9125664705229997</v>
      </c>
      <c r="F165" s="99">
        <f>RES_hhdet_in_fech!F165/RES_summary!F$21</f>
        <v>1.5228957553542601</v>
      </c>
      <c r="G165" s="99">
        <f>RES_hhdet_in_fech!G165/RES_summary!G$21</f>
        <v>1.8935112458335246</v>
      </c>
      <c r="H165" s="99">
        <f>RES_hhdet_in_fech!H165/RES_summary!H$21</f>
        <v>1.7573958716970948</v>
      </c>
      <c r="I165" s="99">
        <f>RES_hhdet_in_fech!I165/RES_summary!I$21</f>
        <v>1.1252018487362072</v>
      </c>
      <c r="J165" s="99">
        <f>RES_hhdet_in_fech!J165/RES_summary!J$21</f>
        <v>0.95791704126551624</v>
      </c>
      <c r="K165" s="99">
        <f>RES_hhdet_in_fech!K165/RES_summary!K$21</f>
        <v>1.6609844358032715</v>
      </c>
      <c r="L165" s="99">
        <f>RES_hhdet_in_fech!L165/RES_summary!L$21</f>
        <v>1.4427235337861519</v>
      </c>
      <c r="M165" s="99">
        <f>RES_hhdet_in_fech!M165/RES_summary!M$21</f>
        <v>1.2927167599298071</v>
      </c>
      <c r="N165" s="99">
        <f>RES_hhdet_in_fech!N165/RES_summary!N$21</f>
        <v>1.1824659129951671</v>
      </c>
      <c r="O165" s="99">
        <f>RES_hhdet_in_fech!O165/RES_summary!O$21</f>
        <v>0.91575153803125253</v>
      </c>
      <c r="P165" s="99">
        <f>RES_hhdet_in_fech!P165/RES_summary!P$21</f>
        <v>1.0111107467520342</v>
      </c>
      <c r="Q165" s="99">
        <f>RES_hhdet_in_fech!Q165/RES_summary!Q$21</f>
        <v>1.0185444523585285</v>
      </c>
      <c r="R165" s="99">
        <f>RES_hhdet_in_fech!R165/RES_summary!R$21</f>
        <v>1.4069874025581388</v>
      </c>
      <c r="S165" s="99">
        <f>RES_hhdet_in_fech!S165/RES_summary!S$21</f>
        <v>1.3913917706254006</v>
      </c>
      <c r="T165" s="99">
        <f>RES_hhdet_in_fech!T165/RES_summary!T$21</f>
        <v>1.1477522320472853</v>
      </c>
      <c r="U165" s="99">
        <f>RES_hhdet_in_fech!U165/RES_summary!U$21</f>
        <v>1.1491637814448552</v>
      </c>
      <c r="V165" s="99">
        <f>RES_hhdet_in_fech!V165/RES_summary!V$21</f>
        <v>0.95416496593847111</v>
      </c>
      <c r="W165" s="99">
        <f>RES_hhdet_in_fech!W165/RES_summary!W$21</f>
        <v>1.276380389097066</v>
      </c>
      <c r="X165" s="99">
        <f>RES_hhdet_in_fech!X165/RES_summary!X$21</f>
        <v>0.79495405954612186</v>
      </c>
      <c r="Y165" s="99">
        <f>RES_hhdet_in_fech!Y165/RES_summary!Y$21</f>
        <v>0.43288450868339085</v>
      </c>
      <c r="DA165" s="63" t="s">
        <v>4581</v>
      </c>
    </row>
    <row r="166" spans="1:105" ht="12" customHeight="1" x14ac:dyDescent="0.25">
      <c r="A166" s="121" t="s">
        <v>55</v>
      </c>
      <c r="B166" s="122"/>
      <c r="C166" s="123">
        <v>14.739389647572704</v>
      </c>
      <c r="D166" s="123">
        <v>15.398259501371596</v>
      </c>
      <c r="E166" s="123">
        <v>14.774645418297171</v>
      </c>
      <c r="F166" s="123">
        <v>14.446221624181842</v>
      </c>
      <c r="G166" s="123">
        <v>13.774397528109233</v>
      </c>
      <c r="H166" s="123">
        <v>13.546330663059372</v>
      </c>
      <c r="I166" s="123">
        <v>13.340714621469058</v>
      </c>
      <c r="J166" s="123">
        <v>13.50403919499316</v>
      </c>
      <c r="K166" s="123">
        <v>13.078868186944012</v>
      </c>
      <c r="L166" s="123">
        <v>12.929088950875503</v>
      </c>
      <c r="M166" s="123">
        <v>13.665144003067461</v>
      </c>
      <c r="N166" s="123">
        <v>13.416954100293749</v>
      </c>
      <c r="O166" s="123">
        <v>14.064048229940679</v>
      </c>
      <c r="P166" s="123">
        <v>13.114333819443448</v>
      </c>
      <c r="Q166" s="123">
        <v>13.602682313428506</v>
      </c>
      <c r="R166" s="123">
        <v>13.877633236942641</v>
      </c>
      <c r="S166" s="123">
        <v>13.975465771705373</v>
      </c>
      <c r="T166" s="123">
        <v>13.211213951244304</v>
      </c>
      <c r="U166" s="123">
        <v>12.48365943983833</v>
      </c>
      <c r="V166" s="123">
        <v>11.826254189539384</v>
      </c>
      <c r="W166" s="123">
        <v>13.476533602386688</v>
      </c>
      <c r="X166" s="123">
        <v>12.37261700440828</v>
      </c>
      <c r="Y166" s="123">
        <v>11.545691936824053</v>
      </c>
      <c r="DA166" s="130" t="s">
        <v>4582</v>
      </c>
    </row>
    <row r="167" spans="1:105" ht="12" customHeight="1" x14ac:dyDescent="0.25">
      <c r="A167" s="97" t="s">
        <v>124</v>
      </c>
      <c r="B167" s="98"/>
      <c r="C167" s="99">
        <v>13.910312496415902</v>
      </c>
      <c r="D167" s="99">
        <v>14.33416503867404</v>
      </c>
      <c r="E167" s="99">
        <v>13.324944353137795</v>
      </c>
      <c r="F167" s="99">
        <v>13.544892900317269</v>
      </c>
      <c r="G167" s="99">
        <v>13.650900315823412</v>
      </c>
      <c r="H167" s="99">
        <v>13.067107334721522</v>
      </c>
      <c r="I167" s="99">
        <v>13.393215678621818</v>
      </c>
      <c r="J167" s="99">
        <v>13.666354930090487</v>
      </c>
      <c r="K167" s="99">
        <v>13.041289086833903</v>
      </c>
      <c r="L167" s="99">
        <v>12.875572702626389</v>
      </c>
      <c r="M167" s="99">
        <v>13.048670513519916</v>
      </c>
      <c r="N167" s="99">
        <v>12.459622735766327</v>
      </c>
      <c r="O167" s="99">
        <v>14.822325237519987</v>
      </c>
      <c r="P167" s="99">
        <v>14.569732342200824</v>
      </c>
      <c r="Q167" s="99">
        <v>13.935391190839221</v>
      </c>
      <c r="R167" s="99">
        <v>11.755118937725504</v>
      </c>
      <c r="S167" s="99">
        <v>12.150346990129906</v>
      </c>
      <c r="T167" s="99">
        <v>11.643116578815425</v>
      </c>
      <c r="U167" s="99">
        <v>10.781032789178699</v>
      </c>
      <c r="V167" s="99">
        <v>9.8993338091775698</v>
      </c>
      <c r="W167" s="99">
        <v>11.138034958487246</v>
      </c>
      <c r="X167" s="99">
        <v>12.054565553358545</v>
      </c>
      <c r="Y167" s="99">
        <v>10.107838069933649</v>
      </c>
      <c r="DA167" s="63" t="s">
        <v>4583</v>
      </c>
    </row>
    <row r="168" spans="1:105" ht="12" customHeight="1" x14ac:dyDescent="0.25">
      <c r="A168" s="97" t="s">
        <v>123</v>
      </c>
      <c r="B168" s="98"/>
      <c r="C168" s="99">
        <v>12.456449898989751</v>
      </c>
      <c r="D168" s="99">
        <v>9.4843951699415125</v>
      </c>
      <c r="E168" s="99">
        <v>8.5623144260108077</v>
      </c>
      <c r="F168" s="99">
        <v>8.5119901736954517</v>
      </c>
      <c r="G168" s="99">
        <v>8.2507343917426805</v>
      </c>
      <c r="H168" s="99">
        <v>9.4547676386289332</v>
      </c>
      <c r="I168" s="99">
        <v>8.1997640994450052</v>
      </c>
      <c r="J168" s="99">
        <v>8.6046368869571932</v>
      </c>
      <c r="K168" s="99">
        <v>8.1323952494987193</v>
      </c>
      <c r="L168" s="99">
        <v>8.6318372142410631</v>
      </c>
      <c r="M168" s="99">
        <v>9.2679522109897157</v>
      </c>
      <c r="N168" s="99">
        <v>8.011113634684536</v>
      </c>
      <c r="O168" s="99">
        <v>22.918217041382317</v>
      </c>
      <c r="P168" s="99">
        <v>21.24658996157709</v>
      </c>
      <c r="Q168" s="99">
        <v>15.364783053435282</v>
      </c>
      <c r="R168" s="99">
        <v>8.9126177303174359</v>
      </c>
      <c r="S168" s="99">
        <v>9.1167586961735587</v>
      </c>
      <c r="T168" s="99">
        <v>9.5241726395201187</v>
      </c>
      <c r="U168" s="99">
        <v>8.7986806682193048</v>
      </c>
      <c r="V168" s="99">
        <v>8.2787088513723557</v>
      </c>
      <c r="W168" s="99">
        <v>9.273413050308557</v>
      </c>
      <c r="X168" s="99">
        <v>9.8242700801364187</v>
      </c>
      <c r="Y168" s="99">
        <v>8.6561144609637193</v>
      </c>
      <c r="DA168" s="63" t="s">
        <v>4584</v>
      </c>
    </row>
    <row r="169" spans="1:105" ht="12" customHeight="1" x14ac:dyDescent="0.25">
      <c r="A169" s="100" t="s">
        <v>50</v>
      </c>
      <c r="B169" s="101"/>
      <c r="C169" s="102">
        <v>3.8559032315353514</v>
      </c>
      <c r="D169" s="102">
        <v>2.3518536237180148</v>
      </c>
      <c r="E169" s="102">
        <v>1.5593641243457423</v>
      </c>
      <c r="F169" s="102">
        <v>1.6808494311720015</v>
      </c>
      <c r="G169" s="102">
        <v>1.303043885794561</v>
      </c>
      <c r="H169" s="102">
        <v>2.2496492722856791</v>
      </c>
      <c r="I169" s="102">
        <v>1.3253322177774425</v>
      </c>
      <c r="J169" s="102">
        <v>1.4575028536837027</v>
      </c>
      <c r="K169" s="102">
        <v>1.3878314760299495</v>
      </c>
      <c r="L169" s="102">
        <v>1.6552914587187386</v>
      </c>
      <c r="M169" s="102">
        <v>2.2256976890131299</v>
      </c>
      <c r="N169" s="102">
        <v>1.1574055119320832</v>
      </c>
      <c r="O169" s="102">
        <v>4.9093616200054528</v>
      </c>
      <c r="P169" s="102">
        <v>4.2675553321533135</v>
      </c>
      <c r="Q169" s="102">
        <v>6.5611253218104597</v>
      </c>
      <c r="R169" s="102">
        <v>1.2706666393083408</v>
      </c>
      <c r="S169" s="102">
        <v>1.1843156649855828</v>
      </c>
      <c r="T169" s="102">
        <v>1.6698686716379694</v>
      </c>
      <c r="U169" s="102">
        <v>1.6121308340928933</v>
      </c>
      <c r="V169" s="102">
        <v>0.97164869781931718</v>
      </c>
      <c r="W169" s="102">
        <v>0.99178990763105945</v>
      </c>
      <c r="X169" s="102">
        <v>1.195597798449157</v>
      </c>
      <c r="Y169" s="102">
        <v>1.4883012222402532</v>
      </c>
      <c r="DA169" s="131" t="s">
        <v>4585</v>
      </c>
    </row>
    <row r="170" spans="1:105" ht="12" customHeight="1" x14ac:dyDescent="0.25">
      <c r="A170" s="103" t="s">
        <v>52</v>
      </c>
      <c r="B170" s="104"/>
      <c r="C170" s="105">
        <v>8.6005466674543971</v>
      </c>
      <c r="D170" s="105">
        <v>7.1325415462234973</v>
      </c>
      <c r="E170" s="105">
        <v>7.0029503016650656</v>
      </c>
      <c r="F170" s="105">
        <v>6.8311407425234503</v>
      </c>
      <c r="G170" s="105">
        <v>6.9476905059481187</v>
      </c>
      <c r="H170" s="105">
        <v>7.2051183663432568</v>
      </c>
      <c r="I170" s="105">
        <v>6.8744318816675625</v>
      </c>
      <c r="J170" s="105">
        <v>7.1471340332734927</v>
      </c>
      <c r="K170" s="105">
        <v>6.7445637734687685</v>
      </c>
      <c r="L170" s="105">
        <v>6.9765457555223245</v>
      </c>
      <c r="M170" s="105">
        <v>7.0422545219765844</v>
      </c>
      <c r="N170" s="105">
        <v>6.853708122752451</v>
      </c>
      <c r="O170" s="105">
        <v>18.008855421376861</v>
      </c>
      <c r="P170" s="105">
        <v>16.979034629423769</v>
      </c>
      <c r="Q170" s="105">
        <v>8.8036577316248206</v>
      </c>
      <c r="R170" s="105">
        <v>7.641951091009096</v>
      </c>
      <c r="S170" s="105">
        <v>7.9324430311879768</v>
      </c>
      <c r="T170" s="105">
        <v>7.8543039678821502</v>
      </c>
      <c r="U170" s="105">
        <v>7.1865498341264136</v>
      </c>
      <c r="V170" s="105">
        <v>7.3070601535530395</v>
      </c>
      <c r="W170" s="105">
        <v>8.281623142677498</v>
      </c>
      <c r="X170" s="105">
        <v>8.6286722816872636</v>
      </c>
      <c r="Y170" s="105">
        <v>7.1678132387234621</v>
      </c>
      <c r="DA170" s="132" t="s">
        <v>4586</v>
      </c>
    </row>
    <row r="171" spans="1:105" ht="12" customHeight="1" x14ac:dyDescent="0.25">
      <c r="A171" s="106" t="s">
        <v>122</v>
      </c>
      <c r="B171" s="101"/>
      <c r="C171" s="102">
        <v>15.285525928485489</v>
      </c>
      <c r="D171" s="102">
        <v>15.850344504670764</v>
      </c>
      <c r="E171" s="102">
        <v>15.626991326370931</v>
      </c>
      <c r="F171" s="102">
        <v>15.259837389707933</v>
      </c>
      <c r="G171" s="102">
        <v>14.077099498638434</v>
      </c>
      <c r="H171" s="102">
        <v>14.131876300983643</v>
      </c>
      <c r="I171" s="102">
        <v>14.037185974037484</v>
      </c>
      <c r="J171" s="102">
        <v>14.051010904311969</v>
      </c>
      <c r="K171" s="102">
        <v>13.321930624213005</v>
      </c>
      <c r="L171" s="102">
        <v>13.521092993687686</v>
      </c>
      <c r="M171" s="102">
        <v>14.019711086549387</v>
      </c>
      <c r="N171" s="102">
        <v>13.949748953739741</v>
      </c>
      <c r="O171" s="102">
        <v>14.141291779456887</v>
      </c>
      <c r="P171" s="102">
        <v>13.157499382868712</v>
      </c>
      <c r="Q171" s="102">
        <v>13.594550219652094</v>
      </c>
      <c r="R171" s="102">
        <v>14.545728095584051</v>
      </c>
      <c r="S171" s="102">
        <v>14.706003910793111</v>
      </c>
      <c r="T171" s="102">
        <v>14.004383414842469</v>
      </c>
      <c r="U171" s="102">
        <v>13.30925483368337</v>
      </c>
      <c r="V171" s="102">
        <v>12.757809170429773</v>
      </c>
      <c r="W171" s="102">
        <v>14.643549428798041</v>
      </c>
      <c r="X171" s="102">
        <v>12.88712073658942</v>
      </c>
      <c r="Y171" s="102">
        <v>12.628054891250871</v>
      </c>
      <c r="DA171" s="131" t="s">
        <v>4587</v>
      </c>
    </row>
    <row r="172" spans="1:105" ht="12" customHeight="1" x14ac:dyDescent="0.25">
      <c r="A172" s="107" t="s">
        <v>121</v>
      </c>
      <c r="B172" s="104"/>
      <c r="C172" s="105">
        <v>13.623457204446369</v>
      </c>
      <c r="D172" s="105">
        <v>15.01897743437655</v>
      </c>
      <c r="E172" s="105">
        <v>15.171305258455684</v>
      </c>
      <c r="F172" s="105">
        <v>12.864797590270843</v>
      </c>
      <c r="G172" s="105">
        <v>12.392649795004864</v>
      </c>
      <c r="H172" s="105">
        <v>11.682439413147561</v>
      </c>
      <c r="I172" s="105">
        <v>11.354706773600938</v>
      </c>
      <c r="J172" s="105">
        <v>11.875492353716327</v>
      </c>
      <c r="K172" s="105">
        <v>12.538863233683662</v>
      </c>
      <c r="L172" s="105">
        <v>11.48982207867749</v>
      </c>
      <c r="M172" s="105">
        <v>13.089736805401394</v>
      </c>
      <c r="N172" s="105">
        <v>11.772699574126213</v>
      </c>
      <c r="O172" s="105">
        <v>13.564951229073552</v>
      </c>
      <c r="P172" s="105">
        <v>12.806520452400163</v>
      </c>
      <c r="Q172" s="105">
        <v>13.588849830419583</v>
      </c>
      <c r="R172" s="105">
        <v>13.301138415785642</v>
      </c>
      <c r="S172" s="105">
        <v>13.394768566354871</v>
      </c>
      <c r="T172" s="105">
        <v>12.603895912298881</v>
      </c>
      <c r="U172" s="105">
        <v>11.625005501009749</v>
      </c>
      <c r="V172" s="105">
        <v>11.089706174507198</v>
      </c>
      <c r="W172" s="105">
        <v>12.573703857872205</v>
      </c>
      <c r="X172" s="105">
        <v>11.657326859342318</v>
      </c>
      <c r="Y172" s="105">
        <v>10.48768316871443</v>
      </c>
      <c r="DA172" s="132" t="s">
        <v>4588</v>
      </c>
    </row>
    <row r="173" spans="1:105" ht="12" customHeight="1" x14ac:dyDescent="0.25">
      <c r="A173" s="108" t="s">
        <v>53</v>
      </c>
      <c r="B173" s="98"/>
      <c r="C173" s="99">
        <v>5.2414772439065249</v>
      </c>
      <c r="D173" s="99">
        <v>5.7470760394632601</v>
      </c>
      <c r="E173" s="99">
        <v>6.1447402481885627</v>
      </c>
      <c r="F173" s="99">
        <v>4.5965925421485165</v>
      </c>
      <c r="G173" s="99">
        <v>4.565266142860807</v>
      </c>
      <c r="H173" s="99">
        <v>3.7669574850590548</v>
      </c>
      <c r="I173" s="99">
        <v>4.2213435229763894</v>
      </c>
      <c r="J173" s="99">
        <v>4.4108705914204887</v>
      </c>
      <c r="K173" s="99">
        <v>4.8307639112012932</v>
      </c>
      <c r="L173" s="99">
        <v>4.8422759679965166</v>
      </c>
      <c r="M173" s="99">
        <v>5.5815029580148963</v>
      </c>
      <c r="N173" s="99">
        <v>4.5446860179290667</v>
      </c>
      <c r="O173" s="99">
        <v>5.9856247256118271</v>
      </c>
      <c r="P173" s="99">
        <v>4.3432740060672179</v>
      </c>
      <c r="Q173" s="99">
        <v>4.9674279991714396</v>
      </c>
      <c r="R173" s="99">
        <v>4.2020023060366016</v>
      </c>
      <c r="S173" s="99">
        <v>4.6491608887639524</v>
      </c>
      <c r="T173" s="99">
        <v>4.3655290920430252</v>
      </c>
      <c r="U173" s="99">
        <v>3.5663308493739159</v>
      </c>
      <c r="V173" s="99">
        <v>3.4060306733301653</v>
      </c>
      <c r="W173" s="99">
        <v>3.9070195095314473</v>
      </c>
      <c r="X173" s="99">
        <v>3.4056709729709533</v>
      </c>
      <c r="Y173" s="99">
        <v>2.6724885647044161</v>
      </c>
      <c r="DA173" s="63" t="s">
        <v>4589</v>
      </c>
    </row>
    <row r="174" spans="1:105" ht="12" customHeight="1" x14ac:dyDescent="0.25">
      <c r="A174" s="115" t="s">
        <v>52</v>
      </c>
      <c r="B174" s="33"/>
      <c r="C174" s="110">
        <v>8.3819799605398426</v>
      </c>
      <c r="D174" s="110">
        <v>9.2719013949132858</v>
      </c>
      <c r="E174" s="110">
        <v>9.0265650102671184</v>
      </c>
      <c r="F174" s="110">
        <v>8.2682050481223275</v>
      </c>
      <c r="G174" s="110">
        <v>7.8273836521440536</v>
      </c>
      <c r="H174" s="110">
        <v>7.9154819280885036</v>
      </c>
      <c r="I174" s="110">
        <v>7.133363250624547</v>
      </c>
      <c r="J174" s="110">
        <v>7.4646217622958408</v>
      </c>
      <c r="K174" s="110">
        <v>7.7080993224823686</v>
      </c>
      <c r="L174" s="110">
        <v>6.6475461106809766</v>
      </c>
      <c r="M174" s="110">
        <v>7.5082338473864993</v>
      </c>
      <c r="N174" s="110">
        <v>7.228013556197145</v>
      </c>
      <c r="O174" s="110">
        <v>7.579326503461723</v>
      </c>
      <c r="P174" s="110">
        <v>8.4632464463329509</v>
      </c>
      <c r="Q174" s="110">
        <v>8.6214218312481474</v>
      </c>
      <c r="R174" s="110">
        <v>9.0991361097490451</v>
      </c>
      <c r="S174" s="110">
        <v>8.7456076775909217</v>
      </c>
      <c r="T174" s="110">
        <v>8.23836682025585</v>
      </c>
      <c r="U174" s="110">
        <v>8.0586746516358314</v>
      </c>
      <c r="V174" s="110">
        <v>7.6836755011770306</v>
      </c>
      <c r="W174" s="110">
        <v>8.6666843483407554</v>
      </c>
      <c r="X174" s="110">
        <v>8.2516558863713669</v>
      </c>
      <c r="Y174" s="110">
        <v>7.81519460401001</v>
      </c>
      <c r="DA174" s="60" t="s">
        <v>4590</v>
      </c>
    </row>
    <row r="175" spans="1:105" ht="12" customHeight="1" x14ac:dyDescent="0.25">
      <c r="A175" s="121" t="s">
        <v>54</v>
      </c>
      <c r="B175" s="122"/>
      <c r="C175" s="123">
        <v>7.0762745118485597</v>
      </c>
      <c r="D175" s="123">
        <v>7.6780340888655259</v>
      </c>
      <c r="E175" s="123">
        <v>7.5939885545830181</v>
      </c>
      <c r="F175" s="123">
        <v>7.149964758575031</v>
      </c>
      <c r="G175" s="123">
        <v>6.8909156981883015</v>
      </c>
      <c r="H175" s="123">
        <v>7.3861937126978772</v>
      </c>
      <c r="I175" s="123">
        <v>7.1894478555173338</v>
      </c>
      <c r="J175" s="123">
        <v>6.9793828868976826</v>
      </c>
      <c r="K175" s="123">
        <v>6.0237895663211303</v>
      </c>
      <c r="L175" s="123">
        <v>6.5655751283708019</v>
      </c>
      <c r="M175" s="123">
        <v>5.8457991002566327</v>
      </c>
      <c r="N175" s="123">
        <v>5.8419666057321704</v>
      </c>
      <c r="O175" s="123">
        <v>5.6810189696336595</v>
      </c>
      <c r="P175" s="123">
        <v>5.8546030266943241</v>
      </c>
      <c r="Q175" s="123">
        <v>5.7001077143172116</v>
      </c>
      <c r="R175" s="123">
        <v>5.9652488423804924</v>
      </c>
      <c r="S175" s="123">
        <v>5.9962169614637428</v>
      </c>
      <c r="T175" s="123">
        <v>5.7891554394098028</v>
      </c>
      <c r="U175" s="123">
        <v>5.3255053321522476</v>
      </c>
      <c r="V175" s="123">
        <v>5.2595323620800203</v>
      </c>
      <c r="W175" s="123">
        <v>5.4971149099498611</v>
      </c>
      <c r="X175" s="123">
        <v>5.9309496209609032</v>
      </c>
      <c r="Y175" s="123">
        <v>5.7585256167871046</v>
      </c>
      <c r="DA175" s="130" t="s">
        <v>4591</v>
      </c>
    </row>
    <row r="176" spans="1:105" ht="12" customHeight="1" x14ac:dyDescent="0.25">
      <c r="A176" s="97" t="s">
        <v>50</v>
      </c>
      <c r="B176" s="98"/>
      <c r="C176" s="99">
        <v>9.1886185076132811</v>
      </c>
      <c r="D176" s="99">
        <v>9.7205124629860684</v>
      </c>
      <c r="E176" s="99">
        <v>9.586542040415587</v>
      </c>
      <c r="F176" s="99">
        <v>9.2312730968670742</v>
      </c>
      <c r="G176" s="99">
        <v>9.0546852705170853</v>
      </c>
      <c r="H176" s="99">
        <v>9.0163754361515114</v>
      </c>
      <c r="I176" s="99">
        <v>9.3819187415787137</v>
      </c>
      <c r="J176" s="99">
        <v>9.0433521420290575</v>
      </c>
      <c r="K176" s="99">
        <v>8.8071495848834722</v>
      </c>
      <c r="L176" s="99">
        <v>8.5487794651640687</v>
      </c>
      <c r="M176" s="99">
        <v>8.5893236937430171</v>
      </c>
      <c r="N176" s="99">
        <v>8.2258549978684172</v>
      </c>
      <c r="O176" s="99">
        <v>8.5506101122331462</v>
      </c>
      <c r="P176" s="99">
        <v>8.625640240999072</v>
      </c>
      <c r="Q176" s="99">
        <v>8.4470429115611889</v>
      </c>
      <c r="R176" s="99">
        <v>8.0915470187597993</v>
      </c>
      <c r="S176" s="99">
        <v>8.5279644275272268</v>
      </c>
      <c r="T176" s="99">
        <v>8.2566531624790098</v>
      </c>
      <c r="U176" s="99">
        <v>7.7282476556718693</v>
      </c>
      <c r="V176" s="99">
        <v>7.4734094290325341</v>
      </c>
      <c r="W176" s="99">
        <v>8.2457256914465269</v>
      </c>
      <c r="X176" s="99">
        <v>8.6522260767688888</v>
      </c>
      <c r="Y176" s="99">
        <v>7.5315942530873983</v>
      </c>
      <c r="DA176" s="63" t="s">
        <v>4592</v>
      </c>
    </row>
    <row r="177" spans="1:105" ht="12" customHeight="1" x14ac:dyDescent="0.25">
      <c r="A177" s="109" t="s">
        <v>120</v>
      </c>
      <c r="B177" s="33"/>
      <c r="C177" s="110">
        <v>6.3812873524788971</v>
      </c>
      <c r="D177" s="110">
        <v>6.7980830591439556</v>
      </c>
      <c r="E177" s="110">
        <v>6.6943946903055984</v>
      </c>
      <c r="F177" s="110">
        <v>6.2380267701244492</v>
      </c>
      <c r="G177" s="110">
        <v>6.199425369134528</v>
      </c>
      <c r="H177" s="110">
        <v>6.9107934380182314</v>
      </c>
      <c r="I177" s="110">
        <v>6.5663762048573</v>
      </c>
      <c r="J177" s="110">
        <v>6.400288079329604</v>
      </c>
      <c r="K177" s="110">
        <v>5.2740205916138718</v>
      </c>
      <c r="L177" s="110">
        <v>5.92868783028465</v>
      </c>
      <c r="M177" s="110">
        <v>5.0945636444626734</v>
      </c>
      <c r="N177" s="110">
        <v>5.2739320538815786</v>
      </c>
      <c r="O177" s="110">
        <v>5.0679781019224697</v>
      </c>
      <c r="P177" s="110">
        <v>5.1269402203001313</v>
      </c>
      <c r="Q177" s="110">
        <v>5.084538648479108</v>
      </c>
      <c r="R177" s="110">
        <v>5.5327012492061494</v>
      </c>
      <c r="S177" s="110">
        <v>5.3954058019232258</v>
      </c>
      <c r="T177" s="110">
        <v>5.2324251790149408</v>
      </c>
      <c r="U177" s="110">
        <v>4.8465690472949676</v>
      </c>
      <c r="V177" s="110">
        <v>4.8300337833315821</v>
      </c>
      <c r="W177" s="110">
        <v>5.0925800417864062</v>
      </c>
      <c r="X177" s="110">
        <v>5.6164009196491937</v>
      </c>
      <c r="Y177" s="110">
        <v>5.4784769362867403</v>
      </c>
      <c r="DA177" s="60" t="s">
        <v>4593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89.808016828110894</v>
      </c>
      <c r="D3" s="118">
        <f t="shared" si="0"/>
        <v>92.715255934753486</v>
      </c>
      <c r="E3" s="118">
        <f t="shared" si="0"/>
        <v>91.252029206453898</v>
      </c>
      <c r="F3" s="118">
        <f t="shared" si="0"/>
        <v>87.635849378163996</v>
      </c>
      <c r="G3" s="118">
        <f t="shared" si="0"/>
        <v>91.286938849451758</v>
      </c>
      <c r="H3" s="118">
        <f t="shared" si="0"/>
        <v>100.67779246600428</v>
      </c>
      <c r="I3" s="118">
        <f t="shared" si="0"/>
        <v>94.074182177217395</v>
      </c>
      <c r="J3" s="118">
        <f t="shared" si="0"/>
        <v>95.338597408195781</v>
      </c>
      <c r="K3" s="118">
        <f t="shared" si="0"/>
        <v>93.638589610673591</v>
      </c>
      <c r="L3" s="118">
        <f t="shared" si="0"/>
        <v>101.74563387046251</v>
      </c>
      <c r="M3" s="118">
        <f t="shared" si="0"/>
        <v>87.42734585148709</v>
      </c>
      <c r="N3" s="118">
        <f t="shared" si="0"/>
        <v>86.215090397875926</v>
      </c>
      <c r="O3" s="118">
        <f t="shared" si="0"/>
        <v>82.084048912187626</v>
      </c>
      <c r="P3" s="118">
        <f t="shared" si="0"/>
        <v>73.960946235003789</v>
      </c>
      <c r="Q3" s="118">
        <f t="shared" si="0"/>
        <v>68.804854088183674</v>
      </c>
      <c r="R3" s="118">
        <f t="shared" ref="R3:V3" si="1">R4+R7+R9+R19</f>
        <v>70.950357615371857</v>
      </c>
      <c r="S3" s="118">
        <f t="shared" si="1"/>
        <v>72.960299744433684</v>
      </c>
      <c r="T3" s="118">
        <f t="shared" si="1"/>
        <v>61.838809359403399</v>
      </c>
      <c r="U3" s="118">
        <f t="shared" si="1"/>
        <v>65.382373790414221</v>
      </c>
      <c r="V3" s="118">
        <f t="shared" si="1"/>
        <v>65.1266338248153</v>
      </c>
      <c r="W3" s="118">
        <f t="shared" ref="W3:Y3" si="2">W4+W7+W9+W19</f>
        <v>65.573243710478366</v>
      </c>
      <c r="X3" s="118">
        <f t="shared" si="2"/>
        <v>55.953722121232595</v>
      </c>
      <c r="Y3" s="118">
        <f t="shared" si="2"/>
        <v>44.194546336452859</v>
      </c>
      <c r="DA3" s="129" t="s">
        <v>4595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77.083436084362532</v>
      </c>
      <c r="D4" s="123">
        <f t="shared" si="3"/>
        <v>80.070941685636924</v>
      </c>
      <c r="E4" s="123">
        <f t="shared" si="3"/>
        <v>74.885595632030956</v>
      </c>
      <c r="F4" s="123">
        <f t="shared" si="3"/>
        <v>71.906662095423869</v>
      </c>
      <c r="G4" s="123">
        <f t="shared" si="3"/>
        <v>75.925871946700937</v>
      </c>
      <c r="H4" s="123">
        <f t="shared" si="3"/>
        <v>83.562045183199345</v>
      </c>
      <c r="I4" s="123">
        <f t="shared" si="3"/>
        <v>76.709575899565777</v>
      </c>
      <c r="J4" s="123">
        <f t="shared" si="3"/>
        <v>77.529708219600636</v>
      </c>
      <c r="K4" s="123">
        <f t="shared" si="3"/>
        <v>76.023964175967066</v>
      </c>
      <c r="L4" s="123">
        <f t="shared" si="3"/>
        <v>84.208273579448743</v>
      </c>
      <c r="M4" s="123">
        <f t="shared" si="3"/>
        <v>70.832202583450169</v>
      </c>
      <c r="N4" s="123">
        <f t="shared" si="3"/>
        <v>70.061551908807701</v>
      </c>
      <c r="O4" s="123">
        <f t="shared" si="3"/>
        <v>66.880669112582467</v>
      </c>
      <c r="P4" s="123">
        <f t="shared" si="3"/>
        <v>59.03988514886295</v>
      </c>
      <c r="Q4" s="123">
        <f t="shared" si="3"/>
        <v>53.909544723816133</v>
      </c>
      <c r="R4" s="123">
        <f t="shared" ref="R4:V4" si="4">SUM(R5:R6)</f>
        <v>55.302033660573571</v>
      </c>
      <c r="S4" s="123">
        <f t="shared" si="4"/>
        <v>56.724632963761358</v>
      </c>
      <c r="T4" s="123">
        <f t="shared" si="4"/>
        <v>46.911734121900686</v>
      </c>
      <c r="U4" s="123">
        <f t="shared" si="4"/>
        <v>49.624537953145719</v>
      </c>
      <c r="V4" s="123">
        <f t="shared" si="4"/>
        <v>49.574231368550912</v>
      </c>
      <c r="W4" s="123">
        <f t="shared" ref="W4:Y4" si="5">SUM(W5:W6)</f>
        <v>45.339792728134427</v>
      </c>
      <c r="X4" s="123">
        <f t="shared" si="5"/>
        <v>35.812322258927594</v>
      </c>
      <c r="Y4" s="123">
        <f t="shared" si="5"/>
        <v>31.260094779277477</v>
      </c>
      <c r="DA4" s="130" t="s">
        <v>4596</v>
      </c>
    </row>
    <row r="5" spans="1:105" ht="12" customHeight="1" x14ac:dyDescent="0.25">
      <c r="A5" s="97" t="s">
        <v>51</v>
      </c>
      <c r="B5" s="98"/>
      <c r="C5" s="99">
        <v>76.443384199213611</v>
      </c>
      <c r="D5" s="99">
        <v>79.423295039260836</v>
      </c>
      <c r="E5" s="99">
        <v>74.277682291153567</v>
      </c>
      <c r="F5" s="99">
        <v>71.336493933922</v>
      </c>
      <c r="G5" s="99">
        <v>75.331941039156845</v>
      </c>
      <c r="H5" s="99">
        <v>82.90702223056212</v>
      </c>
      <c r="I5" s="99">
        <v>76.110232954750387</v>
      </c>
      <c r="J5" s="99">
        <v>76.942840114331815</v>
      </c>
      <c r="K5" s="99">
        <v>75.444916532611103</v>
      </c>
      <c r="L5" s="99">
        <v>83.570182013866614</v>
      </c>
      <c r="M5" s="99">
        <v>70.310197816912407</v>
      </c>
      <c r="N5" s="99">
        <v>69.559113207492004</v>
      </c>
      <c r="O5" s="99">
        <v>66.410107200670538</v>
      </c>
      <c r="P5" s="99">
        <v>58.65970644388829</v>
      </c>
      <c r="Q5" s="99">
        <v>53.553401937434757</v>
      </c>
      <c r="R5" s="99">
        <v>54.927864833843664</v>
      </c>
      <c r="S5" s="99">
        <v>56.34356384429924</v>
      </c>
      <c r="T5" s="99">
        <v>46.591058910911606</v>
      </c>
      <c r="U5" s="99">
        <v>49.297230869654186</v>
      </c>
      <c r="V5" s="99">
        <v>49.247800131056707</v>
      </c>
      <c r="W5" s="99">
        <v>45.023905718483448</v>
      </c>
      <c r="X5" s="99">
        <v>35.564034746237091</v>
      </c>
      <c r="Y5" s="99">
        <v>31.071530607309175</v>
      </c>
      <c r="DA5" s="63" t="s">
        <v>4597</v>
      </c>
    </row>
    <row r="6" spans="1:105" ht="12" customHeight="1" x14ac:dyDescent="0.25">
      <c r="A6" s="97" t="s">
        <v>53</v>
      </c>
      <c r="B6" s="98"/>
      <c r="C6" s="99">
        <v>0.64005188514892719</v>
      </c>
      <c r="D6" s="99">
        <v>0.64764664637609093</v>
      </c>
      <c r="E6" s="99">
        <v>0.60791334087739057</v>
      </c>
      <c r="F6" s="99">
        <v>0.57016816150186844</v>
      </c>
      <c r="G6" s="99">
        <v>0.59393090754408495</v>
      </c>
      <c r="H6" s="99">
        <v>0.65502295263722599</v>
      </c>
      <c r="I6" s="99">
        <v>0.59934294481539474</v>
      </c>
      <c r="J6" s="99">
        <v>0.58686810526882549</v>
      </c>
      <c r="K6" s="99">
        <v>0.57904764335596393</v>
      </c>
      <c r="L6" s="99">
        <v>0.63809156558213265</v>
      </c>
      <c r="M6" s="99">
        <v>0.52200476653776151</v>
      </c>
      <c r="N6" s="99">
        <v>0.50243870131569568</v>
      </c>
      <c r="O6" s="99">
        <v>0.47056191191192565</v>
      </c>
      <c r="P6" s="99">
        <v>0.3801787049746595</v>
      </c>
      <c r="Q6" s="99">
        <v>0.35614278638137348</v>
      </c>
      <c r="R6" s="99">
        <v>0.3741688267299102</v>
      </c>
      <c r="S6" s="99">
        <v>0.38106911946211974</v>
      </c>
      <c r="T6" s="99">
        <v>0.32067521098908019</v>
      </c>
      <c r="U6" s="99">
        <v>0.32730708349153309</v>
      </c>
      <c r="V6" s="99">
        <v>0.32643123749420166</v>
      </c>
      <c r="W6" s="99">
        <v>0.31588700965097594</v>
      </c>
      <c r="X6" s="99">
        <v>0.248287512690506</v>
      </c>
      <c r="Y6" s="99">
        <v>0.18856417196830266</v>
      </c>
      <c r="DA6" s="63" t="s">
        <v>4598</v>
      </c>
    </row>
    <row r="7" spans="1:105" ht="12.95" customHeight="1" x14ac:dyDescent="0.25">
      <c r="A7" s="121" t="s">
        <v>92</v>
      </c>
      <c r="B7" s="122"/>
      <c r="C7" s="123">
        <f t="shared" ref="C7:Y7" si="6">C8</f>
        <v>0.15597725802959742</v>
      </c>
      <c r="D7" s="123">
        <f t="shared" si="6"/>
        <v>9.6609955974674797E-2</v>
      </c>
      <c r="E7" s="123">
        <f t="shared" si="6"/>
        <v>0.23072916287237788</v>
      </c>
      <c r="F7" s="123">
        <f t="shared" si="6"/>
        <v>0.30612550522440096</v>
      </c>
      <c r="G7" s="123">
        <f t="shared" si="6"/>
        <v>0.30628442100932546</v>
      </c>
      <c r="H7" s="123">
        <f t="shared" si="6"/>
        <v>0.32817429737606169</v>
      </c>
      <c r="I7" s="123">
        <f t="shared" si="6"/>
        <v>0.2881682788253771</v>
      </c>
      <c r="J7" s="123">
        <f t="shared" si="6"/>
        <v>0.2826421894473356</v>
      </c>
      <c r="K7" s="123">
        <f t="shared" si="6"/>
        <v>0.34931436585933201</v>
      </c>
      <c r="L7" s="123">
        <f t="shared" si="6"/>
        <v>0.3275403361997693</v>
      </c>
      <c r="M7" s="123">
        <f t="shared" si="6"/>
        <v>0.33955249909993201</v>
      </c>
      <c r="N7" s="123">
        <f t="shared" si="6"/>
        <v>0.54113754815044635</v>
      </c>
      <c r="O7" s="123">
        <f t="shared" si="6"/>
        <v>0.25265026368859134</v>
      </c>
      <c r="P7" s="123">
        <f t="shared" si="6"/>
        <v>0.30375192620789732</v>
      </c>
      <c r="Q7" s="123">
        <f t="shared" si="6"/>
        <v>0.57889833445848859</v>
      </c>
      <c r="R7" s="123">
        <f t="shared" si="6"/>
        <v>0.60268611574757613</v>
      </c>
      <c r="S7" s="123">
        <f t="shared" si="6"/>
        <v>0.69025274566378769</v>
      </c>
      <c r="T7" s="123">
        <f t="shared" si="6"/>
        <v>1.1138457209581689</v>
      </c>
      <c r="U7" s="123">
        <f t="shared" si="6"/>
        <v>0.39356209983195317</v>
      </c>
      <c r="V7" s="123">
        <f t="shared" si="6"/>
        <v>0.2715140887997895</v>
      </c>
      <c r="W7" s="123">
        <f t="shared" si="6"/>
        <v>0.36469030806813901</v>
      </c>
      <c r="X7" s="123">
        <f t="shared" si="6"/>
        <v>0.48050920386703178</v>
      </c>
      <c r="Y7" s="123">
        <f t="shared" si="6"/>
        <v>0.15389081897888307</v>
      </c>
      <c r="DA7" s="130" t="s">
        <v>4599</v>
      </c>
    </row>
    <row r="8" spans="1:105" ht="12" customHeight="1" x14ac:dyDescent="0.25">
      <c r="A8" s="97" t="s">
        <v>53</v>
      </c>
      <c r="B8" s="98"/>
      <c r="C8" s="99">
        <f>RES_hhdet_in_tesh!C8/RES_summary!C$21</f>
        <v>0.15597725802959742</v>
      </c>
      <c r="D8" s="99">
        <f>RES_hhdet_in_tesh!D8/RES_summary!D$21</f>
        <v>9.6609955974674797E-2</v>
      </c>
      <c r="E8" s="99">
        <f>RES_hhdet_in_tesh!E8/RES_summary!E$21</f>
        <v>0.23072916287237788</v>
      </c>
      <c r="F8" s="99">
        <f>RES_hhdet_in_tesh!F8/RES_summary!F$21</f>
        <v>0.30612550522440096</v>
      </c>
      <c r="G8" s="99">
        <f>RES_hhdet_in_tesh!G8/RES_summary!G$21</f>
        <v>0.30628442100932546</v>
      </c>
      <c r="H8" s="99">
        <f>RES_hhdet_in_tesh!H8/RES_summary!H$21</f>
        <v>0.32817429737606169</v>
      </c>
      <c r="I8" s="99">
        <f>RES_hhdet_in_tesh!I8/RES_summary!I$21</f>
        <v>0.2881682788253771</v>
      </c>
      <c r="J8" s="99">
        <f>RES_hhdet_in_tesh!J8/RES_summary!J$21</f>
        <v>0.2826421894473356</v>
      </c>
      <c r="K8" s="99">
        <f>RES_hhdet_in_tesh!K8/RES_summary!K$21</f>
        <v>0.34931436585933201</v>
      </c>
      <c r="L8" s="99">
        <f>RES_hhdet_in_tesh!L8/RES_summary!L$21</f>
        <v>0.3275403361997693</v>
      </c>
      <c r="M8" s="99">
        <f>RES_hhdet_in_tesh!M8/RES_summary!M$21</f>
        <v>0.33955249909993201</v>
      </c>
      <c r="N8" s="99">
        <f>RES_hhdet_in_tesh!N8/RES_summary!N$21</f>
        <v>0.54113754815044635</v>
      </c>
      <c r="O8" s="99">
        <f>RES_hhdet_in_tesh!O8/RES_summary!O$21</f>
        <v>0.25265026368859134</v>
      </c>
      <c r="P8" s="99">
        <f>RES_hhdet_in_tesh!P8/RES_summary!P$21</f>
        <v>0.30375192620789732</v>
      </c>
      <c r="Q8" s="99">
        <f>RES_hhdet_in_tesh!Q8/RES_summary!Q$21</f>
        <v>0.57889833445848859</v>
      </c>
      <c r="R8" s="99">
        <f>RES_hhdet_in_tesh!R8/RES_summary!R$21</f>
        <v>0.60268611574757613</v>
      </c>
      <c r="S8" s="99">
        <f>RES_hhdet_in_tesh!S8/RES_summary!S$21</f>
        <v>0.69025274566378769</v>
      </c>
      <c r="T8" s="99">
        <f>RES_hhdet_in_tesh!T8/RES_summary!T$21</f>
        <v>1.1138457209581689</v>
      </c>
      <c r="U8" s="99">
        <f>RES_hhdet_in_tesh!U8/RES_summary!U$21</f>
        <v>0.39356209983195317</v>
      </c>
      <c r="V8" s="99">
        <f>RES_hhdet_in_tesh!V8/RES_summary!V$21</f>
        <v>0.2715140887997895</v>
      </c>
      <c r="W8" s="99">
        <f>RES_hhdet_in_tesh!W8/RES_summary!W$21</f>
        <v>0.36469030806813901</v>
      </c>
      <c r="X8" s="99">
        <f>RES_hhdet_in_tesh!X8/RES_summary!X$21</f>
        <v>0.48050920386703178</v>
      </c>
      <c r="Y8" s="99">
        <f>RES_hhdet_in_tesh!Y8/RES_summary!Y$21</f>
        <v>0.15389081897888307</v>
      </c>
      <c r="DA8" s="63" t="s">
        <v>4600</v>
      </c>
    </row>
    <row r="9" spans="1:105" ht="12" customHeight="1" x14ac:dyDescent="0.25">
      <c r="A9" s="121" t="s">
        <v>55</v>
      </c>
      <c r="B9" s="122"/>
      <c r="C9" s="123">
        <v>8.514412822547774</v>
      </c>
      <c r="D9" s="123">
        <v>8.5524132003456828</v>
      </c>
      <c r="E9" s="123">
        <v>9.9283689897162208</v>
      </c>
      <c r="F9" s="123">
        <v>9.6944015617060586</v>
      </c>
      <c r="G9" s="123">
        <v>9.698793626091744</v>
      </c>
      <c r="H9" s="123">
        <v>10.994900095673351</v>
      </c>
      <c r="I9" s="123">
        <v>11.550276826159756</v>
      </c>
      <c r="J9" s="123">
        <v>11.752626262204897</v>
      </c>
      <c r="K9" s="123">
        <v>11.737901114006306</v>
      </c>
      <c r="L9" s="123">
        <v>11.463896273272322</v>
      </c>
      <c r="M9" s="123">
        <v>11.08705093360345</v>
      </c>
      <c r="N9" s="123">
        <v>10.410137211098158</v>
      </c>
      <c r="O9" s="123">
        <v>10.148368549334368</v>
      </c>
      <c r="P9" s="123">
        <v>9.9154107575873969</v>
      </c>
      <c r="Q9" s="123">
        <v>9.4614046545297779</v>
      </c>
      <c r="R9" s="123">
        <v>9.8578108632888686</v>
      </c>
      <c r="S9" s="123">
        <v>10.223930845488821</v>
      </c>
      <c r="T9" s="123">
        <v>9.0427890517797707</v>
      </c>
      <c r="U9" s="123">
        <v>9.911870489707491</v>
      </c>
      <c r="V9" s="123">
        <v>10.209577789739923</v>
      </c>
      <c r="W9" s="123">
        <v>14.433476624444035</v>
      </c>
      <c r="X9" s="123">
        <v>14.22832046721463</v>
      </c>
      <c r="Y9" s="123">
        <v>8.8035800865783997</v>
      </c>
      <c r="DA9" s="130" t="s">
        <v>4601</v>
      </c>
    </row>
    <row r="10" spans="1:105" ht="12" customHeight="1" x14ac:dyDescent="0.25">
      <c r="A10" s="97" t="s">
        <v>143</v>
      </c>
      <c r="B10" s="98"/>
      <c r="C10" s="99">
        <v>7.4687150180610899</v>
      </c>
      <c r="D10" s="99">
        <v>8.2894212644297252</v>
      </c>
      <c r="E10" s="99">
        <v>8.3115962586058458</v>
      </c>
      <c r="F10" s="99">
        <v>8.6733475818531165</v>
      </c>
      <c r="G10" s="99">
        <v>8.9315638520699707</v>
      </c>
      <c r="H10" s="99">
        <v>9.5055176592825958</v>
      </c>
      <c r="I10" s="99">
        <v>9.4953054720262724</v>
      </c>
      <c r="J10" s="99">
        <v>10.555639051344281</v>
      </c>
      <c r="K10" s="99">
        <v>10.611833727324841</v>
      </c>
      <c r="L10" s="99">
        <v>10.297575238280693</v>
      </c>
      <c r="M10" s="99">
        <v>9.8588688172740593</v>
      </c>
      <c r="N10" s="99">
        <v>9.7516726915701675</v>
      </c>
      <c r="O10" s="99">
        <v>9.5678640674235034</v>
      </c>
      <c r="P10" s="99">
        <v>9.4959591307726132</v>
      </c>
      <c r="Q10" s="99">
        <v>9.4379383532189518</v>
      </c>
      <c r="R10" s="99">
        <v>10.185596293258259</v>
      </c>
      <c r="S10" s="99">
        <v>10.838842975573428</v>
      </c>
      <c r="T10" s="99">
        <v>9.3011366321247326</v>
      </c>
      <c r="U10" s="99">
        <v>9.3652428570970887</v>
      </c>
      <c r="V10" s="99">
        <v>9.7649900670911354</v>
      </c>
      <c r="W10" s="99">
        <v>14.007560888020816</v>
      </c>
      <c r="X10" s="99">
        <v>13.307921936662982</v>
      </c>
      <c r="Y10" s="99">
        <v>8.1519208626650368</v>
      </c>
      <c r="DA10" s="63" t="s">
        <v>4602</v>
      </c>
    </row>
    <row r="11" spans="1:105" ht="12" customHeight="1" x14ac:dyDescent="0.25">
      <c r="A11" s="97" t="s">
        <v>124</v>
      </c>
      <c r="B11" s="98"/>
      <c r="C11" s="99">
        <v>8.6204885836045317</v>
      </c>
      <c r="D11" s="99">
        <v>8.5254039637104473</v>
      </c>
      <c r="E11" s="99">
        <v>8.4912959185442993</v>
      </c>
      <c r="F11" s="99">
        <v>8.6297722334809777</v>
      </c>
      <c r="G11" s="99">
        <v>9.4709775361929669</v>
      </c>
      <c r="H11" s="99">
        <v>10.137159439979095</v>
      </c>
      <c r="I11" s="99">
        <v>10.704947516414872</v>
      </c>
      <c r="J11" s="99">
        <v>11.084040939928668</v>
      </c>
      <c r="K11" s="99">
        <v>10.799159607761098</v>
      </c>
      <c r="L11" s="99">
        <v>12.201624501140449</v>
      </c>
      <c r="M11" s="99">
        <v>11.605727416125168</v>
      </c>
      <c r="N11" s="99">
        <v>10.750151442778021</v>
      </c>
      <c r="O11" s="99">
        <v>10.283859056297169</v>
      </c>
      <c r="P11" s="99">
        <v>9.8045275737473112</v>
      </c>
      <c r="Q11" s="99">
        <v>8.4434432822722254</v>
      </c>
      <c r="R11" s="99">
        <v>8.727950880541048</v>
      </c>
      <c r="S11" s="99">
        <v>8.9522497528178739</v>
      </c>
      <c r="T11" s="99">
        <v>8.4526823662823496</v>
      </c>
      <c r="U11" s="99">
        <v>10.833594844062933</v>
      </c>
      <c r="V11" s="99">
        <v>14.869958432473657</v>
      </c>
      <c r="W11" s="99">
        <v>14.327885162461635</v>
      </c>
      <c r="X11" s="99">
        <v>14.122943654036979</v>
      </c>
      <c r="Y11" s="99">
        <v>10.223541029195331</v>
      </c>
      <c r="DA11" s="63" t="s">
        <v>4603</v>
      </c>
    </row>
    <row r="12" spans="1:105" ht="12" customHeight="1" x14ac:dyDescent="0.25">
      <c r="A12" s="97" t="s">
        <v>123</v>
      </c>
      <c r="B12" s="98"/>
      <c r="C12" s="99">
        <v>15.870649577734058</v>
      </c>
      <c r="D12" s="99">
        <v>9.095281421333512</v>
      </c>
      <c r="E12" s="99">
        <v>8.1834898319836213</v>
      </c>
      <c r="F12" s="99">
        <v>10.855831842108559</v>
      </c>
      <c r="G12" s="99">
        <v>10.347021398760411</v>
      </c>
      <c r="H12" s="99">
        <v>15.295365922710941</v>
      </c>
      <c r="I12" s="99">
        <v>8.7222238096699911</v>
      </c>
      <c r="J12" s="99">
        <v>12.718805740851153</v>
      </c>
      <c r="K12" s="99">
        <v>11.132697887837519</v>
      </c>
      <c r="L12" s="99">
        <v>14.332980609165134</v>
      </c>
      <c r="M12" s="99">
        <v>17.101135025302906</v>
      </c>
      <c r="N12" s="99">
        <v>11.365188704065009</v>
      </c>
      <c r="O12" s="99">
        <v>10.567630020388757</v>
      </c>
      <c r="P12" s="99">
        <v>9.7142648987817442</v>
      </c>
      <c r="Q12" s="99">
        <v>8.1859108814168451</v>
      </c>
      <c r="R12" s="99">
        <v>8.7941599711640936</v>
      </c>
      <c r="S12" s="99">
        <v>8.8674900862599166</v>
      </c>
      <c r="T12" s="99">
        <v>8.5887550375440238</v>
      </c>
      <c r="U12" s="99">
        <v>11.301464440615534</v>
      </c>
      <c r="V12" s="99">
        <v>14.141495982152273</v>
      </c>
      <c r="W12" s="99">
        <v>18.174755884430912</v>
      </c>
      <c r="X12" s="99">
        <v>17.762845858305312</v>
      </c>
      <c r="Y12" s="99">
        <v>10.510613650814157</v>
      </c>
      <c r="DA12" s="63" t="s">
        <v>4604</v>
      </c>
    </row>
    <row r="13" spans="1:105" ht="12" customHeight="1" x14ac:dyDescent="0.25">
      <c r="A13" s="100" t="s">
        <v>50</v>
      </c>
      <c r="B13" s="101"/>
      <c r="C13" s="102">
        <v>6.2825015301290907</v>
      </c>
      <c r="D13" s="102">
        <v>1.7889322699964121</v>
      </c>
      <c r="E13" s="102">
        <v>1.2768728261947568</v>
      </c>
      <c r="F13" s="102">
        <v>3.1350569788885503</v>
      </c>
      <c r="G13" s="102">
        <v>2.9264128258813358</v>
      </c>
      <c r="H13" s="102">
        <v>6.1217133823390499</v>
      </c>
      <c r="I13" s="102">
        <v>2.299076845297499</v>
      </c>
      <c r="J13" s="102">
        <v>4.4777543473077168</v>
      </c>
      <c r="K13" s="102">
        <v>4.4927017770861655</v>
      </c>
      <c r="L13" s="102">
        <v>6.7572935410577699</v>
      </c>
      <c r="M13" s="102">
        <v>8.7249644396270245</v>
      </c>
      <c r="N13" s="102">
        <v>5.2243580356182209</v>
      </c>
      <c r="O13" s="102">
        <v>5.4207927836345986</v>
      </c>
      <c r="P13" s="102">
        <v>4.7812239361169828</v>
      </c>
      <c r="Q13" s="102">
        <v>2.1438045494264477</v>
      </c>
      <c r="R13" s="102">
        <v>1.9576032591749823</v>
      </c>
      <c r="S13" s="102">
        <v>1.268744126629421</v>
      </c>
      <c r="T13" s="102">
        <v>0.71338131574399111</v>
      </c>
      <c r="U13" s="102">
        <v>5.5438469006569573</v>
      </c>
      <c r="V13" s="102">
        <v>8.9097204373894083</v>
      </c>
      <c r="W13" s="102">
        <v>14.038969510951059</v>
      </c>
      <c r="X13" s="102">
        <v>8.5352194039322189</v>
      </c>
      <c r="Y13" s="102">
        <v>3.8228401033620902</v>
      </c>
      <c r="DA13" s="131" t="s">
        <v>4605</v>
      </c>
    </row>
    <row r="14" spans="1:105" ht="12" customHeight="1" x14ac:dyDescent="0.25">
      <c r="A14" s="103" t="s">
        <v>52</v>
      </c>
      <c r="B14" s="104"/>
      <c r="C14" s="105">
        <v>9.5881480476049674</v>
      </c>
      <c r="D14" s="105">
        <v>7.3063491513371019</v>
      </c>
      <c r="E14" s="105">
        <v>6.9066170057888652</v>
      </c>
      <c r="F14" s="105">
        <v>7.7207748632200088</v>
      </c>
      <c r="G14" s="105">
        <v>7.4206085728790745</v>
      </c>
      <c r="H14" s="105">
        <v>9.17365254037189</v>
      </c>
      <c r="I14" s="105">
        <v>6.4231469643724903</v>
      </c>
      <c r="J14" s="105">
        <v>8.2410513935434366</v>
      </c>
      <c r="K14" s="105">
        <v>6.639996110751353</v>
      </c>
      <c r="L14" s="105">
        <v>7.5756870681073636</v>
      </c>
      <c r="M14" s="105">
        <v>8.3761705856758795</v>
      </c>
      <c r="N14" s="105">
        <v>6.1408306684467862</v>
      </c>
      <c r="O14" s="105">
        <v>5.1468372367541608</v>
      </c>
      <c r="P14" s="105">
        <v>4.9330409626647649</v>
      </c>
      <c r="Q14" s="105">
        <v>6.0421063319903965</v>
      </c>
      <c r="R14" s="105">
        <v>6.8365567119891111</v>
      </c>
      <c r="S14" s="105">
        <v>7.5987459596304952</v>
      </c>
      <c r="T14" s="105">
        <v>7.8753737218000337</v>
      </c>
      <c r="U14" s="105">
        <v>5.7576175399585772</v>
      </c>
      <c r="V14" s="105">
        <v>5.2317755447628631</v>
      </c>
      <c r="W14" s="105">
        <v>4.1357863734798519</v>
      </c>
      <c r="X14" s="105">
        <v>9.2276264543730928</v>
      </c>
      <c r="Y14" s="105">
        <v>6.6877735474520676</v>
      </c>
      <c r="DA14" s="132" t="s">
        <v>4606</v>
      </c>
    </row>
    <row r="15" spans="1:105" ht="12" customHeight="1" x14ac:dyDescent="0.25">
      <c r="A15" s="106" t="s">
        <v>122</v>
      </c>
      <c r="B15" s="101"/>
      <c r="C15" s="102">
        <v>10.445772893877074</v>
      </c>
      <c r="D15" s="102">
        <v>8.9175325494368973</v>
      </c>
      <c r="E15" s="102">
        <v>11.162543317320045</v>
      </c>
      <c r="F15" s="102">
        <v>11.310196839427904</v>
      </c>
      <c r="G15" s="102">
        <v>10.664842522003321</v>
      </c>
      <c r="H15" s="102">
        <v>13.201446203384712</v>
      </c>
      <c r="I15" s="102">
        <v>12.778146861586515</v>
      </c>
      <c r="J15" s="102">
        <v>11.916045479859356</v>
      </c>
      <c r="K15" s="102">
        <v>11.328355910759823</v>
      </c>
      <c r="L15" s="102">
        <v>11.415524068253848</v>
      </c>
      <c r="M15" s="102">
        <v>10.554785213939931</v>
      </c>
      <c r="N15" s="102">
        <v>10.498292369643549</v>
      </c>
      <c r="O15" s="102">
        <v>10.200765389702813</v>
      </c>
      <c r="P15" s="102">
        <v>10.7510829928092</v>
      </c>
      <c r="Q15" s="102">
        <v>9.0199056474930899</v>
      </c>
      <c r="R15" s="102">
        <v>9.5920997206310705</v>
      </c>
      <c r="S15" s="102">
        <v>10.026611480108921</v>
      </c>
      <c r="T15" s="102">
        <v>9.2685749548205454</v>
      </c>
      <c r="U15" s="102">
        <v>11.336105867820784</v>
      </c>
      <c r="V15" s="102">
        <v>12.107235449358434</v>
      </c>
      <c r="W15" s="102">
        <v>11.901541879140943</v>
      </c>
      <c r="X15" s="102">
        <v>12.880842352246287</v>
      </c>
      <c r="Y15" s="102">
        <v>10.906879240103084</v>
      </c>
      <c r="DA15" s="131" t="s">
        <v>4607</v>
      </c>
    </row>
    <row r="16" spans="1:105" ht="12" customHeight="1" x14ac:dyDescent="0.25">
      <c r="A16" s="107" t="s">
        <v>121</v>
      </c>
      <c r="B16" s="104"/>
      <c r="C16" s="105">
        <v>14.637689070203685</v>
      </c>
      <c r="D16" s="105">
        <v>15.967780724714911</v>
      </c>
      <c r="E16" s="105">
        <v>16.696798747419841</v>
      </c>
      <c r="F16" s="105">
        <v>14.936159323693611</v>
      </c>
      <c r="G16" s="105">
        <v>16.315806808723924</v>
      </c>
      <c r="H16" s="105">
        <v>16.636446045377944</v>
      </c>
      <c r="I16" s="105">
        <v>17.635271315281891</v>
      </c>
      <c r="J16" s="105">
        <v>16.278494113529835</v>
      </c>
      <c r="K16" s="105">
        <v>13.736034473593884</v>
      </c>
      <c r="L16" s="105">
        <v>14.110164932201631</v>
      </c>
      <c r="M16" s="105">
        <v>15.206262024370924</v>
      </c>
      <c r="N16" s="105">
        <v>13.834575101539464</v>
      </c>
      <c r="O16" s="105">
        <v>11.312749255475559</v>
      </c>
      <c r="P16" s="105">
        <v>10.388586000314264</v>
      </c>
      <c r="Q16" s="105">
        <v>9.9015095647012288</v>
      </c>
      <c r="R16" s="105">
        <v>10.019459094109513</v>
      </c>
      <c r="S16" s="105">
        <v>9.6785556018773082</v>
      </c>
      <c r="T16" s="105">
        <v>9.0224172474413002</v>
      </c>
      <c r="U16" s="105">
        <v>11.067277750700176</v>
      </c>
      <c r="V16" s="105">
        <v>14.203860234485886</v>
      </c>
      <c r="W16" s="105">
        <v>16.831988690927908</v>
      </c>
      <c r="X16" s="105">
        <v>15.999880457222773</v>
      </c>
      <c r="Y16" s="105">
        <v>12.133192275429346</v>
      </c>
      <c r="DA16" s="132" t="s">
        <v>4608</v>
      </c>
    </row>
    <row r="17" spans="1:105" ht="12" customHeight="1" x14ac:dyDescent="0.25">
      <c r="A17" s="108" t="s">
        <v>53</v>
      </c>
      <c r="B17" s="98"/>
      <c r="C17" s="99">
        <v>5.7522004012403567</v>
      </c>
      <c r="D17" s="99">
        <v>6.9306200947616539</v>
      </c>
      <c r="E17" s="99">
        <v>7.2307002483293088</v>
      </c>
      <c r="F17" s="99">
        <v>6.4379961805361807</v>
      </c>
      <c r="G17" s="99">
        <v>7.563478002845323</v>
      </c>
      <c r="H17" s="99">
        <v>7.4146966989541152</v>
      </c>
      <c r="I17" s="99">
        <v>9.3046569688419876</v>
      </c>
      <c r="J17" s="99">
        <v>8.2779624602080641</v>
      </c>
      <c r="K17" s="99">
        <v>7.1790993940852967</v>
      </c>
      <c r="L17" s="99">
        <v>7.3622145997204296</v>
      </c>
      <c r="M17" s="99">
        <v>7.6847587444352881</v>
      </c>
      <c r="N17" s="99">
        <v>7.2007039863046103</v>
      </c>
      <c r="O17" s="99">
        <v>6.2250783291539209</v>
      </c>
      <c r="P17" s="99">
        <v>5.4657195718535982</v>
      </c>
      <c r="Q17" s="99">
        <v>4.7091433926286621</v>
      </c>
      <c r="R17" s="99">
        <v>4.1171206271822278</v>
      </c>
      <c r="S17" s="99">
        <v>2.9487088598646229</v>
      </c>
      <c r="T17" s="99">
        <v>1.5788484281744939</v>
      </c>
      <c r="U17" s="99">
        <v>5.573087996071834</v>
      </c>
      <c r="V17" s="99">
        <v>9.0468970108841216</v>
      </c>
      <c r="W17" s="99">
        <v>8.8766090644178917</v>
      </c>
      <c r="X17" s="99">
        <v>7.3301117679644037</v>
      </c>
      <c r="Y17" s="99">
        <v>4.8053237520101444</v>
      </c>
      <c r="DA17" s="63" t="s">
        <v>4609</v>
      </c>
    </row>
    <row r="18" spans="1:105" ht="12" customHeight="1" x14ac:dyDescent="0.25">
      <c r="A18" s="108" t="s">
        <v>52</v>
      </c>
      <c r="B18" s="98"/>
      <c r="C18" s="99">
        <v>8.8854886689633261</v>
      </c>
      <c r="D18" s="99">
        <v>9.0371606299532523</v>
      </c>
      <c r="E18" s="99">
        <v>9.466098499090533</v>
      </c>
      <c r="F18" s="99">
        <v>8.4981631431574254</v>
      </c>
      <c r="G18" s="99">
        <v>8.7523288058785997</v>
      </c>
      <c r="H18" s="99">
        <v>9.2217493464238345</v>
      </c>
      <c r="I18" s="99">
        <v>8.3306143464399014</v>
      </c>
      <c r="J18" s="99">
        <v>8.0005316533217741</v>
      </c>
      <c r="K18" s="99">
        <v>6.5569350795085892</v>
      </c>
      <c r="L18" s="99">
        <v>6.7479503324812002</v>
      </c>
      <c r="M18" s="99">
        <v>7.5215032799356356</v>
      </c>
      <c r="N18" s="99">
        <v>6.6338711152348511</v>
      </c>
      <c r="O18" s="99">
        <v>5.08767092632164</v>
      </c>
      <c r="P18" s="99">
        <v>4.9228664284606642</v>
      </c>
      <c r="Q18" s="99">
        <v>5.1923661720725649</v>
      </c>
      <c r="R18" s="99">
        <v>5.9023384669272838</v>
      </c>
      <c r="S18" s="99">
        <v>6.7298467420126871</v>
      </c>
      <c r="T18" s="99">
        <v>7.4435688192668072</v>
      </c>
      <c r="U18" s="99">
        <v>5.4941897546283416</v>
      </c>
      <c r="V18" s="99">
        <v>5.1569632236017666</v>
      </c>
      <c r="W18" s="99">
        <v>7.955379626510017</v>
      </c>
      <c r="X18" s="99">
        <v>8.6697686892583707</v>
      </c>
      <c r="Y18" s="99">
        <v>7.3278685234192036</v>
      </c>
      <c r="DA18" s="63" t="s">
        <v>4610</v>
      </c>
    </row>
    <row r="19" spans="1:105" ht="12" customHeight="1" x14ac:dyDescent="0.25">
      <c r="A19" s="121" t="s">
        <v>54</v>
      </c>
      <c r="B19" s="122"/>
      <c r="C19" s="123">
        <v>4.0541906631709939</v>
      </c>
      <c r="D19" s="123">
        <v>3.9952910927962058</v>
      </c>
      <c r="E19" s="123">
        <v>6.2073354218343457</v>
      </c>
      <c r="F19" s="123">
        <v>5.7286602158096667</v>
      </c>
      <c r="G19" s="123">
        <v>5.355988855649759</v>
      </c>
      <c r="H19" s="123">
        <v>5.7926728897555089</v>
      </c>
      <c r="I19" s="123">
        <v>5.5261611726664714</v>
      </c>
      <c r="J19" s="123">
        <v>5.7736207369429229</v>
      </c>
      <c r="K19" s="123">
        <v>5.5274099548408868</v>
      </c>
      <c r="L19" s="123">
        <v>5.7459236815416626</v>
      </c>
      <c r="M19" s="123">
        <v>5.1685398353335277</v>
      </c>
      <c r="N19" s="123">
        <v>5.2022637298196184</v>
      </c>
      <c r="O19" s="123">
        <v>4.8023609865822072</v>
      </c>
      <c r="P19" s="123">
        <v>4.701898402345547</v>
      </c>
      <c r="Q19" s="123">
        <v>4.8550063753792756</v>
      </c>
      <c r="R19" s="123">
        <v>5.1878269757618334</v>
      </c>
      <c r="S19" s="123">
        <v>5.3214831895197126</v>
      </c>
      <c r="T19" s="123">
        <v>4.7704404647647713</v>
      </c>
      <c r="U19" s="123">
        <v>5.4524032477290536</v>
      </c>
      <c r="V19" s="123">
        <v>5.0713105777246774</v>
      </c>
      <c r="W19" s="123">
        <v>5.4352840498317647</v>
      </c>
      <c r="X19" s="123">
        <v>5.4325701912233422</v>
      </c>
      <c r="Y19" s="123">
        <v>3.9769806516181028</v>
      </c>
      <c r="DA19" s="130" t="s">
        <v>4611</v>
      </c>
    </row>
    <row r="20" spans="1:105" ht="12" customHeight="1" x14ac:dyDescent="0.25">
      <c r="A20" s="97" t="s">
        <v>51</v>
      </c>
      <c r="B20" s="98"/>
      <c r="C20" s="99">
        <v>3.6954505127026311</v>
      </c>
      <c r="D20" s="99">
        <v>4.5602043252834026</v>
      </c>
      <c r="E20" s="99">
        <v>5.3377290397014923</v>
      </c>
      <c r="F20" s="99">
        <v>5.2896375460777367</v>
      </c>
      <c r="G20" s="99">
        <v>5.3927646253274801</v>
      </c>
      <c r="H20" s="99">
        <v>5.7638195085911752</v>
      </c>
      <c r="I20" s="99">
        <v>5.1478450148222681</v>
      </c>
      <c r="J20" s="99">
        <v>5.6200420979489385</v>
      </c>
      <c r="K20" s="99">
        <v>5.5661294261504048</v>
      </c>
      <c r="L20" s="99">
        <v>5.5500880650132816</v>
      </c>
      <c r="M20" s="99">
        <v>5.1019506692361318</v>
      </c>
      <c r="N20" s="99">
        <v>5.0112567092038347</v>
      </c>
      <c r="O20" s="99">
        <v>4.2682573906528667</v>
      </c>
      <c r="P20" s="99">
        <v>4.3614120245461585</v>
      </c>
      <c r="Q20" s="99">
        <v>4.7811653913410348</v>
      </c>
      <c r="R20" s="99">
        <v>4.8499554130203251</v>
      </c>
      <c r="S20" s="99">
        <v>5.0953429257970306</v>
      </c>
      <c r="T20" s="99">
        <v>3.8840558721396348</v>
      </c>
      <c r="U20" s="99">
        <v>4.4893686782413331</v>
      </c>
      <c r="V20" s="99">
        <v>4.8582467979348927</v>
      </c>
      <c r="W20" s="99">
        <v>3.7326534638029911</v>
      </c>
      <c r="X20" s="99">
        <v>3.8718232313570047</v>
      </c>
      <c r="Y20" s="99">
        <v>3.9181865373756004</v>
      </c>
      <c r="DA20" s="63" t="s">
        <v>4612</v>
      </c>
    </row>
    <row r="21" spans="1:105" ht="12" customHeight="1" x14ac:dyDescent="0.25">
      <c r="A21" s="97" t="s">
        <v>50</v>
      </c>
      <c r="B21" s="98"/>
      <c r="C21" s="99">
        <v>3.9371195264694272</v>
      </c>
      <c r="D21" s="99">
        <v>4.303872394250309</v>
      </c>
      <c r="E21" s="99">
        <v>5.4748941359614003</v>
      </c>
      <c r="F21" s="99">
        <v>5.4724683597452524</v>
      </c>
      <c r="G21" s="99">
        <v>5.4009489558989463</v>
      </c>
      <c r="H21" s="99">
        <v>5.5684676503601045</v>
      </c>
      <c r="I21" s="99">
        <v>5.7208128354965844</v>
      </c>
      <c r="J21" s="99">
        <v>5.94658019646812</v>
      </c>
      <c r="K21" s="99">
        <v>5.6988728602110976</v>
      </c>
      <c r="L21" s="99">
        <v>5.5717049048286897</v>
      </c>
      <c r="M21" s="99">
        <v>5.2529664392680022</v>
      </c>
      <c r="N21" s="99">
        <v>5.3669418591714919</v>
      </c>
      <c r="O21" s="99">
        <v>4.9573843574519536</v>
      </c>
      <c r="P21" s="99">
        <v>4.9161978632099022</v>
      </c>
      <c r="Q21" s="99">
        <v>4.9269208379693383</v>
      </c>
      <c r="R21" s="99">
        <v>5.2639496995921613</v>
      </c>
      <c r="S21" s="99">
        <v>5.3559688840138486</v>
      </c>
      <c r="T21" s="99">
        <v>4.7278118062050334</v>
      </c>
      <c r="U21" s="99">
        <v>5.7128115289384311</v>
      </c>
      <c r="V21" s="99">
        <v>5.1039483896116726</v>
      </c>
      <c r="W21" s="99">
        <v>3.8738085596539018</v>
      </c>
      <c r="X21" s="99">
        <v>3.7076928310497541</v>
      </c>
      <c r="Y21" s="99">
        <v>3.7031130906609993</v>
      </c>
      <c r="DA21" s="63" t="s">
        <v>4613</v>
      </c>
    </row>
    <row r="22" spans="1:105" ht="12" customHeight="1" x14ac:dyDescent="0.25">
      <c r="A22" s="109" t="s">
        <v>120</v>
      </c>
      <c r="B22" s="33"/>
      <c r="C22" s="110">
        <v>4.2668573069013958</v>
      </c>
      <c r="D22" s="110">
        <v>3.5523967444470741</v>
      </c>
      <c r="E22" s="110">
        <v>6.65828871856041</v>
      </c>
      <c r="F22" s="110">
        <v>6.0070790823092333</v>
      </c>
      <c r="G22" s="110">
        <v>5.2835876974405087</v>
      </c>
      <c r="H22" s="110">
        <v>6.0367976045877558</v>
      </c>
      <c r="I22" s="110">
        <v>5.3901150330708427</v>
      </c>
      <c r="J22" s="110">
        <v>5.709592446172052</v>
      </c>
      <c r="K22" s="110">
        <v>5.4490117907981253</v>
      </c>
      <c r="L22" s="110">
        <v>5.830243175875319</v>
      </c>
      <c r="M22" s="110">
        <v>5.1459490488127173</v>
      </c>
      <c r="N22" s="110">
        <v>5.1225491206547584</v>
      </c>
      <c r="O22" s="110">
        <v>4.8208511364252677</v>
      </c>
      <c r="P22" s="110">
        <v>4.4838682727279329</v>
      </c>
      <c r="Q22" s="110">
        <v>4.7667077259615374</v>
      </c>
      <c r="R22" s="110">
        <v>5.1951651022554133</v>
      </c>
      <c r="S22" s="110">
        <v>5.3430039003978127</v>
      </c>
      <c r="T22" s="110">
        <v>5.1397396902760493</v>
      </c>
      <c r="U22" s="110">
        <v>5.2434041376065421</v>
      </c>
      <c r="V22" s="110">
        <v>5.1038020483251341</v>
      </c>
      <c r="W22" s="110">
        <v>5.5608554003975978</v>
      </c>
      <c r="X22" s="110">
        <v>5.5673030699916923</v>
      </c>
      <c r="Y22" s="110">
        <v>5.0982742788509414</v>
      </c>
      <c r="DA22" s="60" t="s">
        <v>4614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93.104797724455636</v>
      </c>
      <c r="D24" s="118">
        <f t="shared" si="7"/>
        <v>74.576468525103579</v>
      </c>
      <c r="E24" s="118">
        <f t="shared" si="7"/>
        <v>73.240539542282491</v>
      </c>
      <c r="F24" s="118">
        <f t="shared" si="7"/>
        <v>77.00093147247145</v>
      </c>
      <c r="G24" s="118">
        <f t="shared" si="7"/>
        <v>83.893567730219118</v>
      </c>
      <c r="H24" s="118">
        <f t="shared" si="7"/>
        <v>79.633282356259031</v>
      </c>
      <c r="I24" s="118">
        <f t="shared" si="7"/>
        <v>69.497311166290373</v>
      </c>
      <c r="J24" s="118">
        <f t="shared" si="7"/>
        <v>74.059492989119022</v>
      </c>
      <c r="K24" s="118">
        <f t="shared" si="7"/>
        <v>74.910871137315524</v>
      </c>
      <c r="L24" s="118">
        <f t="shared" si="7"/>
        <v>80.971268662483851</v>
      </c>
      <c r="M24" s="118">
        <f t="shared" si="7"/>
        <v>67.784886134326626</v>
      </c>
      <c r="N24" s="118">
        <f t="shared" si="7"/>
        <v>65.735238915383775</v>
      </c>
      <c r="O24" s="118">
        <f t="shared" si="7"/>
        <v>68.373611270505734</v>
      </c>
      <c r="P24" s="118">
        <f t="shared" si="7"/>
        <v>72.968321828927245</v>
      </c>
      <c r="Q24" s="118">
        <f t="shared" si="7"/>
        <v>61.959623410499844</v>
      </c>
      <c r="R24" s="118">
        <f t="shared" ref="R24:V24" si="8">R25+R28+R30+R39</f>
        <v>71.84359212459043</v>
      </c>
      <c r="S24" s="118">
        <f t="shared" si="8"/>
        <v>61.332448772635381</v>
      </c>
      <c r="T24" s="118">
        <f t="shared" si="8"/>
        <v>67.851583559954832</v>
      </c>
      <c r="U24" s="118">
        <f t="shared" si="8"/>
        <v>63.561574351766765</v>
      </c>
      <c r="V24" s="118">
        <f t="shared" si="8"/>
        <v>54.792921871329753</v>
      </c>
      <c r="W24" s="118">
        <f t="shared" ref="W24:Y24" si="9">W25+W28+W30+W39</f>
        <v>55.268233858403747</v>
      </c>
      <c r="X24" s="118">
        <f t="shared" si="9"/>
        <v>49.80436509819495</v>
      </c>
      <c r="Y24" s="118">
        <f t="shared" si="9"/>
        <v>42.924936930032764</v>
      </c>
      <c r="DA24" s="129" t="s">
        <v>4615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72.23014062717391</v>
      </c>
      <c r="D25" s="123">
        <f t="shared" si="10"/>
        <v>55.011305443322414</v>
      </c>
      <c r="E25" s="123">
        <f t="shared" si="10"/>
        <v>52.006335562916469</v>
      </c>
      <c r="F25" s="123">
        <f t="shared" si="10"/>
        <v>57.692241298840258</v>
      </c>
      <c r="G25" s="123">
        <f t="shared" si="10"/>
        <v>64.316109461477197</v>
      </c>
      <c r="H25" s="123">
        <f t="shared" si="10"/>
        <v>60.895491190325359</v>
      </c>
      <c r="I25" s="123">
        <f t="shared" si="10"/>
        <v>51.727679514988083</v>
      </c>
      <c r="J25" s="123">
        <f t="shared" si="10"/>
        <v>54.971675106680848</v>
      </c>
      <c r="K25" s="123">
        <f t="shared" si="10"/>
        <v>55.956467886544893</v>
      </c>
      <c r="L25" s="123">
        <f t="shared" si="10"/>
        <v>60.860672000443373</v>
      </c>
      <c r="M25" s="123">
        <f t="shared" si="10"/>
        <v>48.59626878639942</v>
      </c>
      <c r="N25" s="123">
        <f t="shared" si="10"/>
        <v>46.887802146577627</v>
      </c>
      <c r="O25" s="123">
        <f t="shared" si="10"/>
        <v>51.603079771089902</v>
      </c>
      <c r="P25" s="123">
        <f t="shared" si="10"/>
        <v>55.466805629607492</v>
      </c>
      <c r="Q25" s="123">
        <f t="shared" si="10"/>
        <v>46.119605211584549</v>
      </c>
      <c r="R25" s="123">
        <f t="shared" ref="R25:V25" si="11">SUM(R26:R27)</f>
        <v>54.116012684543101</v>
      </c>
      <c r="S25" s="123">
        <f t="shared" si="11"/>
        <v>42.843930462590222</v>
      </c>
      <c r="T25" s="123">
        <f t="shared" si="11"/>
        <v>48.175426226810814</v>
      </c>
      <c r="U25" s="123">
        <f t="shared" si="11"/>
        <v>44.657995384504602</v>
      </c>
      <c r="V25" s="123">
        <f t="shared" si="11"/>
        <v>38.170666716341934</v>
      </c>
      <c r="W25" s="123">
        <f t="shared" ref="W25:Y25" si="12">SUM(W26:W27)</f>
        <v>38.003583283250251</v>
      </c>
      <c r="X25" s="123">
        <f t="shared" si="12"/>
        <v>32.865605436083221</v>
      </c>
      <c r="Y25" s="123">
        <f t="shared" si="12"/>
        <v>27.211334182442613</v>
      </c>
      <c r="DA25" s="130" t="s">
        <v>4616</v>
      </c>
    </row>
    <row r="26" spans="1:105" ht="12" customHeight="1" x14ac:dyDescent="0.25">
      <c r="A26" s="97" t="s">
        <v>74</v>
      </c>
      <c r="B26" s="98"/>
      <c r="C26" s="99">
        <v>70.55547816725003</v>
      </c>
      <c r="D26" s="99">
        <v>53.782626856981253</v>
      </c>
      <c r="E26" s="99">
        <v>50.922508539578644</v>
      </c>
      <c r="F26" s="99">
        <v>56.46370852772074</v>
      </c>
      <c r="G26" s="99">
        <v>62.938248689368585</v>
      </c>
      <c r="H26" s="99">
        <v>59.619834986138976</v>
      </c>
      <c r="I26" s="99">
        <v>50.675938102399336</v>
      </c>
      <c r="J26" s="99">
        <v>53.8828173357305</v>
      </c>
      <c r="K26" s="99">
        <v>54.852619555987879</v>
      </c>
      <c r="L26" s="99">
        <v>59.662966147872552</v>
      </c>
      <c r="M26" s="99">
        <v>47.666568063474145</v>
      </c>
      <c r="N26" s="99">
        <v>46.024846026878627</v>
      </c>
      <c r="O26" s="99">
        <v>50.611000855004718</v>
      </c>
      <c r="P26" s="99">
        <v>54.368666464288459</v>
      </c>
      <c r="Q26" s="99">
        <v>45.249117639714058</v>
      </c>
      <c r="R26" s="99">
        <v>53.092155794774804</v>
      </c>
      <c r="S26" s="99">
        <v>42.053490173922576</v>
      </c>
      <c r="T26" s="99">
        <v>47.284987280788044</v>
      </c>
      <c r="U26" s="99">
        <v>43.830916366742812</v>
      </c>
      <c r="V26" s="99">
        <v>37.478198271725105</v>
      </c>
      <c r="W26" s="99">
        <v>37.282230235940347</v>
      </c>
      <c r="X26" s="99">
        <v>32.236248952066234</v>
      </c>
      <c r="Y26" s="99">
        <v>26.685508744989477</v>
      </c>
      <c r="DA26" s="63" t="s">
        <v>4617</v>
      </c>
    </row>
    <row r="27" spans="1:105" ht="12" customHeight="1" x14ac:dyDescent="0.25">
      <c r="A27" s="97" t="s">
        <v>53</v>
      </c>
      <c r="B27" s="98"/>
      <c r="C27" s="99">
        <v>1.6746624599238775</v>
      </c>
      <c r="D27" s="99">
        <v>1.2286785863411629</v>
      </c>
      <c r="E27" s="99">
        <v>1.0838270233378258</v>
      </c>
      <c r="F27" s="99">
        <v>1.2285327711195153</v>
      </c>
      <c r="G27" s="99">
        <v>1.3778607721086145</v>
      </c>
      <c r="H27" s="99">
        <v>1.2756562041863835</v>
      </c>
      <c r="I27" s="99">
        <v>1.0517414125887434</v>
      </c>
      <c r="J27" s="99">
        <v>1.0888577709503462</v>
      </c>
      <c r="K27" s="99">
        <v>1.1038483305570117</v>
      </c>
      <c r="L27" s="99">
        <v>1.1977058525708166</v>
      </c>
      <c r="M27" s="99">
        <v>0.92970072292527828</v>
      </c>
      <c r="N27" s="99">
        <v>0.86295611969900066</v>
      </c>
      <c r="O27" s="99">
        <v>0.99207891608518384</v>
      </c>
      <c r="P27" s="99">
        <v>1.098139165319032</v>
      </c>
      <c r="Q27" s="99">
        <v>0.87048757187048964</v>
      </c>
      <c r="R27" s="99">
        <v>1.0238568897682996</v>
      </c>
      <c r="S27" s="99">
        <v>0.79044028866764737</v>
      </c>
      <c r="T27" s="99">
        <v>0.89043894602276974</v>
      </c>
      <c r="U27" s="99">
        <v>0.82707901776179316</v>
      </c>
      <c r="V27" s="99">
        <v>0.69246844461683055</v>
      </c>
      <c r="W27" s="99">
        <v>0.72135304730990613</v>
      </c>
      <c r="X27" s="99">
        <v>0.62935648401698874</v>
      </c>
      <c r="Y27" s="99">
        <v>0.52582543745313526</v>
      </c>
      <c r="DA27" s="63" t="s">
        <v>4618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0.91759066914312792</v>
      </c>
      <c r="D28" s="123">
        <f t="shared" si="13"/>
        <v>1.3546586429140834</v>
      </c>
      <c r="E28" s="123">
        <f t="shared" si="13"/>
        <v>3.6427952213066641</v>
      </c>
      <c r="F28" s="123">
        <f t="shared" si="13"/>
        <v>2.528945083330346</v>
      </c>
      <c r="G28" s="123">
        <f t="shared" si="13"/>
        <v>2.9217166550212501</v>
      </c>
      <c r="H28" s="123">
        <f t="shared" si="13"/>
        <v>1.903577764288138</v>
      </c>
      <c r="I28" s="123">
        <f t="shared" si="13"/>
        <v>1.9364640745810873</v>
      </c>
      <c r="J28" s="123">
        <f t="shared" si="13"/>
        <v>2.8103145737394155</v>
      </c>
      <c r="K28" s="123">
        <f t="shared" si="13"/>
        <v>2.8888643164589674</v>
      </c>
      <c r="L28" s="123">
        <f t="shared" si="13"/>
        <v>2.9916678865902311</v>
      </c>
      <c r="M28" s="123">
        <f t="shared" si="13"/>
        <v>2.5073311328502279</v>
      </c>
      <c r="N28" s="123">
        <f t="shared" si="13"/>
        <v>3.5780773258056082</v>
      </c>
      <c r="O28" s="123">
        <f t="shared" si="13"/>
        <v>1.9577533067499249</v>
      </c>
      <c r="P28" s="123">
        <f t="shared" si="13"/>
        <v>1.256540184680045</v>
      </c>
      <c r="Q28" s="123">
        <f t="shared" si="13"/>
        <v>0.73219717193974831</v>
      </c>
      <c r="R28" s="123">
        <f t="shared" si="13"/>
        <v>1.1544090214748757</v>
      </c>
      <c r="S28" s="123">
        <f t="shared" si="13"/>
        <v>1.4904780318799309</v>
      </c>
      <c r="T28" s="123">
        <f t="shared" si="13"/>
        <v>1.9015415003959413</v>
      </c>
      <c r="U28" s="123">
        <f t="shared" si="13"/>
        <v>1.8408645456733628</v>
      </c>
      <c r="V28" s="123">
        <f t="shared" si="13"/>
        <v>1.3555195609688235</v>
      </c>
      <c r="W28" s="123">
        <f t="shared" si="13"/>
        <v>1.77372000548829</v>
      </c>
      <c r="X28" s="123">
        <f t="shared" si="13"/>
        <v>2.0797096076176471</v>
      </c>
      <c r="Y28" s="123">
        <f t="shared" si="13"/>
        <v>2.8229571225611574</v>
      </c>
      <c r="DA28" s="130" t="s">
        <v>4619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0.91759066914312792</v>
      </c>
      <c r="D29" s="99">
        <f>RES_hhdet_in_tesh!D29/RES_summary!D$21</f>
        <v>1.3546586429140834</v>
      </c>
      <c r="E29" s="99">
        <f>RES_hhdet_in_tesh!E29/RES_summary!E$21</f>
        <v>3.6427952213066641</v>
      </c>
      <c r="F29" s="99">
        <f>RES_hhdet_in_tesh!F29/RES_summary!F$21</f>
        <v>2.528945083330346</v>
      </c>
      <c r="G29" s="99">
        <f>RES_hhdet_in_tesh!G29/RES_summary!G$21</f>
        <v>2.9217166550212501</v>
      </c>
      <c r="H29" s="99">
        <f>RES_hhdet_in_tesh!H29/RES_summary!H$21</f>
        <v>1.903577764288138</v>
      </c>
      <c r="I29" s="99">
        <f>RES_hhdet_in_tesh!I29/RES_summary!I$21</f>
        <v>1.9364640745810873</v>
      </c>
      <c r="J29" s="99">
        <f>RES_hhdet_in_tesh!J29/RES_summary!J$21</f>
        <v>2.8103145737394155</v>
      </c>
      <c r="K29" s="99">
        <f>RES_hhdet_in_tesh!K29/RES_summary!K$21</f>
        <v>2.8888643164589674</v>
      </c>
      <c r="L29" s="99">
        <f>RES_hhdet_in_tesh!L29/RES_summary!L$21</f>
        <v>2.9916678865902311</v>
      </c>
      <c r="M29" s="99">
        <f>RES_hhdet_in_tesh!M29/RES_summary!M$21</f>
        <v>2.5073311328502279</v>
      </c>
      <c r="N29" s="99">
        <f>RES_hhdet_in_tesh!N29/RES_summary!N$21</f>
        <v>3.5780773258056082</v>
      </c>
      <c r="O29" s="99">
        <f>RES_hhdet_in_tesh!O29/RES_summary!O$21</f>
        <v>1.9577533067499249</v>
      </c>
      <c r="P29" s="99">
        <f>RES_hhdet_in_tesh!P29/RES_summary!P$21</f>
        <v>1.256540184680045</v>
      </c>
      <c r="Q29" s="99">
        <f>RES_hhdet_in_tesh!Q29/RES_summary!Q$21</f>
        <v>0.73219717193974831</v>
      </c>
      <c r="R29" s="99">
        <f>RES_hhdet_in_tesh!R29/RES_summary!R$21</f>
        <v>1.1544090214748757</v>
      </c>
      <c r="S29" s="99">
        <f>RES_hhdet_in_tesh!S29/RES_summary!S$21</f>
        <v>1.4904780318799309</v>
      </c>
      <c r="T29" s="99">
        <f>RES_hhdet_in_tesh!T29/RES_summary!T$21</f>
        <v>1.9015415003959413</v>
      </c>
      <c r="U29" s="99">
        <f>RES_hhdet_in_tesh!U29/RES_summary!U$21</f>
        <v>1.8408645456733628</v>
      </c>
      <c r="V29" s="99">
        <f>RES_hhdet_in_tesh!V29/RES_summary!V$21</f>
        <v>1.3555195609688235</v>
      </c>
      <c r="W29" s="99">
        <f>RES_hhdet_in_tesh!W29/RES_summary!W$21</f>
        <v>1.77372000548829</v>
      </c>
      <c r="X29" s="99">
        <f>RES_hhdet_in_tesh!X29/RES_summary!X$21</f>
        <v>2.0797096076176471</v>
      </c>
      <c r="Y29" s="99">
        <f>RES_hhdet_in_tesh!Y29/RES_summary!Y$21</f>
        <v>2.8229571225611574</v>
      </c>
      <c r="DA29" s="63" t="s">
        <v>4620</v>
      </c>
    </row>
    <row r="30" spans="1:105" ht="12" customHeight="1" x14ac:dyDescent="0.25">
      <c r="A30" s="121" t="s">
        <v>55</v>
      </c>
      <c r="B30" s="122"/>
      <c r="C30" s="123">
        <v>12.261520161300794</v>
      </c>
      <c r="D30" s="123">
        <v>11.17140956801223</v>
      </c>
      <c r="E30" s="123">
        <v>10.651150543334513</v>
      </c>
      <c r="F30" s="123">
        <v>10.680787486156396</v>
      </c>
      <c r="G30" s="123">
        <v>11.259660346046044</v>
      </c>
      <c r="H30" s="123">
        <v>11.045131509814306</v>
      </c>
      <c r="I30" s="123">
        <v>10.297347964040421</v>
      </c>
      <c r="J30" s="123">
        <v>10.714691739849618</v>
      </c>
      <c r="K30" s="123">
        <v>10.947709387688306</v>
      </c>
      <c r="L30" s="123">
        <v>11.802345380565919</v>
      </c>
      <c r="M30" s="123">
        <v>11.496494458960987</v>
      </c>
      <c r="N30" s="123">
        <v>10.392871033896064</v>
      </c>
      <c r="O30" s="123">
        <v>10.276510555250749</v>
      </c>
      <c r="P30" s="123">
        <v>12.001527575561193</v>
      </c>
      <c r="Q30" s="123">
        <v>10.741001476772661</v>
      </c>
      <c r="R30" s="123">
        <v>11.923053066047176</v>
      </c>
      <c r="S30" s="123">
        <v>11.917139487659787</v>
      </c>
      <c r="T30" s="123">
        <v>12.702811166781458</v>
      </c>
      <c r="U30" s="123">
        <v>12.145013245056479</v>
      </c>
      <c r="V30" s="123">
        <v>10.703349998420709</v>
      </c>
      <c r="W30" s="123">
        <v>10.632756485842734</v>
      </c>
      <c r="X30" s="123">
        <v>9.944222986843215</v>
      </c>
      <c r="Y30" s="123">
        <v>8.4905330656748781</v>
      </c>
      <c r="DA30" s="130" t="s">
        <v>4621</v>
      </c>
    </row>
    <row r="31" spans="1:105" ht="12" customHeight="1" x14ac:dyDescent="0.25">
      <c r="A31" s="97" t="s">
        <v>141</v>
      </c>
      <c r="B31" s="98"/>
      <c r="C31" s="99">
        <v>10.958826633591935</v>
      </c>
      <c r="D31" s="99">
        <v>8.7356924910326388</v>
      </c>
      <c r="E31" s="99">
        <v>8.2446321386925945</v>
      </c>
      <c r="F31" s="99">
        <v>8.7178008449323503</v>
      </c>
      <c r="G31" s="99">
        <v>9.374274265345063</v>
      </c>
      <c r="H31" s="99">
        <v>8.8787633568144368</v>
      </c>
      <c r="I31" s="99">
        <v>8.1660889041042939</v>
      </c>
      <c r="J31" s="99">
        <v>8.9565447264705629</v>
      </c>
      <c r="K31" s="99">
        <v>9.094114298887245</v>
      </c>
      <c r="L31" s="99">
        <v>9.314950476412875</v>
      </c>
      <c r="M31" s="99">
        <v>9.2378696184471725</v>
      </c>
      <c r="N31" s="99">
        <v>8.2798423780455206</v>
      </c>
      <c r="O31" s="99">
        <v>8.2982852275636869</v>
      </c>
      <c r="P31" s="99">
        <v>12.453344707296941</v>
      </c>
      <c r="Q31" s="99">
        <v>8.6484766573392182</v>
      </c>
      <c r="R31" s="99">
        <v>10.135052413759926</v>
      </c>
      <c r="S31" s="99">
        <v>9.6486550397200226</v>
      </c>
      <c r="T31" s="99">
        <v>11.441229024958604</v>
      </c>
      <c r="U31" s="99">
        <v>10.430814521093783</v>
      </c>
      <c r="V31" s="99">
        <v>8.8854156743337001</v>
      </c>
      <c r="W31" s="99">
        <v>8.7588846760549455</v>
      </c>
      <c r="X31" s="99">
        <v>8.7195640139105617</v>
      </c>
      <c r="Y31" s="99">
        <v>7.4528453975608446</v>
      </c>
      <c r="DA31" s="63" t="s">
        <v>4622</v>
      </c>
    </row>
    <row r="32" spans="1:105" ht="12" customHeight="1" x14ac:dyDescent="0.25">
      <c r="A32" s="97" t="s">
        <v>140</v>
      </c>
      <c r="B32" s="98"/>
      <c r="C32" s="99">
        <v>11.119903896354749</v>
      </c>
      <c r="D32" s="99">
        <v>8.9599952894400499</v>
      </c>
      <c r="E32" s="99">
        <v>8.6569595856343575</v>
      </c>
      <c r="F32" s="99">
        <v>9.0485710670275346</v>
      </c>
      <c r="G32" s="99">
        <v>9.2094049271810281</v>
      </c>
      <c r="H32" s="99">
        <v>10.760810792587472</v>
      </c>
      <c r="I32" s="99">
        <v>7.4811150657675665</v>
      </c>
      <c r="J32" s="99">
        <v>9.0451224565677286</v>
      </c>
      <c r="K32" s="99">
        <v>9.3400676719175966</v>
      </c>
      <c r="L32" s="99">
        <v>9.7407669470654863</v>
      </c>
      <c r="M32" s="99">
        <v>8.8624307982212915</v>
      </c>
      <c r="N32" s="99">
        <v>8.2644302751046226</v>
      </c>
      <c r="O32" s="99">
        <v>10.416528331121766</v>
      </c>
      <c r="P32" s="99">
        <v>18.173893071533833</v>
      </c>
      <c r="Q32" s="99">
        <v>7.3967839059505218</v>
      </c>
      <c r="R32" s="99">
        <v>11.87331395404631</v>
      </c>
      <c r="S32" s="99">
        <v>8.2925837712295927</v>
      </c>
      <c r="T32" s="99">
        <v>12.585102920894601</v>
      </c>
      <c r="U32" s="99">
        <v>9.3152206467401015</v>
      </c>
      <c r="V32" s="99">
        <v>10.229239452659733</v>
      </c>
      <c r="W32" s="99">
        <v>10.509489368181235</v>
      </c>
      <c r="X32" s="99">
        <v>8.6763229754740507</v>
      </c>
      <c r="Y32" s="99">
        <v>11.811534482569218</v>
      </c>
      <c r="DA32" s="63" t="s">
        <v>4623</v>
      </c>
    </row>
    <row r="33" spans="1:105" ht="12" customHeight="1" x14ac:dyDescent="0.25">
      <c r="A33" s="100" t="s">
        <v>50</v>
      </c>
      <c r="B33" s="101"/>
      <c r="C33" s="102">
        <v>2.2181809758423023</v>
      </c>
      <c r="D33" s="102">
        <v>1.7592415308146399</v>
      </c>
      <c r="E33" s="102">
        <v>1.364565075453962</v>
      </c>
      <c r="F33" s="102">
        <v>1.7360783594632907</v>
      </c>
      <c r="G33" s="102">
        <v>1.5761032841230536</v>
      </c>
      <c r="H33" s="102">
        <v>2.8151076348957891</v>
      </c>
      <c r="I33" s="102">
        <v>0.6054988936054998</v>
      </c>
      <c r="J33" s="102">
        <v>1.3764946055957481</v>
      </c>
      <c r="K33" s="102">
        <v>1.7341897359788443</v>
      </c>
      <c r="L33" s="102">
        <v>1.7628569680750883</v>
      </c>
      <c r="M33" s="102">
        <v>1.5549225331174554</v>
      </c>
      <c r="N33" s="102">
        <v>0.95427376848468004</v>
      </c>
      <c r="O33" s="102">
        <v>0.90085072142346945</v>
      </c>
      <c r="P33" s="102">
        <v>4.3362110556020745</v>
      </c>
      <c r="Q33" s="102">
        <v>0.33721315128617996</v>
      </c>
      <c r="R33" s="102">
        <v>3.5074007461530972</v>
      </c>
      <c r="S33" s="102">
        <v>0.88533189159483094</v>
      </c>
      <c r="T33" s="102">
        <v>3.8006767396232353</v>
      </c>
      <c r="U33" s="102">
        <v>2.0014077343075298</v>
      </c>
      <c r="V33" s="102">
        <v>2.1404771893276671</v>
      </c>
      <c r="W33" s="102">
        <v>1.2168598924344451</v>
      </c>
      <c r="X33" s="102">
        <v>0.98284176347342556</v>
      </c>
      <c r="Y33" s="102">
        <v>1.8152594483896856</v>
      </c>
      <c r="DA33" s="131" t="s">
        <v>4624</v>
      </c>
    </row>
    <row r="34" spans="1:105" ht="12" customHeight="1" x14ac:dyDescent="0.25">
      <c r="A34" s="103" t="s">
        <v>52</v>
      </c>
      <c r="B34" s="104"/>
      <c r="C34" s="105">
        <v>8.9017229205124444</v>
      </c>
      <c r="D34" s="105">
        <v>7.2007537586254102</v>
      </c>
      <c r="E34" s="105">
        <v>7.2923945101803946</v>
      </c>
      <c r="F34" s="105">
        <v>7.3124927075642425</v>
      </c>
      <c r="G34" s="105">
        <v>7.6333016430579796</v>
      </c>
      <c r="H34" s="105">
        <v>7.9457031576916846</v>
      </c>
      <c r="I34" s="105">
        <v>6.8756161721620668</v>
      </c>
      <c r="J34" s="105">
        <v>7.6686278509719807</v>
      </c>
      <c r="K34" s="105">
        <v>7.6058779359387545</v>
      </c>
      <c r="L34" s="105">
        <v>7.9779099789903984</v>
      </c>
      <c r="M34" s="105">
        <v>7.3075082651038379</v>
      </c>
      <c r="N34" s="105">
        <v>7.3101565066199443</v>
      </c>
      <c r="O34" s="105">
        <v>9.5156776096982938</v>
      </c>
      <c r="P34" s="105">
        <v>13.837682015931753</v>
      </c>
      <c r="Q34" s="105">
        <v>7.0595707546643416</v>
      </c>
      <c r="R34" s="105">
        <v>8.365913207893211</v>
      </c>
      <c r="S34" s="105">
        <v>7.4072518796347611</v>
      </c>
      <c r="T34" s="105">
        <v>8.7844261812713675</v>
      </c>
      <c r="U34" s="105">
        <v>7.3138129124325699</v>
      </c>
      <c r="V34" s="105">
        <v>8.0887622633320646</v>
      </c>
      <c r="W34" s="105">
        <v>9.2926294757467893</v>
      </c>
      <c r="X34" s="105">
        <v>7.6934812120006262</v>
      </c>
      <c r="Y34" s="105">
        <v>9.9962750341795346</v>
      </c>
      <c r="DA34" s="132" t="s">
        <v>4625</v>
      </c>
    </row>
    <row r="35" spans="1:105" ht="12" customHeight="1" x14ac:dyDescent="0.25">
      <c r="A35" s="106" t="s">
        <v>122</v>
      </c>
      <c r="B35" s="101"/>
      <c r="C35" s="102">
        <v>12.050636801732811</v>
      </c>
      <c r="D35" s="102">
        <v>11.867024792160786</v>
      </c>
      <c r="E35" s="102">
        <v>11.645774751232116</v>
      </c>
      <c r="F35" s="102">
        <v>11.853067995391079</v>
      </c>
      <c r="G35" s="102">
        <v>11.231514766895629</v>
      </c>
      <c r="H35" s="102">
        <v>11.386049941996747</v>
      </c>
      <c r="I35" s="102">
        <v>10.527547330884577</v>
      </c>
      <c r="J35" s="102">
        <v>10.78030411631528</v>
      </c>
      <c r="K35" s="102">
        <v>10.065034895989346</v>
      </c>
      <c r="L35" s="102">
        <v>11.565461114693118</v>
      </c>
      <c r="M35" s="102">
        <v>10.513491090403749</v>
      </c>
      <c r="N35" s="102">
        <v>10.331125733877309</v>
      </c>
      <c r="O35" s="102">
        <v>10.000516430746611</v>
      </c>
      <c r="P35" s="102">
        <v>10.765122421992123</v>
      </c>
      <c r="Q35" s="102">
        <v>9.8946953300385996</v>
      </c>
      <c r="R35" s="102">
        <v>11.200621792650345</v>
      </c>
      <c r="S35" s="102">
        <v>11.860974803192992</v>
      </c>
      <c r="T35" s="102">
        <v>11.933210316655337</v>
      </c>
      <c r="U35" s="102">
        <v>11.318827907568886</v>
      </c>
      <c r="V35" s="102">
        <v>10.649172772433834</v>
      </c>
      <c r="W35" s="102">
        <v>10.483505488496645</v>
      </c>
      <c r="X35" s="102">
        <v>9.9889131365964463</v>
      </c>
      <c r="Y35" s="102">
        <v>8.6522776432052968</v>
      </c>
      <c r="DA35" s="131" t="s">
        <v>4626</v>
      </c>
    </row>
    <row r="36" spans="1:105" ht="12" customHeight="1" x14ac:dyDescent="0.25">
      <c r="A36" s="107" t="s">
        <v>121</v>
      </c>
      <c r="B36" s="104"/>
      <c r="C36" s="105">
        <v>16.152460889691579</v>
      </c>
      <c r="D36" s="105">
        <v>16.433147263511831</v>
      </c>
      <c r="E36" s="105">
        <v>16.846030950817113</v>
      </c>
      <c r="F36" s="105">
        <v>15.077439719957338</v>
      </c>
      <c r="G36" s="105">
        <v>15.044856734771162</v>
      </c>
      <c r="H36" s="105">
        <v>13.763647119233445</v>
      </c>
      <c r="I36" s="105">
        <v>11.76022315346845</v>
      </c>
      <c r="J36" s="105">
        <v>12.010825157694299</v>
      </c>
      <c r="K36" s="105">
        <v>13.339304887118502</v>
      </c>
      <c r="L36" s="105">
        <v>13.928089329507994</v>
      </c>
      <c r="M36" s="105">
        <v>15.560085252229529</v>
      </c>
      <c r="N36" s="105">
        <v>12.637728305944201</v>
      </c>
      <c r="O36" s="105">
        <v>12.155173895986032</v>
      </c>
      <c r="P36" s="105">
        <v>12.914702519110238</v>
      </c>
      <c r="Q36" s="105">
        <v>12.620690441666151</v>
      </c>
      <c r="R36" s="105">
        <v>13.491665010945704</v>
      </c>
      <c r="S36" s="105">
        <v>13.535371672830466</v>
      </c>
      <c r="T36" s="105">
        <v>14.356204954008705</v>
      </c>
      <c r="U36" s="105">
        <v>13.725602986652776</v>
      </c>
      <c r="V36" s="105">
        <v>11.908968077015581</v>
      </c>
      <c r="W36" s="105">
        <v>11.755431729879026</v>
      </c>
      <c r="X36" s="105">
        <v>10.638718565006151</v>
      </c>
      <c r="Y36" s="105">
        <v>8.929895138988261</v>
      </c>
      <c r="DA36" s="132" t="s">
        <v>4627</v>
      </c>
    </row>
    <row r="37" spans="1:105" ht="12" customHeight="1" x14ac:dyDescent="0.25">
      <c r="A37" s="108" t="s">
        <v>53</v>
      </c>
      <c r="B37" s="98"/>
      <c r="C37" s="99">
        <v>5.0425229232024842</v>
      </c>
      <c r="D37" s="99">
        <v>5.1550142485309607</v>
      </c>
      <c r="E37" s="99">
        <v>6.0111798987981642</v>
      </c>
      <c r="F37" s="99">
        <v>4.7815445864817514</v>
      </c>
      <c r="G37" s="99">
        <v>5.2623940590044516</v>
      </c>
      <c r="H37" s="99">
        <v>4.7443857493295525</v>
      </c>
      <c r="I37" s="99">
        <v>3.5954916452041026</v>
      </c>
      <c r="J37" s="99">
        <v>3.1108111377549053</v>
      </c>
      <c r="K37" s="99">
        <v>4.2951642439119695</v>
      </c>
      <c r="L37" s="99">
        <v>4.198002633249053</v>
      </c>
      <c r="M37" s="99">
        <v>5.3578935646003742</v>
      </c>
      <c r="N37" s="99">
        <v>3.3989325428100114</v>
      </c>
      <c r="O37" s="99">
        <v>3.674916418747499</v>
      </c>
      <c r="P37" s="99">
        <v>4.3401176184939443</v>
      </c>
      <c r="Q37" s="99">
        <v>4.562864812254694</v>
      </c>
      <c r="R37" s="99">
        <v>5.0566947271013163</v>
      </c>
      <c r="S37" s="99">
        <v>4.9190648623554818</v>
      </c>
      <c r="T37" s="99">
        <v>5.2064880055368858</v>
      </c>
      <c r="U37" s="99">
        <v>4.984841242118919</v>
      </c>
      <c r="V37" s="99">
        <v>3.2525670272310396</v>
      </c>
      <c r="W37" s="99">
        <v>2.9913220610979869</v>
      </c>
      <c r="X37" s="99">
        <v>2.0617912622119312</v>
      </c>
      <c r="Y37" s="99">
        <v>1.5863596888876625</v>
      </c>
      <c r="DA37" s="63" t="s">
        <v>4628</v>
      </c>
    </row>
    <row r="38" spans="1:105" ht="12" customHeight="1" x14ac:dyDescent="0.25">
      <c r="A38" s="108" t="s">
        <v>52</v>
      </c>
      <c r="B38" s="98"/>
      <c r="C38" s="99">
        <v>11.109937966489097</v>
      </c>
      <c r="D38" s="99">
        <v>11.278133014980869</v>
      </c>
      <c r="E38" s="99">
        <v>10.834851052018951</v>
      </c>
      <c r="F38" s="99">
        <v>10.295895133475588</v>
      </c>
      <c r="G38" s="99">
        <v>9.7824626757667126</v>
      </c>
      <c r="H38" s="99">
        <v>9.0192613699038962</v>
      </c>
      <c r="I38" s="99">
        <v>8.1647315082643459</v>
      </c>
      <c r="J38" s="99">
        <v>8.9000140199393911</v>
      </c>
      <c r="K38" s="99">
        <v>9.0441406432065286</v>
      </c>
      <c r="L38" s="99">
        <v>9.7300866962589385</v>
      </c>
      <c r="M38" s="99">
        <v>10.202191687629153</v>
      </c>
      <c r="N38" s="99">
        <v>9.2387957631341884</v>
      </c>
      <c r="O38" s="99">
        <v>8.4802574772385348</v>
      </c>
      <c r="P38" s="99">
        <v>8.5745849006162942</v>
      </c>
      <c r="Q38" s="99">
        <v>8.057825629411461</v>
      </c>
      <c r="R38" s="99">
        <v>8.4349702838443914</v>
      </c>
      <c r="S38" s="99">
        <v>8.616306810474974</v>
      </c>
      <c r="T38" s="99">
        <v>9.1497169484718199</v>
      </c>
      <c r="U38" s="99">
        <v>8.7407617445338559</v>
      </c>
      <c r="V38" s="99">
        <v>8.6564010497845398</v>
      </c>
      <c r="W38" s="99">
        <v>8.7641096687810354</v>
      </c>
      <c r="X38" s="99">
        <v>8.5769273027942177</v>
      </c>
      <c r="Y38" s="99">
        <v>7.3435354501005996</v>
      </c>
      <c r="DA38" s="63" t="s">
        <v>4629</v>
      </c>
    </row>
    <row r="39" spans="1:105" ht="12" customHeight="1" x14ac:dyDescent="0.25">
      <c r="A39" s="121" t="s">
        <v>54</v>
      </c>
      <c r="B39" s="122"/>
      <c r="C39" s="123">
        <v>7.6955462668378125</v>
      </c>
      <c r="D39" s="123">
        <v>7.0390948708548517</v>
      </c>
      <c r="E39" s="123">
        <v>6.9402582147248468</v>
      </c>
      <c r="F39" s="123">
        <v>6.0989576041444415</v>
      </c>
      <c r="G39" s="123">
        <v>5.3960812676746208</v>
      </c>
      <c r="H39" s="123">
        <v>5.7890818918312279</v>
      </c>
      <c r="I39" s="123">
        <v>5.5358196126807888</v>
      </c>
      <c r="J39" s="123">
        <v>5.5628115688491482</v>
      </c>
      <c r="K39" s="123">
        <v>5.1178295466233559</v>
      </c>
      <c r="L39" s="123">
        <v>5.31658339488434</v>
      </c>
      <c r="M39" s="123">
        <v>5.1847917561159873</v>
      </c>
      <c r="N39" s="123">
        <v>4.8764884091044776</v>
      </c>
      <c r="O39" s="123">
        <v>4.5362676374151603</v>
      </c>
      <c r="P39" s="123">
        <v>4.2434484390785094</v>
      </c>
      <c r="Q39" s="123">
        <v>4.366819550202889</v>
      </c>
      <c r="R39" s="123">
        <v>4.6501173525252639</v>
      </c>
      <c r="S39" s="123">
        <v>5.0809007905054386</v>
      </c>
      <c r="T39" s="123">
        <v>5.0718046659666118</v>
      </c>
      <c r="U39" s="123">
        <v>4.9177011765323151</v>
      </c>
      <c r="V39" s="123">
        <v>4.5633855955982918</v>
      </c>
      <c r="W39" s="123">
        <v>4.8581740838224681</v>
      </c>
      <c r="X39" s="123">
        <v>4.9148270676508652</v>
      </c>
      <c r="Y39" s="123">
        <v>4.4001125593541213</v>
      </c>
      <c r="DA39" s="130" t="s">
        <v>4630</v>
      </c>
    </row>
    <row r="40" spans="1:105" ht="12" customHeight="1" x14ac:dyDescent="0.25">
      <c r="A40" s="97" t="s">
        <v>50</v>
      </c>
      <c r="B40" s="98"/>
      <c r="C40" s="99">
        <v>8.3850370710285702</v>
      </c>
      <c r="D40" s="99">
        <v>7.6308710949830303</v>
      </c>
      <c r="E40" s="99">
        <v>8.2259541695139351</v>
      </c>
      <c r="F40" s="99">
        <v>6.6141098148872999</v>
      </c>
      <c r="G40" s="99">
        <v>5.5474930668817857</v>
      </c>
      <c r="H40" s="99">
        <v>5.5606789051075003</v>
      </c>
      <c r="I40" s="99">
        <v>5.4320365543240907</v>
      </c>
      <c r="J40" s="99">
        <v>5.5059767666472199</v>
      </c>
      <c r="K40" s="99">
        <v>5.1698576913094172</v>
      </c>
      <c r="L40" s="99">
        <v>5.1726475697474257</v>
      </c>
      <c r="M40" s="99">
        <v>5.6663807646876192</v>
      </c>
      <c r="N40" s="99">
        <v>5.2050528895232118</v>
      </c>
      <c r="O40" s="99">
        <v>4.7068709105599824</v>
      </c>
      <c r="P40" s="99">
        <v>4.2734275754900102</v>
      </c>
      <c r="Q40" s="99">
        <v>4.2866001699239042</v>
      </c>
      <c r="R40" s="99">
        <v>4.5533220123962934</v>
      </c>
      <c r="S40" s="99">
        <v>5.1938568922088368</v>
      </c>
      <c r="T40" s="99">
        <v>5.2647481000876724</v>
      </c>
      <c r="U40" s="99">
        <v>5.1802685845599923</v>
      </c>
      <c r="V40" s="99">
        <v>4.6527716044568006</v>
      </c>
      <c r="W40" s="99">
        <v>4.9002156874115936</v>
      </c>
      <c r="X40" s="99">
        <v>4.64406336411305</v>
      </c>
      <c r="Y40" s="99">
        <v>4.2306286431212259</v>
      </c>
      <c r="DA40" s="63" t="s">
        <v>4631</v>
      </c>
    </row>
    <row r="41" spans="1:105" ht="12" customHeight="1" x14ac:dyDescent="0.25">
      <c r="A41" s="109" t="s">
        <v>120</v>
      </c>
      <c r="B41" s="33"/>
      <c r="C41" s="110">
        <v>7.3927590473579512</v>
      </c>
      <c r="D41" s="110">
        <v>6.7800880902028879</v>
      </c>
      <c r="E41" s="110">
        <v>6.3814930926530966</v>
      </c>
      <c r="F41" s="110">
        <v>5.9014997472579047</v>
      </c>
      <c r="G41" s="110">
        <v>5.3535586562701774</v>
      </c>
      <c r="H41" s="110">
        <v>5.8464926607384715</v>
      </c>
      <c r="I41" s="110">
        <v>5.5651270884900308</v>
      </c>
      <c r="J41" s="110">
        <v>5.586297205957437</v>
      </c>
      <c r="K41" s="110">
        <v>5.0994706103973089</v>
      </c>
      <c r="L41" s="110">
        <v>5.3615369559604691</v>
      </c>
      <c r="M41" s="110">
        <v>5.0122223613778187</v>
      </c>
      <c r="N41" s="110">
        <v>4.7434300181675351</v>
      </c>
      <c r="O41" s="110">
        <v>4.4790314323607321</v>
      </c>
      <c r="P41" s="110">
        <v>4.2354616111810959</v>
      </c>
      <c r="Q41" s="110">
        <v>4.3827398860512599</v>
      </c>
      <c r="R41" s="110">
        <v>4.6697477077458407</v>
      </c>
      <c r="S41" s="110">
        <v>5.0587257775338772</v>
      </c>
      <c r="T41" s="110">
        <v>5.0371858095741322</v>
      </c>
      <c r="U41" s="110">
        <v>4.8687919241929212</v>
      </c>
      <c r="V41" s="110">
        <v>4.544461755558471</v>
      </c>
      <c r="W41" s="110">
        <v>4.8473266650624964</v>
      </c>
      <c r="X41" s="110">
        <v>5.0016374706678448</v>
      </c>
      <c r="Y41" s="110">
        <v>4.4613847524401038</v>
      </c>
      <c r="DA41" s="60" t="s">
        <v>4632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112.12089048274336</v>
      </c>
      <c r="D43" s="118">
        <f t="shared" si="14"/>
        <v>99.978303155602262</v>
      </c>
      <c r="E43" s="118">
        <f t="shared" si="14"/>
        <v>101.5684660540087</v>
      </c>
      <c r="F43" s="118">
        <f t="shared" si="14"/>
        <v>95.85302173260402</v>
      </c>
      <c r="G43" s="118">
        <f t="shared" si="14"/>
        <v>106.76289117425446</v>
      </c>
      <c r="H43" s="118">
        <f t="shared" si="14"/>
        <v>110.00593447408995</v>
      </c>
      <c r="I43" s="118">
        <f t="shared" si="14"/>
        <v>85.643553717808516</v>
      </c>
      <c r="J43" s="118">
        <f t="shared" si="14"/>
        <v>96.39112187421145</v>
      </c>
      <c r="K43" s="118">
        <f t="shared" si="14"/>
        <v>89.844307789392133</v>
      </c>
      <c r="L43" s="118">
        <f t="shared" si="14"/>
        <v>93.06023003441419</v>
      </c>
      <c r="M43" s="118">
        <f t="shared" si="14"/>
        <v>82.327001945462811</v>
      </c>
      <c r="N43" s="118">
        <f t="shared" si="14"/>
        <v>85.843811497820298</v>
      </c>
      <c r="O43" s="118">
        <f t="shared" si="14"/>
        <v>83.240314348280776</v>
      </c>
      <c r="P43" s="118">
        <f t="shared" si="14"/>
        <v>68.070165130607251</v>
      </c>
      <c r="Q43" s="118">
        <f t="shared" si="14"/>
        <v>63.223990428791772</v>
      </c>
      <c r="R43" s="118">
        <f t="shared" ref="R43:V43" si="15">R44+R47+R49+R58</f>
        <v>68.721059255509985</v>
      </c>
      <c r="S43" s="118">
        <f t="shared" si="15"/>
        <v>73.992663342203258</v>
      </c>
      <c r="T43" s="118">
        <f t="shared" si="15"/>
        <v>68.683048431061096</v>
      </c>
      <c r="U43" s="118">
        <f t="shared" si="15"/>
        <v>69.178552841889356</v>
      </c>
      <c r="V43" s="118">
        <f t="shared" si="15"/>
        <v>65.954454234564679</v>
      </c>
      <c r="W43" s="118">
        <f t="shared" ref="W43:Y43" si="16">W44+W47+W49+W58</f>
        <v>57.26571274603436</v>
      </c>
      <c r="X43" s="118">
        <f t="shared" si="16"/>
        <v>53.05926968121797</v>
      </c>
      <c r="Y43" s="118">
        <f t="shared" si="16"/>
        <v>44.433434669854613</v>
      </c>
      <c r="DA43" s="129" t="s">
        <v>4633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91.901349503757146</v>
      </c>
      <c r="D44" s="123">
        <f t="shared" si="17"/>
        <v>80.483758142677431</v>
      </c>
      <c r="E44" s="123">
        <f t="shared" si="17"/>
        <v>81.654159939306865</v>
      </c>
      <c r="F44" s="123">
        <f t="shared" si="17"/>
        <v>76.62041311794097</v>
      </c>
      <c r="G44" s="123">
        <f t="shared" si="17"/>
        <v>85.280624337168248</v>
      </c>
      <c r="H44" s="123">
        <f t="shared" si="17"/>
        <v>86.0686030217324</v>
      </c>
      <c r="I44" s="123">
        <f t="shared" si="17"/>
        <v>65.013330541626573</v>
      </c>
      <c r="J44" s="123">
        <f t="shared" si="17"/>
        <v>74.366430439880943</v>
      </c>
      <c r="K44" s="123">
        <f t="shared" si="17"/>
        <v>69.531437741849501</v>
      </c>
      <c r="L44" s="123">
        <f t="shared" si="17"/>
        <v>72.477157651794869</v>
      </c>
      <c r="M44" s="123">
        <f t="shared" si="17"/>
        <v>62.880552783993444</v>
      </c>
      <c r="N44" s="123">
        <f t="shared" si="17"/>
        <v>65.360078783075323</v>
      </c>
      <c r="O44" s="123">
        <f t="shared" si="17"/>
        <v>65.285537061828748</v>
      </c>
      <c r="P44" s="123">
        <f t="shared" si="17"/>
        <v>50.992363205410321</v>
      </c>
      <c r="Q44" s="123">
        <f t="shared" si="17"/>
        <v>48.019941662304085</v>
      </c>
      <c r="R44" s="123">
        <f t="shared" ref="R44:V44" si="18">SUM(R45:R46)</f>
        <v>50.302460446922787</v>
      </c>
      <c r="S44" s="123">
        <f t="shared" si="18"/>
        <v>52.405704634476848</v>
      </c>
      <c r="T44" s="123">
        <f t="shared" si="18"/>
        <v>48.69258018614201</v>
      </c>
      <c r="U44" s="123">
        <f t="shared" si="18"/>
        <v>48.043011241303702</v>
      </c>
      <c r="V44" s="123">
        <f t="shared" si="18"/>
        <v>46.520523084408126</v>
      </c>
      <c r="W44" s="123">
        <f t="shared" ref="W44:Y44" si="19">SUM(W45:W46)</f>
        <v>37.481415368260016</v>
      </c>
      <c r="X44" s="123">
        <f t="shared" si="19"/>
        <v>31.445728375695097</v>
      </c>
      <c r="Y44" s="123">
        <f t="shared" si="19"/>
        <v>23.30448062198802</v>
      </c>
      <c r="DA44" s="130" t="s">
        <v>4634</v>
      </c>
    </row>
    <row r="45" spans="1:105" ht="12" customHeight="1" x14ac:dyDescent="0.25">
      <c r="A45" s="97" t="s">
        <v>212</v>
      </c>
      <c r="B45" s="98"/>
      <c r="C45" s="99">
        <v>89.752773689089778</v>
      </c>
      <c r="D45" s="99">
        <v>78.636746739837307</v>
      </c>
      <c r="E45" s="99">
        <v>79.850935870023079</v>
      </c>
      <c r="F45" s="99">
        <v>74.985321046800877</v>
      </c>
      <c r="G45" s="99">
        <v>83.448089479857373</v>
      </c>
      <c r="H45" s="99">
        <v>84.234047452957554</v>
      </c>
      <c r="I45" s="99">
        <v>63.658339160111247</v>
      </c>
      <c r="J45" s="99">
        <v>72.82544776887076</v>
      </c>
      <c r="K45" s="99">
        <v>68.117328901102866</v>
      </c>
      <c r="L45" s="99">
        <v>71.018234967089015</v>
      </c>
      <c r="M45" s="99">
        <v>61.632346153656115</v>
      </c>
      <c r="N45" s="99">
        <v>64.085300818968506</v>
      </c>
      <c r="O45" s="99">
        <v>64.012067806077212</v>
      </c>
      <c r="P45" s="99">
        <v>50.009989179492202</v>
      </c>
      <c r="Q45" s="99">
        <v>47.125521278099427</v>
      </c>
      <c r="R45" s="99">
        <v>49.348443046371571</v>
      </c>
      <c r="S45" s="99">
        <v>51.407660427167997</v>
      </c>
      <c r="T45" s="99">
        <v>47.767626502039704</v>
      </c>
      <c r="U45" s="99">
        <v>47.143708085899256</v>
      </c>
      <c r="V45" s="99">
        <v>45.667686311900098</v>
      </c>
      <c r="W45" s="99">
        <v>36.794278400844611</v>
      </c>
      <c r="X45" s="99">
        <v>30.878752108895274</v>
      </c>
      <c r="Y45" s="99">
        <v>22.88022496990644</v>
      </c>
      <c r="DA45" s="63" t="s">
        <v>4635</v>
      </c>
    </row>
    <row r="46" spans="1:105" ht="12" customHeight="1" x14ac:dyDescent="0.25">
      <c r="A46" s="97" t="s">
        <v>53</v>
      </c>
      <c r="B46" s="98"/>
      <c r="C46" s="99">
        <v>2.1485758146673652</v>
      </c>
      <c r="D46" s="99">
        <v>1.8470114028401221</v>
      </c>
      <c r="E46" s="99">
        <v>1.8032240692837824</v>
      </c>
      <c r="F46" s="99">
        <v>1.635092071140092</v>
      </c>
      <c r="G46" s="99">
        <v>1.8325348573108693</v>
      </c>
      <c r="H46" s="99">
        <v>1.834555568774848</v>
      </c>
      <c r="I46" s="99">
        <v>1.3549913815153243</v>
      </c>
      <c r="J46" s="99">
        <v>1.540982671010181</v>
      </c>
      <c r="K46" s="99">
        <v>1.4141088407466398</v>
      </c>
      <c r="L46" s="99">
        <v>1.4589226847058472</v>
      </c>
      <c r="M46" s="99">
        <v>1.2482066303373269</v>
      </c>
      <c r="N46" s="99">
        <v>1.2747779641068151</v>
      </c>
      <c r="O46" s="99">
        <v>1.2734692557515375</v>
      </c>
      <c r="P46" s="99">
        <v>0.9823740259181204</v>
      </c>
      <c r="Q46" s="99">
        <v>0.89442038420465897</v>
      </c>
      <c r="R46" s="99">
        <v>0.95401740055121897</v>
      </c>
      <c r="S46" s="99">
        <v>0.99804420730885246</v>
      </c>
      <c r="T46" s="99">
        <v>0.92495368410230816</v>
      </c>
      <c r="U46" s="99">
        <v>0.89930315540444761</v>
      </c>
      <c r="V46" s="99">
        <v>0.85283677250802836</v>
      </c>
      <c r="W46" s="99">
        <v>0.6871369674154082</v>
      </c>
      <c r="X46" s="99">
        <v>0.56697626679982527</v>
      </c>
      <c r="Y46" s="99">
        <v>0.42425565208157917</v>
      </c>
      <c r="DA46" s="63" t="s">
        <v>4636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0.81121580751696143</v>
      </c>
      <c r="D47" s="123">
        <f t="shared" si="20"/>
        <v>0.61906155872720203</v>
      </c>
      <c r="E47" s="123">
        <f t="shared" si="20"/>
        <v>1.6532312302821373</v>
      </c>
      <c r="F47" s="123">
        <f t="shared" si="20"/>
        <v>1.5495169031919407</v>
      </c>
      <c r="G47" s="123">
        <f t="shared" si="20"/>
        <v>1.9170063579814225</v>
      </c>
      <c r="H47" s="123">
        <f t="shared" si="20"/>
        <v>2.1240478937528371</v>
      </c>
      <c r="I47" s="123">
        <f t="shared" si="20"/>
        <v>2.0780334841783747</v>
      </c>
      <c r="J47" s="123">
        <f t="shared" si="20"/>
        <v>1.4534540430070213</v>
      </c>
      <c r="K47" s="123">
        <f t="shared" si="20"/>
        <v>1.8514499782249212</v>
      </c>
      <c r="L47" s="123">
        <f t="shared" si="20"/>
        <v>1.9110410999638066</v>
      </c>
      <c r="M47" s="123">
        <f t="shared" si="20"/>
        <v>1.5857208292493279</v>
      </c>
      <c r="N47" s="123">
        <f t="shared" si="20"/>
        <v>2.4716668287131007</v>
      </c>
      <c r="O47" s="123">
        <f t="shared" si="20"/>
        <v>1.332131456851096</v>
      </c>
      <c r="P47" s="123">
        <f t="shared" si="20"/>
        <v>0.69563913829548463</v>
      </c>
      <c r="Q47" s="123">
        <f t="shared" si="20"/>
        <v>0.3592117972981696</v>
      </c>
      <c r="R47" s="123">
        <f t="shared" si="20"/>
        <v>1.4426037316109497</v>
      </c>
      <c r="S47" s="123">
        <f t="shared" si="20"/>
        <v>1.9838634003357867</v>
      </c>
      <c r="T47" s="123">
        <f t="shared" si="20"/>
        <v>1.171948269008225</v>
      </c>
      <c r="U47" s="123">
        <f t="shared" si="20"/>
        <v>1.6573728323812402</v>
      </c>
      <c r="V47" s="123">
        <f t="shared" si="20"/>
        <v>1.9351551297608558</v>
      </c>
      <c r="W47" s="123">
        <f t="shared" si="20"/>
        <v>2.2286858396720262</v>
      </c>
      <c r="X47" s="123">
        <f t="shared" si="20"/>
        <v>1.4713449954944986</v>
      </c>
      <c r="Y47" s="123">
        <f t="shared" si="20"/>
        <v>2.4427566374820207</v>
      </c>
      <c r="DA47" s="130" t="s">
        <v>4637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0.81121580751696143</v>
      </c>
      <c r="D48" s="99">
        <f>RES_hhdet_in_tesh!D48/RES_summary!D$21</f>
        <v>0.61906155872720203</v>
      </c>
      <c r="E48" s="99">
        <f>RES_hhdet_in_tesh!E48/RES_summary!E$21</f>
        <v>1.6532312302821373</v>
      </c>
      <c r="F48" s="99">
        <f>RES_hhdet_in_tesh!F48/RES_summary!F$21</f>
        <v>1.5495169031919407</v>
      </c>
      <c r="G48" s="99">
        <f>RES_hhdet_in_tesh!G48/RES_summary!G$21</f>
        <v>1.9170063579814225</v>
      </c>
      <c r="H48" s="99">
        <f>RES_hhdet_in_tesh!H48/RES_summary!H$21</f>
        <v>2.1240478937528371</v>
      </c>
      <c r="I48" s="99">
        <f>RES_hhdet_in_tesh!I48/RES_summary!I$21</f>
        <v>2.0780334841783747</v>
      </c>
      <c r="J48" s="99">
        <f>RES_hhdet_in_tesh!J48/RES_summary!J$21</f>
        <v>1.4534540430070213</v>
      </c>
      <c r="K48" s="99">
        <f>RES_hhdet_in_tesh!K48/RES_summary!K$21</f>
        <v>1.8514499782249212</v>
      </c>
      <c r="L48" s="99">
        <f>RES_hhdet_in_tesh!L48/RES_summary!L$21</f>
        <v>1.9110410999638066</v>
      </c>
      <c r="M48" s="99">
        <f>RES_hhdet_in_tesh!M48/RES_summary!M$21</f>
        <v>1.5857208292493279</v>
      </c>
      <c r="N48" s="99">
        <f>RES_hhdet_in_tesh!N48/RES_summary!N$21</f>
        <v>2.4716668287131007</v>
      </c>
      <c r="O48" s="99">
        <f>RES_hhdet_in_tesh!O48/RES_summary!O$21</f>
        <v>1.332131456851096</v>
      </c>
      <c r="P48" s="99">
        <f>RES_hhdet_in_tesh!P48/RES_summary!P$21</f>
        <v>0.69563913829548463</v>
      </c>
      <c r="Q48" s="99">
        <f>RES_hhdet_in_tesh!Q48/RES_summary!Q$21</f>
        <v>0.3592117972981696</v>
      </c>
      <c r="R48" s="99">
        <f>RES_hhdet_in_tesh!R48/RES_summary!R$21</f>
        <v>1.4426037316109497</v>
      </c>
      <c r="S48" s="99">
        <f>RES_hhdet_in_tesh!S48/RES_summary!S$21</f>
        <v>1.9838634003357867</v>
      </c>
      <c r="T48" s="99">
        <f>RES_hhdet_in_tesh!T48/RES_summary!T$21</f>
        <v>1.171948269008225</v>
      </c>
      <c r="U48" s="99">
        <f>RES_hhdet_in_tesh!U48/RES_summary!U$21</f>
        <v>1.6573728323812402</v>
      </c>
      <c r="V48" s="99">
        <f>RES_hhdet_in_tesh!V48/RES_summary!V$21</f>
        <v>1.9351551297608558</v>
      </c>
      <c r="W48" s="99">
        <f>RES_hhdet_in_tesh!W48/RES_summary!W$21</f>
        <v>2.2286858396720262</v>
      </c>
      <c r="X48" s="99">
        <f>RES_hhdet_in_tesh!X48/RES_summary!X$21</f>
        <v>1.4713449954944986</v>
      </c>
      <c r="Y48" s="99">
        <f>RES_hhdet_in_tesh!Y48/RES_summary!Y$21</f>
        <v>2.4427566374820207</v>
      </c>
      <c r="DA48" s="63" t="s">
        <v>4638</v>
      </c>
    </row>
    <row r="49" spans="1:105" ht="12" customHeight="1" x14ac:dyDescent="0.25">
      <c r="A49" s="121" t="s">
        <v>55</v>
      </c>
      <c r="B49" s="122"/>
      <c r="C49" s="123">
        <v>13.775380814924038</v>
      </c>
      <c r="D49" s="123">
        <v>13.386049536210489</v>
      </c>
      <c r="E49" s="123">
        <v>12.900592551724191</v>
      </c>
      <c r="F49" s="123">
        <v>12.299888652320506</v>
      </c>
      <c r="G49" s="123">
        <v>13.892612833102119</v>
      </c>
      <c r="H49" s="123">
        <v>15.619338701591888</v>
      </c>
      <c r="I49" s="123">
        <v>12.85375830546826</v>
      </c>
      <c r="J49" s="123">
        <v>14.857345057949825</v>
      </c>
      <c r="K49" s="123">
        <v>13.315545222685699</v>
      </c>
      <c r="L49" s="123">
        <v>13.38215387567984</v>
      </c>
      <c r="M49" s="123">
        <v>13.126495629420816</v>
      </c>
      <c r="N49" s="123">
        <v>13.149811146116914</v>
      </c>
      <c r="O49" s="123">
        <v>11.982835817434141</v>
      </c>
      <c r="P49" s="123">
        <v>11.924224632877559</v>
      </c>
      <c r="Q49" s="123">
        <v>10.684524436968122</v>
      </c>
      <c r="R49" s="123">
        <v>12.589681251437804</v>
      </c>
      <c r="S49" s="123">
        <v>14.646363717131054</v>
      </c>
      <c r="T49" s="123">
        <v>14.035180959095795</v>
      </c>
      <c r="U49" s="123">
        <v>14.654089385477016</v>
      </c>
      <c r="V49" s="123">
        <v>12.852219005077695</v>
      </c>
      <c r="W49" s="123">
        <v>12.433947681970505</v>
      </c>
      <c r="X49" s="123">
        <v>14.670544312913416</v>
      </c>
      <c r="Y49" s="123">
        <v>13.810289138028113</v>
      </c>
      <c r="DA49" s="130" t="s">
        <v>4639</v>
      </c>
    </row>
    <row r="50" spans="1:105" ht="12" customHeight="1" x14ac:dyDescent="0.25">
      <c r="A50" s="97" t="s">
        <v>138</v>
      </c>
      <c r="B50" s="98"/>
      <c r="C50" s="99">
        <v>15.977128855428436</v>
      </c>
      <c r="D50" s="99">
        <v>15.709371693086338</v>
      </c>
      <c r="E50" s="99">
        <v>15.200931937463782</v>
      </c>
      <c r="F50" s="99">
        <v>15.162690569600358</v>
      </c>
      <c r="G50" s="99">
        <v>15.7560790718529</v>
      </c>
      <c r="H50" s="99">
        <v>17.267719909542365</v>
      </c>
      <c r="I50" s="99">
        <v>12.849784544066674</v>
      </c>
      <c r="J50" s="99">
        <v>15.641309601998154</v>
      </c>
      <c r="K50" s="99">
        <v>14.246873817260822</v>
      </c>
      <c r="L50" s="99">
        <v>14.424963856780751</v>
      </c>
      <c r="M50" s="99">
        <v>13.978795508120509</v>
      </c>
      <c r="N50" s="99">
        <v>13.933012923383339</v>
      </c>
      <c r="O50" s="99">
        <v>11.45967855571614</v>
      </c>
      <c r="P50" s="99">
        <v>13.67032458020431</v>
      </c>
      <c r="Q50" s="99">
        <v>12.696243749844189</v>
      </c>
      <c r="R50" s="99">
        <v>14.372636536234086</v>
      </c>
      <c r="S50" s="99">
        <v>15.702713663777475</v>
      </c>
      <c r="T50" s="99">
        <v>14.766385052745369</v>
      </c>
      <c r="U50" s="99">
        <v>16.051302996291419</v>
      </c>
      <c r="V50" s="99">
        <v>15.109827810787243</v>
      </c>
      <c r="W50" s="99">
        <v>13.211740475101232</v>
      </c>
      <c r="X50" s="99">
        <v>15.984715035123642</v>
      </c>
      <c r="Y50" s="99">
        <v>15.045588618485908</v>
      </c>
      <c r="DA50" s="63" t="s">
        <v>4640</v>
      </c>
    </row>
    <row r="51" spans="1:105" ht="12" customHeight="1" x14ac:dyDescent="0.25">
      <c r="A51" s="97" t="s">
        <v>137</v>
      </c>
      <c r="B51" s="98"/>
      <c r="C51" s="99">
        <v>17.656543824518387</v>
      </c>
      <c r="D51" s="99">
        <v>17.69823249422873</v>
      </c>
      <c r="E51" s="99">
        <v>17.826518906102084</v>
      </c>
      <c r="F51" s="99">
        <v>13.559572515699974</v>
      </c>
      <c r="G51" s="99">
        <v>18.07365192619174</v>
      </c>
      <c r="H51" s="99">
        <v>19.522945769192784</v>
      </c>
      <c r="I51" s="99">
        <v>11.847601856363367</v>
      </c>
      <c r="J51" s="99">
        <v>17.450030894151915</v>
      </c>
      <c r="K51" s="99">
        <v>15.762458202459346</v>
      </c>
      <c r="L51" s="99">
        <v>12.122192701394079</v>
      </c>
      <c r="M51" s="99">
        <v>13.850030296407558</v>
      </c>
      <c r="N51" s="99">
        <v>16.843075535147126</v>
      </c>
      <c r="O51" s="99">
        <v>11.491684046409771</v>
      </c>
      <c r="P51" s="99">
        <v>15.469094884743697</v>
      </c>
      <c r="Q51" s="99">
        <v>12.485974217637001</v>
      </c>
      <c r="R51" s="99">
        <v>15.498918826138528</v>
      </c>
      <c r="S51" s="99">
        <v>17.404213251264135</v>
      </c>
      <c r="T51" s="99">
        <v>14.43454339944263</v>
      </c>
      <c r="U51" s="99">
        <v>17.624930071897484</v>
      </c>
      <c r="V51" s="99">
        <v>18.376669379268073</v>
      </c>
      <c r="W51" s="99">
        <v>12.263976824977666</v>
      </c>
      <c r="X51" s="99">
        <v>13.408535464544615</v>
      </c>
      <c r="Y51" s="99">
        <v>15.096656551012174</v>
      </c>
      <c r="DA51" s="63" t="s">
        <v>4641</v>
      </c>
    </row>
    <row r="52" spans="1:105" ht="12" customHeight="1" x14ac:dyDescent="0.25">
      <c r="A52" s="100" t="s">
        <v>212</v>
      </c>
      <c r="B52" s="101"/>
      <c r="C52" s="102">
        <v>7.2818927436046819</v>
      </c>
      <c r="D52" s="102">
        <v>7.6169272943619113</v>
      </c>
      <c r="E52" s="102">
        <v>7.5618071802466016</v>
      </c>
      <c r="F52" s="102">
        <v>5.5392845406108231</v>
      </c>
      <c r="G52" s="102">
        <v>8.1581649369998992</v>
      </c>
      <c r="H52" s="102">
        <v>8.6418534758208576</v>
      </c>
      <c r="I52" s="102">
        <v>6.0569604564966495</v>
      </c>
      <c r="J52" s="102">
        <v>7.7914593788950288</v>
      </c>
      <c r="K52" s="102">
        <v>7.6913255808026264</v>
      </c>
      <c r="L52" s="102">
        <v>4.9879232371762292</v>
      </c>
      <c r="M52" s="102">
        <v>5.1680166187498982</v>
      </c>
      <c r="N52" s="102">
        <v>7.6707035679339128</v>
      </c>
      <c r="O52" s="102">
        <v>2.1631463639731492</v>
      </c>
      <c r="P52" s="102">
        <v>6.7260806299354368</v>
      </c>
      <c r="Q52" s="102">
        <v>5.7069265074096842</v>
      </c>
      <c r="R52" s="102">
        <v>7.8018219124506265</v>
      </c>
      <c r="S52" s="102">
        <v>8.647557941950474</v>
      </c>
      <c r="T52" s="102">
        <v>6.4247820939022935</v>
      </c>
      <c r="U52" s="102">
        <v>7.6962400315473127</v>
      </c>
      <c r="V52" s="102">
        <v>8.0944142630932561</v>
      </c>
      <c r="W52" s="102">
        <v>3.8603439140510822</v>
      </c>
      <c r="X52" s="102">
        <v>3.4057663982443973</v>
      </c>
      <c r="Y52" s="102">
        <v>5.9626968506805369</v>
      </c>
      <c r="DA52" s="131" t="s">
        <v>4642</v>
      </c>
    </row>
    <row r="53" spans="1:105" ht="12" customHeight="1" x14ac:dyDescent="0.25">
      <c r="A53" s="103" t="s">
        <v>52</v>
      </c>
      <c r="B53" s="104"/>
      <c r="C53" s="105">
        <v>10.374651080913702</v>
      </c>
      <c r="D53" s="105">
        <v>10.08130519986682</v>
      </c>
      <c r="E53" s="105">
        <v>10.26471172585549</v>
      </c>
      <c r="F53" s="105">
        <v>8.0202879750891487</v>
      </c>
      <c r="G53" s="105">
        <v>9.9154869891918409</v>
      </c>
      <c r="H53" s="105">
        <v>10.881092293371923</v>
      </c>
      <c r="I53" s="105">
        <v>5.7906413998667166</v>
      </c>
      <c r="J53" s="105">
        <v>9.6585715152568881</v>
      </c>
      <c r="K53" s="105">
        <v>8.0711326216567194</v>
      </c>
      <c r="L53" s="105">
        <v>7.134269464217847</v>
      </c>
      <c r="M53" s="105">
        <v>8.6820136776576629</v>
      </c>
      <c r="N53" s="105">
        <v>9.1723719672132145</v>
      </c>
      <c r="O53" s="105">
        <v>9.3285376824366217</v>
      </c>
      <c r="P53" s="105">
        <v>8.7430142548082603</v>
      </c>
      <c r="Q53" s="105">
        <v>6.7790477102273172</v>
      </c>
      <c r="R53" s="105">
        <v>7.6970969136879015</v>
      </c>
      <c r="S53" s="105">
        <v>8.7566553093136594</v>
      </c>
      <c r="T53" s="105">
        <v>8.0097613055403354</v>
      </c>
      <c r="U53" s="105">
        <v>9.9286900403501672</v>
      </c>
      <c r="V53" s="105">
        <v>10.282255116174825</v>
      </c>
      <c r="W53" s="105">
        <v>8.4036329109265839</v>
      </c>
      <c r="X53" s="105">
        <v>10.002769066300219</v>
      </c>
      <c r="Y53" s="105">
        <v>9.1339597003316335</v>
      </c>
      <c r="DA53" s="132" t="s">
        <v>4643</v>
      </c>
    </row>
    <row r="54" spans="1:105" ht="12" customHeight="1" x14ac:dyDescent="0.25">
      <c r="A54" s="106" t="s">
        <v>122</v>
      </c>
      <c r="B54" s="101"/>
      <c r="C54" s="102">
        <v>11.902596755903627</v>
      </c>
      <c r="D54" s="102">
        <v>11.445056882581401</v>
      </c>
      <c r="E54" s="102">
        <v>10.759750642193255</v>
      </c>
      <c r="F54" s="102">
        <v>10.507164866073195</v>
      </c>
      <c r="G54" s="102">
        <v>11.481215952956704</v>
      </c>
      <c r="H54" s="102">
        <v>13.020026899375965</v>
      </c>
      <c r="I54" s="102">
        <v>11.642054830263239</v>
      </c>
      <c r="J54" s="102">
        <v>12.155553790415278</v>
      </c>
      <c r="K54" s="102">
        <v>10.585116406151627</v>
      </c>
      <c r="L54" s="102">
        <v>11.373387643001431</v>
      </c>
      <c r="M54" s="102">
        <v>10.769844298737263</v>
      </c>
      <c r="N54" s="102">
        <v>11.51689523102716</v>
      </c>
      <c r="O54" s="102">
        <v>11.107061453566635</v>
      </c>
      <c r="P54" s="102">
        <v>10.724020216076697</v>
      </c>
      <c r="Q54" s="102">
        <v>8.9562618682729429</v>
      </c>
      <c r="R54" s="102">
        <v>11.145085054272174</v>
      </c>
      <c r="S54" s="102">
        <v>12.387351401704572</v>
      </c>
      <c r="T54" s="102">
        <v>12.544870263160851</v>
      </c>
      <c r="U54" s="102">
        <v>11.135339890360784</v>
      </c>
      <c r="V54" s="102">
        <v>10.849261702390143</v>
      </c>
      <c r="W54" s="102">
        <v>10.819243840339688</v>
      </c>
      <c r="X54" s="102">
        <v>11.407144783589844</v>
      </c>
      <c r="Y54" s="102">
        <v>9.0134154115641536</v>
      </c>
      <c r="DA54" s="131" t="s">
        <v>4644</v>
      </c>
    </row>
    <row r="55" spans="1:105" ht="12" customHeight="1" x14ac:dyDescent="0.25">
      <c r="A55" s="107" t="s">
        <v>121</v>
      </c>
      <c r="B55" s="104"/>
      <c r="C55" s="105">
        <v>12.915017429410662</v>
      </c>
      <c r="D55" s="105">
        <v>13.184914640080281</v>
      </c>
      <c r="E55" s="105">
        <v>12.910447848472959</v>
      </c>
      <c r="F55" s="105">
        <v>12.158573802901211</v>
      </c>
      <c r="G55" s="105">
        <v>14.818015324433299</v>
      </c>
      <c r="H55" s="105">
        <v>16.070565195407713</v>
      </c>
      <c r="I55" s="105">
        <v>14.324053072999712</v>
      </c>
      <c r="J55" s="105">
        <v>14.565522667871193</v>
      </c>
      <c r="K55" s="105">
        <v>13.710309554795215</v>
      </c>
      <c r="L55" s="105">
        <v>12.925523128481865</v>
      </c>
      <c r="M55" s="105">
        <v>15.294186804721321</v>
      </c>
      <c r="N55" s="105">
        <v>13.805741551093409</v>
      </c>
      <c r="O55" s="105">
        <v>13.350769957151098</v>
      </c>
      <c r="P55" s="105">
        <v>11.97599748805791</v>
      </c>
      <c r="Q55" s="105">
        <v>10.749104916160457</v>
      </c>
      <c r="R55" s="105">
        <v>10.583847334734743</v>
      </c>
      <c r="S55" s="105">
        <v>12.501908313101032</v>
      </c>
      <c r="T55" s="105">
        <v>12.111851054371469</v>
      </c>
      <c r="U55" s="105">
        <v>11.554785759207062</v>
      </c>
      <c r="V55" s="105">
        <v>12.176851816617134</v>
      </c>
      <c r="W55" s="105">
        <v>12.403540253007982</v>
      </c>
      <c r="X55" s="105">
        <v>13.626526585735434</v>
      </c>
      <c r="Y55" s="105">
        <v>11.454189132516614</v>
      </c>
      <c r="DA55" s="132" t="s">
        <v>4645</v>
      </c>
    </row>
    <row r="56" spans="1:105" ht="12" customHeight="1" x14ac:dyDescent="0.25">
      <c r="A56" s="108" t="s">
        <v>53</v>
      </c>
      <c r="B56" s="98"/>
      <c r="C56" s="99">
        <v>3.585155072526037</v>
      </c>
      <c r="D56" s="99">
        <v>3.6563088884298653</v>
      </c>
      <c r="E56" s="99">
        <v>3.707095178856235</v>
      </c>
      <c r="F56" s="99">
        <v>3.0487282403333338</v>
      </c>
      <c r="G56" s="99">
        <v>5.0002781490241244</v>
      </c>
      <c r="H56" s="99">
        <v>5.6798958209146324</v>
      </c>
      <c r="I56" s="99">
        <v>4.3760902354633311</v>
      </c>
      <c r="J56" s="99">
        <v>4.2291484450266825</v>
      </c>
      <c r="K56" s="99">
        <v>4.280208200344167</v>
      </c>
      <c r="L56" s="99">
        <v>3.5767695506559503</v>
      </c>
      <c r="M56" s="99">
        <v>5.6710533523512252</v>
      </c>
      <c r="N56" s="99">
        <v>4.7633744524593755</v>
      </c>
      <c r="O56" s="99">
        <v>5.1001765710395386</v>
      </c>
      <c r="P56" s="99">
        <v>3.9422819848600317</v>
      </c>
      <c r="Q56" s="99">
        <v>2.7671405979724213</v>
      </c>
      <c r="R56" s="99">
        <v>1.7161987681851305</v>
      </c>
      <c r="S56" s="99">
        <v>2.7402640024922986</v>
      </c>
      <c r="T56" s="99">
        <v>2.7847580442650726</v>
      </c>
      <c r="U56" s="99">
        <v>2.0852325288163769</v>
      </c>
      <c r="V56" s="99">
        <v>3.1677604741314016</v>
      </c>
      <c r="W56" s="99">
        <v>2.3886855744803652</v>
      </c>
      <c r="X56" s="99">
        <v>3.4552658470789717</v>
      </c>
      <c r="Y56" s="99">
        <v>2.0049887563629141</v>
      </c>
      <c r="DA56" s="63" t="s">
        <v>4646</v>
      </c>
    </row>
    <row r="57" spans="1:105" ht="12" customHeight="1" x14ac:dyDescent="0.25">
      <c r="A57" s="108" t="s">
        <v>52</v>
      </c>
      <c r="B57" s="98"/>
      <c r="C57" s="99">
        <v>9.3298623568846253</v>
      </c>
      <c r="D57" s="99">
        <v>9.5286057516504137</v>
      </c>
      <c r="E57" s="99">
        <v>9.2033526696167218</v>
      </c>
      <c r="F57" s="99">
        <v>9.1098455625678785</v>
      </c>
      <c r="G57" s="99">
        <v>9.8177371754091691</v>
      </c>
      <c r="H57" s="99">
        <v>10.390669374493076</v>
      </c>
      <c r="I57" s="99">
        <v>9.9479628375363838</v>
      </c>
      <c r="J57" s="99">
        <v>10.33637422284451</v>
      </c>
      <c r="K57" s="99">
        <v>9.4301013544510432</v>
      </c>
      <c r="L57" s="99">
        <v>9.348753577825919</v>
      </c>
      <c r="M57" s="99">
        <v>9.6231334523700891</v>
      </c>
      <c r="N57" s="99">
        <v>9.0423670986340401</v>
      </c>
      <c r="O57" s="99">
        <v>8.2505933861115555</v>
      </c>
      <c r="P57" s="99">
        <v>8.0337155031978771</v>
      </c>
      <c r="Q57" s="99">
        <v>7.9819643181880311</v>
      </c>
      <c r="R57" s="99">
        <v>8.8676485665496099</v>
      </c>
      <c r="S57" s="99">
        <v>9.7616443106087338</v>
      </c>
      <c r="T57" s="99">
        <v>9.3270930101063971</v>
      </c>
      <c r="U57" s="99">
        <v>9.4695532303906909</v>
      </c>
      <c r="V57" s="99">
        <v>9.009091342485732</v>
      </c>
      <c r="W57" s="99">
        <v>10.014854678527618</v>
      </c>
      <c r="X57" s="99">
        <v>10.171260738656462</v>
      </c>
      <c r="Y57" s="99">
        <v>9.4492003761536996</v>
      </c>
      <c r="DA57" s="63" t="s">
        <v>4647</v>
      </c>
    </row>
    <row r="58" spans="1:105" ht="12" customHeight="1" x14ac:dyDescent="0.25">
      <c r="A58" s="121" t="s">
        <v>54</v>
      </c>
      <c r="B58" s="122"/>
      <c r="C58" s="123">
        <v>5.6329443565452273</v>
      </c>
      <c r="D58" s="123">
        <v>5.4894339179871441</v>
      </c>
      <c r="E58" s="123">
        <v>5.3604823326955175</v>
      </c>
      <c r="F58" s="123">
        <v>5.3832030591506062</v>
      </c>
      <c r="G58" s="123">
        <v>5.6726476460026749</v>
      </c>
      <c r="H58" s="123">
        <v>6.1939448570128315</v>
      </c>
      <c r="I58" s="123">
        <v>5.6984313865352973</v>
      </c>
      <c r="J58" s="123">
        <v>5.7138923333736518</v>
      </c>
      <c r="K58" s="123">
        <v>5.145874846632017</v>
      </c>
      <c r="L58" s="123">
        <v>5.2898774069756724</v>
      </c>
      <c r="M58" s="123">
        <v>4.7342327027992237</v>
      </c>
      <c r="N58" s="123">
        <v>4.8622547399149525</v>
      </c>
      <c r="O58" s="123">
        <v>4.6398100121667865</v>
      </c>
      <c r="P58" s="123">
        <v>4.4579381540238812</v>
      </c>
      <c r="Q58" s="123">
        <v>4.1603125322213899</v>
      </c>
      <c r="R58" s="123">
        <v>4.3863138255384344</v>
      </c>
      <c r="S58" s="123">
        <v>4.9567315902595626</v>
      </c>
      <c r="T58" s="123">
        <v>4.783339016815062</v>
      </c>
      <c r="U58" s="123">
        <v>4.8240793827273958</v>
      </c>
      <c r="V58" s="123">
        <v>4.6465570153180069</v>
      </c>
      <c r="W58" s="123">
        <v>5.121663856131808</v>
      </c>
      <c r="X58" s="123">
        <v>5.4716519971149626</v>
      </c>
      <c r="Y58" s="123">
        <v>4.8759082723564591</v>
      </c>
      <c r="DA58" s="130" t="s">
        <v>4648</v>
      </c>
    </row>
    <row r="59" spans="1:105" ht="12" customHeight="1" x14ac:dyDescent="0.25">
      <c r="A59" s="97" t="s">
        <v>50</v>
      </c>
      <c r="B59" s="98"/>
      <c r="C59" s="99">
        <v>5.6653058035593178</v>
      </c>
      <c r="D59" s="99">
        <v>5.4348753680478321</v>
      </c>
      <c r="E59" s="99">
        <v>5.1722584000618639</v>
      </c>
      <c r="F59" s="99">
        <v>4.7866843369773964</v>
      </c>
      <c r="G59" s="99">
        <v>5.6493251274802443</v>
      </c>
      <c r="H59" s="99">
        <v>5.5983919138209455</v>
      </c>
      <c r="I59" s="99">
        <v>5.8557370225184364</v>
      </c>
      <c r="J59" s="99">
        <v>5.6697424070483775</v>
      </c>
      <c r="K59" s="99">
        <v>5.4680470865394337</v>
      </c>
      <c r="L59" s="99">
        <v>5.4240231847249873</v>
      </c>
      <c r="M59" s="99">
        <v>4.927936571297729</v>
      </c>
      <c r="N59" s="99">
        <v>4.5508912989387857</v>
      </c>
      <c r="O59" s="99">
        <v>4.55819781818313</v>
      </c>
      <c r="P59" s="99">
        <v>4.2007974008021085</v>
      </c>
      <c r="Q59" s="99">
        <v>4.3172854934674429</v>
      </c>
      <c r="R59" s="99">
        <v>4.6629283320768247</v>
      </c>
      <c r="S59" s="99">
        <v>5.1054877057456087</v>
      </c>
      <c r="T59" s="99">
        <v>5.2895540081173653</v>
      </c>
      <c r="U59" s="99">
        <v>5.3357002361498695</v>
      </c>
      <c r="V59" s="99">
        <v>5.2299812357404738</v>
      </c>
      <c r="W59" s="99">
        <v>5.4483493303800605</v>
      </c>
      <c r="X59" s="99">
        <v>4.9196813130696002</v>
      </c>
      <c r="Y59" s="99">
        <v>4.6904727552676775</v>
      </c>
      <c r="DA59" s="63" t="s">
        <v>4649</v>
      </c>
    </row>
    <row r="60" spans="1:105" ht="12" customHeight="1" x14ac:dyDescent="0.25">
      <c r="A60" s="109" t="s">
        <v>120</v>
      </c>
      <c r="B60" s="33"/>
      <c r="C60" s="110">
        <v>5.6273632299875809</v>
      </c>
      <c r="D60" s="110">
        <v>5.49925642790277</v>
      </c>
      <c r="E60" s="110">
        <v>5.3987200110769535</v>
      </c>
      <c r="F60" s="110">
        <v>5.5220915554992054</v>
      </c>
      <c r="G60" s="110">
        <v>5.6768684648596848</v>
      </c>
      <c r="H60" s="110">
        <v>6.2776191521506641</v>
      </c>
      <c r="I60" s="110">
        <v>5.6722519490732575</v>
      </c>
      <c r="J60" s="110">
        <v>5.7202917099379373</v>
      </c>
      <c r="K60" s="110">
        <v>5.0848154092910516</v>
      </c>
      <c r="L60" s="110">
        <v>5.2668338616543737</v>
      </c>
      <c r="M60" s="110">
        <v>4.6984868582513517</v>
      </c>
      <c r="N60" s="110">
        <v>4.9138097055402419</v>
      </c>
      <c r="O60" s="110">
        <v>4.6530862451929815</v>
      </c>
      <c r="P60" s="110">
        <v>4.4861975983402109</v>
      </c>
      <c r="Q60" s="110">
        <v>4.137348560913872</v>
      </c>
      <c r="R60" s="110">
        <v>4.346862569223048</v>
      </c>
      <c r="S60" s="110">
        <v>4.9390599109022286</v>
      </c>
      <c r="T60" s="110">
        <v>4.7261740785148207</v>
      </c>
      <c r="U60" s="110">
        <v>4.7581685755201057</v>
      </c>
      <c r="V60" s="110">
        <v>4.5576236011183102</v>
      </c>
      <c r="W60" s="110">
        <v>5.0770220032443376</v>
      </c>
      <c r="X60" s="110">
        <v>5.5266815948849777</v>
      </c>
      <c r="Y60" s="110">
        <v>4.8897452224920714</v>
      </c>
      <c r="DA60" s="60" t="s">
        <v>4650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100.99209344932325</v>
      </c>
      <c r="D62" s="118">
        <f t="shared" si="21"/>
        <v>97.303935096668084</v>
      </c>
      <c r="E62" s="118">
        <f t="shared" si="21"/>
        <v>97.89527821495804</v>
      </c>
      <c r="F62" s="118">
        <f t="shared" si="21"/>
        <v>95.732481176521361</v>
      </c>
      <c r="G62" s="118">
        <f t="shared" si="21"/>
        <v>96.268680118637164</v>
      </c>
      <c r="H62" s="118">
        <f t="shared" si="21"/>
        <v>91.851981368301011</v>
      </c>
      <c r="I62" s="118">
        <f t="shared" si="21"/>
        <v>83.596089234193997</v>
      </c>
      <c r="J62" s="118">
        <f t="shared" si="21"/>
        <v>85.453720814148056</v>
      </c>
      <c r="K62" s="118">
        <f t="shared" si="21"/>
        <v>85.246712845889903</v>
      </c>
      <c r="L62" s="118">
        <f t="shared" si="21"/>
        <v>90.668259647076368</v>
      </c>
      <c r="M62" s="118">
        <f t="shared" si="21"/>
        <v>77.980913085648183</v>
      </c>
      <c r="N62" s="118">
        <f t="shared" si="21"/>
        <v>85.023009373545733</v>
      </c>
      <c r="O62" s="118">
        <f t="shared" si="21"/>
        <v>84.042955455357244</v>
      </c>
      <c r="P62" s="118">
        <f t="shared" si="21"/>
        <v>67.786901518056439</v>
      </c>
      <c r="Q62" s="118">
        <f t="shared" si="21"/>
        <v>73.65306146232588</v>
      </c>
      <c r="R62" s="118">
        <f t="shared" ref="R62:V62" si="22">R63+R66+R68+R77</f>
        <v>73.032827481250706</v>
      </c>
      <c r="S62" s="118">
        <f t="shared" si="22"/>
        <v>70.945358246915205</v>
      </c>
      <c r="T62" s="118">
        <f t="shared" si="22"/>
        <v>68.011709828808122</v>
      </c>
      <c r="U62" s="118">
        <f t="shared" si="22"/>
        <v>64.060980060571993</v>
      </c>
      <c r="V62" s="118">
        <f t="shared" si="22"/>
        <v>61.001354646734022</v>
      </c>
      <c r="W62" s="118">
        <f t="shared" ref="W62:Y62" si="23">W63+W66+W68+W77</f>
        <v>64.898433107997874</v>
      </c>
      <c r="X62" s="118">
        <f t="shared" si="23"/>
        <v>50.069367927526599</v>
      </c>
      <c r="Y62" s="118">
        <f t="shared" si="23"/>
        <v>41.60371248562349</v>
      </c>
      <c r="DA62" s="129" t="s">
        <v>4651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83.071388274581636</v>
      </c>
      <c r="D63" s="123">
        <f t="shared" si="24"/>
        <v>78.413781622820977</v>
      </c>
      <c r="E63" s="123">
        <f t="shared" si="24"/>
        <v>76.770419920896344</v>
      </c>
      <c r="F63" s="123">
        <f t="shared" si="24"/>
        <v>76.999007589573139</v>
      </c>
      <c r="G63" s="123">
        <f t="shared" si="24"/>
        <v>76.92893585383608</v>
      </c>
      <c r="H63" s="123">
        <f t="shared" si="24"/>
        <v>72.665552629872082</v>
      </c>
      <c r="I63" s="123">
        <f t="shared" si="24"/>
        <v>64.682656644857261</v>
      </c>
      <c r="J63" s="123">
        <f t="shared" si="24"/>
        <v>65.952664737847073</v>
      </c>
      <c r="K63" s="123">
        <f t="shared" si="24"/>
        <v>66.970693115774225</v>
      </c>
      <c r="L63" s="123">
        <f t="shared" si="24"/>
        <v>72.392338124550776</v>
      </c>
      <c r="M63" s="123">
        <f t="shared" si="24"/>
        <v>61.318653249792064</v>
      </c>
      <c r="N63" s="123">
        <f t="shared" si="24"/>
        <v>66.743320618917195</v>
      </c>
      <c r="O63" s="123">
        <f t="shared" si="24"/>
        <v>67.520961270636306</v>
      </c>
      <c r="P63" s="123">
        <f t="shared" si="24"/>
        <v>52.357385137695459</v>
      </c>
      <c r="Q63" s="123">
        <f t="shared" si="24"/>
        <v>57.031135994290899</v>
      </c>
      <c r="R63" s="123">
        <f t="shared" ref="R63:V63" si="25">SUM(R64:R65)</f>
        <v>55.133313831769598</v>
      </c>
      <c r="S63" s="123">
        <f t="shared" si="25"/>
        <v>52.103450838647021</v>
      </c>
      <c r="T63" s="123">
        <f t="shared" si="25"/>
        <v>48.961358734103449</v>
      </c>
      <c r="U63" s="123">
        <f t="shared" si="25"/>
        <v>46.300727495718206</v>
      </c>
      <c r="V63" s="123">
        <f t="shared" si="25"/>
        <v>44.522236824000025</v>
      </c>
      <c r="W63" s="123">
        <f t="shared" ref="W63:Y63" si="26">SUM(W64:W65)</f>
        <v>46.346133698028346</v>
      </c>
      <c r="X63" s="123">
        <f t="shared" si="26"/>
        <v>34.389482953814174</v>
      </c>
      <c r="Y63" s="123">
        <f t="shared" si="26"/>
        <v>27.733311434414336</v>
      </c>
      <c r="DA63" s="130" t="s">
        <v>4652</v>
      </c>
    </row>
    <row r="64" spans="1:105" ht="12" customHeight="1" x14ac:dyDescent="0.25">
      <c r="A64" s="97" t="s">
        <v>213</v>
      </c>
      <c r="B64" s="98"/>
      <c r="C64" s="99">
        <v>81.170629142765634</v>
      </c>
      <c r="D64" s="99">
        <v>76.668509577919068</v>
      </c>
      <c r="E64" s="99">
        <v>75.119133347146843</v>
      </c>
      <c r="F64" s="99">
        <v>75.328198377672805</v>
      </c>
      <c r="G64" s="99">
        <v>75.28652990316948</v>
      </c>
      <c r="H64" s="99">
        <v>71.169848402233043</v>
      </c>
      <c r="I64" s="99">
        <v>63.354232979301649</v>
      </c>
      <c r="J64" s="99">
        <v>64.620837978521308</v>
      </c>
      <c r="K64" s="99">
        <v>65.649176556967817</v>
      </c>
      <c r="L64" s="99">
        <v>70.975864350553337</v>
      </c>
      <c r="M64" s="99">
        <v>60.157479588178653</v>
      </c>
      <c r="N64" s="99">
        <v>65.497149457193871</v>
      </c>
      <c r="O64" s="99">
        <v>66.245802205210225</v>
      </c>
      <c r="P64" s="99">
        <v>51.370111137139965</v>
      </c>
      <c r="Q64" s="99">
        <v>55.972561788550024</v>
      </c>
      <c r="R64" s="99">
        <v>54.125267624160344</v>
      </c>
      <c r="S64" s="99">
        <v>51.167517672704207</v>
      </c>
      <c r="T64" s="99">
        <v>48.086970307736799</v>
      </c>
      <c r="U64" s="99">
        <v>45.477202047540729</v>
      </c>
      <c r="V64" s="99">
        <v>43.746251461504023</v>
      </c>
      <c r="W64" s="99">
        <v>45.525420426138453</v>
      </c>
      <c r="X64" s="99">
        <v>33.741594784810779</v>
      </c>
      <c r="Y64" s="99">
        <v>27.242622254102812</v>
      </c>
      <c r="DA64" s="63" t="s">
        <v>4653</v>
      </c>
    </row>
    <row r="65" spans="1:105" ht="12" customHeight="1" x14ac:dyDescent="0.25">
      <c r="A65" s="97" t="s">
        <v>53</v>
      </c>
      <c r="B65" s="98"/>
      <c r="C65" s="99">
        <v>1.9007591318160044</v>
      </c>
      <c r="D65" s="99">
        <v>1.7452720449019121</v>
      </c>
      <c r="E65" s="99">
        <v>1.6512865737494968</v>
      </c>
      <c r="F65" s="99">
        <v>1.6708092119003313</v>
      </c>
      <c r="G65" s="99">
        <v>1.6424059506665953</v>
      </c>
      <c r="H65" s="99">
        <v>1.4957042276390384</v>
      </c>
      <c r="I65" s="99">
        <v>1.3284236655556048</v>
      </c>
      <c r="J65" s="99">
        <v>1.3318267593257624</v>
      </c>
      <c r="K65" s="99">
        <v>1.3215165588064135</v>
      </c>
      <c r="L65" s="99">
        <v>1.4164737739974451</v>
      </c>
      <c r="M65" s="99">
        <v>1.1611736616134103</v>
      </c>
      <c r="N65" s="99">
        <v>1.2461711617233304</v>
      </c>
      <c r="O65" s="99">
        <v>1.2751590654260854</v>
      </c>
      <c r="P65" s="99">
        <v>0.98727400055549352</v>
      </c>
      <c r="Q65" s="99">
        <v>1.0585742057408734</v>
      </c>
      <c r="R65" s="99">
        <v>1.0080462076092562</v>
      </c>
      <c r="S65" s="99">
        <v>0.93593316594281317</v>
      </c>
      <c r="T65" s="99">
        <v>0.87438842636664804</v>
      </c>
      <c r="U65" s="99">
        <v>0.82352544817747864</v>
      </c>
      <c r="V65" s="99">
        <v>0.77598536249599837</v>
      </c>
      <c r="W65" s="99">
        <v>0.82071327188989251</v>
      </c>
      <c r="X65" s="99">
        <v>0.64788816900339752</v>
      </c>
      <c r="Y65" s="99">
        <v>0.49068918031152298</v>
      </c>
      <c r="DA65" s="63" t="s">
        <v>4654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0.60536793783347909</v>
      </c>
      <c r="D66" s="123">
        <f t="shared" si="27"/>
        <v>0.92453714996424641</v>
      </c>
      <c r="E66" s="123">
        <f t="shared" si="27"/>
        <v>3.2130241822184251</v>
      </c>
      <c r="F66" s="123">
        <f t="shared" si="27"/>
        <v>1.1568195997773951</v>
      </c>
      <c r="G66" s="123">
        <f t="shared" si="27"/>
        <v>1.341298380741681</v>
      </c>
      <c r="H66" s="123">
        <f t="shared" si="27"/>
        <v>1.4427479689848806</v>
      </c>
      <c r="I66" s="123">
        <f t="shared" si="27"/>
        <v>1.3914923414171925</v>
      </c>
      <c r="J66" s="123">
        <f t="shared" si="27"/>
        <v>2.0140247588129121</v>
      </c>
      <c r="K66" s="123">
        <f t="shared" si="27"/>
        <v>1.8768461721623564</v>
      </c>
      <c r="L66" s="123">
        <f t="shared" si="27"/>
        <v>1.2603493064596336</v>
      </c>
      <c r="M66" s="123">
        <f t="shared" si="27"/>
        <v>1.259676726910347</v>
      </c>
      <c r="N66" s="123">
        <f t="shared" si="27"/>
        <v>2.2645934693792888</v>
      </c>
      <c r="O66" s="123">
        <f t="shared" si="27"/>
        <v>1.4969548399281389</v>
      </c>
      <c r="P66" s="123">
        <f t="shared" si="27"/>
        <v>0.59027824491726166</v>
      </c>
      <c r="Q66" s="123">
        <f t="shared" si="27"/>
        <v>0.768967613468024</v>
      </c>
      <c r="R66" s="123">
        <f t="shared" si="27"/>
        <v>1.1541037594653614</v>
      </c>
      <c r="S66" s="123">
        <f t="shared" si="27"/>
        <v>1.4383606905701403</v>
      </c>
      <c r="T66" s="123">
        <f t="shared" si="27"/>
        <v>1.8007796782116474</v>
      </c>
      <c r="U66" s="123">
        <f t="shared" si="27"/>
        <v>1.6813163701865252</v>
      </c>
      <c r="V66" s="123">
        <f t="shared" si="27"/>
        <v>1.1115011771729735</v>
      </c>
      <c r="W66" s="123">
        <f t="shared" si="27"/>
        <v>1.0254557645091367</v>
      </c>
      <c r="X66" s="123">
        <f t="shared" si="27"/>
        <v>1.2261015252936676</v>
      </c>
      <c r="Y66" s="123">
        <f t="shared" si="27"/>
        <v>1.0187951884460891</v>
      </c>
      <c r="DA66" s="130" t="s">
        <v>4655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0.60536793783347909</v>
      </c>
      <c r="D67" s="99">
        <f>RES_hhdet_in_tesh!D67/RES_summary!D$21</f>
        <v>0.92453714996424641</v>
      </c>
      <c r="E67" s="99">
        <f>RES_hhdet_in_tesh!E67/RES_summary!E$21</f>
        <v>3.2130241822184251</v>
      </c>
      <c r="F67" s="99">
        <f>RES_hhdet_in_tesh!F67/RES_summary!F$21</f>
        <v>1.1568195997773951</v>
      </c>
      <c r="G67" s="99">
        <f>RES_hhdet_in_tesh!G67/RES_summary!G$21</f>
        <v>1.341298380741681</v>
      </c>
      <c r="H67" s="99">
        <f>RES_hhdet_in_tesh!H67/RES_summary!H$21</f>
        <v>1.4427479689848806</v>
      </c>
      <c r="I67" s="99">
        <f>RES_hhdet_in_tesh!I67/RES_summary!I$21</f>
        <v>1.3914923414171925</v>
      </c>
      <c r="J67" s="99">
        <f>RES_hhdet_in_tesh!J67/RES_summary!J$21</f>
        <v>2.0140247588129121</v>
      </c>
      <c r="K67" s="99">
        <f>RES_hhdet_in_tesh!K67/RES_summary!K$21</f>
        <v>1.8768461721623564</v>
      </c>
      <c r="L67" s="99">
        <f>RES_hhdet_in_tesh!L67/RES_summary!L$21</f>
        <v>1.2603493064596336</v>
      </c>
      <c r="M67" s="99">
        <f>RES_hhdet_in_tesh!M67/RES_summary!M$21</f>
        <v>1.259676726910347</v>
      </c>
      <c r="N67" s="99">
        <f>RES_hhdet_in_tesh!N67/RES_summary!N$21</f>
        <v>2.2645934693792888</v>
      </c>
      <c r="O67" s="99">
        <f>RES_hhdet_in_tesh!O67/RES_summary!O$21</f>
        <v>1.4969548399281389</v>
      </c>
      <c r="P67" s="99">
        <f>RES_hhdet_in_tesh!P67/RES_summary!P$21</f>
        <v>0.59027824491726166</v>
      </c>
      <c r="Q67" s="99">
        <f>RES_hhdet_in_tesh!Q67/RES_summary!Q$21</f>
        <v>0.768967613468024</v>
      </c>
      <c r="R67" s="99">
        <f>RES_hhdet_in_tesh!R67/RES_summary!R$21</f>
        <v>1.1541037594653614</v>
      </c>
      <c r="S67" s="99">
        <f>RES_hhdet_in_tesh!S67/RES_summary!S$21</f>
        <v>1.4383606905701403</v>
      </c>
      <c r="T67" s="99">
        <f>RES_hhdet_in_tesh!T67/RES_summary!T$21</f>
        <v>1.8007796782116474</v>
      </c>
      <c r="U67" s="99">
        <f>RES_hhdet_in_tesh!U67/RES_summary!U$21</f>
        <v>1.6813163701865252</v>
      </c>
      <c r="V67" s="99">
        <f>RES_hhdet_in_tesh!V67/RES_summary!V$21</f>
        <v>1.1115011771729735</v>
      </c>
      <c r="W67" s="99">
        <f>RES_hhdet_in_tesh!W67/RES_summary!W$21</f>
        <v>1.0254557645091367</v>
      </c>
      <c r="X67" s="99">
        <f>RES_hhdet_in_tesh!X67/RES_summary!X$21</f>
        <v>1.2261015252936676</v>
      </c>
      <c r="Y67" s="99">
        <f>RES_hhdet_in_tesh!Y67/RES_summary!Y$21</f>
        <v>1.0187951884460891</v>
      </c>
      <c r="DA67" s="63" t="s">
        <v>4656</v>
      </c>
    </row>
    <row r="68" spans="1:105" ht="12" customHeight="1" x14ac:dyDescent="0.25">
      <c r="A68" s="121" t="s">
        <v>55</v>
      </c>
      <c r="B68" s="122"/>
      <c r="C68" s="123">
        <v>11.960701026501861</v>
      </c>
      <c r="D68" s="123">
        <v>12.42555090618834</v>
      </c>
      <c r="E68" s="123">
        <v>12.347685243069909</v>
      </c>
      <c r="F68" s="123">
        <v>12.050545766387241</v>
      </c>
      <c r="G68" s="123">
        <v>12.449753782472746</v>
      </c>
      <c r="H68" s="123">
        <v>12.087242523947316</v>
      </c>
      <c r="I68" s="123">
        <v>12.215923921360371</v>
      </c>
      <c r="J68" s="123">
        <v>12.125603528782548</v>
      </c>
      <c r="K68" s="123">
        <v>11.573801083422085</v>
      </c>
      <c r="L68" s="123">
        <v>12.044811179657955</v>
      </c>
      <c r="M68" s="123">
        <v>10.896526559816779</v>
      </c>
      <c r="N68" s="123">
        <v>11.606108158315443</v>
      </c>
      <c r="O68" s="123">
        <v>10.876451842546388</v>
      </c>
      <c r="P68" s="123">
        <v>10.705514920949865</v>
      </c>
      <c r="Q68" s="123">
        <v>11.537207629609387</v>
      </c>
      <c r="R68" s="123">
        <v>12.254206516854905</v>
      </c>
      <c r="S68" s="123">
        <v>12.577574772915113</v>
      </c>
      <c r="T68" s="123">
        <v>12.57091919823803</v>
      </c>
      <c r="U68" s="123">
        <v>11.586909505568258</v>
      </c>
      <c r="V68" s="123">
        <v>10.978130723890063</v>
      </c>
      <c r="W68" s="123">
        <v>12.723770136676002</v>
      </c>
      <c r="X68" s="123">
        <v>9.9689032823824011</v>
      </c>
      <c r="Y68" s="123">
        <v>8.7315646856451288</v>
      </c>
      <c r="DA68" s="130" t="s">
        <v>4657</v>
      </c>
    </row>
    <row r="69" spans="1:105" ht="12" customHeight="1" x14ac:dyDescent="0.25">
      <c r="A69" s="97" t="s">
        <v>134</v>
      </c>
      <c r="B69" s="98"/>
      <c r="C69" s="99">
        <v>11.829558624323983</v>
      </c>
      <c r="D69" s="99">
        <v>12.473303816164128</v>
      </c>
      <c r="E69" s="99">
        <v>12.433237796565543</v>
      </c>
      <c r="F69" s="99">
        <v>11.987037774497642</v>
      </c>
      <c r="G69" s="99">
        <v>12.311728760745574</v>
      </c>
      <c r="H69" s="99">
        <v>12.074172050611628</v>
      </c>
      <c r="I69" s="99">
        <v>12.226747106945684</v>
      </c>
      <c r="J69" s="99">
        <v>11.942867495959835</v>
      </c>
      <c r="K69" s="99">
        <v>11.305595375637761</v>
      </c>
      <c r="L69" s="99">
        <v>11.972897906024057</v>
      </c>
      <c r="M69" s="99">
        <v>10.974453803966025</v>
      </c>
      <c r="N69" s="99">
        <v>11.576879039341213</v>
      </c>
      <c r="O69" s="99">
        <v>10.811427913926932</v>
      </c>
      <c r="P69" s="99">
        <v>10.622821554407155</v>
      </c>
      <c r="Q69" s="99">
        <v>11.571586280512594</v>
      </c>
      <c r="R69" s="99">
        <v>12.242711730517618</v>
      </c>
      <c r="S69" s="99">
        <v>12.55070160155633</v>
      </c>
      <c r="T69" s="99">
        <v>12.547740644010613</v>
      </c>
      <c r="U69" s="99">
        <v>11.489090942428321</v>
      </c>
      <c r="V69" s="99">
        <v>10.752521937292045</v>
      </c>
      <c r="W69" s="99">
        <v>12.665877049008136</v>
      </c>
      <c r="X69" s="99">
        <v>9.9424013568339653</v>
      </c>
      <c r="Y69" s="99">
        <v>8.1220161288708788</v>
      </c>
      <c r="DA69" s="63" t="s">
        <v>4658</v>
      </c>
    </row>
    <row r="70" spans="1:105" ht="12" customHeight="1" x14ac:dyDescent="0.25">
      <c r="A70" s="97" t="s">
        <v>133</v>
      </c>
      <c r="B70" s="98"/>
      <c r="C70" s="99">
        <v>12.975123637276939</v>
      </c>
      <c r="D70" s="99">
        <v>15.335544127243704</v>
      </c>
      <c r="E70" s="99">
        <v>15.049451037121601</v>
      </c>
      <c r="F70" s="99">
        <v>12.723310410060632</v>
      </c>
      <c r="G70" s="99">
        <v>15.694622903613153</v>
      </c>
      <c r="H70" s="99">
        <v>14.521681624035303</v>
      </c>
      <c r="I70" s="99">
        <v>13.678679659897414</v>
      </c>
      <c r="J70" s="99">
        <v>12.727588594244216</v>
      </c>
      <c r="K70" s="99">
        <v>12.70222025761937</v>
      </c>
      <c r="L70" s="99">
        <v>11.352065969146336</v>
      </c>
      <c r="M70" s="99">
        <v>9.9728810000179404</v>
      </c>
      <c r="N70" s="99">
        <v>12.951206789377503</v>
      </c>
      <c r="O70" s="99">
        <v>11.525651116305699</v>
      </c>
      <c r="P70" s="99">
        <v>13.070910954541784</v>
      </c>
      <c r="Q70" s="99">
        <v>11.866369962197313</v>
      </c>
      <c r="R70" s="99">
        <v>13.391759093631208</v>
      </c>
      <c r="S70" s="99">
        <v>11.381211923107132</v>
      </c>
      <c r="T70" s="99">
        <v>14.936925633838802</v>
      </c>
      <c r="U70" s="99">
        <v>12.517833897518567</v>
      </c>
      <c r="V70" s="99">
        <v>10.708708474559449</v>
      </c>
      <c r="W70" s="99">
        <v>11.99686005090676</v>
      </c>
      <c r="X70" s="99">
        <v>7.3210415661875512</v>
      </c>
      <c r="Y70" s="99">
        <v>7.9768256209848323</v>
      </c>
      <c r="DA70" s="63" t="s">
        <v>4659</v>
      </c>
    </row>
    <row r="71" spans="1:105" ht="12" customHeight="1" x14ac:dyDescent="0.25">
      <c r="A71" s="100" t="s">
        <v>213</v>
      </c>
      <c r="B71" s="101"/>
      <c r="C71" s="102">
        <v>5.5627481605785318</v>
      </c>
      <c r="D71" s="102">
        <v>6.1778149155905666</v>
      </c>
      <c r="E71" s="102">
        <v>6.1138395566734198</v>
      </c>
      <c r="F71" s="102">
        <v>5.4779572758702875</v>
      </c>
      <c r="G71" s="102">
        <v>6.5258669781303142</v>
      </c>
      <c r="H71" s="102">
        <v>5.8819168660296715</v>
      </c>
      <c r="I71" s="102">
        <v>5.554350380048894</v>
      </c>
      <c r="J71" s="102">
        <v>4.8468693874866355</v>
      </c>
      <c r="K71" s="102">
        <v>4.8786390501545061</v>
      </c>
      <c r="L71" s="102">
        <v>3.5199576333842972</v>
      </c>
      <c r="M71" s="102">
        <v>2.7903393065835247</v>
      </c>
      <c r="N71" s="102">
        <v>5.0423097433447017</v>
      </c>
      <c r="O71" s="102">
        <v>4.3867070628792764</v>
      </c>
      <c r="P71" s="102">
        <v>5.2117446605305258</v>
      </c>
      <c r="Q71" s="102">
        <v>4.4771530113798468</v>
      </c>
      <c r="R71" s="102">
        <v>5.2015005304402395</v>
      </c>
      <c r="S71" s="102">
        <v>4.0277460164715864</v>
      </c>
      <c r="T71" s="102">
        <v>5.9872179129177354</v>
      </c>
      <c r="U71" s="102">
        <v>4.7927641452436172</v>
      </c>
      <c r="V71" s="102">
        <v>3.591872893847269</v>
      </c>
      <c r="W71" s="102">
        <v>4.3581351371954025</v>
      </c>
      <c r="X71" s="102">
        <v>1.3173475840497999</v>
      </c>
      <c r="Y71" s="102">
        <v>2.3998039684462418</v>
      </c>
      <c r="DA71" s="131" t="s">
        <v>4660</v>
      </c>
    </row>
    <row r="72" spans="1:105" ht="12" customHeight="1" x14ac:dyDescent="0.25">
      <c r="A72" s="103" t="s">
        <v>52</v>
      </c>
      <c r="B72" s="104"/>
      <c r="C72" s="105">
        <v>7.4123754766984069</v>
      </c>
      <c r="D72" s="105">
        <v>9.1577292116531375</v>
      </c>
      <c r="E72" s="105">
        <v>8.9356114804481805</v>
      </c>
      <c r="F72" s="105">
        <v>7.2453531341903439</v>
      </c>
      <c r="G72" s="105">
        <v>9.168755925482845</v>
      </c>
      <c r="H72" s="105">
        <v>8.6397647580056347</v>
      </c>
      <c r="I72" s="105">
        <v>8.1243292798485207</v>
      </c>
      <c r="J72" s="105">
        <v>7.8807192067575773</v>
      </c>
      <c r="K72" s="105">
        <v>7.8235812074648639</v>
      </c>
      <c r="L72" s="105">
        <v>7.8321083357620402</v>
      </c>
      <c r="M72" s="105">
        <v>7.1825416934344197</v>
      </c>
      <c r="N72" s="105">
        <v>7.9088970460328021</v>
      </c>
      <c r="O72" s="105">
        <v>7.1389440534264192</v>
      </c>
      <c r="P72" s="105">
        <v>7.8591662940112554</v>
      </c>
      <c r="Q72" s="105">
        <v>7.3892169508174685</v>
      </c>
      <c r="R72" s="105">
        <v>8.1902585631909677</v>
      </c>
      <c r="S72" s="105">
        <v>7.3534659066355461</v>
      </c>
      <c r="T72" s="105">
        <v>8.9497077209210669</v>
      </c>
      <c r="U72" s="105">
        <v>7.7250697522749538</v>
      </c>
      <c r="V72" s="105">
        <v>7.1168355807121788</v>
      </c>
      <c r="W72" s="105">
        <v>7.6387249137113606</v>
      </c>
      <c r="X72" s="105">
        <v>6.0036939821377509</v>
      </c>
      <c r="Y72" s="105">
        <v>5.5770216525385887</v>
      </c>
      <c r="DA72" s="132" t="s">
        <v>4661</v>
      </c>
    </row>
    <row r="73" spans="1:105" ht="12" customHeight="1" x14ac:dyDescent="0.25">
      <c r="A73" s="106" t="s">
        <v>122</v>
      </c>
      <c r="B73" s="101"/>
      <c r="C73" s="102">
        <v>12.193287418124385</v>
      </c>
      <c r="D73" s="102">
        <v>11.957339494031556</v>
      </c>
      <c r="E73" s="102">
        <v>11.744384707536101</v>
      </c>
      <c r="F73" s="102">
        <v>12.163981666848127</v>
      </c>
      <c r="G73" s="102">
        <v>12.887161645848849</v>
      </c>
      <c r="H73" s="102">
        <v>11.340595504119996</v>
      </c>
      <c r="I73" s="102">
        <v>11.447179338204682</v>
      </c>
      <c r="J73" s="102">
        <v>12.46709703599808</v>
      </c>
      <c r="K73" s="102">
        <v>13.272786100973303</v>
      </c>
      <c r="L73" s="102">
        <v>12.176096447125666</v>
      </c>
      <c r="M73" s="102">
        <v>9.6623576829211473</v>
      </c>
      <c r="N73" s="102">
        <v>11.274612820772701</v>
      </c>
      <c r="O73" s="102">
        <v>11.34929637798777</v>
      </c>
      <c r="P73" s="102">
        <v>10.742524080581063</v>
      </c>
      <c r="Q73" s="102">
        <v>10.89953368164598</v>
      </c>
      <c r="R73" s="102">
        <v>11.550719328220337</v>
      </c>
      <c r="S73" s="102">
        <v>12.121289736511855</v>
      </c>
      <c r="T73" s="102">
        <v>11.640681269165032</v>
      </c>
      <c r="U73" s="102">
        <v>11.774991721571043</v>
      </c>
      <c r="V73" s="102">
        <v>11.994465567466424</v>
      </c>
      <c r="W73" s="102">
        <v>13.647959545001164</v>
      </c>
      <c r="X73" s="102">
        <v>13.386211178480801</v>
      </c>
      <c r="Y73" s="102">
        <v>11.376684032735357</v>
      </c>
      <c r="DA73" s="131" t="s">
        <v>4662</v>
      </c>
    </row>
    <row r="74" spans="1:105" ht="12" customHeight="1" x14ac:dyDescent="0.25">
      <c r="A74" s="107" t="s">
        <v>121</v>
      </c>
      <c r="B74" s="104"/>
      <c r="C74" s="105">
        <v>14.997359515349185</v>
      </c>
      <c r="D74" s="105">
        <v>14.91183962030065</v>
      </c>
      <c r="E74" s="105">
        <v>12.912664034122827</v>
      </c>
      <c r="F74" s="105">
        <v>14.022740715263874</v>
      </c>
      <c r="G74" s="105">
        <v>16.649538407243213</v>
      </c>
      <c r="H74" s="105">
        <v>14.92952253381238</v>
      </c>
      <c r="I74" s="105">
        <v>12.318064037338981</v>
      </c>
      <c r="J74" s="105">
        <v>14.180633423089388</v>
      </c>
      <c r="K74" s="105">
        <v>16.340494512662964</v>
      </c>
      <c r="L74" s="105">
        <v>13.79977460027783</v>
      </c>
      <c r="M74" s="105">
        <v>11.499099567609443</v>
      </c>
      <c r="N74" s="105">
        <v>13.453751343897459</v>
      </c>
      <c r="O74" s="105">
        <v>12.94523566122318</v>
      </c>
      <c r="P74" s="105">
        <v>12.244081799821801</v>
      </c>
      <c r="Q74" s="105">
        <v>12.109458346780503</v>
      </c>
      <c r="R74" s="105">
        <v>13.644004046266087</v>
      </c>
      <c r="S74" s="105">
        <v>14.059729054428974</v>
      </c>
      <c r="T74" s="105">
        <v>13.589379328037062</v>
      </c>
      <c r="U74" s="105">
        <v>13.290281920342336</v>
      </c>
      <c r="V74" s="105">
        <v>13.037474704210069</v>
      </c>
      <c r="W74" s="105">
        <v>14.024068129749718</v>
      </c>
      <c r="X74" s="105">
        <v>10.635173194798874</v>
      </c>
      <c r="Y74" s="105">
        <v>11.602627780579986</v>
      </c>
      <c r="DA74" s="132" t="s">
        <v>4663</v>
      </c>
    </row>
    <row r="75" spans="1:105" ht="12" customHeight="1" x14ac:dyDescent="0.25">
      <c r="A75" s="108" t="s">
        <v>53</v>
      </c>
      <c r="B75" s="98"/>
      <c r="C75" s="99">
        <v>5.7154431319952108</v>
      </c>
      <c r="D75" s="99">
        <v>4.8357323323433166</v>
      </c>
      <c r="E75" s="99">
        <v>3.4321243136809425</v>
      </c>
      <c r="F75" s="99">
        <v>3.939150176668353</v>
      </c>
      <c r="G75" s="99">
        <v>6.2737969189452869</v>
      </c>
      <c r="H75" s="99">
        <v>4.8747581117122305</v>
      </c>
      <c r="I75" s="99">
        <v>3.5590713631779733</v>
      </c>
      <c r="J75" s="99">
        <v>4.9153849819405293</v>
      </c>
      <c r="K75" s="99">
        <v>6.5951550555539082</v>
      </c>
      <c r="L75" s="99">
        <v>5.4226206250452824</v>
      </c>
      <c r="M75" s="99">
        <v>3.0427049694698898</v>
      </c>
      <c r="N75" s="99">
        <v>4.4981257941226263</v>
      </c>
      <c r="O75" s="99">
        <v>3.4508496529627162</v>
      </c>
      <c r="P75" s="99">
        <v>3.1821469227278456</v>
      </c>
      <c r="Q75" s="99">
        <v>2.9747550513674414</v>
      </c>
      <c r="R75" s="99">
        <v>4.0095019736145705</v>
      </c>
      <c r="S75" s="99">
        <v>4.5892789871592372</v>
      </c>
      <c r="T75" s="99">
        <v>4.3614490266864792</v>
      </c>
      <c r="U75" s="99">
        <v>4.2224986034176775</v>
      </c>
      <c r="V75" s="99">
        <v>4.1942977313535925</v>
      </c>
      <c r="W75" s="99">
        <v>3.9478381381151291</v>
      </c>
      <c r="X75" s="99">
        <v>3.0767310479821788</v>
      </c>
      <c r="Y75" s="99">
        <v>3.199757442371495</v>
      </c>
      <c r="DA75" s="63" t="s">
        <v>4664</v>
      </c>
    </row>
    <row r="76" spans="1:105" ht="12" customHeight="1" x14ac:dyDescent="0.25">
      <c r="A76" s="108" t="s">
        <v>52</v>
      </c>
      <c r="B76" s="98"/>
      <c r="C76" s="99">
        <v>9.2819163833539804</v>
      </c>
      <c r="D76" s="99">
        <v>10.076107287957335</v>
      </c>
      <c r="E76" s="99">
        <v>9.4805397204418824</v>
      </c>
      <c r="F76" s="99">
        <v>10.083590538595516</v>
      </c>
      <c r="G76" s="99">
        <v>10.375741488297926</v>
      </c>
      <c r="H76" s="99">
        <v>10.054764422100144</v>
      </c>
      <c r="I76" s="99">
        <v>8.7589926741610089</v>
      </c>
      <c r="J76" s="99">
        <v>9.2652484411488558</v>
      </c>
      <c r="K76" s="99">
        <v>9.7453394571090612</v>
      </c>
      <c r="L76" s="99">
        <v>8.3771539752325541</v>
      </c>
      <c r="M76" s="99">
        <v>8.4563945981395516</v>
      </c>
      <c r="N76" s="99">
        <v>8.9556255497748296</v>
      </c>
      <c r="O76" s="99">
        <v>9.4943860082604665</v>
      </c>
      <c r="P76" s="99">
        <v>9.0619348770939503</v>
      </c>
      <c r="Q76" s="99">
        <v>9.1347032954130611</v>
      </c>
      <c r="R76" s="99">
        <v>9.6345020726515198</v>
      </c>
      <c r="S76" s="99">
        <v>9.4704500672697378</v>
      </c>
      <c r="T76" s="99">
        <v>9.2279303013505807</v>
      </c>
      <c r="U76" s="99">
        <v>9.0677833169246593</v>
      </c>
      <c r="V76" s="99">
        <v>8.8431769728564777</v>
      </c>
      <c r="W76" s="99">
        <v>10.076229991634589</v>
      </c>
      <c r="X76" s="99">
        <v>7.5584421468166951</v>
      </c>
      <c r="Y76" s="99">
        <v>8.4028703382084906</v>
      </c>
      <c r="DA76" s="63" t="s">
        <v>4665</v>
      </c>
    </row>
    <row r="77" spans="1:105" ht="12" customHeight="1" x14ac:dyDescent="0.25">
      <c r="A77" s="121" t="s">
        <v>54</v>
      </c>
      <c r="B77" s="122"/>
      <c r="C77" s="123">
        <v>5.3546362104062757</v>
      </c>
      <c r="D77" s="123">
        <v>5.5400654176945228</v>
      </c>
      <c r="E77" s="123">
        <v>5.5641488687733709</v>
      </c>
      <c r="F77" s="123">
        <v>5.5261082207835894</v>
      </c>
      <c r="G77" s="123">
        <v>5.5486921015866688</v>
      </c>
      <c r="H77" s="123">
        <v>5.6564382454967399</v>
      </c>
      <c r="I77" s="123">
        <v>5.3060163265591695</v>
      </c>
      <c r="J77" s="123">
        <v>5.3614277887055319</v>
      </c>
      <c r="K77" s="123">
        <v>4.8253724745312319</v>
      </c>
      <c r="L77" s="123">
        <v>4.9707610364080059</v>
      </c>
      <c r="M77" s="123">
        <v>4.5060565491289797</v>
      </c>
      <c r="N77" s="123">
        <v>4.4089871269338001</v>
      </c>
      <c r="O77" s="123">
        <v>4.1485875022464169</v>
      </c>
      <c r="P77" s="123">
        <v>4.1337232144938527</v>
      </c>
      <c r="Q77" s="123">
        <v>4.3157502249575739</v>
      </c>
      <c r="R77" s="123">
        <v>4.4912033731608432</v>
      </c>
      <c r="S77" s="123">
        <v>4.8259719447829257</v>
      </c>
      <c r="T77" s="123">
        <v>4.6786522182550012</v>
      </c>
      <c r="U77" s="123">
        <v>4.4920266890990117</v>
      </c>
      <c r="V77" s="123">
        <v>4.3894859216709579</v>
      </c>
      <c r="W77" s="123">
        <v>4.8030735087843848</v>
      </c>
      <c r="X77" s="123">
        <v>4.4848801660363629</v>
      </c>
      <c r="Y77" s="123">
        <v>4.120041177117943</v>
      </c>
      <c r="DA77" s="130" t="s">
        <v>4666</v>
      </c>
    </row>
    <row r="78" spans="1:105" ht="12" customHeight="1" x14ac:dyDescent="0.25">
      <c r="A78" s="97" t="s">
        <v>190</v>
      </c>
      <c r="B78" s="98"/>
      <c r="C78" s="99">
        <v>5.2106318659283914</v>
      </c>
      <c r="D78" s="99">
        <v>5.3896917189636513</v>
      </c>
      <c r="E78" s="99">
        <v>5.4214069140224739</v>
      </c>
      <c r="F78" s="99">
        <v>5.243822622588489</v>
      </c>
      <c r="G78" s="99">
        <v>5.4197247459734186</v>
      </c>
      <c r="H78" s="99">
        <v>5.3674094834445336</v>
      </c>
      <c r="I78" s="99">
        <v>4.9470577455219509</v>
      </c>
      <c r="J78" s="99">
        <v>4.9894171042100641</v>
      </c>
      <c r="K78" s="99">
        <v>4.5868481209033245</v>
      </c>
      <c r="L78" s="99">
        <v>4.7208711525859393</v>
      </c>
      <c r="M78" s="99">
        <v>4.5173784395648653</v>
      </c>
      <c r="N78" s="99">
        <v>4.1164866690020103</v>
      </c>
      <c r="O78" s="99">
        <v>3.9438488177874507</v>
      </c>
      <c r="P78" s="99">
        <v>3.848014058460802</v>
      </c>
      <c r="Q78" s="99">
        <v>3.9777966818846222</v>
      </c>
      <c r="R78" s="99">
        <v>4.3060390314351933</v>
      </c>
      <c r="S78" s="99">
        <v>4.6236570491829401</v>
      </c>
      <c r="T78" s="99">
        <v>4.5584970556028841</v>
      </c>
      <c r="U78" s="99">
        <v>4.4792675848325318</v>
      </c>
      <c r="V78" s="99">
        <v>4.3791176503528542</v>
      </c>
      <c r="W78" s="99">
        <v>4.7775363001364779</v>
      </c>
      <c r="X78" s="99">
        <v>4.0721138712725589</v>
      </c>
      <c r="Y78" s="99">
        <v>3.8842145166317517</v>
      </c>
      <c r="DA78" s="63" t="s">
        <v>4667</v>
      </c>
    </row>
    <row r="79" spans="1:105" ht="12" customHeight="1" x14ac:dyDescent="0.25">
      <c r="A79" s="109" t="s">
        <v>120</v>
      </c>
      <c r="B79" s="33"/>
      <c r="C79" s="110">
        <v>5.5391160961980459</v>
      </c>
      <c r="D79" s="110">
        <v>5.7509511654851986</v>
      </c>
      <c r="E79" s="110">
        <v>5.7331130306214044</v>
      </c>
      <c r="F79" s="110">
        <v>5.8938653984205889</v>
      </c>
      <c r="G79" s="110">
        <v>5.7341132134938997</v>
      </c>
      <c r="H79" s="110">
        <v>6.0390867108818167</v>
      </c>
      <c r="I79" s="110">
        <v>5.7716977827409091</v>
      </c>
      <c r="J79" s="110">
        <v>5.8408998160477079</v>
      </c>
      <c r="K79" s="110">
        <v>5.2812617968814637</v>
      </c>
      <c r="L79" s="110">
        <v>5.300685118014794</v>
      </c>
      <c r="M79" s="110">
        <v>4.4806823665403561</v>
      </c>
      <c r="N79" s="110">
        <v>4.943134554071607</v>
      </c>
      <c r="O79" s="110">
        <v>4.5475154661324595</v>
      </c>
      <c r="P79" s="110">
        <v>4.5548589113889726</v>
      </c>
      <c r="Q79" s="110">
        <v>4.6272406634562717</v>
      </c>
      <c r="R79" s="110">
        <v>4.7136196481875947</v>
      </c>
      <c r="S79" s="110">
        <v>5.0509157968565255</v>
      </c>
      <c r="T79" s="110">
        <v>4.8188128980875824</v>
      </c>
      <c r="U79" s="110">
        <v>4.5118364829553448</v>
      </c>
      <c r="V79" s="110">
        <v>4.4051031738082838</v>
      </c>
      <c r="W79" s="110">
        <v>4.8365618225340272</v>
      </c>
      <c r="X79" s="110">
        <v>5.2158649829222474</v>
      </c>
      <c r="Y79" s="110">
        <v>4.6031601664020645</v>
      </c>
      <c r="DA79" s="60" t="s">
        <v>4668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204</v>
      </c>
      <c r="B81" s="117"/>
      <c r="C81" s="118">
        <f t="shared" ref="C81:Q81" si="28">C82+C85+C87+C100</f>
        <v>86.478378333980061</v>
      </c>
      <c r="D81" s="118">
        <f t="shared" si="28"/>
        <v>89.118016601838249</v>
      </c>
      <c r="E81" s="118">
        <f t="shared" si="28"/>
        <v>97.665904494042209</v>
      </c>
      <c r="F81" s="118">
        <f t="shared" si="28"/>
        <v>87.941065154941185</v>
      </c>
      <c r="G81" s="118">
        <f t="shared" si="28"/>
        <v>88.458277108168602</v>
      </c>
      <c r="H81" s="118">
        <f t="shared" si="28"/>
        <v>85.877009910422814</v>
      </c>
      <c r="I81" s="118">
        <f t="shared" si="28"/>
        <v>85.168707106625106</v>
      </c>
      <c r="J81" s="118">
        <f t="shared" si="28"/>
        <v>85.095778208060921</v>
      </c>
      <c r="K81" s="118">
        <f t="shared" si="28"/>
        <v>78.906587825556301</v>
      </c>
      <c r="L81" s="118">
        <f t="shared" si="28"/>
        <v>86.883296433153859</v>
      </c>
      <c r="M81" s="118">
        <f t="shared" si="28"/>
        <v>74.071175849146968</v>
      </c>
      <c r="N81" s="118">
        <f t="shared" si="28"/>
        <v>77.125750211765123</v>
      </c>
      <c r="O81" s="118">
        <f t="shared" si="28"/>
        <v>76.231080549254358</v>
      </c>
      <c r="P81" s="118">
        <f t="shared" si="28"/>
        <v>65.910693557550786</v>
      </c>
      <c r="Q81" s="118">
        <f t="shared" si="28"/>
        <v>66.244855534065636</v>
      </c>
      <c r="R81" s="118">
        <f t="shared" ref="R81:V81" si="29">R82+R85+R87+R100</f>
        <v>73.65976891023368</v>
      </c>
      <c r="S81" s="118">
        <f t="shared" si="29"/>
        <v>72.145144249107787</v>
      </c>
      <c r="T81" s="118">
        <f t="shared" si="29"/>
        <v>77.213627835213487</v>
      </c>
      <c r="U81" s="118">
        <f t="shared" si="29"/>
        <v>67.645961686940353</v>
      </c>
      <c r="V81" s="118">
        <f t="shared" si="29"/>
        <v>60.015776095411944</v>
      </c>
      <c r="W81" s="118">
        <f t="shared" ref="W81:Y81" si="30">W82+W85+W87+W100</f>
        <v>62.022831541448042</v>
      </c>
      <c r="X81" s="118">
        <f t="shared" si="30"/>
        <v>53.010206839000084</v>
      </c>
      <c r="Y81" s="118">
        <f t="shared" si="30"/>
        <v>45.456545620604395</v>
      </c>
      <c r="DA81" s="129" t="s">
        <v>4669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68.12155812584794</v>
      </c>
      <c r="D82" s="123">
        <f t="shared" si="31"/>
        <v>70.067463697181083</v>
      </c>
      <c r="E82" s="123">
        <f t="shared" si="31"/>
        <v>76.950066372951269</v>
      </c>
      <c r="F82" s="123">
        <f t="shared" si="31"/>
        <v>69.849140980308249</v>
      </c>
      <c r="G82" s="123">
        <f t="shared" si="31"/>
        <v>69.019216610546565</v>
      </c>
      <c r="H82" s="123">
        <f t="shared" si="31"/>
        <v>65.549291208637172</v>
      </c>
      <c r="I82" s="123">
        <f t="shared" si="31"/>
        <v>65.379286085706681</v>
      </c>
      <c r="J82" s="123">
        <f t="shared" si="31"/>
        <v>66.800734949298089</v>
      </c>
      <c r="K82" s="123">
        <f t="shared" si="31"/>
        <v>62.575294970804286</v>
      </c>
      <c r="L82" s="123">
        <f t="shared" si="31"/>
        <v>70.097821898474692</v>
      </c>
      <c r="M82" s="123">
        <f t="shared" si="31"/>
        <v>57.487033873956307</v>
      </c>
      <c r="N82" s="123">
        <f t="shared" si="31"/>
        <v>59.761879912948821</v>
      </c>
      <c r="O82" s="123">
        <f t="shared" si="31"/>
        <v>60.600114041750793</v>
      </c>
      <c r="P82" s="123">
        <f t="shared" si="31"/>
        <v>51.425327145503545</v>
      </c>
      <c r="Q82" s="123">
        <f t="shared" si="31"/>
        <v>50.814672828983383</v>
      </c>
      <c r="R82" s="123">
        <f t="shared" ref="R82:V82" si="32">SUM(R83:R84)</f>
        <v>56.274145006895786</v>
      </c>
      <c r="S82" s="123">
        <f t="shared" si="32"/>
        <v>53.294820373515002</v>
      </c>
      <c r="T82" s="123">
        <f t="shared" si="32"/>
        <v>57.617642251293006</v>
      </c>
      <c r="U82" s="123">
        <f t="shared" si="32"/>
        <v>49.688377764584686</v>
      </c>
      <c r="V82" s="123">
        <f t="shared" si="32"/>
        <v>43.434340770295336</v>
      </c>
      <c r="W82" s="123">
        <f t="shared" ref="W82:Y82" si="33">SUM(W83:W84)</f>
        <v>43.862505358247461</v>
      </c>
      <c r="X82" s="123">
        <f t="shared" si="33"/>
        <v>35.909473758942902</v>
      </c>
      <c r="Y82" s="123">
        <f t="shared" si="33"/>
        <v>29.702706458244258</v>
      </c>
      <c r="DA82" s="130" t="s">
        <v>4670</v>
      </c>
    </row>
    <row r="83" spans="1:105" ht="12" customHeight="1" x14ac:dyDescent="0.25">
      <c r="A83" s="97" t="s">
        <v>200</v>
      </c>
      <c r="B83" s="98"/>
      <c r="C83" s="99">
        <v>67.493668229433439</v>
      </c>
      <c r="D83" s="99">
        <v>69.453437649744941</v>
      </c>
      <c r="E83" s="99">
        <v>76.318407063292582</v>
      </c>
      <c r="F83" s="99">
        <v>69.300847690278758</v>
      </c>
      <c r="G83" s="99">
        <v>68.468235902821888</v>
      </c>
      <c r="H83" s="99">
        <v>65.016775880235144</v>
      </c>
      <c r="I83" s="99">
        <v>64.859551402001998</v>
      </c>
      <c r="J83" s="99">
        <v>66.292648458146431</v>
      </c>
      <c r="K83" s="99">
        <v>62.108817346815719</v>
      </c>
      <c r="L83" s="99">
        <v>69.555993373605475</v>
      </c>
      <c r="M83" s="99">
        <v>57.057433976959182</v>
      </c>
      <c r="N83" s="99">
        <v>59.322783296761088</v>
      </c>
      <c r="O83" s="99">
        <v>60.158434523905171</v>
      </c>
      <c r="P83" s="99">
        <v>51.058725460556104</v>
      </c>
      <c r="Q83" s="99">
        <v>50.460208769120015</v>
      </c>
      <c r="R83" s="99">
        <v>55.886176408545857</v>
      </c>
      <c r="S83" s="99">
        <v>52.92599929164664</v>
      </c>
      <c r="T83" s="99">
        <v>57.226394555815666</v>
      </c>
      <c r="U83" s="99">
        <v>49.34812803519246</v>
      </c>
      <c r="V83" s="99">
        <v>43.144071158896217</v>
      </c>
      <c r="W83" s="99">
        <v>43.554855613839273</v>
      </c>
      <c r="X83" s="99">
        <v>35.651183056543317</v>
      </c>
      <c r="Y83" s="99">
        <v>29.497488874746722</v>
      </c>
      <c r="DA83" s="63" t="s">
        <v>4671</v>
      </c>
    </row>
    <row r="84" spans="1:105" ht="12" customHeight="1" x14ac:dyDescent="0.25">
      <c r="A84" s="97" t="s">
        <v>53</v>
      </c>
      <c r="B84" s="98"/>
      <c r="C84" s="99">
        <v>0.62788989641449822</v>
      </c>
      <c r="D84" s="99">
        <v>0.61402604743613876</v>
      </c>
      <c r="E84" s="99">
        <v>0.63165930965868833</v>
      </c>
      <c r="F84" s="99">
        <v>0.54829329002948779</v>
      </c>
      <c r="G84" s="99">
        <v>0.55098070772467356</v>
      </c>
      <c r="H84" s="99">
        <v>0.53251532840202143</v>
      </c>
      <c r="I84" s="99">
        <v>0.51973468370468201</v>
      </c>
      <c r="J84" s="99">
        <v>0.5080864911516626</v>
      </c>
      <c r="K84" s="99">
        <v>0.46647762398856962</v>
      </c>
      <c r="L84" s="99">
        <v>0.54182852486921373</v>
      </c>
      <c r="M84" s="99">
        <v>0.42959989699712481</v>
      </c>
      <c r="N84" s="99">
        <v>0.43909661618773299</v>
      </c>
      <c r="O84" s="99">
        <v>0.44167951784562426</v>
      </c>
      <c r="P84" s="99">
        <v>0.36660168494744239</v>
      </c>
      <c r="Q84" s="99">
        <v>0.3544640598633706</v>
      </c>
      <c r="R84" s="99">
        <v>0.38796859834992664</v>
      </c>
      <c r="S84" s="99">
        <v>0.36882108186835949</v>
      </c>
      <c r="T84" s="99">
        <v>0.39124769547734062</v>
      </c>
      <c r="U84" s="99">
        <v>0.34024972939222609</v>
      </c>
      <c r="V84" s="99">
        <v>0.29026961139912111</v>
      </c>
      <c r="W84" s="99">
        <v>0.30764974440819109</v>
      </c>
      <c r="X84" s="99">
        <v>0.25829070239958557</v>
      </c>
      <c r="Y84" s="99">
        <v>0.20521758349753466</v>
      </c>
      <c r="DA84" s="63" t="s">
        <v>4672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0.85088291750729028</v>
      </c>
      <c r="D85" s="123">
        <f t="shared" si="34"/>
        <v>1.3144579103535949</v>
      </c>
      <c r="E85" s="123">
        <f t="shared" si="34"/>
        <v>3.2021646559209556</v>
      </c>
      <c r="F85" s="123">
        <f t="shared" si="34"/>
        <v>1.0722102329439662</v>
      </c>
      <c r="G85" s="123">
        <f t="shared" si="34"/>
        <v>1.5708338467661411</v>
      </c>
      <c r="H85" s="123">
        <f t="shared" si="34"/>
        <v>2.0504085568028745</v>
      </c>
      <c r="I85" s="123">
        <f t="shared" si="34"/>
        <v>2.22320603983382</v>
      </c>
      <c r="J85" s="123">
        <f t="shared" si="34"/>
        <v>1.4806599074887008</v>
      </c>
      <c r="K85" s="123">
        <f t="shared" si="34"/>
        <v>1.4325493835616006</v>
      </c>
      <c r="L85" s="123">
        <f t="shared" si="34"/>
        <v>1.3524645587373099</v>
      </c>
      <c r="M85" s="123">
        <f t="shared" si="34"/>
        <v>1.3293847918457791</v>
      </c>
      <c r="N85" s="123">
        <f t="shared" si="34"/>
        <v>2.3563888571948306</v>
      </c>
      <c r="O85" s="123">
        <f t="shared" si="34"/>
        <v>1.0418269536404645</v>
      </c>
      <c r="P85" s="123">
        <f t="shared" si="34"/>
        <v>0.67762130299831502</v>
      </c>
      <c r="Q85" s="123">
        <f t="shared" si="34"/>
        <v>1.1659837788644953</v>
      </c>
      <c r="R85" s="123">
        <f t="shared" si="34"/>
        <v>1.6588887309426816</v>
      </c>
      <c r="S85" s="123">
        <f t="shared" si="34"/>
        <v>1.8499396523946665</v>
      </c>
      <c r="T85" s="123">
        <f t="shared" si="34"/>
        <v>1.7591834099162278</v>
      </c>
      <c r="U85" s="123">
        <f t="shared" si="34"/>
        <v>1.5409727846316108</v>
      </c>
      <c r="V85" s="123">
        <f t="shared" si="34"/>
        <v>1.1222187994723332</v>
      </c>
      <c r="W85" s="123">
        <f t="shared" si="34"/>
        <v>1.3631063697333206</v>
      </c>
      <c r="X85" s="123">
        <f t="shared" si="34"/>
        <v>1.5361887667460976</v>
      </c>
      <c r="Y85" s="123">
        <f t="shared" si="34"/>
        <v>1.7979506369697489</v>
      </c>
      <c r="DA85" s="130" t="s">
        <v>4673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0.85088291750729028</v>
      </c>
      <c r="D86" s="99">
        <f>RES_hhdet_in_tesh!D86/RES_summary!D$21</f>
        <v>1.3144579103535949</v>
      </c>
      <c r="E86" s="99">
        <f>RES_hhdet_in_tesh!E86/RES_summary!E$21</f>
        <v>3.2021646559209556</v>
      </c>
      <c r="F86" s="99">
        <f>RES_hhdet_in_tesh!F86/RES_summary!F$21</f>
        <v>1.0722102329439662</v>
      </c>
      <c r="G86" s="99">
        <f>RES_hhdet_in_tesh!G86/RES_summary!G$21</f>
        <v>1.5708338467661411</v>
      </c>
      <c r="H86" s="99">
        <f>RES_hhdet_in_tesh!H86/RES_summary!H$21</f>
        <v>2.0504085568028745</v>
      </c>
      <c r="I86" s="99">
        <f>RES_hhdet_in_tesh!I86/RES_summary!I$21</f>
        <v>2.22320603983382</v>
      </c>
      <c r="J86" s="99">
        <f>RES_hhdet_in_tesh!J86/RES_summary!J$21</f>
        <v>1.4806599074887008</v>
      </c>
      <c r="K86" s="99">
        <f>RES_hhdet_in_tesh!K86/RES_summary!K$21</f>
        <v>1.4325493835616006</v>
      </c>
      <c r="L86" s="99">
        <f>RES_hhdet_in_tesh!L86/RES_summary!L$21</f>
        <v>1.3524645587373099</v>
      </c>
      <c r="M86" s="99">
        <f>RES_hhdet_in_tesh!M86/RES_summary!M$21</f>
        <v>1.3293847918457791</v>
      </c>
      <c r="N86" s="99">
        <f>RES_hhdet_in_tesh!N86/RES_summary!N$21</f>
        <v>2.3563888571948306</v>
      </c>
      <c r="O86" s="99">
        <f>RES_hhdet_in_tesh!O86/RES_summary!O$21</f>
        <v>1.0418269536404645</v>
      </c>
      <c r="P86" s="99">
        <f>RES_hhdet_in_tesh!P86/RES_summary!P$21</f>
        <v>0.67762130299831502</v>
      </c>
      <c r="Q86" s="99">
        <f>RES_hhdet_in_tesh!Q86/RES_summary!Q$21</f>
        <v>1.1659837788644953</v>
      </c>
      <c r="R86" s="99">
        <f>RES_hhdet_in_tesh!R86/RES_summary!R$21</f>
        <v>1.6588887309426816</v>
      </c>
      <c r="S86" s="99">
        <f>RES_hhdet_in_tesh!S86/RES_summary!S$21</f>
        <v>1.8499396523946665</v>
      </c>
      <c r="T86" s="99">
        <f>RES_hhdet_in_tesh!T86/RES_summary!T$21</f>
        <v>1.7591834099162278</v>
      </c>
      <c r="U86" s="99">
        <f>RES_hhdet_in_tesh!U86/RES_summary!U$21</f>
        <v>1.5409727846316108</v>
      </c>
      <c r="V86" s="99">
        <f>RES_hhdet_in_tesh!V86/RES_summary!V$21</f>
        <v>1.1222187994723332</v>
      </c>
      <c r="W86" s="99">
        <f>RES_hhdet_in_tesh!W86/RES_summary!W$21</f>
        <v>1.3631063697333206</v>
      </c>
      <c r="X86" s="99">
        <f>RES_hhdet_in_tesh!X86/RES_summary!X$21</f>
        <v>1.5361887667460976</v>
      </c>
      <c r="Y86" s="99">
        <f>RES_hhdet_in_tesh!Y86/RES_summary!Y$21</f>
        <v>1.7979506369697489</v>
      </c>
      <c r="DA86" s="63" t="s">
        <v>4674</v>
      </c>
    </row>
    <row r="87" spans="1:105" ht="12" customHeight="1" x14ac:dyDescent="0.25">
      <c r="A87" s="121" t="s">
        <v>55</v>
      </c>
      <c r="B87" s="122"/>
      <c r="C87" s="123">
        <v>10.940518774287586</v>
      </c>
      <c r="D87" s="123">
        <v>11.615292307941251</v>
      </c>
      <c r="E87" s="123">
        <v>11.457263512119201</v>
      </c>
      <c r="F87" s="123">
        <v>11.180191277890332</v>
      </c>
      <c r="G87" s="123">
        <v>11.668815901020174</v>
      </c>
      <c r="H87" s="123">
        <v>11.971595627544975</v>
      </c>
      <c r="I87" s="123">
        <v>11.721526939978482</v>
      </c>
      <c r="J87" s="123">
        <v>11.265821964403816</v>
      </c>
      <c r="K87" s="123">
        <v>10.049538282299652</v>
      </c>
      <c r="L87" s="123">
        <v>10.433125798732242</v>
      </c>
      <c r="M87" s="123">
        <v>10.194155533181041</v>
      </c>
      <c r="N87" s="123">
        <v>10.044526845967958</v>
      </c>
      <c r="O87" s="123">
        <v>9.9232605656341057</v>
      </c>
      <c r="P87" s="123">
        <v>9.5464948852745657</v>
      </c>
      <c r="Q87" s="123">
        <v>9.6970666922732232</v>
      </c>
      <c r="R87" s="123">
        <v>10.84616244872176</v>
      </c>
      <c r="S87" s="123">
        <v>11.648118400149382</v>
      </c>
      <c r="T87" s="123">
        <v>12.476487448329284</v>
      </c>
      <c r="U87" s="123">
        <v>11.32041144947237</v>
      </c>
      <c r="V87" s="123">
        <v>10.700685558424704</v>
      </c>
      <c r="W87" s="123">
        <v>11.677843541279673</v>
      </c>
      <c r="X87" s="123">
        <v>10.532552007510072</v>
      </c>
      <c r="Y87" s="123">
        <v>9.1788889307044084</v>
      </c>
      <c r="DA87" s="130" t="s">
        <v>4675</v>
      </c>
    </row>
    <row r="88" spans="1:105" ht="12" customHeight="1" x14ac:dyDescent="0.25">
      <c r="A88" s="97" t="s">
        <v>132</v>
      </c>
      <c r="B88" s="98"/>
      <c r="C88" s="99">
        <v>9.6208621287461646</v>
      </c>
      <c r="D88" s="99">
        <v>9.9217300627818297</v>
      </c>
      <c r="E88" s="99">
        <v>10.383581144895041</v>
      </c>
      <c r="F88" s="99">
        <v>9.5479184970393707</v>
      </c>
      <c r="G88" s="99">
        <v>11.059758980717714</v>
      </c>
      <c r="H88" s="99">
        <v>11.791344489295081</v>
      </c>
      <c r="I88" s="99">
        <v>12.853256871265678</v>
      </c>
      <c r="J88" s="99">
        <v>12.560258426343422</v>
      </c>
      <c r="K88" s="99">
        <v>10.904461109137038</v>
      </c>
      <c r="L88" s="99">
        <v>11.244709293127771</v>
      </c>
      <c r="M88" s="99">
        <v>11.671013566804298</v>
      </c>
      <c r="N88" s="99">
        <v>11.366753242981373</v>
      </c>
      <c r="O88" s="99">
        <v>11.249756661966703</v>
      </c>
      <c r="P88" s="99">
        <v>9.5009124970987617</v>
      </c>
      <c r="Q88" s="99">
        <v>9.8362558868786749</v>
      </c>
      <c r="R88" s="99">
        <v>10.536352602780111</v>
      </c>
      <c r="S88" s="99">
        <v>10.649128520747368</v>
      </c>
      <c r="T88" s="99">
        <v>13.147854662636654</v>
      </c>
      <c r="U88" s="99">
        <v>11.603102186020598</v>
      </c>
      <c r="V88" s="99">
        <v>10.976025479380986</v>
      </c>
      <c r="W88" s="99">
        <v>12.118494494381713</v>
      </c>
      <c r="X88" s="99">
        <v>10.917503207584192</v>
      </c>
      <c r="Y88" s="99">
        <v>9.5845814729460148</v>
      </c>
      <c r="DA88" s="63" t="s">
        <v>4676</v>
      </c>
    </row>
    <row r="89" spans="1:105" ht="12" customHeight="1" x14ac:dyDescent="0.25">
      <c r="A89" s="97" t="s">
        <v>131</v>
      </c>
      <c r="B89" s="98"/>
      <c r="C89" s="99">
        <v>15.619352032766134</v>
      </c>
      <c r="D89" s="99">
        <v>14.795605229550157</v>
      </c>
      <c r="E89" s="99">
        <v>16.358542157787497</v>
      </c>
      <c r="F89" s="99">
        <v>15.263336104341233</v>
      </c>
      <c r="G89" s="99">
        <v>15.639953054519809</v>
      </c>
      <c r="H89" s="99">
        <v>16.758382606025709</v>
      </c>
      <c r="I89" s="99">
        <v>16.92865481308294</v>
      </c>
      <c r="J89" s="99">
        <v>15.74591265169977</v>
      </c>
      <c r="K89" s="99">
        <v>13.823985803192066</v>
      </c>
      <c r="L89" s="99">
        <v>14.340346471056641</v>
      </c>
      <c r="M89" s="99">
        <v>11.316673859503561</v>
      </c>
      <c r="N89" s="99">
        <v>10.25372675121373</v>
      </c>
      <c r="O89" s="99">
        <v>11.792325424404268</v>
      </c>
      <c r="P89" s="99">
        <v>9.4454303441887308</v>
      </c>
      <c r="Q89" s="99">
        <v>9.5525580995775403</v>
      </c>
      <c r="R89" s="99">
        <v>9.7710338832565018</v>
      </c>
      <c r="S89" s="99">
        <v>9.4421335294103717</v>
      </c>
      <c r="T89" s="99">
        <v>15.009291512153172</v>
      </c>
      <c r="U89" s="99">
        <v>11.147943181466024</v>
      </c>
      <c r="V89" s="99">
        <v>12.537405335702438</v>
      </c>
      <c r="W89" s="99">
        <v>13.562646643434354</v>
      </c>
      <c r="X89" s="99">
        <v>9.6773995178228489</v>
      </c>
      <c r="Y89" s="99">
        <v>8.2045041938752128</v>
      </c>
      <c r="DA89" s="63" t="s">
        <v>4677</v>
      </c>
    </row>
    <row r="90" spans="1:105" ht="12" customHeight="1" x14ac:dyDescent="0.25">
      <c r="A90" s="100" t="s">
        <v>200</v>
      </c>
      <c r="B90" s="101"/>
      <c r="C90" s="102">
        <v>5.7617843914654907</v>
      </c>
      <c r="D90" s="102">
        <v>6.1977826540352439</v>
      </c>
      <c r="E90" s="102">
        <v>6.7684187355470424</v>
      </c>
      <c r="F90" s="102">
        <v>6.5020307838554254</v>
      </c>
      <c r="G90" s="102">
        <v>6.5013990750230617</v>
      </c>
      <c r="H90" s="102">
        <v>6.735279981867663</v>
      </c>
      <c r="I90" s="102">
        <v>7.7819542391098331</v>
      </c>
      <c r="J90" s="102">
        <v>6.2117110322409603</v>
      </c>
      <c r="K90" s="102">
        <v>5.4877682432517902</v>
      </c>
      <c r="L90" s="102">
        <v>5.3082294352609116</v>
      </c>
      <c r="M90" s="102">
        <v>3.831246102006467</v>
      </c>
      <c r="N90" s="102">
        <v>2.9002996686910665</v>
      </c>
      <c r="O90" s="102">
        <v>4.8356027146908271</v>
      </c>
      <c r="P90" s="102">
        <v>3.3309588546286903</v>
      </c>
      <c r="Q90" s="102">
        <v>3.6972687567905504</v>
      </c>
      <c r="R90" s="102">
        <v>4.2838267906137464</v>
      </c>
      <c r="S90" s="102">
        <v>2.2232785337328247</v>
      </c>
      <c r="T90" s="102">
        <v>7.4032811221953816</v>
      </c>
      <c r="U90" s="102">
        <v>3.9940658603212653</v>
      </c>
      <c r="V90" s="102">
        <v>4.6722462504196116</v>
      </c>
      <c r="W90" s="102">
        <v>5.329629354070744</v>
      </c>
      <c r="X90" s="102">
        <v>2.9711977306962076</v>
      </c>
      <c r="Y90" s="102">
        <v>2.4656001733803499</v>
      </c>
      <c r="DA90" s="131" t="s">
        <v>4678</v>
      </c>
    </row>
    <row r="91" spans="1:105" ht="12" customHeight="1" x14ac:dyDescent="0.25">
      <c r="A91" s="103" t="s">
        <v>52</v>
      </c>
      <c r="B91" s="104"/>
      <c r="C91" s="105">
        <v>9.8575676413006441</v>
      </c>
      <c r="D91" s="105">
        <v>8.5978225755149129</v>
      </c>
      <c r="E91" s="105">
        <v>9.5901234222404614</v>
      </c>
      <c r="F91" s="105">
        <v>8.7613053204858069</v>
      </c>
      <c r="G91" s="105">
        <v>9.1385539794967521</v>
      </c>
      <c r="H91" s="105">
        <v>10.023102624158046</v>
      </c>
      <c r="I91" s="105">
        <v>9.1467005739731153</v>
      </c>
      <c r="J91" s="105">
        <v>9.5342016194588144</v>
      </c>
      <c r="K91" s="105">
        <v>8.3362175599402786</v>
      </c>
      <c r="L91" s="105">
        <v>9.0321170357957268</v>
      </c>
      <c r="M91" s="105">
        <v>7.4854277574970913</v>
      </c>
      <c r="N91" s="105">
        <v>7.3534270825226633</v>
      </c>
      <c r="O91" s="105">
        <v>6.956722709713441</v>
      </c>
      <c r="P91" s="105">
        <v>6.1144714895600378</v>
      </c>
      <c r="Q91" s="105">
        <v>5.8552893427869899</v>
      </c>
      <c r="R91" s="105">
        <v>5.4872070926427536</v>
      </c>
      <c r="S91" s="105">
        <v>7.2188549956775461</v>
      </c>
      <c r="T91" s="105">
        <v>7.6060103899577909</v>
      </c>
      <c r="U91" s="105">
        <v>7.1538773211447557</v>
      </c>
      <c r="V91" s="105">
        <v>7.8651590852828246</v>
      </c>
      <c r="W91" s="105">
        <v>8.2330172893636142</v>
      </c>
      <c r="X91" s="105">
        <v>6.7062017871266359</v>
      </c>
      <c r="Y91" s="105">
        <v>5.7389040204948616</v>
      </c>
      <c r="DA91" s="132" t="s">
        <v>4679</v>
      </c>
    </row>
    <row r="92" spans="1:105" ht="12" customHeight="1" x14ac:dyDescent="0.25">
      <c r="A92" s="106" t="s">
        <v>124</v>
      </c>
      <c r="B92" s="101"/>
      <c r="C92" s="102">
        <v>9.8777514517418403</v>
      </c>
      <c r="D92" s="102">
        <v>10.088617566717174</v>
      </c>
      <c r="E92" s="102">
        <v>9.8270649485159964</v>
      </c>
      <c r="F92" s="102">
        <v>10.026118464469654</v>
      </c>
      <c r="G92" s="102">
        <v>10.785766167061078</v>
      </c>
      <c r="H92" s="102">
        <v>10.021272056205186</v>
      </c>
      <c r="I92" s="102">
        <v>9.3237168503783678</v>
      </c>
      <c r="J92" s="102">
        <v>8.8725363979649625</v>
      </c>
      <c r="K92" s="102">
        <v>8.249521668190992</v>
      </c>
      <c r="L92" s="102">
        <v>8.7048970694447103</v>
      </c>
      <c r="M92" s="102">
        <v>8.042382044239913</v>
      </c>
      <c r="N92" s="102">
        <v>7.8442087474630213</v>
      </c>
      <c r="O92" s="102">
        <v>7.7879085430085153</v>
      </c>
      <c r="P92" s="102">
        <v>8.0166956953207347</v>
      </c>
      <c r="Q92" s="102">
        <v>8.5260303384739888</v>
      </c>
      <c r="R92" s="102">
        <v>9.4754429092434993</v>
      </c>
      <c r="S92" s="102">
        <v>10.013644699082841</v>
      </c>
      <c r="T92" s="102">
        <v>11.240801461317325</v>
      </c>
      <c r="U92" s="102">
        <v>9.5849208842150002</v>
      </c>
      <c r="V92" s="102">
        <v>8.7478233979169957</v>
      </c>
      <c r="W92" s="102">
        <v>9.0830428861447761</v>
      </c>
      <c r="X92" s="102">
        <v>8.8101390170108047</v>
      </c>
      <c r="Y92" s="102">
        <v>7.5371656739066184</v>
      </c>
      <c r="DA92" s="131" t="s">
        <v>4680</v>
      </c>
    </row>
    <row r="93" spans="1:105" ht="12" customHeight="1" x14ac:dyDescent="0.25">
      <c r="A93" s="107" t="s">
        <v>123</v>
      </c>
      <c r="B93" s="104"/>
      <c r="C93" s="105">
        <v>9.3883280436640408</v>
      </c>
      <c r="D93" s="105">
        <v>9.5790420717039844</v>
      </c>
      <c r="E93" s="105">
        <v>9.0446511147180413</v>
      </c>
      <c r="F93" s="105">
        <v>10.226923611309656</v>
      </c>
      <c r="G93" s="105">
        <v>10.010061556973014</v>
      </c>
      <c r="H93" s="105">
        <v>10.111031709156359</v>
      </c>
      <c r="I93" s="105">
        <v>8.4239840064580775</v>
      </c>
      <c r="J93" s="105">
        <v>9.1664313019826089</v>
      </c>
      <c r="K93" s="105">
        <v>8.0788842772740139</v>
      </c>
      <c r="L93" s="105">
        <v>8.7939288288363571</v>
      </c>
      <c r="M93" s="105">
        <v>7.9586698803378892</v>
      </c>
      <c r="N93" s="105">
        <v>7.5130654122194853</v>
      </c>
      <c r="O93" s="105">
        <v>7.7094019154857838</v>
      </c>
      <c r="P93" s="105">
        <v>7.4740295809599004</v>
      </c>
      <c r="Q93" s="105">
        <v>7.0919282347715784</v>
      </c>
      <c r="R93" s="105">
        <v>8.464401033442055</v>
      </c>
      <c r="S93" s="105">
        <v>7.7483089244798933</v>
      </c>
      <c r="T93" s="105">
        <v>10.324310880087456</v>
      </c>
      <c r="U93" s="105">
        <v>8.0602594922140938</v>
      </c>
      <c r="V93" s="105">
        <v>8.6114899019444078</v>
      </c>
      <c r="W93" s="105">
        <v>8.7337345929698067</v>
      </c>
      <c r="X93" s="105">
        <v>7.9749518844516505</v>
      </c>
      <c r="Y93" s="105">
        <v>8.3341684804177092</v>
      </c>
      <c r="DA93" s="132" t="s">
        <v>4681</v>
      </c>
    </row>
    <row r="94" spans="1:105" ht="12" customHeight="1" x14ac:dyDescent="0.25">
      <c r="A94" s="108" t="s">
        <v>50</v>
      </c>
      <c r="B94" s="98"/>
      <c r="C94" s="99">
        <v>1.9862130455745588</v>
      </c>
      <c r="D94" s="99">
        <v>2.1538840009961358</v>
      </c>
      <c r="E94" s="99">
        <v>1.6277830913999851</v>
      </c>
      <c r="F94" s="99">
        <v>2.4661149934293438</v>
      </c>
      <c r="G94" s="99">
        <v>2.2773999256877224</v>
      </c>
      <c r="H94" s="99">
        <v>2.3788625214520347</v>
      </c>
      <c r="I94" s="99">
        <v>1.1061529359251625</v>
      </c>
      <c r="J94" s="99">
        <v>1.6050121700084972</v>
      </c>
      <c r="K94" s="99">
        <v>1.1775815650726831</v>
      </c>
      <c r="L94" s="99">
        <v>1.4778163869597718</v>
      </c>
      <c r="M94" s="99">
        <v>1.0949873242506447</v>
      </c>
      <c r="N94" s="99">
        <v>0.85190831906351416</v>
      </c>
      <c r="O94" s="99">
        <v>0.61892477166321036</v>
      </c>
      <c r="P94" s="99">
        <v>0.90931952670950544</v>
      </c>
      <c r="Q94" s="99">
        <v>0.98629780562476443</v>
      </c>
      <c r="R94" s="99">
        <v>1.5807757988197586</v>
      </c>
      <c r="S94" s="99">
        <v>0.98404403597228074</v>
      </c>
      <c r="T94" s="99">
        <v>2.5673685731979679</v>
      </c>
      <c r="U94" s="99">
        <v>1.2459492375393428</v>
      </c>
      <c r="V94" s="99">
        <v>1.401895292832982</v>
      </c>
      <c r="W94" s="99">
        <v>1.3261780661418177</v>
      </c>
      <c r="X94" s="99">
        <v>0.9521826381123919</v>
      </c>
      <c r="Y94" s="99">
        <v>1.082241008474381</v>
      </c>
      <c r="DA94" s="63" t="s">
        <v>4682</v>
      </c>
    </row>
    <row r="95" spans="1:105" ht="12" customHeight="1" x14ac:dyDescent="0.25">
      <c r="A95" s="108" t="s">
        <v>52</v>
      </c>
      <c r="B95" s="98"/>
      <c r="C95" s="99">
        <v>7.4021149980894831</v>
      </c>
      <c r="D95" s="99">
        <v>7.4251580707078491</v>
      </c>
      <c r="E95" s="99">
        <v>7.4168680233180586</v>
      </c>
      <c r="F95" s="99">
        <v>7.7608086178803131</v>
      </c>
      <c r="G95" s="99">
        <v>7.7326616312852936</v>
      </c>
      <c r="H95" s="99">
        <v>7.7321691877043239</v>
      </c>
      <c r="I95" s="99">
        <v>7.3178310705329137</v>
      </c>
      <c r="J95" s="99">
        <v>7.5614191319741115</v>
      </c>
      <c r="K95" s="99">
        <v>6.9013027122013311</v>
      </c>
      <c r="L95" s="99">
        <v>7.3161124418765873</v>
      </c>
      <c r="M95" s="99">
        <v>6.8636825560872454</v>
      </c>
      <c r="N95" s="99">
        <v>6.6611570931559729</v>
      </c>
      <c r="O95" s="99">
        <v>7.0904771438225742</v>
      </c>
      <c r="P95" s="99">
        <v>6.5647100542503933</v>
      </c>
      <c r="Q95" s="99">
        <v>6.1056304291468155</v>
      </c>
      <c r="R95" s="99">
        <v>6.8836252346222979</v>
      </c>
      <c r="S95" s="99">
        <v>6.7642648885076113</v>
      </c>
      <c r="T95" s="99">
        <v>7.7569423068894841</v>
      </c>
      <c r="U95" s="99">
        <v>6.8143102546747523</v>
      </c>
      <c r="V95" s="99">
        <v>7.2095946091114245</v>
      </c>
      <c r="W95" s="99">
        <v>7.4075565268279915</v>
      </c>
      <c r="X95" s="99">
        <v>7.0227692463392586</v>
      </c>
      <c r="Y95" s="99">
        <v>7.2519274719433309</v>
      </c>
      <c r="DA95" s="63" t="s">
        <v>4683</v>
      </c>
    </row>
    <row r="96" spans="1:105" ht="12" customHeight="1" x14ac:dyDescent="0.25">
      <c r="A96" s="106" t="s">
        <v>122</v>
      </c>
      <c r="B96" s="101"/>
      <c r="C96" s="102">
        <v>11.364400749128285</v>
      </c>
      <c r="D96" s="102">
        <v>12.097133690364274</v>
      </c>
      <c r="E96" s="102">
        <v>11.597771206871245</v>
      </c>
      <c r="F96" s="102">
        <v>12.042744607439092</v>
      </c>
      <c r="G96" s="102">
        <v>11.702912068067596</v>
      </c>
      <c r="H96" s="102">
        <v>12.042426119888836</v>
      </c>
      <c r="I96" s="102">
        <v>11.249978961150648</v>
      </c>
      <c r="J96" s="102">
        <v>10.856458067899787</v>
      </c>
      <c r="K96" s="102">
        <v>9.5036076513283305</v>
      </c>
      <c r="L96" s="102">
        <v>10.467728360389655</v>
      </c>
      <c r="M96" s="102">
        <v>9.7155162257821264</v>
      </c>
      <c r="N96" s="102">
        <v>9.8678723521302043</v>
      </c>
      <c r="O96" s="102">
        <v>9.9013743514075045</v>
      </c>
      <c r="P96" s="102">
        <v>9.7045114539655284</v>
      </c>
      <c r="Q96" s="102">
        <v>9.6157032190896388</v>
      </c>
      <c r="R96" s="102">
        <v>10.880473901184976</v>
      </c>
      <c r="S96" s="102">
        <v>11.781161729912249</v>
      </c>
      <c r="T96" s="102">
        <v>11.535469617043903</v>
      </c>
      <c r="U96" s="102">
        <v>10.836040453511846</v>
      </c>
      <c r="V96" s="102">
        <v>10.771232792974091</v>
      </c>
      <c r="W96" s="102">
        <v>11.219063096437567</v>
      </c>
      <c r="X96" s="102">
        <v>10.688344904839894</v>
      </c>
      <c r="Y96" s="102">
        <v>9.5194509658330198</v>
      </c>
      <c r="DA96" s="131" t="s">
        <v>4684</v>
      </c>
    </row>
    <row r="97" spans="1:105" ht="12" customHeight="1" x14ac:dyDescent="0.25">
      <c r="A97" s="107" t="s">
        <v>121</v>
      </c>
      <c r="B97" s="104"/>
      <c r="C97" s="105">
        <v>13.513027028371777</v>
      </c>
      <c r="D97" s="105">
        <v>15.657807216768051</v>
      </c>
      <c r="E97" s="105">
        <v>15.968384236722919</v>
      </c>
      <c r="F97" s="105">
        <v>14.211603078573972</v>
      </c>
      <c r="G97" s="105">
        <v>14.378338462676371</v>
      </c>
      <c r="H97" s="105">
        <v>14.812524175040272</v>
      </c>
      <c r="I97" s="105">
        <v>13.433192545341887</v>
      </c>
      <c r="J97" s="105">
        <v>12.239726418436426</v>
      </c>
      <c r="K97" s="105">
        <v>11.85747827094303</v>
      </c>
      <c r="L97" s="105">
        <v>10.786793285093372</v>
      </c>
      <c r="M97" s="105">
        <v>12.361725949674966</v>
      </c>
      <c r="N97" s="105">
        <v>11.211081936905634</v>
      </c>
      <c r="O97" s="105">
        <v>10.235598903287803</v>
      </c>
      <c r="P97" s="105">
        <v>9.9957694605155307</v>
      </c>
      <c r="Q97" s="105">
        <v>10.658711354261179</v>
      </c>
      <c r="R97" s="105">
        <v>12.083875630462101</v>
      </c>
      <c r="S97" s="105">
        <v>13.788136244244948</v>
      </c>
      <c r="T97" s="105">
        <v>13.131590385754414</v>
      </c>
      <c r="U97" s="105">
        <v>12.67074865270042</v>
      </c>
      <c r="V97" s="105">
        <v>11.263798206293842</v>
      </c>
      <c r="W97" s="105">
        <v>12.743501862069886</v>
      </c>
      <c r="X97" s="105">
        <v>10.785324807215234</v>
      </c>
      <c r="Y97" s="105">
        <v>9.0152004888762551</v>
      </c>
      <c r="DA97" s="132" t="s">
        <v>4685</v>
      </c>
    </row>
    <row r="98" spans="1:105" ht="12" customHeight="1" x14ac:dyDescent="0.25">
      <c r="A98" s="108" t="s">
        <v>53</v>
      </c>
      <c r="B98" s="98"/>
      <c r="C98" s="99">
        <v>4.8431505892141242</v>
      </c>
      <c r="D98" s="99">
        <v>6.2425395704230837</v>
      </c>
      <c r="E98" s="99">
        <v>6.4649817864736709</v>
      </c>
      <c r="F98" s="99">
        <v>5.3889542956489489</v>
      </c>
      <c r="G98" s="99">
        <v>5.1889729694049285</v>
      </c>
      <c r="H98" s="99">
        <v>5.3272957043637463</v>
      </c>
      <c r="I98" s="99">
        <v>4.6071616001311879</v>
      </c>
      <c r="J98" s="99">
        <v>3.5273924723524552</v>
      </c>
      <c r="K98" s="99">
        <v>3.5747684144540304</v>
      </c>
      <c r="L98" s="99">
        <v>3.4770350890090849</v>
      </c>
      <c r="M98" s="99">
        <v>4.0858675246876706</v>
      </c>
      <c r="N98" s="99">
        <v>3.153440637190104</v>
      </c>
      <c r="O98" s="99">
        <v>2.5037688893750576</v>
      </c>
      <c r="P98" s="99">
        <v>2.5719963520992937</v>
      </c>
      <c r="Q98" s="99">
        <v>2.7417484929386458</v>
      </c>
      <c r="R98" s="99">
        <v>3.3500388875102587</v>
      </c>
      <c r="S98" s="99">
        <v>4.8540648311768262</v>
      </c>
      <c r="T98" s="99">
        <v>4.6133395398359847</v>
      </c>
      <c r="U98" s="99">
        <v>4.2063485325692298</v>
      </c>
      <c r="V98" s="99">
        <v>3.0023726850831567</v>
      </c>
      <c r="W98" s="99">
        <v>4.2027016911595503</v>
      </c>
      <c r="X98" s="99">
        <v>2.6288321174514855</v>
      </c>
      <c r="Y98" s="99">
        <v>1.7474630488231024</v>
      </c>
      <c r="DA98" s="63" t="s">
        <v>4686</v>
      </c>
    </row>
    <row r="99" spans="1:105" ht="12" customHeight="1" x14ac:dyDescent="0.25">
      <c r="A99" s="108" t="s">
        <v>52</v>
      </c>
      <c r="B99" s="98"/>
      <c r="C99" s="99">
        <v>8.6698764391576528</v>
      </c>
      <c r="D99" s="99">
        <v>9.4152676463449687</v>
      </c>
      <c r="E99" s="99">
        <v>9.5034024502492436</v>
      </c>
      <c r="F99" s="99">
        <v>8.8226487829250235</v>
      </c>
      <c r="G99" s="99">
        <v>9.1893654932714384</v>
      </c>
      <c r="H99" s="99">
        <v>9.4852284706765264</v>
      </c>
      <c r="I99" s="99">
        <v>8.8260309452107055</v>
      </c>
      <c r="J99" s="99">
        <v>8.7123339460839713</v>
      </c>
      <c r="K99" s="99">
        <v>8.2827098564890012</v>
      </c>
      <c r="L99" s="99">
        <v>7.3097581960842852</v>
      </c>
      <c r="M99" s="99">
        <v>8.2758584249873</v>
      </c>
      <c r="N99" s="99">
        <v>8.0576412997155309</v>
      </c>
      <c r="O99" s="99">
        <v>7.7318300139127425</v>
      </c>
      <c r="P99" s="99">
        <v>7.4237731084162348</v>
      </c>
      <c r="Q99" s="99">
        <v>7.9169628613225331</v>
      </c>
      <c r="R99" s="99">
        <v>8.7338367429518389</v>
      </c>
      <c r="S99" s="99">
        <v>8.9340714130681214</v>
      </c>
      <c r="T99" s="99">
        <v>8.5182508459184234</v>
      </c>
      <c r="U99" s="99">
        <v>8.4644001201311951</v>
      </c>
      <c r="V99" s="99">
        <v>8.261425521210688</v>
      </c>
      <c r="W99" s="99">
        <v>8.5408001709103374</v>
      </c>
      <c r="X99" s="99">
        <v>8.1564926897637449</v>
      </c>
      <c r="Y99" s="99">
        <v>7.2677374400531516</v>
      </c>
      <c r="DA99" s="63" t="s">
        <v>4687</v>
      </c>
    </row>
    <row r="100" spans="1:105" ht="12" customHeight="1" x14ac:dyDescent="0.25">
      <c r="A100" s="121" t="s">
        <v>54</v>
      </c>
      <c r="B100" s="122"/>
      <c r="C100" s="123">
        <v>6.5654185163372487</v>
      </c>
      <c r="D100" s="123">
        <v>6.1208026863623299</v>
      </c>
      <c r="E100" s="123">
        <v>6.0564099530507853</v>
      </c>
      <c r="F100" s="123">
        <v>5.8395226637986477</v>
      </c>
      <c r="G100" s="123">
        <v>6.1994107498357245</v>
      </c>
      <c r="H100" s="123">
        <v>6.305714517437794</v>
      </c>
      <c r="I100" s="123">
        <v>5.8446880411061111</v>
      </c>
      <c r="J100" s="123">
        <v>5.5485613868703254</v>
      </c>
      <c r="K100" s="123">
        <v>4.8492051888907586</v>
      </c>
      <c r="L100" s="123">
        <v>4.9998841772096023</v>
      </c>
      <c r="M100" s="123">
        <v>5.0606016501638402</v>
      </c>
      <c r="N100" s="123">
        <v>4.9629545956535148</v>
      </c>
      <c r="O100" s="123">
        <v>4.6658789882289922</v>
      </c>
      <c r="P100" s="123">
        <v>4.261250223774355</v>
      </c>
      <c r="Q100" s="123">
        <v>4.5671322339445366</v>
      </c>
      <c r="R100" s="123">
        <v>4.8805727236734491</v>
      </c>
      <c r="S100" s="123">
        <v>5.352265823048743</v>
      </c>
      <c r="T100" s="123">
        <v>5.3603147256749688</v>
      </c>
      <c r="U100" s="123">
        <v>5.0961996882516898</v>
      </c>
      <c r="V100" s="123">
        <v>4.7585309672195679</v>
      </c>
      <c r="W100" s="123">
        <v>5.1193762721875897</v>
      </c>
      <c r="X100" s="123">
        <v>5.0319923058010136</v>
      </c>
      <c r="Y100" s="123">
        <v>4.7769995946859796</v>
      </c>
      <c r="DA100" s="130" t="s">
        <v>4688</v>
      </c>
    </row>
    <row r="101" spans="1:105" ht="12" customHeight="1" x14ac:dyDescent="0.25">
      <c r="A101" s="97" t="s">
        <v>203</v>
      </c>
      <c r="B101" s="98"/>
      <c r="C101" s="99">
        <v>7.1106864231838571</v>
      </c>
      <c r="D101" s="99">
        <v>6.7691331830998651</v>
      </c>
      <c r="E101" s="99">
        <v>6.4587134127563273</v>
      </c>
      <c r="F101" s="99">
        <v>5.6711383111427809</v>
      </c>
      <c r="G101" s="99">
        <v>6.8994311366549086</v>
      </c>
      <c r="H101" s="99">
        <v>6.9047608320684013</v>
      </c>
      <c r="I101" s="99">
        <v>7.8109603362181792</v>
      </c>
      <c r="J101" s="99">
        <v>7.0292452824173699</v>
      </c>
      <c r="K101" s="99">
        <v>6.6481071530435534</v>
      </c>
      <c r="L101" s="99">
        <v>5.3969880153754284</v>
      </c>
      <c r="M101" s="99">
        <v>6.8964009152008696</v>
      </c>
      <c r="N101" s="99">
        <v>6.7935303247679579</v>
      </c>
      <c r="O101" s="99">
        <v>5.990259841775476</v>
      </c>
      <c r="P101" s="99">
        <v>5.2346482690752971</v>
      </c>
      <c r="Q101" s="99">
        <v>5.7979964874768362</v>
      </c>
      <c r="R101" s="99">
        <v>5.5769914506379612</v>
      </c>
      <c r="S101" s="99">
        <v>5.8142845854422598</v>
      </c>
      <c r="T101" s="99">
        <v>6.3920898297591418</v>
      </c>
      <c r="U101" s="99">
        <v>5.9815876161827051</v>
      </c>
      <c r="V101" s="99">
        <v>5.6223074275634426</v>
      </c>
      <c r="W101" s="99">
        <v>6.5057675582980901</v>
      </c>
      <c r="X101" s="99">
        <v>5.8195381757319904</v>
      </c>
      <c r="Y101" s="99">
        <v>5.3277089216048896</v>
      </c>
      <c r="DA101" s="63" t="s">
        <v>4689</v>
      </c>
    </row>
    <row r="102" spans="1:105" ht="12" customHeight="1" x14ac:dyDescent="0.25">
      <c r="A102" s="97" t="s">
        <v>50</v>
      </c>
      <c r="B102" s="98"/>
      <c r="C102" s="99">
        <v>7.0559752673828751</v>
      </c>
      <c r="D102" s="99">
        <v>5.9774269713922603</v>
      </c>
      <c r="E102" s="99">
        <v>6.1484900251616752</v>
      </c>
      <c r="F102" s="99">
        <v>5.4383988745311918</v>
      </c>
      <c r="G102" s="99">
        <v>6.4483834007650307</v>
      </c>
      <c r="H102" s="99">
        <v>5.82029943229709</v>
      </c>
      <c r="I102" s="99">
        <v>5.6405049361571571</v>
      </c>
      <c r="J102" s="99">
        <v>4.9307249959578323</v>
      </c>
      <c r="K102" s="99">
        <v>4.8456117031511265</v>
      </c>
      <c r="L102" s="99">
        <v>4.8405723968879526</v>
      </c>
      <c r="M102" s="99">
        <v>5.2525633614419887</v>
      </c>
      <c r="N102" s="99">
        <v>4.631065932642997</v>
      </c>
      <c r="O102" s="99">
        <v>4.2283954005175346</v>
      </c>
      <c r="P102" s="99">
        <v>4.125659537171007</v>
      </c>
      <c r="Q102" s="99">
        <v>4.3201863717654492</v>
      </c>
      <c r="R102" s="99">
        <v>4.5409383433051778</v>
      </c>
      <c r="S102" s="99">
        <v>5.1385919972350536</v>
      </c>
      <c r="T102" s="99">
        <v>5.1366713193821072</v>
      </c>
      <c r="U102" s="99">
        <v>5.0760053511253984</v>
      </c>
      <c r="V102" s="99">
        <v>4.4848164880235091</v>
      </c>
      <c r="W102" s="99">
        <v>4.5533938467217165</v>
      </c>
      <c r="X102" s="99">
        <v>4.3597512689119897</v>
      </c>
      <c r="Y102" s="99">
        <v>4.0770173375354091</v>
      </c>
      <c r="DA102" s="63" t="s">
        <v>4690</v>
      </c>
    </row>
    <row r="103" spans="1:105" ht="12" customHeight="1" x14ac:dyDescent="0.25">
      <c r="A103" s="109" t="s">
        <v>120</v>
      </c>
      <c r="B103" s="33"/>
      <c r="C103" s="110">
        <v>6.3071042627340281</v>
      </c>
      <c r="D103" s="110">
        <v>6.1529821940758085</v>
      </c>
      <c r="E103" s="110">
        <v>5.9706735625510605</v>
      </c>
      <c r="F103" s="110">
        <v>6.0950033451516212</v>
      </c>
      <c r="G103" s="110">
        <v>6.0148028982823263</v>
      </c>
      <c r="H103" s="110">
        <v>6.4339088144258163</v>
      </c>
      <c r="I103" s="110">
        <v>5.7745761635999653</v>
      </c>
      <c r="J103" s="110">
        <v>5.5896099795220948</v>
      </c>
      <c r="K103" s="110">
        <v>4.671679649871014</v>
      </c>
      <c r="L103" s="110">
        <v>5.026670458149181</v>
      </c>
      <c r="M103" s="110">
        <v>4.7702120652274669</v>
      </c>
      <c r="N103" s="110">
        <v>4.8198852554409024</v>
      </c>
      <c r="O103" s="110">
        <v>4.660134412749187</v>
      </c>
      <c r="P103" s="110">
        <v>4.2105551547391737</v>
      </c>
      <c r="Q103" s="110">
        <v>4.5050527763680179</v>
      </c>
      <c r="R103" s="110">
        <v>4.9274224269476781</v>
      </c>
      <c r="S103" s="110">
        <v>5.3671310158688428</v>
      </c>
      <c r="T103" s="110">
        <v>5.2783078162081765</v>
      </c>
      <c r="U103" s="110">
        <v>4.9950086625439543</v>
      </c>
      <c r="V103" s="110">
        <v>4.7444114995202566</v>
      </c>
      <c r="W103" s="110">
        <v>5.1747100772219632</v>
      </c>
      <c r="X103" s="110">
        <v>5.22537711235735</v>
      </c>
      <c r="Y103" s="110">
        <v>5.037931426732273</v>
      </c>
      <c r="DA103" s="60" t="s">
        <v>4691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207</v>
      </c>
      <c r="B105" s="117"/>
      <c r="C105" s="118">
        <f t="shared" ref="C105:Q105" si="35">C106+C109+C111+C120</f>
        <v>52.115444525863168</v>
      </c>
      <c r="D105" s="118">
        <f t="shared" si="35"/>
        <v>91.084411874947264</v>
      </c>
      <c r="E105" s="118">
        <f t="shared" si="35"/>
        <v>94.170233533636591</v>
      </c>
      <c r="F105" s="118">
        <f t="shared" si="35"/>
        <v>102.38658673878913</v>
      </c>
      <c r="G105" s="118">
        <f t="shared" si="35"/>
        <v>101.70883971682868</v>
      </c>
      <c r="H105" s="118">
        <f t="shared" si="35"/>
        <v>89.076774561777341</v>
      </c>
      <c r="I105" s="118">
        <f t="shared" si="35"/>
        <v>77.024592043602667</v>
      </c>
      <c r="J105" s="118">
        <f t="shared" si="35"/>
        <v>78.125914019375372</v>
      </c>
      <c r="K105" s="118">
        <f t="shared" si="35"/>
        <v>84.031768985464609</v>
      </c>
      <c r="L105" s="118">
        <f t="shared" si="35"/>
        <v>101.78832974212472</v>
      </c>
      <c r="M105" s="118">
        <f t="shared" si="35"/>
        <v>96.619013364515908</v>
      </c>
      <c r="N105" s="118">
        <f t="shared" si="35"/>
        <v>101.06710838536839</v>
      </c>
      <c r="O105" s="118">
        <f t="shared" si="35"/>
        <v>91.376723489944169</v>
      </c>
      <c r="P105" s="118">
        <f t="shared" si="35"/>
        <v>82.453695488684147</v>
      </c>
      <c r="Q105" s="118">
        <f t="shared" si="35"/>
        <v>82.752477897377133</v>
      </c>
      <c r="R105" s="118">
        <f t="shared" ref="R105:V105" si="36">R106+R109+R111+R120</f>
        <v>83.349352587326536</v>
      </c>
      <c r="S105" s="118">
        <f t="shared" si="36"/>
        <v>77.705919947025478</v>
      </c>
      <c r="T105" s="118">
        <f t="shared" si="36"/>
        <v>71.62894695450241</v>
      </c>
      <c r="U105" s="118">
        <f t="shared" si="36"/>
        <v>72.244060337408087</v>
      </c>
      <c r="V105" s="118">
        <f t="shared" si="36"/>
        <v>65.985413531214618</v>
      </c>
      <c r="W105" s="118">
        <f t="shared" ref="W105:Y105" si="37">W106+W109+W111+W120</f>
        <v>64.328449196918854</v>
      </c>
      <c r="X105" s="118">
        <f t="shared" si="37"/>
        <v>55.290515616758192</v>
      </c>
      <c r="Y105" s="118">
        <f t="shared" si="37"/>
        <v>46.171509312461488</v>
      </c>
      <c r="DA105" s="129" t="s">
        <v>4692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42.112915068392709</v>
      </c>
      <c r="D106" s="123">
        <f t="shared" si="38"/>
        <v>76.804790389854091</v>
      </c>
      <c r="E106" s="123">
        <f t="shared" si="38"/>
        <v>74.958878210805935</v>
      </c>
      <c r="F106" s="123">
        <f t="shared" si="38"/>
        <v>83.612516996516575</v>
      </c>
      <c r="G106" s="123">
        <f t="shared" si="38"/>
        <v>83.056500681998855</v>
      </c>
      <c r="H106" s="123">
        <f t="shared" si="38"/>
        <v>71.011565655236026</v>
      </c>
      <c r="I106" s="123">
        <f t="shared" si="38"/>
        <v>57.470978504020771</v>
      </c>
      <c r="J106" s="123">
        <f t="shared" si="38"/>
        <v>60.618928624484276</v>
      </c>
      <c r="K106" s="123">
        <f t="shared" si="38"/>
        <v>65.91676392847171</v>
      </c>
      <c r="L106" s="123">
        <f t="shared" si="38"/>
        <v>81.554364728031629</v>
      </c>
      <c r="M106" s="123">
        <f t="shared" si="38"/>
        <v>75.019440395463803</v>
      </c>
      <c r="N106" s="123">
        <f t="shared" si="38"/>
        <v>80.424157290381217</v>
      </c>
      <c r="O106" s="123">
        <f t="shared" si="38"/>
        <v>73.579257056903117</v>
      </c>
      <c r="P106" s="123">
        <f t="shared" si="38"/>
        <v>64.85601370840395</v>
      </c>
      <c r="Q106" s="123">
        <f t="shared" si="38"/>
        <v>64.415459818022384</v>
      </c>
      <c r="R106" s="123">
        <f t="shared" ref="R106:V106" si="39">SUM(R107:R108)</f>
        <v>63.836842924010725</v>
      </c>
      <c r="S106" s="123">
        <f t="shared" si="39"/>
        <v>58.37325031579396</v>
      </c>
      <c r="T106" s="123">
        <f t="shared" si="39"/>
        <v>51.753502710923136</v>
      </c>
      <c r="U106" s="123">
        <f t="shared" si="39"/>
        <v>52.891970978793189</v>
      </c>
      <c r="V106" s="123">
        <f t="shared" si="39"/>
        <v>47.669923502421248</v>
      </c>
      <c r="W106" s="123">
        <f t="shared" ref="W106:Y106" si="40">SUM(W107:W108)</f>
        <v>43.758040796397282</v>
      </c>
      <c r="X106" s="123">
        <f t="shared" si="40"/>
        <v>34.86884162320829</v>
      </c>
      <c r="Y106" s="123">
        <f t="shared" si="40"/>
        <v>28.635404136622416</v>
      </c>
      <c r="DA106" s="130" t="s">
        <v>4693</v>
      </c>
    </row>
    <row r="107" spans="1:105" ht="12" customHeight="1" x14ac:dyDescent="0.25">
      <c r="A107" s="97" t="s">
        <v>198</v>
      </c>
      <c r="B107" s="98"/>
      <c r="C107" s="99">
        <v>42.009252139352348</v>
      </c>
      <c r="D107" s="99">
        <v>76.622753711683245</v>
      </c>
      <c r="E107" s="99">
        <v>74.68884040035158</v>
      </c>
      <c r="F107" s="99">
        <v>83.275768240493491</v>
      </c>
      <c r="G107" s="99">
        <v>82.734769444359841</v>
      </c>
      <c r="H107" s="99">
        <v>70.7882828472261</v>
      </c>
      <c r="I107" s="99">
        <v>57.326980020962459</v>
      </c>
      <c r="J107" s="99">
        <v>60.45787940787563</v>
      </c>
      <c r="K107" s="99">
        <v>65.737999097696573</v>
      </c>
      <c r="L107" s="99">
        <v>81.309037205101376</v>
      </c>
      <c r="M107" s="99">
        <v>74.73071478053437</v>
      </c>
      <c r="N107" s="99">
        <v>80.112133968717814</v>
      </c>
      <c r="O107" s="99">
        <v>73.303432723120395</v>
      </c>
      <c r="P107" s="99">
        <v>64.613492045384632</v>
      </c>
      <c r="Q107" s="99">
        <v>64.17260904957898</v>
      </c>
      <c r="R107" s="99">
        <v>63.599194015521256</v>
      </c>
      <c r="S107" s="99">
        <v>58.178069125974098</v>
      </c>
      <c r="T107" s="99">
        <v>51.568909647595618</v>
      </c>
      <c r="U107" s="99">
        <v>52.703072991444529</v>
      </c>
      <c r="V107" s="99">
        <v>47.498261026107677</v>
      </c>
      <c r="W107" s="99">
        <v>43.602248323875045</v>
      </c>
      <c r="X107" s="99">
        <v>34.749279837075193</v>
      </c>
      <c r="Y107" s="99">
        <v>28.540472958277999</v>
      </c>
      <c r="DA107" s="63" t="s">
        <v>4694</v>
      </c>
    </row>
    <row r="108" spans="1:105" ht="12" customHeight="1" x14ac:dyDescent="0.25">
      <c r="A108" s="97" t="s">
        <v>53</v>
      </c>
      <c r="B108" s="98"/>
      <c r="C108" s="99">
        <v>0.10366292904036108</v>
      </c>
      <c r="D108" s="99">
        <v>0.18203667817084762</v>
      </c>
      <c r="E108" s="99">
        <v>0.27003781045435454</v>
      </c>
      <c r="F108" s="99">
        <v>0.33674875602308435</v>
      </c>
      <c r="G108" s="99">
        <v>0.32173123763901845</v>
      </c>
      <c r="H108" s="99">
        <v>0.22328280800991973</v>
      </c>
      <c r="I108" s="99">
        <v>0.14399848305830951</v>
      </c>
      <c r="J108" s="99">
        <v>0.16104921660864618</v>
      </c>
      <c r="K108" s="99">
        <v>0.17876483077513983</v>
      </c>
      <c r="L108" s="99">
        <v>0.24532752293025142</v>
      </c>
      <c r="M108" s="99">
        <v>0.28872561492943133</v>
      </c>
      <c r="N108" s="99">
        <v>0.3120233216634003</v>
      </c>
      <c r="O108" s="99">
        <v>0.2758243337827232</v>
      </c>
      <c r="P108" s="99">
        <v>0.24252166301931818</v>
      </c>
      <c r="Q108" s="99">
        <v>0.24285076844339951</v>
      </c>
      <c r="R108" s="99">
        <v>0.2376489084894671</v>
      </c>
      <c r="S108" s="99">
        <v>0.19518118981986426</v>
      </c>
      <c r="T108" s="99">
        <v>0.18459306332751832</v>
      </c>
      <c r="U108" s="99">
        <v>0.188897987348663</v>
      </c>
      <c r="V108" s="99">
        <v>0.17166247631357376</v>
      </c>
      <c r="W108" s="99">
        <v>0.15579247252223366</v>
      </c>
      <c r="X108" s="99">
        <v>0.11956178613309679</v>
      </c>
      <c r="Y108" s="99">
        <v>9.4931178344415779E-2</v>
      </c>
      <c r="DA108" s="63" t="s">
        <v>4695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0.70350049466455877</v>
      </c>
      <c r="D109" s="123">
        <f t="shared" si="41"/>
        <v>0.78733453791525465</v>
      </c>
      <c r="E109" s="123">
        <f t="shared" si="41"/>
        <v>0.81079798988768204</v>
      </c>
      <c r="F109" s="123">
        <f t="shared" si="41"/>
        <v>0.62308045590299077</v>
      </c>
      <c r="G109" s="123">
        <f t="shared" si="41"/>
        <v>0.57697717423885209</v>
      </c>
      <c r="H109" s="123">
        <f t="shared" si="41"/>
        <v>1.2333172519432085</v>
      </c>
      <c r="I109" s="123">
        <f t="shared" si="41"/>
        <v>1.8612630488286697</v>
      </c>
      <c r="J109" s="123">
        <f t="shared" si="41"/>
        <v>0.90881837399966903</v>
      </c>
      <c r="K109" s="123">
        <f t="shared" si="41"/>
        <v>0.76030738099533501</v>
      </c>
      <c r="L109" s="123">
        <f t="shared" si="41"/>
        <v>1.3717063529108822</v>
      </c>
      <c r="M109" s="123">
        <f t="shared" si="41"/>
        <v>0.85903432185181627</v>
      </c>
      <c r="N109" s="123">
        <f t="shared" si="41"/>
        <v>0.76475224687621468</v>
      </c>
      <c r="O109" s="123">
        <f t="shared" si="41"/>
        <v>0.50886719157915206</v>
      </c>
      <c r="P109" s="123">
        <f t="shared" si="41"/>
        <v>0.26679258734109867</v>
      </c>
      <c r="Q109" s="123">
        <f t="shared" si="41"/>
        <v>0.37097665763684806</v>
      </c>
      <c r="R109" s="123">
        <f t="shared" si="41"/>
        <v>0.27946465275826537</v>
      </c>
      <c r="S109" s="123">
        <f t="shared" si="41"/>
        <v>0.641155170799245</v>
      </c>
      <c r="T109" s="123">
        <f t="shared" si="41"/>
        <v>0.49830563465621713</v>
      </c>
      <c r="U109" s="123">
        <f t="shared" si="41"/>
        <v>0.47218015305426542</v>
      </c>
      <c r="V109" s="123">
        <f t="shared" si="41"/>
        <v>0.45387931376386897</v>
      </c>
      <c r="W109" s="123">
        <f t="shared" si="41"/>
        <v>0.17912259319483889</v>
      </c>
      <c r="X109" s="123">
        <f t="shared" si="41"/>
        <v>0.42504265541249653</v>
      </c>
      <c r="Y109" s="123">
        <f t="shared" si="41"/>
        <v>0.74974126624244219</v>
      </c>
      <c r="DA109" s="130" t="s">
        <v>4696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0.70350049466455877</v>
      </c>
      <c r="D110" s="99">
        <f>RES_hhdet_in_tesh!D110/RES_summary!D$21</f>
        <v>0.78733453791525465</v>
      </c>
      <c r="E110" s="99">
        <f>RES_hhdet_in_tesh!E110/RES_summary!E$21</f>
        <v>0.81079798988768204</v>
      </c>
      <c r="F110" s="99">
        <f>RES_hhdet_in_tesh!F110/RES_summary!F$21</f>
        <v>0.62308045590299077</v>
      </c>
      <c r="G110" s="99">
        <f>RES_hhdet_in_tesh!G110/RES_summary!G$21</f>
        <v>0.57697717423885209</v>
      </c>
      <c r="H110" s="99">
        <f>RES_hhdet_in_tesh!H110/RES_summary!H$21</f>
        <v>1.2333172519432085</v>
      </c>
      <c r="I110" s="99">
        <f>RES_hhdet_in_tesh!I110/RES_summary!I$21</f>
        <v>1.8612630488286697</v>
      </c>
      <c r="J110" s="99">
        <f>RES_hhdet_in_tesh!J110/RES_summary!J$21</f>
        <v>0.90881837399966903</v>
      </c>
      <c r="K110" s="99">
        <f>RES_hhdet_in_tesh!K110/RES_summary!K$21</f>
        <v>0.76030738099533501</v>
      </c>
      <c r="L110" s="99">
        <f>RES_hhdet_in_tesh!L110/RES_summary!L$21</f>
        <v>1.3717063529108822</v>
      </c>
      <c r="M110" s="99">
        <f>RES_hhdet_in_tesh!M110/RES_summary!M$21</f>
        <v>0.85903432185181627</v>
      </c>
      <c r="N110" s="99">
        <f>RES_hhdet_in_tesh!N110/RES_summary!N$21</f>
        <v>0.76475224687621468</v>
      </c>
      <c r="O110" s="99">
        <f>RES_hhdet_in_tesh!O110/RES_summary!O$21</f>
        <v>0.50886719157915206</v>
      </c>
      <c r="P110" s="99">
        <f>RES_hhdet_in_tesh!P110/RES_summary!P$21</f>
        <v>0.26679258734109867</v>
      </c>
      <c r="Q110" s="99">
        <f>RES_hhdet_in_tesh!Q110/RES_summary!Q$21</f>
        <v>0.37097665763684806</v>
      </c>
      <c r="R110" s="99">
        <f>RES_hhdet_in_tesh!R110/RES_summary!R$21</f>
        <v>0.27946465275826537</v>
      </c>
      <c r="S110" s="99">
        <f>RES_hhdet_in_tesh!S110/RES_summary!S$21</f>
        <v>0.641155170799245</v>
      </c>
      <c r="T110" s="99">
        <f>RES_hhdet_in_tesh!T110/RES_summary!T$21</f>
        <v>0.49830563465621713</v>
      </c>
      <c r="U110" s="99">
        <f>RES_hhdet_in_tesh!U110/RES_summary!U$21</f>
        <v>0.47218015305426542</v>
      </c>
      <c r="V110" s="99">
        <f>RES_hhdet_in_tesh!V110/RES_summary!V$21</f>
        <v>0.45387931376386897</v>
      </c>
      <c r="W110" s="99">
        <f>RES_hhdet_in_tesh!W110/RES_summary!W$21</f>
        <v>0.17912259319483889</v>
      </c>
      <c r="X110" s="99">
        <f>RES_hhdet_in_tesh!X110/RES_summary!X$21</f>
        <v>0.42504265541249653</v>
      </c>
      <c r="Y110" s="99">
        <f>RES_hhdet_in_tesh!Y110/RES_summary!Y$21</f>
        <v>0.74974126624244219</v>
      </c>
      <c r="DA110" s="63" t="s">
        <v>4697</v>
      </c>
    </row>
    <row r="111" spans="1:105" ht="12" customHeight="1" x14ac:dyDescent="0.25">
      <c r="A111" s="121" t="s">
        <v>55</v>
      </c>
      <c r="B111" s="122"/>
      <c r="C111" s="123">
        <v>5.4599168022898015</v>
      </c>
      <c r="D111" s="123">
        <v>9.5579804299084294</v>
      </c>
      <c r="E111" s="123">
        <v>12.1008764453059</v>
      </c>
      <c r="F111" s="123">
        <v>12.089569475241458</v>
      </c>
      <c r="G111" s="123">
        <v>12.004342101115739</v>
      </c>
      <c r="H111" s="123">
        <v>11.310664663593707</v>
      </c>
      <c r="I111" s="123">
        <v>11.77257768498659</v>
      </c>
      <c r="J111" s="123">
        <v>11.801982472833094</v>
      </c>
      <c r="K111" s="123">
        <v>12.273096411163079</v>
      </c>
      <c r="L111" s="123">
        <v>13.835363735078817</v>
      </c>
      <c r="M111" s="123">
        <v>15.335653284882779</v>
      </c>
      <c r="N111" s="123">
        <v>14.33396035566436</v>
      </c>
      <c r="O111" s="123">
        <v>11.98708334826806</v>
      </c>
      <c r="P111" s="123">
        <v>12.212233186839804</v>
      </c>
      <c r="Q111" s="123">
        <v>12.942725740936522</v>
      </c>
      <c r="R111" s="123">
        <v>13.984725805889386</v>
      </c>
      <c r="S111" s="123">
        <v>13.274949580928448</v>
      </c>
      <c r="T111" s="123">
        <v>13.988134296501334</v>
      </c>
      <c r="U111" s="123">
        <v>13.521713905498743</v>
      </c>
      <c r="V111" s="123">
        <v>12.892339168264002</v>
      </c>
      <c r="W111" s="123">
        <v>15.030909289541707</v>
      </c>
      <c r="X111" s="123">
        <v>14.460137154209001</v>
      </c>
      <c r="Y111" s="123">
        <v>12.123967982947006</v>
      </c>
      <c r="DA111" s="130" t="s">
        <v>4698</v>
      </c>
    </row>
    <row r="112" spans="1:105" ht="12" customHeight="1" x14ac:dyDescent="0.25">
      <c r="A112" s="97" t="s">
        <v>130</v>
      </c>
      <c r="B112" s="98"/>
      <c r="C112" s="99">
        <v>5.0369394069744162</v>
      </c>
      <c r="D112" s="99">
        <v>9.6177974240252748</v>
      </c>
      <c r="E112" s="99">
        <v>10.232031829239013</v>
      </c>
      <c r="F112" s="99">
        <v>10.287952210320856</v>
      </c>
      <c r="G112" s="99">
        <v>10.71385414920608</v>
      </c>
      <c r="H112" s="99">
        <v>9.8345309717231775</v>
      </c>
      <c r="I112" s="99">
        <v>9.9020582299126865</v>
      </c>
      <c r="J112" s="99">
        <v>9.0574999183048224</v>
      </c>
      <c r="K112" s="99">
        <v>9.8283290003763319</v>
      </c>
      <c r="L112" s="99">
        <v>11.546213506536299</v>
      </c>
      <c r="M112" s="99">
        <v>12.792444411332687</v>
      </c>
      <c r="N112" s="99">
        <v>12.876345693961193</v>
      </c>
      <c r="O112" s="99">
        <v>10.674521509145011</v>
      </c>
      <c r="P112" s="99">
        <v>10.94540682263623</v>
      </c>
      <c r="Q112" s="99">
        <v>11.210658019691234</v>
      </c>
      <c r="R112" s="99">
        <v>11.587302391459914</v>
      </c>
      <c r="S112" s="99">
        <v>11.24328049657492</v>
      </c>
      <c r="T112" s="99">
        <v>11.210132567088074</v>
      </c>
      <c r="U112" s="99">
        <v>11.662285602284573</v>
      </c>
      <c r="V112" s="99">
        <v>10.570938690897249</v>
      </c>
      <c r="W112" s="99">
        <v>13.135127471705086</v>
      </c>
      <c r="X112" s="99">
        <v>11.964913165386784</v>
      </c>
      <c r="Y112" s="99">
        <v>10.433521795571128</v>
      </c>
      <c r="DA112" s="63" t="s">
        <v>4699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15.225895800335849</v>
      </c>
      <c r="F113" s="99">
        <v>22.282533398234243</v>
      </c>
      <c r="G113" s="99">
        <v>0</v>
      </c>
      <c r="H113" s="99">
        <v>17.582037814465419</v>
      </c>
      <c r="I113" s="99">
        <v>0</v>
      </c>
      <c r="J113" s="99">
        <v>15.780805014745992</v>
      </c>
      <c r="K113" s="99">
        <v>12.499685774800305</v>
      </c>
      <c r="L113" s="99">
        <v>17.475270493065675</v>
      </c>
      <c r="M113" s="99">
        <v>14.882987306087436</v>
      </c>
      <c r="N113" s="99">
        <v>16.471433561461613</v>
      </c>
      <c r="O113" s="99">
        <v>10.195309305206928</v>
      </c>
      <c r="P113" s="99">
        <v>11.758812459111027</v>
      </c>
      <c r="Q113" s="99">
        <v>11.033833110125505</v>
      </c>
      <c r="R113" s="99">
        <v>13.971657914618921</v>
      </c>
      <c r="S113" s="99">
        <v>10.634851412565492</v>
      </c>
      <c r="T113" s="99">
        <v>10.556022391653418</v>
      </c>
      <c r="U113" s="99">
        <v>10.603343511397076</v>
      </c>
      <c r="V113" s="99">
        <v>9.7854248298338007</v>
      </c>
      <c r="W113" s="99">
        <v>16.121964935794118</v>
      </c>
      <c r="X113" s="99">
        <v>10.070944888041099</v>
      </c>
      <c r="Y113" s="99">
        <v>9.0721868809185331</v>
      </c>
      <c r="DA113" s="63" t="s">
        <v>4700</v>
      </c>
    </row>
    <row r="114" spans="1:105" ht="12" customHeight="1" x14ac:dyDescent="0.25">
      <c r="A114" s="100" t="s">
        <v>198</v>
      </c>
      <c r="B114" s="101"/>
      <c r="C114" s="102">
        <v>0</v>
      </c>
      <c r="D114" s="102">
        <v>0</v>
      </c>
      <c r="E114" s="102">
        <v>6.4740030924128718</v>
      </c>
      <c r="F114" s="102">
        <v>10.197020983625896</v>
      </c>
      <c r="G114" s="102">
        <v>0</v>
      </c>
      <c r="H114" s="102">
        <v>7.8072678438522738</v>
      </c>
      <c r="I114" s="102">
        <v>0</v>
      </c>
      <c r="J114" s="102">
        <v>6.9993098330851167</v>
      </c>
      <c r="K114" s="102">
        <v>5.7938480134868113</v>
      </c>
      <c r="L114" s="102">
        <v>7.8204444912842552</v>
      </c>
      <c r="M114" s="102">
        <v>6.9515184844493749</v>
      </c>
      <c r="N114" s="102">
        <v>7.712002832354786</v>
      </c>
      <c r="O114" s="102">
        <v>4.8850220892064806</v>
      </c>
      <c r="P114" s="102">
        <v>5.3003789321725705</v>
      </c>
      <c r="Q114" s="102">
        <v>5.0867901988307747</v>
      </c>
      <c r="R114" s="102">
        <v>6.3526345231081658</v>
      </c>
      <c r="S114" s="102">
        <v>4.8903146079101898</v>
      </c>
      <c r="T114" s="102">
        <v>5.7417988282392756</v>
      </c>
      <c r="U114" s="102">
        <v>5.2142284467238289</v>
      </c>
      <c r="V114" s="102">
        <v>4.6764023803690771</v>
      </c>
      <c r="W114" s="102">
        <v>7.4232962823993551</v>
      </c>
      <c r="X114" s="102">
        <v>3.7604863269268236</v>
      </c>
      <c r="Y114" s="102">
        <v>2.7911769068950329</v>
      </c>
      <c r="DA114" s="131" t="s">
        <v>4701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8.7518927079229769</v>
      </c>
      <c r="F115" s="105">
        <v>12.085512414608345</v>
      </c>
      <c r="G115" s="105">
        <v>0</v>
      </c>
      <c r="H115" s="105">
        <v>9.7747699706131446</v>
      </c>
      <c r="I115" s="105">
        <v>0</v>
      </c>
      <c r="J115" s="105">
        <v>8.7814951816608779</v>
      </c>
      <c r="K115" s="105">
        <v>6.7058377613134938</v>
      </c>
      <c r="L115" s="105">
        <v>9.6548260017814211</v>
      </c>
      <c r="M115" s="105">
        <v>7.9314688216380596</v>
      </c>
      <c r="N115" s="105">
        <v>8.7594307291068247</v>
      </c>
      <c r="O115" s="105">
        <v>5.3102872160004484</v>
      </c>
      <c r="P115" s="105">
        <v>6.4584335269384576</v>
      </c>
      <c r="Q115" s="105">
        <v>5.9470429112947301</v>
      </c>
      <c r="R115" s="105">
        <v>7.6190233915107584</v>
      </c>
      <c r="S115" s="105">
        <v>5.7445368046553007</v>
      </c>
      <c r="T115" s="105">
        <v>4.814223563414143</v>
      </c>
      <c r="U115" s="105">
        <v>5.3891150646732484</v>
      </c>
      <c r="V115" s="105">
        <v>5.1090224494647218</v>
      </c>
      <c r="W115" s="105">
        <v>8.6986686533947672</v>
      </c>
      <c r="X115" s="105">
        <v>6.3104585611142747</v>
      </c>
      <c r="Y115" s="105">
        <v>6.2810099740234993</v>
      </c>
      <c r="DA115" s="132" t="s">
        <v>4702</v>
      </c>
    </row>
    <row r="116" spans="1:105" ht="12" customHeight="1" x14ac:dyDescent="0.25">
      <c r="A116" s="106" t="s">
        <v>122</v>
      </c>
      <c r="B116" s="101"/>
      <c r="C116" s="102">
        <v>8.9445512320310918</v>
      </c>
      <c r="D116" s="102">
        <v>8.0346330771876016</v>
      </c>
      <c r="E116" s="102">
        <v>15.642996220449451</v>
      </c>
      <c r="F116" s="102">
        <v>15.65976978197086</v>
      </c>
      <c r="G116" s="102">
        <v>15.525337772604557</v>
      </c>
      <c r="H116" s="102">
        <v>14.314402303028375</v>
      </c>
      <c r="I116" s="102">
        <v>16.257682477152247</v>
      </c>
      <c r="J116" s="102">
        <v>16.129173247223221</v>
      </c>
      <c r="K116" s="102">
        <v>15.241336683849951</v>
      </c>
      <c r="L116" s="102">
        <v>16.245171403809884</v>
      </c>
      <c r="M116" s="102">
        <v>15.940893715874077</v>
      </c>
      <c r="N116" s="102">
        <v>15.458819541806687</v>
      </c>
      <c r="O116" s="102">
        <v>14.723808927917549</v>
      </c>
      <c r="P116" s="102">
        <v>13.565535037707191</v>
      </c>
      <c r="Q116" s="102">
        <v>14.065520123788181</v>
      </c>
      <c r="R116" s="102">
        <v>15.493737466801733</v>
      </c>
      <c r="S116" s="102">
        <v>14.089422083209069</v>
      </c>
      <c r="T116" s="102">
        <v>17.072199141917896</v>
      </c>
      <c r="U116" s="102">
        <v>14.461749353958595</v>
      </c>
      <c r="V116" s="102">
        <v>15.031641910067281</v>
      </c>
      <c r="W116" s="102">
        <v>8.4994288476307283</v>
      </c>
      <c r="X116" s="102">
        <v>17.976281319301382</v>
      </c>
      <c r="Y116" s="102">
        <v>15.35087914738437</v>
      </c>
      <c r="DA116" s="131" t="s">
        <v>4703</v>
      </c>
    </row>
    <row r="117" spans="1:105" ht="12" customHeight="1" x14ac:dyDescent="0.25">
      <c r="A117" s="107" t="s">
        <v>121</v>
      </c>
      <c r="B117" s="104"/>
      <c r="C117" s="105">
        <v>12.301953163094089</v>
      </c>
      <c r="D117" s="105">
        <v>13.051790746677248</v>
      </c>
      <c r="E117" s="105">
        <v>17.874961892388793</v>
      </c>
      <c r="F117" s="105">
        <v>15.085849473914742</v>
      </c>
      <c r="G117" s="105">
        <v>16.766218585395308</v>
      </c>
      <c r="H117" s="105">
        <v>16.778981027773341</v>
      </c>
      <c r="I117" s="105">
        <v>18.628988899214594</v>
      </c>
      <c r="J117" s="105">
        <v>17.918282345977907</v>
      </c>
      <c r="K117" s="105">
        <v>16.959667959750494</v>
      </c>
      <c r="L117" s="105">
        <v>16.976868716974984</v>
      </c>
      <c r="M117" s="105">
        <v>17.692531107163205</v>
      </c>
      <c r="N117" s="105">
        <v>16.589823572618567</v>
      </c>
      <c r="O117" s="105">
        <v>14.648924898971501</v>
      </c>
      <c r="P117" s="105">
        <v>13.8556305326598</v>
      </c>
      <c r="Q117" s="105">
        <v>14.513123764034153</v>
      </c>
      <c r="R117" s="105">
        <v>15.71297851914238</v>
      </c>
      <c r="S117" s="105">
        <v>16.28375371548497</v>
      </c>
      <c r="T117" s="105">
        <v>15.658484236484998</v>
      </c>
      <c r="U117" s="105">
        <v>14.863021014696541</v>
      </c>
      <c r="V117" s="105">
        <v>14.086754862499047</v>
      </c>
      <c r="W117" s="105">
        <v>16.473219935801467</v>
      </c>
      <c r="X117" s="105">
        <v>17.962572980862969</v>
      </c>
      <c r="Y117" s="105">
        <v>15.340179548070024</v>
      </c>
      <c r="DA117" s="132" t="s">
        <v>4704</v>
      </c>
    </row>
    <row r="118" spans="1:105" ht="12" customHeight="1" x14ac:dyDescent="0.25">
      <c r="A118" s="108" t="s">
        <v>53</v>
      </c>
      <c r="B118" s="98"/>
      <c r="C118" s="99">
        <v>1.9623034589930635</v>
      </c>
      <c r="D118" s="99">
        <v>2.4356711472756167</v>
      </c>
      <c r="E118" s="99">
        <v>7.6167185684220033</v>
      </c>
      <c r="F118" s="99">
        <v>5.5993318481343151</v>
      </c>
      <c r="G118" s="99">
        <v>7.0123362732263175</v>
      </c>
      <c r="H118" s="99">
        <v>6.9198548465568939</v>
      </c>
      <c r="I118" s="99">
        <v>8.9661767103532259</v>
      </c>
      <c r="J118" s="99">
        <v>7.8801332449665589</v>
      </c>
      <c r="K118" s="99">
        <v>7.6299852006356046</v>
      </c>
      <c r="L118" s="99">
        <v>7.584613486390432</v>
      </c>
      <c r="M118" s="99">
        <v>8.25539950202994</v>
      </c>
      <c r="N118" s="99">
        <v>7.7134209069023765</v>
      </c>
      <c r="O118" s="99">
        <v>7.097607126003636</v>
      </c>
      <c r="P118" s="99">
        <v>5.9998890966933676</v>
      </c>
      <c r="Q118" s="99">
        <v>6.2646549370244529</v>
      </c>
      <c r="R118" s="99">
        <v>6.860211593576798</v>
      </c>
      <c r="S118" s="99">
        <v>7.5052010043063708</v>
      </c>
      <c r="T118" s="99">
        <v>6.9712035365400036</v>
      </c>
      <c r="U118" s="99">
        <v>6.5387428817926132</v>
      </c>
      <c r="V118" s="99">
        <v>5.7612895825018757</v>
      </c>
      <c r="W118" s="99">
        <v>7.3570895922750168</v>
      </c>
      <c r="X118" s="99">
        <v>7.5258561778536954</v>
      </c>
      <c r="Y118" s="99">
        <v>5.6994602165574859</v>
      </c>
      <c r="DA118" s="63" t="s">
        <v>4705</v>
      </c>
    </row>
    <row r="119" spans="1:105" ht="12" customHeight="1" x14ac:dyDescent="0.25">
      <c r="A119" s="108" t="s">
        <v>52</v>
      </c>
      <c r="B119" s="98"/>
      <c r="C119" s="99">
        <v>10.339649704101022</v>
      </c>
      <c r="D119" s="99">
        <v>10.616119599401632</v>
      </c>
      <c r="E119" s="99">
        <v>10.258243323966791</v>
      </c>
      <c r="F119" s="99">
        <v>9.4865176257804276</v>
      </c>
      <c r="G119" s="99">
        <v>9.7538823121689848</v>
      </c>
      <c r="H119" s="99">
        <v>9.8591261812164444</v>
      </c>
      <c r="I119" s="99">
        <v>9.6628121888613645</v>
      </c>
      <c r="J119" s="99">
        <v>10.038149101011344</v>
      </c>
      <c r="K119" s="99">
        <v>9.3296827591148901</v>
      </c>
      <c r="L119" s="99">
        <v>9.3922552305845528</v>
      </c>
      <c r="M119" s="99">
        <v>9.437131605133267</v>
      </c>
      <c r="N119" s="99">
        <v>8.8764026657161921</v>
      </c>
      <c r="O119" s="99">
        <v>7.5513177729678684</v>
      </c>
      <c r="P119" s="99">
        <v>7.8557414359664355</v>
      </c>
      <c r="Q119" s="99">
        <v>8.2484688270097006</v>
      </c>
      <c r="R119" s="99">
        <v>8.8527669255655859</v>
      </c>
      <c r="S119" s="99">
        <v>8.7785527111785981</v>
      </c>
      <c r="T119" s="99">
        <v>8.6872806999449921</v>
      </c>
      <c r="U119" s="99">
        <v>8.3242781329039293</v>
      </c>
      <c r="V119" s="99">
        <v>8.3254652799971751</v>
      </c>
      <c r="W119" s="99">
        <v>9.11613034352645</v>
      </c>
      <c r="X119" s="99">
        <v>10.436716803009276</v>
      </c>
      <c r="Y119" s="99">
        <v>9.6407193315125372</v>
      </c>
      <c r="DA119" s="63" t="s">
        <v>4706</v>
      </c>
    </row>
    <row r="120" spans="1:105" ht="12" customHeight="1" x14ac:dyDescent="0.25">
      <c r="A120" s="121" t="s">
        <v>54</v>
      </c>
      <c r="B120" s="122"/>
      <c r="C120" s="123">
        <v>3.8391121605160934</v>
      </c>
      <c r="D120" s="123">
        <v>3.9343065172694884</v>
      </c>
      <c r="E120" s="123">
        <v>6.2996808876370656</v>
      </c>
      <c r="F120" s="123">
        <v>6.0614198111281032</v>
      </c>
      <c r="G120" s="123">
        <v>6.0710197594752309</v>
      </c>
      <c r="H120" s="123">
        <v>5.5212269910043918</v>
      </c>
      <c r="I120" s="123">
        <v>5.9197728057666348</v>
      </c>
      <c r="J120" s="123">
        <v>4.7961845480583305</v>
      </c>
      <c r="K120" s="123">
        <v>5.081601264834493</v>
      </c>
      <c r="L120" s="123">
        <v>5.0268949261033971</v>
      </c>
      <c r="M120" s="123">
        <v>5.4048853623174953</v>
      </c>
      <c r="N120" s="123">
        <v>5.5442384924465955</v>
      </c>
      <c r="O120" s="123">
        <v>5.3015158931938338</v>
      </c>
      <c r="P120" s="123">
        <v>5.1186560060992967</v>
      </c>
      <c r="Q120" s="123">
        <v>5.023315680781379</v>
      </c>
      <c r="R120" s="123">
        <v>5.2483192046681699</v>
      </c>
      <c r="S120" s="123">
        <v>5.4165648795038299</v>
      </c>
      <c r="T120" s="123">
        <v>5.3890043124217231</v>
      </c>
      <c r="U120" s="123">
        <v>5.3581953000618823</v>
      </c>
      <c r="V120" s="123">
        <v>4.9692715467655004</v>
      </c>
      <c r="W120" s="123">
        <v>5.3603765177850322</v>
      </c>
      <c r="X120" s="123">
        <v>5.5364941839284052</v>
      </c>
      <c r="Y120" s="123">
        <v>4.6623959266496255</v>
      </c>
      <c r="DA120" s="130" t="s">
        <v>4707</v>
      </c>
    </row>
    <row r="121" spans="1:105" ht="12" customHeight="1" x14ac:dyDescent="0.25">
      <c r="A121" s="97" t="s">
        <v>50</v>
      </c>
      <c r="B121" s="98"/>
      <c r="C121" s="99">
        <v>3.7213272791212799</v>
      </c>
      <c r="D121" s="99">
        <v>4.1227784715047138</v>
      </c>
      <c r="E121" s="99">
        <v>5.0081389651330319</v>
      </c>
      <c r="F121" s="99">
        <v>4.8076447631923624</v>
      </c>
      <c r="G121" s="99">
        <v>5.7259688060689733</v>
      </c>
      <c r="H121" s="99">
        <v>4.580540548656276</v>
      </c>
      <c r="I121" s="99">
        <v>5.547214783969598</v>
      </c>
      <c r="J121" s="99">
        <v>3.1782756280231101</v>
      </c>
      <c r="K121" s="99">
        <v>3.9371850531920374</v>
      </c>
      <c r="L121" s="99">
        <v>3.0188745939717925</v>
      </c>
      <c r="M121" s="99">
        <v>4.4077203863389371</v>
      </c>
      <c r="N121" s="99">
        <v>5.3554231654606577</v>
      </c>
      <c r="O121" s="99">
        <v>5.070037263204533</v>
      </c>
      <c r="P121" s="99">
        <v>4.9806616699716093</v>
      </c>
      <c r="Q121" s="99">
        <v>4.9831960253661531</v>
      </c>
      <c r="R121" s="99">
        <v>5.3520947011709872</v>
      </c>
      <c r="S121" s="99">
        <v>5.0900521693148955</v>
      </c>
      <c r="T121" s="99">
        <v>5.4976315015075192</v>
      </c>
      <c r="U121" s="99">
        <v>5.6918657010484797</v>
      </c>
      <c r="V121" s="99">
        <v>5.0842444582843989</v>
      </c>
      <c r="W121" s="99">
        <v>5.179280524038016</v>
      </c>
      <c r="X121" s="99">
        <v>4.5097403847644788</v>
      </c>
      <c r="Y121" s="99">
        <v>3.7024941574161518</v>
      </c>
      <c r="DA121" s="63" t="s">
        <v>4708</v>
      </c>
    </row>
    <row r="122" spans="1:105" ht="12" customHeight="1" x14ac:dyDescent="0.25">
      <c r="A122" s="109" t="s">
        <v>120</v>
      </c>
      <c r="B122" s="33"/>
      <c r="C122" s="110">
        <v>4.5013876313528032</v>
      </c>
      <c r="D122" s="110">
        <v>3.1180107684626179</v>
      </c>
      <c r="E122" s="110">
        <v>7.0746060411394867</v>
      </c>
      <c r="F122" s="110">
        <v>6.8278785196775011</v>
      </c>
      <c r="G122" s="110">
        <v>6.4748623560582139</v>
      </c>
      <c r="H122" s="110">
        <v>6.865378014685966</v>
      </c>
      <c r="I122" s="110">
        <v>6.5699752580933684</v>
      </c>
      <c r="J122" s="110">
        <v>6.5443666538626184</v>
      </c>
      <c r="K122" s="110">
        <v>6.2536492562349144</v>
      </c>
      <c r="L122" s="110">
        <v>6.184476632721835</v>
      </c>
      <c r="M122" s="110">
        <v>5.5767288127232844</v>
      </c>
      <c r="N122" s="110">
        <v>5.6028119443981845</v>
      </c>
      <c r="O122" s="110">
        <v>5.4512524708594636</v>
      </c>
      <c r="P122" s="110">
        <v>5.1853955981119704</v>
      </c>
      <c r="Q122" s="110">
        <v>5.0362474933829864</v>
      </c>
      <c r="R122" s="110">
        <v>5.2190277338810844</v>
      </c>
      <c r="S122" s="110">
        <v>5.620870337318788</v>
      </c>
      <c r="T122" s="110">
        <v>5.3415595818562194</v>
      </c>
      <c r="U122" s="110">
        <v>5.2179110697183493</v>
      </c>
      <c r="V122" s="110">
        <v>4.9225158960811477</v>
      </c>
      <c r="W122" s="110">
        <v>5.4548959180301866</v>
      </c>
      <c r="X122" s="110">
        <v>6.2756658041806377</v>
      </c>
      <c r="Y122" s="110">
        <v>5.6044236629387507</v>
      </c>
      <c r="DA122" s="60" t="s">
        <v>4709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209</v>
      </c>
      <c r="B124" s="117"/>
      <c r="C124" s="118">
        <f t="shared" ref="C124:Q124" si="42">C125+C128+C130+C139</f>
        <v>109.29055532076525</v>
      </c>
      <c r="D124" s="118">
        <f t="shared" si="42"/>
        <v>118.73591818095757</v>
      </c>
      <c r="E124" s="118">
        <f t="shared" si="42"/>
        <v>113.65283336481026</v>
      </c>
      <c r="F124" s="118">
        <f t="shared" si="42"/>
        <v>113.68657130420738</v>
      </c>
      <c r="G124" s="118">
        <f t="shared" si="42"/>
        <v>108.30268649382677</v>
      </c>
      <c r="H124" s="118">
        <f t="shared" si="42"/>
        <v>106.27984457849595</v>
      </c>
      <c r="I124" s="118">
        <f t="shared" si="42"/>
        <v>99.707209236197457</v>
      </c>
      <c r="J124" s="118">
        <f t="shared" si="42"/>
        <v>103.35511714432342</v>
      </c>
      <c r="K124" s="118">
        <f t="shared" si="42"/>
        <v>96.529791456853104</v>
      </c>
      <c r="L124" s="118">
        <f t="shared" si="42"/>
        <v>100.22592908195909</v>
      </c>
      <c r="M124" s="118">
        <f t="shared" si="42"/>
        <v>90.61037628966983</v>
      </c>
      <c r="N124" s="118">
        <f t="shared" si="42"/>
        <v>90.106599406521468</v>
      </c>
      <c r="O124" s="118">
        <f t="shared" si="42"/>
        <v>92.606053338172629</v>
      </c>
      <c r="P124" s="118">
        <f t="shared" si="42"/>
        <v>81.778129269291668</v>
      </c>
      <c r="Q124" s="118">
        <f t="shared" si="42"/>
        <v>83.282698560495817</v>
      </c>
      <c r="R124" s="118">
        <f t="shared" ref="R124:V124" si="43">R125+R128+R130+R139</f>
        <v>84.883732520992197</v>
      </c>
      <c r="S124" s="118">
        <f t="shared" si="43"/>
        <v>86.009641693458605</v>
      </c>
      <c r="T124" s="118">
        <f t="shared" si="43"/>
        <v>84.135502698370303</v>
      </c>
      <c r="U124" s="118">
        <f t="shared" si="43"/>
        <v>75.360793001882442</v>
      </c>
      <c r="V124" s="118">
        <f t="shared" si="43"/>
        <v>69.274366897951623</v>
      </c>
      <c r="W124" s="118">
        <f t="shared" ref="W124:Y124" si="44">W125+W128+W130+W139</f>
        <v>71.73565817645239</v>
      </c>
      <c r="X124" s="118">
        <f t="shared" si="44"/>
        <v>56.721456027307894</v>
      </c>
      <c r="Y124" s="118">
        <f t="shared" si="44"/>
        <v>47.071339402704666</v>
      </c>
      <c r="DA124" s="129" t="s">
        <v>4710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94.234761124109511</v>
      </c>
      <c r="D125" s="123">
        <f t="shared" si="45"/>
        <v>102.08936911594873</v>
      </c>
      <c r="E125" s="123">
        <f t="shared" si="45"/>
        <v>96.690331341212499</v>
      </c>
      <c r="F125" s="123">
        <f t="shared" si="45"/>
        <v>94.818218142291087</v>
      </c>
      <c r="G125" s="123">
        <f t="shared" si="45"/>
        <v>90.220794318847737</v>
      </c>
      <c r="H125" s="123">
        <f t="shared" si="45"/>
        <v>87.450189467975648</v>
      </c>
      <c r="I125" s="123">
        <f t="shared" si="45"/>
        <v>81.233466737514689</v>
      </c>
      <c r="J125" s="123">
        <f t="shared" si="45"/>
        <v>87.260221106527112</v>
      </c>
      <c r="K125" s="123">
        <f t="shared" si="45"/>
        <v>80.020385320282074</v>
      </c>
      <c r="L125" s="123">
        <f t="shared" si="45"/>
        <v>83.394429271586475</v>
      </c>
      <c r="M125" s="123">
        <f t="shared" si="45"/>
        <v>73.692879891535441</v>
      </c>
      <c r="N125" s="123">
        <f t="shared" si="45"/>
        <v>73.168745047320286</v>
      </c>
      <c r="O125" s="123">
        <f t="shared" si="45"/>
        <v>76.849817587699334</v>
      </c>
      <c r="P125" s="123">
        <f t="shared" si="45"/>
        <v>65.671471012009775</v>
      </c>
      <c r="Q125" s="123">
        <f t="shared" si="45"/>
        <v>66.567781841124642</v>
      </c>
      <c r="R125" s="123">
        <f t="shared" ref="R125:V125" si="46">SUM(R126:R127)</f>
        <v>67.650799359106827</v>
      </c>
      <c r="S125" s="123">
        <f t="shared" si="46"/>
        <v>68.302732411215203</v>
      </c>
      <c r="T125" s="123">
        <f t="shared" si="46"/>
        <v>67.880926149628735</v>
      </c>
      <c r="U125" s="123">
        <f t="shared" si="46"/>
        <v>59.185658541134259</v>
      </c>
      <c r="V125" s="123">
        <f t="shared" si="46"/>
        <v>53.734813581379818</v>
      </c>
      <c r="W125" s="123">
        <f t="shared" ref="W125:Y125" si="47">SUM(W126:W127)</f>
        <v>54.728777011785624</v>
      </c>
      <c r="X125" s="123">
        <f t="shared" si="47"/>
        <v>42.052228681368518</v>
      </c>
      <c r="Y125" s="123">
        <f t="shared" si="47"/>
        <v>32.560526140168761</v>
      </c>
      <c r="DA125" s="130" t="s">
        <v>4711</v>
      </c>
    </row>
    <row r="126" spans="1:105" ht="12" customHeight="1" x14ac:dyDescent="0.25">
      <c r="A126" s="97" t="s">
        <v>199</v>
      </c>
      <c r="B126" s="98"/>
      <c r="C126" s="99">
        <v>93.835550243465178</v>
      </c>
      <c r="D126" s="99">
        <v>101.63308267160208</v>
      </c>
      <c r="E126" s="99">
        <v>96.268703960582869</v>
      </c>
      <c r="F126" s="99">
        <v>94.403914202776818</v>
      </c>
      <c r="G126" s="99">
        <v>89.840274671233502</v>
      </c>
      <c r="H126" s="99">
        <v>87.090615562398881</v>
      </c>
      <c r="I126" s="99">
        <v>80.921841438816386</v>
      </c>
      <c r="J126" s="99">
        <v>86.930527821401839</v>
      </c>
      <c r="K126" s="99">
        <v>79.728625748672059</v>
      </c>
      <c r="L126" s="99">
        <v>83.089125677198993</v>
      </c>
      <c r="M126" s="99">
        <v>73.426189256736862</v>
      </c>
      <c r="N126" s="99">
        <v>72.901293369368744</v>
      </c>
      <c r="O126" s="99">
        <v>76.570067734897847</v>
      </c>
      <c r="P126" s="99">
        <v>65.419596340404979</v>
      </c>
      <c r="Q126" s="99">
        <v>66.31659560187903</v>
      </c>
      <c r="R126" s="99">
        <v>67.402993586100422</v>
      </c>
      <c r="S126" s="99">
        <v>68.056416623501718</v>
      </c>
      <c r="T126" s="99">
        <v>67.634126662853262</v>
      </c>
      <c r="U126" s="99">
        <v>58.973831523175349</v>
      </c>
      <c r="V126" s="99">
        <v>53.543027833972324</v>
      </c>
      <c r="W126" s="99">
        <v>54.537506624845555</v>
      </c>
      <c r="X126" s="99">
        <v>41.913198250528453</v>
      </c>
      <c r="Y126" s="99">
        <v>32.454535033016064</v>
      </c>
      <c r="DA126" s="63" t="s">
        <v>4712</v>
      </c>
    </row>
    <row r="127" spans="1:105" ht="12" customHeight="1" x14ac:dyDescent="0.25">
      <c r="A127" s="97" t="s">
        <v>53</v>
      </c>
      <c r="B127" s="98"/>
      <c r="C127" s="99">
        <v>0.39921088064433441</v>
      </c>
      <c r="D127" s="99">
        <v>0.45628644434665028</v>
      </c>
      <c r="E127" s="99">
        <v>0.42162738062963673</v>
      </c>
      <c r="F127" s="99">
        <v>0.41430393951426336</v>
      </c>
      <c r="G127" s="99">
        <v>0.38051964761423646</v>
      </c>
      <c r="H127" s="99">
        <v>0.35957390557676905</v>
      </c>
      <c r="I127" s="99">
        <v>0.31162529869830885</v>
      </c>
      <c r="J127" s="99">
        <v>0.32969328512526702</v>
      </c>
      <c r="K127" s="99">
        <v>0.29175957161000948</v>
      </c>
      <c r="L127" s="99">
        <v>0.30530359438747823</v>
      </c>
      <c r="M127" s="99">
        <v>0.2666906347985783</v>
      </c>
      <c r="N127" s="99">
        <v>0.2674516779515439</v>
      </c>
      <c r="O127" s="99">
        <v>0.27974985280148429</v>
      </c>
      <c r="P127" s="99">
        <v>0.25187467160480209</v>
      </c>
      <c r="Q127" s="99">
        <v>0.25118623924561573</v>
      </c>
      <c r="R127" s="99">
        <v>0.24780577300640805</v>
      </c>
      <c r="S127" s="99">
        <v>0.24631578771349041</v>
      </c>
      <c r="T127" s="99">
        <v>0.24679948677547392</v>
      </c>
      <c r="U127" s="99">
        <v>0.21182701795890727</v>
      </c>
      <c r="V127" s="99">
        <v>0.19178574740749293</v>
      </c>
      <c r="W127" s="99">
        <v>0.19127038694007051</v>
      </c>
      <c r="X127" s="99">
        <v>0.13903043084006833</v>
      </c>
      <c r="Y127" s="99">
        <v>0.10599110715269687</v>
      </c>
      <c r="DA127" s="63" t="s">
        <v>4713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0.19763931032057858</v>
      </c>
      <c r="D128" s="123">
        <f t="shared" si="48"/>
        <v>0.10049240173586742</v>
      </c>
      <c r="E128" s="123">
        <f t="shared" si="48"/>
        <v>0.35003781753230384</v>
      </c>
      <c r="F128" s="123">
        <f t="shared" si="48"/>
        <v>0.58210048869119968</v>
      </c>
      <c r="G128" s="123">
        <f t="shared" si="48"/>
        <v>0.47208479703585343</v>
      </c>
      <c r="H128" s="123">
        <f t="shared" si="48"/>
        <v>0.85751692243566224</v>
      </c>
      <c r="I128" s="123">
        <f t="shared" si="48"/>
        <v>0.76917719858202727</v>
      </c>
      <c r="J128" s="123">
        <f t="shared" si="48"/>
        <v>0.43838115773894054</v>
      </c>
      <c r="K128" s="123">
        <f t="shared" si="48"/>
        <v>0.6005073049092603</v>
      </c>
      <c r="L128" s="123">
        <f t="shared" si="48"/>
        <v>0.72677588523535819</v>
      </c>
      <c r="M128" s="123">
        <f t="shared" si="48"/>
        <v>0.75470168440863838</v>
      </c>
      <c r="N128" s="123">
        <f t="shared" si="48"/>
        <v>1.2097520787178921</v>
      </c>
      <c r="O128" s="123">
        <f t="shared" si="48"/>
        <v>0.69341750632723165</v>
      </c>
      <c r="P128" s="123">
        <f t="shared" si="48"/>
        <v>0.37445964622841527</v>
      </c>
      <c r="Q128" s="123">
        <f t="shared" si="48"/>
        <v>0.43472576835141125</v>
      </c>
      <c r="R128" s="123">
        <f t="shared" si="48"/>
        <v>0.5988298316966294</v>
      </c>
      <c r="S128" s="123">
        <f t="shared" si="48"/>
        <v>0.65973174071074392</v>
      </c>
      <c r="T128" s="123">
        <f t="shared" si="48"/>
        <v>0.85819712077514942</v>
      </c>
      <c r="U128" s="123">
        <f t="shared" si="48"/>
        <v>0.68277730704850426</v>
      </c>
      <c r="V128" s="123">
        <f t="shared" si="48"/>
        <v>0.54128866355468597</v>
      </c>
      <c r="W128" s="123">
        <f t="shared" si="48"/>
        <v>0.5760258575624766</v>
      </c>
      <c r="X128" s="123">
        <f t="shared" si="48"/>
        <v>0.4816628705002734</v>
      </c>
      <c r="Y128" s="123">
        <f t="shared" si="48"/>
        <v>0.53520152047695557</v>
      </c>
      <c r="DA128" s="130" t="s">
        <v>4714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0.19763931032057858</v>
      </c>
      <c r="D129" s="99">
        <f>RES_hhdet_in_tesh!D129/RES_summary!D$21</f>
        <v>0.10049240173586742</v>
      </c>
      <c r="E129" s="99">
        <f>RES_hhdet_in_tesh!E129/RES_summary!E$21</f>
        <v>0.35003781753230384</v>
      </c>
      <c r="F129" s="99">
        <f>RES_hhdet_in_tesh!F129/RES_summary!F$21</f>
        <v>0.58210048869119968</v>
      </c>
      <c r="G129" s="99">
        <f>RES_hhdet_in_tesh!G129/RES_summary!G$21</f>
        <v>0.47208479703585343</v>
      </c>
      <c r="H129" s="99">
        <f>RES_hhdet_in_tesh!H129/RES_summary!H$21</f>
        <v>0.85751692243566224</v>
      </c>
      <c r="I129" s="99">
        <f>RES_hhdet_in_tesh!I129/RES_summary!I$21</f>
        <v>0.76917719858202727</v>
      </c>
      <c r="J129" s="99">
        <f>RES_hhdet_in_tesh!J129/RES_summary!J$21</f>
        <v>0.43838115773894054</v>
      </c>
      <c r="K129" s="99">
        <f>RES_hhdet_in_tesh!K129/RES_summary!K$21</f>
        <v>0.6005073049092603</v>
      </c>
      <c r="L129" s="99">
        <f>RES_hhdet_in_tesh!L129/RES_summary!L$21</f>
        <v>0.72677588523535819</v>
      </c>
      <c r="M129" s="99">
        <f>RES_hhdet_in_tesh!M129/RES_summary!M$21</f>
        <v>0.75470168440863838</v>
      </c>
      <c r="N129" s="99">
        <f>RES_hhdet_in_tesh!N129/RES_summary!N$21</f>
        <v>1.2097520787178921</v>
      </c>
      <c r="O129" s="99">
        <f>RES_hhdet_in_tesh!O129/RES_summary!O$21</f>
        <v>0.69341750632723165</v>
      </c>
      <c r="P129" s="99">
        <f>RES_hhdet_in_tesh!P129/RES_summary!P$21</f>
        <v>0.37445964622841527</v>
      </c>
      <c r="Q129" s="99">
        <f>RES_hhdet_in_tesh!Q129/RES_summary!Q$21</f>
        <v>0.43472576835141125</v>
      </c>
      <c r="R129" s="99">
        <f>RES_hhdet_in_tesh!R129/RES_summary!R$21</f>
        <v>0.5988298316966294</v>
      </c>
      <c r="S129" s="99">
        <f>RES_hhdet_in_tesh!S129/RES_summary!S$21</f>
        <v>0.65973174071074392</v>
      </c>
      <c r="T129" s="99">
        <f>RES_hhdet_in_tesh!T129/RES_summary!T$21</f>
        <v>0.85819712077514942</v>
      </c>
      <c r="U129" s="99">
        <f>RES_hhdet_in_tesh!U129/RES_summary!U$21</f>
        <v>0.68277730704850426</v>
      </c>
      <c r="V129" s="99">
        <f>RES_hhdet_in_tesh!V129/RES_summary!V$21</f>
        <v>0.54128866355468597</v>
      </c>
      <c r="W129" s="99">
        <f>RES_hhdet_in_tesh!W129/RES_summary!W$21</f>
        <v>0.5760258575624766</v>
      </c>
      <c r="X129" s="99">
        <f>RES_hhdet_in_tesh!X129/RES_summary!X$21</f>
        <v>0.4816628705002734</v>
      </c>
      <c r="Y129" s="99">
        <f>RES_hhdet_in_tesh!Y129/RES_summary!Y$21</f>
        <v>0.53520152047695557</v>
      </c>
      <c r="DA129" s="63" t="s">
        <v>4715</v>
      </c>
    </row>
    <row r="130" spans="1:105" ht="12" customHeight="1" x14ac:dyDescent="0.25">
      <c r="A130" s="121" t="s">
        <v>55</v>
      </c>
      <c r="B130" s="122"/>
      <c r="C130" s="123">
        <v>10.543943492468252</v>
      </c>
      <c r="D130" s="123">
        <v>12.054774595629818</v>
      </c>
      <c r="E130" s="123">
        <v>11.698345072377093</v>
      </c>
      <c r="F130" s="123">
        <v>12.994738228905495</v>
      </c>
      <c r="G130" s="123">
        <v>12.30157644276402</v>
      </c>
      <c r="H130" s="123">
        <v>12.735216142266134</v>
      </c>
      <c r="I130" s="123">
        <v>12.668110509780979</v>
      </c>
      <c r="J130" s="123">
        <v>11.294911385235379</v>
      </c>
      <c r="K130" s="123">
        <v>11.44033545097062</v>
      </c>
      <c r="L130" s="123">
        <v>11.337945611107084</v>
      </c>
      <c r="M130" s="123">
        <v>11.730760703763435</v>
      </c>
      <c r="N130" s="123">
        <v>11.277155634526181</v>
      </c>
      <c r="O130" s="123">
        <v>10.878959994664886</v>
      </c>
      <c r="P130" s="123">
        <v>11.56881681927198</v>
      </c>
      <c r="Q130" s="123">
        <v>12.010349506282228</v>
      </c>
      <c r="R130" s="123">
        <v>12.342176565775297</v>
      </c>
      <c r="S130" s="123">
        <v>12.611699676724539</v>
      </c>
      <c r="T130" s="123">
        <v>11.511251250081923</v>
      </c>
      <c r="U130" s="123">
        <v>11.369307905783524</v>
      </c>
      <c r="V130" s="123">
        <v>10.782485966235649</v>
      </c>
      <c r="W130" s="123">
        <v>12.014696239986005</v>
      </c>
      <c r="X130" s="123">
        <v>10.229666052783761</v>
      </c>
      <c r="Y130" s="123">
        <v>9.915809354909717</v>
      </c>
      <c r="DA130" s="130" t="s">
        <v>4716</v>
      </c>
    </row>
    <row r="131" spans="1:105" ht="12" customHeight="1" x14ac:dyDescent="0.25">
      <c r="A131" s="97" t="s">
        <v>128</v>
      </c>
      <c r="B131" s="98"/>
      <c r="C131" s="99">
        <v>9.1800569475341742</v>
      </c>
      <c r="D131" s="99">
        <v>10.317410073193427</v>
      </c>
      <c r="E131" s="99">
        <v>10.233302755408873</v>
      </c>
      <c r="F131" s="99">
        <v>11.381834309724983</v>
      </c>
      <c r="G131" s="99">
        <v>10.13284743703025</v>
      </c>
      <c r="H131" s="99">
        <v>10.647330754173067</v>
      </c>
      <c r="I131" s="99">
        <v>11.273223730527768</v>
      </c>
      <c r="J131" s="99">
        <v>10.759634683356854</v>
      </c>
      <c r="K131" s="99">
        <v>10.536602323571307</v>
      </c>
      <c r="L131" s="99">
        <v>10.519568353453572</v>
      </c>
      <c r="M131" s="99">
        <v>10.939390302414514</v>
      </c>
      <c r="N131" s="99">
        <v>10.194300191981455</v>
      </c>
      <c r="O131" s="99">
        <v>10.016652650190114</v>
      </c>
      <c r="P131" s="99">
        <v>10.270305260083747</v>
      </c>
      <c r="Q131" s="99">
        <v>10.356126133759204</v>
      </c>
      <c r="R131" s="99">
        <v>11.147501633778186</v>
      </c>
      <c r="S131" s="99">
        <v>11.427457413425682</v>
      </c>
      <c r="T131" s="99">
        <v>11.022361469764855</v>
      </c>
      <c r="U131" s="99">
        <v>10.722203917687279</v>
      </c>
      <c r="V131" s="99">
        <v>10.208470383578167</v>
      </c>
      <c r="W131" s="99">
        <v>11.591457960682316</v>
      </c>
      <c r="X131" s="99">
        <v>9.6119043151891237</v>
      </c>
      <c r="Y131" s="99">
        <v>9.1465574314874143</v>
      </c>
      <c r="DA131" s="63" t="s">
        <v>4717</v>
      </c>
    </row>
    <row r="132" spans="1:105" ht="12" customHeight="1" x14ac:dyDescent="0.25">
      <c r="A132" s="97" t="s">
        <v>127</v>
      </c>
      <c r="B132" s="98"/>
      <c r="C132" s="99">
        <v>10.805014956103356</v>
      </c>
      <c r="D132" s="99">
        <v>11.885692814584655</v>
      </c>
      <c r="E132" s="99">
        <v>12.669831755772938</v>
      </c>
      <c r="F132" s="99">
        <v>14.648845323909491</v>
      </c>
      <c r="G132" s="99">
        <v>13.387259113677779</v>
      </c>
      <c r="H132" s="99">
        <v>12.62176083541868</v>
      </c>
      <c r="I132" s="99">
        <v>13.604553768983568</v>
      </c>
      <c r="J132" s="99">
        <v>12.771015081112962</v>
      </c>
      <c r="K132" s="99">
        <v>11.870099522658299</v>
      </c>
      <c r="L132" s="99">
        <v>12.110231931034999</v>
      </c>
      <c r="M132" s="99">
        <v>13.853574680126908</v>
      </c>
      <c r="N132" s="99">
        <v>11.289443183495573</v>
      </c>
      <c r="O132" s="99">
        <v>10.909521943867922</v>
      </c>
      <c r="P132" s="99">
        <v>11.273544612162151</v>
      </c>
      <c r="Q132" s="99">
        <v>11.067854121178721</v>
      </c>
      <c r="R132" s="99">
        <v>12.610498675152389</v>
      </c>
      <c r="S132" s="99">
        <v>12.216578545942573</v>
      </c>
      <c r="T132" s="99">
        <v>10.778249859786351</v>
      </c>
      <c r="U132" s="99">
        <v>11.637632503579757</v>
      </c>
      <c r="V132" s="99">
        <v>10.682056457188699</v>
      </c>
      <c r="W132" s="99">
        <v>12.797529659876057</v>
      </c>
      <c r="X132" s="99">
        <v>9.3083825202558224</v>
      </c>
      <c r="Y132" s="99">
        <v>8.0655445981987341</v>
      </c>
      <c r="DA132" s="63" t="s">
        <v>4718</v>
      </c>
    </row>
    <row r="133" spans="1:105" ht="12" customHeight="1" x14ac:dyDescent="0.25">
      <c r="A133" s="100" t="s">
        <v>199</v>
      </c>
      <c r="B133" s="101"/>
      <c r="C133" s="102">
        <v>5.2724549248804156</v>
      </c>
      <c r="D133" s="102">
        <v>5.8398197369842508</v>
      </c>
      <c r="E133" s="102">
        <v>6.0211119517827356</v>
      </c>
      <c r="F133" s="102">
        <v>6.6254935430104016</v>
      </c>
      <c r="G133" s="102">
        <v>6.2799298725988137</v>
      </c>
      <c r="H133" s="102">
        <v>6.1294053377706499</v>
      </c>
      <c r="I133" s="102">
        <v>6.7866159714222354</v>
      </c>
      <c r="J133" s="102">
        <v>6.1160159888976668</v>
      </c>
      <c r="K133" s="102">
        <v>5.4031290105984855</v>
      </c>
      <c r="L133" s="102">
        <v>5.2395134723031296</v>
      </c>
      <c r="M133" s="102">
        <v>5.2756569655121774</v>
      </c>
      <c r="N133" s="102">
        <v>4.4754844021669502</v>
      </c>
      <c r="O133" s="102">
        <v>4.5384056613005788</v>
      </c>
      <c r="P133" s="102">
        <v>4.7544579610758273</v>
      </c>
      <c r="Q133" s="102">
        <v>4.8335214623780534</v>
      </c>
      <c r="R133" s="102">
        <v>5.4386026611943725</v>
      </c>
      <c r="S133" s="102">
        <v>6.0259675987908157</v>
      </c>
      <c r="T133" s="102">
        <v>5.1292928290334281</v>
      </c>
      <c r="U133" s="102">
        <v>5.5583815109192942</v>
      </c>
      <c r="V133" s="102">
        <v>4.8937620454780451</v>
      </c>
      <c r="W133" s="102">
        <v>6.156525420127001</v>
      </c>
      <c r="X133" s="102">
        <v>3.595875522943182</v>
      </c>
      <c r="Y133" s="102">
        <v>2.4540053414732901</v>
      </c>
      <c r="DA133" s="131" t="s">
        <v>4719</v>
      </c>
    </row>
    <row r="134" spans="1:105" ht="12" customHeight="1" x14ac:dyDescent="0.25">
      <c r="A134" s="103" t="s">
        <v>52</v>
      </c>
      <c r="B134" s="104"/>
      <c r="C134" s="105">
        <v>5.5325600312229373</v>
      </c>
      <c r="D134" s="105">
        <v>6.0458730776004028</v>
      </c>
      <c r="E134" s="105">
        <v>6.6487198039902049</v>
      </c>
      <c r="F134" s="105">
        <v>8.0233517808990911</v>
      </c>
      <c r="G134" s="105">
        <v>7.1073292410789612</v>
      </c>
      <c r="H134" s="105">
        <v>6.4923554976480276</v>
      </c>
      <c r="I134" s="105">
        <v>6.8179377975613296</v>
      </c>
      <c r="J134" s="105">
        <v>6.6549990922152951</v>
      </c>
      <c r="K134" s="105">
        <v>6.4669705120598113</v>
      </c>
      <c r="L134" s="105">
        <v>6.8707184587318748</v>
      </c>
      <c r="M134" s="105">
        <v>8.577917714614733</v>
      </c>
      <c r="N134" s="105">
        <v>6.81395878132862</v>
      </c>
      <c r="O134" s="105">
        <v>6.37111628256734</v>
      </c>
      <c r="P134" s="105">
        <v>6.5190866510863241</v>
      </c>
      <c r="Q134" s="105">
        <v>6.2343326588006693</v>
      </c>
      <c r="R134" s="105">
        <v>7.171896013958019</v>
      </c>
      <c r="S134" s="105">
        <v>6.190610947151753</v>
      </c>
      <c r="T134" s="105">
        <v>5.6489570307529249</v>
      </c>
      <c r="U134" s="105">
        <v>6.0792509926604641</v>
      </c>
      <c r="V134" s="105">
        <v>5.7882944117106518</v>
      </c>
      <c r="W134" s="105">
        <v>6.641004239749055</v>
      </c>
      <c r="X134" s="105">
        <v>5.7125069973126417</v>
      </c>
      <c r="Y134" s="105">
        <v>5.6115392567254441</v>
      </c>
      <c r="DA134" s="132" t="s">
        <v>4720</v>
      </c>
    </row>
    <row r="135" spans="1:105" ht="12" customHeight="1" x14ac:dyDescent="0.25">
      <c r="A135" s="106" t="s">
        <v>122</v>
      </c>
      <c r="B135" s="101"/>
      <c r="C135" s="102">
        <v>13.749227458712625</v>
      </c>
      <c r="D135" s="102">
        <v>16.610000418548168</v>
      </c>
      <c r="E135" s="102">
        <v>14.288012461415038</v>
      </c>
      <c r="F135" s="102">
        <v>15.644991976381295</v>
      </c>
      <c r="G135" s="102">
        <v>15.980846286037238</v>
      </c>
      <c r="H135" s="102">
        <v>15.438360181993623</v>
      </c>
      <c r="I135" s="102">
        <v>16.384064931686073</v>
      </c>
      <c r="J135" s="102">
        <v>12.691815709040563</v>
      </c>
      <c r="K135" s="102">
        <v>12.049157154090253</v>
      </c>
      <c r="L135" s="102">
        <v>14.174666284072224</v>
      </c>
      <c r="M135" s="102">
        <v>13.581474764925243</v>
      </c>
      <c r="N135" s="102">
        <v>14.735423913794504</v>
      </c>
      <c r="O135" s="102">
        <v>13.074041641042459</v>
      </c>
      <c r="P135" s="102">
        <v>11.650305629884629</v>
      </c>
      <c r="Q135" s="102">
        <v>12.938583140608971</v>
      </c>
      <c r="R135" s="102">
        <v>13.294183784216079</v>
      </c>
      <c r="S135" s="102">
        <v>14.40723686018509</v>
      </c>
      <c r="T135" s="102">
        <v>12.677413398507102</v>
      </c>
      <c r="U135" s="102">
        <v>12.199412819513308</v>
      </c>
      <c r="V135" s="102">
        <v>12.634218207081444</v>
      </c>
      <c r="W135" s="102">
        <v>10.972518027827801</v>
      </c>
      <c r="X135" s="102">
        <v>13.357840267058325</v>
      </c>
      <c r="Y135" s="102">
        <v>13.773176292608024</v>
      </c>
      <c r="DA135" s="131" t="s">
        <v>4721</v>
      </c>
    </row>
    <row r="136" spans="1:105" ht="12" customHeight="1" x14ac:dyDescent="0.25">
      <c r="A136" s="107" t="s">
        <v>121</v>
      </c>
      <c r="B136" s="104"/>
      <c r="C136" s="105">
        <v>16.366981058084729</v>
      </c>
      <c r="D136" s="105">
        <v>17.419178772928063</v>
      </c>
      <c r="E136" s="105">
        <v>17.411958875555001</v>
      </c>
      <c r="F136" s="105">
        <v>17.298972996716408</v>
      </c>
      <c r="G136" s="105">
        <v>17.602389601803875</v>
      </c>
      <c r="H136" s="105">
        <v>17.747948170211203</v>
      </c>
      <c r="I136" s="105">
        <v>18.948312134992012</v>
      </c>
      <c r="J136" s="105">
        <v>15.838319481205549</v>
      </c>
      <c r="K136" s="105">
        <v>16.722924795923017</v>
      </c>
      <c r="L136" s="105">
        <v>15.174298004179976</v>
      </c>
      <c r="M136" s="105">
        <v>17.273389437749064</v>
      </c>
      <c r="N136" s="105">
        <v>16.581117569402984</v>
      </c>
      <c r="O136" s="105">
        <v>15.89159771396181</v>
      </c>
      <c r="P136" s="105">
        <v>14.076447379991956</v>
      </c>
      <c r="Q136" s="105">
        <v>14.736489029606721</v>
      </c>
      <c r="R136" s="105">
        <v>15.654575863928507</v>
      </c>
      <c r="S136" s="105">
        <v>16.843738973324022</v>
      </c>
      <c r="T136" s="105">
        <v>14.283366201595484</v>
      </c>
      <c r="U136" s="105">
        <v>15.186746147280223</v>
      </c>
      <c r="V136" s="105">
        <v>14.299037812357927</v>
      </c>
      <c r="W136" s="105">
        <v>15.977388847966234</v>
      </c>
      <c r="X136" s="105">
        <v>15.660061956704018</v>
      </c>
      <c r="Y136" s="105">
        <v>13.186048523086294</v>
      </c>
      <c r="DA136" s="132" t="s">
        <v>4722</v>
      </c>
    </row>
    <row r="137" spans="1:105" ht="12" customHeight="1" x14ac:dyDescent="0.25">
      <c r="A137" s="108" t="s">
        <v>53</v>
      </c>
      <c r="B137" s="98"/>
      <c r="C137" s="99">
        <v>6.742251338116187</v>
      </c>
      <c r="D137" s="99">
        <v>7.3395483345973966</v>
      </c>
      <c r="E137" s="99">
        <v>7.3006590713908697</v>
      </c>
      <c r="F137" s="99">
        <v>7.6757915198729467</v>
      </c>
      <c r="G137" s="99">
        <v>7.8154872269169919</v>
      </c>
      <c r="H137" s="99">
        <v>7.7228440915989864</v>
      </c>
      <c r="I137" s="99">
        <v>9.1756336883236731</v>
      </c>
      <c r="J137" s="99">
        <v>7.0303194983085637</v>
      </c>
      <c r="K137" s="99">
        <v>7.1986380531850349</v>
      </c>
      <c r="L137" s="99">
        <v>5.9688194750188526</v>
      </c>
      <c r="M137" s="99">
        <v>7.8583569724531914</v>
      </c>
      <c r="N137" s="99">
        <v>7.5075870013649499</v>
      </c>
      <c r="O137" s="99">
        <v>7.4339312286189294</v>
      </c>
      <c r="P137" s="99">
        <v>5.9962798364225298</v>
      </c>
      <c r="Q137" s="99">
        <v>6.2702684109588365</v>
      </c>
      <c r="R137" s="99">
        <v>6.6065845908973229</v>
      </c>
      <c r="S137" s="99">
        <v>7.353898044106467</v>
      </c>
      <c r="T137" s="99">
        <v>5.0102614641013137</v>
      </c>
      <c r="U137" s="99">
        <v>6.3363033982973667</v>
      </c>
      <c r="V137" s="99">
        <v>5.677142610858267</v>
      </c>
      <c r="W137" s="99">
        <v>7.2048845996853812</v>
      </c>
      <c r="X137" s="99">
        <v>6.563724173978466</v>
      </c>
      <c r="Y137" s="99">
        <v>4.7970802259693981</v>
      </c>
      <c r="DA137" s="63" t="s">
        <v>4723</v>
      </c>
    </row>
    <row r="138" spans="1:105" ht="12" customHeight="1" x14ac:dyDescent="0.25">
      <c r="A138" s="108" t="s">
        <v>52</v>
      </c>
      <c r="B138" s="98"/>
      <c r="C138" s="99">
        <v>9.6247297199685384</v>
      </c>
      <c r="D138" s="99">
        <v>10.079630438330664</v>
      </c>
      <c r="E138" s="99">
        <v>10.11129980416413</v>
      </c>
      <c r="F138" s="99">
        <v>9.6231814768434649</v>
      </c>
      <c r="G138" s="99">
        <v>9.7869023748868855</v>
      </c>
      <c r="H138" s="99">
        <v>10.025104078612221</v>
      </c>
      <c r="I138" s="99">
        <v>9.7726784466683387</v>
      </c>
      <c r="J138" s="99">
        <v>8.8079999828969839</v>
      </c>
      <c r="K138" s="99">
        <v>9.5242867427379814</v>
      </c>
      <c r="L138" s="99">
        <v>9.2054785291611214</v>
      </c>
      <c r="M138" s="99">
        <v>9.415032465295873</v>
      </c>
      <c r="N138" s="99">
        <v>9.0735305680380307</v>
      </c>
      <c r="O138" s="99">
        <v>8.457666485342882</v>
      </c>
      <c r="P138" s="99">
        <v>8.0801675435694271</v>
      </c>
      <c r="Q138" s="99">
        <v>8.4662206186478848</v>
      </c>
      <c r="R138" s="99">
        <v>9.0479912730311867</v>
      </c>
      <c r="S138" s="99">
        <v>9.4898409292175518</v>
      </c>
      <c r="T138" s="99">
        <v>9.2731047374941724</v>
      </c>
      <c r="U138" s="99">
        <v>8.8504427489828608</v>
      </c>
      <c r="V138" s="99">
        <v>8.6218952014996635</v>
      </c>
      <c r="W138" s="99">
        <v>8.7725042482808551</v>
      </c>
      <c r="X138" s="99">
        <v>9.096337782725552</v>
      </c>
      <c r="Y138" s="99">
        <v>8.3889682971168913</v>
      </c>
      <c r="DA138" s="63" t="s">
        <v>4724</v>
      </c>
    </row>
    <row r="139" spans="1:105" ht="12" customHeight="1" x14ac:dyDescent="0.25">
      <c r="A139" s="121" t="s">
        <v>54</v>
      </c>
      <c r="B139" s="122"/>
      <c r="C139" s="123">
        <v>4.3142113938669029</v>
      </c>
      <c r="D139" s="123">
        <v>4.4912820676431551</v>
      </c>
      <c r="E139" s="123">
        <v>4.9141191336883638</v>
      </c>
      <c r="F139" s="123">
        <v>5.2915144443196009</v>
      </c>
      <c r="G139" s="123">
        <v>5.3082309351791634</v>
      </c>
      <c r="H139" s="123">
        <v>5.2369220458184991</v>
      </c>
      <c r="I139" s="123">
        <v>5.0364547903197678</v>
      </c>
      <c r="J139" s="123">
        <v>4.3616034948219724</v>
      </c>
      <c r="K139" s="123">
        <v>4.4685633806911564</v>
      </c>
      <c r="L139" s="123">
        <v>4.7667783140301712</v>
      </c>
      <c r="M139" s="123">
        <v>4.4320340099623072</v>
      </c>
      <c r="N139" s="123">
        <v>4.4509466459570994</v>
      </c>
      <c r="O139" s="123">
        <v>4.1838582494811734</v>
      </c>
      <c r="P139" s="123">
        <v>4.1633817917814886</v>
      </c>
      <c r="Q139" s="123">
        <v>4.269841444737537</v>
      </c>
      <c r="R139" s="123">
        <v>4.2919267644134367</v>
      </c>
      <c r="S139" s="123">
        <v>4.4354778648081261</v>
      </c>
      <c r="T139" s="123">
        <v>3.8851281778845008</v>
      </c>
      <c r="U139" s="123">
        <v>4.1230492479161516</v>
      </c>
      <c r="V139" s="123">
        <v>4.2157786867814666</v>
      </c>
      <c r="W139" s="123">
        <v>4.4161590671182864</v>
      </c>
      <c r="X139" s="123">
        <v>3.9578984226553415</v>
      </c>
      <c r="Y139" s="123">
        <v>4.0598023871492366</v>
      </c>
      <c r="DA139" s="130" t="s">
        <v>4725</v>
      </c>
    </row>
    <row r="140" spans="1:105" ht="12" customHeight="1" x14ac:dyDescent="0.25">
      <c r="A140" s="97" t="s">
        <v>50</v>
      </c>
      <c r="B140" s="98"/>
      <c r="C140" s="99">
        <v>4.1382240101281571</v>
      </c>
      <c r="D140" s="99">
        <v>4.8762278857588859</v>
      </c>
      <c r="E140" s="99">
        <v>5.3547103333150199</v>
      </c>
      <c r="F140" s="99">
        <v>5.5469136158002188</v>
      </c>
      <c r="G140" s="99">
        <v>5.2953275776723734</v>
      </c>
      <c r="H140" s="99">
        <v>5.4406112154945685</v>
      </c>
      <c r="I140" s="99">
        <v>5.5080198050038636</v>
      </c>
      <c r="J140" s="99">
        <v>4.8044512482476787</v>
      </c>
      <c r="K140" s="99">
        <v>4.8619709095214159</v>
      </c>
      <c r="L140" s="99">
        <v>4.5075622949565295</v>
      </c>
      <c r="M140" s="99">
        <v>4.3622100024737316</v>
      </c>
      <c r="N140" s="99">
        <v>4.4848522374397204</v>
      </c>
      <c r="O140" s="99">
        <v>4.0941322063509133</v>
      </c>
      <c r="P140" s="99">
        <v>4.6477280247824773</v>
      </c>
      <c r="Q140" s="99">
        <v>4.3793619437919267</v>
      </c>
      <c r="R140" s="99">
        <v>4.3326667164153401</v>
      </c>
      <c r="S140" s="99">
        <v>4.8851853592914267</v>
      </c>
      <c r="T140" s="99">
        <v>4.8673364019887426</v>
      </c>
      <c r="U140" s="99">
        <v>5.278535392096992</v>
      </c>
      <c r="V140" s="99">
        <v>5.079568890187721</v>
      </c>
      <c r="W140" s="99">
        <v>4.9933682746806127</v>
      </c>
      <c r="X140" s="99">
        <v>4.3620046150051159</v>
      </c>
      <c r="Y140" s="99">
        <v>3.9205071209633462</v>
      </c>
      <c r="DA140" s="63" t="s">
        <v>4726</v>
      </c>
    </row>
    <row r="141" spans="1:105" ht="12" customHeight="1" x14ac:dyDescent="0.25">
      <c r="A141" s="109" t="s">
        <v>120</v>
      </c>
      <c r="B141" s="33"/>
      <c r="C141" s="110">
        <v>4.4213782348862924</v>
      </c>
      <c r="D141" s="110">
        <v>4.3932301298736238</v>
      </c>
      <c r="E141" s="110">
        <v>4.8028259070625996</v>
      </c>
      <c r="F141" s="110">
        <v>5.2197024868113973</v>
      </c>
      <c r="G141" s="110">
        <v>5.3121362648593067</v>
      </c>
      <c r="H141" s="110">
        <v>5.1800842878060314</v>
      </c>
      <c r="I141" s="110">
        <v>4.8549939074753192</v>
      </c>
      <c r="J141" s="110">
        <v>4.236133195427418</v>
      </c>
      <c r="K141" s="110">
        <v>4.3154095017635044</v>
      </c>
      <c r="L141" s="110">
        <v>4.8834110346403659</v>
      </c>
      <c r="M141" s="110">
        <v>4.462414312637029</v>
      </c>
      <c r="N141" s="110">
        <v>4.4374266907604243</v>
      </c>
      <c r="O141" s="110">
        <v>4.2206050491940799</v>
      </c>
      <c r="P141" s="110">
        <v>4.0643811418748452</v>
      </c>
      <c r="Q141" s="110">
        <v>4.2505952008680268</v>
      </c>
      <c r="R141" s="110">
        <v>4.2840770199536875</v>
      </c>
      <c r="S141" s="110">
        <v>4.3458479028724764</v>
      </c>
      <c r="T141" s="110">
        <v>3.7284764945649895</v>
      </c>
      <c r="U141" s="110">
        <v>3.8635545052194269</v>
      </c>
      <c r="V141" s="110">
        <v>3.9684757932990906</v>
      </c>
      <c r="W141" s="110">
        <v>4.1601976346087239</v>
      </c>
      <c r="X141" s="110">
        <v>3.7372648540249642</v>
      </c>
      <c r="Y141" s="110">
        <v>4.1490042139596648</v>
      </c>
      <c r="DA141" s="60" t="s">
        <v>4727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108.43711537588871</v>
      </c>
      <c r="D143" s="118">
        <f t="shared" si="49"/>
        <v>102.42314627323302</v>
      </c>
      <c r="E143" s="118">
        <f t="shared" si="49"/>
        <v>105.32380377972696</v>
      </c>
      <c r="F143" s="118">
        <f t="shared" si="49"/>
        <v>98.32468509679417</v>
      </c>
      <c r="G143" s="118">
        <f t="shared" si="49"/>
        <v>100.49287920260024</v>
      </c>
      <c r="H143" s="118">
        <f t="shared" si="49"/>
        <v>99.81290541475812</v>
      </c>
      <c r="I143" s="118">
        <f t="shared" si="49"/>
        <v>95.725466084719272</v>
      </c>
      <c r="J143" s="118">
        <f t="shared" si="49"/>
        <v>99.443169070436497</v>
      </c>
      <c r="K143" s="118">
        <f t="shared" si="49"/>
        <v>95.792956661099325</v>
      </c>
      <c r="L143" s="118">
        <f t="shared" si="49"/>
        <v>101.93884257491108</v>
      </c>
      <c r="M143" s="118">
        <f t="shared" si="49"/>
        <v>88.468561506972492</v>
      </c>
      <c r="N143" s="118">
        <f t="shared" si="49"/>
        <v>90.766967809935096</v>
      </c>
      <c r="O143" s="118">
        <f t="shared" si="49"/>
        <v>91.864299314116181</v>
      </c>
      <c r="P143" s="118">
        <f t="shared" si="49"/>
        <v>77.265526173553255</v>
      </c>
      <c r="Q143" s="118">
        <f t="shared" si="49"/>
        <v>78.554780116996923</v>
      </c>
      <c r="R143" s="118">
        <f t="shared" ref="R143:V143" si="50">R144+R146+R148+R157</f>
        <v>84.928713514547184</v>
      </c>
      <c r="S143" s="118">
        <f t="shared" si="50"/>
        <v>83.459286582353371</v>
      </c>
      <c r="T143" s="118">
        <f t="shared" si="50"/>
        <v>81.456784601397544</v>
      </c>
      <c r="U143" s="118">
        <f t="shared" si="50"/>
        <v>74.880123229937425</v>
      </c>
      <c r="V143" s="118">
        <f t="shared" si="50"/>
        <v>67.368712531453042</v>
      </c>
      <c r="W143" s="118">
        <f t="shared" ref="W143:Y143" si="51">W144+W146+W148+W157</f>
        <v>73.230777686102968</v>
      </c>
      <c r="X143" s="118">
        <f t="shared" si="51"/>
        <v>60.639360318046066</v>
      </c>
      <c r="Y143" s="118">
        <f t="shared" si="51"/>
        <v>53.216654135401747</v>
      </c>
      <c r="DA143" s="129" t="s">
        <v>4728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90.101593575189312</v>
      </c>
      <c r="D144" s="123">
        <f t="shared" si="52"/>
        <v>83.080607191547642</v>
      </c>
      <c r="E144" s="123">
        <f t="shared" si="52"/>
        <v>84.492063215518485</v>
      </c>
      <c r="F144" s="123">
        <f t="shared" si="52"/>
        <v>79.170968999527702</v>
      </c>
      <c r="G144" s="123">
        <f t="shared" si="52"/>
        <v>81.398760863712127</v>
      </c>
      <c r="H144" s="123">
        <f t="shared" si="52"/>
        <v>79.95816868642882</v>
      </c>
      <c r="I144" s="123">
        <f t="shared" si="52"/>
        <v>75.960727127316673</v>
      </c>
      <c r="J144" s="123">
        <f t="shared" si="52"/>
        <v>80.443985219100398</v>
      </c>
      <c r="K144" s="123">
        <f t="shared" si="52"/>
        <v>75.425268382271639</v>
      </c>
      <c r="L144" s="123">
        <f t="shared" si="52"/>
        <v>80.518221796780537</v>
      </c>
      <c r="M144" s="123">
        <f t="shared" si="52"/>
        <v>66.076803596136898</v>
      </c>
      <c r="N144" s="123">
        <f t="shared" si="52"/>
        <v>68.388695213849743</v>
      </c>
      <c r="O144" s="123">
        <f t="shared" si="52"/>
        <v>71.464300539222407</v>
      </c>
      <c r="P144" s="123">
        <f t="shared" si="52"/>
        <v>59.330967214353919</v>
      </c>
      <c r="Q144" s="123">
        <f t="shared" si="52"/>
        <v>59.455735685355833</v>
      </c>
      <c r="R144" s="123">
        <f t="shared" si="52"/>
        <v>62.442814588114146</v>
      </c>
      <c r="S144" s="123">
        <f t="shared" si="52"/>
        <v>58.793977312061266</v>
      </c>
      <c r="T144" s="123">
        <f t="shared" si="52"/>
        <v>57.745295708066465</v>
      </c>
      <c r="U144" s="123">
        <f t="shared" si="52"/>
        <v>51.670392786926463</v>
      </c>
      <c r="V144" s="123">
        <f t="shared" si="52"/>
        <v>45.598249917818237</v>
      </c>
      <c r="W144" s="123">
        <f t="shared" si="52"/>
        <v>50.132149147502219</v>
      </c>
      <c r="X144" s="123">
        <f t="shared" si="52"/>
        <v>42.123795121591918</v>
      </c>
      <c r="Y144" s="123">
        <f t="shared" si="52"/>
        <v>35.656920694546692</v>
      </c>
      <c r="DA144" s="130" t="s">
        <v>4729</v>
      </c>
    </row>
    <row r="145" spans="1:105" ht="12" customHeight="1" x14ac:dyDescent="0.25">
      <c r="A145" s="97" t="s">
        <v>53</v>
      </c>
      <c r="B145" s="98"/>
      <c r="C145" s="99">
        <v>90.101593575189312</v>
      </c>
      <c r="D145" s="99">
        <v>83.080607191547642</v>
      </c>
      <c r="E145" s="99">
        <v>84.492063215518485</v>
      </c>
      <c r="F145" s="99">
        <v>79.170968999527702</v>
      </c>
      <c r="G145" s="99">
        <v>81.398760863712127</v>
      </c>
      <c r="H145" s="99">
        <v>79.95816868642882</v>
      </c>
      <c r="I145" s="99">
        <v>75.960727127316673</v>
      </c>
      <c r="J145" s="99">
        <v>80.443985219100398</v>
      </c>
      <c r="K145" s="99">
        <v>75.425268382271639</v>
      </c>
      <c r="L145" s="99">
        <v>80.518221796780537</v>
      </c>
      <c r="M145" s="99">
        <v>66.076803596136898</v>
      </c>
      <c r="N145" s="99">
        <v>68.388695213849743</v>
      </c>
      <c r="O145" s="99">
        <v>71.464300539222407</v>
      </c>
      <c r="P145" s="99">
        <v>59.330967214353919</v>
      </c>
      <c r="Q145" s="99">
        <v>59.455735685355833</v>
      </c>
      <c r="R145" s="99">
        <v>62.442814588114146</v>
      </c>
      <c r="S145" s="99">
        <v>58.793977312061266</v>
      </c>
      <c r="T145" s="99">
        <v>57.745295708066465</v>
      </c>
      <c r="U145" s="99">
        <v>51.670392786926463</v>
      </c>
      <c r="V145" s="99">
        <v>45.598249917818237</v>
      </c>
      <c r="W145" s="99">
        <v>50.132149147502219</v>
      </c>
      <c r="X145" s="99">
        <v>42.123795121591918</v>
      </c>
      <c r="Y145" s="99">
        <v>35.656920694546692</v>
      </c>
      <c r="DA145" s="63" t="s">
        <v>4730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2.218249147863788</v>
      </c>
      <c r="D146" s="123">
        <f t="shared" si="53"/>
        <v>1.8009860238452029</v>
      </c>
      <c r="E146" s="123">
        <f t="shared" si="53"/>
        <v>3.7503297335412951</v>
      </c>
      <c r="F146" s="123">
        <f t="shared" si="53"/>
        <v>2.8134194435842526</v>
      </c>
      <c r="G146" s="123">
        <f t="shared" si="53"/>
        <v>2.8295405835667915</v>
      </c>
      <c r="H146" s="123">
        <f t="shared" si="53"/>
        <v>3.230589481826692</v>
      </c>
      <c r="I146" s="123">
        <f t="shared" si="53"/>
        <v>2.3214322387931978</v>
      </c>
      <c r="J146" s="123">
        <f t="shared" si="53"/>
        <v>2.3749146111225161</v>
      </c>
      <c r="K146" s="123">
        <f t="shared" si="53"/>
        <v>4.458071553205242</v>
      </c>
      <c r="L146" s="123">
        <f t="shared" si="53"/>
        <v>4.804539898412683</v>
      </c>
      <c r="M146" s="123">
        <f t="shared" si="53"/>
        <v>5.3504798845765142</v>
      </c>
      <c r="N146" s="123">
        <f t="shared" si="53"/>
        <v>6.0113784013694813</v>
      </c>
      <c r="O146" s="123">
        <f t="shared" si="53"/>
        <v>5.0894790939161743</v>
      </c>
      <c r="P146" s="123">
        <f t="shared" si="53"/>
        <v>2.9530304848957063</v>
      </c>
      <c r="Q146" s="123">
        <f t="shared" si="53"/>
        <v>4.0545333788589524</v>
      </c>
      <c r="R146" s="123">
        <f t="shared" si="53"/>
        <v>6.3310174385514042</v>
      </c>
      <c r="S146" s="123">
        <f t="shared" si="53"/>
        <v>7.5660460936699812</v>
      </c>
      <c r="T146" s="123">
        <f t="shared" si="53"/>
        <v>6.8424771415172181</v>
      </c>
      <c r="U146" s="123">
        <f t="shared" si="53"/>
        <v>7.3033302267922151</v>
      </c>
      <c r="V146" s="123">
        <f t="shared" si="53"/>
        <v>6.4078660731517436</v>
      </c>
      <c r="W146" s="123">
        <f t="shared" si="53"/>
        <v>6.9288268078416966</v>
      </c>
      <c r="X146" s="123">
        <f t="shared" si="53"/>
        <v>4.0368477752355458</v>
      </c>
      <c r="Y146" s="123">
        <f t="shared" si="53"/>
        <v>3.3186435317035579</v>
      </c>
      <c r="DA146" s="130" t="s">
        <v>4731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2.218249147863788</v>
      </c>
      <c r="D147" s="99">
        <f>RES_hhdet_in_tesh!D147/RES_summary!D$21</f>
        <v>1.8009860238452029</v>
      </c>
      <c r="E147" s="99">
        <f>RES_hhdet_in_tesh!E147/RES_summary!E$21</f>
        <v>3.7503297335412951</v>
      </c>
      <c r="F147" s="99">
        <f>RES_hhdet_in_tesh!F147/RES_summary!F$21</f>
        <v>2.8134194435842526</v>
      </c>
      <c r="G147" s="99">
        <f>RES_hhdet_in_tesh!G147/RES_summary!G$21</f>
        <v>2.8295405835667915</v>
      </c>
      <c r="H147" s="99">
        <f>RES_hhdet_in_tesh!H147/RES_summary!H$21</f>
        <v>3.230589481826692</v>
      </c>
      <c r="I147" s="99">
        <f>RES_hhdet_in_tesh!I147/RES_summary!I$21</f>
        <v>2.3214322387931978</v>
      </c>
      <c r="J147" s="99">
        <f>RES_hhdet_in_tesh!J147/RES_summary!J$21</f>
        <v>2.3749146111225161</v>
      </c>
      <c r="K147" s="99">
        <f>RES_hhdet_in_tesh!K147/RES_summary!K$21</f>
        <v>4.458071553205242</v>
      </c>
      <c r="L147" s="99">
        <f>RES_hhdet_in_tesh!L147/RES_summary!L$21</f>
        <v>4.804539898412683</v>
      </c>
      <c r="M147" s="99">
        <f>RES_hhdet_in_tesh!M147/RES_summary!M$21</f>
        <v>5.3504798845765142</v>
      </c>
      <c r="N147" s="99">
        <f>RES_hhdet_in_tesh!N147/RES_summary!N$21</f>
        <v>6.0113784013694813</v>
      </c>
      <c r="O147" s="99">
        <f>RES_hhdet_in_tesh!O147/RES_summary!O$21</f>
        <v>5.0894790939161743</v>
      </c>
      <c r="P147" s="99">
        <f>RES_hhdet_in_tesh!P147/RES_summary!P$21</f>
        <v>2.9530304848957063</v>
      </c>
      <c r="Q147" s="99">
        <f>RES_hhdet_in_tesh!Q147/RES_summary!Q$21</f>
        <v>4.0545333788589524</v>
      </c>
      <c r="R147" s="99">
        <f>RES_hhdet_in_tesh!R147/RES_summary!R$21</f>
        <v>6.3310174385514042</v>
      </c>
      <c r="S147" s="99">
        <f>RES_hhdet_in_tesh!S147/RES_summary!S$21</f>
        <v>7.5660460936699812</v>
      </c>
      <c r="T147" s="99">
        <f>RES_hhdet_in_tesh!T147/RES_summary!T$21</f>
        <v>6.8424771415172181</v>
      </c>
      <c r="U147" s="99">
        <f>RES_hhdet_in_tesh!U147/RES_summary!U$21</f>
        <v>7.3033302267922151</v>
      </c>
      <c r="V147" s="99">
        <f>RES_hhdet_in_tesh!V147/RES_summary!V$21</f>
        <v>6.4078660731517436</v>
      </c>
      <c r="W147" s="99">
        <f>RES_hhdet_in_tesh!W147/RES_summary!W$21</f>
        <v>6.9288268078416966</v>
      </c>
      <c r="X147" s="99">
        <f>RES_hhdet_in_tesh!X147/RES_summary!X$21</f>
        <v>4.0368477752355458</v>
      </c>
      <c r="Y147" s="99">
        <f>RES_hhdet_in_tesh!Y147/RES_summary!Y$21</f>
        <v>3.3186435317035579</v>
      </c>
      <c r="DA147" s="63" t="s">
        <v>4732</v>
      </c>
    </row>
    <row r="148" spans="1:105" ht="12" customHeight="1" x14ac:dyDescent="0.25">
      <c r="A148" s="121" t="s">
        <v>55</v>
      </c>
      <c r="B148" s="122"/>
      <c r="C148" s="123">
        <v>10.818357676146158</v>
      </c>
      <c r="D148" s="123">
        <v>11.065728454253895</v>
      </c>
      <c r="E148" s="123">
        <v>10.676137879931522</v>
      </c>
      <c r="F148" s="123">
        <v>10.487012413630215</v>
      </c>
      <c r="G148" s="123">
        <v>10.474440740027855</v>
      </c>
      <c r="H148" s="123">
        <v>10.752492616012155</v>
      </c>
      <c r="I148" s="123">
        <v>11.194004847290129</v>
      </c>
      <c r="J148" s="123">
        <v>10.627473982186753</v>
      </c>
      <c r="K148" s="123">
        <v>10.079158441905381</v>
      </c>
      <c r="L148" s="123">
        <v>10.458618022859849</v>
      </c>
      <c r="M148" s="123">
        <v>11.183084692709272</v>
      </c>
      <c r="N148" s="123">
        <v>10.780562134306257</v>
      </c>
      <c r="O148" s="123">
        <v>10.468481311385014</v>
      </c>
      <c r="P148" s="123">
        <v>10.210147029115433</v>
      </c>
      <c r="Q148" s="123">
        <v>10.422016607115646</v>
      </c>
      <c r="R148" s="123">
        <v>11.225024866426059</v>
      </c>
      <c r="S148" s="123">
        <v>11.871653170646699</v>
      </c>
      <c r="T148" s="123">
        <v>11.83766356545638</v>
      </c>
      <c r="U148" s="123">
        <v>10.995141772758462</v>
      </c>
      <c r="V148" s="123">
        <v>10.575911307223205</v>
      </c>
      <c r="W148" s="123">
        <v>11.095399764225521</v>
      </c>
      <c r="X148" s="123">
        <v>9.5196779329152985</v>
      </c>
      <c r="Y148" s="123">
        <v>9.3016462144467464</v>
      </c>
      <c r="DA148" s="130" t="s">
        <v>4733</v>
      </c>
    </row>
    <row r="149" spans="1:105" ht="12" customHeight="1" x14ac:dyDescent="0.25">
      <c r="A149" s="97" t="s">
        <v>124</v>
      </c>
      <c r="B149" s="98"/>
      <c r="C149" s="99">
        <v>9.2817481549584393</v>
      </c>
      <c r="D149" s="99">
        <v>8.9931535607344557</v>
      </c>
      <c r="E149" s="99">
        <v>8.8728864838953232</v>
      </c>
      <c r="F149" s="99">
        <v>9.133390488915655</v>
      </c>
      <c r="G149" s="99">
        <v>9.2129918749574582</v>
      </c>
      <c r="H149" s="99">
        <v>9.3701888828517959</v>
      </c>
      <c r="I149" s="99">
        <v>9.3967375212620858</v>
      </c>
      <c r="J149" s="99">
        <v>9.638919073266889</v>
      </c>
      <c r="K149" s="99">
        <v>9.2200061234895028</v>
      </c>
      <c r="L149" s="99">
        <v>9.4790748311062512</v>
      </c>
      <c r="M149" s="99">
        <v>9.0568679397044853</v>
      </c>
      <c r="N149" s="99">
        <v>8.2908885668478991</v>
      </c>
      <c r="O149" s="99">
        <v>8.1873017868812479</v>
      </c>
      <c r="P149" s="99">
        <v>8.591877392863827</v>
      </c>
      <c r="Q149" s="99">
        <v>8.0543372075810584</v>
      </c>
      <c r="R149" s="99">
        <v>8.9830092416559779</v>
      </c>
      <c r="S149" s="99">
        <v>9.1779915196485131</v>
      </c>
      <c r="T149" s="99">
        <v>10.485737368866305</v>
      </c>
      <c r="U149" s="99">
        <v>9.2218386014437286</v>
      </c>
      <c r="V149" s="99">
        <v>9.3367940590503462</v>
      </c>
      <c r="W149" s="99">
        <v>9.0472155109436123</v>
      </c>
      <c r="X149" s="99">
        <v>8.3354735277932157</v>
      </c>
      <c r="Y149" s="99">
        <v>8.141761075302469</v>
      </c>
      <c r="DA149" s="63" t="s">
        <v>4734</v>
      </c>
    </row>
    <row r="150" spans="1:105" ht="12" customHeight="1" x14ac:dyDescent="0.25">
      <c r="A150" s="97" t="s">
        <v>123</v>
      </c>
      <c r="B150" s="98"/>
      <c r="C150" s="99">
        <v>9.3622898962020855</v>
      </c>
      <c r="D150" s="99">
        <v>9.026986186093529</v>
      </c>
      <c r="E150" s="99">
        <v>8.9633710441278591</v>
      </c>
      <c r="F150" s="99">
        <v>9.1680411087005709</v>
      </c>
      <c r="G150" s="99">
        <v>9.0414284803519536</v>
      </c>
      <c r="H150" s="99">
        <v>9.581891606118436</v>
      </c>
      <c r="I150" s="99">
        <v>8.7796314603021735</v>
      </c>
      <c r="J150" s="99">
        <v>9.5053197560185243</v>
      </c>
      <c r="K150" s="99">
        <v>9.0216835115973879</v>
      </c>
      <c r="L150" s="99">
        <v>8.9205148672125745</v>
      </c>
      <c r="M150" s="99">
        <v>7.9173171375575659</v>
      </c>
      <c r="N150" s="99">
        <v>7.5083249575190498</v>
      </c>
      <c r="O150" s="99">
        <v>7.5664680806687725</v>
      </c>
      <c r="P150" s="99">
        <v>7.9837984483260112</v>
      </c>
      <c r="Q150" s="99">
        <v>6.7055674908666285</v>
      </c>
      <c r="R150" s="99">
        <v>8.9139115300898926</v>
      </c>
      <c r="S150" s="99">
        <v>7.5650281033410582</v>
      </c>
      <c r="T150" s="99">
        <v>9.1210921990881104</v>
      </c>
      <c r="U150" s="99">
        <v>7.6362625004087832</v>
      </c>
      <c r="V150" s="99">
        <v>8.6003141782242363</v>
      </c>
      <c r="W150" s="99">
        <v>8.9177236657443206</v>
      </c>
      <c r="X150" s="99">
        <v>7.9177620950111276</v>
      </c>
      <c r="Y150" s="99">
        <v>10.005325496138338</v>
      </c>
      <c r="DA150" s="63" t="s">
        <v>4735</v>
      </c>
    </row>
    <row r="151" spans="1:105" ht="12" customHeight="1" x14ac:dyDescent="0.25">
      <c r="A151" s="100" t="s">
        <v>50</v>
      </c>
      <c r="B151" s="101"/>
      <c r="C151" s="102">
        <v>2.025953036376785</v>
      </c>
      <c r="D151" s="102">
        <v>1.8387733691454213</v>
      </c>
      <c r="E151" s="102">
        <v>1.5470574631053511</v>
      </c>
      <c r="F151" s="102">
        <v>1.7799310329481806</v>
      </c>
      <c r="G151" s="102">
        <v>1.9388292239120035</v>
      </c>
      <c r="H151" s="102">
        <v>2.1095431239795603</v>
      </c>
      <c r="I151" s="102">
        <v>1.609341787684174</v>
      </c>
      <c r="J151" s="102">
        <v>1.9216523212253314</v>
      </c>
      <c r="K151" s="102">
        <v>1.8739114296317718</v>
      </c>
      <c r="L151" s="102">
        <v>1.4786015325567163</v>
      </c>
      <c r="M151" s="102">
        <v>1.0834657740959306</v>
      </c>
      <c r="N151" s="102">
        <v>0.90315177262186708</v>
      </c>
      <c r="O151" s="102">
        <v>0.83463175906929543</v>
      </c>
      <c r="P151" s="102">
        <v>1.576474848143536</v>
      </c>
      <c r="Q151" s="102">
        <v>0.69782403855067654</v>
      </c>
      <c r="R151" s="102">
        <v>1.9500351862089471</v>
      </c>
      <c r="S151" s="102">
        <v>0.92765539923994289</v>
      </c>
      <c r="T151" s="102">
        <v>1.8511062361233228</v>
      </c>
      <c r="U151" s="102">
        <v>1.0852969654680444</v>
      </c>
      <c r="V151" s="102">
        <v>1.4516385277418815</v>
      </c>
      <c r="W151" s="102">
        <v>1.8997466645030594</v>
      </c>
      <c r="X151" s="102">
        <v>1.3753419231532211</v>
      </c>
      <c r="Y151" s="102">
        <v>3.0501539656360399</v>
      </c>
      <c r="DA151" s="131" t="s">
        <v>4736</v>
      </c>
    </row>
    <row r="152" spans="1:105" ht="12" customHeight="1" x14ac:dyDescent="0.25">
      <c r="A152" s="103" t="s">
        <v>52</v>
      </c>
      <c r="B152" s="104"/>
      <c r="C152" s="105">
        <v>7.3363368598253009</v>
      </c>
      <c r="D152" s="105">
        <v>7.1882128169481083</v>
      </c>
      <c r="E152" s="105">
        <v>7.4163135810225063</v>
      </c>
      <c r="F152" s="105">
        <v>7.3881100757523912</v>
      </c>
      <c r="G152" s="105">
        <v>7.1025992564399498</v>
      </c>
      <c r="H152" s="105">
        <v>7.4723484821388766</v>
      </c>
      <c r="I152" s="105">
        <v>7.1702896726179999</v>
      </c>
      <c r="J152" s="105">
        <v>7.5836674347931927</v>
      </c>
      <c r="K152" s="105">
        <v>7.1477720819656163</v>
      </c>
      <c r="L152" s="105">
        <v>7.4419133346558581</v>
      </c>
      <c r="M152" s="105">
        <v>6.833851363461636</v>
      </c>
      <c r="N152" s="105">
        <v>6.6051731848971835</v>
      </c>
      <c r="O152" s="105">
        <v>6.7318363215994754</v>
      </c>
      <c r="P152" s="105">
        <v>6.4073236001824752</v>
      </c>
      <c r="Q152" s="105">
        <v>6.0077434523159523</v>
      </c>
      <c r="R152" s="105">
        <v>6.963876343880945</v>
      </c>
      <c r="S152" s="105">
        <v>6.6373727041011152</v>
      </c>
      <c r="T152" s="105">
        <v>7.2699859629647872</v>
      </c>
      <c r="U152" s="105">
        <v>6.5509655349407403</v>
      </c>
      <c r="V152" s="105">
        <v>7.1486756504823541</v>
      </c>
      <c r="W152" s="105">
        <v>7.0179770012412623</v>
      </c>
      <c r="X152" s="105">
        <v>6.5424201718579065</v>
      </c>
      <c r="Y152" s="105">
        <v>6.9551715305022972</v>
      </c>
      <c r="DA152" s="132" t="s">
        <v>4737</v>
      </c>
    </row>
    <row r="153" spans="1:105" ht="12" customHeight="1" x14ac:dyDescent="0.25">
      <c r="A153" s="106" t="s">
        <v>122</v>
      </c>
      <c r="B153" s="101"/>
      <c r="C153" s="102">
        <v>10.981718356940249</v>
      </c>
      <c r="D153" s="102">
        <v>11.613729506762336</v>
      </c>
      <c r="E153" s="102">
        <v>10.813978878021416</v>
      </c>
      <c r="F153" s="102">
        <v>10.790684750215796</v>
      </c>
      <c r="G153" s="102">
        <v>10.398443942563585</v>
      </c>
      <c r="H153" s="102">
        <v>10.584753431763209</v>
      </c>
      <c r="I153" s="102">
        <v>10.808146797781939</v>
      </c>
      <c r="J153" s="102">
        <v>10.300458227905125</v>
      </c>
      <c r="K153" s="102">
        <v>9.2325052541867549</v>
      </c>
      <c r="L153" s="102">
        <v>10.322648081769044</v>
      </c>
      <c r="M153" s="102">
        <v>10.64463685501797</v>
      </c>
      <c r="N153" s="102">
        <v>10.962780498214705</v>
      </c>
      <c r="O153" s="102">
        <v>10.365862482656434</v>
      </c>
      <c r="P153" s="102">
        <v>9.854637902844793</v>
      </c>
      <c r="Q153" s="102">
        <v>10.133692749393088</v>
      </c>
      <c r="R153" s="102">
        <v>10.928652540765095</v>
      </c>
      <c r="S153" s="102">
        <v>11.603069276493692</v>
      </c>
      <c r="T153" s="102">
        <v>11.318358941257619</v>
      </c>
      <c r="U153" s="102">
        <v>10.773862537246105</v>
      </c>
      <c r="V153" s="102">
        <v>10.488053644651547</v>
      </c>
      <c r="W153" s="102">
        <v>10.910012431493797</v>
      </c>
      <c r="X153" s="102">
        <v>9.6615685969804765</v>
      </c>
      <c r="Y153" s="102">
        <v>9.3416273021532987</v>
      </c>
      <c r="DA153" s="131" t="s">
        <v>4738</v>
      </c>
    </row>
    <row r="154" spans="1:105" ht="12" customHeight="1" x14ac:dyDescent="0.25">
      <c r="A154" s="107" t="s">
        <v>121</v>
      </c>
      <c r="B154" s="104"/>
      <c r="C154" s="105">
        <v>12.776834187461366</v>
      </c>
      <c r="D154" s="105">
        <v>13.079743169455357</v>
      </c>
      <c r="E154" s="105">
        <v>14.165182935402227</v>
      </c>
      <c r="F154" s="105">
        <v>12.110251751494049</v>
      </c>
      <c r="G154" s="105">
        <v>12.900982011472054</v>
      </c>
      <c r="H154" s="105">
        <v>13.399008921822908</v>
      </c>
      <c r="I154" s="105">
        <v>13.317104222065522</v>
      </c>
      <c r="J154" s="105">
        <v>12.556441428681611</v>
      </c>
      <c r="K154" s="105">
        <v>13.012102746492745</v>
      </c>
      <c r="L154" s="105">
        <v>11.543489439463935</v>
      </c>
      <c r="M154" s="105">
        <v>13.665909443229868</v>
      </c>
      <c r="N154" s="105">
        <v>12.437581575204998</v>
      </c>
      <c r="O154" s="105">
        <v>12.235244058105984</v>
      </c>
      <c r="P154" s="105">
        <v>11.560966411658722</v>
      </c>
      <c r="Q154" s="105">
        <v>11.889973207490002</v>
      </c>
      <c r="R154" s="105">
        <v>12.67204507528089</v>
      </c>
      <c r="S154" s="105">
        <v>13.67852767667328</v>
      </c>
      <c r="T154" s="105">
        <v>13.335350936724449</v>
      </c>
      <c r="U154" s="105">
        <v>12.29624838310785</v>
      </c>
      <c r="V154" s="105">
        <v>11.326195459795976</v>
      </c>
      <c r="W154" s="105">
        <v>12.012006674462448</v>
      </c>
      <c r="X154" s="105">
        <v>9.7638100526290401</v>
      </c>
      <c r="Y154" s="105">
        <v>9.5434450259405992</v>
      </c>
      <c r="DA154" s="132" t="s">
        <v>4739</v>
      </c>
    </row>
    <row r="155" spans="1:105" ht="12" customHeight="1" x14ac:dyDescent="0.25">
      <c r="A155" s="108" t="s">
        <v>53</v>
      </c>
      <c r="B155" s="98"/>
      <c r="C155" s="99">
        <v>5.5618844357448527</v>
      </c>
      <c r="D155" s="99">
        <v>5.6561341612743803</v>
      </c>
      <c r="E155" s="99">
        <v>5.8898563734815825</v>
      </c>
      <c r="F155" s="99">
        <v>4.8714873820774827</v>
      </c>
      <c r="G155" s="99">
        <v>5.1949310372981943</v>
      </c>
      <c r="H155" s="99">
        <v>5.1726703952793729</v>
      </c>
      <c r="I155" s="99">
        <v>5.8930779495348995</v>
      </c>
      <c r="J155" s="99">
        <v>4.9051585968037488</v>
      </c>
      <c r="K155" s="99">
        <v>5.0413800373001827</v>
      </c>
      <c r="L155" s="99">
        <v>4.4714429637591877</v>
      </c>
      <c r="M155" s="99">
        <v>5.3638229965055135</v>
      </c>
      <c r="N155" s="99">
        <v>4.5792214448195425</v>
      </c>
      <c r="O155" s="99">
        <v>5.0731657677523225</v>
      </c>
      <c r="P155" s="99">
        <v>4.2503308412649039</v>
      </c>
      <c r="Q155" s="99">
        <v>4.2839947035110724</v>
      </c>
      <c r="R155" s="99">
        <v>4.5011564910867969</v>
      </c>
      <c r="S155" s="99">
        <v>4.9335325037626259</v>
      </c>
      <c r="T155" s="99">
        <v>4.4870487865534692</v>
      </c>
      <c r="U155" s="99">
        <v>4.1921846147959663</v>
      </c>
      <c r="V155" s="99">
        <v>3.7918416817213942</v>
      </c>
      <c r="W155" s="99">
        <v>4.2649902627669869</v>
      </c>
      <c r="X155" s="99">
        <v>2.7643963541558394</v>
      </c>
      <c r="Y155" s="99">
        <v>2.8732833160746889</v>
      </c>
      <c r="DA155" s="63" t="s">
        <v>4740</v>
      </c>
    </row>
    <row r="156" spans="1:105" ht="12" customHeight="1" x14ac:dyDescent="0.25">
      <c r="A156" s="108" t="s">
        <v>52</v>
      </c>
      <c r="B156" s="98"/>
      <c r="C156" s="99">
        <v>7.2149497517165155</v>
      </c>
      <c r="D156" s="99">
        <v>7.4236090081809722</v>
      </c>
      <c r="E156" s="99">
        <v>8.2753265619206431</v>
      </c>
      <c r="F156" s="99">
        <v>7.2387643694165682</v>
      </c>
      <c r="G156" s="99">
        <v>7.7060509741738574</v>
      </c>
      <c r="H156" s="99">
        <v>8.2263385265435378</v>
      </c>
      <c r="I156" s="99">
        <v>7.4240262725306181</v>
      </c>
      <c r="J156" s="99">
        <v>7.6512828318778618</v>
      </c>
      <c r="K156" s="99">
        <v>7.9707227091925681</v>
      </c>
      <c r="L156" s="99">
        <v>7.0720464757047461</v>
      </c>
      <c r="M156" s="99">
        <v>8.3020864467243598</v>
      </c>
      <c r="N156" s="99">
        <v>7.85836013038546</v>
      </c>
      <c r="O156" s="99">
        <v>7.1620782903536622</v>
      </c>
      <c r="P156" s="99">
        <v>7.3106355703938197</v>
      </c>
      <c r="Q156" s="99">
        <v>7.6059785039789283</v>
      </c>
      <c r="R156" s="99">
        <v>8.1708885841940937</v>
      </c>
      <c r="S156" s="99">
        <v>8.7449951729106594</v>
      </c>
      <c r="T156" s="99">
        <v>8.8483021501709747</v>
      </c>
      <c r="U156" s="99">
        <v>8.1040637683118852</v>
      </c>
      <c r="V156" s="99">
        <v>7.5343537780745811</v>
      </c>
      <c r="W156" s="99">
        <v>7.7470164116954621</v>
      </c>
      <c r="X156" s="99">
        <v>6.9994136984732007</v>
      </c>
      <c r="Y156" s="99">
        <v>6.6701617098659121</v>
      </c>
      <c r="DA156" s="63" t="s">
        <v>4741</v>
      </c>
    </row>
    <row r="157" spans="1:105" ht="12" customHeight="1" x14ac:dyDescent="0.25">
      <c r="A157" s="121" t="s">
        <v>54</v>
      </c>
      <c r="B157" s="122"/>
      <c r="C157" s="123">
        <v>5.2989149766894394</v>
      </c>
      <c r="D157" s="123">
        <v>6.4758246035862808</v>
      </c>
      <c r="E157" s="123">
        <v>6.4052729507356663</v>
      </c>
      <c r="F157" s="123">
        <v>5.8532842400520044</v>
      </c>
      <c r="G157" s="123">
        <v>5.790137015293447</v>
      </c>
      <c r="H157" s="123">
        <v>5.871654630490446</v>
      </c>
      <c r="I157" s="123">
        <v>6.2493018713192701</v>
      </c>
      <c r="J157" s="123">
        <v>5.9967952580268156</v>
      </c>
      <c r="K157" s="123">
        <v>5.8304582837170686</v>
      </c>
      <c r="L157" s="123">
        <v>6.1574628568580083</v>
      </c>
      <c r="M157" s="123">
        <v>5.8581933335498126</v>
      </c>
      <c r="N157" s="123">
        <v>5.5863320604096165</v>
      </c>
      <c r="O157" s="123">
        <v>4.8420383695925837</v>
      </c>
      <c r="P157" s="123">
        <v>4.7713814451881973</v>
      </c>
      <c r="Q157" s="123">
        <v>4.6224944456664927</v>
      </c>
      <c r="R157" s="123">
        <v>4.9298566214555821</v>
      </c>
      <c r="S157" s="123">
        <v>5.2276100059754311</v>
      </c>
      <c r="T157" s="123">
        <v>5.0313481863574818</v>
      </c>
      <c r="U157" s="123">
        <v>4.9112584434602864</v>
      </c>
      <c r="V157" s="123">
        <v>4.7866852332598588</v>
      </c>
      <c r="W157" s="123">
        <v>5.074401966533526</v>
      </c>
      <c r="X157" s="123">
        <v>4.9590394883033015</v>
      </c>
      <c r="Y157" s="123">
        <v>4.9394436947047513</v>
      </c>
      <c r="DA157" s="130" t="s">
        <v>4742</v>
      </c>
    </row>
    <row r="158" spans="1:105" ht="12" customHeight="1" x14ac:dyDescent="0.25">
      <c r="A158" s="97" t="s">
        <v>50</v>
      </c>
      <c r="B158" s="98"/>
      <c r="C158" s="99">
        <v>10.149486682565412</v>
      </c>
      <c r="D158" s="99">
        <v>11.379326882265818</v>
      </c>
      <c r="E158" s="99">
        <v>12.010177260832009</v>
      </c>
      <c r="F158" s="99">
        <v>9.4687140434614125</v>
      </c>
      <c r="G158" s="99">
        <v>7.3313408872657257</v>
      </c>
      <c r="H158" s="99">
        <v>6.5866165842027726</v>
      </c>
      <c r="I158" s="99">
        <v>6.9636645120458471</v>
      </c>
      <c r="J158" s="99">
        <v>6.8811381222173029</v>
      </c>
      <c r="K158" s="99">
        <v>7.8409457464495658</v>
      </c>
      <c r="L158" s="99">
        <v>7.4392946864280649</v>
      </c>
      <c r="M158" s="99">
        <v>7.9248161115413618</v>
      </c>
      <c r="N158" s="99">
        <v>7.37529512657391</v>
      </c>
      <c r="O158" s="99">
        <v>6.5056654215498142</v>
      </c>
      <c r="P158" s="99">
        <v>5.7824550028038004</v>
      </c>
      <c r="Q158" s="99">
        <v>5.340540646949921</v>
      </c>
      <c r="R158" s="99">
        <v>5.3718673040335689</v>
      </c>
      <c r="S158" s="99">
        <v>6.1469774665196102</v>
      </c>
      <c r="T158" s="99">
        <v>6.1134991665170553</v>
      </c>
      <c r="U158" s="99">
        <v>5.7896449925258278</v>
      </c>
      <c r="V158" s="99">
        <v>5.6119086572449719</v>
      </c>
      <c r="W158" s="99">
        <v>5.1811026848726565</v>
      </c>
      <c r="X158" s="99">
        <v>4.4439222139620993</v>
      </c>
      <c r="Y158" s="99">
        <v>4.3950686786709072</v>
      </c>
      <c r="DA158" s="63" t="s">
        <v>4743</v>
      </c>
    </row>
    <row r="159" spans="1:105" ht="12" customHeight="1" x14ac:dyDescent="0.25">
      <c r="A159" s="109" t="s">
        <v>120</v>
      </c>
      <c r="B159" s="33"/>
      <c r="C159" s="110">
        <v>4.4533547590264613</v>
      </c>
      <c r="D159" s="110">
        <v>5.3952428392461851</v>
      </c>
      <c r="E159" s="110">
        <v>4.9516860404453142</v>
      </c>
      <c r="F159" s="110">
        <v>4.8954684139373716</v>
      </c>
      <c r="G159" s="110">
        <v>5.3802571501702161</v>
      </c>
      <c r="H159" s="110">
        <v>5.6607124340078974</v>
      </c>
      <c r="I159" s="110">
        <v>6.0442598556866551</v>
      </c>
      <c r="J159" s="110">
        <v>5.7525271820091168</v>
      </c>
      <c r="K159" s="110">
        <v>5.1893284015754215</v>
      </c>
      <c r="L159" s="110">
        <v>5.6937845689666702</v>
      </c>
      <c r="M159" s="110">
        <v>5.1489694409315971</v>
      </c>
      <c r="N159" s="110">
        <v>4.9092406448161929</v>
      </c>
      <c r="O159" s="110">
        <v>4.3590706267289274</v>
      </c>
      <c r="P159" s="110">
        <v>4.50092378429947</v>
      </c>
      <c r="Q159" s="110">
        <v>4.466645173864344</v>
      </c>
      <c r="R159" s="110">
        <v>4.8515582813719229</v>
      </c>
      <c r="S159" s="110">
        <v>5.0302858336321989</v>
      </c>
      <c r="T159" s="110">
        <v>4.8107859017218342</v>
      </c>
      <c r="U159" s="110">
        <v>4.6869899789452605</v>
      </c>
      <c r="V159" s="110">
        <v>4.5912974625896936</v>
      </c>
      <c r="W159" s="110">
        <v>5.0488271738605315</v>
      </c>
      <c r="X159" s="110">
        <v>5.0871039435676231</v>
      </c>
      <c r="Y159" s="110">
        <v>5.0557518525355647</v>
      </c>
      <c r="DA159" s="60" t="s">
        <v>4744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87.67250641817202</v>
      </c>
      <c r="D161" s="118">
        <f t="shared" si="54"/>
        <v>94.062131543591875</v>
      </c>
      <c r="E161" s="118">
        <f t="shared" si="54"/>
        <v>92.90065555938348</v>
      </c>
      <c r="F161" s="118">
        <f t="shared" si="54"/>
        <v>87.94130503960946</v>
      </c>
      <c r="G161" s="118">
        <f t="shared" si="54"/>
        <v>78.732615665933125</v>
      </c>
      <c r="H161" s="118">
        <f t="shared" si="54"/>
        <v>83.158387379282516</v>
      </c>
      <c r="I161" s="118">
        <f t="shared" si="54"/>
        <v>80.567861060898721</v>
      </c>
      <c r="J161" s="118">
        <f t="shared" si="54"/>
        <v>88.620260106512234</v>
      </c>
      <c r="K161" s="118">
        <f t="shared" si="54"/>
        <v>82.591633325661263</v>
      </c>
      <c r="L161" s="118">
        <f t="shared" si="54"/>
        <v>88.26129649583163</v>
      </c>
      <c r="M161" s="118">
        <f t="shared" si="54"/>
        <v>81.185282401055147</v>
      </c>
      <c r="N161" s="118">
        <f t="shared" si="54"/>
        <v>88.763497955883764</v>
      </c>
      <c r="O161" s="118">
        <f t="shared" si="54"/>
        <v>101.19182631439543</v>
      </c>
      <c r="P161" s="118">
        <f t="shared" si="54"/>
        <v>78.287297763930638</v>
      </c>
      <c r="Q161" s="118">
        <f t="shared" si="54"/>
        <v>84.641484792879154</v>
      </c>
      <c r="R161" s="118">
        <f t="shared" ref="R161:V161" si="55">R162+R164+R166+R175</f>
        <v>84.633379794215429</v>
      </c>
      <c r="S161" s="118">
        <f t="shared" si="55"/>
        <v>80.303644571304602</v>
      </c>
      <c r="T161" s="118">
        <f t="shared" si="55"/>
        <v>74.014971210049239</v>
      </c>
      <c r="U161" s="118">
        <f t="shared" si="55"/>
        <v>64.746400746431718</v>
      </c>
      <c r="V161" s="118">
        <f t="shared" si="55"/>
        <v>56.842766864803288</v>
      </c>
      <c r="W161" s="118">
        <f t="shared" ref="W161:Y161" si="56">W162+W164+W166+W175</f>
        <v>64.471991873347903</v>
      </c>
      <c r="X161" s="118">
        <f t="shared" si="56"/>
        <v>54.588796504394686</v>
      </c>
      <c r="Y161" s="118">
        <f t="shared" si="56"/>
        <v>45.492671133682641</v>
      </c>
      <c r="DA161" s="129" t="s">
        <v>4745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70.214516566277041</v>
      </c>
      <c r="D162" s="123">
        <f t="shared" si="57"/>
        <v>75.721155640993942</v>
      </c>
      <c r="E162" s="123">
        <f t="shared" si="57"/>
        <v>73.036851228654456</v>
      </c>
      <c r="F162" s="123">
        <f t="shared" si="57"/>
        <v>69.553750103943912</v>
      </c>
      <c r="G162" s="123">
        <f t="shared" si="57"/>
        <v>59.907819917607341</v>
      </c>
      <c r="H162" s="123">
        <f t="shared" si="57"/>
        <v>64.174429311649718</v>
      </c>
      <c r="I162" s="123">
        <f t="shared" si="57"/>
        <v>63.01590212968884</v>
      </c>
      <c r="J162" s="123">
        <f t="shared" si="57"/>
        <v>71.258426742897157</v>
      </c>
      <c r="K162" s="123">
        <f t="shared" si="57"/>
        <v>64.118976407685011</v>
      </c>
      <c r="L162" s="123">
        <f t="shared" si="57"/>
        <v>69.990158049936355</v>
      </c>
      <c r="M162" s="123">
        <f t="shared" si="57"/>
        <v>63.220227728081241</v>
      </c>
      <c r="N162" s="123">
        <f t="shared" si="57"/>
        <v>70.888316086691759</v>
      </c>
      <c r="O162" s="123">
        <f t="shared" si="57"/>
        <v>83.222872176450664</v>
      </c>
      <c r="P162" s="123">
        <f t="shared" si="57"/>
        <v>59.989879438258946</v>
      </c>
      <c r="Q162" s="123">
        <f t="shared" si="57"/>
        <v>65.649004053703422</v>
      </c>
      <c r="R162" s="123">
        <f t="shared" si="57"/>
        <v>63.549081308351873</v>
      </c>
      <c r="S162" s="123">
        <f t="shared" si="57"/>
        <v>59.104052535763635</v>
      </c>
      <c r="T162" s="123">
        <f t="shared" si="57"/>
        <v>54.473054141423731</v>
      </c>
      <c r="U162" s="123">
        <f t="shared" si="57"/>
        <v>45.867634696666336</v>
      </c>
      <c r="V162" s="123">
        <f t="shared" si="57"/>
        <v>39.159202532068477</v>
      </c>
      <c r="W162" s="123">
        <f t="shared" si="57"/>
        <v>43.709072201435283</v>
      </c>
      <c r="X162" s="123">
        <f t="shared" si="57"/>
        <v>36.138120825681234</v>
      </c>
      <c r="Y162" s="123">
        <f t="shared" si="57"/>
        <v>29.322548794006298</v>
      </c>
      <c r="DA162" s="130" t="s">
        <v>4746</v>
      </c>
    </row>
    <row r="163" spans="1:105" ht="12" customHeight="1" x14ac:dyDescent="0.25">
      <c r="A163" s="97" t="s">
        <v>53</v>
      </c>
      <c r="B163" s="33"/>
      <c r="C163" s="110">
        <v>70.214516566277041</v>
      </c>
      <c r="D163" s="110">
        <v>75.721155640993942</v>
      </c>
      <c r="E163" s="110">
        <v>73.036851228654456</v>
      </c>
      <c r="F163" s="110">
        <v>69.553750103943912</v>
      </c>
      <c r="G163" s="110">
        <v>59.907819917607341</v>
      </c>
      <c r="H163" s="110">
        <v>64.174429311649718</v>
      </c>
      <c r="I163" s="110">
        <v>63.01590212968884</v>
      </c>
      <c r="J163" s="110">
        <v>71.258426742897157</v>
      </c>
      <c r="K163" s="110">
        <v>64.118976407685011</v>
      </c>
      <c r="L163" s="110">
        <v>69.990158049936355</v>
      </c>
      <c r="M163" s="110">
        <v>63.220227728081241</v>
      </c>
      <c r="N163" s="110">
        <v>70.888316086691759</v>
      </c>
      <c r="O163" s="110">
        <v>83.222872176450664</v>
      </c>
      <c r="P163" s="110">
        <v>59.989879438258946</v>
      </c>
      <c r="Q163" s="110">
        <v>65.649004053703422</v>
      </c>
      <c r="R163" s="110">
        <v>63.549081308351873</v>
      </c>
      <c r="S163" s="110">
        <v>59.104052535763635</v>
      </c>
      <c r="T163" s="110">
        <v>54.473054141423731</v>
      </c>
      <c r="U163" s="110">
        <v>45.867634696666336</v>
      </c>
      <c r="V163" s="110">
        <v>39.159202532068477</v>
      </c>
      <c r="W163" s="110">
        <v>43.709072201435283</v>
      </c>
      <c r="X163" s="110">
        <v>36.138120825681234</v>
      </c>
      <c r="Y163" s="110">
        <v>29.322548794006298</v>
      </c>
      <c r="DA163" s="60" t="s">
        <v>4747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2.6506560810915016</v>
      </c>
      <c r="D164" s="123">
        <f t="shared" si="58"/>
        <v>2.4625090400029928</v>
      </c>
      <c r="E164" s="123">
        <f t="shared" si="58"/>
        <v>4.6107302876892087</v>
      </c>
      <c r="F164" s="123">
        <f t="shared" si="58"/>
        <v>3.7990113203827169</v>
      </c>
      <c r="G164" s="123">
        <f t="shared" si="58"/>
        <v>4.8832576189203891</v>
      </c>
      <c r="H164" s="123">
        <f t="shared" si="58"/>
        <v>4.6831869856481418</v>
      </c>
      <c r="I164" s="123">
        <f t="shared" si="58"/>
        <v>3.1101358934007739</v>
      </c>
      <c r="J164" s="123">
        <f t="shared" si="58"/>
        <v>2.770884657988236</v>
      </c>
      <c r="K164" s="123">
        <f t="shared" si="58"/>
        <v>4.9707206882387016</v>
      </c>
      <c r="L164" s="123">
        <f t="shared" si="58"/>
        <v>4.4466375077514941</v>
      </c>
      <c r="M164" s="123">
        <f t="shared" si="58"/>
        <v>4.1629287996636837</v>
      </c>
      <c r="N164" s="123">
        <f t="shared" si="58"/>
        <v>3.9670903703983971</v>
      </c>
      <c r="O164" s="123">
        <f t="shared" si="58"/>
        <v>3.3050178461769546</v>
      </c>
      <c r="P164" s="123">
        <f t="shared" si="58"/>
        <v>3.7922990780502537</v>
      </c>
      <c r="Q164" s="123">
        <f t="shared" si="58"/>
        <v>3.978895135554839</v>
      </c>
      <c r="R164" s="123">
        <f t="shared" si="58"/>
        <v>5.5060104175370199</v>
      </c>
      <c r="S164" s="123">
        <f t="shared" si="58"/>
        <v>5.4613509146322414</v>
      </c>
      <c r="T164" s="123">
        <f t="shared" si="58"/>
        <v>4.4381582849586847</v>
      </c>
      <c r="U164" s="123">
        <f t="shared" si="58"/>
        <v>4.5605950476224635</v>
      </c>
      <c r="V164" s="123">
        <f t="shared" si="58"/>
        <v>3.8093416633006467</v>
      </c>
      <c r="W164" s="123">
        <f t="shared" si="58"/>
        <v>5.1422564646001359</v>
      </c>
      <c r="X164" s="123">
        <f t="shared" si="58"/>
        <v>3.1048910939911187</v>
      </c>
      <c r="Y164" s="123">
        <f t="shared" si="58"/>
        <v>1.720976003299844</v>
      </c>
      <c r="DA164" s="130" t="s">
        <v>4748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2.6506560810915016</v>
      </c>
      <c r="D165" s="99">
        <f>RES_hhdet_in_tesh!D165/RES_summary!D$21</f>
        <v>2.4625090400029928</v>
      </c>
      <c r="E165" s="99">
        <f>RES_hhdet_in_tesh!E165/RES_summary!E$21</f>
        <v>4.6107302876892087</v>
      </c>
      <c r="F165" s="99">
        <f>RES_hhdet_in_tesh!F165/RES_summary!F$21</f>
        <v>3.7990113203827169</v>
      </c>
      <c r="G165" s="99">
        <f>RES_hhdet_in_tesh!G165/RES_summary!G$21</f>
        <v>4.8832576189203891</v>
      </c>
      <c r="H165" s="99">
        <f>RES_hhdet_in_tesh!H165/RES_summary!H$21</f>
        <v>4.6831869856481418</v>
      </c>
      <c r="I165" s="99">
        <f>RES_hhdet_in_tesh!I165/RES_summary!I$21</f>
        <v>3.1101358934007739</v>
      </c>
      <c r="J165" s="99">
        <f>RES_hhdet_in_tesh!J165/RES_summary!J$21</f>
        <v>2.770884657988236</v>
      </c>
      <c r="K165" s="99">
        <f>RES_hhdet_in_tesh!K165/RES_summary!K$21</f>
        <v>4.9707206882387016</v>
      </c>
      <c r="L165" s="99">
        <f>RES_hhdet_in_tesh!L165/RES_summary!L$21</f>
        <v>4.4466375077514941</v>
      </c>
      <c r="M165" s="99">
        <f>RES_hhdet_in_tesh!M165/RES_summary!M$21</f>
        <v>4.1629287996636837</v>
      </c>
      <c r="N165" s="99">
        <f>RES_hhdet_in_tesh!N165/RES_summary!N$21</f>
        <v>3.9670903703983971</v>
      </c>
      <c r="O165" s="99">
        <f>RES_hhdet_in_tesh!O165/RES_summary!O$21</f>
        <v>3.3050178461769546</v>
      </c>
      <c r="P165" s="99">
        <f>RES_hhdet_in_tesh!P165/RES_summary!P$21</f>
        <v>3.7922990780502537</v>
      </c>
      <c r="Q165" s="99">
        <f>RES_hhdet_in_tesh!Q165/RES_summary!Q$21</f>
        <v>3.978895135554839</v>
      </c>
      <c r="R165" s="99">
        <f>RES_hhdet_in_tesh!R165/RES_summary!R$21</f>
        <v>5.5060104175370199</v>
      </c>
      <c r="S165" s="99">
        <f>RES_hhdet_in_tesh!S165/RES_summary!S$21</f>
        <v>5.4613509146322414</v>
      </c>
      <c r="T165" s="99">
        <f>RES_hhdet_in_tesh!T165/RES_summary!T$21</f>
        <v>4.4381582849586847</v>
      </c>
      <c r="U165" s="99">
        <f>RES_hhdet_in_tesh!U165/RES_summary!U$21</f>
        <v>4.5605950476224635</v>
      </c>
      <c r="V165" s="99">
        <f>RES_hhdet_in_tesh!V165/RES_summary!V$21</f>
        <v>3.8093416633006467</v>
      </c>
      <c r="W165" s="99">
        <f>RES_hhdet_in_tesh!W165/RES_summary!W$21</f>
        <v>5.1422564646001359</v>
      </c>
      <c r="X165" s="99">
        <f>RES_hhdet_in_tesh!X165/RES_summary!X$21</f>
        <v>3.1048910939911187</v>
      </c>
      <c r="Y165" s="99">
        <f>RES_hhdet_in_tesh!Y165/RES_summary!Y$21</f>
        <v>1.720976003299844</v>
      </c>
      <c r="DA165" s="63" t="s">
        <v>4749</v>
      </c>
    </row>
    <row r="166" spans="1:105" ht="12" customHeight="1" x14ac:dyDescent="0.25">
      <c r="A166" s="121" t="s">
        <v>55</v>
      </c>
      <c r="B166" s="122"/>
      <c r="C166" s="123">
        <v>9.8186685444115582</v>
      </c>
      <c r="D166" s="123">
        <v>10.498860751107562</v>
      </c>
      <c r="E166" s="123">
        <v>9.9627852649720392</v>
      </c>
      <c r="F166" s="123">
        <v>9.6169738848382593</v>
      </c>
      <c r="G166" s="123">
        <v>9.0951430480537514</v>
      </c>
      <c r="H166" s="123">
        <v>9.0355832960305253</v>
      </c>
      <c r="I166" s="123">
        <v>9.3047607693137433</v>
      </c>
      <c r="J166" s="123">
        <v>9.5656209467244828</v>
      </c>
      <c r="K166" s="123">
        <v>9.205525600249576</v>
      </c>
      <c r="L166" s="123">
        <v>9.1213537765018113</v>
      </c>
      <c r="M166" s="123">
        <v>9.6028257227157248</v>
      </c>
      <c r="N166" s="123">
        <v>9.624536861558628</v>
      </c>
      <c r="O166" s="123">
        <v>10.43376192413991</v>
      </c>
      <c r="P166" s="123">
        <v>10.166997391516821</v>
      </c>
      <c r="Q166" s="123">
        <v>10.710949843936602</v>
      </c>
      <c r="R166" s="123">
        <v>11.001343292603392</v>
      </c>
      <c r="S166" s="123">
        <v>11.130799415678526</v>
      </c>
      <c r="T166" s="123">
        <v>10.581929875645447</v>
      </c>
      <c r="U166" s="123">
        <v>10.067999893252084</v>
      </c>
      <c r="V166" s="123">
        <v>9.603772396131447</v>
      </c>
      <c r="W166" s="123">
        <v>11.056860846686437</v>
      </c>
      <c r="X166" s="123">
        <v>10.317693482813819</v>
      </c>
      <c r="Y166" s="123">
        <v>9.591829478400264</v>
      </c>
      <c r="DA166" s="130" t="s">
        <v>4750</v>
      </c>
    </row>
    <row r="167" spans="1:105" ht="12" customHeight="1" x14ac:dyDescent="0.25">
      <c r="A167" s="97" t="s">
        <v>124</v>
      </c>
      <c r="B167" s="98"/>
      <c r="C167" s="99">
        <v>7.9672228106667369</v>
      </c>
      <c r="D167" s="99">
        <v>8.2730455074797948</v>
      </c>
      <c r="E167" s="99">
        <v>7.6686102914020591</v>
      </c>
      <c r="F167" s="99">
        <v>7.8279936792170837</v>
      </c>
      <c r="G167" s="99">
        <v>7.8646014503157007</v>
      </c>
      <c r="H167" s="99">
        <v>7.5572820770268647</v>
      </c>
      <c r="I167" s="99">
        <v>7.8328151241915371</v>
      </c>
      <c r="J167" s="99">
        <v>8.0567203725225944</v>
      </c>
      <c r="K167" s="99">
        <v>7.7430297229628566</v>
      </c>
      <c r="L167" s="99">
        <v>7.6831712634184797</v>
      </c>
      <c r="M167" s="99">
        <v>7.9483292560446053</v>
      </c>
      <c r="N167" s="99">
        <v>7.8309493456300689</v>
      </c>
      <c r="O167" s="99">
        <v>10.297262942325561</v>
      </c>
      <c r="P167" s="99">
        <v>10.519816625818136</v>
      </c>
      <c r="Q167" s="99">
        <v>10.40753608275082</v>
      </c>
      <c r="R167" s="99">
        <v>8.5720339943838209</v>
      </c>
      <c r="S167" s="99">
        <v>9.0735757300057465</v>
      </c>
      <c r="T167" s="99">
        <v>8.9351468389263538</v>
      </c>
      <c r="U167" s="99">
        <v>8.4006500200129963</v>
      </c>
      <c r="V167" s="99">
        <v>7.745667401497669</v>
      </c>
      <c r="W167" s="99">
        <v>8.70793657827614</v>
      </c>
      <c r="X167" s="99">
        <v>9.4724867974319267</v>
      </c>
      <c r="Y167" s="99">
        <v>7.9504196771073632</v>
      </c>
      <c r="DA167" s="63" t="s">
        <v>4751</v>
      </c>
    </row>
    <row r="168" spans="1:105" ht="12" customHeight="1" x14ac:dyDescent="0.25">
      <c r="A168" s="97" t="s">
        <v>123</v>
      </c>
      <c r="B168" s="98"/>
      <c r="C168" s="99">
        <v>10.844710275441342</v>
      </c>
      <c r="D168" s="99">
        <v>8.5324101584195944</v>
      </c>
      <c r="E168" s="99">
        <v>7.9230863057248406</v>
      </c>
      <c r="F168" s="99">
        <v>7.8502830955183311</v>
      </c>
      <c r="G168" s="99">
        <v>7.7213837283896938</v>
      </c>
      <c r="H168" s="99">
        <v>8.4856417677071541</v>
      </c>
      <c r="I168" s="99">
        <v>7.6457383837411523</v>
      </c>
      <c r="J168" s="99">
        <v>8.0137115367964462</v>
      </c>
      <c r="K168" s="99">
        <v>7.5782675859787298</v>
      </c>
      <c r="L168" s="99">
        <v>7.9901332665938689</v>
      </c>
      <c r="M168" s="99">
        <v>8.4758860392464896</v>
      </c>
      <c r="N168" s="99">
        <v>7.5848374728312917</v>
      </c>
      <c r="O168" s="99">
        <v>20.937775780703205</v>
      </c>
      <c r="P168" s="99">
        <v>19.745973677419489</v>
      </c>
      <c r="Q168" s="99">
        <v>13.682307747522756</v>
      </c>
      <c r="R168" s="99">
        <v>8.6139491605012211</v>
      </c>
      <c r="S168" s="99">
        <v>8.8282993758458126</v>
      </c>
      <c r="T168" s="99">
        <v>9.1671005062571798</v>
      </c>
      <c r="U168" s="99">
        <v>8.4526159052825527</v>
      </c>
      <c r="V168" s="99">
        <v>8.0709314422412675</v>
      </c>
      <c r="W168" s="99">
        <v>9.0485503781156389</v>
      </c>
      <c r="X168" s="99">
        <v>9.5700220347505187</v>
      </c>
      <c r="Y168" s="99">
        <v>8.3811280007401958</v>
      </c>
      <c r="DA168" s="63" t="s">
        <v>4752</v>
      </c>
    </row>
    <row r="169" spans="1:105" ht="12" customHeight="1" x14ac:dyDescent="0.25">
      <c r="A169" s="100" t="s">
        <v>50</v>
      </c>
      <c r="B169" s="101"/>
      <c r="C169" s="102">
        <v>2.2441636079869425</v>
      </c>
      <c r="D169" s="102">
        <v>1.3998686121960948</v>
      </c>
      <c r="E169" s="102">
        <v>0.92013600405977414</v>
      </c>
      <c r="F169" s="102">
        <v>1.0191423529948809</v>
      </c>
      <c r="G169" s="102">
        <v>0.77369322244157479</v>
      </c>
      <c r="H169" s="102">
        <v>1.2805234013638973</v>
      </c>
      <c r="I169" s="102">
        <v>0.77130650207359086</v>
      </c>
      <c r="J169" s="102">
        <v>0.86657750352295382</v>
      </c>
      <c r="K169" s="102">
        <v>0.83370381250996162</v>
      </c>
      <c r="L169" s="102">
        <v>1.0135875110715442</v>
      </c>
      <c r="M169" s="102">
        <v>1.4336315172699052</v>
      </c>
      <c r="N169" s="102">
        <v>0.73112935007884106</v>
      </c>
      <c r="O169" s="102">
        <v>2.9289203593263404</v>
      </c>
      <c r="P169" s="102">
        <v>2.7669390479957174</v>
      </c>
      <c r="Q169" s="102">
        <v>4.8786500158979367</v>
      </c>
      <c r="R169" s="102">
        <v>0.97199806949212708</v>
      </c>
      <c r="S169" s="102">
        <v>0.89585634465783703</v>
      </c>
      <c r="T169" s="102">
        <v>1.3127965383750329</v>
      </c>
      <c r="U169" s="102">
        <v>1.2660660711561398</v>
      </c>
      <c r="V169" s="102">
        <v>0.76387128868822785</v>
      </c>
      <c r="W169" s="102">
        <v>0.76692723543814068</v>
      </c>
      <c r="X169" s="102">
        <v>0.94134975306326041</v>
      </c>
      <c r="Y169" s="102">
        <v>1.2133147620167333</v>
      </c>
      <c r="DA169" s="131" t="s">
        <v>4753</v>
      </c>
    </row>
    <row r="170" spans="1:105" ht="12" customHeight="1" x14ac:dyDescent="0.25">
      <c r="A170" s="103" t="s">
        <v>52</v>
      </c>
      <c r="B170" s="104"/>
      <c r="C170" s="105">
        <v>8.6005466674543971</v>
      </c>
      <c r="D170" s="105">
        <v>7.1325415462234973</v>
      </c>
      <c r="E170" s="105">
        <v>7.0029503016650656</v>
      </c>
      <c r="F170" s="105">
        <v>6.8311407425234503</v>
      </c>
      <c r="G170" s="105">
        <v>6.9476905059481187</v>
      </c>
      <c r="H170" s="105">
        <v>7.2051183663432568</v>
      </c>
      <c r="I170" s="105">
        <v>6.8744318816675625</v>
      </c>
      <c r="J170" s="105">
        <v>7.1471340332734927</v>
      </c>
      <c r="K170" s="105">
        <v>6.7445637734687685</v>
      </c>
      <c r="L170" s="105">
        <v>6.9765457555223245</v>
      </c>
      <c r="M170" s="105">
        <v>7.0422545219765844</v>
      </c>
      <c r="N170" s="105">
        <v>6.853708122752451</v>
      </c>
      <c r="O170" s="105">
        <v>18.008855421376861</v>
      </c>
      <c r="P170" s="105">
        <v>16.979034629423769</v>
      </c>
      <c r="Q170" s="105">
        <v>8.8036577316248206</v>
      </c>
      <c r="R170" s="105">
        <v>7.641951091009096</v>
      </c>
      <c r="S170" s="105">
        <v>7.9324430311879768</v>
      </c>
      <c r="T170" s="105">
        <v>7.8543039678821502</v>
      </c>
      <c r="U170" s="105">
        <v>7.1865498341264136</v>
      </c>
      <c r="V170" s="105">
        <v>7.3070601535530395</v>
      </c>
      <c r="W170" s="105">
        <v>8.281623142677498</v>
      </c>
      <c r="X170" s="105">
        <v>8.6286722816872636</v>
      </c>
      <c r="Y170" s="105">
        <v>7.1678132387234621</v>
      </c>
      <c r="DA170" s="132" t="s">
        <v>4754</v>
      </c>
    </row>
    <row r="171" spans="1:105" ht="12" customHeight="1" x14ac:dyDescent="0.25">
      <c r="A171" s="106" t="s">
        <v>122</v>
      </c>
      <c r="B171" s="101"/>
      <c r="C171" s="102">
        <v>10.395947938364847</v>
      </c>
      <c r="D171" s="102">
        <v>10.974233001004652</v>
      </c>
      <c r="E171" s="102">
        <v>10.868170744188838</v>
      </c>
      <c r="F171" s="102">
        <v>10.489942725652201</v>
      </c>
      <c r="G171" s="102">
        <v>9.459763831323075</v>
      </c>
      <c r="H171" s="102">
        <v>9.5484661785386784</v>
      </c>
      <c r="I171" s="102">
        <v>9.5299161675713542</v>
      </c>
      <c r="J171" s="102">
        <v>9.6043508665130943</v>
      </c>
      <c r="K171" s="102">
        <v>8.9890854695057172</v>
      </c>
      <c r="L171" s="102">
        <v>9.3507736126055967</v>
      </c>
      <c r="M171" s="102">
        <v>9.649732726588212</v>
      </c>
      <c r="N171" s="102">
        <v>9.7787307258432872</v>
      </c>
      <c r="O171" s="102">
        <v>10.129278642547639</v>
      </c>
      <c r="P171" s="102">
        <v>9.6621814138655111</v>
      </c>
      <c r="Q171" s="102">
        <v>10.198010463059399</v>
      </c>
      <c r="R171" s="102">
        <v>11.020990684895663</v>
      </c>
      <c r="S171" s="102">
        <v>11.252065859169489</v>
      </c>
      <c r="T171" s="102">
        <v>10.774632090130025</v>
      </c>
      <c r="U171" s="102">
        <v>10.275567492569586</v>
      </c>
      <c r="V171" s="102">
        <v>9.9456982375997676</v>
      </c>
      <c r="W171" s="102">
        <v>11.515019557660263</v>
      </c>
      <c r="X171" s="102">
        <v>10.255585499317405</v>
      </c>
      <c r="Y171" s="102">
        <v>10.060487700878577</v>
      </c>
      <c r="DA171" s="131" t="s">
        <v>4755</v>
      </c>
    </row>
    <row r="172" spans="1:105" ht="12" customHeight="1" x14ac:dyDescent="0.25">
      <c r="A172" s="107" t="s">
        <v>121</v>
      </c>
      <c r="B172" s="104"/>
      <c r="C172" s="105">
        <v>11.935554842749477</v>
      </c>
      <c r="D172" s="105">
        <v>13.186311913488762</v>
      </c>
      <c r="E172" s="105">
        <v>13.288812928095464</v>
      </c>
      <c r="F172" s="105">
        <v>11.315281542611638</v>
      </c>
      <c r="G172" s="105">
        <v>10.859721006818278</v>
      </c>
      <c r="H172" s="105">
        <v>10.441495107059241</v>
      </c>
      <c r="I172" s="105">
        <v>10.004441710754143</v>
      </c>
      <c r="J172" s="105">
        <v>10.431336268929854</v>
      </c>
      <c r="K172" s="105">
        <v>11.023851277845699</v>
      </c>
      <c r="L172" s="105">
        <v>9.9829585149775149</v>
      </c>
      <c r="M172" s="105">
        <v>11.444323684070252</v>
      </c>
      <c r="N172" s="105">
        <v>10.447852304885574</v>
      </c>
      <c r="O172" s="105">
        <v>11.866198069623863</v>
      </c>
      <c r="P172" s="105">
        <v>11.595633230392668</v>
      </c>
      <c r="Q172" s="105">
        <v>12.306642069389021</v>
      </c>
      <c r="R172" s="105">
        <v>12.268239931290948</v>
      </c>
      <c r="S172" s="105">
        <v>12.292819075181882</v>
      </c>
      <c r="T172" s="105">
        <v>11.594150782830635</v>
      </c>
      <c r="U172" s="105">
        <v>10.813600358298622</v>
      </c>
      <c r="V172" s="105">
        <v>10.341976222078209</v>
      </c>
      <c r="W172" s="105">
        <v>11.780033911646644</v>
      </c>
      <c r="X172" s="105">
        <v>10.991669384056289</v>
      </c>
      <c r="Y172" s="105">
        <v>9.9839555835494611</v>
      </c>
      <c r="DA172" s="132" t="s">
        <v>4756</v>
      </c>
    </row>
    <row r="173" spans="1:105" ht="12" customHeight="1" x14ac:dyDescent="0.25">
      <c r="A173" s="108" t="s">
        <v>53</v>
      </c>
      <c r="B173" s="98"/>
      <c r="C173" s="99">
        <v>3.5535748822096358</v>
      </c>
      <c r="D173" s="99">
        <v>3.9144105185754716</v>
      </c>
      <c r="E173" s="99">
        <v>4.2622479178283426</v>
      </c>
      <c r="F173" s="99">
        <v>3.0470764944893118</v>
      </c>
      <c r="G173" s="99">
        <v>3.0323373546742203</v>
      </c>
      <c r="H173" s="99">
        <v>2.5260131789707372</v>
      </c>
      <c r="I173" s="99">
        <v>2.871078460129596</v>
      </c>
      <c r="J173" s="99">
        <v>2.9667145066340148</v>
      </c>
      <c r="K173" s="99">
        <v>3.3157519553633299</v>
      </c>
      <c r="L173" s="99">
        <v>3.3354124042965401</v>
      </c>
      <c r="M173" s="99">
        <v>3.9360898366837533</v>
      </c>
      <c r="N173" s="99">
        <v>3.219838748688431</v>
      </c>
      <c r="O173" s="99">
        <v>4.286871566162139</v>
      </c>
      <c r="P173" s="99">
        <v>3.1323867840597148</v>
      </c>
      <c r="Q173" s="99">
        <v>3.6852202381408752</v>
      </c>
      <c r="R173" s="99">
        <v>3.1691038215419032</v>
      </c>
      <c r="S173" s="99">
        <v>3.54721139759096</v>
      </c>
      <c r="T173" s="99">
        <v>3.3557839625747814</v>
      </c>
      <c r="U173" s="99">
        <v>2.7549257066627844</v>
      </c>
      <c r="V173" s="99">
        <v>2.658300720901174</v>
      </c>
      <c r="W173" s="99">
        <v>3.1133495633058907</v>
      </c>
      <c r="X173" s="99">
        <v>2.7400134976849211</v>
      </c>
      <c r="Y173" s="99">
        <v>2.1687609795394485</v>
      </c>
      <c r="DA173" s="63" t="s">
        <v>4757</v>
      </c>
    </row>
    <row r="174" spans="1:105" ht="12" customHeight="1" x14ac:dyDescent="0.25">
      <c r="A174" s="115" t="s">
        <v>52</v>
      </c>
      <c r="B174" s="33"/>
      <c r="C174" s="110">
        <v>8.3819799605398426</v>
      </c>
      <c r="D174" s="110">
        <v>9.2719013949132858</v>
      </c>
      <c r="E174" s="110">
        <v>9.0265650102671184</v>
      </c>
      <c r="F174" s="110">
        <v>8.2682050481223275</v>
      </c>
      <c r="G174" s="110">
        <v>7.8273836521440536</v>
      </c>
      <c r="H174" s="110">
        <v>7.9154819280885036</v>
      </c>
      <c r="I174" s="110">
        <v>7.133363250624547</v>
      </c>
      <c r="J174" s="110">
        <v>7.4646217622958408</v>
      </c>
      <c r="K174" s="110">
        <v>7.7080993224823686</v>
      </c>
      <c r="L174" s="110">
        <v>6.6475461106809766</v>
      </c>
      <c r="M174" s="110">
        <v>7.5082338473864993</v>
      </c>
      <c r="N174" s="110">
        <v>7.228013556197145</v>
      </c>
      <c r="O174" s="110">
        <v>7.579326503461723</v>
      </c>
      <c r="P174" s="110">
        <v>8.4632464463329509</v>
      </c>
      <c r="Q174" s="110">
        <v>8.6214218312481474</v>
      </c>
      <c r="R174" s="110">
        <v>9.0991361097490451</v>
      </c>
      <c r="S174" s="110">
        <v>8.7456076775909217</v>
      </c>
      <c r="T174" s="110">
        <v>8.23836682025585</v>
      </c>
      <c r="U174" s="110">
        <v>8.0586746516358314</v>
      </c>
      <c r="V174" s="110">
        <v>7.6836755011770306</v>
      </c>
      <c r="W174" s="110">
        <v>8.6666843483407554</v>
      </c>
      <c r="X174" s="110">
        <v>8.2516558863713669</v>
      </c>
      <c r="Y174" s="110">
        <v>7.81519460401001</v>
      </c>
      <c r="DA174" s="60" t="s">
        <v>4758</v>
      </c>
    </row>
    <row r="175" spans="1:105" ht="12" customHeight="1" x14ac:dyDescent="0.25">
      <c r="A175" s="121" t="s">
        <v>54</v>
      </c>
      <c r="B175" s="122"/>
      <c r="C175" s="123">
        <v>4.988665226391932</v>
      </c>
      <c r="D175" s="123">
        <v>5.3796061114873694</v>
      </c>
      <c r="E175" s="123">
        <v>5.2902887780677723</v>
      </c>
      <c r="F175" s="123">
        <v>4.9715697304445765</v>
      </c>
      <c r="G175" s="123">
        <v>4.8463950813516439</v>
      </c>
      <c r="H175" s="123">
        <v>5.2651877859541445</v>
      </c>
      <c r="I175" s="123">
        <v>5.1370622684953515</v>
      </c>
      <c r="J175" s="123">
        <v>5.0253277589023702</v>
      </c>
      <c r="K175" s="123">
        <v>4.2964106294879834</v>
      </c>
      <c r="L175" s="123">
        <v>4.7031471616419749</v>
      </c>
      <c r="M175" s="123">
        <v>4.1993001505945005</v>
      </c>
      <c r="N175" s="123">
        <v>4.2835546372349809</v>
      </c>
      <c r="O175" s="123">
        <v>4.2301743676278987</v>
      </c>
      <c r="P175" s="123">
        <v>4.3381218561046193</v>
      </c>
      <c r="Q175" s="123">
        <v>4.302635759684299</v>
      </c>
      <c r="R175" s="123">
        <v>4.5769447757231356</v>
      </c>
      <c r="S175" s="123">
        <v>4.6074417052302001</v>
      </c>
      <c r="T175" s="123">
        <v>4.5218289080213756</v>
      </c>
      <c r="U175" s="123">
        <v>4.2501711088908296</v>
      </c>
      <c r="V175" s="123">
        <v>4.2704502733027114</v>
      </c>
      <c r="W175" s="123">
        <v>4.5638023606260392</v>
      </c>
      <c r="X175" s="123">
        <v>5.0280911019085064</v>
      </c>
      <c r="Y175" s="123">
        <v>4.857316857976234</v>
      </c>
      <c r="DA175" s="130" t="s">
        <v>4759</v>
      </c>
    </row>
    <row r="176" spans="1:105" ht="12" customHeight="1" x14ac:dyDescent="0.25">
      <c r="A176" s="97" t="s">
        <v>50</v>
      </c>
      <c r="B176" s="98"/>
      <c r="C176" s="99">
        <v>5.5026091678991733</v>
      </c>
      <c r="D176" s="99">
        <v>5.8659014254551556</v>
      </c>
      <c r="E176" s="99">
        <v>5.7416729794415486</v>
      </c>
      <c r="F176" s="99">
        <v>5.5235276978053722</v>
      </c>
      <c r="G176" s="99">
        <v>5.3428130725034118</v>
      </c>
      <c r="H176" s="99">
        <v>5.3586041025843532</v>
      </c>
      <c r="I176" s="99">
        <v>5.6093261691668719</v>
      </c>
      <c r="J176" s="99">
        <v>5.4440241074662712</v>
      </c>
      <c r="K176" s="99">
        <v>5.2446530826166695</v>
      </c>
      <c r="L176" s="99">
        <v>5.1255805136844792</v>
      </c>
      <c r="M176" s="99">
        <v>5.1342377750481738</v>
      </c>
      <c r="N176" s="99">
        <v>4.9861210597408565</v>
      </c>
      <c r="O176" s="99">
        <v>5.2495942582217285</v>
      </c>
      <c r="P176" s="99">
        <v>5.2841679024219248</v>
      </c>
      <c r="Q176" s="99">
        <v>5.1748427308721761</v>
      </c>
      <c r="R176" s="99">
        <v>4.8993314233415788</v>
      </c>
      <c r="S176" s="99">
        <v>5.1644268083809735</v>
      </c>
      <c r="T176" s="99">
        <v>5.0097507825454723</v>
      </c>
      <c r="U176" s="99">
        <v>4.7154887806183474</v>
      </c>
      <c r="V176" s="99">
        <v>4.5881858452026867</v>
      </c>
      <c r="W176" s="99">
        <v>5.0701496063368623</v>
      </c>
      <c r="X176" s="99">
        <v>5.3139706751022562</v>
      </c>
      <c r="Y176" s="99">
        <v>4.6327267003777157</v>
      </c>
      <c r="DA176" s="63" t="s">
        <v>4760</v>
      </c>
    </row>
    <row r="177" spans="1:105" ht="12" customHeight="1" x14ac:dyDescent="0.25">
      <c r="A177" s="109" t="s">
        <v>120</v>
      </c>
      <c r="B177" s="33"/>
      <c r="C177" s="110">
        <v>4.8195713474122197</v>
      </c>
      <c r="D177" s="110">
        <v>5.170097865183914</v>
      </c>
      <c r="E177" s="110">
        <v>5.086498786544432</v>
      </c>
      <c r="F177" s="110">
        <v>4.7297259684206683</v>
      </c>
      <c r="G177" s="110">
        <v>4.6877514603119508</v>
      </c>
      <c r="H177" s="110">
        <v>5.2379453368782967</v>
      </c>
      <c r="I177" s="110">
        <v>5.0028510230875929</v>
      </c>
      <c r="J177" s="110">
        <v>4.9078527137686958</v>
      </c>
      <c r="K177" s="110">
        <v>4.0409773520410326</v>
      </c>
      <c r="L177" s="110">
        <v>4.5674866897418092</v>
      </c>
      <c r="M177" s="110">
        <v>3.9432943199513555</v>
      </c>
      <c r="N177" s="110">
        <v>4.1161466309416257</v>
      </c>
      <c r="O177" s="110">
        <v>4.0123921041499147</v>
      </c>
      <c r="P177" s="110">
        <v>4.0896941130603608</v>
      </c>
      <c r="Q177" s="110">
        <v>4.1071802458409854</v>
      </c>
      <c r="R177" s="110">
        <v>4.5113624552151261</v>
      </c>
      <c r="S177" s="110">
        <v>4.4752630933597448</v>
      </c>
      <c r="T177" s="110">
        <v>4.4117413202126752</v>
      </c>
      <c r="U177" s="110">
        <v>4.1574197910345054</v>
      </c>
      <c r="V177" s="110">
        <v>4.2088086498422399</v>
      </c>
      <c r="W177" s="110">
        <v>4.489279216910135</v>
      </c>
      <c r="X177" s="110">
        <v>4.9950466648805403</v>
      </c>
      <c r="Y177" s="110">
        <v>4.8927899220196407</v>
      </c>
      <c r="DA177" s="60" t="s">
        <v>4761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46.083785551544857</v>
      </c>
      <c r="D3" s="118">
        <f t="shared" si="0"/>
        <v>47.96486399265703</v>
      </c>
      <c r="E3" s="118">
        <f t="shared" si="0"/>
        <v>43.531165506382052</v>
      </c>
      <c r="F3" s="118">
        <f t="shared" si="0"/>
        <v>42.630588074079668</v>
      </c>
      <c r="G3" s="118">
        <f t="shared" si="0"/>
        <v>44.682393281129436</v>
      </c>
      <c r="H3" s="118">
        <f t="shared" si="0"/>
        <v>48.141719987475732</v>
      </c>
      <c r="I3" s="118">
        <f t="shared" si="0"/>
        <v>43.432353731137319</v>
      </c>
      <c r="J3" s="118">
        <f t="shared" si="0"/>
        <v>44.054772641931947</v>
      </c>
      <c r="K3" s="118">
        <f t="shared" si="0"/>
        <v>42.117218288519901</v>
      </c>
      <c r="L3" s="118">
        <f t="shared" si="0"/>
        <v>45.586460763366283</v>
      </c>
      <c r="M3" s="118">
        <f t="shared" si="0"/>
        <v>38.727668787972476</v>
      </c>
      <c r="N3" s="118">
        <f t="shared" si="0"/>
        <v>39.295611817384554</v>
      </c>
      <c r="O3" s="118">
        <f t="shared" si="0"/>
        <v>37.532436242790453</v>
      </c>
      <c r="P3" s="118">
        <f t="shared" si="0"/>
        <v>33.517518259746318</v>
      </c>
      <c r="Q3" s="118">
        <f t="shared" si="0"/>
        <v>30.196483750269532</v>
      </c>
      <c r="R3" s="118">
        <f t="shared" ref="R3:V3" si="1">R4+R7+R9+R19</f>
        <v>30.144963593500261</v>
      </c>
      <c r="S3" s="118">
        <f t="shared" si="1"/>
        <v>30.767202758381575</v>
      </c>
      <c r="T3" s="118">
        <f t="shared" si="1"/>
        <v>25.044109669650521</v>
      </c>
      <c r="U3" s="118">
        <f t="shared" si="1"/>
        <v>26.26794602562488</v>
      </c>
      <c r="V3" s="118">
        <f t="shared" si="1"/>
        <v>26.571670861687696</v>
      </c>
      <c r="W3" s="118">
        <f t="shared" ref="W3:Y3" si="2">W4+W7+W9+W19</f>
        <v>20.851323051087366</v>
      </c>
      <c r="X3" s="118">
        <f t="shared" si="2"/>
        <v>16.386959359984647</v>
      </c>
      <c r="Y3" s="118">
        <f t="shared" si="2"/>
        <v>17.051598610442717</v>
      </c>
      <c r="DA3" s="129" t="s">
        <v>4763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42.31954205076034</v>
      </c>
      <c r="D4" s="123">
        <f t="shared" si="3"/>
        <v>43.865378626230957</v>
      </c>
      <c r="E4" s="123">
        <f t="shared" si="3"/>
        <v>40.524829512275524</v>
      </c>
      <c r="F4" s="123">
        <f t="shared" si="3"/>
        <v>38.716832364186033</v>
      </c>
      <c r="G4" s="123">
        <f t="shared" si="3"/>
        <v>40.238945659333105</v>
      </c>
      <c r="H4" s="123">
        <f t="shared" si="3"/>
        <v>43.70166910741596</v>
      </c>
      <c r="I4" s="123">
        <f t="shared" si="3"/>
        <v>39.526739663371416</v>
      </c>
      <c r="J4" s="123">
        <f t="shared" si="3"/>
        <v>40.121619758754427</v>
      </c>
      <c r="K4" s="123">
        <f t="shared" si="3"/>
        <v>39.07735316400781</v>
      </c>
      <c r="L4" s="123">
        <f t="shared" si="3"/>
        <v>42.747176561945707</v>
      </c>
      <c r="M4" s="123">
        <f t="shared" si="3"/>
        <v>36.044387154869732</v>
      </c>
      <c r="N4" s="123">
        <f t="shared" si="3"/>
        <v>35.556337065166574</v>
      </c>
      <c r="O4" s="123">
        <f t="shared" si="3"/>
        <v>34.030980635922319</v>
      </c>
      <c r="P4" s="123">
        <f t="shared" si="3"/>
        <v>29.454964446451768</v>
      </c>
      <c r="Q4" s="123">
        <f t="shared" si="3"/>
        <v>26.40898741427144</v>
      </c>
      <c r="R4" s="123">
        <f t="shared" ref="R4:V4" si="4">SUM(R5:R6)</f>
        <v>26.667334574665777</v>
      </c>
      <c r="S4" s="123">
        <f t="shared" si="4"/>
        <v>26.960325060486959</v>
      </c>
      <c r="T4" s="123">
        <f t="shared" si="4"/>
        <v>22.847112731648252</v>
      </c>
      <c r="U4" s="123">
        <f t="shared" si="4"/>
        <v>21.865449697764433</v>
      </c>
      <c r="V4" s="123">
        <f t="shared" si="4"/>
        <v>21.464808842748685</v>
      </c>
      <c r="W4" s="123">
        <f t="shared" ref="W4:Y4" si="5">SUM(W5:W6)</f>
        <v>19.54227994138245</v>
      </c>
      <c r="X4" s="123">
        <f t="shared" si="5"/>
        <v>15.158622637395391</v>
      </c>
      <c r="Y4" s="123">
        <f t="shared" si="5"/>
        <v>13.095710769247184</v>
      </c>
      <c r="DA4" s="130" t="s">
        <v>4764</v>
      </c>
    </row>
    <row r="5" spans="1:105" ht="12" customHeight="1" x14ac:dyDescent="0.25">
      <c r="A5" s="97" t="s">
        <v>51</v>
      </c>
      <c r="B5" s="98"/>
      <c r="C5" s="99">
        <v>42.31954205076034</v>
      </c>
      <c r="D5" s="99">
        <v>43.865378626230957</v>
      </c>
      <c r="E5" s="99">
        <v>40.524829512275524</v>
      </c>
      <c r="F5" s="99">
        <v>38.716832364186033</v>
      </c>
      <c r="G5" s="99">
        <v>40.238945659333105</v>
      </c>
      <c r="H5" s="99">
        <v>43.70166910741596</v>
      </c>
      <c r="I5" s="99">
        <v>39.526739663371416</v>
      </c>
      <c r="J5" s="99">
        <v>40.121619758754427</v>
      </c>
      <c r="K5" s="99">
        <v>39.07735316400781</v>
      </c>
      <c r="L5" s="99">
        <v>42.747176561945707</v>
      </c>
      <c r="M5" s="99">
        <v>36.044387154869732</v>
      </c>
      <c r="N5" s="99">
        <v>35.556337065166574</v>
      </c>
      <c r="O5" s="99">
        <v>34.030980635922319</v>
      </c>
      <c r="P5" s="99">
        <v>29.454964446451768</v>
      </c>
      <c r="Q5" s="99">
        <v>26.40898741427144</v>
      </c>
      <c r="R5" s="99">
        <v>26.667334574665777</v>
      </c>
      <c r="S5" s="99">
        <v>26.960325060486959</v>
      </c>
      <c r="T5" s="99">
        <v>22.847112731648252</v>
      </c>
      <c r="U5" s="99">
        <v>21.865449697764433</v>
      </c>
      <c r="V5" s="99">
        <v>21.464808842748685</v>
      </c>
      <c r="W5" s="99">
        <v>19.54227994138245</v>
      </c>
      <c r="X5" s="99">
        <v>15.158622637395391</v>
      </c>
      <c r="Y5" s="99">
        <v>13.095710769247184</v>
      </c>
      <c r="DA5" s="63" t="s">
        <v>4765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4766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4767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4768</v>
      </c>
    </row>
    <row r="9" spans="1:105" ht="12" customHeight="1" x14ac:dyDescent="0.25">
      <c r="A9" s="121" t="s">
        <v>55</v>
      </c>
      <c r="B9" s="122"/>
      <c r="C9" s="123">
        <v>2.7965639861503919</v>
      </c>
      <c r="D9" s="123">
        <v>3.0870807235255144</v>
      </c>
      <c r="E9" s="123">
        <v>2.148699750703059</v>
      </c>
      <c r="F9" s="123">
        <v>2.7880120367189067</v>
      </c>
      <c r="G9" s="123">
        <v>3.0606501266281816</v>
      </c>
      <c r="H9" s="123">
        <v>3.1777301020819624</v>
      </c>
      <c r="I9" s="123">
        <v>2.7907767397180869</v>
      </c>
      <c r="J9" s="123">
        <v>2.9300237235613928</v>
      </c>
      <c r="K9" s="123">
        <v>2.1841572969871161</v>
      </c>
      <c r="L9" s="123">
        <v>2.0701949158244135</v>
      </c>
      <c r="M9" s="123">
        <v>1.8940358242427673</v>
      </c>
      <c r="N9" s="123">
        <v>2.6324703135552863</v>
      </c>
      <c r="O9" s="123">
        <v>2.4484546759183514</v>
      </c>
      <c r="P9" s="123">
        <v>2.6159228509061045</v>
      </c>
      <c r="Q9" s="123">
        <v>2.473922511284314</v>
      </c>
      <c r="R9" s="123">
        <v>2.303900593562958</v>
      </c>
      <c r="S9" s="123">
        <v>2.6203127435249565</v>
      </c>
      <c r="T9" s="123">
        <v>1.335573542242773</v>
      </c>
      <c r="U9" s="123">
        <v>2.9180281276322217</v>
      </c>
      <c r="V9" s="123">
        <v>3.6522892606017905</v>
      </c>
      <c r="W9" s="123">
        <v>1.1725786761961168</v>
      </c>
      <c r="X9" s="123">
        <v>1.0853098683035833</v>
      </c>
      <c r="Y9" s="123">
        <v>2.7664841816130119</v>
      </c>
      <c r="DA9" s="130" t="s">
        <v>4769</v>
      </c>
    </row>
    <row r="10" spans="1:105" ht="12" customHeight="1" x14ac:dyDescent="0.25">
      <c r="A10" s="97" t="s">
        <v>143</v>
      </c>
      <c r="B10" s="98"/>
      <c r="C10" s="99">
        <v>4.0186254938335066</v>
      </c>
      <c r="D10" s="99">
        <v>4.4224873505530438</v>
      </c>
      <c r="E10" s="99">
        <v>4.4006751380267621</v>
      </c>
      <c r="F10" s="99">
        <v>4.5560739437555764</v>
      </c>
      <c r="G10" s="99">
        <v>4.6316960482131666</v>
      </c>
      <c r="H10" s="99">
        <v>4.8926949596084208</v>
      </c>
      <c r="I10" s="99">
        <v>4.8947071739866628</v>
      </c>
      <c r="J10" s="99">
        <v>5.4475867582490318</v>
      </c>
      <c r="K10" s="99">
        <v>5.4457783166877709</v>
      </c>
      <c r="L10" s="99">
        <v>5.2146933023586994</v>
      </c>
      <c r="M10" s="99">
        <v>4.9715772220035781</v>
      </c>
      <c r="N10" s="99">
        <v>4.8401918962205386</v>
      </c>
      <c r="O10" s="99">
        <v>4.7385262298705015</v>
      </c>
      <c r="P10" s="99">
        <v>4.6600971174420831</v>
      </c>
      <c r="Q10" s="99">
        <v>4.5448226924885047</v>
      </c>
      <c r="R10" s="99">
        <v>4.8099485608996249</v>
      </c>
      <c r="S10" s="99">
        <v>4.9967704417050207</v>
      </c>
      <c r="T10" s="99">
        <v>4.5489883977114038</v>
      </c>
      <c r="U10" s="99">
        <v>4.0912193382175692</v>
      </c>
      <c r="V10" s="99">
        <v>4.1888546640119051</v>
      </c>
      <c r="W10" s="99">
        <v>6.1687423932601719</v>
      </c>
      <c r="X10" s="99">
        <v>5.9443637301709149</v>
      </c>
      <c r="Y10" s="99">
        <v>3.3937405454378688</v>
      </c>
      <c r="DA10" s="63" t="s">
        <v>4770</v>
      </c>
    </row>
    <row r="11" spans="1:105" ht="12" customHeight="1" x14ac:dyDescent="0.25">
      <c r="A11" s="97" t="s">
        <v>124</v>
      </c>
      <c r="B11" s="98"/>
      <c r="C11" s="99">
        <v>3.3899602933254585</v>
      </c>
      <c r="D11" s="99">
        <v>3.3915800710799484</v>
      </c>
      <c r="E11" s="99">
        <v>3.3045467335535377</v>
      </c>
      <c r="F11" s="99">
        <v>3.3225926898887299</v>
      </c>
      <c r="G11" s="99">
        <v>3.5947478096403271</v>
      </c>
      <c r="H11" s="99">
        <v>3.761756698709005</v>
      </c>
      <c r="I11" s="99">
        <v>3.9269545412178894</v>
      </c>
      <c r="J11" s="99">
        <v>4.0116650330293186</v>
      </c>
      <c r="K11" s="99">
        <v>3.8810300677648599</v>
      </c>
      <c r="L11" s="99">
        <v>4.2749536483593822</v>
      </c>
      <c r="M11" s="99">
        <v>4.0408101770902904</v>
      </c>
      <c r="N11" s="99">
        <v>3.7558575472128162</v>
      </c>
      <c r="O11" s="99">
        <v>3.5315187559929955</v>
      </c>
      <c r="P11" s="99">
        <v>3.2226409775323601</v>
      </c>
      <c r="Q11" s="99">
        <v>2.7003172571615224</v>
      </c>
      <c r="R11" s="99">
        <v>2.738023460134078</v>
      </c>
      <c r="S11" s="99">
        <v>2.7519046369599498</v>
      </c>
      <c r="T11" s="99">
        <v>2.5554046428608648</v>
      </c>
      <c r="U11" s="99">
        <v>3.1650300778580722</v>
      </c>
      <c r="V11" s="99">
        <v>4.1522400262492525</v>
      </c>
      <c r="W11" s="99">
        <v>3.780729497444244</v>
      </c>
      <c r="X11" s="99">
        <v>3.7100333429806969</v>
      </c>
      <c r="Y11" s="99">
        <v>2.8150697481032747</v>
      </c>
      <c r="DA11" s="63" t="s">
        <v>4771</v>
      </c>
    </row>
    <row r="12" spans="1:105" ht="12" customHeight="1" x14ac:dyDescent="0.25">
      <c r="A12" s="97" t="s">
        <v>123</v>
      </c>
      <c r="B12" s="98"/>
      <c r="C12" s="99">
        <v>2.091668944002965</v>
      </c>
      <c r="D12" s="99">
        <v>0.62657765857448589</v>
      </c>
      <c r="E12" s="99">
        <v>0.4392306947228668</v>
      </c>
      <c r="F12" s="99">
        <v>1.0546354873976271</v>
      </c>
      <c r="G12" s="99">
        <v>1.0071122234785843</v>
      </c>
      <c r="H12" s="99">
        <v>2.0085465571445704</v>
      </c>
      <c r="I12" s="99">
        <v>0.86334209252885319</v>
      </c>
      <c r="J12" s="99">
        <v>1.4910037731272312</v>
      </c>
      <c r="K12" s="99">
        <v>1.5744096977964173</v>
      </c>
      <c r="L12" s="99">
        <v>2.2756404290064847</v>
      </c>
      <c r="M12" s="99">
        <v>2.8488149814956802</v>
      </c>
      <c r="N12" s="99">
        <v>1.769598398101303</v>
      </c>
      <c r="O12" s="99">
        <v>1.8384410016662858</v>
      </c>
      <c r="P12" s="99">
        <v>1.5695339000907556</v>
      </c>
      <c r="Q12" s="99">
        <v>0.67993197076965695</v>
      </c>
      <c r="R12" s="99">
        <v>0.60804451750720312</v>
      </c>
      <c r="S12" s="99">
        <v>0.38712466913178112</v>
      </c>
      <c r="T12" s="99">
        <v>0.20928488369151296</v>
      </c>
      <c r="U12" s="99">
        <v>1.6175289621915809</v>
      </c>
      <c r="V12" s="99">
        <v>2.4981838221294983</v>
      </c>
      <c r="W12" s="99">
        <v>3.8358925256319512</v>
      </c>
      <c r="X12" s="99">
        <v>2.2759832151365349</v>
      </c>
      <c r="Y12" s="99">
        <v>1.0739827377418958</v>
      </c>
      <c r="DA12" s="63" t="s">
        <v>4772</v>
      </c>
    </row>
    <row r="13" spans="1:105" ht="12" customHeight="1" x14ac:dyDescent="0.25">
      <c r="A13" s="100" t="s">
        <v>50</v>
      </c>
      <c r="B13" s="101"/>
      <c r="C13" s="102">
        <v>2.091668944002965</v>
      </c>
      <c r="D13" s="102">
        <v>0.62657765857448589</v>
      </c>
      <c r="E13" s="102">
        <v>0.4392306947228668</v>
      </c>
      <c r="F13" s="102">
        <v>1.0546354873976271</v>
      </c>
      <c r="G13" s="102">
        <v>1.0071122234785843</v>
      </c>
      <c r="H13" s="102">
        <v>2.0085465571445704</v>
      </c>
      <c r="I13" s="102">
        <v>0.86334209252885319</v>
      </c>
      <c r="J13" s="102">
        <v>1.4910037731272312</v>
      </c>
      <c r="K13" s="102">
        <v>1.5744096977964173</v>
      </c>
      <c r="L13" s="102">
        <v>2.2756404290064847</v>
      </c>
      <c r="M13" s="102">
        <v>2.8488149814956802</v>
      </c>
      <c r="N13" s="102">
        <v>1.769598398101303</v>
      </c>
      <c r="O13" s="102">
        <v>1.8384410016662858</v>
      </c>
      <c r="P13" s="102">
        <v>1.5695339000907556</v>
      </c>
      <c r="Q13" s="102">
        <v>0.67993197076965695</v>
      </c>
      <c r="R13" s="102">
        <v>0.60804451750720312</v>
      </c>
      <c r="S13" s="102">
        <v>0.38712466913178112</v>
      </c>
      <c r="T13" s="102">
        <v>0.20928488369151296</v>
      </c>
      <c r="U13" s="102">
        <v>1.6175289621915809</v>
      </c>
      <c r="V13" s="102">
        <v>2.4981838221294983</v>
      </c>
      <c r="W13" s="102">
        <v>3.8358925256319512</v>
      </c>
      <c r="X13" s="102">
        <v>2.2759832151365349</v>
      </c>
      <c r="Y13" s="102">
        <v>1.0739827377418958</v>
      </c>
      <c r="DA13" s="131" t="s">
        <v>4773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4774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4775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4776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4777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4778</v>
      </c>
    </row>
    <row r="19" spans="1:105" ht="12" customHeight="1" x14ac:dyDescent="0.25">
      <c r="A19" s="121" t="s">
        <v>54</v>
      </c>
      <c r="B19" s="122"/>
      <c r="C19" s="123">
        <v>0.9676795146341296</v>
      </c>
      <c r="D19" s="123">
        <v>1.0124046429005575</v>
      </c>
      <c r="E19" s="123">
        <v>0.85763624340346634</v>
      </c>
      <c r="F19" s="123">
        <v>1.1257436731747323</v>
      </c>
      <c r="G19" s="123">
        <v>1.3827974951681496</v>
      </c>
      <c r="H19" s="123">
        <v>1.2623207779778098</v>
      </c>
      <c r="I19" s="123">
        <v>1.1148373280478219</v>
      </c>
      <c r="J19" s="123">
        <v>1.0031291596161291</v>
      </c>
      <c r="K19" s="123">
        <v>0.85570782752497232</v>
      </c>
      <c r="L19" s="123">
        <v>0.76908928559615919</v>
      </c>
      <c r="M19" s="123">
        <v>0.78924580885997075</v>
      </c>
      <c r="N19" s="123">
        <v>1.1068044386626914</v>
      </c>
      <c r="O19" s="123">
        <v>1.0530009309497856</v>
      </c>
      <c r="P19" s="123">
        <v>1.4466309623884446</v>
      </c>
      <c r="Q19" s="123">
        <v>1.3135738247137791</v>
      </c>
      <c r="R19" s="123">
        <v>1.1737284252715281</v>
      </c>
      <c r="S19" s="123">
        <v>1.1865649543696597</v>
      </c>
      <c r="T19" s="123">
        <v>0.86142339575949456</v>
      </c>
      <c r="U19" s="123">
        <v>1.4844682002282232</v>
      </c>
      <c r="V19" s="123">
        <v>1.4545727583372212</v>
      </c>
      <c r="W19" s="123">
        <v>0.13646443350879778</v>
      </c>
      <c r="X19" s="123">
        <v>0.14302685428567141</v>
      </c>
      <c r="Y19" s="123">
        <v>1.1894036595825204</v>
      </c>
      <c r="DA19" s="130" t="s">
        <v>4779</v>
      </c>
    </row>
    <row r="20" spans="1:105" ht="12" customHeight="1" x14ac:dyDescent="0.25">
      <c r="A20" s="97" t="s">
        <v>51</v>
      </c>
      <c r="B20" s="98"/>
      <c r="C20" s="99">
        <v>2.1809430476383773</v>
      </c>
      <c r="D20" s="99">
        <v>2.7058812125285763</v>
      </c>
      <c r="E20" s="99">
        <v>3.1523074845345396</v>
      </c>
      <c r="F20" s="99">
        <v>3.1229065693220694</v>
      </c>
      <c r="G20" s="99">
        <v>3.1539271169905829</v>
      </c>
      <c r="H20" s="99">
        <v>3.3683308221891202</v>
      </c>
      <c r="I20" s="99">
        <v>3.0143010569564783</v>
      </c>
      <c r="J20" s="99">
        <v>3.2933067179971238</v>
      </c>
      <c r="K20" s="99">
        <v>3.2803542114843922</v>
      </c>
      <c r="L20" s="99">
        <v>3.2682204286327838</v>
      </c>
      <c r="M20" s="99">
        <v>3.0256214299767334</v>
      </c>
      <c r="N20" s="99">
        <v>2.9506583184352961</v>
      </c>
      <c r="O20" s="99">
        <v>2.4951247436063544</v>
      </c>
      <c r="P20" s="99">
        <v>2.5471694409333039</v>
      </c>
      <c r="Q20" s="99">
        <v>2.7825728236074294</v>
      </c>
      <c r="R20" s="99">
        <v>2.8293627378708837</v>
      </c>
      <c r="S20" s="99">
        <v>3.0257787358794936</v>
      </c>
      <c r="T20" s="99">
        <v>2.4164750831476893</v>
      </c>
      <c r="U20" s="99">
        <v>2.597368999700524</v>
      </c>
      <c r="V20" s="99">
        <v>2.7840251024949896</v>
      </c>
      <c r="W20" s="99">
        <v>2.1584366889651361</v>
      </c>
      <c r="X20" s="99">
        <v>2.2475230893729372</v>
      </c>
      <c r="Y20" s="99">
        <v>2.2439485220787181</v>
      </c>
      <c r="DA20" s="63" t="s">
        <v>4780</v>
      </c>
    </row>
    <row r="21" spans="1:105" ht="12" customHeight="1" x14ac:dyDescent="0.25">
      <c r="A21" s="97" t="s">
        <v>50</v>
      </c>
      <c r="B21" s="98"/>
      <c r="C21" s="99">
        <v>1.5268944017174246</v>
      </c>
      <c r="D21" s="99">
        <v>1.6686460747009815</v>
      </c>
      <c r="E21" s="99">
        <v>2.1228810377751084</v>
      </c>
      <c r="F21" s="99">
        <v>2.1184060358514749</v>
      </c>
      <c r="G21" s="99">
        <v>2.0868239874747765</v>
      </c>
      <c r="H21" s="99">
        <v>2.1489710767404078</v>
      </c>
      <c r="I21" s="99">
        <v>2.2028831531795214</v>
      </c>
      <c r="J21" s="99">
        <v>2.289629713458837</v>
      </c>
      <c r="K21" s="99">
        <v>2.1948369434840127</v>
      </c>
      <c r="L21" s="99">
        <v>2.1495844549579659</v>
      </c>
      <c r="M21" s="99">
        <v>2.0288633670789169</v>
      </c>
      <c r="N21" s="99">
        <v>2.0675139410522743</v>
      </c>
      <c r="O21" s="99">
        <v>1.9090344493653046</v>
      </c>
      <c r="P21" s="99">
        <v>1.8902691855531639</v>
      </c>
      <c r="Q21" s="99">
        <v>1.8917644111845739</v>
      </c>
      <c r="R21" s="99">
        <v>2.0134344043201491</v>
      </c>
      <c r="S21" s="99">
        <v>2.0357236576306716</v>
      </c>
      <c r="T21" s="99">
        <v>1.7940321819230916</v>
      </c>
      <c r="U21" s="99">
        <v>2.1383103544587705</v>
      </c>
      <c r="V21" s="99">
        <v>1.9018544492258118</v>
      </c>
      <c r="W21" s="99">
        <v>1.4372292874203632</v>
      </c>
      <c r="X21" s="99">
        <v>1.3813183681909365</v>
      </c>
      <c r="Y21" s="99">
        <v>1.3758077147385537</v>
      </c>
      <c r="DA21" s="63" t="s">
        <v>4781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4782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31.002123892947267</v>
      </c>
      <c r="D24" s="118">
        <f t="shared" si="7"/>
        <v>24.584476276574321</v>
      </c>
      <c r="E24" s="118">
        <f t="shared" si="7"/>
        <v>23.791059513549595</v>
      </c>
      <c r="F24" s="118">
        <f t="shared" si="7"/>
        <v>25.467249557738075</v>
      </c>
      <c r="G24" s="118">
        <f t="shared" si="7"/>
        <v>27.070194906831297</v>
      </c>
      <c r="H24" s="118">
        <f t="shared" si="7"/>
        <v>25.363198021142683</v>
      </c>
      <c r="I24" s="118">
        <f t="shared" si="7"/>
        <v>21.722305804254653</v>
      </c>
      <c r="J24" s="118">
        <f t="shared" si="7"/>
        <v>23.051660779828534</v>
      </c>
      <c r="K24" s="118">
        <f t="shared" si="7"/>
        <v>22.840315148079927</v>
      </c>
      <c r="L24" s="118">
        <f t="shared" si="7"/>
        <v>24.071472902705619</v>
      </c>
      <c r="M24" s="118">
        <f t="shared" si="7"/>
        <v>19.529397479102681</v>
      </c>
      <c r="N24" s="118">
        <f t="shared" si="7"/>
        <v>18.29266361207933</v>
      </c>
      <c r="O24" s="118">
        <f t="shared" si="7"/>
        <v>18.752233324524397</v>
      </c>
      <c r="P24" s="118">
        <f t="shared" si="7"/>
        <v>18.454810755831012</v>
      </c>
      <c r="Q24" s="118">
        <f t="shared" si="7"/>
        <v>15.10222531473957</v>
      </c>
      <c r="R24" s="118">
        <f t="shared" ref="R24:V24" si="8">R25+R28+R30+R39</f>
        <v>17.363014064733193</v>
      </c>
      <c r="S24" s="118">
        <f t="shared" si="8"/>
        <v>14.098261961196567</v>
      </c>
      <c r="T24" s="118">
        <f t="shared" si="8"/>
        <v>15.567087105691321</v>
      </c>
      <c r="U24" s="118">
        <f t="shared" si="8"/>
        <v>14.302243731411208</v>
      </c>
      <c r="V24" s="118">
        <f t="shared" si="8"/>
        <v>12.421575863310361</v>
      </c>
      <c r="W24" s="118">
        <f t="shared" ref="W24:Y24" si="9">W25+W28+W30+W39</f>
        <v>12.622964738110644</v>
      </c>
      <c r="X24" s="118">
        <f t="shared" si="9"/>
        <v>11.171225859330292</v>
      </c>
      <c r="Y24" s="118">
        <f t="shared" si="9"/>
        <v>9.3069986257697543</v>
      </c>
      <c r="DA24" s="129" t="s">
        <v>4783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28.745536409793633</v>
      </c>
      <c r="D25" s="123">
        <f t="shared" si="10"/>
        <v>22.260893855222335</v>
      </c>
      <c r="E25" s="123">
        <f t="shared" si="10"/>
        <v>21.124216148034947</v>
      </c>
      <c r="F25" s="123">
        <f t="shared" si="10"/>
        <v>23.145162448028522</v>
      </c>
      <c r="G25" s="123">
        <f t="shared" si="10"/>
        <v>25.627777428958481</v>
      </c>
      <c r="H25" s="123">
        <f t="shared" si="10"/>
        <v>24.025627574843412</v>
      </c>
      <c r="I25" s="123">
        <f t="shared" si="10"/>
        <v>20.583460096521122</v>
      </c>
      <c r="J25" s="123">
        <f t="shared" si="10"/>
        <v>21.624883226909894</v>
      </c>
      <c r="K25" s="123">
        <f t="shared" si="10"/>
        <v>21.481354521809568</v>
      </c>
      <c r="L25" s="123">
        <f t="shared" si="10"/>
        <v>22.792999823861724</v>
      </c>
      <c r="M25" s="123">
        <f t="shared" si="10"/>
        <v>17.974568069818947</v>
      </c>
      <c r="N25" s="123">
        <f t="shared" si="10"/>
        <v>16.93538231771031</v>
      </c>
      <c r="O25" s="123">
        <f t="shared" si="10"/>
        <v>17.647116472632412</v>
      </c>
      <c r="P25" s="123">
        <f t="shared" si="10"/>
        <v>17.770661326962252</v>
      </c>
      <c r="Q25" s="123">
        <f t="shared" si="10"/>
        <v>14.272359027970451</v>
      </c>
      <c r="R25" s="123">
        <f t="shared" ref="R25:V25" si="11">SUM(R26:R27)</f>
        <v>16.468987848609817</v>
      </c>
      <c r="S25" s="123">
        <f t="shared" si="11"/>
        <v>13.061895577808667</v>
      </c>
      <c r="T25" s="123">
        <f t="shared" si="11"/>
        <v>14.532063932156671</v>
      </c>
      <c r="U25" s="123">
        <f t="shared" si="11"/>
        <v>13.451432683384379</v>
      </c>
      <c r="V25" s="123">
        <f t="shared" si="11"/>
        <v>11.553256321805026</v>
      </c>
      <c r="W25" s="123">
        <f t="shared" ref="W25:Y25" si="12">SUM(W26:W27)</f>
        <v>11.64044135282149</v>
      </c>
      <c r="X25" s="123">
        <f t="shared" si="12"/>
        <v>10.061863857698508</v>
      </c>
      <c r="Y25" s="123">
        <f t="shared" si="12"/>
        <v>8.3512413283638605</v>
      </c>
      <c r="DA25" s="130" t="s">
        <v>4784</v>
      </c>
    </row>
    <row r="26" spans="1:105" ht="12" customHeight="1" x14ac:dyDescent="0.25">
      <c r="A26" s="97" t="s">
        <v>74</v>
      </c>
      <c r="B26" s="98"/>
      <c r="C26" s="99">
        <v>28.745536409793633</v>
      </c>
      <c r="D26" s="99">
        <v>22.260893855222335</v>
      </c>
      <c r="E26" s="99">
        <v>21.124216148034947</v>
      </c>
      <c r="F26" s="99">
        <v>23.145162448028522</v>
      </c>
      <c r="G26" s="99">
        <v>25.627777428958481</v>
      </c>
      <c r="H26" s="99">
        <v>24.025627574843412</v>
      </c>
      <c r="I26" s="99">
        <v>20.583460096521122</v>
      </c>
      <c r="J26" s="99">
        <v>21.624883226909894</v>
      </c>
      <c r="K26" s="99">
        <v>21.481354521809568</v>
      </c>
      <c r="L26" s="99">
        <v>22.792999823861724</v>
      </c>
      <c r="M26" s="99">
        <v>17.974568069818947</v>
      </c>
      <c r="N26" s="99">
        <v>16.93538231771031</v>
      </c>
      <c r="O26" s="99">
        <v>17.647116472632412</v>
      </c>
      <c r="P26" s="99">
        <v>17.770661326962252</v>
      </c>
      <c r="Q26" s="99">
        <v>14.272359027970451</v>
      </c>
      <c r="R26" s="99">
        <v>16.468987848609817</v>
      </c>
      <c r="S26" s="99">
        <v>13.061895577808667</v>
      </c>
      <c r="T26" s="99">
        <v>14.532063932156671</v>
      </c>
      <c r="U26" s="99">
        <v>13.451432683384379</v>
      </c>
      <c r="V26" s="99">
        <v>11.553256321805026</v>
      </c>
      <c r="W26" s="99">
        <v>11.64044135282149</v>
      </c>
      <c r="X26" s="99">
        <v>10.061863857698508</v>
      </c>
      <c r="Y26" s="99">
        <v>8.3512413283638605</v>
      </c>
      <c r="DA26" s="63" t="s">
        <v>4785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4786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4787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4788</v>
      </c>
    </row>
    <row r="30" spans="1:105" ht="12" customHeight="1" x14ac:dyDescent="0.25">
      <c r="A30" s="121" t="s">
        <v>55</v>
      </c>
      <c r="B30" s="122"/>
      <c r="C30" s="123">
        <v>1.2624348901454479</v>
      </c>
      <c r="D30" s="123">
        <v>1.4124831298547531</v>
      </c>
      <c r="E30" s="123">
        <v>1.68396111192718</v>
      </c>
      <c r="F30" s="123">
        <v>1.6107234881571366</v>
      </c>
      <c r="G30" s="123">
        <v>0.98130000736548983</v>
      </c>
      <c r="H30" s="123">
        <v>0.91706924974696791</v>
      </c>
      <c r="I30" s="123">
        <v>0.68670499472787694</v>
      </c>
      <c r="J30" s="123">
        <v>0.82169282960892409</v>
      </c>
      <c r="K30" s="123">
        <v>0.84921378462958474</v>
      </c>
      <c r="L30" s="123">
        <v>0.80830976483165429</v>
      </c>
      <c r="M30" s="123">
        <v>0.97602820550980551</v>
      </c>
      <c r="N30" s="123">
        <v>0.77690645022448623</v>
      </c>
      <c r="O30" s="123">
        <v>0.65243962353727913</v>
      </c>
      <c r="P30" s="123">
        <v>0.34832391904672716</v>
      </c>
      <c r="Q30" s="123">
        <v>0.56305909355924322</v>
      </c>
      <c r="R30" s="123">
        <v>0.60911342559507864</v>
      </c>
      <c r="S30" s="123">
        <v>0.71700249745762223</v>
      </c>
      <c r="T30" s="123">
        <v>0.7386277901990097</v>
      </c>
      <c r="U30" s="123">
        <v>0.55222567033935022</v>
      </c>
      <c r="V30" s="123">
        <v>0.56980909597520002</v>
      </c>
      <c r="W30" s="123">
        <v>0.61261593161615324</v>
      </c>
      <c r="X30" s="123">
        <v>0.69525774254259454</v>
      </c>
      <c r="Y30" s="123">
        <v>0.54340921587427804</v>
      </c>
      <c r="DA30" s="130" t="s">
        <v>4789</v>
      </c>
    </row>
    <row r="31" spans="1:105" ht="12" customHeight="1" x14ac:dyDescent="0.25">
      <c r="A31" s="97" t="s">
        <v>141</v>
      </c>
      <c r="B31" s="98"/>
      <c r="C31" s="99">
        <v>4.1525912645668956</v>
      </c>
      <c r="D31" s="99">
        <v>3.4268303895281056</v>
      </c>
      <c r="E31" s="99">
        <v>3.2248440180403404</v>
      </c>
      <c r="F31" s="99">
        <v>3.3822394253449577</v>
      </c>
      <c r="G31" s="99">
        <v>3.5912171179117509</v>
      </c>
      <c r="H31" s="99">
        <v>3.4015337966706585</v>
      </c>
      <c r="I31" s="99">
        <v>3.1511929198227713</v>
      </c>
      <c r="J31" s="99">
        <v>3.4121132692367091</v>
      </c>
      <c r="K31" s="99">
        <v>3.4018565701756538</v>
      </c>
      <c r="L31" s="99">
        <v>3.4480984405069344</v>
      </c>
      <c r="M31" s="99">
        <v>3.3841010891740453</v>
      </c>
      <c r="N31" s="99">
        <v>2.9857732219668964</v>
      </c>
      <c r="O31" s="99">
        <v>2.8698489222528747</v>
      </c>
      <c r="P31" s="99">
        <v>3.8919723556764825</v>
      </c>
      <c r="Q31" s="99">
        <v>2.7093599058487743</v>
      </c>
      <c r="R31" s="99">
        <v>3.1070655954243325</v>
      </c>
      <c r="S31" s="99">
        <v>2.9246448891839907</v>
      </c>
      <c r="T31" s="99">
        <v>3.3249237023982956</v>
      </c>
      <c r="U31" s="99">
        <v>3.0080203252342321</v>
      </c>
      <c r="V31" s="99">
        <v>2.5633979207701216</v>
      </c>
      <c r="W31" s="99">
        <v>2.5465057617207454</v>
      </c>
      <c r="X31" s="99">
        <v>2.5252940715912628</v>
      </c>
      <c r="Y31" s="99">
        <v>2.1541477950389791</v>
      </c>
      <c r="DA31" s="63" t="s">
        <v>4790</v>
      </c>
    </row>
    <row r="32" spans="1:105" ht="12" customHeight="1" x14ac:dyDescent="0.25">
      <c r="A32" s="97" t="s">
        <v>140</v>
      </c>
      <c r="B32" s="98"/>
      <c r="C32" s="99">
        <v>0.88073237726819975</v>
      </c>
      <c r="D32" s="99">
        <v>0.66562868769518335</v>
      </c>
      <c r="E32" s="99">
        <v>0.52008667461277092</v>
      </c>
      <c r="F32" s="99">
        <v>0.62091470928771542</v>
      </c>
      <c r="G32" s="99">
        <v>0.5565524946090582</v>
      </c>
      <c r="H32" s="99">
        <v>0.94923630297047301</v>
      </c>
      <c r="I32" s="99">
        <v>0.23772177417922796</v>
      </c>
      <c r="J32" s="99">
        <v>0.49930636356782687</v>
      </c>
      <c r="K32" s="99">
        <v>0.62560192735377529</v>
      </c>
      <c r="L32" s="99">
        <v>0.64182108990176157</v>
      </c>
      <c r="M32" s="99">
        <v>0.53862542408400538</v>
      </c>
      <c r="N32" s="99">
        <v>0.34809084597980944</v>
      </c>
      <c r="O32" s="99">
        <v>0.33853477942035798</v>
      </c>
      <c r="P32" s="99">
        <v>1.367553865999914</v>
      </c>
      <c r="Q32" s="99">
        <v>0.10685417832551708</v>
      </c>
      <c r="R32" s="99">
        <v>0.99697973571217524</v>
      </c>
      <c r="S32" s="99">
        <v>0.27047583652310897</v>
      </c>
      <c r="T32" s="99">
        <v>1.0454347123202448</v>
      </c>
      <c r="U32" s="99">
        <v>0.55733570116269693</v>
      </c>
      <c r="V32" s="99">
        <v>0.5881331622262822</v>
      </c>
      <c r="W32" s="99">
        <v>0.36810504563226593</v>
      </c>
      <c r="X32" s="99">
        <v>0.28659314509317102</v>
      </c>
      <c r="Y32" s="99">
        <v>0.52564556093753168</v>
      </c>
      <c r="DA32" s="63" t="s">
        <v>4791</v>
      </c>
    </row>
    <row r="33" spans="1:105" ht="12" customHeight="1" x14ac:dyDescent="0.25">
      <c r="A33" s="100" t="s">
        <v>50</v>
      </c>
      <c r="B33" s="101"/>
      <c r="C33" s="102">
        <v>0.88073237726819975</v>
      </c>
      <c r="D33" s="102">
        <v>0.66562868769518335</v>
      </c>
      <c r="E33" s="102">
        <v>0.52008667461277092</v>
      </c>
      <c r="F33" s="102">
        <v>0.62091470928771542</v>
      </c>
      <c r="G33" s="102">
        <v>0.5565524946090582</v>
      </c>
      <c r="H33" s="102">
        <v>0.94923630297047301</v>
      </c>
      <c r="I33" s="102">
        <v>0.23772177417922796</v>
      </c>
      <c r="J33" s="102">
        <v>0.49930636356782687</v>
      </c>
      <c r="K33" s="102">
        <v>0.62560192735377529</v>
      </c>
      <c r="L33" s="102">
        <v>0.64182108990176157</v>
      </c>
      <c r="M33" s="102">
        <v>0.53862542408400538</v>
      </c>
      <c r="N33" s="102">
        <v>0.34809084597980944</v>
      </c>
      <c r="O33" s="102">
        <v>0.33853477942035798</v>
      </c>
      <c r="P33" s="102">
        <v>1.367553865999914</v>
      </c>
      <c r="Q33" s="102">
        <v>0.10685417832551708</v>
      </c>
      <c r="R33" s="102">
        <v>0.99697973571217524</v>
      </c>
      <c r="S33" s="102">
        <v>0.27047583652310897</v>
      </c>
      <c r="T33" s="102">
        <v>1.0454347123202448</v>
      </c>
      <c r="U33" s="102">
        <v>0.55733570116269693</v>
      </c>
      <c r="V33" s="102">
        <v>0.5881331622262822</v>
      </c>
      <c r="W33" s="102">
        <v>0.36810504563226593</v>
      </c>
      <c r="X33" s="102">
        <v>0.28659314509317102</v>
      </c>
      <c r="Y33" s="102">
        <v>0.52564556093753168</v>
      </c>
      <c r="DA33" s="131" t="s">
        <v>4792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4793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4794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4795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4796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4797</v>
      </c>
    </row>
    <row r="39" spans="1:105" ht="12" customHeight="1" x14ac:dyDescent="0.25">
      <c r="A39" s="121" t="s">
        <v>54</v>
      </c>
      <c r="B39" s="122"/>
      <c r="C39" s="123">
        <v>0.99415259300818914</v>
      </c>
      <c r="D39" s="123">
        <v>0.91109929149723223</v>
      </c>
      <c r="E39" s="123">
        <v>0.98288225358746928</v>
      </c>
      <c r="F39" s="123">
        <v>0.71136362155241373</v>
      </c>
      <c r="G39" s="123">
        <v>0.46111747050732604</v>
      </c>
      <c r="H39" s="123">
        <v>0.42050119655230206</v>
      </c>
      <c r="I39" s="123">
        <v>0.45214071300565489</v>
      </c>
      <c r="J39" s="123">
        <v>0.60508472330971552</v>
      </c>
      <c r="K39" s="123">
        <v>0.50974684164077777</v>
      </c>
      <c r="L39" s="123">
        <v>0.47016331401223843</v>
      </c>
      <c r="M39" s="123">
        <v>0.57880120377392752</v>
      </c>
      <c r="N39" s="123">
        <v>0.58037484414453389</v>
      </c>
      <c r="O39" s="123">
        <v>0.45267722835470492</v>
      </c>
      <c r="P39" s="123">
        <v>0.33582550982203369</v>
      </c>
      <c r="Q39" s="123">
        <v>0.26680719320987573</v>
      </c>
      <c r="R39" s="123">
        <v>0.28491279052829555</v>
      </c>
      <c r="S39" s="123">
        <v>0.3193638859302777</v>
      </c>
      <c r="T39" s="123">
        <v>0.29639538333564142</v>
      </c>
      <c r="U39" s="123">
        <v>0.29858537768747878</v>
      </c>
      <c r="V39" s="123">
        <v>0.29851044553013384</v>
      </c>
      <c r="W39" s="123">
        <v>0.36990745367300087</v>
      </c>
      <c r="X39" s="123">
        <v>0.41410425908918863</v>
      </c>
      <c r="Y39" s="123">
        <v>0.41234808153161534</v>
      </c>
      <c r="DA39" s="130" t="s">
        <v>4798</v>
      </c>
    </row>
    <row r="40" spans="1:105" ht="12" customHeight="1" x14ac:dyDescent="0.25">
      <c r="A40" s="97" t="s">
        <v>50</v>
      </c>
      <c r="B40" s="98"/>
      <c r="C40" s="99">
        <v>3.2579835169786695</v>
      </c>
      <c r="D40" s="99">
        <v>2.9927702700365795</v>
      </c>
      <c r="E40" s="99">
        <v>3.244454580768497</v>
      </c>
      <c r="F40" s="99">
        <v>2.5672560538061799</v>
      </c>
      <c r="G40" s="99">
        <v>2.103035112660387</v>
      </c>
      <c r="H40" s="99">
        <v>2.093423037550787</v>
      </c>
      <c r="I40" s="99">
        <v>2.0532525354201621</v>
      </c>
      <c r="J40" s="99">
        <v>2.069378427847008</v>
      </c>
      <c r="K40" s="99">
        <v>1.9543393879410567</v>
      </c>
      <c r="L40" s="99">
        <v>1.9755689577797932</v>
      </c>
      <c r="M40" s="99">
        <v>2.1940603770965161</v>
      </c>
      <c r="N40" s="99">
        <v>2.013509258078809</v>
      </c>
      <c r="O40" s="99">
        <v>1.8019668390478698</v>
      </c>
      <c r="P40" s="99">
        <v>1.5963708600828368</v>
      </c>
      <c r="Q40" s="99">
        <v>1.6111951443889312</v>
      </c>
      <c r="R40" s="99">
        <v>1.6897895824352467</v>
      </c>
      <c r="S40" s="99">
        <v>1.9461543471489124</v>
      </c>
      <c r="T40" s="99">
        <v>1.9483142818128432</v>
      </c>
      <c r="U40" s="99">
        <v>1.9015292982025125</v>
      </c>
      <c r="V40" s="99">
        <v>1.7085127110516272</v>
      </c>
      <c r="W40" s="99">
        <v>1.8035667302347269</v>
      </c>
      <c r="X40" s="99">
        <v>1.7057052532677288</v>
      </c>
      <c r="Y40" s="99">
        <v>1.5529367268740244</v>
      </c>
      <c r="DA40" s="63" t="s">
        <v>4799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4800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48.049558298980415</v>
      </c>
      <c r="D43" s="118">
        <f t="shared" si="14"/>
        <v>42.447388226462678</v>
      </c>
      <c r="E43" s="118">
        <f t="shared" si="14"/>
        <v>42.860862916246454</v>
      </c>
      <c r="F43" s="118">
        <f t="shared" si="14"/>
        <v>40.03704456442339</v>
      </c>
      <c r="G43" s="118">
        <f t="shared" si="14"/>
        <v>43.963401015006397</v>
      </c>
      <c r="H43" s="118">
        <f t="shared" si="14"/>
        <v>43.712613966495852</v>
      </c>
      <c r="I43" s="118">
        <f t="shared" si="14"/>
        <v>34.3579016237818</v>
      </c>
      <c r="J43" s="118">
        <f t="shared" si="14"/>
        <v>39.047890071685906</v>
      </c>
      <c r="K43" s="118">
        <f t="shared" si="14"/>
        <v>35.785706519233663</v>
      </c>
      <c r="L43" s="118">
        <f t="shared" si="14"/>
        <v>36.298415173296625</v>
      </c>
      <c r="M43" s="118">
        <f t="shared" si="14"/>
        <v>30.72825167213017</v>
      </c>
      <c r="N43" s="118">
        <f t="shared" si="14"/>
        <v>30.607257268226078</v>
      </c>
      <c r="O43" s="118">
        <f t="shared" si="14"/>
        <v>28.255091983957936</v>
      </c>
      <c r="P43" s="118">
        <f t="shared" si="14"/>
        <v>20.470960266002017</v>
      </c>
      <c r="Q43" s="118">
        <f t="shared" si="14"/>
        <v>19.480125587109782</v>
      </c>
      <c r="R43" s="118">
        <f t="shared" ref="R43:V43" si="15">R44+R47+R49+R58</f>
        <v>21.421732468623841</v>
      </c>
      <c r="S43" s="118">
        <f t="shared" si="15"/>
        <v>22.966483188376156</v>
      </c>
      <c r="T43" s="118">
        <f t="shared" si="15"/>
        <v>21.353412603371126</v>
      </c>
      <c r="U43" s="118">
        <f t="shared" si="15"/>
        <v>21.344806420531874</v>
      </c>
      <c r="V43" s="118">
        <f t="shared" si="15"/>
        <v>19.112457896444823</v>
      </c>
      <c r="W43" s="118">
        <f t="shared" ref="W43:Y43" si="16">W44+W47+W49+W58</f>
        <v>16.283906958826883</v>
      </c>
      <c r="X43" s="118">
        <f t="shared" si="16"/>
        <v>14.621030553501631</v>
      </c>
      <c r="Y43" s="118">
        <f t="shared" si="16"/>
        <v>12.110123791442943</v>
      </c>
      <c r="DA43" s="129" t="s">
        <v>4801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44.777595780630101</v>
      </c>
      <c r="D44" s="123">
        <f t="shared" si="17"/>
        <v>39.382764314714684</v>
      </c>
      <c r="E44" s="123">
        <f t="shared" si="17"/>
        <v>39.920491254475273</v>
      </c>
      <c r="F44" s="123">
        <f t="shared" si="17"/>
        <v>37.524338156610327</v>
      </c>
      <c r="G44" s="123">
        <f t="shared" si="17"/>
        <v>40.554151465661249</v>
      </c>
      <c r="H44" s="123">
        <f t="shared" si="17"/>
        <v>39.772065086938788</v>
      </c>
      <c r="I44" s="123">
        <f t="shared" si="17"/>
        <v>30.634111695570692</v>
      </c>
      <c r="J44" s="123">
        <f t="shared" si="17"/>
        <v>34.411848934455946</v>
      </c>
      <c r="K44" s="123">
        <f t="shared" si="17"/>
        <v>32.026309484070083</v>
      </c>
      <c r="L44" s="123">
        <f t="shared" si="17"/>
        <v>32.463966944299003</v>
      </c>
      <c r="M44" s="123">
        <f t="shared" si="17"/>
        <v>27.677015892414797</v>
      </c>
      <c r="N44" s="123">
        <f t="shared" si="17"/>
        <v>27.605620872185241</v>
      </c>
      <c r="O44" s="123">
        <f t="shared" si="17"/>
        <v>26.378967467813311</v>
      </c>
      <c r="P44" s="123">
        <f t="shared" si="17"/>
        <v>19.559791448025514</v>
      </c>
      <c r="Q44" s="123">
        <f t="shared" si="17"/>
        <v>18.013202097279585</v>
      </c>
      <c r="R44" s="123">
        <f t="shared" ref="R44:V44" si="18">SUM(R45:R46)</f>
        <v>18.668911752986514</v>
      </c>
      <c r="S44" s="123">
        <f t="shared" si="18"/>
        <v>19.131634337465766</v>
      </c>
      <c r="T44" s="123">
        <f t="shared" si="18"/>
        <v>17.68209062536846</v>
      </c>
      <c r="U44" s="123">
        <f t="shared" si="18"/>
        <v>17.44745103106094</v>
      </c>
      <c r="V44" s="123">
        <f t="shared" si="18"/>
        <v>17.037061856398232</v>
      </c>
      <c r="W44" s="123">
        <f t="shared" ref="W44:Y44" si="19">SUM(W45:W46)</f>
        <v>13.797799305519726</v>
      </c>
      <c r="X44" s="123">
        <f t="shared" si="19"/>
        <v>11.399629123678503</v>
      </c>
      <c r="Y44" s="123">
        <f t="shared" si="19"/>
        <v>8.401442012821736</v>
      </c>
      <c r="DA44" s="130" t="s">
        <v>4802</v>
      </c>
    </row>
    <row r="45" spans="1:105" ht="12" customHeight="1" x14ac:dyDescent="0.25">
      <c r="A45" s="97" t="s">
        <v>212</v>
      </c>
      <c r="B45" s="98"/>
      <c r="C45" s="99">
        <v>44.777595780630101</v>
      </c>
      <c r="D45" s="99">
        <v>39.382764314714684</v>
      </c>
      <c r="E45" s="99">
        <v>39.920491254475273</v>
      </c>
      <c r="F45" s="99">
        <v>37.524338156610327</v>
      </c>
      <c r="G45" s="99">
        <v>40.554151465661249</v>
      </c>
      <c r="H45" s="99">
        <v>39.772065086938788</v>
      </c>
      <c r="I45" s="99">
        <v>30.634111695570692</v>
      </c>
      <c r="J45" s="99">
        <v>34.411848934455946</v>
      </c>
      <c r="K45" s="99">
        <v>32.026309484070083</v>
      </c>
      <c r="L45" s="99">
        <v>32.463966944299003</v>
      </c>
      <c r="M45" s="99">
        <v>27.677015892414797</v>
      </c>
      <c r="N45" s="99">
        <v>27.605620872185241</v>
      </c>
      <c r="O45" s="99">
        <v>26.378967467813311</v>
      </c>
      <c r="P45" s="99">
        <v>19.559791448025514</v>
      </c>
      <c r="Q45" s="99">
        <v>18.013202097279585</v>
      </c>
      <c r="R45" s="99">
        <v>18.668911752986514</v>
      </c>
      <c r="S45" s="99">
        <v>19.131634337465766</v>
      </c>
      <c r="T45" s="99">
        <v>17.68209062536846</v>
      </c>
      <c r="U45" s="99">
        <v>17.44745103106094</v>
      </c>
      <c r="V45" s="99">
        <v>17.037061856398232</v>
      </c>
      <c r="W45" s="99">
        <v>13.797799305519726</v>
      </c>
      <c r="X45" s="99">
        <v>11.399629123678503</v>
      </c>
      <c r="Y45" s="99">
        <v>8.401442012821736</v>
      </c>
      <c r="DA45" s="63" t="s">
        <v>4803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4804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4805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4806</v>
      </c>
    </row>
    <row r="49" spans="1:105" ht="12" customHeight="1" x14ac:dyDescent="0.25">
      <c r="A49" s="121" t="s">
        <v>55</v>
      </c>
      <c r="B49" s="122"/>
      <c r="C49" s="123">
        <v>2.959800639592808</v>
      </c>
      <c r="D49" s="123">
        <v>2.7491285435950177</v>
      </c>
      <c r="E49" s="123">
        <v>2.606792164403688</v>
      </c>
      <c r="F49" s="123">
        <v>2.1656353634674859</v>
      </c>
      <c r="G49" s="123">
        <v>3.0782219063981096</v>
      </c>
      <c r="H49" s="123">
        <v>3.6804247802714012</v>
      </c>
      <c r="I49" s="123">
        <v>3.4067219800090784</v>
      </c>
      <c r="J49" s="123">
        <v>4.3623998194170541</v>
      </c>
      <c r="K49" s="123">
        <v>3.429638809474028</v>
      </c>
      <c r="L49" s="123">
        <v>3.5322910732402741</v>
      </c>
      <c r="M49" s="123">
        <v>2.761647063689757</v>
      </c>
      <c r="N49" s="123">
        <v>2.7581825156574737</v>
      </c>
      <c r="O49" s="123">
        <v>1.6349818368041045</v>
      </c>
      <c r="P49" s="123">
        <v>0.74918356871031855</v>
      </c>
      <c r="Q49" s="123">
        <v>1.2543598534379674</v>
      </c>
      <c r="R49" s="123">
        <v>2.531468031700101</v>
      </c>
      <c r="S49" s="123">
        <v>3.6318780409029729</v>
      </c>
      <c r="T49" s="123">
        <v>3.4720097281073934</v>
      </c>
      <c r="U49" s="123">
        <v>3.6720350959055152</v>
      </c>
      <c r="V49" s="123">
        <v>1.8192970800548103</v>
      </c>
      <c r="W49" s="123">
        <v>2.2435823523709675</v>
      </c>
      <c r="X49" s="123">
        <v>3.0547957602209319</v>
      </c>
      <c r="Y49" s="123">
        <v>3.5874909094725562</v>
      </c>
      <c r="DA49" s="130" t="s">
        <v>4807</v>
      </c>
    </row>
    <row r="50" spans="1:105" ht="12" customHeight="1" x14ac:dyDescent="0.25">
      <c r="A50" s="97" t="s">
        <v>138</v>
      </c>
      <c r="B50" s="98"/>
      <c r="C50" s="99">
        <v>7.0624138594353143</v>
      </c>
      <c r="D50" s="99">
        <v>6.9767424008223404</v>
      </c>
      <c r="E50" s="99">
        <v>6.7369447820389023</v>
      </c>
      <c r="F50" s="99">
        <v>6.6373407480017477</v>
      </c>
      <c r="G50" s="99">
        <v>6.8919237545437584</v>
      </c>
      <c r="H50" s="99">
        <v>7.3883895843754619</v>
      </c>
      <c r="I50" s="99">
        <v>5.6633653721994195</v>
      </c>
      <c r="J50" s="99">
        <v>6.8114548330774722</v>
      </c>
      <c r="K50" s="99">
        <v>6.2418269832147013</v>
      </c>
      <c r="L50" s="99">
        <v>6.1517374516753591</v>
      </c>
      <c r="M50" s="99">
        <v>5.923495985027869</v>
      </c>
      <c r="N50" s="99">
        <v>5.7238854408553683</v>
      </c>
      <c r="O50" s="99">
        <v>4.6824370691149166</v>
      </c>
      <c r="P50" s="99">
        <v>5.218164241623537</v>
      </c>
      <c r="Q50" s="99">
        <v>4.6987676095273514</v>
      </c>
      <c r="R50" s="99">
        <v>5.165342826721731</v>
      </c>
      <c r="S50" s="99">
        <v>5.4218027239220401</v>
      </c>
      <c r="T50" s="99">
        <v>4.9872968396744977</v>
      </c>
      <c r="U50" s="99">
        <v>5.3245224352413265</v>
      </c>
      <c r="V50" s="99">
        <v>5.072341449229385</v>
      </c>
      <c r="W50" s="99">
        <v>4.3654803203038313</v>
      </c>
      <c r="X50" s="99">
        <v>5.154539281567855</v>
      </c>
      <c r="Y50" s="99">
        <v>4.8407844262316351</v>
      </c>
      <c r="DA50" s="63" t="s">
        <v>4808</v>
      </c>
    </row>
    <row r="51" spans="1:105" ht="12" customHeight="1" x14ac:dyDescent="0.25">
      <c r="A51" s="97" t="s">
        <v>137</v>
      </c>
      <c r="B51" s="98"/>
      <c r="C51" s="99">
        <v>3.1037528250297282</v>
      </c>
      <c r="D51" s="99">
        <v>3.2625581507302961</v>
      </c>
      <c r="E51" s="99">
        <v>3.2028980569679124</v>
      </c>
      <c r="F51" s="99">
        <v>2.5483266453121223</v>
      </c>
      <c r="G51" s="99">
        <v>3.442958355376716</v>
      </c>
      <c r="H51" s="99">
        <v>3.613285929188685</v>
      </c>
      <c r="I51" s="99">
        <v>2.8881277228732261</v>
      </c>
      <c r="J51" s="99">
        <v>3.3333497064538764</v>
      </c>
      <c r="K51" s="99">
        <v>3.3611249435617396</v>
      </c>
      <c r="L51" s="99">
        <v>2.3157202125675269</v>
      </c>
      <c r="M51" s="99">
        <v>2.1616753424101574</v>
      </c>
      <c r="N51" s="99">
        <v>3.0284232789241381</v>
      </c>
      <c r="O51" s="99">
        <v>0.92591533977852869</v>
      </c>
      <c r="P51" s="99">
        <v>2.4415953415393572</v>
      </c>
      <c r="Q51" s="99">
        <v>2.1489315677941043</v>
      </c>
      <c r="R51" s="99">
        <v>2.7620084714095254</v>
      </c>
      <c r="S51" s="99">
        <v>2.9407384442302078</v>
      </c>
      <c r="T51" s="99">
        <v>2.1731212736557852</v>
      </c>
      <c r="U51" s="99">
        <v>2.5034018976434926</v>
      </c>
      <c r="V51" s="99">
        <v>2.6303739234888766</v>
      </c>
      <c r="W51" s="99">
        <v>1.3196646149699724</v>
      </c>
      <c r="X51" s="99">
        <v>1.187875350662071</v>
      </c>
      <c r="Y51" s="99">
        <v>1.9991856269417307</v>
      </c>
      <c r="DA51" s="63" t="s">
        <v>4809</v>
      </c>
    </row>
    <row r="52" spans="1:105" ht="12" customHeight="1" x14ac:dyDescent="0.25">
      <c r="A52" s="100" t="s">
        <v>212</v>
      </c>
      <c r="B52" s="101"/>
      <c r="C52" s="102">
        <v>3.1037528250297282</v>
      </c>
      <c r="D52" s="102">
        <v>3.2625581507302961</v>
      </c>
      <c r="E52" s="102">
        <v>3.2028980569679124</v>
      </c>
      <c r="F52" s="102">
        <v>2.5483266453121223</v>
      </c>
      <c r="G52" s="102">
        <v>3.442958355376716</v>
      </c>
      <c r="H52" s="102">
        <v>3.613285929188685</v>
      </c>
      <c r="I52" s="102">
        <v>2.8881277228732261</v>
      </c>
      <c r="J52" s="102">
        <v>3.3333497064538764</v>
      </c>
      <c r="K52" s="102">
        <v>3.3611249435617396</v>
      </c>
      <c r="L52" s="102">
        <v>2.3157202125675269</v>
      </c>
      <c r="M52" s="102">
        <v>2.1616753424101574</v>
      </c>
      <c r="N52" s="102">
        <v>3.0284232789241381</v>
      </c>
      <c r="O52" s="102">
        <v>0.92591533977852869</v>
      </c>
      <c r="P52" s="102">
        <v>2.4415953415393572</v>
      </c>
      <c r="Q52" s="102">
        <v>2.1489315677941043</v>
      </c>
      <c r="R52" s="102">
        <v>2.7620084714095254</v>
      </c>
      <c r="S52" s="102">
        <v>2.9407384442302078</v>
      </c>
      <c r="T52" s="102">
        <v>2.1731212736557852</v>
      </c>
      <c r="U52" s="102">
        <v>2.5034018976434926</v>
      </c>
      <c r="V52" s="102">
        <v>2.6303739234888766</v>
      </c>
      <c r="W52" s="102">
        <v>1.3196646149699724</v>
      </c>
      <c r="X52" s="102">
        <v>1.187875350662071</v>
      </c>
      <c r="Y52" s="102">
        <v>1.9991856269417307</v>
      </c>
      <c r="DA52" s="131" t="s">
        <v>4810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4811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4812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4813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4814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4815</v>
      </c>
    </row>
    <row r="58" spans="1:105" ht="12" customHeight="1" x14ac:dyDescent="0.25">
      <c r="A58" s="121" t="s">
        <v>54</v>
      </c>
      <c r="B58" s="122"/>
      <c r="C58" s="123">
        <v>0.31216187875750784</v>
      </c>
      <c r="D58" s="123">
        <v>0.31549536815297446</v>
      </c>
      <c r="E58" s="123">
        <v>0.33357949736749282</v>
      </c>
      <c r="F58" s="123">
        <v>0.34707104434557873</v>
      </c>
      <c r="G58" s="123">
        <v>0.3310276429470359</v>
      </c>
      <c r="H58" s="123">
        <v>0.26012409928565944</v>
      </c>
      <c r="I58" s="123">
        <v>0.31706794820203088</v>
      </c>
      <c r="J58" s="123">
        <v>0.27364131781290296</v>
      </c>
      <c r="K58" s="123">
        <v>0.32975822568955276</v>
      </c>
      <c r="L58" s="123">
        <v>0.30215715575735053</v>
      </c>
      <c r="M58" s="123">
        <v>0.28958871602561431</v>
      </c>
      <c r="N58" s="123">
        <v>0.24345388038336416</v>
      </c>
      <c r="O58" s="123">
        <v>0.24114267934051997</v>
      </c>
      <c r="P58" s="123">
        <v>0.16198524926618277</v>
      </c>
      <c r="Q58" s="123">
        <v>0.21256363639222839</v>
      </c>
      <c r="R58" s="123">
        <v>0.22135268393722718</v>
      </c>
      <c r="S58" s="123">
        <v>0.2029708100074169</v>
      </c>
      <c r="T58" s="123">
        <v>0.1993122498952723</v>
      </c>
      <c r="U58" s="123">
        <v>0.2253202935654211</v>
      </c>
      <c r="V58" s="123">
        <v>0.25609895999178273</v>
      </c>
      <c r="W58" s="123">
        <v>0.24252530093618863</v>
      </c>
      <c r="X58" s="123">
        <v>0.16660566960219564</v>
      </c>
      <c r="Y58" s="123">
        <v>0.12119086914864968</v>
      </c>
      <c r="DA58" s="130" t="s">
        <v>4816</v>
      </c>
    </row>
    <row r="59" spans="1:105" ht="12" customHeight="1" x14ac:dyDescent="0.25">
      <c r="A59" s="97" t="s">
        <v>50</v>
      </c>
      <c r="B59" s="98"/>
      <c r="C59" s="99">
        <v>2.1221925230884624</v>
      </c>
      <c r="D59" s="99">
        <v>2.0678957166231564</v>
      </c>
      <c r="E59" s="99">
        <v>1.9756155073505357</v>
      </c>
      <c r="F59" s="99">
        <v>1.8377227636694373</v>
      </c>
      <c r="G59" s="99">
        <v>2.1601509945094741</v>
      </c>
      <c r="H59" s="99">
        <v>2.111560943414732</v>
      </c>
      <c r="I59" s="99">
        <v>2.2222492690042732</v>
      </c>
      <c r="J59" s="99">
        <v>2.1615195977712034</v>
      </c>
      <c r="K59" s="99">
        <v>2.0696849401308763</v>
      </c>
      <c r="L59" s="99">
        <v>2.0611359108243512</v>
      </c>
      <c r="M59" s="99">
        <v>1.8588467732118616</v>
      </c>
      <c r="N59" s="99">
        <v>1.7137804919092336</v>
      </c>
      <c r="O59" s="99">
        <v>1.7235046629882123</v>
      </c>
      <c r="P59" s="99">
        <v>1.6359352866720882</v>
      </c>
      <c r="Q59" s="99">
        <v>1.6655676926547447</v>
      </c>
      <c r="R59" s="99">
        <v>1.7733783773335261</v>
      </c>
      <c r="S59" s="99">
        <v>1.9115322117415381</v>
      </c>
      <c r="T59" s="99">
        <v>1.9642900815385058</v>
      </c>
      <c r="U59" s="99">
        <v>1.9743287759648014</v>
      </c>
      <c r="V59" s="99">
        <v>1.9361686776426235</v>
      </c>
      <c r="W59" s="99">
        <v>2.0173058673533131</v>
      </c>
      <c r="X59" s="99">
        <v>1.8377326474967246</v>
      </c>
      <c r="Y59" s="99">
        <v>1.7453270600554038</v>
      </c>
      <c r="DA59" s="63" t="s">
        <v>4817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4818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32.761005612487573</v>
      </c>
      <c r="D62" s="118">
        <f t="shared" si="21"/>
        <v>31.431291804249856</v>
      </c>
      <c r="E62" s="118">
        <f t="shared" si="21"/>
        <v>30.624558682081968</v>
      </c>
      <c r="F62" s="118">
        <f t="shared" si="21"/>
        <v>30.214776165055753</v>
      </c>
      <c r="G62" s="118">
        <f t="shared" si="21"/>
        <v>30.537687062834205</v>
      </c>
      <c r="H62" s="118">
        <f t="shared" si="21"/>
        <v>28.597429648481928</v>
      </c>
      <c r="I62" s="118">
        <f t="shared" si="21"/>
        <v>25.857929658150674</v>
      </c>
      <c r="J62" s="118">
        <f t="shared" si="21"/>
        <v>25.551554104257225</v>
      </c>
      <c r="K62" s="118">
        <f t="shared" si="21"/>
        <v>25.834455120460436</v>
      </c>
      <c r="L62" s="118">
        <f t="shared" si="21"/>
        <v>27.092916754424749</v>
      </c>
      <c r="M62" s="118">
        <f t="shared" si="21"/>
        <v>23.334491660741964</v>
      </c>
      <c r="N62" s="118">
        <f t="shared" si="21"/>
        <v>23.932862737917795</v>
      </c>
      <c r="O62" s="118">
        <f t="shared" si="21"/>
        <v>23.018942164810046</v>
      </c>
      <c r="P62" s="118">
        <f t="shared" si="21"/>
        <v>17.39574237305586</v>
      </c>
      <c r="Q62" s="118">
        <f t="shared" si="21"/>
        <v>17.756994057638067</v>
      </c>
      <c r="R62" s="118">
        <f t="shared" ref="R62:V62" si="22">R63+R66+R68+R77</f>
        <v>17.384416980888183</v>
      </c>
      <c r="S62" s="118">
        <f t="shared" si="22"/>
        <v>16.532955337564168</v>
      </c>
      <c r="T62" s="118">
        <f t="shared" si="22"/>
        <v>15.392503938513112</v>
      </c>
      <c r="U62" s="118">
        <f t="shared" si="22"/>
        <v>14.618683782184661</v>
      </c>
      <c r="V62" s="118">
        <f t="shared" si="22"/>
        <v>13.751174689053464</v>
      </c>
      <c r="W62" s="118">
        <f t="shared" ref="W62:Y62" si="23">W63+W66+W68+W77</f>
        <v>14.685411139123465</v>
      </c>
      <c r="X62" s="118">
        <f t="shared" si="23"/>
        <v>11.051209362260652</v>
      </c>
      <c r="Y62" s="118">
        <f t="shared" si="23"/>
        <v>8.9693997570454975</v>
      </c>
      <c r="DA62" s="129" t="s">
        <v>4819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28.619196624451092</v>
      </c>
      <c r="D63" s="123">
        <f t="shared" si="24"/>
        <v>26.958060654474341</v>
      </c>
      <c r="E63" s="123">
        <f t="shared" si="24"/>
        <v>26.33954935409443</v>
      </c>
      <c r="F63" s="123">
        <f t="shared" si="24"/>
        <v>26.251803892176266</v>
      </c>
      <c r="G63" s="123">
        <f t="shared" si="24"/>
        <v>25.946942035242362</v>
      </c>
      <c r="H63" s="123">
        <f t="shared" si="24"/>
        <v>24.253903278381326</v>
      </c>
      <c r="I63" s="123">
        <f t="shared" si="24"/>
        <v>21.355858567719491</v>
      </c>
      <c r="J63" s="123">
        <f t="shared" si="24"/>
        <v>21.549543881635699</v>
      </c>
      <c r="K63" s="123">
        <f t="shared" si="24"/>
        <v>21.662305607419746</v>
      </c>
      <c r="L63" s="123">
        <f t="shared" si="24"/>
        <v>23.007047576378113</v>
      </c>
      <c r="M63" s="123">
        <f t="shared" si="24"/>
        <v>19.344210101662146</v>
      </c>
      <c r="N63" s="123">
        <f t="shared" si="24"/>
        <v>20.087821706482067</v>
      </c>
      <c r="O63" s="123">
        <f t="shared" si="24"/>
        <v>19.391983293291126</v>
      </c>
      <c r="P63" s="123">
        <f t="shared" si="24"/>
        <v>14.116030128252138</v>
      </c>
      <c r="Q63" s="123">
        <f t="shared" si="24"/>
        <v>14.58149443473928</v>
      </c>
      <c r="R63" s="123">
        <f t="shared" ref="R63:V63" si="25">SUM(R64:R65)</f>
        <v>13.919307870617851</v>
      </c>
      <c r="S63" s="123">
        <f t="shared" si="25"/>
        <v>12.984036843024814</v>
      </c>
      <c r="T63" s="123">
        <f t="shared" si="25"/>
        <v>12.05116924433257</v>
      </c>
      <c r="U63" s="123">
        <f t="shared" si="25"/>
        <v>11.287990934984725</v>
      </c>
      <c r="V63" s="123">
        <f t="shared" si="25"/>
        <v>10.708909906504987</v>
      </c>
      <c r="W63" s="123">
        <f t="shared" ref="W63:Y63" si="26">SUM(W64:W65)</f>
        <v>11.117537202267147</v>
      </c>
      <c r="X63" s="123">
        <f t="shared" si="26"/>
        <v>8.2028105172432717</v>
      </c>
      <c r="Y63" s="123">
        <f t="shared" si="26"/>
        <v>6.5989108271672654</v>
      </c>
      <c r="DA63" s="130" t="s">
        <v>4820</v>
      </c>
    </row>
    <row r="64" spans="1:105" ht="12" customHeight="1" x14ac:dyDescent="0.25">
      <c r="A64" s="97" t="s">
        <v>213</v>
      </c>
      <c r="B64" s="98"/>
      <c r="C64" s="99">
        <v>28.619196624451092</v>
      </c>
      <c r="D64" s="99">
        <v>26.958060654474341</v>
      </c>
      <c r="E64" s="99">
        <v>26.33954935409443</v>
      </c>
      <c r="F64" s="99">
        <v>26.251803892176266</v>
      </c>
      <c r="G64" s="99">
        <v>25.946942035242362</v>
      </c>
      <c r="H64" s="99">
        <v>24.253903278381326</v>
      </c>
      <c r="I64" s="99">
        <v>21.355858567719491</v>
      </c>
      <c r="J64" s="99">
        <v>21.549543881635699</v>
      </c>
      <c r="K64" s="99">
        <v>21.662305607419746</v>
      </c>
      <c r="L64" s="99">
        <v>23.007047576378113</v>
      </c>
      <c r="M64" s="99">
        <v>19.344210101662146</v>
      </c>
      <c r="N64" s="99">
        <v>20.087821706482067</v>
      </c>
      <c r="O64" s="99">
        <v>19.391983293291126</v>
      </c>
      <c r="P64" s="99">
        <v>14.116030128252138</v>
      </c>
      <c r="Q64" s="99">
        <v>14.58149443473928</v>
      </c>
      <c r="R64" s="99">
        <v>13.919307870617851</v>
      </c>
      <c r="S64" s="99">
        <v>12.984036843024814</v>
      </c>
      <c r="T64" s="99">
        <v>12.05116924433257</v>
      </c>
      <c r="U64" s="99">
        <v>11.287990934984725</v>
      </c>
      <c r="V64" s="99">
        <v>10.708909906504987</v>
      </c>
      <c r="W64" s="99">
        <v>11.117537202267147</v>
      </c>
      <c r="X64" s="99">
        <v>8.2028105172432717</v>
      </c>
      <c r="Y64" s="99">
        <v>6.5989108271672654</v>
      </c>
      <c r="DA64" s="63" t="s">
        <v>4821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4822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4823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4824</v>
      </c>
    </row>
    <row r="68" spans="1:105" ht="12" customHeight="1" x14ac:dyDescent="0.25">
      <c r="A68" s="121" t="s">
        <v>55</v>
      </c>
      <c r="B68" s="122"/>
      <c r="C68" s="123">
        <v>3.1648594833481227</v>
      </c>
      <c r="D68" s="123">
        <v>3.4171653800785888</v>
      </c>
      <c r="E68" s="123">
        <v>3.2975012592076696</v>
      </c>
      <c r="F68" s="123">
        <v>2.9725132004034966</v>
      </c>
      <c r="G68" s="123">
        <v>3.5244006574737914</v>
      </c>
      <c r="H68" s="123">
        <v>3.3189479351508555</v>
      </c>
      <c r="I68" s="123">
        <v>3.5651284794906162</v>
      </c>
      <c r="J68" s="123">
        <v>3.0672479568604953</v>
      </c>
      <c r="K68" s="123">
        <v>3.1745605193230668</v>
      </c>
      <c r="L68" s="123">
        <v>3.1923362878177688</v>
      </c>
      <c r="M68" s="123">
        <v>2.9590442859950112</v>
      </c>
      <c r="N68" s="123">
        <v>2.9636679340784209</v>
      </c>
      <c r="O68" s="123">
        <v>2.764062634496832</v>
      </c>
      <c r="P68" s="123">
        <v>2.5182759365434411</v>
      </c>
      <c r="Q68" s="123">
        <v>2.5377568190776585</v>
      </c>
      <c r="R68" s="123">
        <v>2.6848329624966043</v>
      </c>
      <c r="S68" s="123">
        <v>2.7467391693967582</v>
      </c>
      <c r="T68" s="123">
        <v>2.538958633223011</v>
      </c>
      <c r="U68" s="123">
        <v>2.4473779040900094</v>
      </c>
      <c r="V68" s="123">
        <v>2.1923772424354522</v>
      </c>
      <c r="W68" s="123">
        <v>2.6949920180988598</v>
      </c>
      <c r="X68" s="123">
        <v>2.0157285249010797</v>
      </c>
      <c r="Y68" s="123">
        <v>1.5371194736369824</v>
      </c>
      <c r="DA68" s="130" t="s">
        <v>4825</v>
      </c>
    </row>
    <row r="69" spans="1:105" ht="12" customHeight="1" x14ac:dyDescent="0.25">
      <c r="A69" s="97" t="s">
        <v>134</v>
      </c>
      <c r="B69" s="98"/>
      <c r="C69" s="99">
        <v>3.8391450418147741</v>
      </c>
      <c r="D69" s="99">
        <v>3.9782187783771961</v>
      </c>
      <c r="E69" s="99">
        <v>3.9459864150438477</v>
      </c>
      <c r="F69" s="99">
        <v>3.7630894927716345</v>
      </c>
      <c r="G69" s="99">
        <v>3.8634913102431359</v>
      </c>
      <c r="H69" s="99">
        <v>3.7254112652187188</v>
      </c>
      <c r="I69" s="99">
        <v>3.7185834678814125</v>
      </c>
      <c r="J69" s="99">
        <v>3.6162128626886312</v>
      </c>
      <c r="K69" s="99">
        <v>3.4099506290845802</v>
      </c>
      <c r="L69" s="99">
        <v>3.5452191807075364</v>
      </c>
      <c r="M69" s="99">
        <v>3.221384306927126</v>
      </c>
      <c r="N69" s="99">
        <v>3.2781285861973291</v>
      </c>
      <c r="O69" s="99">
        <v>2.9711143545124901</v>
      </c>
      <c r="P69" s="99">
        <v>2.7731219112646115</v>
      </c>
      <c r="Q69" s="99">
        <v>2.8639918496148478</v>
      </c>
      <c r="R69" s="99">
        <v>3.0017959578168369</v>
      </c>
      <c r="S69" s="99">
        <v>3.0283336243657688</v>
      </c>
      <c r="T69" s="99">
        <v>2.9942762520862107</v>
      </c>
      <c r="U69" s="99">
        <v>2.7348910188392157</v>
      </c>
      <c r="V69" s="99">
        <v>2.5356017896438443</v>
      </c>
      <c r="W69" s="99">
        <v>2.9243611045097389</v>
      </c>
      <c r="X69" s="99">
        <v>2.3002875600841302</v>
      </c>
      <c r="Y69" s="99">
        <v>1.89968246383809</v>
      </c>
      <c r="DA69" s="63" t="s">
        <v>4826</v>
      </c>
    </row>
    <row r="70" spans="1:105" ht="12" customHeight="1" x14ac:dyDescent="0.25">
      <c r="A70" s="97" t="s">
        <v>133</v>
      </c>
      <c r="B70" s="98"/>
      <c r="C70" s="99">
        <v>1.6902654758887943</v>
      </c>
      <c r="D70" s="99">
        <v>1.8274341800338689</v>
      </c>
      <c r="E70" s="99">
        <v>1.8005981147266996</v>
      </c>
      <c r="F70" s="99">
        <v>1.6302594319300125</v>
      </c>
      <c r="G70" s="99">
        <v>1.8949718703834164</v>
      </c>
      <c r="H70" s="99">
        <v>1.6880311504760481</v>
      </c>
      <c r="I70" s="99">
        <v>1.5867053903466291</v>
      </c>
      <c r="J70" s="99">
        <v>1.3873838405551226</v>
      </c>
      <c r="K70" s="99">
        <v>1.3822929510508013</v>
      </c>
      <c r="L70" s="99">
        <v>1.0240056645918496</v>
      </c>
      <c r="M70" s="99">
        <v>0.82482522231341027</v>
      </c>
      <c r="N70" s="99">
        <v>1.3406125497548453</v>
      </c>
      <c r="O70" s="99">
        <v>1.1395662490995881</v>
      </c>
      <c r="P70" s="99">
        <v>1.2714484352995989</v>
      </c>
      <c r="Q70" s="99">
        <v>1.0661052372624762</v>
      </c>
      <c r="R70" s="99">
        <v>1.2132453996247452</v>
      </c>
      <c r="S70" s="99">
        <v>0.95438677227868973</v>
      </c>
      <c r="T70" s="99">
        <v>1.3553784037785437</v>
      </c>
      <c r="U70" s="99">
        <v>1.0934503623685836</v>
      </c>
      <c r="V70" s="99">
        <v>0.82640295668776309</v>
      </c>
      <c r="W70" s="99">
        <v>0.98799937658881365</v>
      </c>
      <c r="X70" s="99">
        <v>0.31612344061384778</v>
      </c>
      <c r="Y70" s="99">
        <v>0.56731662849262621</v>
      </c>
      <c r="DA70" s="63" t="s">
        <v>4827</v>
      </c>
    </row>
    <row r="71" spans="1:105" ht="12" customHeight="1" x14ac:dyDescent="0.25">
      <c r="A71" s="100" t="s">
        <v>213</v>
      </c>
      <c r="B71" s="101"/>
      <c r="C71" s="102">
        <v>1.6902654758887943</v>
      </c>
      <c r="D71" s="102">
        <v>1.8274341800338689</v>
      </c>
      <c r="E71" s="102">
        <v>1.8005981147266996</v>
      </c>
      <c r="F71" s="102">
        <v>1.6302594319300125</v>
      </c>
      <c r="G71" s="102">
        <v>1.8949718703834164</v>
      </c>
      <c r="H71" s="102">
        <v>1.6880311504760481</v>
      </c>
      <c r="I71" s="102">
        <v>1.5867053903466291</v>
      </c>
      <c r="J71" s="102">
        <v>1.3873838405551226</v>
      </c>
      <c r="K71" s="102">
        <v>1.3822929510508013</v>
      </c>
      <c r="L71" s="102">
        <v>1.0240056645918496</v>
      </c>
      <c r="M71" s="102">
        <v>0.82482522231341027</v>
      </c>
      <c r="N71" s="102">
        <v>1.3406125497548453</v>
      </c>
      <c r="O71" s="102">
        <v>1.1395662490995881</v>
      </c>
      <c r="P71" s="102">
        <v>1.2714484352995989</v>
      </c>
      <c r="Q71" s="102">
        <v>1.0661052372624762</v>
      </c>
      <c r="R71" s="102">
        <v>1.2132453996247452</v>
      </c>
      <c r="S71" s="102">
        <v>0.95438677227868973</v>
      </c>
      <c r="T71" s="102">
        <v>1.3553784037785437</v>
      </c>
      <c r="U71" s="102">
        <v>1.0934503623685836</v>
      </c>
      <c r="V71" s="102">
        <v>0.82640295668776309</v>
      </c>
      <c r="W71" s="102">
        <v>0.98799937658881365</v>
      </c>
      <c r="X71" s="102">
        <v>0.31612344061384778</v>
      </c>
      <c r="Y71" s="102">
        <v>0.56731662849262621</v>
      </c>
      <c r="DA71" s="131" t="s">
        <v>4828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4829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4830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4831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4832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4833</v>
      </c>
    </row>
    <row r="77" spans="1:105" ht="12" customHeight="1" x14ac:dyDescent="0.25">
      <c r="A77" s="121" t="s">
        <v>54</v>
      </c>
      <c r="B77" s="122"/>
      <c r="C77" s="123">
        <v>0.97694950468835329</v>
      </c>
      <c r="D77" s="123">
        <v>1.0560657696969247</v>
      </c>
      <c r="E77" s="123">
        <v>0.98750806877986563</v>
      </c>
      <c r="F77" s="123">
        <v>0.99045907247599052</v>
      </c>
      <c r="G77" s="123">
        <v>1.0663443701180542</v>
      </c>
      <c r="H77" s="123">
        <v>1.0245784349497442</v>
      </c>
      <c r="I77" s="123">
        <v>0.93694261094056619</v>
      </c>
      <c r="J77" s="123">
        <v>0.93476226576103161</v>
      </c>
      <c r="K77" s="123">
        <v>0.99758899371762288</v>
      </c>
      <c r="L77" s="123">
        <v>0.89353289022887006</v>
      </c>
      <c r="M77" s="123">
        <v>1.0312372730848096</v>
      </c>
      <c r="N77" s="123">
        <v>0.88137309735730318</v>
      </c>
      <c r="O77" s="123">
        <v>0.86289623702208906</v>
      </c>
      <c r="P77" s="123">
        <v>0.76143630826027897</v>
      </c>
      <c r="Q77" s="123">
        <v>0.63774280382112869</v>
      </c>
      <c r="R77" s="123">
        <v>0.78027614777372656</v>
      </c>
      <c r="S77" s="123">
        <v>0.80217932514259616</v>
      </c>
      <c r="T77" s="123">
        <v>0.802376060957531</v>
      </c>
      <c r="U77" s="123">
        <v>0.88331494310992675</v>
      </c>
      <c r="V77" s="123">
        <v>0.84988754011302581</v>
      </c>
      <c r="W77" s="123">
        <v>0.87288191875745658</v>
      </c>
      <c r="X77" s="123">
        <v>0.83267032011629938</v>
      </c>
      <c r="Y77" s="123">
        <v>0.83336945624125003</v>
      </c>
      <c r="DA77" s="130" t="s">
        <v>4834</v>
      </c>
    </row>
    <row r="78" spans="1:105" ht="12" customHeight="1" x14ac:dyDescent="0.25">
      <c r="A78" s="97" t="s">
        <v>190</v>
      </c>
      <c r="B78" s="98"/>
      <c r="C78" s="99">
        <v>1.7395528226969135</v>
      </c>
      <c r="D78" s="99">
        <v>1.8091015606694765</v>
      </c>
      <c r="E78" s="99">
        <v>1.8217609099042542</v>
      </c>
      <c r="F78" s="99">
        <v>1.7507224983543186</v>
      </c>
      <c r="G78" s="99">
        <v>1.8080269766596806</v>
      </c>
      <c r="H78" s="99">
        <v>1.798481020396927</v>
      </c>
      <c r="I78" s="99">
        <v>1.6591607402475645</v>
      </c>
      <c r="J78" s="99">
        <v>1.6600215728657821</v>
      </c>
      <c r="K78" s="99">
        <v>1.5195342515844155</v>
      </c>
      <c r="L78" s="99">
        <v>1.5703092838860149</v>
      </c>
      <c r="M78" s="99">
        <v>1.4913725061505103</v>
      </c>
      <c r="N78" s="99">
        <v>1.3640151948156489</v>
      </c>
      <c r="O78" s="99">
        <v>1.3057537360841491</v>
      </c>
      <c r="P78" s="99">
        <v>1.2780140446285817</v>
      </c>
      <c r="Q78" s="99">
        <v>1.3296659368694996</v>
      </c>
      <c r="R78" s="99">
        <v>1.429865838318497</v>
      </c>
      <c r="S78" s="99">
        <v>1.5236608189581515</v>
      </c>
      <c r="T78" s="99">
        <v>1.4902267921874122</v>
      </c>
      <c r="U78" s="99">
        <v>1.4522409774246849</v>
      </c>
      <c r="V78" s="99">
        <v>1.4141266603041567</v>
      </c>
      <c r="W78" s="99">
        <v>1.5385161412191704</v>
      </c>
      <c r="X78" s="99">
        <v>1.3028555207589154</v>
      </c>
      <c r="Y78" s="99">
        <v>1.2401651736022714</v>
      </c>
      <c r="DA78" s="63" t="s">
        <v>4835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4836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204</v>
      </c>
      <c r="B81" s="117"/>
      <c r="C81" s="118">
        <f t="shared" ref="C81:Q81" si="28">C82+C85+C87+C100</f>
        <v>1.8526208094385423</v>
      </c>
      <c r="D81" s="118">
        <f t="shared" si="28"/>
        <v>1.5196257683932672</v>
      </c>
      <c r="E81" s="118">
        <f t="shared" si="28"/>
        <v>1.6485322910332401</v>
      </c>
      <c r="F81" s="118">
        <f t="shared" si="28"/>
        <v>1.5447166916061423</v>
      </c>
      <c r="G81" s="118">
        <f t="shared" si="28"/>
        <v>1.7186856650111375</v>
      </c>
      <c r="H81" s="118">
        <f t="shared" si="28"/>
        <v>1.2222046270800249</v>
      </c>
      <c r="I81" s="118">
        <f t="shared" si="28"/>
        <v>0.99382202442251666</v>
      </c>
      <c r="J81" s="118">
        <f t="shared" si="28"/>
        <v>0.94429961922078898</v>
      </c>
      <c r="K81" s="118">
        <f t="shared" si="28"/>
        <v>1.023004955633726</v>
      </c>
      <c r="L81" s="118">
        <f t="shared" si="28"/>
        <v>0.93137526682973271</v>
      </c>
      <c r="M81" s="118">
        <f t="shared" si="28"/>
        <v>1.1092233665767455</v>
      </c>
      <c r="N81" s="118">
        <f t="shared" si="28"/>
        <v>0.86906256273711158</v>
      </c>
      <c r="O81" s="118">
        <f t="shared" si="28"/>
        <v>0.84160358803041557</v>
      </c>
      <c r="P81" s="118">
        <f t="shared" si="28"/>
        <v>0.79694260669460182</v>
      </c>
      <c r="Q81" s="118">
        <f t="shared" si="28"/>
        <v>0.738761066766771</v>
      </c>
      <c r="R81" s="118">
        <f t="shared" ref="R81:V81" si="29">R82+R85+R87+R100</f>
        <v>0.84572753666373002</v>
      </c>
      <c r="S81" s="118">
        <f t="shared" si="29"/>
        <v>0.858656261265906</v>
      </c>
      <c r="T81" s="118">
        <f t="shared" si="29"/>
        <v>0.85391345690396347</v>
      </c>
      <c r="U81" s="118">
        <f t="shared" si="29"/>
        <v>0.74924958419065546</v>
      </c>
      <c r="V81" s="118">
        <f t="shared" si="29"/>
        <v>0.676404662734444</v>
      </c>
      <c r="W81" s="118">
        <f t="shared" ref="W81:Y81" si="30">W82+W85+W87+W100</f>
        <v>0.68300124275465857</v>
      </c>
      <c r="X81" s="118">
        <f t="shared" si="30"/>
        <v>0.74831612002575265</v>
      </c>
      <c r="Y81" s="118">
        <f t="shared" si="30"/>
        <v>0.68435905800616681</v>
      </c>
      <c r="DA81" s="129" t="s">
        <v>4837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4838</v>
      </c>
    </row>
    <row r="83" spans="1:105" ht="12" customHeight="1" x14ac:dyDescent="0.25">
      <c r="A83" s="97" t="s">
        <v>200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4839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4840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4841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4842</v>
      </c>
    </row>
    <row r="87" spans="1:105" ht="12" customHeight="1" x14ac:dyDescent="0.25">
      <c r="A87" s="121" t="s">
        <v>55</v>
      </c>
      <c r="B87" s="122"/>
      <c r="C87" s="123">
        <v>1.0185748757853101</v>
      </c>
      <c r="D87" s="123">
        <v>0.77003604332378495</v>
      </c>
      <c r="E87" s="123">
        <v>0.82924201491482696</v>
      </c>
      <c r="F87" s="123">
        <v>0.81336615303904292</v>
      </c>
      <c r="G87" s="123">
        <v>0.92376576082527173</v>
      </c>
      <c r="H87" s="123">
        <v>0.66378281724213439</v>
      </c>
      <c r="I87" s="123">
        <v>0.42180879924667325</v>
      </c>
      <c r="J87" s="123">
        <v>0.45195833761937809</v>
      </c>
      <c r="K87" s="123">
        <v>0.48261126531190973</v>
      </c>
      <c r="L87" s="123">
        <v>0.44675578230064394</v>
      </c>
      <c r="M87" s="123">
        <v>0.58385879551748232</v>
      </c>
      <c r="N87" s="123">
        <v>0.44708605052866751</v>
      </c>
      <c r="O87" s="123">
        <v>0.42594858194919916</v>
      </c>
      <c r="P87" s="123">
        <v>0.29597080511154772</v>
      </c>
      <c r="Q87" s="123">
        <v>0.29012562463049002</v>
      </c>
      <c r="R87" s="123">
        <v>0.36368953784702857</v>
      </c>
      <c r="S87" s="123">
        <v>0.37779922039709651</v>
      </c>
      <c r="T87" s="123">
        <v>0.31794160631951618</v>
      </c>
      <c r="U87" s="123">
        <v>0.31740805620473789</v>
      </c>
      <c r="V87" s="123">
        <v>0.28637325150616699</v>
      </c>
      <c r="W87" s="123">
        <v>0.30759883359004675</v>
      </c>
      <c r="X87" s="123">
        <v>0.32159960036258967</v>
      </c>
      <c r="Y87" s="123">
        <v>0.24991304642148512</v>
      </c>
      <c r="DA87" s="130" t="s">
        <v>4843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4844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4845</v>
      </c>
    </row>
    <row r="90" spans="1:105" ht="12" customHeight="1" x14ac:dyDescent="0.25">
      <c r="A90" s="100" t="s">
        <v>200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4846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4847</v>
      </c>
    </row>
    <row r="92" spans="1:105" ht="12" customHeight="1" x14ac:dyDescent="0.25">
      <c r="A92" s="106" t="s">
        <v>124</v>
      </c>
      <c r="B92" s="101"/>
      <c r="C92" s="102">
        <v>3.8025677515811731</v>
      </c>
      <c r="D92" s="102">
        <v>3.9151664194400695</v>
      </c>
      <c r="E92" s="102">
        <v>3.8197674338910161</v>
      </c>
      <c r="F92" s="102">
        <v>3.8233911989796163</v>
      </c>
      <c r="G92" s="102">
        <v>4.2334801708230998</v>
      </c>
      <c r="H92" s="102">
        <v>3.7828468377025799</v>
      </c>
      <c r="I92" s="102">
        <v>3.5461348566848359</v>
      </c>
      <c r="J92" s="102">
        <v>3.3660441813880499</v>
      </c>
      <c r="K92" s="102">
        <v>3.1202519551785382</v>
      </c>
      <c r="L92" s="102">
        <v>3.2398877616306025</v>
      </c>
      <c r="M92" s="102">
        <v>2.973798200614961</v>
      </c>
      <c r="N92" s="102">
        <v>2.8278763750927709</v>
      </c>
      <c r="O92" s="102">
        <v>2.7135635643854084</v>
      </c>
      <c r="P92" s="102">
        <v>2.636772713509044</v>
      </c>
      <c r="Q92" s="102">
        <v>2.6643245568501857</v>
      </c>
      <c r="R92" s="102">
        <v>2.9005451186016447</v>
      </c>
      <c r="S92" s="102">
        <v>2.9877708890103842</v>
      </c>
      <c r="T92" s="102">
        <v>3.244568262841907</v>
      </c>
      <c r="U92" s="102">
        <v>2.7689570418615013</v>
      </c>
      <c r="V92" s="102">
        <v>2.5010371852105697</v>
      </c>
      <c r="W92" s="102">
        <v>2.5702252283378892</v>
      </c>
      <c r="X92" s="102">
        <v>2.4972398804529194</v>
      </c>
      <c r="Y92" s="102">
        <v>2.143393876020887</v>
      </c>
      <c r="DA92" s="131" t="s">
        <v>4848</v>
      </c>
    </row>
    <row r="93" spans="1:105" ht="12" customHeight="1" x14ac:dyDescent="0.25">
      <c r="A93" s="107" t="s">
        <v>123</v>
      </c>
      <c r="B93" s="104"/>
      <c r="C93" s="105">
        <v>0.74657070453801655</v>
      </c>
      <c r="D93" s="105">
        <v>0.79650385693065673</v>
      </c>
      <c r="E93" s="105">
        <v>0.60967470625521858</v>
      </c>
      <c r="F93" s="105">
        <v>0.87008853196464342</v>
      </c>
      <c r="G93" s="105">
        <v>0.82249419870323814</v>
      </c>
      <c r="H93" s="105">
        <v>0.8499005322811235</v>
      </c>
      <c r="I93" s="105">
        <v>0.42594535630443586</v>
      </c>
      <c r="J93" s="105">
        <v>0.57699543354805638</v>
      </c>
      <c r="K93" s="105">
        <v>0.42612544142572267</v>
      </c>
      <c r="L93" s="105">
        <v>0.53197122386732443</v>
      </c>
      <c r="M93" s="105">
        <v>0.38529965361878055</v>
      </c>
      <c r="N93" s="105">
        <v>0.30155708442927692</v>
      </c>
      <c r="O93" s="105">
        <v>0.21789640363191207</v>
      </c>
      <c r="P93" s="105">
        <v>0.3049459423881985</v>
      </c>
      <c r="Q93" s="105">
        <v>0.31297032364619282</v>
      </c>
      <c r="R93" s="105">
        <v>0.47516234645371141</v>
      </c>
      <c r="S93" s="105">
        <v>0.30279232593580879</v>
      </c>
      <c r="T93" s="105">
        <v>0.71897009700563375</v>
      </c>
      <c r="U93" s="105">
        <v>0.35621278308635418</v>
      </c>
      <c r="V93" s="105">
        <v>0.39827838827519307</v>
      </c>
      <c r="W93" s="105">
        <v>0.38743893736739737</v>
      </c>
      <c r="X93" s="105">
        <v>0.27256140854607336</v>
      </c>
      <c r="Y93" s="105">
        <v>0.31436599783982044</v>
      </c>
      <c r="DA93" s="132" t="s">
        <v>4849</v>
      </c>
    </row>
    <row r="94" spans="1:105" ht="12" customHeight="1" x14ac:dyDescent="0.25">
      <c r="A94" s="108" t="s">
        <v>50</v>
      </c>
      <c r="B94" s="98"/>
      <c r="C94" s="99">
        <v>0.74657070453801655</v>
      </c>
      <c r="D94" s="99">
        <v>0.79650385693065673</v>
      </c>
      <c r="E94" s="99">
        <v>0.60967470625521858</v>
      </c>
      <c r="F94" s="99">
        <v>0.87008853196464342</v>
      </c>
      <c r="G94" s="99">
        <v>0.82249419870323814</v>
      </c>
      <c r="H94" s="99">
        <v>0.8499005322811235</v>
      </c>
      <c r="I94" s="99">
        <v>0.42594535630443586</v>
      </c>
      <c r="J94" s="99">
        <v>0.57699543354805638</v>
      </c>
      <c r="K94" s="99">
        <v>0.42612544142572267</v>
      </c>
      <c r="L94" s="99">
        <v>0.53197122386732443</v>
      </c>
      <c r="M94" s="99">
        <v>0.38529965361878055</v>
      </c>
      <c r="N94" s="99">
        <v>0.30155708442927692</v>
      </c>
      <c r="O94" s="99">
        <v>0.21789640363191207</v>
      </c>
      <c r="P94" s="99">
        <v>0.3049459423881985</v>
      </c>
      <c r="Q94" s="99">
        <v>0.31297032364619282</v>
      </c>
      <c r="R94" s="99">
        <v>0.47516234645371141</v>
      </c>
      <c r="S94" s="99">
        <v>0.30279232593580879</v>
      </c>
      <c r="T94" s="99">
        <v>0.71897009700563375</v>
      </c>
      <c r="U94" s="99">
        <v>0.35621278308635418</v>
      </c>
      <c r="V94" s="99">
        <v>0.39827838827519307</v>
      </c>
      <c r="W94" s="99">
        <v>0.38743893736739737</v>
      </c>
      <c r="X94" s="99">
        <v>0.27256140854607336</v>
      </c>
      <c r="Y94" s="99">
        <v>0.31436599783982044</v>
      </c>
      <c r="DA94" s="63" t="s">
        <v>4850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4851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4852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4853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4854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4855</v>
      </c>
    </row>
    <row r="100" spans="1:105" ht="12" customHeight="1" x14ac:dyDescent="0.25">
      <c r="A100" s="121" t="s">
        <v>54</v>
      </c>
      <c r="B100" s="122"/>
      <c r="C100" s="123">
        <v>0.83404593365323232</v>
      </c>
      <c r="D100" s="123">
        <v>0.74958972506948229</v>
      </c>
      <c r="E100" s="123">
        <v>0.81929027611841321</v>
      </c>
      <c r="F100" s="123">
        <v>0.73135053856709953</v>
      </c>
      <c r="G100" s="123">
        <v>0.79491990418586589</v>
      </c>
      <c r="H100" s="123">
        <v>0.55842180983789036</v>
      </c>
      <c r="I100" s="123">
        <v>0.57201322517584341</v>
      </c>
      <c r="J100" s="123">
        <v>0.49234128160141089</v>
      </c>
      <c r="K100" s="123">
        <v>0.54039369032181617</v>
      </c>
      <c r="L100" s="123">
        <v>0.48461948452908876</v>
      </c>
      <c r="M100" s="123">
        <v>0.52536457105926326</v>
      </c>
      <c r="N100" s="123">
        <v>0.42197651220844407</v>
      </c>
      <c r="O100" s="123">
        <v>0.41565500608121647</v>
      </c>
      <c r="P100" s="123">
        <v>0.5009718015830541</v>
      </c>
      <c r="Q100" s="123">
        <v>0.44863544213628093</v>
      </c>
      <c r="R100" s="123">
        <v>0.48203799881670151</v>
      </c>
      <c r="S100" s="123">
        <v>0.48085704086880948</v>
      </c>
      <c r="T100" s="123">
        <v>0.5359718505844473</v>
      </c>
      <c r="U100" s="123">
        <v>0.43184152798591752</v>
      </c>
      <c r="V100" s="123">
        <v>0.39003141122827695</v>
      </c>
      <c r="W100" s="123">
        <v>0.37540240916461176</v>
      </c>
      <c r="X100" s="123">
        <v>0.42671651966316293</v>
      </c>
      <c r="Y100" s="123">
        <v>0.43444601158468171</v>
      </c>
      <c r="DA100" s="130" t="s">
        <v>4856</v>
      </c>
    </row>
    <row r="101" spans="1:105" ht="12" customHeight="1" x14ac:dyDescent="0.25">
      <c r="A101" s="97" t="s">
        <v>203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4857</v>
      </c>
    </row>
    <row r="102" spans="1:105" ht="12" customHeight="1" x14ac:dyDescent="0.25">
      <c r="A102" s="97" t="s">
        <v>50</v>
      </c>
      <c r="B102" s="98"/>
      <c r="C102" s="99">
        <v>2.7425346496254726</v>
      </c>
      <c r="D102" s="99">
        <v>2.28808121054964</v>
      </c>
      <c r="E102" s="99">
        <v>2.3643837280336495</v>
      </c>
      <c r="F102" s="99">
        <v>2.0958970161355679</v>
      </c>
      <c r="G102" s="99">
        <v>2.4830760675275414</v>
      </c>
      <c r="H102" s="99">
        <v>2.2177157571918742</v>
      </c>
      <c r="I102" s="99">
        <v>2.1494661666279691</v>
      </c>
      <c r="J102" s="99">
        <v>1.8754263436615433</v>
      </c>
      <c r="K102" s="99">
        <v>1.860183771539508</v>
      </c>
      <c r="L102" s="99">
        <v>1.8441017955081489</v>
      </c>
      <c r="M102" s="99">
        <v>2.0304130611070694</v>
      </c>
      <c r="N102" s="99">
        <v>1.7751699727075476</v>
      </c>
      <c r="O102" s="99">
        <v>1.6113074973055841</v>
      </c>
      <c r="P102" s="99">
        <v>1.554142190749334</v>
      </c>
      <c r="Q102" s="99">
        <v>1.638440794337596</v>
      </c>
      <c r="R102" s="99">
        <v>1.7159615761084184</v>
      </c>
      <c r="S102" s="99">
        <v>1.9399266132144752</v>
      </c>
      <c r="T102" s="99">
        <v>1.926818508470733</v>
      </c>
      <c r="U102" s="99">
        <v>1.8900151748282514</v>
      </c>
      <c r="V102" s="99">
        <v>1.6644656838518381</v>
      </c>
      <c r="W102" s="99">
        <v>1.6882018628702857</v>
      </c>
      <c r="X102" s="99">
        <v>1.6115306024000904</v>
      </c>
      <c r="Y102" s="99">
        <v>1.510371402567307</v>
      </c>
      <c r="DA102" s="63" t="s">
        <v>4858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4859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207</v>
      </c>
      <c r="B105" s="117"/>
      <c r="C105" s="118">
        <f t="shared" ref="C105:Q105" si="35">C106+C109+C111+C120</f>
        <v>1.2438909399916906</v>
      </c>
      <c r="D105" s="118">
        <f t="shared" si="35"/>
        <v>1.3184485177756289</v>
      </c>
      <c r="E105" s="118">
        <f t="shared" si="35"/>
        <v>0.73728217166215138</v>
      </c>
      <c r="F105" s="118">
        <f t="shared" si="35"/>
        <v>0.70607721873847806</v>
      </c>
      <c r="G105" s="118">
        <f t="shared" si="35"/>
        <v>1.1972079932917725</v>
      </c>
      <c r="H105" s="118">
        <f t="shared" si="35"/>
        <v>1.0487762871548307</v>
      </c>
      <c r="I105" s="118">
        <f t="shared" si="35"/>
        <v>1.386262515064955</v>
      </c>
      <c r="J105" s="118">
        <f t="shared" si="35"/>
        <v>0.64685071561058582</v>
      </c>
      <c r="K105" s="118">
        <f t="shared" si="35"/>
        <v>0.78423137183456515</v>
      </c>
      <c r="L105" s="118">
        <f t="shared" si="35"/>
        <v>0.43484926969607934</v>
      </c>
      <c r="M105" s="118">
        <f t="shared" si="35"/>
        <v>0.25032590328169246</v>
      </c>
      <c r="N105" s="118">
        <f t="shared" si="35"/>
        <v>0.48677558495021245</v>
      </c>
      <c r="O105" s="118">
        <f t="shared" si="35"/>
        <v>0.76509796578109546</v>
      </c>
      <c r="P105" s="118">
        <f t="shared" si="35"/>
        <v>0.62404361873845127</v>
      </c>
      <c r="Q105" s="118">
        <f t="shared" si="35"/>
        <v>0.466042117950001</v>
      </c>
      <c r="R105" s="118">
        <f t="shared" ref="R105:V105" si="36">R106+R109+R111+R120</f>
        <v>0.44954379171025621</v>
      </c>
      <c r="S105" s="118">
        <f t="shared" si="36"/>
        <v>0.74529710816900252</v>
      </c>
      <c r="T105" s="118">
        <f t="shared" si="36"/>
        <v>0.62942796087659969</v>
      </c>
      <c r="U105" s="118">
        <f t="shared" si="36"/>
        <v>0.63014950430215855</v>
      </c>
      <c r="V105" s="118">
        <f t="shared" si="36"/>
        <v>0.547287719150097</v>
      </c>
      <c r="W105" s="118">
        <f t="shared" ref="W105:Y105" si="37">W106+W109+W111+W120</f>
        <v>0.6602181923090048</v>
      </c>
      <c r="X105" s="118">
        <f t="shared" si="37"/>
        <v>0.70113324403176147</v>
      </c>
      <c r="Y105" s="118">
        <f t="shared" si="37"/>
        <v>0.68109960580495976</v>
      </c>
      <c r="DA105" s="129" t="s">
        <v>4860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4861</v>
      </c>
    </row>
    <row r="107" spans="1:105" ht="12" customHeight="1" x14ac:dyDescent="0.25">
      <c r="A107" s="97" t="s">
        <v>198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4862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4863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4864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4865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4866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4867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4868</v>
      </c>
    </row>
    <row r="114" spans="1:105" ht="12" customHeight="1" x14ac:dyDescent="0.25">
      <c r="A114" s="100" t="s">
        <v>198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4869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4870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4871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4872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4873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4874</v>
      </c>
    </row>
    <row r="120" spans="1:105" ht="12" customHeight="1" x14ac:dyDescent="0.25">
      <c r="A120" s="121" t="s">
        <v>54</v>
      </c>
      <c r="B120" s="122"/>
      <c r="C120" s="123">
        <v>1.2438909399916906</v>
      </c>
      <c r="D120" s="123">
        <v>1.3184485177756289</v>
      </c>
      <c r="E120" s="123">
        <v>0.73728217166215138</v>
      </c>
      <c r="F120" s="123">
        <v>0.70607721873847806</v>
      </c>
      <c r="G120" s="123">
        <v>1.1972079932917725</v>
      </c>
      <c r="H120" s="123">
        <v>1.0487762871548307</v>
      </c>
      <c r="I120" s="123">
        <v>1.386262515064955</v>
      </c>
      <c r="J120" s="123">
        <v>0.64685071561058582</v>
      </c>
      <c r="K120" s="123">
        <v>0.78423137183456515</v>
      </c>
      <c r="L120" s="123">
        <v>0.43484926969607934</v>
      </c>
      <c r="M120" s="123">
        <v>0.25032590328169246</v>
      </c>
      <c r="N120" s="123">
        <v>0.48677558495021245</v>
      </c>
      <c r="O120" s="123">
        <v>0.76509796578109546</v>
      </c>
      <c r="P120" s="123">
        <v>0.62404361873845127</v>
      </c>
      <c r="Q120" s="123">
        <v>0.466042117950001</v>
      </c>
      <c r="R120" s="123">
        <v>0.44954379171025621</v>
      </c>
      <c r="S120" s="123">
        <v>0.74529710816900252</v>
      </c>
      <c r="T120" s="123">
        <v>0.62942796087659969</v>
      </c>
      <c r="U120" s="123">
        <v>0.63014950430215855</v>
      </c>
      <c r="V120" s="123">
        <v>0.547287719150097</v>
      </c>
      <c r="W120" s="123">
        <v>0.6602181923090048</v>
      </c>
      <c r="X120" s="123">
        <v>0.70113324403176147</v>
      </c>
      <c r="Y120" s="123">
        <v>0.68109960580495976</v>
      </c>
      <c r="DA120" s="130" t="s">
        <v>4875</v>
      </c>
    </row>
    <row r="121" spans="1:105" ht="12" customHeight="1" x14ac:dyDescent="0.25">
      <c r="A121" s="97" t="s">
        <v>50</v>
      </c>
      <c r="B121" s="98"/>
      <c r="C121" s="99">
        <v>1.4651154202671028</v>
      </c>
      <c r="D121" s="99">
        <v>1.6228609431336107</v>
      </c>
      <c r="E121" s="99">
        <v>1.9660857910990703</v>
      </c>
      <c r="F121" s="99">
        <v>1.8610800765514204</v>
      </c>
      <c r="G121" s="99">
        <v>2.2201257414596127</v>
      </c>
      <c r="H121" s="99">
        <v>1.7827485990462215</v>
      </c>
      <c r="I121" s="99">
        <v>2.1805739152385994</v>
      </c>
      <c r="J121" s="99">
        <v>1.2454986134713444</v>
      </c>
      <c r="K121" s="99">
        <v>1.5499739883410071</v>
      </c>
      <c r="L121" s="99">
        <v>1.1891685285180642</v>
      </c>
      <c r="M121" s="99">
        <v>1.7029051126915133</v>
      </c>
      <c r="N121" s="99">
        <v>2.0559283013909275</v>
      </c>
      <c r="O121" s="99">
        <v>1.9478672776461634</v>
      </c>
      <c r="P121" s="99">
        <v>1.9143494519862427</v>
      </c>
      <c r="Q121" s="99">
        <v>1.9118911846780839</v>
      </c>
      <c r="R121" s="99">
        <v>2.042213225198021</v>
      </c>
      <c r="S121" s="99">
        <v>1.9364007687703841</v>
      </c>
      <c r="T121" s="99">
        <v>2.0705361578686952</v>
      </c>
      <c r="U121" s="99">
        <v>2.1289796812016428</v>
      </c>
      <c r="V121" s="99">
        <v>1.8930771924700078</v>
      </c>
      <c r="W121" s="99">
        <v>1.9251740565649129</v>
      </c>
      <c r="X121" s="99">
        <v>1.6750494528062345</v>
      </c>
      <c r="Y121" s="99">
        <v>1.3751223945731901</v>
      </c>
      <c r="DA121" s="63" t="s">
        <v>4876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4877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209</v>
      </c>
      <c r="B124" s="117"/>
      <c r="C124" s="118">
        <f t="shared" ref="C124:Q124" si="42">C125+C128+C130+C139</f>
        <v>0.60791926629698978</v>
      </c>
      <c r="D124" s="118">
        <f t="shared" si="42"/>
        <v>0.37652447430936692</v>
      </c>
      <c r="E124" s="118">
        <f t="shared" si="42"/>
        <v>0.41168149968730261</v>
      </c>
      <c r="F124" s="118">
        <f t="shared" si="42"/>
        <v>0.46118674960836625</v>
      </c>
      <c r="G124" s="118">
        <f t="shared" si="42"/>
        <v>0.47345148075999377</v>
      </c>
      <c r="H124" s="118">
        <f t="shared" si="42"/>
        <v>0.45862116493610566</v>
      </c>
      <c r="I124" s="118">
        <f t="shared" si="42"/>
        <v>0.59462248946420027</v>
      </c>
      <c r="J124" s="118">
        <f t="shared" si="42"/>
        <v>0.41084394890206533</v>
      </c>
      <c r="K124" s="118">
        <f t="shared" si="42"/>
        <v>0.52795629795580479</v>
      </c>
      <c r="L124" s="118">
        <f t="shared" si="42"/>
        <v>0.53813352169005046</v>
      </c>
      <c r="M124" s="118">
        <f t="shared" si="42"/>
        <v>0.50563986361251378</v>
      </c>
      <c r="N124" s="118">
        <f t="shared" si="42"/>
        <v>0.48878635001438292</v>
      </c>
      <c r="O124" s="118">
        <f t="shared" si="42"/>
        <v>0.45585814680976033</v>
      </c>
      <c r="P124" s="118">
        <f t="shared" si="42"/>
        <v>0.29834110555950266</v>
      </c>
      <c r="Q124" s="118">
        <f t="shared" si="42"/>
        <v>0.24963046199136613</v>
      </c>
      <c r="R124" s="118">
        <f t="shared" ref="R124:V124" si="43">R125+R128+R130+R139</f>
        <v>0.26636208537339684</v>
      </c>
      <c r="S124" s="118">
        <f t="shared" si="43"/>
        <v>0.30711282277014101</v>
      </c>
      <c r="T124" s="118">
        <f t="shared" si="43"/>
        <v>0.24949443347185674</v>
      </c>
      <c r="U124" s="118">
        <f t="shared" si="43"/>
        <v>0.36093611382545415</v>
      </c>
      <c r="V124" s="118">
        <f t="shared" si="43"/>
        <v>0.42047631575897315</v>
      </c>
      <c r="W124" s="118">
        <f t="shared" ref="W124:Y124" si="44">W125+W128+W130+W139</f>
        <v>0.57028618715649426</v>
      </c>
      <c r="X124" s="118">
        <f t="shared" si="44"/>
        <v>0.57344109204721339</v>
      </c>
      <c r="Y124" s="118">
        <f t="shared" si="44"/>
        <v>0.56978977249629281</v>
      </c>
      <c r="DA124" s="129" t="s">
        <v>4878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4879</v>
      </c>
    </row>
    <row r="126" spans="1:105" ht="12" customHeight="1" x14ac:dyDescent="0.25">
      <c r="A126" s="97" t="s">
        <v>199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4880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4881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4882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4883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4884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4885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4886</v>
      </c>
    </row>
    <row r="133" spans="1:105" ht="12" customHeight="1" x14ac:dyDescent="0.25">
      <c r="A133" s="100" t="s">
        <v>199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4887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4888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4889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4890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4891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4892</v>
      </c>
    </row>
    <row r="139" spans="1:105" ht="12" customHeight="1" x14ac:dyDescent="0.25">
      <c r="A139" s="121" t="s">
        <v>54</v>
      </c>
      <c r="B139" s="122"/>
      <c r="C139" s="123">
        <v>0.60791926629698978</v>
      </c>
      <c r="D139" s="123">
        <v>0.37652447430936692</v>
      </c>
      <c r="E139" s="123">
        <v>0.41168149968730261</v>
      </c>
      <c r="F139" s="123">
        <v>0.46118674960836625</v>
      </c>
      <c r="G139" s="123">
        <v>0.47345148075999377</v>
      </c>
      <c r="H139" s="123">
        <v>0.45862116493610566</v>
      </c>
      <c r="I139" s="123">
        <v>0.59462248946420027</v>
      </c>
      <c r="J139" s="123">
        <v>0.41084394890206533</v>
      </c>
      <c r="K139" s="123">
        <v>0.52795629795580479</v>
      </c>
      <c r="L139" s="123">
        <v>0.53813352169005046</v>
      </c>
      <c r="M139" s="123">
        <v>0.50563986361251378</v>
      </c>
      <c r="N139" s="123">
        <v>0.48878635001438292</v>
      </c>
      <c r="O139" s="123">
        <v>0.45585814680976033</v>
      </c>
      <c r="P139" s="123">
        <v>0.29834110555950266</v>
      </c>
      <c r="Q139" s="123">
        <v>0.24963046199136613</v>
      </c>
      <c r="R139" s="123">
        <v>0.26636208537339684</v>
      </c>
      <c r="S139" s="123">
        <v>0.30711282277014101</v>
      </c>
      <c r="T139" s="123">
        <v>0.24949443347185674</v>
      </c>
      <c r="U139" s="123">
        <v>0.36093611382545415</v>
      </c>
      <c r="V139" s="123">
        <v>0.42047631575897315</v>
      </c>
      <c r="W139" s="123">
        <v>0.57028618715649426</v>
      </c>
      <c r="X139" s="123">
        <v>0.57344109204721339</v>
      </c>
      <c r="Y139" s="123">
        <v>0.56978977249629281</v>
      </c>
      <c r="DA139" s="130" t="s">
        <v>4893</v>
      </c>
    </row>
    <row r="140" spans="1:105" ht="12" customHeight="1" x14ac:dyDescent="0.25">
      <c r="A140" s="97" t="s">
        <v>50</v>
      </c>
      <c r="B140" s="98"/>
      <c r="C140" s="99">
        <v>1.6062329254691303</v>
      </c>
      <c r="D140" s="99">
        <v>1.8547361761963179</v>
      </c>
      <c r="E140" s="99">
        <v>2.0414594413517464</v>
      </c>
      <c r="F140" s="99">
        <v>2.1013970688210133</v>
      </c>
      <c r="G140" s="99">
        <v>2.0377531450800404</v>
      </c>
      <c r="H140" s="99">
        <v>2.1021793830701814</v>
      </c>
      <c r="I140" s="99">
        <v>2.1398765330921159</v>
      </c>
      <c r="J140" s="99">
        <v>1.8609187527222921</v>
      </c>
      <c r="K140" s="99">
        <v>1.8841216393983264</v>
      </c>
      <c r="L140" s="99">
        <v>1.734134339408973</v>
      </c>
      <c r="M140" s="99">
        <v>1.6677679043175715</v>
      </c>
      <c r="N140" s="99">
        <v>1.7145737187436334</v>
      </c>
      <c r="O140" s="99">
        <v>1.5689441314803649</v>
      </c>
      <c r="P140" s="99">
        <v>1.7579314290912815</v>
      </c>
      <c r="Q140" s="99">
        <v>1.6701493415106456</v>
      </c>
      <c r="R140" s="99">
        <v>1.6487737841086325</v>
      </c>
      <c r="S140" s="99">
        <v>1.8480142698868121</v>
      </c>
      <c r="T140" s="99">
        <v>1.8138279869419702</v>
      </c>
      <c r="U140" s="99">
        <v>1.9681235046976129</v>
      </c>
      <c r="V140" s="99">
        <v>1.889134111074414</v>
      </c>
      <c r="W140" s="99">
        <v>1.8563175823747715</v>
      </c>
      <c r="X140" s="99">
        <v>1.6237395470040472</v>
      </c>
      <c r="Y140" s="99">
        <v>1.4595587477275236</v>
      </c>
      <c r="DA140" s="63" t="s">
        <v>4894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4895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1.4077225736397467</v>
      </c>
      <c r="D143" s="118">
        <f t="shared" si="49"/>
        <v>1.7934006245322467</v>
      </c>
      <c r="E143" s="118">
        <f t="shared" si="49"/>
        <v>2.0111748731628438</v>
      </c>
      <c r="F143" s="118">
        <f t="shared" si="49"/>
        <v>1.6684046936418104</v>
      </c>
      <c r="G143" s="118">
        <f t="shared" si="49"/>
        <v>1.2959484478074299</v>
      </c>
      <c r="H143" s="118">
        <f t="shared" si="49"/>
        <v>1.1537588390278561</v>
      </c>
      <c r="I143" s="118">
        <f t="shared" si="49"/>
        <v>1.1188765694813554</v>
      </c>
      <c r="J143" s="118">
        <f t="shared" si="49"/>
        <v>1.0617229483321966</v>
      </c>
      <c r="K143" s="118">
        <f t="shared" si="49"/>
        <v>1.4237035675286009</v>
      </c>
      <c r="L143" s="118">
        <f t="shared" si="49"/>
        <v>1.3117772037144408</v>
      </c>
      <c r="M143" s="118">
        <f t="shared" si="49"/>
        <v>1.4316045264960406</v>
      </c>
      <c r="N143" s="118">
        <f t="shared" si="49"/>
        <v>1.3359316643160477</v>
      </c>
      <c r="O143" s="118">
        <f t="shared" si="49"/>
        <v>1.0014775730652832</v>
      </c>
      <c r="P143" s="118">
        <f t="shared" si="49"/>
        <v>0.90041116105180175</v>
      </c>
      <c r="Q143" s="118">
        <f t="shared" si="49"/>
        <v>0.70643495272857826</v>
      </c>
      <c r="R143" s="118">
        <f t="shared" ref="R143:V143" si="50">R144+R146+R148+R157</f>
        <v>0.66000060257183557</v>
      </c>
      <c r="S143" s="118">
        <f t="shared" si="50"/>
        <v>0.78429650861958367</v>
      </c>
      <c r="T143" s="118">
        <f t="shared" si="50"/>
        <v>0.71389684818573529</v>
      </c>
      <c r="U143" s="118">
        <f t="shared" si="50"/>
        <v>0.76521919257547677</v>
      </c>
      <c r="V143" s="118">
        <f t="shared" si="50"/>
        <v>0.69049140096795869</v>
      </c>
      <c r="W143" s="118">
        <f t="shared" ref="W143:Y143" si="51">W144+W146+W148+W157</f>
        <v>0.68016097264152697</v>
      </c>
      <c r="X143" s="118">
        <f t="shared" si="51"/>
        <v>0.64125303972281844</v>
      </c>
      <c r="Y143" s="118">
        <f t="shared" si="51"/>
        <v>0.51566056741397381</v>
      </c>
      <c r="DA143" s="129" t="s">
        <v>4896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4897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4898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4899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4900</v>
      </c>
    </row>
    <row r="148" spans="1:105" ht="12" customHeight="1" x14ac:dyDescent="0.25">
      <c r="A148" s="121" t="s">
        <v>55</v>
      </c>
      <c r="B148" s="122"/>
      <c r="C148" s="123">
        <v>0.80458426457828558</v>
      </c>
      <c r="D148" s="123">
        <v>0.96839232815118825</v>
      </c>
      <c r="E148" s="123">
        <v>1.0213607893035324</v>
      </c>
      <c r="F148" s="123">
        <v>0.88768267618168895</v>
      </c>
      <c r="G148" s="123">
        <v>0.70159885842197434</v>
      </c>
      <c r="H148" s="123">
        <v>0.58320610445089427</v>
      </c>
      <c r="I148" s="123">
        <v>0.52784064315025181</v>
      </c>
      <c r="J148" s="123">
        <v>0.49462718962509966</v>
      </c>
      <c r="K148" s="123">
        <v>0.68936990502798079</v>
      </c>
      <c r="L148" s="123">
        <v>0.55010254021608851</v>
      </c>
      <c r="M148" s="123">
        <v>0.64148432019654511</v>
      </c>
      <c r="N148" s="123">
        <v>0.54512876994100457</v>
      </c>
      <c r="O148" s="123">
        <v>0.43522680670770231</v>
      </c>
      <c r="P148" s="123">
        <v>0.43507428598741443</v>
      </c>
      <c r="Q148" s="123">
        <v>0.34641794528913677</v>
      </c>
      <c r="R148" s="123">
        <v>0.35492003587836041</v>
      </c>
      <c r="S148" s="123">
        <v>0.37412851602163288</v>
      </c>
      <c r="T148" s="123">
        <v>0.32607634125704832</v>
      </c>
      <c r="U148" s="123">
        <v>0.32747034350553883</v>
      </c>
      <c r="V148" s="123">
        <v>0.29410637848373061</v>
      </c>
      <c r="W148" s="123">
        <v>0.31187012901761102</v>
      </c>
      <c r="X148" s="123">
        <v>0.3161686865300688</v>
      </c>
      <c r="Y148" s="123">
        <v>0.2299289798071783</v>
      </c>
      <c r="DA148" s="130" t="s">
        <v>4901</v>
      </c>
    </row>
    <row r="149" spans="1:105" ht="12" customHeight="1" x14ac:dyDescent="0.25">
      <c r="A149" s="97" t="s">
        <v>124</v>
      </c>
      <c r="B149" s="98"/>
      <c r="C149" s="99">
        <v>3.5296209148360767</v>
      </c>
      <c r="D149" s="99">
        <v>3.4477226080987569</v>
      </c>
      <c r="E149" s="99">
        <v>3.3906937816676073</v>
      </c>
      <c r="F149" s="99">
        <v>3.4584467161761228</v>
      </c>
      <c r="G149" s="99">
        <v>3.441016499152953</v>
      </c>
      <c r="H149" s="99">
        <v>3.4643624371908084</v>
      </c>
      <c r="I149" s="99">
        <v>3.4605858889926724</v>
      </c>
      <c r="J149" s="99">
        <v>3.5405419842244497</v>
      </c>
      <c r="K149" s="99">
        <v>3.3738178481111998</v>
      </c>
      <c r="L149" s="99">
        <v>3.4362854617954111</v>
      </c>
      <c r="M149" s="99">
        <v>3.2170497971747984</v>
      </c>
      <c r="N149" s="99">
        <v>2.9057221684783459</v>
      </c>
      <c r="O149" s="99">
        <v>2.7684660506693439</v>
      </c>
      <c r="P149" s="99">
        <v>2.7415772436959633</v>
      </c>
      <c r="Q149" s="99">
        <v>2.5036514115870334</v>
      </c>
      <c r="R149" s="99">
        <v>2.7492945131061499</v>
      </c>
      <c r="S149" s="99">
        <v>2.7583990100235263</v>
      </c>
      <c r="T149" s="99">
        <v>3.0417397468759093</v>
      </c>
      <c r="U149" s="99">
        <v>2.6535394344886578</v>
      </c>
      <c r="V149" s="99">
        <v>2.6638726394577095</v>
      </c>
      <c r="W149" s="99">
        <v>2.580144118389196</v>
      </c>
      <c r="X149" s="99">
        <v>2.3669813277781593</v>
      </c>
      <c r="Y149" s="99">
        <v>2.2999920609510069</v>
      </c>
      <c r="DA149" s="63" t="s">
        <v>4902</v>
      </c>
    </row>
    <row r="150" spans="1:105" ht="12" customHeight="1" x14ac:dyDescent="0.25">
      <c r="A150" s="97" t="s">
        <v>123</v>
      </c>
      <c r="B150" s="98"/>
      <c r="C150" s="99">
        <v>0.75588898674637106</v>
      </c>
      <c r="D150" s="99">
        <v>0.69986539889097699</v>
      </c>
      <c r="E150" s="99">
        <v>0.59070994750020389</v>
      </c>
      <c r="F150" s="99">
        <v>0.6585358466030421</v>
      </c>
      <c r="G150" s="99">
        <v>0.71501854589953717</v>
      </c>
      <c r="H150" s="99">
        <v>0.7652913384481892</v>
      </c>
      <c r="I150" s="99">
        <v>0.60401894321766214</v>
      </c>
      <c r="J150" s="99">
        <v>0.70159054798768061</v>
      </c>
      <c r="K150" s="99">
        <v>0.68336694034654466</v>
      </c>
      <c r="L150" s="99">
        <v>0.54448999705620515</v>
      </c>
      <c r="M150" s="99">
        <v>0.38115230075236661</v>
      </c>
      <c r="N150" s="99">
        <v>0.31965312086826425</v>
      </c>
      <c r="O150" s="99">
        <v>0.28804244206694396</v>
      </c>
      <c r="P150" s="99">
        <v>0.48685599722585426</v>
      </c>
      <c r="Q150" s="99">
        <v>0.22279568639027819</v>
      </c>
      <c r="R150" s="99">
        <v>0.56843479935130981</v>
      </c>
      <c r="S150" s="99">
        <v>0.2847136428760661</v>
      </c>
      <c r="T150" s="99">
        <v>0.52101931102419885</v>
      </c>
      <c r="U150" s="99">
        <v>0.31261006381911316</v>
      </c>
      <c r="V150" s="99">
        <v>0.41461841010328904</v>
      </c>
      <c r="W150" s="99">
        <v>0.55114205606813493</v>
      </c>
      <c r="X150" s="99">
        <v>0.3908392085394703</v>
      </c>
      <c r="Y150" s="99">
        <v>0.86378416560624527</v>
      </c>
      <c r="DA150" s="63" t="s">
        <v>4903</v>
      </c>
    </row>
    <row r="151" spans="1:105" ht="12" customHeight="1" x14ac:dyDescent="0.25">
      <c r="A151" s="100" t="s">
        <v>50</v>
      </c>
      <c r="B151" s="101"/>
      <c r="C151" s="102">
        <v>0.75588898674637106</v>
      </c>
      <c r="D151" s="102">
        <v>0.69986539889097699</v>
      </c>
      <c r="E151" s="102">
        <v>0.59070994750020389</v>
      </c>
      <c r="F151" s="102">
        <v>0.6585358466030421</v>
      </c>
      <c r="G151" s="102">
        <v>0.71501854589953717</v>
      </c>
      <c r="H151" s="102">
        <v>0.7652913384481892</v>
      </c>
      <c r="I151" s="102">
        <v>0.60401894321766214</v>
      </c>
      <c r="J151" s="102">
        <v>0.70159054798768061</v>
      </c>
      <c r="K151" s="102">
        <v>0.68336694034654466</v>
      </c>
      <c r="L151" s="102">
        <v>0.54448999705620515</v>
      </c>
      <c r="M151" s="102">
        <v>0.38115230075236661</v>
      </c>
      <c r="N151" s="102">
        <v>0.31965312086826425</v>
      </c>
      <c r="O151" s="102">
        <v>0.28804244206694396</v>
      </c>
      <c r="P151" s="102">
        <v>0.48685599722585426</v>
      </c>
      <c r="Q151" s="102">
        <v>0.22279568639027819</v>
      </c>
      <c r="R151" s="102">
        <v>0.56843479935130981</v>
      </c>
      <c r="S151" s="102">
        <v>0.2847136428760661</v>
      </c>
      <c r="T151" s="102">
        <v>0.52101931102419885</v>
      </c>
      <c r="U151" s="102">
        <v>0.31261006381911316</v>
      </c>
      <c r="V151" s="102">
        <v>0.41461841010328904</v>
      </c>
      <c r="W151" s="102">
        <v>0.55114205606813493</v>
      </c>
      <c r="X151" s="102">
        <v>0.3908392085394703</v>
      </c>
      <c r="Y151" s="102">
        <v>0.86378416560624527</v>
      </c>
      <c r="DA151" s="131" t="s">
        <v>4904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4905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4906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4907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4908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4909</v>
      </c>
    </row>
    <row r="157" spans="1:105" ht="12" customHeight="1" x14ac:dyDescent="0.25">
      <c r="A157" s="121" t="s">
        <v>54</v>
      </c>
      <c r="B157" s="122"/>
      <c r="C157" s="123">
        <v>0.60313830906146115</v>
      </c>
      <c r="D157" s="123">
        <v>0.82500829638105844</v>
      </c>
      <c r="E157" s="123">
        <v>0.98981408385931169</v>
      </c>
      <c r="F157" s="123">
        <v>0.7807220174601216</v>
      </c>
      <c r="G157" s="123">
        <v>0.59434958938545568</v>
      </c>
      <c r="H157" s="123">
        <v>0.57055273457696187</v>
      </c>
      <c r="I157" s="123">
        <v>0.59103592633110358</v>
      </c>
      <c r="J157" s="123">
        <v>0.56709575870709694</v>
      </c>
      <c r="K157" s="123">
        <v>0.73433366250062015</v>
      </c>
      <c r="L157" s="123">
        <v>0.76167466349835233</v>
      </c>
      <c r="M157" s="123">
        <v>0.79012020629949542</v>
      </c>
      <c r="N157" s="123">
        <v>0.79080289437504314</v>
      </c>
      <c r="O157" s="123">
        <v>0.56625076635758098</v>
      </c>
      <c r="P157" s="123">
        <v>0.46533687506438731</v>
      </c>
      <c r="Q157" s="123">
        <v>0.36001700743944154</v>
      </c>
      <c r="R157" s="123">
        <v>0.30508056669347516</v>
      </c>
      <c r="S157" s="123">
        <v>0.41016799259795084</v>
      </c>
      <c r="T157" s="123">
        <v>0.38782050692868697</v>
      </c>
      <c r="U157" s="123">
        <v>0.437748849069938</v>
      </c>
      <c r="V157" s="123">
        <v>0.39638502248422808</v>
      </c>
      <c r="W157" s="123">
        <v>0.3682908436239159</v>
      </c>
      <c r="X157" s="123">
        <v>0.32508435319274959</v>
      </c>
      <c r="Y157" s="123">
        <v>0.28573158760679557</v>
      </c>
      <c r="DA157" s="130" t="s">
        <v>4910</v>
      </c>
    </row>
    <row r="158" spans="1:105" ht="12" customHeight="1" x14ac:dyDescent="0.25">
      <c r="A158" s="97" t="s">
        <v>50</v>
      </c>
      <c r="B158" s="98"/>
      <c r="C158" s="99">
        <v>4.0630522874523782</v>
      </c>
      <c r="D158" s="99">
        <v>4.5687602221824068</v>
      </c>
      <c r="E158" s="99">
        <v>4.8064508363937364</v>
      </c>
      <c r="F158" s="99">
        <v>3.7276827724867592</v>
      </c>
      <c r="G158" s="99">
        <v>2.8291846384079404</v>
      </c>
      <c r="H158" s="99">
        <v>2.5043692236965702</v>
      </c>
      <c r="I158" s="99">
        <v>2.6501943080681878</v>
      </c>
      <c r="J158" s="99">
        <v>2.6201969895407853</v>
      </c>
      <c r="K158" s="99">
        <v>3.0370942466559434</v>
      </c>
      <c r="L158" s="99">
        <v>2.8673131049473302</v>
      </c>
      <c r="M158" s="99">
        <v>3.0924684953029473</v>
      </c>
      <c r="N158" s="99">
        <v>2.8802063900800792</v>
      </c>
      <c r="O158" s="99">
        <v>2.5167538942029593</v>
      </c>
      <c r="P158" s="99">
        <v>2.2049430234539127</v>
      </c>
      <c r="Q158" s="99">
        <v>2.018727642401497</v>
      </c>
      <c r="R158" s="99">
        <v>2.0273248618009241</v>
      </c>
      <c r="S158" s="99">
        <v>2.3212116385601416</v>
      </c>
      <c r="T158" s="99">
        <v>2.2905952373960607</v>
      </c>
      <c r="U158" s="99">
        <v>2.1522685508187203</v>
      </c>
      <c r="V158" s="99">
        <v>2.0705236052056519</v>
      </c>
      <c r="W158" s="99">
        <v>1.9048388843004227</v>
      </c>
      <c r="X158" s="99">
        <v>1.6326803258769629</v>
      </c>
      <c r="Y158" s="99">
        <v>1.6230852220017997</v>
      </c>
      <c r="DA158" s="63" t="s">
        <v>4911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4912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1.4409698337185475</v>
      </c>
      <c r="D161" s="118">
        <f t="shared" si="54"/>
        <v>1.4727122365778951</v>
      </c>
      <c r="E161" s="118">
        <f t="shared" si="54"/>
        <v>1.7313699841660319</v>
      </c>
      <c r="F161" s="118">
        <f t="shared" si="54"/>
        <v>1.7256182255519272</v>
      </c>
      <c r="G161" s="118">
        <f t="shared" si="54"/>
        <v>1.4716923439613478</v>
      </c>
      <c r="H161" s="118">
        <f t="shared" si="54"/>
        <v>1.3669510351998537</v>
      </c>
      <c r="I161" s="118">
        <f t="shared" si="54"/>
        <v>1.0511120861477705</v>
      </c>
      <c r="J161" s="118">
        <f t="shared" si="54"/>
        <v>0.89292486801787396</v>
      </c>
      <c r="K161" s="118">
        <f t="shared" si="54"/>
        <v>1.0106500843598711</v>
      </c>
      <c r="L161" s="118">
        <f t="shared" si="54"/>
        <v>1.1133908672548782</v>
      </c>
      <c r="M161" s="118">
        <f t="shared" si="54"/>
        <v>1.0206602697708758</v>
      </c>
      <c r="N161" s="118">
        <f t="shared" si="54"/>
        <v>0.73084251030541036</v>
      </c>
      <c r="O161" s="118">
        <f t="shared" si="54"/>
        <v>0.44199427334292574</v>
      </c>
      <c r="P161" s="118">
        <f t="shared" si="54"/>
        <v>0.50187688772789596</v>
      </c>
      <c r="Q161" s="118">
        <f t="shared" si="54"/>
        <v>0.43888491064644924</v>
      </c>
      <c r="R161" s="118">
        <f t="shared" ref="R161:V161" si="55">R162+R164+R166+R175</f>
        <v>0.65668092375710219</v>
      </c>
      <c r="S161" s="118">
        <f t="shared" si="55"/>
        <v>0.82629855517399609</v>
      </c>
      <c r="T161" s="118">
        <f t="shared" si="55"/>
        <v>0.88195177017031878</v>
      </c>
      <c r="U161" s="118">
        <f t="shared" si="55"/>
        <v>0.72102692984544081</v>
      </c>
      <c r="V161" s="118">
        <f t="shared" si="55"/>
        <v>0.71286689279486881</v>
      </c>
      <c r="W161" s="118">
        <f t="shared" ref="W161:Y161" si="56">W162+W164+W166+W175</f>
        <v>0.70728631276599818</v>
      </c>
      <c r="X161" s="118">
        <f t="shared" si="56"/>
        <v>0.7147240258531431</v>
      </c>
      <c r="Y161" s="118">
        <f t="shared" si="56"/>
        <v>0.72130322376074396</v>
      </c>
      <c r="DA161" s="129" t="s">
        <v>4913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4914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4915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4916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4917</v>
      </c>
    </row>
    <row r="166" spans="1:105" ht="12" customHeight="1" x14ac:dyDescent="0.25">
      <c r="A166" s="121" t="s">
        <v>55</v>
      </c>
      <c r="B166" s="122"/>
      <c r="C166" s="123">
        <v>0.9242380015999303</v>
      </c>
      <c r="D166" s="123">
        <v>0.8078441363028328</v>
      </c>
      <c r="E166" s="123">
        <v>1.054009417579848</v>
      </c>
      <c r="F166" s="123">
        <v>1.0867426157632352</v>
      </c>
      <c r="G166" s="123">
        <v>0.9735589193506583</v>
      </c>
      <c r="H166" s="123">
        <v>0.90451558821898204</v>
      </c>
      <c r="I166" s="123">
        <v>0.5794842544451505</v>
      </c>
      <c r="J166" s="123">
        <v>0.44283080595867641</v>
      </c>
      <c r="K166" s="123">
        <v>0.58609386775483785</v>
      </c>
      <c r="L166" s="123">
        <v>0.64134730336444445</v>
      </c>
      <c r="M166" s="123">
        <v>0.60123987536386647</v>
      </c>
      <c r="N166" s="123">
        <v>0.3712731756969645</v>
      </c>
      <c r="O166" s="123">
        <v>0.10008505993475619</v>
      </c>
      <c r="P166" s="123">
        <v>9.4359006083856042E-2</v>
      </c>
      <c r="Q166" s="123">
        <v>8.7607272603294095E-2</v>
      </c>
      <c r="R166" s="123">
        <v>0.34597236843465035</v>
      </c>
      <c r="S166" s="123">
        <v>0.45474961801417452</v>
      </c>
      <c r="T166" s="123">
        <v>0.53667592149688015</v>
      </c>
      <c r="U166" s="123">
        <v>0.42925393761723579</v>
      </c>
      <c r="V166" s="123">
        <v>0.43702928209508241</v>
      </c>
      <c r="W166" s="123">
        <v>0.46697585436730077</v>
      </c>
      <c r="X166" s="123">
        <v>0.51108038187837823</v>
      </c>
      <c r="Y166" s="123">
        <v>0.48793670905937819</v>
      </c>
      <c r="DA166" s="130" t="s">
        <v>4918</v>
      </c>
    </row>
    <row r="167" spans="1:105" ht="12" customHeight="1" x14ac:dyDescent="0.25">
      <c r="A167" s="97" t="s">
        <v>124</v>
      </c>
      <c r="B167" s="98"/>
      <c r="C167" s="99">
        <v>3.159866586685836</v>
      </c>
      <c r="D167" s="99">
        <v>3.2561489301851974</v>
      </c>
      <c r="E167" s="99">
        <v>3.0268943592587814</v>
      </c>
      <c r="F167" s="99">
        <v>3.0768578712360708</v>
      </c>
      <c r="G167" s="99">
        <v>3.1009385157424467</v>
      </c>
      <c r="H167" s="99">
        <v>2.9683241021553424</v>
      </c>
      <c r="I167" s="99">
        <v>3.0424028735557327</v>
      </c>
      <c r="J167" s="99">
        <v>3.1044491859193566</v>
      </c>
      <c r="K167" s="99">
        <v>2.9624592289651908</v>
      </c>
      <c r="L167" s="99">
        <v>2.92481509512861</v>
      </c>
      <c r="M167" s="99">
        <v>2.9641359938511851</v>
      </c>
      <c r="N167" s="99">
        <v>2.8303279006566786</v>
      </c>
      <c r="O167" s="99">
        <v>3.3670394009550413</v>
      </c>
      <c r="P167" s="99">
        <v>3.3096603988543403</v>
      </c>
      <c r="Q167" s="99">
        <v>3.1655634629110372</v>
      </c>
      <c r="R167" s="99">
        <v>2.6702928178937255</v>
      </c>
      <c r="S167" s="99">
        <v>2.7600728222779094</v>
      </c>
      <c r="T167" s="99">
        <v>2.6448503620437123</v>
      </c>
      <c r="U167" s="99">
        <v>2.4490194083898342</v>
      </c>
      <c r="V167" s="99">
        <v>2.2487326680927771</v>
      </c>
      <c r="W167" s="99">
        <v>2.5301160211699631</v>
      </c>
      <c r="X167" s="99">
        <v>2.7383151111009272</v>
      </c>
      <c r="Y167" s="99">
        <v>2.296096495966129</v>
      </c>
      <c r="DA167" s="63" t="s">
        <v>4919</v>
      </c>
    </row>
    <row r="168" spans="1:105" ht="12" customHeight="1" x14ac:dyDescent="0.25">
      <c r="A168" s="97" t="s">
        <v>123</v>
      </c>
      <c r="B168" s="98"/>
      <c r="C168" s="99">
        <v>0.87590697807557061</v>
      </c>
      <c r="D168" s="99">
        <v>0.53424706916378439</v>
      </c>
      <c r="E168" s="99">
        <v>0.35422515448637903</v>
      </c>
      <c r="F168" s="99">
        <v>0.38182175678503188</v>
      </c>
      <c r="G168" s="99">
        <v>0.29599944909709247</v>
      </c>
      <c r="H168" s="99">
        <v>0.51103032869241494</v>
      </c>
      <c r="I168" s="99">
        <v>0.30106246659032382</v>
      </c>
      <c r="J168" s="99">
        <v>0.33108634824278993</v>
      </c>
      <c r="K168" s="99">
        <v>0.31525979809496335</v>
      </c>
      <c r="L168" s="99">
        <v>0.37601600776254868</v>
      </c>
      <c r="M168" s="99">
        <v>0.50558948703622264</v>
      </c>
      <c r="N168" s="99">
        <v>0.26291623609049203</v>
      </c>
      <c r="O168" s="99">
        <v>1.1152105856004388</v>
      </c>
      <c r="P168" s="99">
        <v>0.96941786925194673</v>
      </c>
      <c r="Q168" s="99">
        <v>1.4904252281024639</v>
      </c>
      <c r="R168" s="99">
        <v>0.28864463378528266</v>
      </c>
      <c r="S168" s="99">
        <v>0.26902914645812509</v>
      </c>
      <c r="T168" s="99">
        <v>0.37932736744928119</v>
      </c>
      <c r="U168" s="99">
        <v>0.36621164027254172</v>
      </c>
      <c r="V168" s="99">
        <v>0.22071971819663616</v>
      </c>
      <c r="W168" s="99">
        <v>0.2252949954174715</v>
      </c>
      <c r="X168" s="99">
        <v>0.27159199589571059</v>
      </c>
      <c r="Y168" s="99">
        <v>0.33808250564409614</v>
      </c>
      <c r="DA168" s="63" t="s">
        <v>4920</v>
      </c>
    </row>
    <row r="169" spans="1:105" ht="12" customHeight="1" x14ac:dyDescent="0.25">
      <c r="A169" s="100" t="s">
        <v>50</v>
      </c>
      <c r="B169" s="101"/>
      <c r="C169" s="102">
        <v>0.87590697807557061</v>
      </c>
      <c r="D169" s="102">
        <v>0.53424706916378439</v>
      </c>
      <c r="E169" s="102">
        <v>0.35422515448637903</v>
      </c>
      <c r="F169" s="102">
        <v>0.38182175678503188</v>
      </c>
      <c r="G169" s="102">
        <v>0.29599944909709247</v>
      </c>
      <c r="H169" s="102">
        <v>0.51103032869241494</v>
      </c>
      <c r="I169" s="102">
        <v>0.30106246659032382</v>
      </c>
      <c r="J169" s="102">
        <v>0.33108634824278993</v>
      </c>
      <c r="K169" s="102">
        <v>0.31525979809496335</v>
      </c>
      <c r="L169" s="102">
        <v>0.37601600776254868</v>
      </c>
      <c r="M169" s="102">
        <v>0.50558948703622264</v>
      </c>
      <c r="N169" s="102">
        <v>0.26291623609049203</v>
      </c>
      <c r="O169" s="102">
        <v>1.1152105856004388</v>
      </c>
      <c r="P169" s="102">
        <v>0.96941786925194673</v>
      </c>
      <c r="Q169" s="102">
        <v>1.4904252281024639</v>
      </c>
      <c r="R169" s="102">
        <v>0.28864463378528266</v>
      </c>
      <c r="S169" s="102">
        <v>0.26902914645812509</v>
      </c>
      <c r="T169" s="102">
        <v>0.37932736744928119</v>
      </c>
      <c r="U169" s="102">
        <v>0.36621164027254172</v>
      </c>
      <c r="V169" s="102">
        <v>0.22071971819663616</v>
      </c>
      <c r="W169" s="102">
        <v>0.2252949954174715</v>
      </c>
      <c r="X169" s="102">
        <v>0.27159199589571059</v>
      </c>
      <c r="Y169" s="102">
        <v>0.33808250564409614</v>
      </c>
      <c r="DA169" s="131" t="s">
        <v>4921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4922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4923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4924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4925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4926</v>
      </c>
    </row>
    <row r="175" spans="1:105" ht="12" customHeight="1" x14ac:dyDescent="0.25">
      <c r="A175" s="121" t="s">
        <v>54</v>
      </c>
      <c r="B175" s="122"/>
      <c r="C175" s="123">
        <v>0.51673183211861717</v>
      </c>
      <c r="D175" s="123">
        <v>0.66486810027506216</v>
      </c>
      <c r="E175" s="123">
        <v>0.67736056658618393</v>
      </c>
      <c r="F175" s="123">
        <v>0.63887560978869218</v>
      </c>
      <c r="G175" s="123">
        <v>0.49813342461068966</v>
      </c>
      <c r="H175" s="123">
        <v>0.46243544698087174</v>
      </c>
      <c r="I175" s="123">
        <v>0.47162783170262013</v>
      </c>
      <c r="J175" s="123">
        <v>0.45009406205919755</v>
      </c>
      <c r="K175" s="123">
        <v>0.42455621660503318</v>
      </c>
      <c r="L175" s="123">
        <v>0.47204356389043384</v>
      </c>
      <c r="M175" s="123">
        <v>0.4194203944070094</v>
      </c>
      <c r="N175" s="123">
        <v>0.35956933460844587</v>
      </c>
      <c r="O175" s="123">
        <v>0.34190921340816954</v>
      </c>
      <c r="P175" s="123">
        <v>0.4075178816440399</v>
      </c>
      <c r="Q175" s="123">
        <v>0.35127763804315515</v>
      </c>
      <c r="R175" s="123">
        <v>0.31070855532245184</v>
      </c>
      <c r="S175" s="123">
        <v>0.37154893715982157</v>
      </c>
      <c r="T175" s="123">
        <v>0.34527584867343858</v>
      </c>
      <c r="U175" s="123">
        <v>0.29177299222820507</v>
      </c>
      <c r="V175" s="123">
        <v>0.27583761069978641</v>
      </c>
      <c r="W175" s="123">
        <v>0.24031045839869739</v>
      </c>
      <c r="X175" s="123">
        <v>0.20364364397476492</v>
      </c>
      <c r="Y175" s="123">
        <v>0.23336651470136574</v>
      </c>
      <c r="DA175" s="130" t="s">
        <v>4927</v>
      </c>
    </row>
    <row r="176" spans="1:105" ht="12" customHeight="1" x14ac:dyDescent="0.25">
      <c r="A176" s="97" t="s">
        <v>50</v>
      </c>
      <c r="B176" s="98"/>
      <c r="C176" s="99">
        <v>2.0872865801894336</v>
      </c>
      <c r="D176" s="99">
        <v>2.208111611091915</v>
      </c>
      <c r="E176" s="99">
        <v>2.1776788899008044</v>
      </c>
      <c r="F176" s="99">
        <v>2.0969759966843244</v>
      </c>
      <c r="G176" s="99">
        <v>2.056862306050661</v>
      </c>
      <c r="H176" s="99">
        <v>2.0481598440761775</v>
      </c>
      <c r="I176" s="99">
        <v>2.1311966613370212</v>
      </c>
      <c r="J176" s="99">
        <v>2.0542878725833216</v>
      </c>
      <c r="K176" s="99">
        <v>2.0006320997021296</v>
      </c>
      <c r="L176" s="99">
        <v>1.9419407433066693</v>
      </c>
      <c r="M176" s="99">
        <v>1.9511507702706641</v>
      </c>
      <c r="N176" s="99">
        <v>1.8685852213157901</v>
      </c>
      <c r="O176" s="99">
        <v>1.9423565930948814</v>
      </c>
      <c r="P176" s="99">
        <v>1.9594004371453497</v>
      </c>
      <c r="Q176" s="99">
        <v>1.9188302677902398</v>
      </c>
      <c r="R176" s="99">
        <v>1.8380758207814756</v>
      </c>
      <c r="S176" s="99">
        <v>1.9372123993570856</v>
      </c>
      <c r="T176" s="99">
        <v>1.8755813323887314</v>
      </c>
      <c r="U176" s="99">
        <v>1.7555487374624221</v>
      </c>
      <c r="V176" s="99">
        <v>1.6976596858990314</v>
      </c>
      <c r="W176" s="99">
        <v>1.8730990480689933</v>
      </c>
      <c r="X176" s="99">
        <v>1.9654396755988208</v>
      </c>
      <c r="Y176" s="99">
        <v>1.7108769505313342</v>
      </c>
      <c r="DA176" s="63" t="s">
        <v>4928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7728805</v>
      </c>
      <c r="C5" s="120">
        <v>7727636</v>
      </c>
      <c r="D5" s="120">
        <v>7813443</v>
      </c>
      <c r="E5" s="120">
        <v>7889866</v>
      </c>
      <c r="F5" s="120">
        <v>8104544</v>
      </c>
      <c r="G5" s="120">
        <v>8303327</v>
      </c>
      <c r="H5" s="120">
        <v>8474200</v>
      </c>
      <c r="I5" s="120">
        <v>8441422</v>
      </c>
      <c r="J5" s="120">
        <v>8590829</v>
      </c>
      <c r="K5" s="120">
        <v>8634182</v>
      </c>
      <c r="L5" s="120">
        <v>8694702</v>
      </c>
      <c r="M5" s="120">
        <v>8578129</v>
      </c>
      <c r="N5" s="120">
        <v>8532674</v>
      </c>
      <c r="O5" s="120">
        <v>8263092</v>
      </c>
      <c r="P5" s="120">
        <v>8099758</v>
      </c>
      <c r="Q5" s="120">
        <v>7971291</v>
      </c>
      <c r="R5" s="120">
        <v>7689441</v>
      </c>
      <c r="S5" s="120">
        <v>7340635</v>
      </c>
      <c r="T5" s="120">
        <v>6649659</v>
      </c>
      <c r="U5" s="120">
        <v>6200005</v>
      </c>
      <c r="V5" s="120">
        <v>5810990</v>
      </c>
      <c r="W5" s="120">
        <v>4983920</v>
      </c>
      <c r="X5" s="120">
        <v>4567867</v>
      </c>
      <c r="Y5" s="120">
        <v>4624894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51</v>
      </c>
      <c r="B7" s="52">
        <v>7728805</v>
      </c>
      <c r="C7" s="52">
        <v>7727636</v>
      </c>
      <c r="D7" s="52">
        <v>7813443</v>
      </c>
      <c r="E7" s="52">
        <v>7889866</v>
      </c>
      <c r="F7" s="52">
        <v>8104544</v>
      </c>
      <c r="G7" s="52">
        <v>8303327</v>
      </c>
      <c r="H7" s="52">
        <v>8474200</v>
      </c>
      <c r="I7" s="52">
        <v>8441422</v>
      </c>
      <c r="J7" s="52">
        <v>8590829</v>
      </c>
      <c r="K7" s="52">
        <v>8634182</v>
      </c>
      <c r="L7" s="52">
        <v>8694702</v>
      </c>
      <c r="M7" s="52">
        <v>8578129</v>
      </c>
      <c r="N7" s="52">
        <v>8532674</v>
      </c>
      <c r="O7" s="52">
        <v>8263092</v>
      </c>
      <c r="P7" s="52">
        <v>8099758</v>
      </c>
      <c r="Q7" s="52">
        <v>7971291</v>
      </c>
      <c r="R7" s="52">
        <v>7689441</v>
      </c>
      <c r="S7" s="52">
        <v>7340635</v>
      </c>
      <c r="T7" s="52">
        <v>6649659</v>
      </c>
      <c r="U7" s="52">
        <v>6200005</v>
      </c>
      <c r="V7" s="52">
        <v>5810990</v>
      </c>
      <c r="W7" s="52">
        <v>4983920</v>
      </c>
      <c r="X7" s="52">
        <v>4567867</v>
      </c>
      <c r="Y7" s="52">
        <v>4624894</v>
      </c>
      <c r="DA7" s="63" t="s">
        <v>1059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92266</v>
      </c>
      <c r="C9" s="52">
        <v>104382</v>
      </c>
      <c r="D9" s="52">
        <v>113984</v>
      </c>
      <c r="E9" s="52">
        <v>122236</v>
      </c>
      <c r="F9" s="52">
        <v>142797</v>
      </c>
      <c r="G9" s="52">
        <v>177860</v>
      </c>
      <c r="H9" s="52">
        <v>187785</v>
      </c>
      <c r="I9" s="52">
        <v>198775</v>
      </c>
      <c r="J9" s="52">
        <v>206889</v>
      </c>
      <c r="K9" s="52">
        <v>220920</v>
      </c>
      <c r="L9" s="52">
        <v>234090</v>
      </c>
      <c r="M9" s="52">
        <v>244755</v>
      </c>
      <c r="N9" s="52">
        <v>271149</v>
      </c>
      <c r="O9" s="52">
        <v>266312</v>
      </c>
      <c r="P9" s="52">
        <v>272839</v>
      </c>
      <c r="Q9" s="52">
        <v>283010</v>
      </c>
      <c r="R9" s="52">
        <v>308542</v>
      </c>
      <c r="S9" s="52">
        <v>334539</v>
      </c>
      <c r="T9" s="52">
        <v>346023</v>
      </c>
      <c r="U9" s="52">
        <v>338157</v>
      </c>
      <c r="V9" s="52">
        <v>319232</v>
      </c>
      <c r="W9" s="52">
        <v>293913</v>
      </c>
      <c r="X9" s="52">
        <v>270568</v>
      </c>
      <c r="Y9" s="52">
        <v>243460</v>
      </c>
      <c r="DA9" s="63" t="s">
        <v>1060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143</v>
      </c>
      <c r="B11" s="52">
        <v>4238956</v>
      </c>
      <c r="C11" s="52">
        <v>4341048</v>
      </c>
      <c r="D11" s="52">
        <v>4563038</v>
      </c>
      <c r="E11" s="52">
        <v>4599850</v>
      </c>
      <c r="F11" s="52">
        <v>4780111</v>
      </c>
      <c r="G11" s="52">
        <v>4990108</v>
      </c>
      <c r="H11" s="52">
        <v>5211934</v>
      </c>
      <c r="I11" s="52">
        <v>5242908</v>
      </c>
      <c r="J11" s="52">
        <v>5348837</v>
      </c>
      <c r="K11" s="52">
        <v>5319293</v>
      </c>
      <c r="L11" s="52">
        <v>5312055</v>
      </c>
      <c r="M11" s="52">
        <v>5203046</v>
      </c>
      <c r="N11" s="52">
        <v>5207637</v>
      </c>
      <c r="O11" s="52">
        <v>5073847</v>
      </c>
      <c r="P11" s="52">
        <v>5025523</v>
      </c>
      <c r="Q11" s="52">
        <v>4949051</v>
      </c>
      <c r="R11" s="52">
        <v>4743052</v>
      </c>
      <c r="S11" s="52">
        <v>4499057</v>
      </c>
      <c r="T11" s="52">
        <v>4054255</v>
      </c>
      <c r="U11" s="52">
        <v>3860224</v>
      </c>
      <c r="V11" s="52">
        <v>3765116</v>
      </c>
      <c r="W11" s="52">
        <v>3385019</v>
      </c>
      <c r="X11" s="52">
        <v>3286429</v>
      </c>
      <c r="Y11" s="52">
        <v>3396711</v>
      </c>
      <c r="DA11" s="63" t="s">
        <v>1061</v>
      </c>
    </row>
    <row r="12" spans="1:105" ht="12" customHeight="1" x14ac:dyDescent="0.25">
      <c r="A12" s="97" t="s">
        <v>124</v>
      </c>
      <c r="B12" s="52">
        <v>677862</v>
      </c>
      <c r="C12" s="52">
        <v>647792</v>
      </c>
      <c r="D12" s="52">
        <v>592559</v>
      </c>
      <c r="E12" s="52">
        <v>550777</v>
      </c>
      <c r="F12" s="52">
        <v>537564</v>
      </c>
      <c r="G12" s="52">
        <v>511089</v>
      </c>
      <c r="H12" s="52">
        <v>475387</v>
      </c>
      <c r="I12" s="52">
        <v>444369</v>
      </c>
      <c r="J12" s="52">
        <v>429570</v>
      </c>
      <c r="K12" s="52">
        <v>415675</v>
      </c>
      <c r="L12" s="52">
        <v>389241</v>
      </c>
      <c r="M12" s="52">
        <v>362395</v>
      </c>
      <c r="N12" s="52">
        <v>328550</v>
      </c>
      <c r="O12" s="52">
        <v>301394</v>
      </c>
      <c r="P12" s="52">
        <v>294543</v>
      </c>
      <c r="Q12" s="52">
        <v>299990</v>
      </c>
      <c r="R12" s="52">
        <v>310762</v>
      </c>
      <c r="S12" s="52">
        <v>325298</v>
      </c>
      <c r="T12" s="52">
        <v>312010</v>
      </c>
      <c r="U12" s="52">
        <v>283863</v>
      </c>
      <c r="V12" s="52">
        <v>240701</v>
      </c>
      <c r="W12" s="52">
        <v>181962</v>
      </c>
      <c r="X12" s="52">
        <v>151388</v>
      </c>
      <c r="Y12" s="52">
        <v>159427</v>
      </c>
      <c r="DA12" s="63" t="s">
        <v>1062</v>
      </c>
    </row>
    <row r="13" spans="1:105" ht="12" customHeight="1" x14ac:dyDescent="0.25">
      <c r="A13" s="97" t="s">
        <v>123</v>
      </c>
      <c r="B13" s="52">
        <v>705</v>
      </c>
      <c r="C13" s="52">
        <v>654</v>
      </c>
      <c r="D13" s="52">
        <v>599</v>
      </c>
      <c r="E13" s="52">
        <v>639</v>
      </c>
      <c r="F13" s="52">
        <v>778</v>
      </c>
      <c r="G13" s="52">
        <v>762</v>
      </c>
      <c r="H13" s="52">
        <v>817</v>
      </c>
      <c r="I13" s="52">
        <v>834</v>
      </c>
      <c r="J13" s="52">
        <v>1107</v>
      </c>
      <c r="K13" s="52">
        <v>1571</v>
      </c>
      <c r="L13" s="52">
        <v>1636</v>
      </c>
      <c r="M13" s="52">
        <v>1644</v>
      </c>
      <c r="N13" s="52">
        <v>1604</v>
      </c>
      <c r="O13" s="52">
        <v>1699</v>
      </c>
      <c r="P13" s="52">
        <v>1995</v>
      </c>
      <c r="Q13" s="52">
        <v>2239</v>
      </c>
      <c r="R13" s="52">
        <v>2723</v>
      </c>
      <c r="S13" s="52">
        <v>2872</v>
      </c>
      <c r="T13" s="52">
        <v>3005</v>
      </c>
      <c r="U13" s="52">
        <v>2897</v>
      </c>
      <c r="V13" s="52">
        <v>2586</v>
      </c>
      <c r="W13" s="52">
        <v>1900</v>
      </c>
      <c r="X13" s="52">
        <v>1469</v>
      </c>
      <c r="Y13" s="52">
        <v>1336</v>
      </c>
      <c r="DA13" s="63" t="s">
        <v>1063</v>
      </c>
    </row>
    <row r="14" spans="1:105" ht="12" customHeight="1" x14ac:dyDescent="0.25">
      <c r="A14" s="97" t="s">
        <v>122</v>
      </c>
      <c r="B14" s="52">
        <v>2638385</v>
      </c>
      <c r="C14" s="52">
        <v>2556218</v>
      </c>
      <c r="D14" s="52">
        <v>2475806</v>
      </c>
      <c r="E14" s="52">
        <v>2517645</v>
      </c>
      <c r="F14" s="52">
        <v>2556722</v>
      </c>
      <c r="G14" s="52">
        <v>2540382</v>
      </c>
      <c r="H14" s="52">
        <v>2466960</v>
      </c>
      <c r="I14" s="52">
        <v>2368444</v>
      </c>
      <c r="J14" s="52">
        <v>2362712</v>
      </c>
      <c r="K14" s="52">
        <v>2248486</v>
      </c>
      <c r="L14" s="52">
        <v>2243365</v>
      </c>
      <c r="M14" s="52">
        <v>2180972</v>
      </c>
      <c r="N14" s="52">
        <v>2129883</v>
      </c>
      <c r="O14" s="52">
        <v>1950671</v>
      </c>
      <c r="P14" s="52">
        <v>1771185</v>
      </c>
      <c r="Q14" s="52">
        <v>1631489</v>
      </c>
      <c r="R14" s="52">
        <v>1514683</v>
      </c>
      <c r="S14" s="52">
        <v>1431257</v>
      </c>
      <c r="T14" s="52">
        <v>1236104</v>
      </c>
      <c r="U14" s="52">
        <v>1066379</v>
      </c>
      <c r="V14" s="52">
        <v>932253</v>
      </c>
      <c r="W14" s="52">
        <v>789127</v>
      </c>
      <c r="X14" s="52">
        <v>645694</v>
      </c>
      <c r="Y14" s="52">
        <v>594939</v>
      </c>
      <c r="DA14" s="63" t="s">
        <v>1064</v>
      </c>
    </row>
    <row r="15" spans="1:105" ht="12" customHeight="1" x14ac:dyDescent="0.25">
      <c r="A15" s="97" t="s">
        <v>121</v>
      </c>
      <c r="B15" s="52">
        <v>172897</v>
      </c>
      <c r="C15" s="52">
        <v>181924</v>
      </c>
      <c r="D15" s="52">
        <v>181441</v>
      </c>
      <c r="E15" s="52">
        <v>220955</v>
      </c>
      <c r="F15" s="52">
        <v>229369</v>
      </c>
      <c r="G15" s="52">
        <v>260986</v>
      </c>
      <c r="H15" s="52">
        <v>319102</v>
      </c>
      <c r="I15" s="52">
        <v>384867</v>
      </c>
      <c r="J15" s="52">
        <v>448603</v>
      </c>
      <c r="K15" s="52">
        <v>649157</v>
      </c>
      <c r="L15" s="52">
        <v>748405</v>
      </c>
      <c r="M15" s="52">
        <v>830072</v>
      </c>
      <c r="N15" s="52">
        <v>865000</v>
      </c>
      <c r="O15" s="52">
        <v>935481</v>
      </c>
      <c r="P15" s="52">
        <v>1006512</v>
      </c>
      <c r="Q15" s="52">
        <v>1088522</v>
      </c>
      <c r="R15" s="52">
        <v>1118221</v>
      </c>
      <c r="S15" s="52">
        <v>1082151</v>
      </c>
      <c r="T15" s="52">
        <v>1044285</v>
      </c>
      <c r="U15" s="52">
        <v>986642</v>
      </c>
      <c r="V15" s="52">
        <v>870334</v>
      </c>
      <c r="W15" s="52">
        <v>625912</v>
      </c>
      <c r="X15" s="52">
        <v>482887</v>
      </c>
      <c r="Y15" s="52">
        <v>472481</v>
      </c>
      <c r="DA15" s="63" t="s">
        <v>1065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DA16" s="134"/>
    </row>
    <row r="17" spans="1:105" ht="12" customHeight="1" x14ac:dyDescent="0.25">
      <c r="A17" s="97" t="s">
        <v>51</v>
      </c>
      <c r="B17" s="52">
        <v>1170155</v>
      </c>
      <c r="C17" s="52">
        <v>1200455</v>
      </c>
      <c r="D17" s="52">
        <v>1252543</v>
      </c>
      <c r="E17" s="52">
        <v>1256016</v>
      </c>
      <c r="F17" s="52">
        <v>1304004</v>
      </c>
      <c r="G17" s="52">
        <v>1349623</v>
      </c>
      <c r="H17" s="52">
        <v>1374371</v>
      </c>
      <c r="I17" s="52">
        <v>1369580</v>
      </c>
      <c r="J17" s="52">
        <v>1376009</v>
      </c>
      <c r="K17" s="52">
        <v>1364548</v>
      </c>
      <c r="L17" s="52">
        <v>1367850</v>
      </c>
      <c r="M17" s="52">
        <v>1377324</v>
      </c>
      <c r="N17" s="52">
        <v>1392535</v>
      </c>
      <c r="O17" s="52">
        <v>1387753</v>
      </c>
      <c r="P17" s="52">
        <v>1382556</v>
      </c>
      <c r="Q17" s="52">
        <v>1346037</v>
      </c>
      <c r="R17" s="52">
        <v>1289839</v>
      </c>
      <c r="S17" s="52">
        <v>1210314</v>
      </c>
      <c r="T17" s="52">
        <v>1110768</v>
      </c>
      <c r="U17" s="52">
        <v>1000078</v>
      </c>
      <c r="V17" s="52">
        <v>926996</v>
      </c>
      <c r="W17" s="52">
        <v>843855</v>
      </c>
      <c r="X17" s="52">
        <v>774383</v>
      </c>
      <c r="Y17" s="52">
        <v>782452</v>
      </c>
      <c r="DA17" s="63" t="s">
        <v>1066</v>
      </c>
    </row>
    <row r="18" spans="1:105" ht="12" customHeight="1" x14ac:dyDescent="0.25">
      <c r="A18" s="97" t="s">
        <v>50</v>
      </c>
      <c r="B18" s="52">
        <v>3175736</v>
      </c>
      <c r="C18" s="52">
        <v>3196236</v>
      </c>
      <c r="D18" s="52">
        <v>3218048</v>
      </c>
      <c r="E18" s="52">
        <v>3058217</v>
      </c>
      <c r="F18" s="52">
        <v>3041005</v>
      </c>
      <c r="G18" s="52">
        <v>3156827</v>
      </c>
      <c r="H18" s="52">
        <v>3237114</v>
      </c>
      <c r="I18" s="52">
        <v>3247163</v>
      </c>
      <c r="J18" s="52">
        <v>3271814</v>
      </c>
      <c r="K18" s="52">
        <v>3206414</v>
      </c>
      <c r="L18" s="52">
        <v>3100500</v>
      </c>
      <c r="M18" s="52">
        <v>2961264</v>
      </c>
      <c r="N18" s="52">
        <v>2929437</v>
      </c>
      <c r="O18" s="52">
        <v>2805804</v>
      </c>
      <c r="P18" s="52">
        <v>2787290</v>
      </c>
      <c r="Q18" s="52">
        <v>2790372</v>
      </c>
      <c r="R18" s="52">
        <v>2715755</v>
      </c>
      <c r="S18" s="52">
        <v>2636790</v>
      </c>
      <c r="T18" s="52">
        <v>2408737</v>
      </c>
      <c r="U18" s="52">
        <v>2339199</v>
      </c>
      <c r="V18" s="52">
        <v>2265197</v>
      </c>
      <c r="W18" s="52">
        <v>1871635</v>
      </c>
      <c r="X18" s="52">
        <v>1887689</v>
      </c>
      <c r="Y18" s="52">
        <v>2223123</v>
      </c>
      <c r="DA18" s="63" t="s">
        <v>1067</v>
      </c>
    </row>
    <row r="19" spans="1:105" ht="12" customHeight="1" x14ac:dyDescent="0.25">
      <c r="A19" s="109" t="s">
        <v>120</v>
      </c>
      <c r="B19" s="36">
        <v>3382914</v>
      </c>
      <c r="C19" s="36">
        <v>3330945</v>
      </c>
      <c r="D19" s="36">
        <v>3342852</v>
      </c>
      <c r="E19" s="36">
        <v>3575633</v>
      </c>
      <c r="F19" s="36">
        <v>3759535</v>
      </c>
      <c r="G19" s="36">
        <v>3796877</v>
      </c>
      <c r="H19" s="36">
        <v>3862715</v>
      </c>
      <c r="I19" s="36">
        <v>3824679</v>
      </c>
      <c r="J19" s="36">
        <v>3943006</v>
      </c>
      <c r="K19" s="36">
        <v>4063220</v>
      </c>
      <c r="L19" s="36">
        <v>4226352</v>
      </c>
      <c r="M19" s="36">
        <v>4239541</v>
      </c>
      <c r="N19" s="36">
        <v>4210702</v>
      </c>
      <c r="O19" s="36">
        <v>4069535</v>
      </c>
      <c r="P19" s="36">
        <v>3929912</v>
      </c>
      <c r="Q19" s="36">
        <v>3834882</v>
      </c>
      <c r="R19" s="36">
        <v>3683847</v>
      </c>
      <c r="S19" s="36">
        <v>3493531</v>
      </c>
      <c r="T19" s="36">
        <v>3130154</v>
      </c>
      <c r="U19" s="36">
        <v>2860728</v>
      </c>
      <c r="V19" s="36">
        <v>2618797</v>
      </c>
      <c r="W19" s="36">
        <v>2268430</v>
      </c>
      <c r="X19" s="36">
        <v>1905795</v>
      </c>
      <c r="Y19" s="36">
        <v>1619319</v>
      </c>
      <c r="DA19" s="60" t="s">
        <v>1068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DA21" s="129" t="s">
        <v>1137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DA22" s="133"/>
    </row>
    <row r="23" spans="1:105" ht="12" customHeight="1" x14ac:dyDescent="0.25">
      <c r="A23" s="97" t="s">
        <v>51</v>
      </c>
      <c r="B23" s="52"/>
      <c r="C23" s="52">
        <v>633733</v>
      </c>
      <c r="D23" s="52">
        <v>674570</v>
      </c>
      <c r="E23" s="52">
        <v>636587</v>
      </c>
      <c r="F23" s="52">
        <v>603982</v>
      </c>
      <c r="G23" s="52">
        <v>598389</v>
      </c>
      <c r="H23" s="52">
        <v>593202</v>
      </c>
      <c r="I23" s="52">
        <v>639059</v>
      </c>
      <c r="J23" s="52">
        <v>639929</v>
      </c>
      <c r="K23" s="52">
        <v>682383</v>
      </c>
      <c r="L23" s="52">
        <v>721819</v>
      </c>
      <c r="M23" s="52">
        <v>805336</v>
      </c>
      <c r="N23" s="52">
        <v>832840</v>
      </c>
      <c r="O23" s="52">
        <v>803718</v>
      </c>
      <c r="P23" s="52">
        <v>454380</v>
      </c>
      <c r="Q23" s="52">
        <v>482694</v>
      </c>
      <c r="R23" s="52">
        <v>613806</v>
      </c>
      <c r="S23" s="52">
        <v>737926</v>
      </c>
      <c r="T23" s="52">
        <v>747440</v>
      </c>
      <c r="U23" s="52">
        <v>749036</v>
      </c>
      <c r="V23" s="52">
        <v>729823</v>
      </c>
      <c r="W23" s="52">
        <v>907681</v>
      </c>
      <c r="X23" s="52">
        <v>543125</v>
      </c>
      <c r="Y23" s="52">
        <v>630433</v>
      </c>
      <c r="DA23" s="63" t="s">
        <v>1138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53</v>
      </c>
      <c r="B25" s="52"/>
      <c r="C25" s="52">
        <v>14416</v>
      </c>
      <c r="D25" s="52">
        <v>14464</v>
      </c>
      <c r="E25" s="52">
        <v>14825</v>
      </c>
      <c r="F25" s="52">
        <v>15776</v>
      </c>
      <c r="G25" s="52">
        <v>17597</v>
      </c>
      <c r="H25" s="52">
        <v>24949</v>
      </c>
      <c r="I25" s="52">
        <v>20240</v>
      </c>
      <c r="J25" s="52">
        <v>16875</v>
      </c>
      <c r="K25" s="52">
        <v>26125</v>
      </c>
      <c r="L25" s="52">
        <v>29069</v>
      </c>
      <c r="M25" s="52">
        <v>35021</v>
      </c>
      <c r="N25" s="52">
        <v>38915</v>
      </c>
      <c r="O25" s="52">
        <v>51644</v>
      </c>
      <c r="P25" s="52">
        <v>42117</v>
      </c>
      <c r="Q25" s="52">
        <v>31575</v>
      </c>
      <c r="R25" s="52">
        <v>33181</v>
      </c>
      <c r="S25" s="52">
        <v>44285</v>
      </c>
      <c r="T25" s="52">
        <v>52734</v>
      </c>
      <c r="U25" s="52">
        <v>54529</v>
      </c>
      <c r="V25" s="52">
        <v>61328</v>
      </c>
      <c r="W25" s="52">
        <v>56773</v>
      </c>
      <c r="X25" s="52">
        <v>53627</v>
      </c>
      <c r="Y25" s="52">
        <v>51273</v>
      </c>
      <c r="DA25" s="63" t="s">
        <v>1139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DA26" s="134"/>
    </row>
    <row r="27" spans="1:105" ht="12" customHeight="1" x14ac:dyDescent="0.25">
      <c r="A27" s="97" t="s">
        <v>143</v>
      </c>
      <c r="B27" s="52"/>
      <c r="C27" s="52">
        <v>343366</v>
      </c>
      <c r="D27" s="52">
        <v>329030</v>
      </c>
      <c r="E27" s="52">
        <v>332592</v>
      </c>
      <c r="F27" s="52">
        <v>331862</v>
      </c>
      <c r="G27" s="52">
        <v>352081</v>
      </c>
      <c r="H27" s="52">
        <v>341843</v>
      </c>
      <c r="I27" s="52">
        <v>361161</v>
      </c>
      <c r="J27" s="52">
        <v>420253</v>
      </c>
      <c r="K27" s="52">
        <v>438820</v>
      </c>
      <c r="L27" s="52">
        <v>467884</v>
      </c>
      <c r="M27" s="52">
        <v>531101</v>
      </c>
      <c r="N27" s="52">
        <v>580979</v>
      </c>
      <c r="O27" s="52">
        <v>558199</v>
      </c>
      <c r="P27" s="52">
        <v>304067</v>
      </c>
      <c r="Q27" s="52">
        <v>380349</v>
      </c>
      <c r="R27" s="52">
        <v>495067</v>
      </c>
      <c r="S27" s="52">
        <v>594767</v>
      </c>
      <c r="T27" s="52">
        <v>743561</v>
      </c>
      <c r="U27" s="52">
        <v>520265</v>
      </c>
      <c r="V27" s="52">
        <v>506004</v>
      </c>
      <c r="W27" s="52">
        <v>713203</v>
      </c>
      <c r="X27" s="52">
        <v>322150</v>
      </c>
      <c r="Y27" s="52">
        <v>428506</v>
      </c>
      <c r="DA27" s="63" t="s">
        <v>1140</v>
      </c>
    </row>
    <row r="28" spans="1:105" ht="12" customHeight="1" x14ac:dyDescent="0.25">
      <c r="A28" s="97" t="s">
        <v>124</v>
      </c>
      <c r="B28" s="52"/>
      <c r="C28" s="52">
        <v>106830</v>
      </c>
      <c r="D28" s="52">
        <v>117330</v>
      </c>
      <c r="E28" s="52">
        <v>108842</v>
      </c>
      <c r="F28" s="52">
        <v>108654</v>
      </c>
      <c r="G28" s="52">
        <v>108642</v>
      </c>
      <c r="H28" s="52">
        <v>116891</v>
      </c>
      <c r="I28" s="52">
        <v>73424</v>
      </c>
      <c r="J28" s="52">
        <v>56443</v>
      </c>
      <c r="K28" s="52">
        <v>76272</v>
      </c>
      <c r="L28" s="52">
        <v>73979</v>
      </c>
      <c r="M28" s="52">
        <v>77716</v>
      </c>
      <c r="N28" s="52">
        <v>76908</v>
      </c>
      <c r="O28" s="52">
        <v>65758</v>
      </c>
      <c r="P28" s="52">
        <v>48492</v>
      </c>
      <c r="Q28" s="52">
        <v>45268</v>
      </c>
      <c r="R28" s="52">
        <v>49125</v>
      </c>
      <c r="S28" s="52">
        <v>52989</v>
      </c>
      <c r="T28" s="52">
        <v>47524</v>
      </c>
      <c r="U28" s="52">
        <v>48259</v>
      </c>
      <c r="V28" s="52">
        <v>49561</v>
      </c>
      <c r="W28" s="52">
        <v>68468</v>
      </c>
      <c r="X28" s="52">
        <v>51939</v>
      </c>
      <c r="Y28" s="52">
        <v>35868</v>
      </c>
      <c r="DA28" s="63" t="s">
        <v>1141</v>
      </c>
    </row>
    <row r="29" spans="1:105" ht="12" customHeight="1" x14ac:dyDescent="0.25">
      <c r="A29" s="97" t="s">
        <v>123</v>
      </c>
      <c r="B29" s="52"/>
      <c r="C29" s="52">
        <v>109</v>
      </c>
      <c r="D29" s="52">
        <v>115</v>
      </c>
      <c r="E29" s="52">
        <v>110</v>
      </c>
      <c r="F29" s="52">
        <v>111</v>
      </c>
      <c r="G29" s="52">
        <v>119</v>
      </c>
      <c r="H29" s="52">
        <v>129</v>
      </c>
      <c r="I29" s="52">
        <v>81</v>
      </c>
      <c r="J29" s="52">
        <v>85</v>
      </c>
      <c r="K29" s="52">
        <v>108</v>
      </c>
      <c r="L29" s="52">
        <v>135</v>
      </c>
      <c r="M29" s="52">
        <v>179</v>
      </c>
      <c r="N29" s="52">
        <v>202</v>
      </c>
      <c r="O29" s="52">
        <v>193</v>
      </c>
      <c r="P29" s="52">
        <v>214</v>
      </c>
      <c r="Q29" s="52">
        <v>263</v>
      </c>
      <c r="R29" s="52">
        <v>360</v>
      </c>
      <c r="S29" s="52">
        <v>337</v>
      </c>
      <c r="T29" s="52">
        <v>254</v>
      </c>
      <c r="U29" s="52">
        <v>307</v>
      </c>
      <c r="V29" s="52">
        <v>406</v>
      </c>
      <c r="W29" s="52">
        <v>700</v>
      </c>
      <c r="X29" s="52">
        <v>644</v>
      </c>
      <c r="Y29" s="52">
        <v>404</v>
      </c>
      <c r="DA29" s="63" t="s">
        <v>1142</v>
      </c>
    </row>
    <row r="30" spans="1:105" ht="12" customHeight="1" x14ac:dyDescent="0.25">
      <c r="A30" s="97" t="s">
        <v>122</v>
      </c>
      <c r="B30" s="52"/>
      <c r="C30" s="52">
        <v>413824</v>
      </c>
      <c r="D30" s="52">
        <v>426310</v>
      </c>
      <c r="E30" s="52">
        <v>419296</v>
      </c>
      <c r="F30" s="52">
        <v>428498</v>
      </c>
      <c r="G30" s="52">
        <v>448690</v>
      </c>
      <c r="H30" s="52">
        <v>493892</v>
      </c>
      <c r="I30" s="52">
        <v>325836</v>
      </c>
      <c r="J30" s="52">
        <v>304056</v>
      </c>
      <c r="K30" s="52">
        <v>395773</v>
      </c>
      <c r="L30" s="52">
        <v>425171</v>
      </c>
      <c r="M30" s="52">
        <v>459104</v>
      </c>
      <c r="N30" s="52">
        <v>404295</v>
      </c>
      <c r="O30" s="52">
        <v>355032</v>
      </c>
      <c r="P30" s="52">
        <v>267030</v>
      </c>
      <c r="Q30" s="52">
        <v>271067</v>
      </c>
      <c r="R30" s="52">
        <v>316224</v>
      </c>
      <c r="S30" s="52">
        <v>326679</v>
      </c>
      <c r="T30" s="52">
        <v>338853</v>
      </c>
      <c r="U30" s="52">
        <v>289442</v>
      </c>
      <c r="V30" s="52">
        <v>229202</v>
      </c>
      <c r="W30" s="52">
        <v>203251</v>
      </c>
      <c r="X30" s="52">
        <v>210770</v>
      </c>
      <c r="Y30" s="52">
        <v>162274</v>
      </c>
      <c r="DA30" s="63" t="s">
        <v>1143</v>
      </c>
    </row>
    <row r="31" spans="1:105" ht="12" customHeight="1" x14ac:dyDescent="0.25">
      <c r="A31" s="97" t="s">
        <v>121</v>
      </c>
      <c r="B31" s="52"/>
      <c r="C31" s="52">
        <v>27790</v>
      </c>
      <c r="D31" s="52">
        <v>30040</v>
      </c>
      <c r="E31" s="52">
        <v>27727</v>
      </c>
      <c r="F31" s="52">
        <v>27881</v>
      </c>
      <c r="G31" s="52">
        <v>29768</v>
      </c>
      <c r="H31" s="52">
        <v>35792</v>
      </c>
      <c r="I31" s="52">
        <v>28148</v>
      </c>
      <c r="J31" s="52">
        <v>37981</v>
      </c>
      <c r="K31" s="52">
        <v>46380</v>
      </c>
      <c r="L31" s="52">
        <v>54976</v>
      </c>
      <c r="M31" s="52">
        <v>71818</v>
      </c>
      <c r="N31" s="52">
        <v>80505</v>
      </c>
      <c r="O31" s="52">
        <v>106239</v>
      </c>
      <c r="P31" s="52">
        <v>107834</v>
      </c>
      <c r="Q31" s="52">
        <v>126871</v>
      </c>
      <c r="R31" s="52">
        <v>156791</v>
      </c>
      <c r="S31" s="52">
        <v>181468</v>
      </c>
      <c r="T31" s="52">
        <v>155323</v>
      </c>
      <c r="U31" s="52">
        <v>169609</v>
      </c>
      <c r="V31" s="52">
        <v>163119</v>
      </c>
      <c r="W31" s="52">
        <v>310787</v>
      </c>
      <c r="X31" s="52">
        <v>212443</v>
      </c>
      <c r="Y31" s="52">
        <v>107476</v>
      </c>
      <c r="DA31" s="63" t="s">
        <v>1144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DA32" s="134"/>
    </row>
    <row r="33" spans="1:105" ht="12" customHeight="1" x14ac:dyDescent="0.25">
      <c r="A33" s="97" t="s">
        <v>51</v>
      </c>
      <c r="B33" s="52"/>
      <c r="C33" s="52">
        <v>186710</v>
      </c>
      <c r="D33" s="52">
        <v>180263</v>
      </c>
      <c r="E33" s="52">
        <v>185476</v>
      </c>
      <c r="F33" s="52">
        <v>194414</v>
      </c>
      <c r="G33" s="52">
        <v>212830</v>
      </c>
      <c r="H33" s="52">
        <v>235235</v>
      </c>
      <c r="I33" s="52">
        <v>166293</v>
      </c>
      <c r="J33" s="52">
        <v>194162</v>
      </c>
      <c r="K33" s="52">
        <v>224145</v>
      </c>
      <c r="L33" s="52">
        <v>226975</v>
      </c>
      <c r="M33" s="52">
        <v>230710</v>
      </c>
      <c r="N33" s="52">
        <v>253229</v>
      </c>
      <c r="O33" s="52">
        <v>251690</v>
      </c>
      <c r="P33" s="52">
        <v>176822</v>
      </c>
      <c r="Q33" s="52">
        <v>192496</v>
      </c>
      <c r="R33" s="52">
        <v>219624</v>
      </c>
      <c r="S33" s="52">
        <v>242135</v>
      </c>
      <c r="T33" s="52">
        <v>241979</v>
      </c>
      <c r="U33" s="52">
        <v>232201</v>
      </c>
      <c r="V33" s="52">
        <v>238732</v>
      </c>
      <c r="W33" s="52">
        <v>234378</v>
      </c>
      <c r="X33" s="52">
        <v>165669</v>
      </c>
      <c r="Y33" s="52">
        <v>155891</v>
      </c>
      <c r="DA33" s="63" t="s">
        <v>1145</v>
      </c>
    </row>
    <row r="34" spans="1:105" ht="12" customHeight="1" x14ac:dyDescent="0.25">
      <c r="A34" s="97" t="s">
        <v>50</v>
      </c>
      <c r="B34" s="52"/>
      <c r="C34" s="52">
        <v>507066</v>
      </c>
      <c r="D34" s="52">
        <v>504455</v>
      </c>
      <c r="E34" s="52">
        <v>512092</v>
      </c>
      <c r="F34" s="52">
        <v>520506</v>
      </c>
      <c r="G34" s="52">
        <v>560935</v>
      </c>
      <c r="H34" s="52">
        <v>616878</v>
      </c>
      <c r="I34" s="52">
        <v>414098</v>
      </c>
      <c r="J34" s="52">
        <v>385141</v>
      </c>
      <c r="K34" s="52">
        <v>506682</v>
      </c>
      <c r="L34" s="52">
        <v>512005</v>
      </c>
      <c r="M34" s="52">
        <v>519355</v>
      </c>
      <c r="N34" s="52">
        <v>582913</v>
      </c>
      <c r="O34" s="52">
        <v>575533</v>
      </c>
      <c r="P34" s="52">
        <v>416914</v>
      </c>
      <c r="Q34" s="52">
        <v>412282</v>
      </c>
      <c r="R34" s="52">
        <v>424066</v>
      </c>
      <c r="S34" s="52">
        <v>453324</v>
      </c>
      <c r="T34" s="52">
        <v>449370</v>
      </c>
      <c r="U34" s="52">
        <v>454285</v>
      </c>
      <c r="V34" s="52">
        <v>470759</v>
      </c>
      <c r="W34" s="52">
        <v>460097</v>
      </c>
      <c r="X34" s="52">
        <v>334376</v>
      </c>
      <c r="Y34" s="52">
        <v>339717</v>
      </c>
      <c r="DA34" s="63" t="s">
        <v>1146</v>
      </c>
    </row>
    <row r="35" spans="1:105" ht="12" customHeight="1" x14ac:dyDescent="0.25">
      <c r="A35" s="109" t="s">
        <v>120</v>
      </c>
      <c r="B35" s="36"/>
      <c r="C35" s="36">
        <v>530935</v>
      </c>
      <c r="D35" s="36">
        <v>547466</v>
      </c>
      <c r="E35" s="36">
        <v>540110</v>
      </c>
      <c r="F35" s="36">
        <v>552483</v>
      </c>
      <c r="G35" s="36">
        <v>585607</v>
      </c>
      <c r="H35" s="36">
        <v>656525</v>
      </c>
      <c r="I35" s="36">
        <v>458386</v>
      </c>
      <c r="J35" s="36">
        <v>488275</v>
      </c>
      <c r="K35" s="36">
        <v>605639</v>
      </c>
      <c r="L35" s="36">
        <v>673785</v>
      </c>
      <c r="M35" s="36">
        <v>736863</v>
      </c>
      <c r="N35" s="36">
        <v>691998</v>
      </c>
      <c r="O35" s="36">
        <v>637393</v>
      </c>
      <c r="P35" s="36">
        <v>509613</v>
      </c>
      <c r="Q35" s="36">
        <v>577845</v>
      </c>
      <c r="R35" s="36">
        <v>691408</v>
      </c>
      <c r="S35" s="36">
        <v>730482</v>
      </c>
      <c r="T35" s="36">
        <v>716157</v>
      </c>
      <c r="U35" s="36">
        <v>637228</v>
      </c>
      <c r="V35" s="36">
        <v>540936</v>
      </c>
      <c r="W35" s="36">
        <v>524795</v>
      </c>
      <c r="X35" s="36">
        <v>556028</v>
      </c>
      <c r="Y35" s="36">
        <v>531907</v>
      </c>
      <c r="DA35" s="60" t="s">
        <v>1147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DA37" s="129" t="s">
        <v>1224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DA38" s="133"/>
    </row>
    <row r="39" spans="1:105" ht="12" customHeight="1" x14ac:dyDescent="0.25">
      <c r="A39" s="97" t="s">
        <v>51</v>
      </c>
      <c r="B39" s="52"/>
      <c r="C39" s="52">
        <v>632564</v>
      </c>
      <c r="D39" s="52">
        <v>760377</v>
      </c>
      <c r="E39" s="52">
        <v>713010</v>
      </c>
      <c r="F39" s="52">
        <v>818660</v>
      </c>
      <c r="G39" s="52">
        <v>797172</v>
      </c>
      <c r="H39" s="52">
        <v>764075</v>
      </c>
      <c r="I39" s="52">
        <v>606281</v>
      </c>
      <c r="J39" s="52">
        <v>789336</v>
      </c>
      <c r="K39" s="52">
        <v>725736</v>
      </c>
      <c r="L39" s="52">
        <v>782339</v>
      </c>
      <c r="M39" s="52">
        <v>688763</v>
      </c>
      <c r="N39" s="52">
        <v>787385</v>
      </c>
      <c r="O39" s="52">
        <v>534136</v>
      </c>
      <c r="P39" s="52">
        <v>291046</v>
      </c>
      <c r="Q39" s="52">
        <v>354227</v>
      </c>
      <c r="R39" s="52">
        <v>331956</v>
      </c>
      <c r="S39" s="52">
        <v>389120</v>
      </c>
      <c r="T39" s="52">
        <v>56464</v>
      </c>
      <c r="U39" s="52">
        <v>299382</v>
      </c>
      <c r="V39" s="52">
        <v>340808</v>
      </c>
      <c r="W39" s="52">
        <v>80611</v>
      </c>
      <c r="X39" s="52">
        <v>127072</v>
      </c>
      <c r="Y39" s="52">
        <v>687460</v>
      </c>
      <c r="DA39" s="63" t="s">
        <v>1225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DA40" s="134"/>
    </row>
    <row r="41" spans="1:105" ht="12" customHeight="1" x14ac:dyDescent="0.25">
      <c r="A41" s="97" t="s">
        <v>53</v>
      </c>
      <c r="B41" s="52"/>
      <c r="C41" s="52">
        <v>26532</v>
      </c>
      <c r="D41" s="52">
        <v>24066</v>
      </c>
      <c r="E41" s="52">
        <v>23077</v>
      </c>
      <c r="F41" s="52">
        <v>36337</v>
      </c>
      <c r="G41" s="52">
        <v>52660</v>
      </c>
      <c r="H41" s="52">
        <v>34874</v>
      </c>
      <c r="I41" s="52">
        <v>31230</v>
      </c>
      <c r="J41" s="52">
        <v>24989</v>
      </c>
      <c r="K41" s="52">
        <v>40156</v>
      </c>
      <c r="L41" s="52">
        <v>42239</v>
      </c>
      <c r="M41" s="52">
        <v>45686</v>
      </c>
      <c r="N41" s="52">
        <v>65309</v>
      </c>
      <c r="O41" s="52">
        <v>46807</v>
      </c>
      <c r="P41" s="52">
        <v>48644</v>
      </c>
      <c r="Q41" s="52">
        <v>41746</v>
      </c>
      <c r="R41" s="52">
        <v>58713</v>
      </c>
      <c r="S41" s="52">
        <v>70282</v>
      </c>
      <c r="T41" s="52">
        <v>64218</v>
      </c>
      <c r="U41" s="52">
        <v>46663</v>
      </c>
      <c r="V41" s="52">
        <v>42403</v>
      </c>
      <c r="W41" s="52">
        <v>31454</v>
      </c>
      <c r="X41" s="52">
        <v>30282</v>
      </c>
      <c r="Y41" s="52">
        <v>24165</v>
      </c>
      <c r="DA41" s="63" t="s">
        <v>1226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143</v>
      </c>
      <c r="B43" s="52"/>
      <c r="C43" s="52">
        <v>445458</v>
      </c>
      <c r="D43" s="52">
        <v>551020</v>
      </c>
      <c r="E43" s="52">
        <v>369404</v>
      </c>
      <c r="F43" s="52">
        <v>512123</v>
      </c>
      <c r="G43" s="52">
        <v>562078</v>
      </c>
      <c r="H43" s="52">
        <v>563669</v>
      </c>
      <c r="I43" s="52">
        <v>392135</v>
      </c>
      <c r="J43" s="52">
        <v>526182</v>
      </c>
      <c r="K43" s="52">
        <v>409276</v>
      </c>
      <c r="L43" s="52">
        <v>460646</v>
      </c>
      <c r="M43" s="52">
        <v>422092</v>
      </c>
      <c r="N43" s="52">
        <v>585570</v>
      </c>
      <c r="O43" s="52">
        <v>424409</v>
      </c>
      <c r="P43" s="52">
        <v>255743</v>
      </c>
      <c r="Q43" s="52">
        <v>303877</v>
      </c>
      <c r="R43" s="52">
        <v>289068</v>
      </c>
      <c r="S43" s="52">
        <v>350772</v>
      </c>
      <c r="T43" s="52">
        <v>298759</v>
      </c>
      <c r="U43" s="52">
        <v>326234</v>
      </c>
      <c r="V43" s="52">
        <v>410896</v>
      </c>
      <c r="W43" s="52">
        <v>333106</v>
      </c>
      <c r="X43" s="52">
        <v>223560</v>
      </c>
      <c r="Y43" s="52">
        <v>538788</v>
      </c>
      <c r="DA43" s="63" t="s">
        <v>1227</v>
      </c>
    </row>
    <row r="44" spans="1:105" ht="12" customHeight="1" x14ac:dyDescent="0.25">
      <c r="A44" s="97" t="s">
        <v>124</v>
      </c>
      <c r="B44" s="52"/>
      <c r="C44" s="52">
        <v>76760</v>
      </c>
      <c r="D44" s="52">
        <v>62097</v>
      </c>
      <c r="E44" s="52">
        <v>67060</v>
      </c>
      <c r="F44" s="52">
        <v>95441</v>
      </c>
      <c r="G44" s="52">
        <v>82167</v>
      </c>
      <c r="H44" s="52">
        <v>81189</v>
      </c>
      <c r="I44" s="52">
        <v>42406</v>
      </c>
      <c r="J44" s="52">
        <v>41644</v>
      </c>
      <c r="K44" s="52">
        <v>62377</v>
      </c>
      <c r="L44" s="52">
        <v>47545</v>
      </c>
      <c r="M44" s="52">
        <v>50870</v>
      </c>
      <c r="N44" s="52">
        <v>43063</v>
      </c>
      <c r="O44" s="52">
        <v>38602</v>
      </c>
      <c r="P44" s="52">
        <v>41641</v>
      </c>
      <c r="Q44" s="52">
        <v>50715</v>
      </c>
      <c r="R44" s="52">
        <v>59897</v>
      </c>
      <c r="S44" s="52">
        <v>67525</v>
      </c>
      <c r="T44" s="52">
        <v>34236</v>
      </c>
      <c r="U44" s="52">
        <v>20112</v>
      </c>
      <c r="V44" s="52">
        <v>6399</v>
      </c>
      <c r="W44" s="52">
        <v>9729</v>
      </c>
      <c r="X44" s="52">
        <v>21365</v>
      </c>
      <c r="Y44" s="52">
        <v>43907</v>
      </c>
      <c r="DA44" s="63" t="s">
        <v>1228</v>
      </c>
    </row>
    <row r="45" spans="1:105" ht="12" customHeight="1" x14ac:dyDescent="0.25">
      <c r="A45" s="97" t="s">
        <v>123</v>
      </c>
      <c r="B45" s="52"/>
      <c r="C45" s="52">
        <v>58</v>
      </c>
      <c r="D45" s="52">
        <v>60</v>
      </c>
      <c r="E45" s="52">
        <v>150</v>
      </c>
      <c r="F45" s="52">
        <v>250</v>
      </c>
      <c r="G45" s="52">
        <v>103</v>
      </c>
      <c r="H45" s="52">
        <v>184</v>
      </c>
      <c r="I45" s="52">
        <v>98</v>
      </c>
      <c r="J45" s="52">
        <v>358</v>
      </c>
      <c r="K45" s="52">
        <v>572</v>
      </c>
      <c r="L45" s="52">
        <v>200</v>
      </c>
      <c r="M45" s="52">
        <v>187</v>
      </c>
      <c r="N45" s="52">
        <v>162</v>
      </c>
      <c r="O45" s="52">
        <v>288</v>
      </c>
      <c r="P45" s="52">
        <v>510</v>
      </c>
      <c r="Q45" s="52">
        <v>507</v>
      </c>
      <c r="R45" s="52">
        <v>844</v>
      </c>
      <c r="S45" s="52">
        <v>486</v>
      </c>
      <c r="T45" s="52">
        <v>387</v>
      </c>
      <c r="U45" s="52">
        <v>199</v>
      </c>
      <c r="V45" s="52">
        <v>95</v>
      </c>
      <c r="W45" s="52">
        <v>14</v>
      </c>
      <c r="X45" s="52">
        <v>213</v>
      </c>
      <c r="Y45" s="52">
        <v>271</v>
      </c>
      <c r="DA45" s="63" t="s">
        <v>1229</v>
      </c>
    </row>
    <row r="46" spans="1:105" ht="12" customHeight="1" x14ac:dyDescent="0.25">
      <c r="A46" s="97" t="s">
        <v>122</v>
      </c>
      <c r="B46" s="52"/>
      <c r="C46" s="52">
        <v>331657</v>
      </c>
      <c r="D46" s="52">
        <v>345898</v>
      </c>
      <c r="E46" s="52">
        <v>461135</v>
      </c>
      <c r="F46" s="52">
        <v>467575</v>
      </c>
      <c r="G46" s="52">
        <v>432350</v>
      </c>
      <c r="H46" s="52">
        <v>420470</v>
      </c>
      <c r="I46" s="52">
        <v>227320</v>
      </c>
      <c r="J46" s="52">
        <v>298324</v>
      </c>
      <c r="K46" s="52">
        <v>281547</v>
      </c>
      <c r="L46" s="52">
        <v>420050</v>
      </c>
      <c r="M46" s="52">
        <v>396711</v>
      </c>
      <c r="N46" s="52">
        <v>353206</v>
      </c>
      <c r="O46" s="52">
        <v>175820</v>
      </c>
      <c r="P46" s="52">
        <v>87544</v>
      </c>
      <c r="Q46" s="52">
        <v>131371</v>
      </c>
      <c r="R46" s="52">
        <v>199418</v>
      </c>
      <c r="S46" s="52">
        <v>243253</v>
      </c>
      <c r="T46" s="52">
        <v>143700</v>
      </c>
      <c r="U46" s="52">
        <v>119717</v>
      </c>
      <c r="V46" s="52">
        <v>95076</v>
      </c>
      <c r="W46" s="52">
        <v>60125</v>
      </c>
      <c r="X46" s="52">
        <v>67337</v>
      </c>
      <c r="Y46" s="52">
        <v>111519</v>
      </c>
      <c r="DA46" s="63" t="s">
        <v>1230</v>
      </c>
    </row>
    <row r="47" spans="1:105" ht="12" customHeight="1" x14ac:dyDescent="0.25">
      <c r="A47" s="97" t="s">
        <v>121</v>
      </c>
      <c r="B47" s="52"/>
      <c r="C47" s="52">
        <v>36817</v>
      </c>
      <c r="D47" s="52">
        <v>29557</v>
      </c>
      <c r="E47" s="52">
        <v>67241</v>
      </c>
      <c r="F47" s="52">
        <v>36295</v>
      </c>
      <c r="G47" s="52">
        <v>61385</v>
      </c>
      <c r="H47" s="52">
        <v>93908</v>
      </c>
      <c r="I47" s="52">
        <v>93913</v>
      </c>
      <c r="J47" s="52">
        <v>101717</v>
      </c>
      <c r="K47" s="52">
        <v>246934</v>
      </c>
      <c r="L47" s="52">
        <v>154224</v>
      </c>
      <c r="M47" s="52">
        <v>153485</v>
      </c>
      <c r="N47" s="52">
        <v>115433</v>
      </c>
      <c r="O47" s="52">
        <v>176720</v>
      </c>
      <c r="P47" s="52">
        <v>178865</v>
      </c>
      <c r="Q47" s="52">
        <v>208881</v>
      </c>
      <c r="R47" s="52">
        <v>186490</v>
      </c>
      <c r="S47" s="52">
        <v>145398</v>
      </c>
      <c r="T47" s="52">
        <v>117457</v>
      </c>
      <c r="U47" s="52">
        <v>111966</v>
      </c>
      <c r="V47" s="52">
        <v>46811</v>
      </c>
      <c r="W47" s="52">
        <v>66365</v>
      </c>
      <c r="X47" s="52">
        <v>69418</v>
      </c>
      <c r="Y47" s="52">
        <v>97070</v>
      </c>
      <c r="DA47" s="63" t="s">
        <v>1231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DA48" s="134"/>
    </row>
    <row r="49" spans="1:105" ht="12" customHeight="1" x14ac:dyDescent="0.25">
      <c r="A49" s="97" t="s">
        <v>51</v>
      </c>
      <c r="B49" s="52"/>
      <c r="C49" s="52">
        <v>217010</v>
      </c>
      <c r="D49" s="52">
        <v>232351</v>
      </c>
      <c r="E49" s="52">
        <v>188949</v>
      </c>
      <c r="F49" s="52">
        <v>242402</v>
      </c>
      <c r="G49" s="52">
        <v>258449</v>
      </c>
      <c r="H49" s="52">
        <v>259983</v>
      </c>
      <c r="I49" s="52">
        <v>161502</v>
      </c>
      <c r="J49" s="52">
        <v>200591</v>
      </c>
      <c r="K49" s="52">
        <v>212684</v>
      </c>
      <c r="L49" s="52">
        <v>230277</v>
      </c>
      <c r="M49" s="52">
        <v>240184</v>
      </c>
      <c r="N49" s="52">
        <v>268440</v>
      </c>
      <c r="O49" s="52">
        <v>246908</v>
      </c>
      <c r="P49" s="52">
        <v>171625</v>
      </c>
      <c r="Q49" s="52">
        <v>155977</v>
      </c>
      <c r="R49" s="52">
        <v>163426</v>
      </c>
      <c r="S49" s="52">
        <v>162610</v>
      </c>
      <c r="T49" s="52">
        <v>142433</v>
      </c>
      <c r="U49" s="52">
        <v>121511</v>
      </c>
      <c r="V49" s="52">
        <v>165650</v>
      </c>
      <c r="W49" s="52">
        <v>151237</v>
      </c>
      <c r="X49" s="52">
        <v>96197</v>
      </c>
      <c r="Y49" s="52">
        <v>163960</v>
      </c>
      <c r="DA49" s="63" t="s">
        <v>1232</v>
      </c>
    </row>
    <row r="50" spans="1:105" ht="12" customHeight="1" x14ac:dyDescent="0.25">
      <c r="A50" s="97" t="s">
        <v>50</v>
      </c>
      <c r="B50" s="52"/>
      <c r="C50" s="52">
        <v>527566</v>
      </c>
      <c r="D50" s="52">
        <v>526267</v>
      </c>
      <c r="E50" s="52">
        <v>352261</v>
      </c>
      <c r="F50" s="52">
        <v>503294</v>
      </c>
      <c r="G50" s="52">
        <v>676757</v>
      </c>
      <c r="H50" s="52">
        <v>697165</v>
      </c>
      <c r="I50" s="52">
        <v>424147</v>
      </c>
      <c r="J50" s="52">
        <v>409792</v>
      </c>
      <c r="K50" s="52">
        <v>441282</v>
      </c>
      <c r="L50" s="52">
        <v>406091</v>
      </c>
      <c r="M50" s="52">
        <v>380119</v>
      </c>
      <c r="N50" s="52">
        <v>551086</v>
      </c>
      <c r="O50" s="52">
        <v>451900</v>
      </c>
      <c r="P50" s="52">
        <v>398400</v>
      </c>
      <c r="Q50" s="52">
        <v>415364</v>
      </c>
      <c r="R50" s="52">
        <v>349449</v>
      </c>
      <c r="S50" s="52">
        <v>374359</v>
      </c>
      <c r="T50" s="52">
        <v>221317</v>
      </c>
      <c r="U50" s="52">
        <v>384747</v>
      </c>
      <c r="V50" s="52">
        <v>396757</v>
      </c>
      <c r="W50" s="52">
        <v>66535</v>
      </c>
      <c r="X50" s="52">
        <v>350430</v>
      </c>
      <c r="Y50" s="52">
        <v>675151</v>
      </c>
      <c r="DA50" s="63" t="s">
        <v>1233</v>
      </c>
    </row>
    <row r="51" spans="1:105" ht="12" customHeight="1" x14ac:dyDescent="0.25">
      <c r="A51" s="109" t="s">
        <v>120</v>
      </c>
      <c r="B51" s="36"/>
      <c r="C51" s="36">
        <v>478966</v>
      </c>
      <c r="D51" s="36">
        <v>559373</v>
      </c>
      <c r="E51" s="36">
        <v>772891</v>
      </c>
      <c r="F51" s="36">
        <v>736385</v>
      </c>
      <c r="G51" s="36">
        <v>622949</v>
      </c>
      <c r="H51" s="36">
        <v>722363</v>
      </c>
      <c r="I51" s="36">
        <v>420350</v>
      </c>
      <c r="J51" s="36">
        <v>606602</v>
      </c>
      <c r="K51" s="36">
        <v>725853</v>
      </c>
      <c r="L51" s="36">
        <v>836917</v>
      </c>
      <c r="M51" s="36">
        <v>750052</v>
      </c>
      <c r="N51" s="36">
        <v>663159</v>
      </c>
      <c r="O51" s="36">
        <v>496226</v>
      </c>
      <c r="P51" s="36">
        <v>369990</v>
      </c>
      <c r="Q51" s="36">
        <v>482815</v>
      </c>
      <c r="R51" s="36">
        <v>540373</v>
      </c>
      <c r="S51" s="36">
        <v>540166</v>
      </c>
      <c r="T51" s="36">
        <v>352780</v>
      </c>
      <c r="U51" s="36">
        <v>367802</v>
      </c>
      <c r="V51" s="36">
        <v>299005</v>
      </c>
      <c r="W51" s="36">
        <v>174428</v>
      </c>
      <c r="X51" s="36">
        <v>193393</v>
      </c>
      <c r="Y51" s="36">
        <v>245431</v>
      </c>
      <c r="DA51" s="60" t="s">
        <v>1234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DA53" s="129" t="s">
        <v>1311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DA54" s="133"/>
    </row>
    <row r="55" spans="1:105" ht="12" customHeight="1" x14ac:dyDescent="0.25">
      <c r="A55" s="108" t="s">
        <v>51</v>
      </c>
      <c r="B55" s="52"/>
      <c r="C55" s="52">
        <v>226649</v>
      </c>
      <c r="D55" s="52">
        <v>278413</v>
      </c>
      <c r="E55" s="52">
        <v>261685</v>
      </c>
      <c r="F55" s="52">
        <v>298843</v>
      </c>
      <c r="G55" s="52">
        <v>291599</v>
      </c>
      <c r="H55" s="52">
        <v>255749</v>
      </c>
      <c r="I55" s="52">
        <v>204082</v>
      </c>
      <c r="J55" s="52">
        <v>265443</v>
      </c>
      <c r="K55" s="52">
        <v>230723</v>
      </c>
      <c r="L55" s="52">
        <v>229201</v>
      </c>
      <c r="M55" s="52">
        <v>195028</v>
      </c>
      <c r="N55" s="52">
        <v>241729</v>
      </c>
      <c r="O55" s="52">
        <v>152264</v>
      </c>
      <c r="P55" s="52">
        <v>168594</v>
      </c>
      <c r="Q55" s="52">
        <v>166971</v>
      </c>
      <c r="R55" s="52">
        <v>129917</v>
      </c>
      <c r="S55" s="52">
        <v>121919</v>
      </c>
      <c r="T55" s="52">
        <v>18082</v>
      </c>
      <c r="U55" s="52">
        <v>99377</v>
      </c>
      <c r="V55" s="52">
        <v>113796</v>
      </c>
      <c r="W55" s="52">
        <v>26718</v>
      </c>
      <c r="X55" s="52">
        <v>38538</v>
      </c>
      <c r="Y55" s="52">
        <v>338487</v>
      </c>
      <c r="DA55" s="63" t="s">
        <v>1312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DA56" s="134"/>
    </row>
    <row r="57" spans="1:105" ht="12" customHeight="1" x14ac:dyDescent="0.25">
      <c r="A57" s="108" t="s">
        <v>53</v>
      </c>
      <c r="B57" s="52"/>
      <c r="C57" s="52">
        <v>5980</v>
      </c>
      <c r="D57" s="52">
        <v>7220</v>
      </c>
      <c r="E57" s="52">
        <v>9390</v>
      </c>
      <c r="F57" s="52">
        <v>15451</v>
      </c>
      <c r="G57" s="52">
        <v>13800</v>
      </c>
      <c r="H57" s="52">
        <v>6873</v>
      </c>
      <c r="I57" s="52">
        <v>6306</v>
      </c>
      <c r="J57" s="52">
        <v>8899</v>
      </c>
      <c r="K57" s="52">
        <v>10618</v>
      </c>
      <c r="L57" s="52">
        <v>7914</v>
      </c>
      <c r="M57" s="52">
        <v>11066</v>
      </c>
      <c r="N57" s="52">
        <v>19535</v>
      </c>
      <c r="O57" s="52">
        <v>6709</v>
      </c>
      <c r="P57" s="52">
        <v>10534</v>
      </c>
      <c r="Q57" s="52">
        <v>12626</v>
      </c>
      <c r="R57" s="52">
        <v>16515</v>
      </c>
      <c r="S57" s="52">
        <v>14704</v>
      </c>
      <c r="T57" s="52">
        <v>2128</v>
      </c>
      <c r="U57" s="52">
        <v>6554</v>
      </c>
      <c r="V57" s="52">
        <v>8627</v>
      </c>
      <c r="W57" s="52">
        <v>798</v>
      </c>
      <c r="X57" s="52">
        <v>1632</v>
      </c>
      <c r="Y57" s="52">
        <v>7392</v>
      </c>
      <c r="DA57" s="63" t="s">
        <v>1313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108" t="s">
        <v>143</v>
      </c>
      <c r="B59" s="52"/>
      <c r="C59" s="52">
        <v>140440</v>
      </c>
      <c r="D59" s="52">
        <v>181226</v>
      </c>
      <c r="E59" s="52">
        <v>113882</v>
      </c>
      <c r="F59" s="52">
        <v>162775</v>
      </c>
      <c r="G59" s="52">
        <v>176821</v>
      </c>
      <c r="H59" s="52">
        <v>151489</v>
      </c>
      <c r="I59" s="52">
        <v>106810</v>
      </c>
      <c r="J59" s="52">
        <v>133117</v>
      </c>
      <c r="K59" s="52">
        <v>81404</v>
      </c>
      <c r="L59" s="52">
        <v>83373</v>
      </c>
      <c r="M59" s="52">
        <v>66933</v>
      </c>
      <c r="N59" s="52">
        <v>125562</v>
      </c>
      <c r="O59" s="52">
        <v>74006</v>
      </c>
      <c r="P59" s="52">
        <v>87757</v>
      </c>
      <c r="Q59" s="52">
        <v>83537</v>
      </c>
      <c r="R59" s="52">
        <v>54861</v>
      </c>
      <c r="S59" s="52">
        <v>56069</v>
      </c>
      <c r="T59" s="52">
        <v>3039</v>
      </c>
      <c r="U59" s="52">
        <v>68164</v>
      </c>
      <c r="V59" s="52">
        <v>98408</v>
      </c>
      <c r="W59" s="52">
        <v>4258</v>
      </c>
      <c r="X59" s="52">
        <v>5641</v>
      </c>
      <c r="Y59" s="52">
        <v>269825</v>
      </c>
      <c r="DA59" s="63" t="s">
        <v>1314</v>
      </c>
    </row>
    <row r="60" spans="1:105" ht="12" customHeight="1" x14ac:dyDescent="0.25">
      <c r="A60" s="108" t="s">
        <v>124</v>
      </c>
      <c r="B60" s="52"/>
      <c r="C60" s="52">
        <v>20487</v>
      </c>
      <c r="D60" s="52">
        <v>17103</v>
      </c>
      <c r="E60" s="52">
        <v>18492</v>
      </c>
      <c r="F60" s="52">
        <v>27538</v>
      </c>
      <c r="G60" s="52">
        <v>20441</v>
      </c>
      <c r="H60" s="52">
        <v>18991</v>
      </c>
      <c r="I60" s="52">
        <v>11898</v>
      </c>
      <c r="J60" s="52">
        <v>13066</v>
      </c>
      <c r="K60" s="52">
        <v>15563</v>
      </c>
      <c r="L60" s="52">
        <v>9272</v>
      </c>
      <c r="M60" s="52">
        <v>9039</v>
      </c>
      <c r="N60" s="52">
        <v>7604</v>
      </c>
      <c r="O60" s="52">
        <v>6241</v>
      </c>
      <c r="P60" s="52">
        <v>9908</v>
      </c>
      <c r="Q60" s="52">
        <v>12334</v>
      </c>
      <c r="R60" s="52">
        <v>12910</v>
      </c>
      <c r="S60" s="52">
        <v>14265</v>
      </c>
      <c r="T60" s="52">
        <v>4039</v>
      </c>
      <c r="U60" s="52">
        <v>3485</v>
      </c>
      <c r="V60" s="52">
        <v>812</v>
      </c>
      <c r="W60" s="52">
        <v>1338</v>
      </c>
      <c r="X60" s="52">
        <v>2225</v>
      </c>
      <c r="Y60" s="52">
        <v>7307</v>
      </c>
      <c r="DA60" s="63" t="s">
        <v>1315</v>
      </c>
    </row>
    <row r="61" spans="1:105" ht="12" customHeight="1" x14ac:dyDescent="0.25">
      <c r="A61" s="108" t="s">
        <v>123</v>
      </c>
      <c r="B61" s="52"/>
      <c r="C61" s="52">
        <v>6</v>
      </c>
      <c r="D61" s="52">
        <v>12</v>
      </c>
      <c r="E61" s="52">
        <v>39</v>
      </c>
      <c r="F61" s="52">
        <v>62</v>
      </c>
      <c r="G61" s="52">
        <v>21</v>
      </c>
      <c r="H61" s="52">
        <v>36</v>
      </c>
      <c r="I61" s="52">
        <v>24</v>
      </c>
      <c r="J61" s="52">
        <v>115</v>
      </c>
      <c r="K61" s="52">
        <v>144</v>
      </c>
      <c r="L61" s="52">
        <v>39</v>
      </c>
      <c r="M61" s="52">
        <v>36</v>
      </c>
      <c r="N61" s="52">
        <v>23</v>
      </c>
      <c r="O61" s="52">
        <v>50</v>
      </c>
      <c r="P61" s="52">
        <v>91</v>
      </c>
      <c r="Q61" s="52">
        <v>157</v>
      </c>
      <c r="R61" s="52">
        <v>147</v>
      </c>
      <c r="S61" s="52">
        <v>119</v>
      </c>
      <c r="T61" s="52">
        <v>20</v>
      </c>
      <c r="U61" s="52">
        <v>50</v>
      </c>
      <c r="V61" s="52">
        <v>11</v>
      </c>
      <c r="W61" s="52">
        <v>1</v>
      </c>
      <c r="X61" s="52">
        <v>17</v>
      </c>
      <c r="Y61" s="52">
        <v>124</v>
      </c>
      <c r="DA61" s="63" t="s">
        <v>1316</v>
      </c>
    </row>
    <row r="62" spans="1:105" ht="12" customHeight="1" x14ac:dyDescent="0.25">
      <c r="A62" s="108" t="s">
        <v>122</v>
      </c>
      <c r="B62" s="52"/>
      <c r="C62" s="52">
        <v>61489</v>
      </c>
      <c r="D62" s="52">
        <v>77394</v>
      </c>
      <c r="E62" s="52">
        <v>120017</v>
      </c>
      <c r="F62" s="52">
        <v>102901</v>
      </c>
      <c r="G62" s="52">
        <v>85611</v>
      </c>
      <c r="H62" s="52">
        <v>69603</v>
      </c>
      <c r="I62" s="52">
        <v>59652</v>
      </c>
      <c r="J62" s="52">
        <v>85106</v>
      </c>
      <c r="K62" s="52">
        <v>66708</v>
      </c>
      <c r="L62" s="52">
        <v>100560</v>
      </c>
      <c r="M62" s="52">
        <v>88782</v>
      </c>
      <c r="N62" s="52">
        <v>87408</v>
      </c>
      <c r="O62" s="52">
        <v>37503</v>
      </c>
      <c r="P62" s="52">
        <v>12160</v>
      </c>
      <c r="Q62" s="52">
        <v>18723</v>
      </c>
      <c r="R62" s="52">
        <v>31032</v>
      </c>
      <c r="S62" s="52">
        <v>34169</v>
      </c>
      <c r="T62" s="52">
        <v>7439</v>
      </c>
      <c r="U62" s="52">
        <v>7437</v>
      </c>
      <c r="V62" s="52">
        <v>8706</v>
      </c>
      <c r="W62" s="52">
        <v>9879</v>
      </c>
      <c r="X62" s="52">
        <v>15691</v>
      </c>
      <c r="Y62" s="52">
        <v>31500</v>
      </c>
      <c r="DA62" s="63" t="s">
        <v>1317</v>
      </c>
    </row>
    <row r="63" spans="1:105" ht="12" customHeight="1" x14ac:dyDescent="0.25">
      <c r="A63" s="108" t="s">
        <v>121</v>
      </c>
      <c r="B63" s="52"/>
      <c r="C63" s="52">
        <v>4227</v>
      </c>
      <c r="D63" s="52">
        <v>2678</v>
      </c>
      <c r="E63" s="52">
        <v>9255</v>
      </c>
      <c r="F63" s="52">
        <v>5567</v>
      </c>
      <c r="G63" s="52">
        <v>8705</v>
      </c>
      <c r="H63" s="52">
        <v>15630</v>
      </c>
      <c r="I63" s="52">
        <v>25698</v>
      </c>
      <c r="J63" s="52">
        <v>34039</v>
      </c>
      <c r="K63" s="52">
        <v>66904</v>
      </c>
      <c r="L63" s="52">
        <v>35957</v>
      </c>
      <c r="M63" s="52">
        <v>30238</v>
      </c>
      <c r="N63" s="52">
        <v>21132</v>
      </c>
      <c r="O63" s="52">
        <v>34464</v>
      </c>
      <c r="P63" s="52">
        <v>58678</v>
      </c>
      <c r="Q63" s="52">
        <v>52220</v>
      </c>
      <c r="R63" s="52">
        <v>30967</v>
      </c>
      <c r="S63" s="52">
        <v>17297</v>
      </c>
      <c r="T63" s="52">
        <v>3545</v>
      </c>
      <c r="U63" s="52">
        <v>20241</v>
      </c>
      <c r="V63" s="52">
        <v>5859</v>
      </c>
      <c r="W63" s="52">
        <v>11242</v>
      </c>
      <c r="X63" s="52">
        <v>14964</v>
      </c>
      <c r="Y63" s="52">
        <v>29731</v>
      </c>
      <c r="DA63" s="63" t="s">
        <v>1318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51</v>
      </c>
      <c r="B65" s="52"/>
      <c r="C65" s="52">
        <v>8335</v>
      </c>
      <c r="D65" s="52">
        <v>17227</v>
      </c>
      <c r="E65" s="52">
        <v>16260</v>
      </c>
      <c r="F65" s="52">
        <v>24015</v>
      </c>
      <c r="G65" s="52">
        <v>22945</v>
      </c>
      <c r="H65" s="52">
        <v>17181</v>
      </c>
      <c r="I65" s="52">
        <v>9198</v>
      </c>
      <c r="J65" s="52">
        <v>24545</v>
      </c>
      <c r="K65" s="52">
        <v>17117</v>
      </c>
      <c r="L65" s="52">
        <v>16606</v>
      </c>
      <c r="M65" s="52">
        <v>18239</v>
      </c>
      <c r="N65" s="52">
        <v>26857</v>
      </c>
      <c r="O65" s="52">
        <v>19537</v>
      </c>
      <c r="P65" s="52">
        <v>26982</v>
      </c>
      <c r="Q65" s="52">
        <v>17322</v>
      </c>
      <c r="R65" s="52">
        <v>13947</v>
      </c>
      <c r="S65" s="52">
        <v>13281</v>
      </c>
      <c r="T65" s="52">
        <v>4425</v>
      </c>
      <c r="U65" s="52">
        <v>8771</v>
      </c>
      <c r="V65" s="52">
        <v>15096</v>
      </c>
      <c r="W65" s="52">
        <v>1311</v>
      </c>
      <c r="X65" s="52">
        <v>1675</v>
      </c>
      <c r="Y65" s="52">
        <v>26216</v>
      </c>
      <c r="DA65" s="63" t="s">
        <v>1319</v>
      </c>
    </row>
    <row r="66" spans="1:105" ht="12" customHeight="1" x14ac:dyDescent="0.25">
      <c r="A66" s="108" t="s">
        <v>50</v>
      </c>
      <c r="B66" s="52"/>
      <c r="C66" s="52">
        <v>131735</v>
      </c>
      <c r="D66" s="52">
        <v>140984</v>
      </c>
      <c r="E66" s="52">
        <v>81575</v>
      </c>
      <c r="F66" s="52">
        <v>123406</v>
      </c>
      <c r="G66" s="52">
        <v>158545</v>
      </c>
      <c r="H66" s="52">
        <v>123299</v>
      </c>
      <c r="I66" s="52">
        <v>90696</v>
      </c>
      <c r="J66" s="52">
        <v>80991</v>
      </c>
      <c r="K66" s="52">
        <v>64370</v>
      </c>
      <c r="L66" s="52">
        <v>56757</v>
      </c>
      <c r="M66" s="52">
        <v>48668</v>
      </c>
      <c r="N66" s="52">
        <v>91076</v>
      </c>
      <c r="O66" s="52">
        <v>58452</v>
      </c>
      <c r="P66" s="52">
        <v>92667</v>
      </c>
      <c r="Q66" s="52">
        <v>90460</v>
      </c>
      <c r="R66" s="52">
        <v>56136</v>
      </c>
      <c r="S66" s="52">
        <v>51323</v>
      </c>
      <c r="T66" s="52">
        <v>2722</v>
      </c>
      <c r="U66" s="52">
        <v>58336</v>
      </c>
      <c r="V66" s="52">
        <v>64935</v>
      </c>
      <c r="W66" s="52">
        <v>568</v>
      </c>
      <c r="X66" s="52">
        <v>1265</v>
      </c>
      <c r="Y66" s="52">
        <v>249868</v>
      </c>
      <c r="DA66" s="63" t="s">
        <v>1320</v>
      </c>
    </row>
    <row r="67" spans="1:105" ht="12" customHeight="1" x14ac:dyDescent="0.25">
      <c r="A67" s="115" t="s">
        <v>120</v>
      </c>
      <c r="B67" s="36"/>
      <c r="C67" s="36">
        <v>86579</v>
      </c>
      <c r="D67" s="36">
        <v>120202</v>
      </c>
      <c r="E67" s="36">
        <v>163850</v>
      </c>
      <c r="F67" s="36">
        <v>151422</v>
      </c>
      <c r="G67" s="36">
        <v>110109</v>
      </c>
      <c r="H67" s="36">
        <v>115269</v>
      </c>
      <c r="I67" s="36">
        <v>104188</v>
      </c>
      <c r="J67" s="36">
        <v>159907</v>
      </c>
      <c r="K67" s="36">
        <v>149236</v>
      </c>
      <c r="L67" s="36">
        <v>155838</v>
      </c>
      <c r="M67" s="36">
        <v>128121</v>
      </c>
      <c r="N67" s="36">
        <v>123796</v>
      </c>
      <c r="O67" s="36">
        <v>74275</v>
      </c>
      <c r="P67" s="36">
        <v>48945</v>
      </c>
      <c r="Q67" s="36">
        <v>59189</v>
      </c>
      <c r="R67" s="36">
        <v>59834</v>
      </c>
      <c r="S67" s="36">
        <v>57315</v>
      </c>
      <c r="T67" s="36">
        <v>10935</v>
      </c>
      <c r="U67" s="36">
        <v>32270</v>
      </c>
      <c r="V67" s="36">
        <v>33765</v>
      </c>
      <c r="W67" s="36">
        <v>24839</v>
      </c>
      <c r="X67" s="36">
        <v>35598</v>
      </c>
      <c r="Y67" s="36">
        <v>62403</v>
      </c>
      <c r="DA67" s="60" t="s">
        <v>1321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DA69" s="129" t="s">
        <v>1398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DA70" s="133"/>
    </row>
    <row r="71" spans="1:105" ht="12" customHeight="1" x14ac:dyDescent="0.25">
      <c r="A71" s="108" t="s">
        <v>51</v>
      </c>
      <c r="B71" s="52"/>
      <c r="C71" s="52">
        <v>405915</v>
      </c>
      <c r="D71" s="52">
        <v>481964</v>
      </c>
      <c r="E71" s="52">
        <v>451325</v>
      </c>
      <c r="F71" s="52">
        <v>519817</v>
      </c>
      <c r="G71" s="52">
        <v>505573</v>
      </c>
      <c r="H71" s="52">
        <v>508326</v>
      </c>
      <c r="I71" s="52">
        <v>402199</v>
      </c>
      <c r="J71" s="52">
        <v>523893</v>
      </c>
      <c r="K71" s="52">
        <v>495013</v>
      </c>
      <c r="L71" s="52">
        <v>553138</v>
      </c>
      <c r="M71" s="52">
        <v>493735</v>
      </c>
      <c r="N71" s="52">
        <v>545656</v>
      </c>
      <c r="O71" s="52">
        <v>381872</v>
      </c>
      <c r="P71" s="52">
        <v>122452</v>
      </c>
      <c r="Q71" s="52">
        <v>187256</v>
      </c>
      <c r="R71" s="52">
        <v>202039</v>
      </c>
      <c r="S71" s="52">
        <v>267201</v>
      </c>
      <c r="T71" s="52">
        <v>38382</v>
      </c>
      <c r="U71" s="52">
        <v>200005</v>
      </c>
      <c r="V71" s="52">
        <v>227012</v>
      </c>
      <c r="W71" s="52">
        <v>53893</v>
      </c>
      <c r="X71" s="52">
        <v>88534</v>
      </c>
      <c r="Y71" s="52">
        <v>348973</v>
      </c>
      <c r="DA71" s="63" t="s">
        <v>1399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DA72" s="134"/>
    </row>
    <row r="73" spans="1:105" ht="12" customHeight="1" x14ac:dyDescent="0.25">
      <c r="A73" s="108" t="s">
        <v>53</v>
      </c>
      <c r="B73" s="52"/>
      <c r="C73" s="52">
        <v>20552</v>
      </c>
      <c r="D73" s="52">
        <v>16846</v>
      </c>
      <c r="E73" s="52">
        <v>13687</v>
      </c>
      <c r="F73" s="52">
        <v>20886</v>
      </c>
      <c r="G73" s="52">
        <v>38860</v>
      </c>
      <c r="H73" s="52">
        <v>28001</v>
      </c>
      <c r="I73" s="52">
        <v>24924</v>
      </c>
      <c r="J73" s="52">
        <v>16090</v>
      </c>
      <c r="K73" s="52">
        <v>29538</v>
      </c>
      <c r="L73" s="52">
        <v>34325</v>
      </c>
      <c r="M73" s="52">
        <v>34620</v>
      </c>
      <c r="N73" s="52">
        <v>45774</v>
      </c>
      <c r="O73" s="52">
        <v>40098</v>
      </c>
      <c r="P73" s="52">
        <v>38110</v>
      </c>
      <c r="Q73" s="52">
        <v>29120</v>
      </c>
      <c r="R73" s="52">
        <v>42198</v>
      </c>
      <c r="S73" s="52">
        <v>55578</v>
      </c>
      <c r="T73" s="52">
        <v>62090</v>
      </c>
      <c r="U73" s="52">
        <v>40109</v>
      </c>
      <c r="V73" s="52">
        <v>33776</v>
      </c>
      <c r="W73" s="52">
        <v>30656</v>
      </c>
      <c r="X73" s="52">
        <v>28650</v>
      </c>
      <c r="Y73" s="52">
        <v>16773</v>
      </c>
      <c r="DA73" s="63" t="s">
        <v>1400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305018</v>
      </c>
      <c r="D75" s="52">
        <f t="shared" si="0"/>
        <v>369794</v>
      </c>
      <c r="E75" s="52">
        <f t="shared" si="0"/>
        <v>255522</v>
      </c>
      <c r="F75" s="52">
        <f t="shared" si="0"/>
        <v>349348</v>
      </c>
      <c r="G75" s="52">
        <f t="shared" si="0"/>
        <v>385257</v>
      </c>
      <c r="H75" s="52">
        <f t="shared" si="0"/>
        <v>412180</v>
      </c>
      <c r="I75" s="52">
        <f t="shared" si="0"/>
        <v>285325</v>
      </c>
      <c r="J75" s="52">
        <f t="shared" si="0"/>
        <v>393065</v>
      </c>
      <c r="K75" s="52">
        <f t="shared" si="0"/>
        <v>327872</v>
      </c>
      <c r="L75" s="52">
        <f t="shared" si="0"/>
        <v>377273</v>
      </c>
      <c r="M75" s="52">
        <f t="shared" si="0"/>
        <v>355159</v>
      </c>
      <c r="N75" s="52">
        <f t="shared" si="0"/>
        <v>460008</v>
      </c>
      <c r="O75" s="52">
        <f t="shared" si="0"/>
        <v>350403</v>
      </c>
      <c r="P75" s="52">
        <f t="shared" si="0"/>
        <v>167986</v>
      </c>
      <c r="Q75" s="52">
        <f t="shared" si="0"/>
        <v>220340</v>
      </c>
      <c r="R75" s="52">
        <f t="shared" ref="R75:V75" si="1">R43-R59</f>
        <v>234207</v>
      </c>
      <c r="S75" s="52">
        <f t="shared" si="1"/>
        <v>294703</v>
      </c>
      <c r="T75" s="52">
        <f t="shared" si="1"/>
        <v>295720</v>
      </c>
      <c r="U75" s="52">
        <f t="shared" si="1"/>
        <v>258070</v>
      </c>
      <c r="V75" s="52">
        <f t="shared" si="1"/>
        <v>312488</v>
      </c>
      <c r="W75" s="52">
        <f t="shared" ref="W75:Y75" si="2">W43-W59</f>
        <v>328848</v>
      </c>
      <c r="X75" s="52">
        <f t="shared" si="2"/>
        <v>217919</v>
      </c>
      <c r="Y75" s="52">
        <f t="shared" si="2"/>
        <v>268963</v>
      </c>
      <c r="DA75" s="63" t="s">
        <v>1401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56273</v>
      </c>
      <c r="D76" s="52">
        <f t="shared" si="3"/>
        <v>44994</v>
      </c>
      <c r="E76" s="52">
        <f t="shared" si="3"/>
        <v>48568</v>
      </c>
      <c r="F76" s="52">
        <f t="shared" si="3"/>
        <v>67903</v>
      </c>
      <c r="G76" s="52">
        <f t="shared" si="3"/>
        <v>61726</v>
      </c>
      <c r="H76" s="52">
        <f t="shared" si="3"/>
        <v>62198</v>
      </c>
      <c r="I76" s="52">
        <f t="shared" si="3"/>
        <v>30508</v>
      </c>
      <c r="J76" s="52">
        <f t="shared" si="3"/>
        <v>28578</v>
      </c>
      <c r="K76" s="52">
        <f t="shared" si="3"/>
        <v>46814</v>
      </c>
      <c r="L76" s="52">
        <f t="shared" si="3"/>
        <v>38273</v>
      </c>
      <c r="M76" s="52">
        <f t="shared" si="3"/>
        <v>41831</v>
      </c>
      <c r="N76" s="52">
        <f t="shared" si="3"/>
        <v>35459</v>
      </c>
      <c r="O76" s="52">
        <f t="shared" si="3"/>
        <v>32361</v>
      </c>
      <c r="P76" s="52">
        <f t="shared" si="3"/>
        <v>31733</v>
      </c>
      <c r="Q76" s="52">
        <f t="shared" si="3"/>
        <v>38381</v>
      </c>
      <c r="R76" s="52">
        <f t="shared" ref="R76:V76" si="4">R44-R60</f>
        <v>46987</v>
      </c>
      <c r="S76" s="52">
        <f t="shared" si="4"/>
        <v>53260</v>
      </c>
      <c r="T76" s="52">
        <f t="shared" si="4"/>
        <v>30197</v>
      </c>
      <c r="U76" s="52">
        <f t="shared" si="4"/>
        <v>16627</v>
      </c>
      <c r="V76" s="52">
        <f t="shared" si="4"/>
        <v>5587</v>
      </c>
      <c r="W76" s="52">
        <f t="shared" ref="W76:Y76" si="5">W44-W60</f>
        <v>8391</v>
      </c>
      <c r="X76" s="52">
        <f t="shared" si="5"/>
        <v>19140</v>
      </c>
      <c r="Y76" s="52">
        <f t="shared" si="5"/>
        <v>36600</v>
      </c>
      <c r="DA76" s="63" t="s">
        <v>1402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52</v>
      </c>
      <c r="D77" s="52">
        <f t="shared" si="6"/>
        <v>48</v>
      </c>
      <c r="E77" s="52">
        <f t="shared" si="6"/>
        <v>111</v>
      </c>
      <c r="F77" s="52">
        <f t="shared" si="6"/>
        <v>188</v>
      </c>
      <c r="G77" s="52">
        <f t="shared" si="6"/>
        <v>82</v>
      </c>
      <c r="H77" s="52">
        <f t="shared" si="6"/>
        <v>148</v>
      </c>
      <c r="I77" s="52">
        <f t="shared" si="6"/>
        <v>74</v>
      </c>
      <c r="J77" s="52">
        <f t="shared" si="6"/>
        <v>243</v>
      </c>
      <c r="K77" s="52">
        <f t="shared" si="6"/>
        <v>428</v>
      </c>
      <c r="L77" s="52">
        <f t="shared" si="6"/>
        <v>161</v>
      </c>
      <c r="M77" s="52">
        <f t="shared" si="6"/>
        <v>151</v>
      </c>
      <c r="N77" s="52">
        <f t="shared" si="6"/>
        <v>139</v>
      </c>
      <c r="O77" s="52">
        <f t="shared" si="6"/>
        <v>238</v>
      </c>
      <c r="P77" s="52">
        <f t="shared" si="6"/>
        <v>419</v>
      </c>
      <c r="Q77" s="52">
        <f t="shared" si="6"/>
        <v>350</v>
      </c>
      <c r="R77" s="52">
        <f t="shared" ref="R77:V77" si="7">R45-R61</f>
        <v>697</v>
      </c>
      <c r="S77" s="52">
        <f t="shared" si="7"/>
        <v>367</v>
      </c>
      <c r="T77" s="52">
        <f t="shared" si="7"/>
        <v>367</v>
      </c>
      <c r="U77" s="52">
        <f t="shared" si="7"/>
        <v>149</v>
      </c>
      <c r="V77" s="52">
        <f t="shared" si="7"/>
        <v>84</v>
      </c>
      <c r="W77" s="52">
        <f t="shared" ref="W77:Y77" si="8">W45-W61</f>
        <v>13</v>
      </c>
      <c r="X77" s="52">
        <f t="shared" si="8"/>
        <v>196</v>
      </c>
      <c r="Y77" s="52">
        <f t="shared" si="8"/>
        <v>147</v>
      </c>
      <c r="DA77" s="63" t="s">
        <v>1403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270168</v>
      </c>
      <c r="D78" s="52">
        <f t="shared" si="9"/>
        <v>268504</v>
      </c>
      <c r="E78" s="52">
        <f t="shared" si="9"/>
        <v>341118</v>
      </c>
      <c r="F78" s="52">
        <f t="shared" si="9"/>
        <v>364674</v>
      </c>
      <c r="G78" s="52">
        <f t="shared" si="9"/>
        <v>346739</v>
      </c>
      <c r="H78" s="52">
        <f t="shared" si="9"/>
        <v>350867</v>
      </c>
      <c r="I78" s="52">
        <f t="shared" si="9"/>
        <v>167668</v>
      </c>
      <c r="J78" s="52">
        <f t="shared" si="9"/>
        <v>213218</v>
      </c>
      <c r="K78" s="52">
        <f t="shared" si="9"/>
        <v>214839</v>
      </c>
      <c r="L78" s="52">
        <f t="shared" si="9"/>
        <v>319490</v>
      </c>
      <c r="M78" s="52">
        <f t="shared" si="9"/>
        <v>307929</v>
      </c>
      <c r="N78" s="52">
        <f t="shared" si="9"/>
        <v>265798</v>
      </c>
      <c r="O78" s="52">
        <f t="shared" si="9"/>
        <v>138317</v>
      </c>
      <c r="P78" s="52">
        <f t="shared" si="9"/>
        <v>75384</v>
      </c>
      <c r="Q78" s="52">
        <f t="shared" si="9"/>
        <v>112648</v>
      </c>
      <c r="R78" s="52">
        <f t="shared" ref="R78:V78" si="10">R46-R62</f>
        <v>168386</v>
      </c>
      <c r="S78" s="52">
        <f t="shared" si="10"/>
        <v>209084</v>
      </c>
      <c r="T78" s="52">
        <f t="shared" si="10"/>
        <v>136261</v>
      </c>
      <c r="U78" s="52">
        <f t="shared" si="10"/>
        <v>112280</v>
      </c>
      <c r="V78" s="52">
        <f t="shared" si="10"/>
        <v>86370</v>
      </c>
      <c r="W78" s="52">
        <f t="shared" ref="W78:Y78" si="11">W46-W62</f>
        <v>50246</v>
      </c>
      <c r="X78" s="52">
        <f t="shared" si="11"/>
        <v>51646</v>
      </c>
      <c r="Y78" s="52">
        <f t="shared" si="11"/>
        <v>80019</v>
      </c>
      <c r="DA78" s="63" t="s">
        <v>1404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32590</v>
      </c>
      <c r="D79" s="52">
        <f t="shared" si="12"/>
        <v>26879</v>
      </c>
      <c r="E79" s="52">
        <f t="shared" si="12"/>
        <v>57986</v>
      </c>
      <c r="F79" s="52">
        <f t="shared" si="12"/>
        <v>30728</v>
      </c>
      <c r="G79" s="52">
        <f t="shared" si="12"/>
        <v>52680</v>
      </c>
      <c r="H79" s="52">
        <f t="shared" si="12"/>
        <v>78278</v>
      </c>
      <c r="I79" s="52">
        <f t="shared" si="12"/>
        <v>68215</v>
      </c>
      <c r="J79" s="52">
        <f t="shared" si="12"/>
        <v>67678</v>
      </c>
      <c r="K79" s="52">
        <f t="shared" si="12"/>
        <v>180030</v>
      </c>
      <c r="L79" s="52">
        <f t="shared" si="12"/>
        <v>118267</v>
      </c>
      <c r="M79" s="52">
        <f t="shared" si="12"/>
        <v>123247</v>
      </c>
      <c r="N79" s="52">
        <f t="shared" si="12"/>
        <v>94301</v>
      </c>
      <c r="O79" s="52">
        <f t="shared" si="12"/>
        <v>142256</v>
      </c>
      <c r="P79" s="52">
        <f t="shared" si="12"/>
        <v>120187</v>
      </c>
      <c r="Q79" s="52">
        <f t="shared" si="12"/>
        <v>156661</v>
      </c>
      <c r="R79" s="52">
        <f t="shared" ref="R79:V79" si="13">R47-R63</f>
        <v>155523</v>
      </c>
      <c r="S79" s="52">
        <f t="shared" si="13"/>
        <v>128101</v>
      </c>
      <c r="T79" s="52">
        <f t="shared" si="13"/>
        <v>113912</v>
      </c>
      <c r="U79" s="52">
        <f t="shared" si="13"/>
        <v>91725</v>
      </c>
      <c r="V79" s="52">
        <f t="shared" si="13"/>
        <v>40952</v>
      </c>
      <c r="W79" s="52">
        <f t="shared" ref="W79:Y79" si="14">W47-W63</f>
        <v>55123</v>
      </c>
      <c r="X79" s="52">
        <f t="shared" si="14"/>
        <v>54454</v>
      </c>
      <c r="Y79" s="52">
        <f t="shared" si="14"/>
        <v>67339</v>
      </c>
      <c r="DA79" s="63" t="s">
        <v>1405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DA80" s="134"/>
    </row>
    <row r="81" spans="1:105" ht="12" customHeight="1" x14ac:dyDescent="0.25">
      <c r="A81" s="108" t="s">
        <v>51</v>
      </c>
      <c r="B81" s="52"/>
      <c r="C81" s="52">
        <v>208675</v>
      </c>
      <c r="D81" s="52">
        <v>215124</v>
      </c>
      <c r="E81" s="52">
        <v>172689</v>
      </c>
      <c r="F81" s="52">
        <v>218387</v>
      </c>
      <c r="G81" s="52">
        <v>235504</v>
      </c>
      <c r="H81" s="52">
        <v>242802</v>
      </c>
      <c r="I81" s="52">
        <v>152304</v>
      </c>
      <c r="J81" s="52">
        <v>176046</v>
      </c>
      <c r="K81" s="52">
        <v>195567</v>
      </c>
      <c r="L81" s="52">
        <v>213671</v>
      </c>
      <c r="M81" s="52">
        <v>221945</v>
      </c>
      <c r="N81" s="52">
        <v>241583</v>
      </c>
      <c r="O81" s="52">
        <v>227371</v>
      </c>
      <c r="P81" s="52">
        <v>144643</v>
      </c>
      <c r="Q81" s="52">
        <v>138655</v>
      </c>
      <c r="R81" s="52">
        <v>149479</v>
      </c>
      <c r="S81" s="52">
        <v>149329</v>
      </c>
      <c r="T81" s="52">
        <v>138008</v>
      </c>
      <c r="U81" s="52">
        <v>112740</v>
      </c>
      <c r="V81" s="52">
        <v>150554</v>
      </c>
      <c r="W81" s="52">
        <v>149926</v>
      </c>
      <c r="X81" s="52">
        <v>94522</v>
      </c>
      <c r="Y81" s="52">
        <v>137744</v>
      </c>
      <c r="DA81" s="63" t="s">
        <v>1406</v>
      </c>
    </row>
    <row r="82" spans="1:105" ht="12" customHeight="1" x14ac:dyDescent="0.25">
      <c r="A82" s="108" t="s">
        <v>50</v>
      </c>
      <c r="B82" s="52"/>
      <c r="C82" s="52">
        <v>395831</v>
      </c>
      <c r="D82" s="52">
        <v>385283</v>
      </c>
      <c r="E82" s="52">
        <v>270686</v>
      </c>
      <c r="F82" s="52">
        <v>379888</v>
      </c>
      <c r="G82" s="52">
        <v>518212</v>
      </c>
      <c r="H82" s="52">
        <v>573866</v>
      </c>
      <c r="I82" s="52">
        <v>333451</v>
      </c>
      <c r="J82" s="52">
        <v>328801</v>
      </c>
      <c r="K82" s="52">
        <v>376912</v>
      </c>
      <c r="L82" s="52">
        <v>349334</v>
      </c>
      <c r="M82" s="52">
        <v>331451</v>
      </c>
      <c r="N82" s="52">
        <v>460010</v>
      </c>
      <c r="O82" s="52">
        <v>393448</v>
      </c>
      <c r="P82" s="52">
        <v>305733</v>
      </c>
      <c r="Q82" s="52">
        <v>324904</v>
      </c>
      <c r="R82" s="52">
        <v>293313</v>
      </c>
      <c r="S82" s="52">
        <v>323036</v>
      </c>
      <c r="T82" s="52">
        <v>218595</v>
      </c>
      <c r="U82" s="52">
        <v>326411</v>
      </c>
      <c r="V82" s="52">
        <v>331822</v>
      </c>
      <c r="W82" s="52">
        <v>65967</v>
      </c>
      <c r="X82" s="52">
        <v>349165</v>
      </c>
      <c r="Y82" s="52">
        <v>425283</v>
      </c>
      <c r="DA82" s="63" t="s">
        <v>1407</v>
      </c>
    </row>
    <row r="83" spans="1:105" ht="12" customHeight="1" x14ac:dyDescent="0.25">
      <c r="A83" s="115" t="s">
        <v>120</v>
      </c>
      <c r="B83" s="36"/>
      <c r="C83" s="36">
        <v>392387</v>
      </c>
      <c r="D83" s="36">
        <v>439171</v>
      </c>
      <c r="E83" s="36">
        <v>609041</v>
      </c>
      <c r="F83" s="36">
        <v>584963</v>
      </c>
      <c r="G83" s="36">
        <v>512840</v>
      </c>
      <c r="H83" s="36">
        <v>607094</v>
      </c>
      <c r="I83" s="36">
        <v>316162</v>
      </c>
      <c r="J83" s="36">
        <v>446695</v>
      </c>
      <c r="K83" s="36">
        <v>576617</v>
      </c>
      <c r="L83" s="36">
        <v>681079</v>
      </c>
      <c r="M83" s="36">
        <v>621931</v>
      </c>
      <c r="N83" s="36">
        <v>539363</v>
      </c>
      <c r="O83" s="36">
        <v>421951</v>
      </c>
      <c r="P83" s="36">
        <v>321045</v>
      </c>
      <c r="Q83" s="36">
        <v>423626</v>
      </c>
      <c r="R83" s="36">
        <v>480539</v>
      </c>
      <c r="S83" s="36">
        <v>482851</v>
      </c>
      <c r="T83" s="36">
        <v>341845</v>
      </c>
      <c r="U83" s="36">
        <v>335532</v>
      </c>
      <c r="V83" s="36">
        <v>265240</v>
      </c>
      <c r="W83" s="36">
        <v>149589</v>
      </c>
      <c r="X83" s="36">
        <v>157795</v>
      </c>
      <c r="Y83" s="36">
        <v>183028</v>
      </c>
      <c r="DA83" s="60" t="s">
        <v>1408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X86" s="140">
        <v>2022</v>
      </c>
      <c r="Y86" s="140">
        <v>2023</v>
      </c>
      <c r="DA86" s="143"/>
    </row>
    <row r="87" spans="1:105" ht="12" customHeight="1" x14ac:dyDescent="0.25">
      <c r="A87" s="116" t="s">
        <v>196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DA87" s="129" t="s">
        <v>1485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X88" s="128">
        <f>RES_hhdet_numvin!X4</f>
        <v>0</v>
      </c>
      <c r="Y88" s="128">
        <f>RES_hhdet_numvin!Y4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138476</v>
      </c>
      <c r="K89" s="52">
        <f>RES_hhdet_numvin!K5</f>
        <v>236383</v>
      </c>
      <c r="L89" s="52">
        <f>RES_hhdet_numvin!L5</f>
        <v>345732</v>
      </c>
      <c r="M89" s="52">
        <f>RES_hhdet_numvin!M5</f>
        <v>368620</v>
      </c>
      <c r="N89" s="52">
        <f>RES_hhdet_numvin!N5</f>
        <v>495725</v>
      </c>
      <c r="O89" s="52">
        <f>RES_hhdet_numvin!O5</f>
        <v>376759</v>
      </c>
      <c r="P89" s="52">
        <f>RES_hhdet_numvin!P5</f>
        <v>232017</v>
      </c>
      <c r="Q89" s="52">
        <f>RES_hhdet_numvin!Q5</f>
        <v>299887</v>
      </c>
      <c r="R89" s="52">
        <f>RES_hhdet_numvin!R5</f>
        <v>274589</v>
      </c>
      <c r="S89" s="52">
        <f>RES_hhdet_numvin!S5</f>
        <v>323242</v>
      </c>
      <c r="T89" s="52">
        <f>RES_hhdet_numvin!T5</f>
        <v>44872</v>
      </c>
      <c r="U89" s="52">
        <f>RES_hhdet_numvin!U5</f>
        <v>277948</v>
      </c>
      <c r="V89" s="52">
        <f>RES_hhdet_numvin!V5</f>
        <v>316342</v>
      </c>
      <c r="W89" s="52">
        <f>RES_hhdet_numvin!W5</f>
        <v>80076</v>
      </c>
      <c r="X89" s="52">
        <f>RES_hhdet_numvin!X5</f>
        <v>126766</v>
      </c>
      <c r="Y89" s="52">
        <f>RES_hhdet_numvin!Y5</f>
        <v>687460</v>
      </c>
      <c r="DA89" s="63" t="s">
        <v>1486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X90" s="138">
        <f>RES_hhdet_numvin!X6</f>
        <v>0</v>
      </c>
      <c r="Y90" s="138">
        <f>RES_hhdet_numvin!Y6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X91" s="126">
        <f>RES_hhdet_numvin!X7</f>
        <v>0</v>
      </c>
      <c r="Y91" s="126">
        <f>RES_hhdet_numvin!Y7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16667</v>
      </c>
      <c r="S92" s="52">
        <f>RES_hhdet_numvin!S8</f>
        <v>32372</v>
      </c>
      <c r="T92" s="52">
        <f>RES_hhdet_numvin!T8</f>
        <v>39225</v>
      </c>
      <c r="U92" s="52">
        <f>RES_hhdet_numvin!U8</f>
        <v>35639</v>
      </c>
      <c r="V92" s="52">
        <f>RES_hhdet_numvin!V8</f>
        <v>36859</v>
      </c>
      <c r="W92" s="52">
        <f>RES_hhdet_numvin!W8</f>
        <v>28590</v>
      </c>
      <c r="X92" s="52">
        <f>RES_hhdet_numvin!X8</f>
        <v>29943</v>
      </c>
      <c r="Y92" s="52">
        <f>RES_hhdet_numvin!Y8</f>
        <v>24165</v>
      </c>
      <c r="DA92" s="63" t="s">
        <v>1487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X93" s="126">
        <f>RES_hhdet_numvin!X9</f>
        <v>0</v>
      </c>
      <c r="Y93" s="126">
        <f>RES_hhdet_numvin!Y9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49225</v>
      </c>
      <c r="K94" s="52">
        <f>RES_hhdet_numvin!K10</f>
        <v>66949</v>
      </c>
      <c r="L94" s="52">
        <f>RES_hhdet_numvin!L10</f>
        <v>111804</v>
      </c>
      <c r="M94" s="52">
        <f>RES_hhdet_numvin!M10</f>
        <v>118826</v>
      </c>
      <c r="N94" s="52">
        <f>RES_hhdet_numvin!N10</f>
        <v>259578</v>
      </c>
      <c r="O94" s="52">
        <f>RES_hhdet_numvin!O10</f>
        <v>190804</v>
      </c>
      <c r="P94" s="52">
        <f>RES_hhdet_numvin!P10</f>
        <v>129735</v>
      </c>
      <c r="Q94" s="52">
        <f>RES_hhdet_numvin!Q10</f>
        <v>187023</v>
      </c>
      <c r="R94" s="52">
        <f>RES_hhdet_numvin!R10</f>
        <v>181916</v>
      </c>
      <c r="S94" s="52">
        <f>RES_hhdet_numvin!S10</f>
        <v>236522</v>
      </c>
      <c r="T94" s="52">
        <f>RES_hhdet_numvin!T10</f>
        <v>190362</v>
      </c>
      <c r="U94" s="52">
        <f>RES_hhdet_numvin!U10</f>
        <v>271436</v>
      </c>
      <c r="V94" s="52">
        <f>RES_hhdet_numvin!V10</f>
        <v>352329</v>
      </c>
      <c r="W94" s="52">
        <f>RES_hhdet_numvin!W10</f>
        <v>304779</v>
      </c>
      <c r="X94" s="52">
        <f>RES_hhdet_numvin!X10</f>
        <v>206635</v>
      </c>
      <c r="Y94" s="52">
        <f>RES_hhdet_numvin!Y10</f>
        <v>538788</v>
      </c>
      <c r="DA94" s="63" t="s">
        <v>1488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14794</v>
      </c>
      <c r="S95" s="52">
        <f>RES_hhdet_numvin!S11</f>
        <v>32099</v>
      </c>
      <c r="T95" s="52">
        <f>RES_hhdet_numvin!T11</f>
        <v>21390</v>
      </c>
      <c r="U95" s="52">
        <f>RES_hhdet_numvin!U11</f>
        <v>12150</v>
      </c>
      <c r="V95" s="52">
        <f>RES_hhdet_numvin!V11</f>
        <v>5141</v>
      </c>
      <c r="W95" s="52">
        <f>RES_hhdet_numvin!W11</f>
        <v>8976</v>
      </c>
      <c r="X95" s="52">
        <f>RES_hhdet_numvin!X11</f>
        <v>20970</v>
      </c>
      <c r="Y95" s="52">
        <f>RES_hhdet_numvin!Y11</f>
        <v>43907</v>
      </c>
      <c r="DA95" s="63" t="s">
        <v>1489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213</v>
      </c>
      <c r="S96" s="52">
        <f>RES_hhdet_numvin!S12</f>
        <v>237</v>
      </c>
      <c r="T96" s="52">
        <f>RES_hhdet_numvin!T12</f>
        <v>226</v>
      </c>
      <c r="U96" s="52">
        <f>RES_hhdet_numvin!U12</f>
        <v>92</v>
      </c>
      <c r="V96" s="52">
        <f>RES_hhdet_numvin!V12</f>
        <v>76</v>
      </c>
      <c r="W96" s="52">
        <f>RES_hhdet_numvin!W12</f>
        <v>14</v>
      </c>
      <c r="X96" s="52">
        <f>RES_hhdet_numvin!X12</f>
        <v>207</v>
      </c>
      <c r="Y96" s="52">
        <f>RES_hhdet_numvin!Y12</f>
        <v>271</v>
      </c>
      <c r="DA96" s="63" t="s">
        <v>1490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X97" s="52">
        <f>RES_hhdet_numvin!X13</f>
        <v>0</v>
      </c>
      <c r="Y97" s="52">
        <f>RES_hhdet_numvin!Y13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X98" s="52">
        <f>RES_hhdet_numvin!X14</f>
        <v>0</v>
      </c>
      <c r="Y98" s="52">
        <f>RES_hhdet_numvin!Y14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42186</v>
      </c>
      <c r="S99" s="138">
        <f>RES_hhdet_numvin!S15</f>
        <v>93078</v>
      </c>
      <c r="T99" s="138">
        <f>RES_hhdet_numvin!T15</f>
        <v>89563</v>
      </c>
      <c r="U99" s="138">
        <f>RES_hhdet_numvin!U15</f>
        <v>72411</v>
      </c>
      <c r="V99" s="138">
        <f>RES_hhdet_numvin!V15</f>
        <v>67402</v>
      </c>
      <c r="W99" s="138">
        <f>RES_hhdet_numvin!W15</f>
        <v>52002</v>
      </c>
      <c r="X99" s="138">
        <f>RES_hhdet_numvin!X15</f>
        <v>66778</v>
      </c>
      <c r="Y99" s="138">
        <f>RES_hhdet_numvin!Y15</f>
        <v>111519</v>
      </c>
      <c r="DA99" s="63" t="s">
        <v>1491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34605</v>
      </c>
      <c r="S100" s="138">
        <f>RES_hhdet_numvin!S16</f>
        <v>60740</v>
      </c>
      <c r="T100" s="138">
        <f>RES_hhdet_numvin!T16</f>
        <v>55788</v>
      </c>
      <c r="U100" s="138">
        <f>RES_hhdet_numvin!U16</f>
        <v>58406</v>
      </c>
      <c r="V100" s="138">
        <f>RES_hhdet_numvin!V16</f>
        <v>36751</v>
      </c>
      <c r="W100" s="138">
        <f>RES_hhdet_numvin!W16</f>
        <v>60386</v>
      </c>
      <c r="X100" s="138">
        <f>RES_hhdet_numvin!X16</f>
        <v>68735</v>
      </c>
      <c r="Y100" s="138">
        <f>RES_hhdet_numvin!Y16</f>
        <v>97070</v>
      </c>
      <c r="DA100" s="63" t="s">
        <v>1492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X101" s="138">
        <f>RES_hhdet_numvin!X17</f>
        <v>0</v>
      </c>
      <c r="Y101" s="138">
        <f>RES_hhdet_numvin!Y17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X102" s="138">
        <f>RES_hhdet_numvin!X18</f>
        <v>0</v>
      </c>
      <c r="Y102" s="138">
        <f>RES_hhdet_numvin!Y18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X103" s="126">
        <f>RES_hhdet_numvin!X19</f>
        <v>0</v>
      </c>
      <c r="Y103" s="126">
        <f>RES_hhdet_numvin!Y19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40202</v>
      </c>
      <c r="S104" s="52">
        <f>RES_hhdet_numvin!S20</f>
        <v>65513</v>
      </c>
      <c r="T104" s="52">
        <f>RES_hhdet_numvin!T20</f>
        <v>71442</v>
      </c>
      <c r="U104" s="52">
        <f>RES_hhdet_numvin!U20</f>
        <v>77496</v>
      </c>
      <c r="V104" s="52">
        <f>RES_hhdet_numvin!V20</f>
        <v>131209</v>
      </c>
      <c r="W104" s="52">
        <f>RES_hhdet_numvin!W20</f>
        <v>140838</v>
      </c>
      <c r="X104" s="52">
        <f>RES_hhdet_numvin!X20</f>
        <v>91792</v>
      </c>
      <c r="Y104" s="52">
        <f>RES_hhdet_numvin!Y20</f>
        <v>163960</v>
      </c>
      <c r="DA104" s="63" t="s">
        <v>1493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106959</v>
      </c>
      <c r="S105" s="52">
        <f>RES_hhdet_numvin!S21</f>
        <v>203777</v>
      </c>
      <c r="T105" s="52">
        <f>RES_hhdet_numvin!T21</f>
        <v>151530</v>
      </c>
      <c r="U105" s="52">
        <f>RES_hhdet_numvin!U21</f>
        <v>318903</v>
      </c>
      <c r="V105" s="52">
        <f>RES_hhdet_numvin!V21</f>
        <v>360364</v>
      </c>
      <c r="W105" s="52">
        <f>RES_hhdet_numvin!W21</f>
        <v>64190</v>
      </c>
      <c r="X105" s="52">
        <f>RES_hhdet_numvin!X21</f>
        <v>342249</v>
      </c>
      <c r="Y105" s="52">
        <f>RES_hhdet_numvin!Y21</f>
        <v>675151</v>
      </c>
      <c r="DA105" s="63" t="s">
        <v>1494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136673</v>
      </c>
      <c r="S106" s="36">
        <f>RES_hhdet_numvin!S22</f>
        <v>255314</v>
      </c>
      <c r="T106" s="36">
        <f>RES_hhdet_numvin!T22</f>
        <v>213997</v>
      </c>
      <c r="U106" s="36">
        <f>RES_hhdet_numvin!U22</f>
        <v>228611</v>
      </c>
      <c r="V106" s="36">
        <f>RES_hhdet_numvin!V22</f>
        <v>196136</v>
      </c>
      <c r="W106" s="36">
        <f>RES_hhdet_numvin!W22</f>
        <v>153805</v>
      </c>
      <c r="X106" s="36">
        <f>RES_hhdet_numvin!X22</f>
        <v>189352</v>
      </c>
      <c r="Y106" s="36">
        <f>RES_hhdet_numvin!Y22</f>
        <v>245431</v>
      </c>
      <c r="DA106" s="60" t="s">
        <v>1495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9272.9989257779835</v>
      </c>
      <c r="C110" s="117">
        <f t="shared" si="15"/>
        <v>9585.416104595397</v>
      </c>
      <c r="D110" s="117">
        <f t="shared" si="15"/>
        <v>9836.3430089387039</v>
      </c>
      <c r="E110" s="117">
        <f t="shared" si="15"/>
        <v>9790.9091541504549</v>
      </c>
      <c r="F110" s="117">
        <f t="shared" si="15"/>
        <v>9885.138908011395</v>
      </c>
      <c r="G110" s="117">
        <f t="shared" si="15"/>
        <v>10202.203704971869</v>
      </c>
      <c r="H110" s="117">
        <f t="shared" si="15"/>
        <v>11245.552004715779</v>
      </c>
      <c r="I110" s="117">
        <f t="shared" si="15"/>
        <v>10146.705873324827</v>
      </c>
      <c r="J110" s="117">
        <f t="shared" si="15"/>
        <v>10743.614662427241</v>
      </c>
      <c r="K110" s="117">
        <f t="shared" si="15"/>
        <v>10957.762049121331</v>
      </c>
      <c r="L110" s="117">
        <f t="shared" si="15"/>
        <v>12575.220253650636</v>
      </c>
      <c r="M110" s="117">
        <f t="shared" si="15"/>
        <v>11053.068270194393</v>
      </c>
      <c r="N110" s="117">
        <f t="shared" si="15"/>
        <v>11279.680571355928</v>
      </c>
      <c r="O110" s="117">
        <f t="shared" si="15"/>
        <v>10852.276094294955</v>
      </c>
      <c r="P110" s="117">
        <f t="shared" si="15"/>
        <v>9768.1946934872776</v>
      </c>
      <c r="Q110" s="117">
        <f t="shared" si="15"/>
        <v>9648.1500665542935</v>
      </c>
      <c r="R110" s="117">
        <f t="shared" ref="R110:V110" si="16">R111+R114+R116+R126</f>
        <v>9934.6267968855573</v>
      </c>
      <c r="S110" s="117">
        <f t="shared" si="16"/>
        <v>9902.8200287005329</v>
      </c>
      <c r="T110" s="117">
        <f t="shared" si="16"/>
        <v>9291.0821833303125</v>
      </c>
      <c r="U110" s="117">
        <f t="shared" si="16"/>
        <v>7586.5492412925578</v>
      </c>
      <c r="V110" s="117">
        <f t="shared" si="16"/>
        <v>7686.7970345103067</v>
      </c>
      <c r="W110" s="117">
        <f t="shared" ref="W110:Y110" si="17">W111+W114+W116+W126</f>
        <v>7241.8933407443756</v>
      </c>
      <c r="X110" s="117">
        <f t="shared" si="17"/>
        <v>6182.0907639965008</v>
      </c>
      <c r="Y110" s="117">
        <f t="shared" si="17"/>
        <v>5725.3084840874371</v>
      </c>
      <c r="DA110" s="129" t="s">
        <v>1572</v>
      </c>
    </row>
    <row r="111" spans="1:105" ht="12" customHeight="1" x14ac:dyDescent="0.25">
      <c r="A111" s="121" t="s">
        <v>57</v>
      </c>
      <c r="B111" s="122">
        <f t="shared" ref="B111:Q111" si="18">SUM(B112:B113)</f>
        <v>7798.2881345011501</v>
      </c>
      <c r="C111" s="122">
        <f t="shared" si="18"/>
        <v>8147.7175424759726</v>
      </c>
      <c r="D111" s="122">
        <f t="shared" si="18"/>
        <v>8342.6825018133623</v>
      </c>
      <c r="E111" s="122">
        <f t="shared" si="18"/>
        <v>8157.6769136122375</v>
      </c>
      <c r="F111" s="122">
        <f t="shared" si="18"/>
        <v>8207.5010995597804</v>
      </c>
      <c r="G111" s="122">
        <f t="shared" si="18"/>
        <v>8531.9592547070024</v>
      </c>
      <c r="H111" s="122">
        <f t="shared" si="18"/>
        <v>9472.2873624213225</v>
      </c>
      <c r="I111" s="122">
        <f t="shared" si="18"/>
        <v>8431.7850321299575</v>
      </c>
      <c r="J111" s="122">
        <f t="shared" si="18"/>
        <v>8943.8217403498402</v>
      </c>
      <c r="K111" s="122">
        <f t="shared" si="18"/>
        <v>9119.0335054665065</v>
      </c>
      <c r="L111" s="122">
        <f t="shared" si="18"/>
        <v>10668.283632844015</v>
      </c>
      <c r="M111" s="122">
        <f t="shared" si="18"/>
        <v>9208.9808575668758</v>
      </c>
      <c r="N111" s="122">
        <f t="shared" si="18"/>
        <v>9449.7583783998853</v>
      </c>
      <c r="O111" s="122">
        <f t="shared" si="18"/>
        <v>9094.0882666214638</v>
      </c>
      <c r="P111" s="122">
        <f t="shared" si="18"/>
        <v>8058.1235107184784</v>
      </c>
      <c r="Q111" s="122">
        <f t="shared" si="18"/>
        <v>7964.9592935387409</v>
      </c>
      <c r="R111" s="122">
        <f t="shared" ref="R111:V111" si="19">SUM(R112:R113)</f>
        <v>8283.0751518129691</v>
      </c>
      <c r="S111" s="122">
        <f t="shared" si="19"/>
        <v>8279.6295485017272</v>
      </c>
      <c r="T111" s="122">
        <f t="shared" si="19"/>
        <v>7787.8315337661488</v>
      </c>
      <c r="U111" s="122">
        <f t="shared" si="19"/>
        <v>6273.8430652017441</v>
      </c>
      <c r="V111" s="122">
        <f t="shared" si="19"/>
        <v>6416.0069932464858</v>
      </c>
      <c r="W111" s="122">
        <f t="shared" ref="W111:Y111" si="20">SUM(W112:W113)</f>
        <v>6133.939456939037</v>
      </c>
      <c r="X111" s="122">
        <f t="shared" si="20"/>
        <v>5270.0153770958959</v>
      </c>
      <c r="Y111" s="122">
        <f t="shared" si="20"/>
        <v>4940.7296621039841</v>
      </c>
      <c r="DA111" s="130" t="s">
        <v>1573</v>
      </c>
    </row>
    <row r="112" spans="1:105" ht="12" customHeight="1" x14ac:dyDescent="0.25">
      <c r="A112" s="97" t="s">
        <v>51</v>
      </c>
      <c r="B112" s="98">
        <v>7757.1938617895994</v>
      </c>
      <c r="C112" s="98">
        <v>8105.1536936079401</v>
      </c>
      <c r="D112" s="98">
        <v>8300.3200056657333</v>
      </c>
      <c r="E112" s="98">
        <v>8116.5694880682559</v>
      </c>
      <c r="F112" s="98">
        <v>8166.8552611554487</v>
      </c>
      <c r="G112" s="98">
        <v>8490.2364363101278</v>
      </c>
      <c r="H112" s="98">
        <v>9426.1366834024484</v>
      </c>
      <c r="I112" s="98">
        <v>8391.1872065486859</v>
      </c>
      <c r="J112" s="98">
        <v>8901.0431761812633</v>
      </c>
      <c r="K112" s="98">
        <v>9075.5613437451793</v>
      </c>
      <c r="L112" s="98">
        <v>10616.72378029185</v>
      </c>
      <c r="M112" s="98">
        <v>9165.2913239331101</v>
      </c>
      <c r="N112" s="98">
        <v>9405.0227851235759</v>
      </c>
      <c r="O112" s="98">
        <v>9051.1280054529216</v>
      </c>
      <c r="P112" s="98">
        <v>8020.924002880949</v>
      </c>
      <c r="Q112" s="98">
        <v>7928.2913867664947</v>
      </c>
      <c r="R112" s="98">
        <v>8245.0192615524866</v>
      </c>
      <c r="S112" s="98">
        <v>8241.638353915534</v>
      </c>
      <c r="T112" s="98">
        <v>7751.6606367064533</v>
      </c>
      <c r="U112" s="98">
        <v>6244.9745616630689</v>
      </c>
      <c r="V112" s="98">
        <v>6386.3114280033205</v>
      </c>
      <c r="W112" s="98">
        <v>6105.7925599188138</v>
      </c>
      <c r="X112" s="98">
        <v>5246.4686884337762</v>
      </c>
      <c r="Y112" s="98">
        <v>4918.7520451200035</v>
      </c>
      <c r="DA112" s="63" t="s">
        <v>1574</v>
      </c>
    </row>
    <row r="113" spans="1:105" ht="12" customHeight="1" x14ac:dyDescent="0.25">
      <c r="A113" s="97" t="s">
        <v>53</v>
      </c>
      <c r="B113" s="98">
        <v>41.094272711550538</v>
      </c>
      <c r="C113" s="98">
        <v>42.563848868032203</v>
      </c>
      <c r="D113" s="98">
        <v>42.362496147628974</v>
      </c>
      <c r="E113" s="98">
        <v>41.107425543981428</v>
      </c>
      <c r="F113" s="98">
        <v>40.645838404332352</v>
      </c>
      <c r="G113" s="98">
        <v>41.72281839687377</v>
      </c>
      <c r="H113" s="98">
        <v>46.150679018873667</v>
      </c>
      <c r="I113" s="98">
        <v>40.597825581272332</v>
      </c>
      <c r="J113" s="98">
        <v>42.778564168576871</v>
      </c>
      <c r="K113" s="98">
        <v>43.472161721327296</v>
      </c>
      <c r="L113" s="98">
        <v>51.559852552165424</v>
      </c>
      <c r="M113" s="98">
        <v>43.689533633765947</v>
      </c>
      <c r="N113" s="98">
        <v>44.7355932763097</v>
      </c>
      <c r="O113" s="98">
        <v>42.960261168542182</v>
      </c>
      <c r="P113" s="98">
        <v>37.199507837529538</v>
      </c>
      <c r="Q113" s="98">
        <v>36.667906772246518</v>
      </c>
      <c r="R113" s="98">
        <v>38.055890260482045</v>
      </c>
      <c r="S113" s="98">
        <v>37.99119458619284</v>
      </c>
      <c r="T113" s="98">
        <v>36.170897059695506</v>
      </c>
      <c r="U113" s="98">
        <v>28.868503538675608</v>
      </c>
      <c r="V113" s="98">
        <v>29.6955652431649</v>
      </c>
      <c r="W113" s="98">
        <v>28.146897020222951</v>
      </c>
      <c r="X113" s="98">
        <v>23.546688662119582</v>
      </c>
      <c r="Y113" s="98">
        <v>21.977616983980798</v>
      </c>
      <c r="DA113" s="63" t="s">
        <v>1575</v>
      </c>
    </row>
    <row r="114" spans="1:105" ht="12" customHeight="1" x14ac:dyDescent="0.25">
      <c r="A114" s="121" t="s">
        <v>92</v>
      </c>
      <c r="B114" s="122">
        <f t="shared" ref="B114:Y114" si="21">B115</f>
        <v>3.5891711601975804</v>
      </c>
      <c r="C114" s="122">
        <f t="shared" si="21"/>
        <v>4.137314841396357</v>
      </c>
      <c r="D114" s="122">
        <f t="shared" si="21"/>
        <v>3.4672300938331837</v>
      </c>
      <c r="E114" s="122">
        <f t="shared" si="21"/>
        <v>6.7246507571029621</v>
      </c>
      <c r="F114" s="122">
        <f t="shared" si="21"/>
        <v>3.7096583750103633</v>
      </c>
      <c r="G114" s="122">
        <f t="shared" si="21"/>
        <v>4.6379768607681591</v>
      </c>
      <c r="H114" s="122">
        <f t="shared" si="21"/>
        <v>5.6580000401305961</v>
      </c>
      <c r="I114" s="122">
        <f t="shared" si="21"/>
        <v>4.5144526401500675</v>
      </c>
      <c r="J114" s="122">
        <f t="shared" si="21"/>
        <v>4.6825793959813371</v>
      </c>
      <c r="K114" s="122">
        <f t="shared" si="21"/>
        <v>5.8173458297186578</v>
      </c>
      <c r="L114" s="122">
        <f t="shared" si="21"/>
        <v>6.6757589204294732</v>
      </c>
      <c r="M114" s="122">
        <f t="shared" si="21"/>
        <v>6.4674342262576223</v>
      </c>
      <c r="N114" s="122">
        <f t="shared" si="21"/>
        <v>7.5542262249636813</v>
      </c>
      <c r="O114" s="122">
        <f t="shared" si="21"/>
        <v>6.1585158659327988</v>
      </c>
      <c r="P114" s="122">
        <f t="shared" si="21"/>
        <v>5.3354376872876577</v>
      </c>
      <c r="Q114" s="122">
        <f t="shared" si="21"/>
        <v>7.3088998253061987</v>
      </c>
      <c r="R114" s="122">
        <f t="shared" si="21"/>
        <v>6.6834302491318613</v>
      </c>
      <c r="S114" s="122">
        <f t="shared" si="21"/>
        <v>6.9729447900140249</v>
      </c>
      <c r="T114" s="122">
        <f t="shared" si="21"/>
        <v>6.4308280407565501</v>
      </c>
      <c r="U114" s="122">
        <f t="shared" si="21"/>
        <v>6.7269794512381553</v>
      </c>
      <c r="V114" s="122">
        <f t="shared" si="21"/>
        <v>5.2309857652355047</v>
      </c>
      <c r="W114" s="122">
        <f t="shared" si="21"/>
        <v>5.0024944934303512</v>
      </c>
      <c r="X114" s="122">
        <f t="shared" si="21"/>
        <v>4.3017314878763715</v>
      </c>
      <c r="Y114" s="122">
        <f t="shared" si="21"/>
        <v>3.8030974578010044</v>
      </c>
      <c r="DA114" s="130" t="s">
        <v>1576</v>
      </c>
    </row>
    <row r="115" spans="1:105" ht="12" customHeight="1" x14ac:dyDescent="0.25">
      <c r="A115" s="97" t="s">
        <v>53</v>
      </c>
      <c r="B115" s="98">
        <v>3.5891711601975804</v>
      </c>
      <c r="C115" s="98">
        <v>4.137314841396357</v>
      </c>
      <c r="D115" s="98">
        <v>3.4672300938331837</v>
      </c>
      <c r="E115" s="98">
        <v>6.7246507571029621</v>
      </c>
      <c r="F115" s="98">
        <v>3.7096583750103633</v>
      </c>
      <c r="G115" s="98">
        <v>4.6379768607681591</v>
      </c>
      <c r="H115" s="98">
        <v>5.6580000401305961</v>
      </c>
      <c r="I115" s="98">
        <v>4.5144526401500675</v>
      </c>
      <c r="J115" s="98">
        <v>4.6825793959813371</v>
      </c>
      <c r="K115" s="98">
        <v>5.8173458297186578</v>
      </c>
      <c r="L115" s="98">
        <v>6.6757589204294732</v>
      </c>
      <c r="M115" s="98">
        <v>6.4674342262576223</v>
      </c>
      <c r="N115" s="98">
        <v>7.5542262249636813</v>
      </c>
      <c r="O115" s="98">
        <v>6.1585158659327988</v>
      </c>
      <c r="P115" s="98">
        <v>5.3354376872876577</v>
      </c>
      <c r="Q115" s="98">
        <v>7.3088998253061987</v>
      </c>
      <c r="R115" s="98">
        <v>6.6834302491318613</v>
      </c>
      <c r="S115" s="98">
        <v>6.9729447900140249</v>
      </c>
      <c r="T115" s="98">
        <v>6.4308280407565501</v>
      </c>
      <c r="U115" s="98">
        <v>6.7269794512381553</v>
      </c>
      <c r="V115" s="98">
        <v>5.2309857652355047</v>
      </c>
      <c r="W115" s="98">
        <v>5.0024944934303512</v>
      </c>
      <c r="X115" s="98">
        <v>4.3017314878763715</v>
      </c>
      <c r="Y115" s="98">
        <v>3.8030974578010044</v>
      </c>
      <c r="DA115" s="63" t="s">
        <v>1577</v>
      </c>
    </row>
    <row r="116" spans="1:105" ht="12" customHeight="1" x14ac:dyDescent="0.25">
      <c r="A116" s="121" t="s">
        <v>55</v>
      </c>
      <c r="B116" s="122">
        <v>1036.0489528121241</v>
      </c>
      <c r="C116" s="122">
        <v>1001.8245949778124</v>
      </c>
      <c r="D116" s="122">
        <v>1038.7841127516253</v>
      </c>
      <c r="E116" s="122">
        <v>1059.9239759616949</v>
      </c>
      <c r="F116" s="122">
        <v>1098.9054597742675</v>
      </c>
      <c r="G116" s="122">
        <v>1103.0139341869631</v>
      </c>
      <c r="H116" s="122">
        <v>1164.0038813542221</v>
      </c>
      <c r="I116" s="122">
        <v>1120.6248423034203</v>
      </c>
      <c r="J116" s="122">
        <v>1177.7658269688795</v>
      </c>
      <c r="K116" s="122">
        <v>1205.7267046683392</v>
      </c>
      <c r="L116" s="122">
        <v>1245.4261476533641</v>
      </c>
      <c r="M116" s="122">
        <v>1226.0576595308869</v>
      </c>
      <c r="N116" s="122">
        <v>1214.3846946614244</v>
      </c>
      <c r="O116" s="122">
        <v>1177.4647507445886</v>
      </c>
      <c r="P116" s="122">
        <v>1157.1326344976651</v>
      </c>
      <c r="Q116" s="122">
        <v>1136.2970209964553</v>
      </c>
      <c r="R116" s="122">
        <v>1120.0119895625833</v>
      </c>
      <c r="S116" s="122">
        <v>1102.8925529603257</v>
      </c>
      <c r="T116" s="122">
        <v>1027.6485247982157</v>
      </c>
      <c r="U116" s="122">
        <v>867.07206359541351</v>
      </c>
      <c r="V116" s="122">
        <v>851.93517906480986</v>
      </c>
      <c r="W116" s="122">
        <v>747.66631020674663</v>
      </c>
      <c r="X116" s="122">
        <v>634.77497161650865</v>
      </c>
      <c r="Y116" s="122">
        <v>538.16593872578301</v>
      </c>
      <c r="DA116" s="130" t="s">
        <v>1578</v>
      </c>
    </row>
    <row r="117" spans="1:105" ht="12" customHeight="1" x14ac:dyDescent="0.25">
      <c r="A117" s="97" t="s">
        <v>143</v>
      </c>
      <c r="B117" s="98">
        <v>491.61494773610832</v>
      </c>
      <c r="C117" s="98">
        <v>486.1105585945067</v>
      </c>
      <c r="D117" s="98">
        <v>544.74164719934709</v>
      </c>
      <c r="E117" s="98">
        <v>547.82783995427576</v>
      </c>
      <c r="F117" s="98">
        <v>587.69853408529934</v>
      </c>
      <c r="G117" s="98">
        <v>617.74410608494509</v>
      </c>
      <c r="H117" s="98">
        <v>670.66093631103013</v>
      </c>
      <c r="I117" s="98">
        <v>640.02768468054228</v>
      </c>
      <c r="J117" s="98">
        <v>690.45111603942291</v>
      </c>
      <c r="K117" s="98">
        <v>705.1402536978253</v>
      </c>
      <c r="L117" s="98">
        <v>719.37113260660124</v>
      </c>
      <c r="M117" s="98">
        <v>692.25813884778597</v>
      </c>
      <c r="N117" s="98">
        <v>707.38689286640999</v>
      </c>
      <c r="O117" s="98">
        <v>695.01566204563881</v>
      </c>
      <c r="P117" s="98">
        <v>702.50131568447659</v>
      </c>
      <c r="Q117" s="98">
        <v>690.23629046270855</v>
      </c>
      <c r="R117" s="98">
        <v>681.93361319701523</v>
      </c>
      <c r="S117" s="98">
        <v>674.7369321955789</v>
      </c>
      <c r="T117" s="98">
        <v>632.82820519292443</v>
      </c>
      <c r="U117" s="98">
        <v>517.10818915273649</v>
      </c>
      <c r="V117" s="98">
        <v>536.39684175544733</v>
      </c>
      <c r="W117" s="98">
        <v>498.53518636789249</v>
      </c>
      <c r="X117" s="98">
        <v>433.41132197786925</v>
      </c>
      <c r="Y117" s="98">
        <v>369.47630438182966</v>
      </c>
      <c r="DA117" s="63" t="s">
        <v>1579</v>
      </c>
    </row>
    <row r="118" spans="1:105" ht="12" customHeight="1" x14ac:dyDescent="0.25">
      <c r="A118" s="97" t="s">
        <v>124</v>
      </c>
      <c r="B118" s="98">
        <v>101.73521898744585</v>
      </c>
      <c r="C118" s="98">
        <v>94.147001499060735</v>
      </c>
      <c r="D118" s="98">
        <v>86.11986913191717</v>
      </c>
      <c r="E118" s="98">
        <v>75.512690660929181</v>
      </c>
      <c r="F118" s="98">
        <v>78.479737404678858</v>
      </c>
      <c r="G118" s="98">
        <v>73.471229751967954</v>
      </c>
      <c r="H118" s="98">
        <v>68.158232744556713</v>
      </c>
      <c r="I118" s="98">
        <v>61.305261104615475</v>
      </c>
      <c r="J118" s="98">
        <v>61.866074814582568</v>
      </c>
      <c r="K118" s="98">
        <v>60.541260979164527</v>
      </c>
      <c r="L118" s="98">
        <v>59.700427556573047</v>
      </c>
      <c r="M118" s="98">
        <v>57.600810498820699</v>
      </c>
      <c r="N118" s="98">
        <v>51.051702085267657</v>
      </c>
      <c r="O118" s="98">
        <v>45.905092181289824</v>
      </c>
      <c r="P118" s="98">
        <v>45.239986865359974</v>
      </c>
      <c r="Q118" s="98">
        <v>41.689769909994972</v>
      </c>
      <c r="R118" s="98">
        <v>46.345301503707759</v>
      </c>
      <c r="S118" s="98">
        <v>45.382597068466922</v>
      </c>
      <c r="T118" s="98">
        <v>47.000197947071285</v>
      </c>
      <c r="U118" s="98">
        <v>40.750009018467559</v>
      </c>
      <c r="V118" s="98">
        <v>35.288157904845647</v>
      </c>
      <c r="W118" s="98">
        <v>26.234959382221465</v>
      </c>
      <c r="X118" s="98">
        <v>22.778955208300761</v>
      </c>
      <c r="Y118" s="98">
        <v>19.171521986894923</v>
      </c>
      <c r="DA118" s="63" t="s">
        <v>1580</v>
      </c>
    </row>
    <row r="119" spans="1:105" ht="12" customHeight="1" x14ac:dyDescent="0.25">
      <c r="A119" s="97" t="s">
        <v>123</v>
      </c>
      <c r="B119" s="98">
        <v>7.6801125693624475E-2</v>
      </c>
      <c r="C119" s="98">
        <v>7.3570548935451813E-2</v>
      </c>
      <c r="D119" s="98">
        <v>6.6325172299468479E-2</v>
      </c>
      <c r="E119" s="98">
        <v>6.1611134314642817E-2</v>
      </c>
      <c r="F119" s="98">
        <v>9.7112201561205522E-2</v>
      </c>
      <c r="G119" s="98">
        <v>8.8980034281905651E-2</v>
      </c>
      <c r="H119" s="98">
        <v>0.10631142544282397</v>
      </c>
      <c r="I119" s="98">
        <v>9.36370877353154E-2</v>
      </c>
      <c r="J119" s="98">
        <v>0.13443723240542438</v>
      </c>
      <c r="K119" s="98">
        <v>0.18484057529385986</v>
      </c>
      <c r="L119" s="98">
        <v>0.20365727765070563</v>
      </c>
      <c r="M119" s="98">
        <v>0.23136613873148848</v>
      </c>
      <c r="N119" s="98">
        <v>0.21007972418510315</v>
      </c>
      <c r="O119" s="98">
        <v>0.21040200122168407</v>
      </c>
      <c r="P119" s="98">
        <v>0.25685172286589175</v>
      </c>
      <c r="Q119" s="98">
        <v>0.24054275034451733</v>
      </c>
      <c r="R119" s="98">
        <v>0.33244789887251069</v>
      </c>
      <c r="S119" s="98">
        <v>0.31856471590939822</v>
      </c>
      <c r="T119" s="98">
        <v>0.39006876831760345</v>
      </c>
      <c r="U119" s="98">
        <v>0.35839389025653279</v>
      </c>
      <c r="V119" s="98">
        <v>0.33807277042407097</v>
      </c>
      <c r="W119" s="98">
        <v>0.24518917267122509</v>
      </c>
      <c r="X119" s="98">
        <v>0.20048425247141188</v>
      </c>
      <c r="Y119" s="98">
        <v>0.14803479233642672</v>
      </c>
      <c r="DA119" s="63" t="s">
        <v>1581</v>
      </c>
    </row>
    <row r="120" spans="1:105" ht="12" customHeight="1" x14ac:dyDescent="0.25">
      <c r="A120" s="100" t="s">
        <v>50</v>
      </c>
      <c r="B120" s="101">
        <v>3.0999448293600664E-2</v>
      </c>
      <c r="C120" s="101">
        <v>3.2932413058155682E-2</v>
      </c>
      <c r="D120" s="101">
        <v>2.6485623933197179E-2</v>
      </c>
      <c r="E120" s="101">
        <v>2.2463658181514336E-2</v>
      </c>
      <c r="F120" s="101">
        <v>4.190662659586343E-2</v>
      </c>
      <c r="G120" s="101">
        <v>3.6644053999055695E-2</v>
      </c>
      <c r="H120" s="101">
        <v>4.7399348881294934E-2</v>
      </c>
      <c r="I120" s="101">
        <v>4.1984345424295987E-2</v>
      </c>
      <c r="J120" s="101">
        <v>5.7244905914076917E-2</v>
      </c>
      <c r="K120" s="101">
        <v>8.2668943791222652E-2</v>
      </c>
      <c r="L120" s="101">
        <v>9.3018378513540792E-2</v>
      </c>
      <c r="M120" s="101">
        <v>0.11567759522509762</v>
      </c>
      <c r="N120" s="101">
        <v>0.10189679216079356</v>
      </c>
      <c r="O120" s="101">
        <v>0.10377760714392137</v>
      </c>
      <c r="P120" s="101">
        <v>0.12417372125386904</v>
      </c>
      <c r="Q120" s="101">
        <v>0.10428564826829112</v>
      </c>
      <c r="R120" s="101">
        <v>0.14544668652988366</v>
      </c>
      <c r="S120" s="101">
        <v>0.13092595377936442</v>
      </c>
      <c r="T120" s="101">
        <v>0.16995037120482118</v>
      </c>
      <c r="U120" s="101">
        <v>0.15641861571484372</v>
      </c>
      <c r="V120" s="101">
        <v>0.1454029659041372</v>
      </c>
      <c r="W120" s="101">
        <v>0.10424507040831417</v>
      </c>
      <c r="X120" s="101">
        <v>7.3953261521504277E-2</v>
      </c>
      <c r="Y120" s="101">
        <v>5.2997817536517576E-2</v>
      </c>
      <c r="DA120" s="131" t="s">
        <v>1582</v>
      </c>
    </row>
    <row r="121" spans="1:105" ht="12" customHeight="1" x14ac:dyDescent="0.25">
      <c r="A121" s="103" t="s">
        <v>52</v>
      </c>
      <c r="B121" s="104">
        <v>4.5801677400023812E-2</v>
      </c>
      <c r="C121" s="104">
        <v>4.0638135877296137E-2</v>
      </c>
      <c r="D121" s="104">
        <v>3.9839548366271293E-2</v>
      </c>
      <c r="E121" s="104">
        <v>3.9147476133128488E-2</v>
      </c>
      <c r="F121" s="104">
        <v>5.5205574965342091E-2</v>
      </c>
      <c r="G121" s="104">
        <v>5.2335980282849956E-2</v>
      </c>
      <c r="H121" s="104">
        <v>5.8912076561529046E-2</v>
      </c>
      <c r="I121" s="104">
        <v>5.1652742311019413E-2</v>
      </c>
      <c r="J121" s="104">
        <v>7.7192326491347468E-2</v>
      </c>
      <c r="K121" s="104">
        <v>0.10217163150263724</v>
      </c>
      <c r="L121" s="104">
        <v>0.11063889913716479</v>
      </c>
      <c r="M121" s="104">
        <v>0.11568854350639089</v>
      </c>
      <c r="N121" s="104">
        <v>0.10818293202430962</v>
      </c>
      <c r="O121" s="104">
        <v>0.10662439407776274</v>
      </c>
      <c r="P121" s="104">
        <v>0.13267800161202276</v>
      </c>
      <c r="Q121" s="104">
        <v>0.13625710207622621</v>
      </c>
      <c r="R121" s="104">
        <v>0.18700121234262701</v>
      </c>
      <c r="S121" s="104">
        <v>0.18763876213003378</v>
      </c>
      <c r="T121" s="104">
        <v>0.2201183971127823</v>
      </c>
      <c r="U121" s="104">
        <v>0.20197527454168904</v>
      </c>
      <c r="V121" s="104">
        <v>0.19266980451993371</v>
      </c>
      <c r="W121" s="104">
        <v>0.14094410226291088</v>
      </c>
      <c r="X121" s="104">
        <v>0.12653099094990761</v>
      </c>
      <c r="Y121" s="104">
        <v>9.5036974799909135E-2</v>
      </c>
      <c r="DA121" s="132" t="s">
        <v>1583</v>
      </c>
    </row>
    <row r="122" spans="1:105" ht="12" customHeight="1" x14ac:dyDescent="0.25">
      <c r="A122" s="106" t="s">
        <v>122</v>
      </c>
      <c r="B122" s="101">
        <v>416.64745129519736</v>
      </c>
      <c r="C122" s="101">
        <v>394.07408126845473</v>
      </c>
      <c r="D122" s="101">
        <v>379.20822723184313</v>
      </c>
      <c r="E122" s="101">
        <v>401.02486691062308</v>
      </c>
      <c r="F122" s="101">
        <v>395.20303553101627</v>
      </c>
      <c r="G122" s="101">
        <v>369.69582761961271</v>
      </c>
      <c r="H122" s="101">
        <v>374.35211526204756</v>
      </c>
      <c r="I122" s="101">
        <v>353.20708210576737</v>
      </c>
      <c r="J122" s="101">
        <v>353.97055598789723</v>
      </c>
      <c r="K122" s="101">
        <v>339.91207965207798</v>
      </c>
      <c r="L122" s="101">
        <v>349.91909341070669</v>
      </c>
      <c r="M122" s="101">
        <v>340.30007666753124</v>
      </c>
      <c r="N122" s="101">
        <v>319.61579450814389</v>
      </c>
      <c r="O122" s="101">
        <v>293.17334261484945</v>
      </c>
      <c r="P122" s="101">
        <v>265.01564461011475</v>
      </c>
      <c r="Q122" s="101">
        <v>248.05719020104274</v>
      </c>
      <c r="R122" s="101">
        <v>231.46264452702019</v>
      </c>
      <c r="S122" s="101">
        <v>222.94406029323957</v>
      </c>
      <c r="T122" s="101">
        <v>191.06538493923077</v>
      </c>
      <c r="U122" s="101">
        <v>162.86465433033945</v>
      </c>
      <c r="V122" s="101">
        <v>146.99701111954184</v>
      </c>
      <c r="W122" s="101">
        <v>121.09488605549771</v>
      </c>
      <c r="X122" s="101">
        <v>96.940670248906699</v>
      </c>
      <c r="Y122" s="101">
        <v>80.92480950890517</v>
      </c>
      <c r="DA122" s="131" t="s">
        <v>1584</v>
      </c>
    </row>
    <row r="123" spans="1:105" ht="12" customHeight="1" x14ac:dyDescent="0.25">
      <c r="A123" s="107" t="s">
        <v>121</v>
      </c>
      <c r="B123" s="104">
        <v>25.974533667679008</v>
      </c>
      <c r="C123" s="104">
        <v>27.419383066854831</v>
      </c>
      <c r="D123" s="104">
        <v>28.648044016218538</v>
      </c>
      <c r="E123" s="104">
        <v>35.496967301552097</v>
      </c>
      <c r="F123" s="104">
        <v>37.427040551711912</v>
      </c>
      <c r="G123" s="104">
        <v>42.01379069615529</v>
      </c>
      <c r="H123" s="104">
        <v>50.726285611144633</v>
      </c>
      <c r="I123" s="104">
        <v>65.991177324759747</v>
      </c>
      <c r="J123" s="104">
        <v>71.343642894571346</v>
      </c>
      <c r="K123" s="104">
        <v>99.948269763977166</v>
      </c>
      <c r="L123" s="104">
        <v>116.23183680183232</v>
      </c>
      <c r="M123" s="104">
        <v>135.6672673780175</v>
      </c>
      <c r="N123" s="104">
        <v>136.12022547741802</v>
      </c>
      <c r="O123" s="104">
        <v>143.16025190158868</v>
      </c>
      <c r="P123" s="104">
        <v>144.11883561484782</v>
      </c>
      <c r="Q123" s="104">
        <v>156.07322767236434</v>
      </c>
      <c r="R123" s="104">
        <v>159.93798243596743</v>
      </c>
      <c r="S123" s="104">
        <v>159.51039868713096</v>
      </c>
      <c r="T123" s="104">
        <v>156.36466795067182</v>
      </c>
      <c r="U123" s="104">
        <v>145.99081720361346</v>
      </c>
      <c r="V123" s="104">
        <v>132.91509551455101</v>
      </c>
      <c r="W123" s="104">
        <v>101.5560892284637</v>
      </c>
      <c r="X123" s="104">
        <v>81.443539928960433</v>
      </c>
      <c r="Y123" s="104">
        <v>68.445268055816797</v>
      </c>
      <c r="DA123" s="132" t="s">
        <v>1585</v>
      </c>
    </row>
    <row r="124" spans="1:105" ht="12" customHeight="1" x14ac:dyDescent="0.25">
      <c r="A124" s="108" t="s">
        <v>53</v>
      </c>
      <c r="B124" s="98">
        <v>12.374450758017298</v>
      </c>
      <c r="C124" s="98">
        <v>12.710576211562072</v>
      </c>
      <c r="D124" s="98">
        <v>13.614423154158294</v>
      </c>
      <c r="E124" s="98">
        <v>17.138853611042197</v>
      </c>
      <c r="F124" s="98">
        <v>18.952010906955959</v>
      </c>
      <c r="G124" s="98">
        <v>21.078565077768065</v>
      </c>
      <c r="H124" s="98">
        <v>25.067707590131214</v>
      </c>
      <c r="I124" s="98">
        <v>35.993627971408579</v>
      </c>
      <c r="J124" s="98">
        <v>36.871477933696063</v>
      </c>
      <c r="K124" s="98">
        <v>54.00863847417174</v>
      </c>
      <c r="L124" s="98">
        <v>63.790311702274451</v>
      </c>
      <c r="M124" s="98">
        <v>76.279487773145092</v>
      </c>
      <c r="N124" s="98">
        <v>76.777879324852591</v>
      </c>
      <c r="O124" s="98">
        <v>83.698421434519105</v>
      </c>
      <c r="P124" s="98">
        <v>81.192319585715282</v>
      </c>
      <c r="Q124" s="98">
        <v>87.224779298037177</v>
      </c>
      <c r="R124" s="98">
        <v>88.769248764962754</v>
      </c>
      <c r="S124" s="98">
        <v>88.669461425437163</v>
      </c>
      <c r="T124" s="98">
        <v>87.336718216420991</v>
      </c>
      <c r="U124" s="98">
        <v>80.084352289409068</v>
      </c>
      <c r="V124" s="98">
        <v>71.605970022070309</v>
      </c>
      <c r="W124" s="98">
        <v>55.660784574857807</v>
      </c>
      <c r="X124" s="98">
        <v>41.929697603558523</v>
      </c>
      <c r="Y124" s="98">
        <v>32.188456189101359</v>
      </c>
      <c r="DA124" s="63" t="s">
        <v>1586</v>
      </c>
    </row>
    <row r="125" spans="1:105" ht="12" customHeight="1" x14ac:dyDescent="0.25">
      <c r="A125" s="108" t="s">
        <v>52</v>
      </c>
      <c r="B125" s="98">
        <v>13.600082909661708</v>
      </c>
      <c r="C125" s="98">
        <v>14.708806855292766</v>
      </c>
      <c r="D125" s="98">
        <v>15.033620862060245</v>
      </c>
      <c r="E125" s="98">
        <v>18.358113690509906</v>
      </c>
      <c r="F125" s="98">
        <v>18.47502964475596</v>
      </c>
      <c r="G125" s="98">
        <v>20.935225618387229</v>
      </c>
      <c r="H125" s="98">
        <v>25.658578021013415</v>
      </c>
      <c r="I125" s="98">
        <v>29.997549353351157</v>
      </c>
      <c r="J125" s="98">
        <v>34.47216496087529</v>
      </c>
      <c r="K125" s="98">
        <v>45.93963128980544</v>
      </c>
      <c r="L125" s="98">
        <v>52.44152509955785</v>
      </c>
      <c r="M125" s="98">
        <v>59.387779604872421</v>
      </c>
      <c r="N125" s="98">
        <v>59.342346152565433</v>
      </c>
      <c r="O125" s="98">
        <v>59.461830467069568</v>
      </c>
      <c r="P125" s="98">
        <v>62.926516029132564</v>
      </c>
      <c r="Q125" s="98">
        <v>68.848448374327191</v>
      </c>
      <c r="R125" s="98">
        <v>71.168733671004674</v>
      </c>
      <c r="S125" s="98">
        <v>70.840937261693796</v>
      </c>
      <c r="T125" s="98">
        <v>69.027949734250825</v>
      </c>
      <c r="U125" s="98">
        <v>65.906464914204435</v>
      </c>
      <c r="V125" s="98">
        <v>61.309125492480703</v>
      </c>
      <c r="W125" s="98">
        <v>45.895304653605898</v>
      </c>
      <c r="X125" s="98">
        <v>39.513842325401917</v>
      </c>
      <c r="Y125" s="98">
        <v>36.256811866715431</v>
      </c>
      <c r="DA125" s="63" t="s">
        <v>1587</v>
      </c>
    </row>
    <row r="126" spans="1:105" ht="12" customHeight="1" x14ac:dyDescent="0.25">
      <c r="A126" s="121" t="s">
        <v>54</v>
      </c>
      <c r="B126" s="122">
        <v>435.07266730451278</v>
      </c>
      <c r="C126" s="122">
        <v>431.73665230021442</v>
      </c>
      <c r="D126" s="122">
        <v>451.40916427988327</v>
      </c>
      <c r="E126" s="122">
        <v>566.58361381941904</v>
      </c>
      <c r="F126" s="122">
        <v>575.02269030233731</v>
      </c>
      <c r="G126" s="122">
        <v>562.59253921713548</v>
      </c>
      <c r="H126" s="122">
        <v>603.60276090010541</v>
      </c>
      <c r="I126" s="122">
        <v>589.78154625129878</v>
      </c>
      <c r="J126" s="122">
        <v>617.34451571253851</v>
      </c>
      <c r="K126" s="122">
        <v>627.18449315676628</v>
      </c>
      <c r="L126" s="122">
        <v>654.83471423282583</v>
      </c>
      <c r="M126" s="122">
        <v>611.56231887037336</v>
      </c>
      <c r="N126" s="122">
        <v>607.9832720696545</v>
      </c>
      <c r="O126" s="122">
        <v>574.56456106297037</v>
      </c>
      <c r="P126" s="122">
        <v>547.6031105838465</v>
      </c>
      <c r="Q126" s="122">
        <v>539.58485219379133</v>
      </c>
      <c r="R126" s="122">
        <v>524.85622526087309</v>
      </c>
      <c r="S126" s="122">
        <v>513.32498244846659</v>
      </c>
      <c r="T126" s="122">
        <v>469.17129672519064</v>
      </c>
      <c r="U126" s="122">
        <v>438.90713304416158</v>
      </c>
      <c r="V126" s="122">
        <v>413.62387643377576</v>
      </c>
      <c r="W126" s="122">
        <v>355.28507910516146</v>
      </c>
      <c r="X126" s="122">
        <v>272.99868379622001</v>
      </c>
      <c r="Y126" s="122">
        <v>242.60978579986829</v>
      </c>
      <c r="DA126" s="130" t="s">
        <v>1588</v>
      </c>
    </row>
    <row r="127" spans="1:105" ht="12" customHeight="1" x14ac:dyDescent="0.25">
      <c r="A127" s="97" t="s">
        <v>51</v>
      </c>
      <c r="B127" s="98">
        <v>66.811396837145494</v>
      </c>
      <c r="C127" s="98">
        <v>63.272807126875669</v>
      </c>
      <c r="D127" s="98">
        <v>79.430178605253204</v>
      </c>
      <c r="E127" s="98">
        <v>94.068278168353714</v>
      </c>
      <c r="F127" s="98">
        <v>98.074063744633392</v>
      </c>
      <c r="G127" s="98">
        <v>100.44998211051835</v>
      </c>
      <c r="H127" s="98">
        <v>108.27744477491514</v>
      </c>
      <c r="I127" s="98">
        <v>102.89921023251078</v>
      </c>
      <c r="J127" s="98">
        <v>110.28034234508924</v>
      </c>
      <c r="K127" s="98">
        <v>109.0246278364428</v>
      </c>
      <c r="L127" s="98">
        <v>112.08341900180196</v>
      </c>
      <c r="M127" s="98">
        <v>109.89748476854341</v>
      </c>
      <c r="N127" s="98">
        <v>110.06684823529254</v>
      </c>
      <c r="O127" s="98">
        <v>104.79923877830618</v>
      </c>
      <c r="P127" s="98">
        <v>105.59325409149876</v>
      </c>
      <c r="Q127" s="98">
        <v>101.40267530732827</v>
      </c>
      <c r="R127" s="98">
        <v>98.802069360551386</v>
      </c>
      <c r="S127" s="98">
        <v>97.921790415113847</v>
      </c>
      <c r="T127" s="98">
        <v>90.43936102409188</v>
      </c>
      <c r="U127" s="98">
        <v>75.952244884972529</v>
      </c>
      <c r="V127" s="98">
        <v>77.288634798409561</v>
      </c>
      <c r="W127" s="98">
        <v>67.878530583458527</v>
      </c>
      <c r="X127" s="98">
        <v>47.388777206580542</v>
      </c>
      <c r="Y127" s="98">
        <v>44.641469930668116</v>
      </c>
      <c r="DA127" s="63" t="s">
        <v>1589</v>
      </c>
    </row>
    <row r="128" spans="1:105" ht="12" customHeight="1" x14ac:dyDescent="0.25">
      <c r="A128" s="97" t="s">
        <v>50</v>
      </c>
      <c r="B128" s="98">
        <v>179.93659160427367</v>
      </c>
      <c r="C128" s="98">
        <v>183.64906882191852</v>
      </c>
      <c r="D128" s="98">
        <v>196.57363727184708</v>
      </c>
      <c r="E128" s="98">
        <v>236.05730318737363</v>
      </c>
      <c r="F128" s="98">
        <v>234.69400686137652</v>
      </c>
      <c r="G128" s="98">
        <v>238.37822288512916</v>
      </c>
      <c r="H128" s="98">
        <v>248.04474488297117</v>
      </c>
      <c r="I128" s="98">
        <v>257.5327306902758</v>
      </c>
      <c r="J128" s="98">
        <v>265.2371286389677</v>
      </c>
      <c r="K128" s="98">
        <v>267.39092561385235</v>
      </c>
      <c r="L128" s="98">
        <v>262.8583592393656</v>
      </c>
      <c r="M128" s="98">
        <v>241.70195693621645</v>
      </c>
      <c r="N128" s="98">
        <v>239.38779377397026</v>
      </c>
      <c r="O128" s="98">
        <v>219.68561647146294</v>
      </c>
      <c r="P128" s="98">
        <v>217.20276242404356</v>
      </c>
      <c r="Q128" s="98">
        <v>216.70081095224444</v>
      </c>
      <c r="R128" s="98">
        <v>212.51143059950729</v>
      </c>
      <c r="S128" s="98">
        <v>209.50689457514088</v>
      </c>
      <c r="T128" s="98">
        <v>198.01777130456048</v>
      </c>
      <c r="U128" s="98">
        <v>200.49922670685797</v>
      </c>
      <c r="V128" s="98">
        <v>182.84427480475566</v>
      </c>
      <c r="W128" s="98">
        <v>143.38059527860918</v>
      </c>
      <c r="X128" s="98">
        <v>125.46931374517902</v>
      </c>
      <c r="Y128" s="98">
        <v>120.65919748874956</v>
      </c>
      <c r="DA128" s="63" t="s">
        <v>1590</v>
      </c>
    </row>
    <row r="129" spans="1:105" ht="12" customHeight="1" x14ac:dyDescent="0.25">
      <c r="A129" s="109" t="s">
        <v>120</v>
      </c>
      <c r="B129" s="33">
        <v>188.32467886309357</v>
      </c>
      <c r="C129" s="33">
        <v>184.81477635142025</v>
      </c>
      <c r="D129" s="33">
        <v>175.40534840278301</v>
      </c>
      <c r="E129" s="33">
        <v>236.45803246369181</v>
      </c>
      <c r="F129" s="33">
        <v>242.25461969632738</v>
      </c>
      <c r="G129" s="33">
        <v>223.7643342214879</v>
      </c>
      <c r="H129" s="33">
        <v>247.28057124221911</v>
      </c>
      <c r="I129" s="33">
        <v>229.34960532851207</v>
      </c>
      <c r="J129" s="33">
        <v>241.82704472848152</v>
      </c>
      <c r="K129" s="33">
        <v>250.76893970647123</v>
      </c>
      <c r="L129" s="33">
        <v>279.89293599165831</v>
      </c>
      <c r="M129" s="33">
        <v>259.96287716561352</v>
      </c>
      <c r="N129" s="33">
        <v>258.52863006039155</v>
      </c>
      <c r="O129" s="33">
        <v>250.07970581320126</v>
      </c>
      <c r="P129" s="33">
        <v>224.80709406830408</v>
      </c>
      <c r="Q129" s="33">
        <v>221.4813659342185</v>
      </c>
      <c r="R129" s="33">
        <v>213.54272530081434</v>
      </c>
      <c r="S129" s="33">
        <v>205.89629745821185</v>
      </c>
      <c r="T129" s="33">
        <v>180.71416439653822</v>
      </c>
      <c r="U129" s="33">
        <v>162.4556614523311</v>
      </c>
      <c r="V129" s="33">
        <v>153.49096683061055</v>
      </c>
      <c r="W129" s="33">
        <v>144.02595324309365</v>
      </c>
      <c r="X129" s="33">
        <v>100.14059284446041</v>
      </c>
      <c r="Y129" s="33">
        <v>77.309118380450641</v>
      </c>
      <c r="DA129" s="60" t="s">
        <v>1591</v>
      </c>
    </row>
    <row r="131" spans="1:105" ht="12" customHeight="1" x14ac:dyDescent="0.25">
      <c r="A131" s="116" t="s">
        <v>99</v>
      </c>
      <c r="B131" s="117">
        <f t="shared" ref="B131:Q131" si="22">B132+B135+B137+B147</f>
        <v>5643.5144949891064</v>
      </c>
      <c r="C131" s="117">
        <f t="shared" si="22"/>
        <v>5853.2604781056662</v>
      </c>
      <c r="D131" s="117">
        <f t="shared" si="22"/>
        <v>5996.2582671801947</v>
      </c>
      <c r="E131" s="117">
        <f t="shared" si="22"/>
        <v>6013.9786741402204</v>
      </c>
      <c r="F131" s="117">
        <f t="shared" si="22"/>
        <v>6095.0832055268502</v>
      </c>
      <c r="G131" s="117">
        <f t="shared" si="22"/>
        <v>6339.5148930813211</v>
      </c>
      <c r="H131" s="117">
        <f t="shared" si="22"/>
        <v>7041.519295365888</v>
      </c>
      <c r="I131" s="117">
        <f t="shared" si="22"/>
        <v>6421.41925972222</v>
      </c>
      <c r="J131" s="117">
        <f t="shared" si="22"/>
        <v>6839.6234232672505</v>
      </c>
      <c r="K131" s="117">
        <f t="shared" si="22"/>
        <v>7042.5632379071867</v>
      </c>
      <c r="L131" s="117">
        <f t="shared" si="22"/>
        <v>8175.1952301796664</v>
      </c>
      <c r="M131" s="117">
        <f t="shared" si="22"/>
        <v>7245.0619187230059</v>
      </c>
      <c r="N131" s="117">
        <f t="shared" si="22"/>
        <v>7457.3220879647488</v>
      </c>
      <c r="O131" s="117">
        <f t="shared" si="22"/>
        <v>7240.4142837355757</v>
      </c>
      <c r="P131" s="117">
        <f t="shared" si="22"/>
        <v>6533.3545360289854</v>
      </c>
      <c r="Q131" s="117">
        <f t="shared" si="22"/>
        <v>6492.3708509254857</v>
      </c>
      <c r="R131" s="117">
        <f t="shared" ref="R131:V131" si="23">R132+R135+R137+R147</f>
        <v>6706.0424997227319</v>
      </c>
      <c r="S131" s="117">
        <f t="shared" si="23"/>
        <v>6733.4546629727356</v>
      </c>
      <c r="T131" s="117">
        <f t="shared" si="23"/>
        <v>6360.1526660870832</v>
      </c>
      <c r="U131" s="117">
        <f t="shared" si="23"/>
        <v>5248.8124859313775</v>
      </c>
      <c r="V131" s="117">
        <f t="shared" si="23"/>
        <v>5375.9361700064937</v>
      </c>
      <c r="W131" s="117">
        <f t="shared" ref="W131:Y131" si="24">W132+W135+W137+W147</f>
        <v>5105.5519550674417</v>
      </c>
      <c r="X131" s="117">
        <f t="shared" si="24"/>
        <v>4393.9157590195673</v>
      </c>
      <c r="Y131" s="117">
        <f t="shared" si="24"/>
        <v>4161.9908663063261</v>
      </c>
      <c r="DA131" s="129" t="s">
        <v>1740</v>
      </c>
    </row>
    <row r="132" spans="1:105" ht="12" customHeight="1" x14ac:dyDescent="0.25">
      <c r="A132" s="121" t="s">
        <v>57</v>
      </c>
      <c r="B132" s="122">
        <f t="shared" ref="B132:Q132" si="25">SUM(B133:B134)</f>
        <v>4704.835139402916</v>
      </c>
      <c r="C132" s="122">
        <f t="shared" si="25"/>
        <v>4934.1783782737357</v>
      </c>
      <c r="D132" s="122">
        <f t="shared" si="25"/>
        <v>5042.8303101492074</v>
      </c>
      <c r="E132" s="122">
        <f t="shared" si="25"/>
        <v>4958.3961825115002</v>
      </c>
      <c r="F132" s="122">
        <f t="shared" si="25"/>
        <v>5009.1505852925957</v>
      </c>
      <c r="G132" s="122">
        <f t="shared" si="25"/>
        <v>5253.036385738701</v>
      </c>
      <c r="H132" s="122">
        <f t="shared" si="25"/>
        <v>5876.9422216936318</v>
      </c>
      <c r="I132" s="122">
        <f t="shared" si="25"/>
        <v>5288.9228247695901</v>
      </c>
      <c r="J132" s="122">
        <f t="shared" si="25"/>
        <v>5645.9228310657936</v>
      </c>
      <c r="K132" s="122">
        <f t="shared" si="25"/>
        <v>5809.5636340695746</v>
      </c>
      <c r="L132" s="122">
        <f t="shared" si="25"/>
        <v>6883.1667642590146</v>
      </c>
      <c r="M132" s="122">
        <f t="shared" si="25"/>
        <v>5984.5028238455634</v>
      </c>
      <c r="N132" s="122">
        <f t="shared" si="25"/>
        <v>6195.6189114264507</v>
      </c>
      <c r="O132" s="122">
        <f t="shared" si="25"/>
        <v>6022.368126111608</v>
      </c>
      <c r="P132" s="122">
        <f t="shared" si="25"/>
        <v>5348.3465335275123</v>
      </c>
      <c r="Q132" s="122">
        <f t="shared" si="25"/>
        <v>5312.5264145524161</v>
      </c>
      <c r="R132" s="122">
        <f t="shared" ref="R132:V132" si="26">SUM(R133:R134)</f>
        <v>5540.5128395394931</v>
      </c>
      <c r="S132" s="122">
        <f t="shared" si="26"/>
        <v>5575.4767721784528</v>
      </c>
      <c r="T132" s="122">
        <f t="shared" si="26"/>
        <v>5276.4828044555861</v>
      </c>
      <c r="U132" s="122">
        <f t="shared" si="26"/>
        <v>4288.4454454615206</v>
      </c>
      <c r="V132" s="122">
        <f t="shared" si="26"/>
        <v>4439.0535100802135</v>
      </c>
      <c r="W132" s="122">
        <f t="shared" ref="W132:Y132" si="27">SUM(W133:W134)</f>
        <v>4276.3445113230509</v>
      </c>
      <c r="X132" s="122">
        <f t="shared" si="27"/>
        <v>3703.9949898769455</v>
      </c>
      <c r="Y132" s="122">
        <f t="shared" si="27"/>
        <v>3560.7655473707259</v>
      </c>
      <c r="DA132" s="130" t="s">
        <v>1741</v>
      </c>
    </row>
    <row r="133" spans="1:105" ht="12" customHeight="1" x14ac:dyDescent="0.25">
      <c r="A133" s="97" t="s">
        <v>51</v>
      </c>
      <c r="B133" s="98">
        <v>4663.7408666913652</v>
      </c>
      <c r="C133" s="98">
        <v>4891.6145294057033</v>
      </c>
      <c r="D133" s="98">
        <v>5000.4678140015785</v>
      </c>
      <c r="E133" s="98">
        <v>4917.2887569675186</v>
      </c>
      <c r="F133" s="98">
        <v>4968.5047468882631</v>
      </c>
      <c r="G133" s="98">
        <v>5211.3135673418274</v>
      </c>
      <c r="H133" s="98">
        <v>5830.7915426747586</v>
      </c>
      <c r="I133" s="98">
        <v>5248.3249991883176</v>
      </c>
      <c r="J133" s="98">
        <v>5603.1442668972168</v>
      </c>
      <c r="K133" s="98">
        <v>5766.0914723482474</v>
      </c>
      <c r="L133" s="98">
        <v>6831.6069117068491</v>
      </c>
      <c r="M133" s="98">
        <v>5940.8132902117977</v>
      </c>
      <c r="N133" s="98">
        <v>6150.8833181501413</v>
      </c>
      <c r="O133" s="98">
        <v>5979.4078649430658</v>
      </c>
      <c r="P133" s="98">
        <v>5311.1470256899829</v>
      </c>
      <c r="Q133" s="98">
        <v>5275.8585077801699</v>
      </c>
      <c r="R133" s="98">
        <v>5502.4569492790115</v>
      </c>
      <c r="S133" s="98">
        <v>5537.4855775922597</v>
      </c>
      <c r="T133" s="98">
        <v>5240.3119073958906</v>
      </c>
      <c r="U133" s="98">
        <v>4259.5769419228454</v>
      </c>
      <c r="V133" s="98">
        <v>4409.3579448370483</v>
      </c>
      <c r="W133" s="98">
        <v>4248.1976143028278</v>
      </c>
      <c r="X133" s="98">
        <v>3680.4483012148257</v>
      </c>
      <c r="Y133" s="98">
        <v>3538.7879303867453</v>
      </c>
      <c r="DA133" s="63" t="s">
        <v>1742</v>
      </c>
    </row>
    <row r="134" spans="1:105" ht="12" customHeight="1" x14ac:dyDescent="0.25">
      <c r="A134" s="97" t="s">
        <v>53</v>
      </c>
      <c r="B134" s="98">
        <v>41.094272711550538</v>
      </c>
      <c r="C134" s="98">
        <v>42.563848868032203</v>
      </c>
      <c r="D134" s="98">
        <v>42.362496147628974</v>
      </c>
      <c r="E134" s="98">
        <v>41.107425543981428</v>
      </c>
      <c r="F134" s="98">
        <v>40.645838404332352</v>
      </c>
      <c r="G134" s="98">
        <v>41.72281839687377</v>
      </c>
      <c r="H134" s="98">
        <v>46.150679018873667</v>
      </c>
      <c r="I134" s="98">
        <v>40.597825581272332</v>
      </c>
      <c r="J134" s="98">
        <v>42.778564168576871</v>
      </c>
      <c r="K134" s="98">
        <v>43.472161721327296</v>
      </c>
      <c r="L134" s="98">
        <v>51.559852552165424</v>
      </c>
      <c r="M134" s="98">
        <v>43.689533633765947</v>
      </c>
      <c r="N134" s="98">
        <v>44.7355932763097</v>
      </c>
      <c r="O134" s="98">
        <v>42.960261168542182</v>
      </c>
      <c r="P134" s="98">
        <v>37.199507837529538</v>
      </c>
      <c r="Q134" s="98">
        <v>36.667906772246518</v>
      </c>
      <c r="R134" s="98">
        <v>38.055890260482045</v>
      </c>
      <c r="S134" s="98">
        <v>37.99119458619284</v>
      </c>
      <c r="T134" s="98">
        <v>36.170897059695506</v>
      </c>
      <c r="U134" s="98">
        <v>28.868503538675608</v>
      </c>
      <c r="V134" s="98">
        <v>29.6955652431649</v>
      </c>
      <c r="W134" s="98">
        <v>28.146897020222951</v>
      </c>
      <c r="X134" s="98">
        <v>23.546688662119582</v>
      </c>
      <c r="Y134" s="98">
        <v>21.977616983980798</v>
      </c>
      <c r="DA134" s="63" t="s">
        <v>1743</v>
      </c>
    </row>
    <row r="135" spans="1:105" ht="12" customHeight="1" x14ac:dyDescent="0.25">
      <c r="A135" s="121" t="s">
        <v>92</v>
      </c>
      <c r="B135" s="122">
        <f t="shared" ref="B135:Y135" si="28">B136</f>
        <v>6.4259796418246644</v>
      </c>
      <c r="C135" s="122">
        <f t="shared" si="28"/>
        <v>7.7475081035633755</v>
      </c>
      <c r="D135" s="122">
        <f t="shared" si="28"/>
        <v>6.8027546196295932</v>
      </c>
      <c r="E135" s="122">
        <f t="shared" si="28"/>
        <v>13.685378062185544</v>
      </c>
      <c r="F135" s="122">
        <f t="shared" si="28"/>
        <v>8.0455769050959507</v>
      </c>
      <c r="G135" s="122">
        <f t="shared" si="28"/>
        <v>10.777577982330964</v>
      </c>
      <c r="H135" s="122">
        <f t="shared" si="28"/>
        <v>14.031704166565667</v>
      </c>
      <c r="I135" s="122">
        <f t="shared" si="28"/>
        <v>11.577416461378126</v>
      </c>
      <c r="J135" s="122">
        <f t="shared" si="28"/>
        <v>12.430778117290027</v>
      </c>
      <c r="K135" s="122">
        <f t="shared" si="28"/>
        <v>15.976362838748788</v>
      </c>
      <c r="L135" s="122">
        <f t="shared" si="28"/>
        <v>19.121750114641685</v>
      </c>
      <c r="M135" s="122">
        <f t="shared" si="28"/>
        <v>19.273467418091112</v>
      </c>
      <c r="N135" s="122">
        <f t="shared" si="28"/>
        <v>23.297243440078105</v>
      </c>
      <c r="O135" s="122">
        <f t="shared" si="28"/>
        <v>19.951529886651993</v>
      </c>
      <c r="P135" s="122">
        <f t="shared" si="28"/>
        <v>17.90355545719239</v>
      </c>
      <c r="Q135" s="122">
        <f t="shared" si="28"/>
        <v>24.943450641401238</v>
      </c>
      <c r="R135" s="122">
        <f t="shared" si="28"/>
        <v>23.329102883575864</v>
      </c>
      <c r="S135" s="122">
        <f t="shared" si="28"/>
        <v>24.961421237341472</v>
      </c>
      <c r="T135" s="122">
        <f t="shared" si="28"/>
        <v>23.552417342639909</v>
      </c>
      <c r="U135" s="122">
        <f t="shared" si="28"/>
        <v>25.018360489437406</v>
      </c>
      <c r="V135" s="122">
        <f t="shared" si="28"/>
        <v>19.556072218473137</v>
      </c>
      <c r="W135" s="122">
        <f t="shared" si="28"/>
        <v>18.827644855063038</v>
      </c>
      <c r="X135" s="122">
        <f t="shared" si="28"/>
        <v>16.302218715953188</v>
      </c>
      <c r="Y135" s="122">
        <f t="shared" si="28"/>
        <v>14.615931461771503</v>
      </c>
      <c r="DA135" s="130" t="s">
        <v>1744</v>
      </c>
    </row>
    <row r="136" spans="1:105" ht="12" customHeight="1" x14ac:dyDescent="0.25">
      <c r="A136" s="97" t="s">
        <v>53</v>
      </c>
      <c r="B136" s="98">
        <v>6.4259796418246644</v>
      </c>
      <c r="C136" s="98">
        <v>7.7475081035633755</v>
      </c>
      <c r="D136" s="98">
        <v>6.8027546196295932</v>
      </c>
      <c r="E136" s="98">
        <v>13.685378062185544</v>
      </c>
      <c r="F136" s="98">
        <v>8.0455769050959507</v>
      </c>
      <c r="G136" s="98">
        <v>10.777577982330964</v>
      </c>
      <c r="H136" s="98">
        <v>14.031704166565667</v>
      </c>
      <c r="I136" s="98">
        <v>11.577416461378126</v>
      </c>
      <c r="J136" s="98">
        <v>12.430778117290027</v>
      </c>
      <c r="K136" s="98">
        <v>15.976362838748788</v>
      </c>
      <c r="L136" s="98">
        <v>19.121750114641685</v>
      </c>
      <c r="M136" s="98">
        <v>19.273467418091112</v>
      </c>
      <c r="N136" s="98">
        <v>23.297243440078105</v>
      </c>
      <c r="O136" s="98">
        <v>19.951529886651993</v>
      </c>
      <c r="P136" s="98">
        <v>17.90355545719239</v>
      </c>
      <c r="Q136" s="98">
        <v>24.943450641401238</v>
      </c>
      <c r="R136" s="98">
        <v>23.329102883575864</v>
      </c>
      <c r="S136" s="98">
        <v>24.961421237341472</v>
      </c>
      <c r="T136" s="98">
        <v>23.552417342639909</v>
      </c>
      <c r="U136" s="98">
        <v>25.018360489437406</v>
      </c>
      <c r="V136" s="98">
        <v>19.556072218473137</v>
      </c>
      <c r="W136" s="98">
        <v>18.827644855063038</v>
      </c>
      <c r="X136" s="98">
        <v>16.302218715953188</v>
      </c>
      <c r="Y136" s="98">
        <v>14.615931461771503</v>
      </c>
      <c r="DA136" s="63" t="s">
        <v>1745</v>
      </c>
    </row>
    <row r="137" spans="1:105" ht="12" customHeight="1" x14ac:dyDescent="0.25">
      <c r="A137" s="121" t="s">
        <v>55</v>
      </c>
      <c r="B137" s="122">
        <v>648.85400995517125</v>
      </c>
      <c r="C137" s="122">
        <v>629.93151714778617</v>
      </c>
      <c r="D137" s="122">
        <v>654.85589849541941</v>
      </c>
      <c r="E137" s="122">
        <v>672.15878101986243</v>
      </c>
      <c r="F137" s="122">
        <v>701.32953320654303</v>
      </c>
      <c r="G137" s="122">
        <v>708.46074222904508</v>
      </c>
      <c r="H137" s="122">
        <v>754.20956322298696</v>
      </c>
      <c r="I137" s="122">
        <v>735.02314924890698</v>
      </c>
      <c r="J137" s="122">
        <v>776.71860627445767</v>
      </c>
      <c r="K137" s="122">
        <v>804.6206966525159</v>
      </c>
      <c r="L137" s="122">
        <v>838.64721655438223</v>
      </c>
      <c r="M137" s="122">
        <v>835.5258223479176</v>
      </c>
      <c r="N137" s="122">
        <v>834.40368412927035</v>
      </c>
      <c r="O137" s="122">
        <v>814.72651111368191</v>
      </c>
      <c r="P137" s="122">
        <v>803.58608098353659</v>
      </c>
      <c r="Q137" s="122">
        <v>795.89508044376385</v>
      </c>
      <c r="R137" s="122">
        <v>791.9588453771396</v>
      </c>
      <c r="S137" s="122">
        <v>788.99349001554276</v>
      </c>
      <c r="T137" s="122">
        <v>745.20229935654834</v>
      </c>
      <c r="U137" s="122">
        <v>639.65571841944063</v>
      </c>
      <c r="V137" s="122">
        <v>636.19675125036463</v>
      </c>
      <c r="W137" s="122">
        <v>564.6079881114282</v>
      </c>
      <c r="X137" s="122">
        <v>485.42532215158815</v>
      </c>
      <c r="Y137" s="122">
        <v>420.51600299427838</v>
      </c>
      <c r="DA137" s="130" t="s">
        <v>1746</v>
      </c>
    </row>
    <row r="138" spans="1:105" ht="12" customHeight="1" x14ac:dyDescent="0.25">
      <c r="A138" s="97" t="s">
        <v>143</v>
      </c>
      <c r="B138" s="98">
        <v>297.24328981978692</v>
      </c>
      <c r="C138" s="98">
        <v>295.33795602454973</v>
      </c>
      <c r="D138" s="98">
        <v>333.37326232310255</v>
      </c>
      <c r="E138" s="98">
        <v>336.97409339070134</v>
      </c>
      <c r="F138" s="98">
        <v>364.12865772888631</v>
      </c>
      <c r="G138" s="98">
        <v>386.05261954426953</v>
      </c>
      <c r="H138" s="98">
        <v>422.6183911527184</v>
      </c>
      <c r="I138" s="98">
        <v>406.35761238683131</v>
      </c>
      <c r="J138" s="98">
        <v>442.33070254897098</v>
      </c>
      <c r="K138" s="98">
        <v>455.89777225360803</v>
      </c>
      <c r="L138" s="98">
        <v>469.1700544131474</v>
      </c>
      <c r="M138" s="98">
        <v>456.1883877894665</v>
      </c>
      <c r="N138" s="98">
        <v>471.70525071997133</v>
      </c>
      <c r="O138" s="98">
        <v>467.78257724822993</v>
      </c>
      <c r="P138" s="98">
        <v>474.39559930320416</v>
      </c>
      <c r="Q138" s="98">
        <v>468.29587914969915</v>
      </c>
      <c r="R138" s="98">
        <v>465.76624778680758</v>
      </c>
      <c r="S138" s="98">
        <v>465.26934109371149</v>
      </c>
      <c r="T138" s="98">
        <v>441.31572595724657</v>
      </c>
      <c r="U138" s="98">
        <v>365.66199797044419</v>
      </c>
      <c r="V138" s="98">
        <v>386.12636357973236</v>
      </c>
      <c r="W138" s="98">
        <v>364.95482814676069</v>
      </c>
      <c r="X138" s="98">
        <v>321.15523678204659</v>
      </c>
      <c r="Y138" s="98">
        <v>280.06331707235415</v>
      </c>
      <c r="DA138" s="63" t="s">
        <v>1747</v>
      </c>
    </row>
    <row r="139" spans="1:105" ht="12" customHeight="1" x14ac:dyDescent="0.25">
      <c r="A139" s="97" t="s">
        <v>124</v>
      </c>
      <c r="B139" s="98">
        <v>59.187423883028231</v>
      </c>
      <c r="C139" s="98">
        <v>54.827121738732707</v>
      </c>
      <c r="D139" s="98">
        <v>50.12176167095781</v>
      </c>
      <c r="E139" s="98">
        <v>43.907894254919398</v>
      </c>
      <c r="F139" s="98">
        <v>46.641550116881632</v>
      </c>
      <c r="G139" s="98">
        <v>43.672909906881451</v>
      </c>
      <c r="H139" s="98">
        <v>41.101948678962295</v>
      </c>
      <c r="I139" s="98">
        <v>37.035079737230966</v>
      </c>
      <c r="J139" s="98">
        <v>37.733565737181515</v>
      </c>
      <c r="K139" s="98">
        <v>37.258715091077335</v>
      </c>
      <c r="L139" s="98">
        <v>37.096174740009737</v>
      </c>
      <c r="M139" s="98">
        <v>36.315202359018109</v>
      </c>
      <c r="N139" s="98">
        <v>32.421682093733672</v>
      </c>
      <c r="O139" s="98">
        <v>29.377363839049281</v>
      </c>
      <c r="P139" s="98">
        <v>29.563300226101852</v>
      </c>
      <c r="Q139" s="98">
        <v>27.738335206301144</v>
      </c>
      <c r="R139" s="98">
        <v>31.868822522014458</v>
      </c>
      <c r="S139" s="98">
        <v>31.948485360483314</v>
      </c>
      <c r="T139" s="98">
        <v>34.160273450132991</v>
      </c>
      <c r="U139" s="98">
        <v>30.126751848108128</v>
      </c>
      <c r="V139" s="98">
        <v>26.605716574552918</v>
      </c>
      <c r="W139" s="98">
        <v>20.215820753953437</v>
      </c>
      <c r="X139" s="98">
        <v>17.886858123296314</v>
      </c>
      <c r="Y139" s="98">
        <v>15.378167292516913</v>
      </c>
      <c r="DA139" s="63" t="s">
        <v>1748</v>
      </c>
    </row>
    <row r="140" spans="1:105" ht="12" customHeight="1" x14ac:dyDescent="0.25">
      <c r="A140" s="97" t="s">
        <v>123</v>
      </c>
      <c r="B140" s="98">
        <v>6.5667056519710554E-2</v>
      </c>
      <c r="C140" s="98">
        <v>6.1450349025249769E-2</v>
      </c>
      <c r="D140" s="98">
        <v>5.7168289282205041E-2</v>
      </c>
      <c r="E140" s="98">
        <v>5.4044032561859932E-2</v>
      </c>
      <c r="F140" s="98">
        <v>8.3571165602351352E-2</v>
      </c>
      <c r="G140" s="98">
        <v>7.7169661334955952E-2</v>
      </c>
      <c r="H140" s="98">
        <v>9.1354970732493698E-2</v>
      </c>
      <c r="I140" s="98">
        <v>8.0315515186416372E-2</v>
      </c>
      <c r="J140" s="98">
        <v>0.11641699236945141</v>
      </c>
      <c r="K140" s="98">
        <v>0.15795851419382723</v>
      </c>
      <c r="L140" s="98">
        <v>0.17340804001434379</v>
      </c>
      <c r="M140" s="98">
        <v>0.19427498723997919</v>
      </c>
      <c r="N140" s="98">
        <v>0.17755923279009658</v>
      </c>
      <c r="O140" s="98">
        <v>0.17702096577138721</v>
      </c>
      <c r="P140" s="98">
        <v>0.21891409122864164</v>
      </c>
      <c r="Q140" s="98">
        <v>0.20909149162841872</v>
      </c>
      <c r="R140" s="98">
        <v>0.29284170702149004</v>
      </c>
      <c r="S140" s="98">
        <v>0.28380312695686699</v>
      </c>
      <c r="T140" s="98">
        <v>0.3483549022214486</v>
      </c>
      <c r="U140" s="98">
        <v>0.32101469644739017</v>
      </c>
      <c r="V140" s="98">
        <v>0.30513022299108655</v>
      </c>
      <c r="W140" s="98">
        <v>0.22363754756768597</v>
      </c>
      <c r="X140" s="98">
        <v>0.18650935263354623</v>
      </c>
      <c r="Y140" s="98">
        <v>0.13815246215982521</v>
      </c>
      <c r="DA140" s="63" t="s">
        <v>1749</v>
      </c>
    </row>
    <row r="141" spans="1:105" ht="12" customHeight="1" x14ac:dyDescent="0.25">
      <c r="A141" s="100" t="s">
        <v>50</v>
      </c>
      <c r="B141" s="101">
        <v>1.9865379119686742E-2</v>
      </c>
      <c r="C141" s="101">
        <v>2.0812213147953638E-2</v>
      </c>
      <c r="D141" s="101">
        <v>1.7328740915933744E-2</v>
      </c>
      <c r="E141" s="101">
        <v>1.4896556428731451E-2</v>
      </c>
      <c r="F141" s="101">
        <v>2.836559063700925E-2</v>
      </c>
      <c r="G141" s="101">
        <v>2.4833681052106014E-2</v>
      </c>
      <c r="H141" s="101">
        <v>3.2442894170964645E-2</v>
      </c>
      <c r="I141" s="101">
        <v>2.8662772875396977E-2</v>
      </c>
      <c r="J141" s="101">
        <v>3.9224665878103943E-2</v>
      </c>
      <c r="K141" s="101">
        <v>5.5786882691189976E-2</v>
      </c>
      <c r="L141" s="101">
        <v>6.2769140877178997E-2</v>
      </c>
      <c r="M141" s="101">
        <v>7.8586443733588293E-2</v>
      </c>
      <c r="N141" s="101">
        <v>6.9376300765786963E-2</v>
      </c>
      <c r="O141" s="101">
        <v>7.0396571693624482E-2</v>
      </c>
      <c r="P141" s="101">
        <v>8.6236089616618883E-2</v>
      </c>
      <c r="Q141" s="101">
        <v>7.2834389552192513E-2</v>
      </c>
      <c r="R141" s="101">
        <v>0.10584049467886301</v>
      </c>
      <c r="S141" s="101">
        <v>9.6164364826833243E-2</v>
      </c>
      <c r="T141" s="101">
        <v>0.12823650510866633</v>
      </c>
      <c r="U141" s="101">
        <v>0.11903942190570112</v>
      </c>
      <c r="V141" s="101">
        <v>0.1124604184711528</v>
      </c>
      <c r="W141" s="101">
        <v>8.2693445304775084E-2</v>
      </c>
      <c r="X141" s="101">
        <v>5.997836168363857E-2</v>
      </c>
      <c r="Y141" s="101">
        <v>4.3115487359916105E-2</v>
      </c>
      <c r="DA141" s="131" t="s">
        <v>1750</v>
      </c>
    </row>
    <row r="142" spans="1:105" ht="12" customHeight="1" x14ac:dyDescent="0.25">
      <c r="A142" s="103" t="s">
        <v>52</v>
      </c>
      <c r="B142" s="104">
        <v>4.5801677400023812E-2</v>
      </c>
      <c r="C142" s="104">
        <v>4.0638135877296137E-2</v>
      </c>
      <c r="D142" s="104">
        <v>3.9839548366271293E-2</v>
      </c>
      <c r="E142" s="104">
        <v>3.9147476133128488E-2</v>
      </c>
      <c r="F142" s="104">
        <v>5.5205574965342091E-2</v>
      </c>
      <c r="G142" s="104">
        <v>5.2335980282849956E-2</v>
      </c>
      <c r="H142" s="104">
        <v>5.8912076561529046E-2</v>
      </c>
      <c r="I142" s="104">
        <v>5.1652742311019413E-2</v>
      </c>
      <c r="J142" s="104">
        <v>7.7192326491347468E-2</v>
      </c>
      <c r="K142" s="104">
        <v>0.10217163150263724</v>
      </c>
      <c r="L142" s="104">
        <v>0.11063889913716479</v>
      </c>
      <c r="M142" s="104">
        <v>0.11568854350639089</v>
      </c>
      <c r="N142" s="104">
        <v>0.10818293202430962</v>
      </c>
      <c r="O142" s="104">
        <v>0.10662439407776274</v>
      </c>
      <c r="P142" s="104">
        <v>0.13267800161202276</v>
      </c>
      <c r="Q142" s="104">
        <v>0.13625710207622621</v>
      </c>
      <c r="R142" s="104">
        <v>0.18700121234262701</v>
      </c>
      <c r="S142" s="104">
        <v>0.18763876213003378</v>
      </c>
      <c r="T142" s="104">
        <v>0.2201183971127823</v>
      </c>
      <c r="U142" s="104">
        <v>0.20197527454168904</v>
      </c>
      <c r="V142" s="104">
        <v>0.19266980451993371</v>
      </c>
      <c r="W142" s="104">
        <v>0.14094410226291088</v>
      </c>
      <c r="X142" s="104">
        <v>0.12653099094990761</v>
      </c>
      <c r="Y142" s="104">
        <v>9.5036974799909135E-2</v>
      </c>
      <c r="DA142" s="132" t="s">
        <v>1751</v>
      </c>
    </row>
    <row r="143" spans="1:105" ht="12" customHeight="1" x14ac:dyDescent="0.25">
      <c r="A143" s="106" t="s">
        <v>122</v>
      </c>
      <c r="B143" s="101">
        <v>269.77673533610675</v>
      </c>
      <c r="C143" s="101">
        <v>255.70181412667137</v>
      </c>
      <c r="D143" s="101">
        <v>246.17742719317218</v>
      </c>
      <c r="E143" s="101">
        <v>260.04490995713331</v>
      </c>
      <c r="F143" s="101">
        <v>257.72669401143605</v>
      </c>
      <c r="G143" s="101">
        <v>241.7434500719541</v>
      </c>
      <c r="H143" s="101">
        <v>245.66211197147496</v>
      </c>
      <c r="I143" s="101">
        <v>234.06884063534505</v>
      </c>
      <c r="J143" s="101">
        <v>234.23722955102423</v>
      </c>
      <c r="K143" s="101">
        <v>225.26749403242692</v>
      </c>
      <c r="L143" s="101">
        <v>232.98113983240603</v>
      </c>
      <c r="M143" s="101">
        <v>227.18619727708776</v>
      </c>
      <c r="N143" s="101">
        <v>214.18200256170408</v>
      </c>
      <c r="O143" s="101">
        <v>196.58793567734401</v>
      </c>
      <c r="P143" s="101">
        <v>177.41548217514415</v>
      </c>
      <c r="Q143" s="101">
        <v>166.73441703056699</v>
      </c>
      <c r="R143" s="101">
        <v>156.99339052777333</v>
      </c>
      <c r="S143" s="101">
        <v>153.83078133495613</v>
      </c>
      <c r="T143" s="101">
        <v>134.06860939339384</v>
      </c>
      <c r="U143" s="101">
        <v>116.39395432704283</v>
      </c>
      <c r="V143" s="101">
        <v>106.7826958872606</v>
      </c>
      <c r="W143" s="101">
        <v>89.010048541271246</v>
      </c>
      <c r="X143" s="101">
        <v>72.570595749618931</v>
      </c>
      <c r="Y143" s="101">
        <v>62.195413218472574</v>
      </c>
      <c r="DA143" s="131" t="s">
        <v>1752</v>
      </c>
    </row>
    <row r="144" spans="1:105" ht="12" customHeight="1" x14ac:dyDescent="0.25">
      <c r="A144" s="107" t="s">
        <v>121</v>
      </c>
      <c r="B144" s="104">
        <v>22.580893859729759</v>
      </c>
      <c r="C144" s="104">
        <v>24.003174908806983</v>
      </c>
      <c r="D144" s="104">
        <v>25.126279018904771</v>
      </c>
      <c r="E144" s="104">
        <v>31.177839384546534</v>
      </c>
      <c r="F144" s="104">
        <v>32.749060183736788</v>
      </c>
      <c r="G144" s="104">
        <v>36.914593044605169</v>
      </c>
      <c r="H144" s="104">
        <v>44.73575644909868</v>
      </c>
      <c r="I144" s="104">
        <v>57.481300974313179</v>
      </c>
      <c r="J144" s="104">
        <v>62.300691444911507</v>
      </c>
      <c r="K144" s="104">
        <v>86.038756761209598</v>
      </c>
      <c r="L144" s="104">
        <v>99.226439528804733</v>
      </c>
      <c r="M144" s="104">
        <v>115.64175993510527</v>
      </c>
      <c r="N144" s="104">
        <v>115.91718952107107</v>
      </c>
      <c r="O144" s="104">
        <v>120.80161338328735</v>
      </c>
      <c r="P144" s="104">
        <v>121.99278518785768</v>
      </c>
      <c r="Q144" s="104">
        <v>132.9173575655681</v>
      </c>
      <c r="R144" s="104">
        <v>137.03754283352271</v>
      </c>
      <c r="S144" s="104">
        <v>137.661079099435</v>
      </c>
      <c r="T144" s="104">
        <v>135.30933565355357</v>
      </c>
      <c r="U144" s="104">
        <v>127.15199957739817</v>
      </c>
      <c r="V144" s="104">
        <v>116.3768449858278</v>
      </c>
      <c r="W144" s="104">
        <v>90.203653121875007</v>
      </c>
      <c r="X144" s="104">
        <v>73.626122143992816</v>
      </c>
      <c r="Y144" s="104">
        <v>62.740952948774869</v>
      </c>
      <c r="DA144" s="132" t="s">
        <v>1753</v>
      </c>
    </row>
    <row r="145" spans="1:105" ht="12" customHeight="1" x14ac:dyDescent="0.25">
      <c r="A145" s="108" t="s">
        <v>53</v>
      </c>
      <c r="B145" s="98">
        <v>8.9808109500680544</v>
      </c>
      <c r="C145" s="98">
        <v>9.2943680535142263</v>
      </c>
      <c r="D145" s="98">
        <v>10.092658156844525</v>
      </c>
      <c r="E145" s="98">
        <v>12.819725694036629</v>
      </c>
      <c r="F145" s="98">
        <v>14.274030538980822</v>
      </c>
      <c r="G145" s="98">
        <v>15.979367426217948</v>
      </c>
      <c r="H145" s="98">
        <v>19.077178428085261</v>
      </c>
      <c r="I145" s="98">
        <v>27.483751620962021</v>
      </c>
      <c r="J145" s="98">
        <v>27.828526484036235</v>
      </c>
      <c r="K145" s="98">
        <v>40.099125471404172</v>
      </c>
      <c r="L145" s="98">
        <v>46.784914429246847</v>
      </c>
      <c r="M145" s="98">
        <v>56.253980330232864</v>
      </c>
      <c r="N145" s="98">
        <v>56.574843368505654</v>
      </c>
      <c r="O145" s="98">
        <v>61.33978291621775</v>
      </c>
      <c r="P145" s="98">
        <v>59.066269158725092</v>
      </c>
      <c r="Q145" s="98">
        <v>64.068909191240891</v>
      </c>
      <c r="R145" s="98">
        <v>65.868809162518048</v>
      </c>
      <c r="S145" s="98">
        <v>66.820141837741232</v>
      </c>
      <c r="T145" s="98">
        <v>66.281385919302721</v>
      </c>
      <c r="U145" s="98">
        <v>61.245534663193745</v>
      </c>
      <c r="V145" s="98">
        <v>55.067719493347099</v>
      </c>
      <c r="W145" s="98">
        <v>44.308348468269138</v>
      </c>
      <c r="X145" s="98">
        <v>34.112279818590906</v>
      </c>
      <c r="Y145" s="98">
        <v>26.484141082059434</v>
      </c>
      <c r="DA145" s="63" t="s">
        <v>1754</v>
      </c>
    </row>
    <row r="146" spans="1:105" ht="12" customHeight="1" x14ac:dyDescent="0.25">
      <c r="A146" s="108" t="s">
        <v>52</v>
      </c>
      <c r="B146" s="98">
        <v>13.600082909661708</v>
      </c>
      <c r="C146" s="98">
        <v>14.708806855292766</v>
      </c>
      <c r="D146" s="98">
        <v>15.033620862060245</v>
      </c>
      <c r="E146" s="98">
        <v>18.358113690509906</v>
      </c>
      <c r="F146" s="98">
        <v>18.47502964475596</v>
      </c>
      <c r="G146" s="98">
        <v>20.935225618387229</v>
      </c>
      <c r="H146" s="98">
        <v>25.658578021013415</v>
      </c>
      <c r="I146" s="98">
        <v>29.997549353351157</v>
      </c>
      <c r="J146" s="98">
        <v>34.47216496087529</v>
      </c>
      <c r="K146" s="98">
        <v>45.93963128980544</v>
      </c>
      <c r="L146" s="98">
        <v>52.44152509955785</v>
      </c>
      <c r="M146" s="98">
        <v>59.387779604872421</v>
      </c>
      <c r="N146" s="98">
        <v>59.342346152565433</v>
      </c>
      <c r="O146" s="98">
        <v>59.461830467069568</v>
      </c>
      <c r="P146" s="98">
        <v>62.926516029132564</v>
      </c>
      <c r="Q146" s="98">
        <v>68.848448374327191</v>
      </c>
      <c r="R146" s="98">
        <v>71.168733671004674</v>
      </c>
      <c r="S146" s="98">
        <v>70.840937261693796</v>
      </c>
      <c r="T146" s="98">
        <v>69.027949734250825</v>
      </c>
      <c r="U146" s="98">
        <v>65.906464914204435</v>
      </c>
      <c r="V146" s="98">
        <v>61.309125492480703</v>
      </c>
      <c r="W146" s="98">
        <v>45.895304653605898</v>
      </c>
      <c r="X146" s="98">
        <v>39.513842325401917</v>
      </c>
      <c r="Y146" s="98">
        <v>36.256811866715431</v>
      </c>
      <c r="DA146" s="63" t="s">
        <v>1755</v>
      </c>
    </row>
    <row r="147" spans="1:105" ht="12" customHeight="1" x14ac:dyDescent="0.25">
      <c r="A147" s="121" t="s">
        <v>54</v>
      </c>
      <c r="B147" s="122">
        <v>283.39936598919456</v>
      </c>
      <c r="C147" s="122">
        <v>281.40307458058015</v>
      </c>
      <c r="D147" s="122">
        <v>291.76930391593754</v>
      </c>
      <c r="E147" s="122">
        <v>369.73833254667176</v>
      </c>
      <c r="F147" s="122">
        <v>376.55751012261607</v>
      </c>
      <c r="G147" s="122">
        <v>367.24018713124497</v>
      </c>
      <c r="H147" s="122">
        <v>396.3358062827038</v>
      </c>
      <c r="I147" s="122">
        <v>385.89586924234459</v>
      </c>
      <c r="J147" s="122">
        <v>404.55120780970918</v>
      </c>
      <c r="K147" s="122">
        <v>412.40254434634704</v>
      </c>
      <c r="L147" s="122">
        <v>434.25949925162769</v>
      </c>
      <c r="M147" s="122">
        <v>405.75980511143359</v>
      </c>
      <c r="N147" s="122">
        <v>404.00224896895008</v>
      </c>
      <c r="O147" s="122">
        <v>383.36811662363351</v>
      </c>
      <c r="P147" s="122">
        <v>363.51836606074414</v>
      </c>
      <c r="Q147" s="122">
        <v>359.00590528790508</v>
      </c>
      <c r="R147" s="122">
        <v>350.24171192252419</v>
      </c>
      <c r="S147" s="122">
        <v>344.02297954139794</v>
      </c>
      <c r="T147" s="122">
        <v>314.91514493230807</v>
      </c>
      <c r="U147" s="122">
        <v>295.69296156097886</v>
      </c>
      <c r="V147" s="122">
        <v>281.12983645744339</v>
      </c>
      <c r="W147" s="122">
        <v>245.77181077789888</v>
      </c>
      <c r="X147" s="122">
        <v>188.19322827508009</v>
      </c>
      <c r="Y147" s="122">
        <v>166.09338447954954</v>
      </c>
      <c r="DA147" s="130" t="s">
        <v>1756</v>
      </c>
    </row>
    <row r="148" spans="1:105" ht="12" customHeight="1" x14ac:dyDescent="0.25">
      <c r="A148" s="97" t="s">
        <v>51</v>
      </c>
      <c r="B148" s="98">
        <v>38.650114480964838</v>
      </c>
      <c r="C148" s="98">
        <v>36.707978044271456</v>
      </c>
      <c r="D148" s="98">
        <v>46.156388731360032</v>
      </c>
      <c r="E148" s="98">
        <v>54.829926189129942</v>
      </c>
      <c r="F148" s="98">
        <v>57.300917734575421</v>
      </c>
      <c r="G148" s="98">
        <v>58.8331336353571</v>
      </c>
      <c r="H148" s="98">
        <v>63.551539785388215</v>
      </c>
      <c r="I148" s="98">
        <v>60.446588000157483</v>
      </c>
      <c r="J148" s="98">
        <v>64.819190340866896</v>
      </c>
      <c r="K148" s="98">
        <v>64.150602089645602</v>
      </c>
      <c r="L148" s="98">
        <v>65.960281552992342</v>
      </c>
      <c r="M148" s="98">
        <v>64.663916074170672</v>
      </c>
      <c r="N148" s="98">
        <v>64.801640392496353</v>
      </c>
      <c r="O148" s="98">
        <v>61.750150081093189</v>
      </c>
      <c r="P148" s="98">
        <v>62.245127272828761</v>
      </c>
      <c r="Q148" s="98">
        <v>59.8270347107755</v>
      </c>
      <c r="R148" s="98">
        <v>58.336555168135689</v>
      </c>
      <c r="S148" s="98">
        <v>57.852521672852625</v>
      </c>
      <c r="T148" s="98">
        <v>53.492699793577863</v>
      </c>
      <c r="U148" s="98">
        <v>44.968455449578364</v>
      </c>
      <c r="V148" s="98">
        <v>45.864714758097257</v>
      </c>
      <c r="W148" s="98">
        <v>40.377391213773159</v>
      </c>
      <c r="X148" s="98">
        <v>28.22194496224451</v>
      </c>
      <c r="Y148" s="98">
        <v>26.623937197283894</v>
      </c>
      <c r="DA148" s="63" t="s">
        <v>1757</v>
      </c>
    </row>
    <row r="149" spans="1:105" ht="12" customHeight="1" x14ac:dyDescent="0.25">
      <c r="A149" s="97" t="s">
        <v>50</v>
      </c>
      <c r="B149" s="98">
        <v>104.74714193431673</v>
      </c>
      <c r="C149" s="98">
        <v>106.99442157135317</v>
      </c>
      <c r="D149" s="98">
        <v>114.62227690166173</v>
      </c>
      <c r="E149" s="98">
        <v>137.7555879792352</v>
      </c>
      <c r="F149" s="98">
        <v>137.18742823273274</v>
      </c>
      <c r="G149" s="98">
        <v>139.66441087902879</v>
      </c>
      <c r="H149" s="98">
        <v>145.66297587127048</v>
      </c>
      <c r="I149" s="98">
        <v>151.44852106440084</v>
      </c>
      <c r="J149" s="98">
        <v>156.05730023915555</v>
      </c>
      <c r="K149" s="98">
        <v>157.42437959275665</v>
      </c>
      <c r="L149" s="98">
        <v>154.8140115291005</v>
      </c>
      <c r="M149" s="98">
        <v>142.35691238342551</v>
      </c>
      <c r="N149" s="98">
        <v>141.06748378753787</v>
      </c>
      <c r="O149" s="98">
        <v>129.52576608459452</v>
      </c>
      <c r="P149" s="98">
        <v>128.10432218936751</v>
      </c>
      <c r="Q149" s="98">
        <v>127.87122066111436</v>
      </c>
      <c r="R149" s="98">
        <v>125.54748502572775</v>
      </c>
      <c r="S149" s="98">
        <v>124.01897476107747</v>
      </c>
      <c r="T149" s="98">
        <v>117.47247181151354</v>
      </c>
      <c r="U149" s="98">
        <v>119.50171709615091</v>
      </c>
      <c r="V149" s="98">
        <v>109.57811215854174</v>
      </c>
      <c r="W149" s="98">
        <v>86.176771258505923</v>
      </c>
      <c r="X149" s="98">
        <v>75.814674345853703</v>
      </c>
      <c r="Y149" s="98">
        <v>73.314132747837093</v>
      </c>
      <c r="DA149" s="63" t="s">
        <v>1758</v>
      </c>
    </row>
    <row r="150" spans="1:105" ht="12" customHeight="1" x14ac:dyDescent="0.25">
      <c r="A150" s="109" t="s">
        <v>120</v>
      </c>
      <c r="B150" s="33">
        <v>140.00210957391297</v>
      </c>
      <c r="C150" s="33">
        <v>137.70067496495565</v>
      </c>
      <c r="D150" s="33">
        <v>130.99063828291577</v>
      </c>
      <c r="E150" s="33">
        <v>177.15281837830659</v>
      </c>
      <c r="F150" s="33">
        <v>182.06916415530779</v>
      </c>
      <c r="G150" s="33">
        <v>168.74264261685914</v>
      </c>
      <c r="H150" s="33">
        <v>187.12129062604509</v>
      </c>
      <c r="I150" s="33">
        <v>174.00076017778633</v>
      </c>
      <c r="J150" s="33">
        <v>183.67471722968673</v>
      </c>
      <c r="K150" s="33">
        <v>190.82756266394478</v>
      </c>
      <c r="L150" s="33">
        <v>213.48520616953473</v>
      </c>
      <c r="M150" s="33">
        <v>198.73897665383743</v>
      </c>
      <c r="N150" s="33">
        <v>198.13312478891581</v>
      </c>
      <c r="O150" s="33">
        <v>192.09220045794586</v>
      </c>
      <c r="P150" s="33">
        <v>173.16891659854792</v>
      </c>
      <c r="Q150" s="33">
        <v>171.30764991601524</v>
      </c>
      <c r="R150" s="33">
        <v>166.35767172866082</v>
      </c>
      <c r="S150" s="33">
        <v>162.15148310746787</v>
      </c>
      <c r="T150" s="33">
        <v>143.9499733272167</v>
      </c>
      <c r="U150" s="33">
        <v>131.2227890152495</v>
      </c>
      <c r="V150" s="33">
        <v>125.68700954080443</v>
      </c>
      <c r="W150" s="33">
        <v>119.21764830561979</v>
      </c>
      <c r="X150" s="33">
        <v>84.156608966981878</v>
      </c>
      <c r="Y150" s="33">
        <v>66.155314534428555</v>
      </c>
      <c r="DA150" s="60" t="s">
        <v>1759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0.60859647889106472</v>
      </c>
      <c r="C152" s="119">
        <f t="shared" si="29"/>
        <v>0.61064229390099434</v>
      </c>
      <c r="D152" s="119">
        <f t="shared" si="29"/>
        <v>0.60960239610708367</v>
      </c>
      <c r="E152" s="119">
        <f t="shared" si="29"/>
        <v>0.61424108624180629</v>
      </c>
      <c r="F152" s="119">
        <f t="shared" si="29"/>
        <v>0.61659054690542581</v>
      </c>
      <c r="G152" s="119">
        <f t="shared" si="29"/>
        <v>0.62138681763351455</v>
      </c>
      <c r="H152" s="119">
        <f t="shared" si="29"/>
        <v>0.6261603958981341</v>
      </c>
      <c r="I152" s="119">
        <f t="shared" si="29"/>
        <v>0.63285753424703128</v>
      </c>
      <c r="J152" s="119">
        <f t="shared" si="29"/>
        <v>0.63662218333154696</v>
      </c>
      <c r="K152" s="119">
        <f t="shared" si="29"/>
        <v>0.6427008732564975</v>
      </c>
      <c r="L152" s="119">
        <f t="shared" si="29"/>
        <v>0.65010354214721411</v>
      </c>
      <c r="M152" s="119">
        <f t="shared" si="29"/>
        <v>0.6554797040619007</v>
      </c>
      <c r="N152" s="119">
        <f t="shared" si="29"/>
        <v>0.66112883612166917</v>
      </c>
      <c r="O152" s="119">
        <f t="shared" si="29"/>
        <v>0.66717932909409328</v>
      </c>
      <c r="P152" s="119">
        <f t="shared" si="29"/>
        <v>0.66883950832644146</v>
      </c>
      <c r="Q152" s="119">
        <f t="shared" si="29"/>
        <v>0.67291354364724842</v>
      </c>
      <c r="R152" s="119">
        <f t="shared" ref="R152:V152" si="30">IF(R131=0,"",R131/R110)</f>
        <v>0.6750170526612066</v>
      </c>
      <c r="S152" s="119">
        <f t="shared" si="30"/>
        <v>0.67995325002955875</v>
      </c>
      <c r="T152" s="119">
        <f t="shared" si="30"/>
        <v>0.68454379593135173</v>
      </c>
      <c r="U152" s="119">
        <f t="shared" si="30"/>
        <v>0.69185769695697796</v>
      </c>
      <c r="V152" s="119">
        <f t="shared" si="30"/>
        <v>0.69937272258795524</v>
      </c>
      <c r="W152" s="119">
        <f t="shared" ref="W152:Y152" si="31">IF(W131=0,"",W131/W110)</f>
        <v>0.70500236814350192</v>
      </c>
      <c r="X152" s="119">
        <f t="shared" si="31"/>
        <v>0.7107491505315684</v>
      </c>
      <c r="Y152" s="119">
        <f t="shared" si="31"/>
        <v>0.72694613362300076</v>
      </c>
      <c r="DA152" s="129" t="s">
        <v>1908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0.60331640204313641</v>
      </c>
      <c r="C153" s="124">
        <f t="shared" si="32"/>
        <v>0.60559025918003417</v>
      </c>
      <c r="D153" s="124">
        <f t="shared" si="32"/>
        <v>0.60446149173879027</v>
      </c>
      <c r="E153" s="124">
        <f t="shared" si="32"/>
        <v>0.60781963235608349</v>
      </c>
      <c r="F153" s="124">
        <f t="shared" si="32"/>
        <v>0.61031372698338937</v>
      </c>
      <c r="G153" s="124">
        <f t="shared" si="32"/>
        <v>0.61568934273105558</v>
      </c>
      <c r="H153" s="124">
        <f t="shared" si="32"/>
        <v>0.62043538132180964</v>
      </c>
      <c r="I153" s="124">
        <f t="shared" si="32"/>
        <v>0.62726015957661962</v>
      </c>
      <c r="J153" s="124">
        <f t="shared" si="32"/>
        <v>0.63126513418691543</v>
      </c>
      <c r="K153" s="124">
        <f t="shared" si="32"/>
        <v>0.63708107121077762</v>
      </c>
      <c r="L153" s="124">
        <f t="shared" si="32"/>
        <v>0.64519907804738952</v>
      </c>
      <c r="M153" s="124">
        <f t="shared" si="32"/>
        <v>0.64985506174966046</v>
      </c>
      <c r="N153" s="124">
        <f t="shared" si="32"/>
        <v>0.65563781245331121</v>
      </c>
      <c r="O153" s="124">
        <f t="shared" si="32"/>
        <v>0.6622289062462523</v>
      </c>
      <c r="P153" s="124">
        <f t="shared" si="32"/>
        <v>0.663721091692555</v>
      </c>
      <c r="Q153" s="124">
        <f t="shared" si="32"/>
        <v>0.66698726493957017</v>
      </c>
      <c r="R153" s="124">
        <f t="shared" ref="R153:V153" si="33">IF(R132=0,"",R132/R111)</f>
        <v>0.66889563815279474</v>
      </c>
      <c r="S153" s="124">
        <f t="shared" si="33"/>
        <v>0.67339688805127584</v>
      </c>
      <c r="T153" s="124">
        <f t="shared" si="33"/>
        <v>0.67752914037470335</v>
      </c>
      <c r="U153" s="124">
        <f t="shared" si="33"/>
        <v>0.68354362723027717</v>
      </c>
      <c r="V153" s="124">
        <f t="shared" si="33"/>
        <v>0.6918716757560861</v>
      </c>
      <c r="W153" s="124">
        <f t="shared" ref="W153:Y153" si="34">IF(W132=0,"",W132/W111)</f>
        <v>0.69716118676153926</v>
      </c>
      <c r="X153" s="124">
        <f t="shared" si="34"/>
        <v>0.7028432983279217</v>
      </c>
      <c r="Y153" s="124">
        <f t="shared" si="34"/>
        <v>0.72069629202387742</v>
      </c>
      <c r="DA153" s="130" t="s">
        <v>1909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0.60121494315928203</v>
      </c>
      <c r="C154" s="111">
        <f t="shared" si="35"/>
        <v>0.60351903422429032</v>
      </c>
      <c r="D154" s="111">
        <f t="shared" si="35"/>
        <v>0.60244277456631778</v>
      </c>
      <c r="E154" s="111">
        <f t="shared" si="35"/>
        <v>0.60583338369691375</v>
      </c>
      <c r="F154" s="111">
        <f t="shared" si="35"/>
        <v>0.60837428704293184</v>
      </c>
      <c r="G154" s="111">
        <f t="shared" si="35"/>
        <v>0.61380075884043028</v>
      </c>
      <c r="H154" s="111">
        <f t="shared" si="35"/>
        <v>0.61857702031221573</v>
      </c>
      <c r="I154" s="111">
        <f t="shared" si="35"/>
        <v>0.62545678817562278</v>
      </c>
      <c r="J154" s="111">
        <f t="shared" si="35"/>
        <v>0.62949298818041288</v>
      </c>
      <c r="K154" s="111">
        <f t="shared" si="35"/>
        <v>0.63534268062902821</v>
      </c>
      <c r="L154" s="111">
        <f t="shared" si="35"/>
        <v>0.64347599627566565</v>
      </c>
      <c r="M154" s="111">
        <f t="shared" si="35"/>
        <v>0.64818597469986483</v>
      </c>
      <c r="N154" s="111">
        <f t="shared" si="35"/>
        <v>0.65399983165158515</v>
      </c>
      <c r="O154" s="111">
        <f t="shared" si="35"/>
        <v>0.66062571000440229</v>
      </c>
      <c r="P154" s="111">
        <f t="shared" si="35"/>
        <v>0.66216149458370743</v>
      </c>
      <c r="Q154" s="111">
        <f t="shared" si="35"/>
        <v>0.66544709955872305</v>
      </c>
      <c r="R154" s="111">
        <f t="shared" ref="R154:V154" si="36">IF(R133=0,"",R133/R112)</f>
        <v>0.66736738565762099</v>
      </c>
      <c r="S154" s="111">
        <f t="shared" si="36"/>
        <v>0.67189135700930702</v>
      </c>
      <c r="T154" s="111">
        <f t="shared" si="36"/>
        <v>0.67602442276451469</v>
      </c>
      <c r="U154" s="111">
        <f t="shared" si="36"/>
        <v>0.68208075146882552</v>
      </c>
      <c r="V154" s="111">
        <f t="shared" si="36"/>
        <v>0.69043891682176128</v>
      </c>
      <c r="W154" s="111">
        <f t="shared" ref="W154:Y154" si="37">IF(W133=0,"",W133/W112)</f>
        <v>0.695765139842765</v>
      </c>
      <c r="X154" s="111">
        <f t="shared" si="37"/>
        <v>0.70150962862480115</v>
      </c>
      <c r="Y154" s="111">
        <f t="shared" si="37"/>
        <v>0.71944832712143936</v>
      </c>
      <c r="DA154" s="63" t="s">
        <v>1910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:Y155" si="40">IF(W134=0,"",W134/W113)</f>
        <v>1</v>
      </c>
      <c r="X155" s="111">
        <f t="shared" si="40"/>
        <v>1</v>
      </c>
      <c r="Y155" s="111">
        <f t="shared" si="40"/>
        <v>1</v>
      </c>
      <c r="DA155" s="63" t="s">
        <v>1911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1.7903798272665605</v>
      </c>
      <c r="C156" s="124">
        <f t="shared" si="41"/>
        <v>1.8725933124655716</v>
      </c>
      <c r="D156" s="124">
        <f t="shared" si="41"/>
        <v>1.9620141829436051</v>
      </c>
      <c r="E156" s="124">
        <f t="shared" si="41"/>
        <v>2.0351061425353967</v>
      </c>
      <c r="F156" s="124">
        <f t="shared" si="41"/>
        <v>2.1688188215103432</v>
      </c>
      <c r="G156" s="124">
        <f t="shared" si="41"/>
        <v>2.3237670876490619</v>
      </c>
      <c r="H156" s="124">
        <f t="shared" si="41"/>
        <v>2.4799759750870898</v>
      </c>
      <c r="I156" s="124">
        <f t="shared" si="41"/>
        <v>2.5645227415639198</v>
      </c>
      <c r="J156" s="124">
        <f t="shared" si="41"/>
        <v>2.6546860322236747</v>
      </c>
      <c r="K156" s="124">
        <f t="shared" si="41"/>
        <v>2.7463319710393508</v>
      </c>
      <c r="L156" s="124">
        <f t="shared" si="41"/>
        <v>2.8643559994541445</v>
      </c>
      <c r="M156" s="124">
        <f t="shared" si="41"/>
        <v>2.9800793860169947</v>
      </c>
      <c r="N156" s="124">
        <f t="shared" si="41"/>
        <v>3.0840012922951763</v>
      </c>
      <c r="O156" s="124">
        <f t="shared" si="41"/>
        <v>3.2396652571796269</v>
      </c>
      <c r="P156" s="124">
        <f t="shared" si="41"/>
        <v>3.3555926442267019</v>
      </c>
      <c r="Q156" s="124">
        <f t="shared" si="41"/>
        <v>3.4127503779758341</v>
      </c>
      <c r="R156" s="124">
        <f t="shared" ref="R156:V156" si="42">IF(R135=0,"",R135/R114)</f>
        <v>3.4905882180196581</v>
      </c>
      <c r="S156" s="124">
        <f t="shared" si="42"/>
        <v>3.5797531730193533</v>
      </c>
      <c r="T156" s="124">
        <f t="shared" si="42"/>
        <v>3.6624237490681062</v>
      </c>
      <c r="U156" s="124">
        <f t="shared" si="42"/>
        <v>3.7191076129766643</v>
      </c>
      <c r="V156" s="124">
        <f t="shared" si="42"/>
        <v>3.7385061049946673</v>
      </c>
      <c r="W156" s="124">
        <f t="shared" ref="W156:Y156" si="43">IF(W135=0,"",W135/W114)</f>
        <v>3.7636512903290358</v>
      </c>
      <c r="X156" s="124">
        <f t="shared" si="43"/>
        <v>3.7896876552843786</v>
      </c>
      <c r="Y156" s="124">
        <f t="shared" si="43"/>
        <v>3.8431651105314049</v>
      </c>
      <c r="DA156" s="130" t="s">
        <v>1912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1.7903798272665605</v>
      </c>
      <c r="C157" s="111">
        <f t="shared" si="44"/>
        <v>1.8725933124655716</v>
      </c>
      <c r="D157" s="111">
        <f t="shared" si="44"/>
        <v>1.9620141829436051</v>
      </c>
      <c r="E157" s="111">
        <f t="shared" si="44"/>
        <v>2.0351061425353967</v>
      </c>
      <c r="F157" s="111">
        <f t="shared" si="44"/>
        <v>2.1688188215103432</v>
      </c>
      <c r="G157" s="111">
        <f t="shared" si="44"/>
        <v>2.3237670876490619</v>
      </c>
      <c r="H157" s="111">
        <f t="shared" si="44"/>
        <v>2.4799759750870898</v>
      </c>
      <c r="I157" s="111">
        <f t="shared" si="44"/>
        <v>2.5645227415639198</v>
      </c>
      <c r="J157" s="111">
        <f t="shared" si="44"/>
        <v>2.6546860322236747</v>
      </c>
      <c r="K157" s="111">
        <f t="shared" si="44"/>
        <v>2.7463319710393508</v>
      </c>
      <c r="L157" s="111">
        <f t="shared" si="44"/>
        <v>2.8643559994541445</v>
      </c>
      <c r="M157" s="111">
        <f t="shared" si="44"/>
        <v>2.9800793860169947</v>
      </c>
      <c r="N157" s="111">
        <f t="shared" si="44"/>
        <v>3.0840012922951763</v>
      </c>
      <c r="O157" s="111">
        <f t="shared" si="44"/>
        <v>3.2396652571796269</v>
      </c>
      <c r="P157" s="111">
        <f t="shared" si="44"/>
        <v>3.3555926442267019</v>
      </c>
      <c r="Q157" s="111">
        <f t="shared" si="44"/>
        <v>3.4127503779758341</v>
      </c>
      <c r="R157" s="111">
        <f t="shared" ref="R157:V157" si="45">IF(R136=0,"",R136/R115)</f>
        <v>3.4905882180196581</v>
      </c>
      <c r="S157" s="111">
        <f t="shared" si="45"/>
        <v>3.5797531730193533</v>
      </c>
      <c r="T157" s="111">
        <f t="shared" si="45"/>
        <v>3.6624237490681062</v>
      </c>
      <c r="U157" s="111">
        <f t="shared" si="45"/>
        <v>3.7191076129766643</v>
      </c>
      <c r="V157" s="111">
        <f t="shared" si="45"/>
        <v>3.7385061049946673</v>
      </c>
      <c r="W157" s="111">
        <f t="shared" ref="W157:Y157" si="46">IF(W136=0,"",W136/W115)</f>
        <v>3.7636512903290358</v>
      </c>
      <c r="X157" s="111">
        <f t="shared" si="46"/>
        <v>3.7896876552843786</v>
      </c>
      <c r="Y157" s="111">
        <f t="shared" si="46"/>
        <v>3.8431651105314049</v>
      </c>
      <c r="DA157" s="63" t="s">
        <v>1913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0.62627736671515533</v>
      </c>
      <c r="C158" s="124">
        <f t="shared" si="47"/>
        <v>0.62878424058029581</v>
      </c>
      <c r="D158" s="124">
        <f t="shared" si="47"/>
        <v>0.63040615509682552</v>
      </c>
      <c r="E158" s="124">
        <f t="shared" si="47"/>
        <v>0.63415753984619172</v>
      </c>
      <c r="F158" s="124">
        <f t="shared" si="47"/>
        <v>0.63820734255939282</v>
      </c>
      <c r="G158" s="124">
        <f t="shared" si="47"/>
        <v>0.64229536932482634</v>
      </c>
      <c r="H158" s="124">
        <f t="shared" si="47"/>
        <v>0.64794419958937477</v>
      </c>
      <c r="I158" s="124">
        <f t="shared" si="47"/>
        <v>0.65590474305217317</v>
      </c>
      <c r="J158" s="124">
        <f t="shared" si="47"/>
        <v>0.65948475366570569</v>
      </c>
      <c r="K158" s="124">
        <f t="shared" si="47"/>
        <v>0.66733256677253738</v>
      </c>
      <c r="L158" s="124">
        <f t="shared" si="47"/>
        <v>0.67338173213607566</v>
      </c>
      <c r="M158" s="124">
        <f t="shared" si="47"/>
        <v>0.68147351460420369</v>
      </c>
      <c r="N158" s="124">
        <f t="shared" si="47"/>
        <v>0.68709996741346091</v>
      </c>
      <c r="O158" s="124">
        <f t="shared" si="47"/>
        <v>0.69193282482424767</v>
      </c>
      <c r="P158" s="124">
        <f t="shared" si="47"/>
        <v>0.69446324217827438</v>
      </c>
      <c r="Q158" s="124">
        <f t="shared" si="47"/>
        <v>0.70042873098955927</v>
      </c>
      <c r="R158" s="124">
        <f t="shared" ref="R158:V158" si="48">IF(R137=0,"",R137/R116)</f>
        <v>0.70709854247760007</v>
      </c>
      <c r="S158" s="124">
        <f t="shared" si="48"/>
        <v>0.71538563561587964</v>
      </c>
      <c r="T158" s="124">
        <f t="shared" si="48"/>
        <v>0.7251528916492852</v>
      </c>
      <c r="U158" s="124">
        <f t="shared" si="48"/>
        <v>0.7377192107505286</v>
      </c>
      <c r="V158" s="124">
        <f t="shared" si="48"/>
        <v>0.746766616620684</v>
      </c>
      <c r="W158" s="124">
        <f t="shared" ref="W158:Y158" si="49">IF(W137=0,"",W137/W116)</f>
        <v>0.75516039763153342</v>
      </c>
      <c r="X158" s="124">
        <f t="shared" si="49"/>
        <v>0.76472032429919401</v>
      </c>
      <c r="Y158" s="124">
        <f t="shared" si="49"/>
        <v>0.78138725016662203</v>
      </c>
      <c r="DA158" s="130" t="s">
        <v>1914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0.60462622462680438</v>
      </c>
      <c r="C159" s="111">
        <f t="shared" si="50"/>
        <v>0.60755305722727249</v>
      </c>
      <c r="D159" s="111">
        <f t="shared" si="50"/>
        <v>0.61198416540585387</v>
      </c>
      <c r="E159" s="111">
        <f t="shared" si="50"/>
        <v>0.61510947201738919</v>
      </c>
      <c r="F159" s="111">
        <f t="shared" si="50"/>
        <v>0.61958408369287543</v>
      </c>
      <c r="G159" s="111">
        <f t="shared" si="50"/>
        <v>0.62493938143892869</v>
      </c>
      <c r="H159" s="111">
        <f t="shared" si="50"/>
        <v>0.63015209067838429</v>
      </c>
      <c r="I159" s="111">
        <f t="shared" si="50"/>
        <v>0.63490630501344181</v>
      </c>
      <c r="J159" s="111">
        <f t="shared" si="50"/>
        <v>0.64064014420930426</v>
      </c>
      <c r="K159" s="111">
        <f t="shared" si="50"/>
        <v>0.64653488417777172</v>
      </c>
      <c r="L159" s="111">
        <f t="shared" si="50"/>
        <v>0.65219472000931678</v>
      </c>
      <c r="M159" s="111">
        <f t="shared" si="50"/>
        <v>0.65898595074484689</v>
      </c>
      <c r="N159" s="111">
        <f t="shared" si="50"/>
        <v>0.66682780735245095</v>
      </c>
      <c r="O159" s="111">
        <f t="shared" si="50"/>
        <v>0.67305328900273409</v>
      </c>
      <c r="P159" s="111">
        <f t="shared" si="50"/>
        <v>0.67529496203289041</v>
      </c>
      <c r="Q159" s="111">
        <f t="shared" si="50"/>
        <v>0.67845734224691534</v>
      </c>
      <c r="R159" s="111">
        <f t="shared" ref="R159:V159" si="51">IF(R138=0,"",R138/R117)</f>
        <v>0.68300819723964035</v>
      </c>
      <c r="S159" s="111">
        <f t="shared" si="51"/>
        <v>0.6895566537016663</v>
      </c>
      <c r="T159" s="111">
        <f t="shared" si="51"/>
        <v>0.69737050645950072</v>
      </c>
      <c r="U159" s="111">
        <f t="shared" si="51"/>
        <v>0.70712861571495988</v>
      </c>
      <c r="V159" s="111">
        <f t="shared" si="51"/>
        <v>0.71985204520606427</v>
      </c>
      <c r="W159" s="111">
        <f t="shared" ref="W159:Y159" si="52">IF(W138=0,"",W138/W117)</f>
        <v>0.73205430253712001</v>
      </c>
      <c r="X159" s="111">
        <f t="shared" si="52"/>
        <v>0.74099410997492432</v>
      </c>
      <c r="Y159" s="111">
        <f t="shared" si="52"/>
        <v>0.75800075336611294</v>
      </c>
      <c r="DA159" s="63" t="s">
        <v>1915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0.58177909746606016</v>
      </c>
      <c r="C160" s="111">
        <f t="shared" si="53"/>
        <v>0.58235653675363941</v>
      </c>
      <c r="D160" s="111">
        <f t="shared" si="53"/>
        <v>0.58199997487434663</v>
      </c>
      <c r="E160" s="111">
        <f t="shared" si="53"/>
        <v>0.58146377609661393</v>
      </c>
      <c r="F160" s="111">
        <f t="shared" si="53"/>
        <v>0.59431327957145952</v>
      </c>
      <c r="G160" s="111">
        <f t="shared" si="53"/>
        <v>0.59442192616507361</v>
      </c>
      <c r="H160" s="111">
        <f t="shared" si="53"/>
        <v>0.60303718309428733</v>
      </c>
      <c r="I160" s="111">
        <f t="shared" si="53"/>
        <v>0.60410932226569891</v>
      </c>
      <c r="J160" s="111">
        <f t="shared" si="53"/>
        <v>0.60992338450874639</v>
      </c>
      <c r="K160" s="111">
        <f t="shared" si="53"/>
        <v>0.61542680955885676</v>
      </c>
      <c r="L160" s="111">
        <f t="shared" si="53"/>
        <v>0.62137201119467411</v>
      </c>
      <c r="M160" s="111">
        <f t="shared" si="53"/>
        <v>0.63046339182608579</v>
      </c>
      <c r="N160" s="111">
        <f t="shared" si="53"/>
        <v>0.63507543861284543</v>
      </c>
      <c r="O160" s="111">
        <f t="shared" si="53"/>
        <v>0.63995871575709462</v>
      </c>
      <c r="P160" s="111">
        <f t="shared" si="53"/>
        <v>0.65347720621772154</v>
      </c>
      <c r="Q160" s="111">
        <f t="shared" si="53"/>
        <v>0.6653511224980635</v>
      </c>
      <c r="R160" s="111">
        <f t="shared" ref="R160:V160" si="54">IF(R139=0,"",R139/R118)</f>
        <v>0.68763869233788155</v>
      </c>
      <c r="S160" s="111">
        <f t="shared" si="54"/>
        <v>0.70398098443515478</v>
      </c>
      <c r="T160" s="111">
        <f t="shared" si="54"/>
        <v>0.72681126765896131</v>
      </c>
      <c r="U160" s="111">
        <f t="shared" si="54"/>
        <v>0.73930663020111087</v>
      </c>
      <c r="V160" s="111">
        <f t="shared" si="54"/>
        <v>0.75395594880002259</v>
      </c>
      <c r="W160" s="111">
        <f t="shared" ref="W160:Y160" si="55">IF(W139=0,"",W139/W118)</f>
        <v>0.77056802183017703</v>
      </c>
      <c r="X160" s="111">
        <f t="shared" si="55"/>
        <v>0.78523610761472751</v>
      </c>
      <c r="Y160" s="111">
        <f t="shared" si="55"/>
        <v>0.80213596515858088</v>
      </c>
      <c r="DA160" s="63" t="s">
        <v>1916</v>
      </c>
    </row>
    <row r="161" spans="1:105" ht="12" customHeight="1" x14ac:dyDescent="0.25">
      <c r="A161" s="97" t="s">
        <v>123</v>
      </c>
      <c r="B161" s="111">
        <f t="shared" ref="B161:Q161" si="56">IF(B140=0,"",B140/B119)</f>
        <v>0.85502726589802835</v>
      </c>
      <c r="C161" s="111">
        <f t="shared" si="56"/>
        <v>0.83525744899856769</v>
      </c>
      <c r="D161" s="111">
        <f t="shared" si="56"/>
        <v>0.86193955175994585</v>
      </c>
      <c r="E161" s="111">
        <f t="shared" si="56"/>
        <v>0.87717963908701402</v>
      </c>
      <c r="F161" s="111">
        <f t="shared" si="56"/>
        <v>0.86056298033445511</v>
      </c>
      <c r="G161" s="111">
        <f t="shared" si="56"/>
        <v>0.86726940439770794</v>
      </c>
      <c r="H161" s="111">
        <f t="shared" si="56"/>
        <v>0.8593147006727504</v>
      </c>
      <c r="I161" s="111">
        <f t="shared" si="56"/>
        <v>0.85773187877697343</v>
      </c>
      <c r="J161" s="111">
        <f t="shared" si="56"/>
        <v>0.86595796630483246</v>
      </c>
      <c r="K161" s="111">
        <f t="shared" si="56"/>
        <v>0.85456623332136095</v>
      </c>
      <c r="L161" s="111">
        <f t="shared" si="56"/>
        <v>0.85146989105764948</v>
      </c>
      <c r="M161" s="111">
        <f t="shared" si="56"/>
        <v>0.83968634435933875</v>
      </c>
      <c r="N161" s="111">
        <f t="shared" si="56"/>
        <v>0.84519928555145818</v>
      </c>
      <c r="O161" s="111">
        <f t="shared" si="56"/>
        <v>0.84134639757952734</v>
      </c>
      <c r="P161" s="111">
        <f t="shared" si="56"/>
        <v>0.85229753877470293</v>
      </c>
      <c r="Q161" s="111">
        <f t="shared" si="56"/>
        <v>0.86924877731275396</v>
      </c>
      <c r="R161" s="111">
        <f t="shared" ref="R161:V161" si="57">IF(R140=0,"",R140/R119)</f>
        <v>0.8808649656522296</v>
      </c>
      <c r="S161" s="111">
        <f t="shared" si="57"/>
        <v>0.89088060536365976</v>
      </c>
      <c r="T161" s="111">
        <f t="shared" si="57"/>
        <v>0.8930602255697887</v>
      </c>
      <c r="U161" s="111">
        <f t="shared" si="57"/>
        <v>0.89570359644695063</v>
      </c>
      <c r="V161" s="111">
        <f t="shared" si="57"/>
        <v>0.90255782093404913</v>
      </c>
      <c r="W161" s="111">
        <f t="shared" ref="W161:Y161" si="58">IF(W140=0,"",W140/W119)</f>
        <v>0.9121020521879335</v>
      </c>
      <c r="X161" s="111">
        <f t="shared" si="58"/>
        <v>0.93029427665467934</v>
      </c>
      <c r="Y161" s="111">
        <f t="shared" si="58"/>
        <v>0.93324319222103724</v>
      </c>
      <c r="DA161" s="63" t="s">
        <v>1917</v>
      </c>
    </row>
    <row r="162" spans="1:105" ht="12" customHeight="1" x14ac:dyDescent="0.25">
      <c r="A162" s="100" t="s">
        <v>50</v>
      </c>
      <c r="B162" s="112">
        <f t="shared" ref="B162:Q162" si="59">IF(B141=0,"",B141/B120)</f>
        <v>0.64083008612084336</v>
      </c>
      <c r="C162" s="112">
        <f t="shared" si="59"/>
        <v>0.63196745137385291</v>
      </c>
      <c r="D162" s="112">
        <f t="shared" si="59"/>
        <v>0.65426968832755483</v>
      </c>
      <c r="E162" s="112">
        <f t="shared" si="59"/>
        <v>0.66314027343017712</v>
      </c>
      <c r="F162" s="112">
        <f t="shared" si="59"/>
        <v>0.67687602036211603</v>
      </c>
      <c r="G162" s="112">
        <f t="shared" si="59"/>
        <v>0.67770015437554942</v>
      </c>
      <c r="H162" s="112">
        <f t="shared" si="59"/>
        <v>0.68445864630363074</v>
      </c>
      <c r="I162" s="112">
        <f t="shared" si="59"/>
        <v>0.68270143515945048</v>
      </c>
      <c r="J162" s="112">
        <f t="shared" si="59"/>
        <v>0.68520797181462967</v>
      </c>
      <c r="K162" s="112">
        <f t="shared" si="59"/>
        <v>0.67482273430367845</v>
      </c>
      <c r="L162" s="112">
        <f t="shared" si="59"/>
        <v>0.67480364504571133</v>
      </c>
      <c r="M162" s="112">
        <f t="shared" si="59"/>
        <v>0.67935751586697957</v>
      </c>
      <c r="N162" s="112">
        <f t="shared" si="59"/>
        <v>0.68084872246332229</v>
      </c>
      <c r="O162" s="112">
        <f t="shared" si="59"/>
        <v>0.67834067127792574</v>
      </c>
      <c r="P162" s="112">
        <f t="shared" si="59"/>
        <v>0.69447938537906961</v>
      </c>
      <c r="Q162" s="112">
        <f t="shared" si="59"/>
        <v>0.69841239673569144</v>
      </c>
      <c r="R162" s="112">
        <f t="shared" ref="R162:V162" si="60">IF(R141=0,"",R141/R120)</f>
        <v>0.72769271823264869</v>
      </c>
      <c r="S162" s="112">
        <f t="shared" si="60"/>
        <v>0.73449428513531256</v>
      </c>
      <c r="T162" s="112">
        <f t="shared" si="60"/>
        <v>0.75455266263654086</v>
      </c>
      <c r="U162" s="112">
        <f t="shared" si="60"/>
        <v>0.7610310407216101</v>
      </c>
      <c r="V162" s="112">
        <f t="shared" si="60"/>
        <v>0.77343964596497217</v>
      </c>
      <c r="W162" s="112">
        <f t="shared" ref="W162:Y162" si="61">IF(W141=0,"",W141/W120)</f>
        <v>0.79326000722025303</v>
      </c>
      <c r="X162" s="112">
        <f t="shared" si="61"/>
        <v>0.81103064894843002</v>
      </c>
      <c r="Y162" s="112">
        <f t="shared" si="61"/>
        <v>0.8135332616330444</v>
      </c>
      <c r="DA162" s="131" t="s">
        <v>1918</v>
      </c>
    </row>
    <row r="163" spans="1:105" ht="12" customHeight="1" x14ac:dyDescent="0.25">
      <c r="A163" s="103" t="s">
        <v>52</v>
      </c>
      <c r="B163" s="113">
        <f t="shared" ref="B163:Q163" si="62">IF(B142=0,"",B142/B121)</f>
        <v>1</v>
      </c>
      <c r="C163" s="113">
        <f t="shared" si="62"/>
        <v>1</v>
      </c>
      <c r="D163" s="113">
        <f t="shared" si="62"/>
        <v>1</v>
      </c>
      <c r="E163" s="113">
        <f t="shared" si="62"/>
        <v>1</v>
      </c>
      <c r="F163" s="113">
        <f t="shared" si="62"/>
        <v>1</v>
      </c>
      <c r="G163" s="113">
        <f t="shared" si="62"/>
        <v>1</v>
      </c>
      <c r="H163" s="113">
        <f t="shared" si="62"/>
        <v>1</v>
      </c>
      <c r="I163" s="113">
        <f t="shared" si="62"/>
        <v>1</v>
      </c>
      <c r="J163" s="113">
        <f t="shared" si="62"/>
        <v>1</v>
      </c>
      <c r="K163" s="113">
        <f t="shared" si="62"/>
        <v>1</v>
      </c>
      <c r="L163" s="113">
        <f t="shared" si="62"/>
        <v>1</v>
      </c>
      <c r="M163" s="113">
        <f t="shared" si="62"/>
        <v>1</v>
      </c>
      <c r="N163" s="113">
        <f t="shared" si="62"/>
        <v>1</v>
      </c>
      <c r="O163" s="113">
        <f t="shared" si="62"/>
        <v>1</v>
      </c>
      <c r="P163" s="113">
        <f t="shared" si="62"/>
        <v>1</v>
      </c>
      <c r="Q163" s="113">
        <f t="shared" si="62"/>
        <v>1</v>
      </c>
      <c r="R163" s="113">
        <f t="shared" ref="R163:V163" si="63">IF(R142=0,"",R142/R121)</f>
        <v>1</v>
      </c>
      <c r="S163" s="113">
        <f t="shared" si="63"/>
        <v>1</v>
      </c>
      <c r="T163" s="113">
        <f t="shared" si="63"/>
        <v>1</v>
      </c>
      <c r="U163" s="113">
        <f t="shared" si="63"/>
        <v>1</v>
      </c>
      <c r="V163" s="113">
        <f t="shared" si="63"/>
        <v>1</v>
      </c>
      <c r="W163" s="113">
        <f t="shared" ref="W163:Y163" si="64">IF(W142=0,"",W142/W121)</f>
        <v>1</v>
      </c>
      <c r="X163" s="113">
        <f t="shared" si="64"/>
        <v>1</v>
      </c>
      <c r="Y163" s="113">
        <f t="shared" si="64"/>
        <v>1</v>
      </c>
      <c r="DA163" s="132" t="s">
        <v>1919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0.64749402521838118</v>
      </c>
      <c r="C164" s="112">
        <f t="shared" si="65"/>
        <v>0.64886737362582303</v>
      </c>
      <c r="D164" s="112">
        <f t="shared" si="65"/>
        <v>0.64918799096271296</v>
      </c>
      <c r="E164" s="112">
        <f t="shared" si="65"/>
        <v>0.64845083538196113</v>
      </c>
      <c r="F164" s="112">
        <f t="shared" si="65"/>
        <v>0.65213743529358392</v>
      </c>
      <c r="G164" s="112">
        <f t="shared" si="65"/>
        <v>0.65389823744694431</v>
      </c>
      <c r="H164" s="112">
        <f t="shared" si="65"/>
        <v>0.65623273371785484</v>
      </c>
      <c r="I164" s="112">
        <f t="shared" si="65"/>
        <v>0.66269577393483148</v>
      </c>
      <c r="J164" s="112">
        <f t="shared" si="65"/>
        <v>0.66174212964491075</v>
      </c>
      <c r="K164" s="112">
        <f t="shared" si="65"/>
        <v>0.66272282604078914</v>
      </c>
      <c r="L164" s="112">
        <f t="shared" si="65"/>
        <v>0.6658143102781523</v>
      </c>
      <c r="M164" s="112">
        <f t="shared" si="65"/>
        <v>0.66760548367153538</v>
      </c>
      <c r="N164" s="112">
        <f t="shared" si="65"/>
        <v>0.67012333633670496</v>
      </c>
      <c r="O164" s="112">
        <f t="shared" si="65"/>
        <v>0.67055187870749711</v>
      </c>
      <c r="P164" s="112">
        <f t="shared" si="65"/>
        <v>0.66945286357020151</v>
      </c>
      <c r="Q164" s="112">
        <f t="shared" si="65"/>
        <v>0.67216119353538539</v>
      </c>
      <c r="R164" s="112">
        <f t="shared" ref="R164:V164" si="66">IF(R143=0,"",R143/R122)</f>
        <v>0.67826664146424043</v>
      </c>
      <c r="S164" s="112">
        <f t="shared" si="66"/>
        <v>0.68999721783402368</v>
      </c>
      <c r="T164" s="112">
        <f t="shared" si="66"/>
        <v>0.70168968301628776</v>
      </c>
      <c r="U164" s="112">
        <f t="shared" si="66"/>
        <v>0.71466675691927739</v>
      </c>
      <c r="V164" s="112">
        <f t="shared" si="66"/>
        <v>0.72642766729741259</v>
      </c>
      <c r="W164" s="112">
        <f t="shared" ref="W164:Y164" si="67">IF(W143=0,"",W143/W122)</f>
        <v>0.73504382753601993</v>
      </c>
      <c r="X164" s="112">
        <f t="shared" si="67"/>
        <v>0.74860835563943695</v>
      </c>
      <c r="Y164" s="112">
        <f t="shared" si="67"/>
        <v>0.76855804290312768</v>
      </c>
      <c r="DA164" s="131" t="s">
        <v>1920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0.86934742115612762</v>
      </c>
      <c r="C165" s="113">
        <f t="shared" si="68"/>
        <v>0.87540900720784498</v>
      </c>
      <c r="D165" s="113">
        <f t="shared" si="68"/>
        <v>0.87706787258076024</v>
      </c>
      <c r="E165" s="113">
        <f t="shared" si="68"/>
        <v>0.87832403032310002</v>
      </c>
      <c r="F165" s="113">
        <f t="shared" si="68"/>
        <v>0.87501067947085776</v>
      </c>
      <c r="G165" s="113">
        <f t="shared" si="68"/>
        <v>0.87863038380831582</v>
      </c>
      <c r="H165" s="113">
        <f t="shared" si="68"/>
        <v>0.88190483316740576</v>
      </c>
      <c r="I165" s="113">
        <f t="shared" si="68"/>
        <v>0.87104524126661276</v>
      </c>
      <c r="J165" s="113">
        <f t="shared" si="68"/>
        <v>0.8732479716094238</v>
      </c>
      <c r="K165" s="113">
        <f t="shared" si="68"/>
        <v>0.86083287849190204</v>
      </c>
      <c r="L165" s="113">
        <f t="shared" si="68"/>
        <v>0.85369415350442512</v>
      </c>
      <c r="M165" s="113">
        <f t="shared" si="68"/>
        <v>0.85239249061371591</v>
      </c>
      <c r="N165" s="113">
        <f t="shared" si="68"/>
        <v>0.85157947038738502</v>
      </c>
      <c r="O165" s="113">
        <f t="shared" si="68"/>
        <v>0.84382090544468225</v>
      </c>
      <c r="P165" s="113">
        <f t="shared" si="68"/>
        <v>0.84647356931108442</v>
      </c>
      <c r="Q165" s="113">
        <f t="shared" si="68"/>
        <v>0.85163457915148622</v>
      </c>
      <c r="R165" s="113">
        <f t="shared" ref="R165:V165" si="69">IF(R144=0,"",R144/R123)</f>
        <v>0.85681675325863815</v>
      </c>
      <c r="S165" s="113">
        <f t="shared" si="69"/>
        <v>0.86302260061081071</v>
      </c>
      <c r="T165" s="113">
        <f t="shared" si="69"/>
        <v>0.86534469344596088</v>
      </c>
      <c r="U165" s="113">
        <f t="shared" si="69"/>
        <v>0.87095888640762398</v>
      </c>
      <c r="V165" s="113">
        <f t="shared" si="69"/>
        <v>0.87557281989153246</v>
      </c>
      <c r="W165" s="113">
        <f t="shared" ref="W165:Y165" si="70">IF(W144=0,"",W144/W123)</f>
        <v>0.88821511154245114</v>
      </c>
      <c r="X165" s="113">
        <f t="shared" si="70"/>
        <v>0.90401426814469998</v>
      </c>
      <c r="Y165" s="113">
        <f t="shared" si="70"/>
        <v>0.91665873669469622</v>
      </c>
      <c r="DA165" s="132" t="s">
        <v>1921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0.72575430826693177</v>
      </c>
      <c r="C166" s="111">
        <f t="shared" si="71"/>
        <v>0.73123105505316743</v>
      </c>
      <c r="D166" s="111">
        <f t="shared" si="71"/>
        <v>0.74132102716095571</v>
      </c>
      <c r="E166" s="111">
        <f t="shared" si="71"/>
        <v>0.74799201772615376</v>
      </c>
      <c r="F166" s="111">
        <f t="shared" si="71"/>
        <v>0.75316707071658673</v>
      </c>
      <c r="G166" s="111">
        <f t="shared" si="71"/>
        <v>0.75808611104518064</v>
      </c>
      <c r="H166" s="111">
        <f t="shared" si="71"/>
        <v>0.76102604753518288</v>
      </c>
      <c r="I166" s="111">
        <f t="shared" si="71"/>
        <v>0.76357269800070304</v>
      </c>
      <c r="J166" s="111">
        <f t="shared" si="71"/>
        <v>0.75474399301483741</v>
      </c>
      <c r="K166" s="111">
        <f t="shared" si="71"/>
        <v>0.74245762537747662</v>
      </c>
      <c r="L166" s="111">
        <f t="shared" si="71"/>
        <v>0.73341724128271857</v>
      </c>
      <c r="M166" s="111">
        <f t="shared" si="71"/>
        <v>0.73747192033501829</v>
      </c>
      <c r="N166" s="111">
        <f t="shared" si="71"/>
        <v>0.73686384497719093</v>
      </c>
      <c r="O166" s="111">
        <f t="shared" si="71"/>
        <v>0.73286666420831503</v>
      </c>
      <c r="P166" s="111">
        <f t="shared" si="71"/>
        <v>0.72748591812761831</v>
      </c>
      <c r="Q166" s="111">
        <f t="shared" si="71"/>
        <v>0.73452646950615597</v>
      </c>
      <c r="R166" s="111">
        <f t="shared" ref="R166:V166" si="72">IF(R145=0,"",R145/R124)</f>
        <v>0.74202282974052258</v>
      </c>
      <c r="S166" s="111">
        <f t="shared" si="72"/>
        <v>0.75358686929581509</v>
      </c>
      <c r="T166" s="111">
        <f t="shared" si="72"/>
        <v>0.75891775272637318</v>
      </c>
      <c r="U166" s="111">
        <f t="shared" si="72"/>
        <v>0.76476281461157913</v>
      </c>
      <c r="V166" s="111">
        <f t="shared" si="72"/>
        <v>0.769038105012392</v>
      </c>
      <c r="W166" s="111">
        <f t="shared" ref="W166:Y166" si="73">IF(W145=0,"",W145/W124)</f>
        <v>0.79604247059577726</v>
      </c>
      <c r="X166" s="111">
        <f t="shared" si="73"/>
        <v>0.81355892763929305</v>
      </c>
      <c r="Y166" s="111">
        <f t="shared" si="73"/>
        <v>0.8227838243148381</v>
      </c>
      <c r="DA166" s="63" t="s">
        <v>1922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:Y167" si="76">IF(W146=0,"",W146/W125)</f>
        <v>1</v>
      </c>
      <c r="X167" s="111">
        <f t="shared" si="76"/>
        <v>1</v>
      </c>
      <c r="Y167" s="111">
        <f t="shared" si="76"/>
        <v>1</v>
      </c>
      <c r="DA167" s="63" t="s">
        <v>1923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0.65138398085311078</v>
      </c>
      <c r="C168" s="124">
        <f t="shared" si="77"/>
        <v>0.6517933399476642</v>
      </c>
      <c r="D168" s="124">
        <f t="shared" si="77"/>
        <v>0.64635219442517644</v>
      </c>
      <c r="E168" s="124">
        <f t="shared" si="77"/>
        <v>0.65257505428759965</v>
      </c>
      <c r="F168" s="124">
        <f t="shared" si="77"/>
        <v>0.65485678473770914</v>
      </c>
      <c r="G168" s="124">
        <f t="shared" si="77"/>
        <v>0.6527640548562389</v>
      </c>
      <c r="H168" s="124">
        <f t="shared" si="77"/>
        <v>0.65661695399086528</v>
      </c>
      <c r="I168" s="124">
        <f t="shared" si="77"/>
        <v>0.65430305796295474</v>
      </c>
      <c r="J168" s="124">
        <f t="shared" si="77"/>
        <v>0.65530866074476501</v>
      </c>
      <c r="K168" s="124">
        <f t="shared" si="77"/>
        <v>0.65754582398972994</v>
      </c>
      <c r="L168" s="124">
        <f t="shared" si="77"/>
        <v>0.66315894654483321</v>
      </c>
      <c r="M168" s="124">
        <f t="shared" si="77"/>
        <v>0.66348071585070689</v>
      </c>
      <c r="N168" s="124">
        <f t="shared" si="77"/>
        <v>0.66449566547065286</v>
      </c>
      <c r="O168" s="124">
        <f t="shared" si="77"/>
        <v>0.66723244453919195</v>
      </c>
      <c r="P168" s="124">
        <f t="shared" si="77"/>
        <v>0.6638354659329202</v>
      </c>
      <c r="Q168" s="124">
        <f t="shared" si="77"/>
        <v>0.66533725664887367</v>
      </c>
      <c r="R168" s="124">
        <f t="shared" ref="R168:V168" si="78">IF(R147=0,"",R147/R126)</f>
        <v>0.6673098175570672</v>
      </c>
      <c r="S168" s="124">
        <f t="shared" si="78"/>
        <v>0.67018553802012726</v>
      </c>
      <c r="T168" s="124">
        <f t="shared" si="78"/>
        <v>0.67121570976402767</v>
      </c>
      <c r="U168" s="124">
        <f t="shared" si="78"/>
        <v>0.6737027933679699</v>
      </c>
      <c r="V168" s="124">
        <f t="shared" si="78"/>
        <v>0.67967506828018998</v>
      </c>
      <c r="W168" s="124">
        <f t="shared" ref="W168:Y168" si="79">IF(W147=0,"",W147/W126)</f>
        <v>0.69175944961412927</v>
      </c>
      <c r="X168" s="124">
        <f t="shared" si="79"/>
        <v>0.68935580808718111</v>
      </c>
      <c r="Y168" s="124">
        <f t="shared" si="79"/>
        <v>0.68461123252695977</v>
      </c>
      <c r="DA168" s="130" t="s">
        <v>1924</v>
      </c>
    </row>
    <row r="169" spans="1:105" ht="12" customHeight="1" x14ac:dyDescent="0.25">
      <c r="A169" s="97" t="s">
        <v>51</v>
      </c>
      <c r="B169" s="111">
        <f t="shared" ref="B169:Q169" si="80">IF(B148=0,"",B148/B127)</f>
        <v>0.57849583021255324</v>
      </c>
      <c r="C169" s="111">
        <f t="shared" si="80"/>
        <v>0.58015409322150058</v>
      </c>
      <c r="D169" s="111">
        <f t="shared" si="80"/>
        <v>0.58109385553247928</v>
      </c>
      <c r="E169" s="111">
        <f t="shared" si="80"/>
        <v>0.58287370893513102</v>
      </c>
      <c r="F169" s="111">
        <f t="shared" si="80"/>
        <v>0.58426168496266606</v>
      </c>
      <c r="G169" s="111">
        <f t="shared" si="80"/>
        <v>0.58569580998657589</v>
      </c>
      <c r="H169" s="111">
        <f t="shared" si="80"/>
        <v>0.5869323931452004</v>
      </c>
      <c r="I169" s="111">
        <f t="shared" si="80"/>
        <v>0.58743490706656087</v>
      </c>
      <c r="J169" s="111">
        <f t="shared" si="80"/>
        <v>0.58776740226317659</v>
      </c>
      <c r="K169" s="111">
        <f t="shared" si="80"/>
        <v>0.58840468766271248</v>
      </c>
      <c r="L169" s="111">
        <f t="shared" si="80"/>
        <v>0.58849276851495669</v>
      </c>
      <c r="M169" s="111">
        <f t="shared" si="80"/>
        <v>0.58840214778673261</v>
      </c>
      <c r="N169" s="111">
        <f t="shared" si="80"/>
        <v>0.58874803295873734</v>
      </c>
      <c r="O169" s="111">
        <f t="shared" si="80"/>
        <v>0.58922326918538359</v>
      </c>
      <c r="P169" s="111">
        <f t="shared" si="80"/>
        <v>0.58948015011349164</v>
      </c>
      <c r="Q169" s="111">
        <f t="shared" si="80"/>
        <v>0.5899946380058857</v>
      </c>
      <c r="R169" s="111">
        <f t="shared" ref="R169:V169" si="81">IF(R148=0,"",R148/R127)</f>
        <v>0.59043859653639674</v>
      </c>
      <c r="S169" s="111">
        <f t="shared" si="81"/>
        <v>0.59080334854583416</v>
      </c>
      <c r="T169" s="111">
        <f t="shared" si="81"/>
        <v>0.59147587054853357</v>
      </c>
      <c r="U169" s="111">
        <f t="shared" si="81"/>
        <v>0.5920622295981085</v>
      </c>
      <c r="V169" s="111">
        <f t="shared" si="81"/>
        <v>0.59342120452412306</v>
      </c>
      <c r="W169" s="111">
        <f t="shared" ref="W169:Y169" si="82">IF(W148=0,"",W148/W127)</f>
        <v>0.59484775033731829</v>
      </c>
      <c r="X169" s="111">
        <f t="shared" si="82"/>
        <v>0.59554068760241252</v>
      </c>
      <c r="Y169" s="111">
        <f t="shared" si="82"/>
        <v>0.59639472532228588</v>
      </c>
      <c r="DA169" s="63" t="s">
        <v>1925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0.58213363385632166</v>
      </c>
      <c r="C170" s="111">
        <f t="shared" si="83"/>
        <v>0.58260258142176535</v>
      </c>
      <c r="D170" s="111">
        <f t="shared" si="83"/>
        <v>0.58310096151472968</v>
      </c>
      <c r="E170" s="111">
        <f t="shared" si="83"/>
        <v>0.58356842223978922</v>
      </c>
      <c r="F170" s="111">
        <f t="shared" si="83"/>
        <v>0.58453741562205019</v>
      </c>
      <c r="G170" s="111">
        <f t="shared" si="83"/>
        <v>0.58589416931063765</v>
      </c>
      <c r="H170" s="111">
        <f t="shared" si="83"/>
        <v>0.58724475674739673</v>
      </c>
      <c r="I170" s="111">
        <f t="shared" si="83"/>
        <v>0.58807484648055031</v>
      </c>
      <c r="J170" s="111">
        <f t="shared" si="83"/>
        <v>0.58836898529231085</v>
      </c>
      <c r="K170" s="111">
        <f t="shared" si="83"/>
        <v>0.58874241611361988</v>
      </c>
      <c r="L170" s="111">
        <f t="shared" si="83"/>
        <v>0.58896362275518455</v>
      </c>
      <c r="M170" s="111">
        <f t="shared" si="83"/>
        <v>0.58897707816653122</v>
      </c>
      <c r="N170" s="111">
        <f t="shared" si="83"/>
        <v>0.5892843639334997</v>
      </c>
      <c r="O170" s="111">
        <f t="shared" si="83"/>
        <v>0.589596024377954</v>
      </c>
      <c r="P170" s="111">
        <f t="shared" si="83"/>
        <v>0.58979140393836371</v>
      </c>
      <c r="Q170" s="111">
        <f t="shared" si="83"/>
        <v>0.59008187417117719</v>
      </c>
      <c r="R170" s="111">
        <f t="shared" ref="R170:V170" si="84">IF(R149=0,"",R149/R128)</f>
        <v>0.59077991556289877</v>
      </c>
      <c r="S170" s="111">
        <f t="shared" si="84"/>
        <v>0.59195653208728816</v>
      </c>
      <c r="T170" s="111">
        <f t="shared" si="84"/>
        <v>0.59324206629330989</v>
      </c>
      <c r="U170" s="111">
        <f t="shared" si="84"/>
        <v>0.59602083788018634</v>
      </c>
      <c r="V170" s="111">
        <f t="shared" si="84"/>
        <v>0.59929747472569861</v>
      </c>
      <c r="W170" s="111">
        <f t="shared" ref="W170:Y170" si="85">IF(W149=0,"",W149/W128)</f>
        <v>0.60103510583877839</v>
      </c>
      <c r="X170" s="111">
        <f t="shared" si="85"/>
        <v>0.60424873686508684</v>
      </c>
      <c r="Y170" s="111">
        <f t="shared" si="85"/>
        <v>0.60761329657171814</v>
      </c>
      <c r="DA170" s="63" t="s">
        <v>1926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0.74340819492749721</v>
      </c>
      <c r="C171" s="45">
        <f t="shared" si="86"/>
        <v>0.74507394745927447</v>
      </c>
      <c r="D171" s="45">
        <f t="shared" si="86"/>
        <v>0.74678816510270929</v>
      </c>
      <c r="E171" s="45">
        <f t="shared" si="86"/>
        <v>0.74919348914699457</v>
      </c>
      <c r="F171" s="45">
        <f t="shared" si="86"/>
        <v>0.75156116479238388</v>
      </c>
      <c r="G171" s="45">
        <f t="shared" si="86"/>
        <v>0.75410875108377717</v>
      </c>
      <c r="H171" s="45">
        <f t="shared" si="86"/>
        <v>0.75671650904896159</v>
      </c>
      <c r="I171" s="45">
        <f t="shared" si="86"/>
        <v>0.75867041466478191</v>
      </c>
      <c r="J171" s="45">
        <f t="shared" si="86"/>
        <v>0.75952926371784824</v>
      </c>
      <c r="K171" s="45">
        <f t="shared" si="86"/>
        <v>0.7609696914111902</v>
      </c>
      <c r="L171" s="45">
        <f t="shared" si="86"/>
        <v>0.76273881444402469</v>
      </c>
      <c r="M171" s="45">
        <f t="shared" si="86"/>
        <v>0.76448983339735688</v>
      </c>
      <c r="N171" s="45">
        <f t="shared" si="86"/>
        <v>0.76638755538461045</v>
      </c>
      <c r="O171" s="45">
        <f t="shared" si="86"/>
        <v>0.7681239060694931</v>
      </c>
      <c r="P171" s="45">
        <f t="shared" si="86"/>
        <v>0.77030005354694586</v>
      </c>
      <c r="Q171" s="45">
        <f t="shared" si="86"/>
        <v>0.77346303691704155</v>
      </c>
      <c r="R171" s="45">
        <f t="shared" ref="R171:V171" si="87">IF(R150=0,"",R150/R129)</f>
        <v>0.77903694211224161</v>
      </c>
      <c r="S171" s="45">
        <f t="shared" si="87"/>
        <v>0.78753957749229409</v>
      </c>
      <c r="T171" s="45">
        <f t="shared" si="87"/>
        <v>0.79656165197626427</v>
      </c>
      <c r="U171" s="45">
        <f t="shared" si="87"/>
        <v>0.80774525087113591</v>
      </c>
      <c r="V171" s="45">
        <f t="shared" si="87"/>
        <v>0.81885606779394393</v>
      </c>
      <c r="W171" s="45">
        <f t="shared" ref="W171:Y171" si="88">IF(W150=0,"",W150/W129)</f>
        <v>0.82775114915850434</v>
      </c>
      <c r="X171" s="45">
        <f t="shared" si="88"/>
        <v>0.84038456909971504</v>
      </c>
      <c r="Y171" s="45">
        <f t="shared" si="88"/>
        <v>0.85572460170697562</v>
      </c>
      <c r="DA171" s="60" t="s">
        <v>1927</v>
      </c>
    </row>
    <row r="173" spans="1:105" ht="12" customHeight="1" x14ac:dyDescent="0.25">
      <c r="A173" s="116" t="s">
        <v>101</v>
      </c>
      <c r="B173" s="117">
        <f t="shared" ref="B173:Q173" si="89">B174+B177+B179+B189</f>
        <v>34644.105416876344</v>
      </c>
      <c r="C173" s="117">
        <f t="shared" si="89"/>
        <v>35957.68779329276</v>
      </c>
      <c r="D173" s="117">
        <f t="shared" si="89"/>
        <v>36969.754156049545</v>
      </c>
      <c r="E173" s="117">
        <f t="shared" si="89"/>
        <v>36294.466734184876</v>
      </c>
      <c r="F173" s="117">
        <f t="shared" si="89"/>
        <v>36717.11302065655</v>
      </c>
      <c r="G173" s="117">
        <f t="shared" si="89"/>
        <v>37973.517735978196</v>
      </c>
      <c r="H173" s="117">
        <f t="shared" si="89"/>
        <v>41927.395852838861</v>
      </c>
      <c r="I173" s="117">
        <f t="shared" si="89"/>
        <v>37644.023747090192</v>
      </c>
      <c r="J173" s="117">
        <f t="shared" si="89"/>
        <v>39977.481081206068</v>
      </c>
      <c r="K173" s="117">
        <f t="shared" si="89"/>
        <v>40741.575510959221</v>
      </c>
      <c r="L173" s="117">
        <f t="shared" si="89"/>
        <v>46935.877256678788</v>
      </c>
      <c r="M173" s="117">
        <f t="shared" si="89"/>
        <v>41026.271550829173</v>
      </c>
      <c r="N173" s="117">
        <f t="shared" si="89"/>
        <v>41949.024169042925</v>
      </c>
      <c r="O173" s="117">
        <f t="shared" si="89"/>
        <v>40423.309366465641</v>
      </c>
      <c r="P173" s="117">
        <f t="shared" si="89"/>
        <v>36260.748054287404</v>
      </c>
      <c r="Q173" s="117">
        <f t="shared" si="89"/>
        <v>35765.084623606839</v>
      </c>
      <c r="R173" s="117">
        <f t="shared" ref="R173:V173" si="90">R174+R177+R179+R189</f>
        <v>36979.36036131029</v>
      </c>
      <c r="S173" s="117">
        <f t="shared" si="90"/>
        <v>36985.672390491491</v>
      </c>
      <c r="T173" s="117">
        <f t="shared" si="90"/>
        <v>34768.125404752165</v>
      </c>
      <c r="U173" s="117">
        <f t="shared" si="90"/>
        <v>28148.015775303273</v>
      </c>
      <c r="V173" s="117">
        <f t="shared" si="90"/>
        <v>28667.546833877735</v>
      </c>
      <c r="W173" s="117">
        <f t="shared" ref="W173:Y173" si="91">W174+W177+W179+W189</f>
        <v>27225.11382621255</v>
      </c>
      <c r="X173" s="117">
        <f t="shared" si="91"/>
        <v>23483.792217200807</v>
      </c>
      <c r="Y173" s="117">
        <f t="shared" si="91"/>
        <v>21827.348668330334</v>
      </c>
      <c r="DA173" s="129" t="s">
        <v>2076</v>
      </c>
    </row>
    <row r="174" spans="1:105" ht="12" customHeight="1" x14ac:dyDescent="0.25">
      <c r="A174" s="121" t="s">
        <v>57</v>
      </c>
      <c r="B174" s="122">
        <f t="shared" ref="B174:Q174" si="92">SUM(B175:B176)</f>
        <v>31635.326697637942</v>
      </c>
      <c r="C174" s="122">
        <f t="shared" si="92"/>
        <v>32998.875007487179</v>
      </c>
      <c r="D174" s="122">
        <f t="shared" si="92"/>
        <v>33700.614029740245</v>
      </c>
      <c r="E174" s="122">
        <f t="shared" si="92"/>
        <v>32882.379923586006</v>
      </c>
      <c r="F174" s="122">
        <f t="shared" si="92"/>
        <v>33118.606484847121</v>
      </c>
      <c r="G174" s="122">
        <f t="shared" si="92"/>
        <v>34264.116670015399</v>
      </c>
      <c r="H174" s="122">
        <f t="shared" si="92"/>
        <v>37968.048063596085</v>
      </c>
      <c r="I174" s="122">
        <f t="shared" si="92"/>
        <v>33821.716484101009</v>
      </c>
      <c r="J174" s="122">
        <f t="shared" si="92"/>
        <v>35902.565997905956</v>
      </c>
      <c r="K174" s="122">
        <f t="shared" si="92"/>
        <v>36605.234243682382</v>
      </c>
      <c r="L174" s="122">
        <f t="shared" si="92"/>
        <v>42748.973506475377</v>
      </c>
      <c r="M174" s="122">
        <f t="shared" si="92"/>
        <v>37011.743998759215</v>
      </c>
      <c r="N174" s="122">
        <f t="shared" si="92"/>
        <v>37901.810103353258</v>
      </c>
      <c r="O174" s="122">
        <f t="shared" si="92"/>
        <v>36510.019095067073</v>
      </c>
      <c r="P174" s="122">
        <f t="shared" si="92"/>
        <v>32324.801735812576</v>
      </c>
      <c r="Q174" s="122">
        <f t="shared" si="92"/>
        <v>31910.853243813446</v>
      </c>
      <c r="R174" s="122">
        <f t="shared" ref="R174:V174" si="93">SUM(R175:R176)</f>
        <v>33167.203685942237</v>
      </c>
      <c r="S174" s="122">
        <f t="shared" si="93"/>
        <v>33212.068496162341</v>
      </c>
      <c r="T174" s="122">
        <f t="shared" si="93"/>
        <v>31220.362157382551</v>
      </c>
      <c r="U174" s="122">
        <f t="shared" si="93"/>
        <v>25132.154081766108</v>
      </c>
      <c r="V174" s="122">
        <f t="shared" si="93"/>
        <v>25635.813990625404</v>
      </c>
      <c r="W174" s="122">
        <f t="shared" ref="W174:Y174" si="94">SUM(W175:W176)</f>
        <v>24513.288964599542</v>
      </c>
      <c r="X174" s="122">
        <f t="shared" si="94"/>
        <v>21160.474877084132</v>
      </c>
      <c r="Y174" s="122">
        <f t="shared" si="94"/>
        <v>19797.460909353904</v>
      </c>
      <c r="DA174" s="130" t="s">
        <v>2077</v>
      </c>
    </row>
    <row r="175" spans="1:105" ht="12" customHeight="1" x14ac:dyDescent="0.25">
      <c r="A175" s="97" t="s">
        <v>51</v>
      </c>
      <c r="B175" s="98">
        <v>31635.326697637942</v>
      </c>
      <c r="C175" s="98">
        <v>32998.875007487179</v>
      </c>
      <c r="D175" s="98">
        <v>33700.614029740245</v>
      </c>
      <c r="E175" s="98">
        <v>32882.379923586006</v>
      </c>
      <c r="F175" s="98">
        <v>33118.606484847121</v>
      </c>
      <c r="G175" s="98">
        <v>34264.116670015399</v>
      </c>
      <c r="H175" s="98">
        <v>37968.048063596085</v>
      </c>
      <c r="I175" s="98">
        <v>33821.716484101009</v>
      </c>
      <c r="J175" s="98">
        <v>35902.565997905956</v>
      </c>
      <c r="K175" s="98">
        <v>36605.234243682382</v>
      </c>
      <c r="L175" s="98">
        <v>42748.973506475377</v>
      </c>
      <c r="M175" s="98">
        <v>37011.743998759215</v>
      </c>
      <c r="N175" s="98">
        <v>37901.810103353258</v>
      </c>
      <c r="O175" s="98">
        <v>36510.019095067073</v>
      </c>
      <c r="P175" s="98">
        <v>32324.801735812576</v>
      </c>
      <c r="Q175" s="98">
        <v>31910.853243813446</v>
      </c>
      <c r="R175" s="98">
        <v>33167.203685942237</v>
      </c>
      <c r="S175" s="98">
        <v>33212.068496162341</v>
      </c>
      <c r="T175" s="98">
        <v>31220.362157382551</v>
      </c>
      <c r="U175" s="98">
        <v>25132.154081766108</v>
      </c>
      <c r="V175" s="98">
        <v>25635.813990625404</v>
      </c>
      <c r="W175" s="98">
        <v>24513.288964599542</v>
      </c>
      <c r="X175" s="98">
        <v>21160.474877084132</v>
      </c>
      <c r="Y175" s="98">
        <v>19797.460909353904</v>
      </c>
      <c r="DA175" s="63" t="s">
        <v>2078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2079</v>
      </c>
    </row>
    <row r="177" spans="1:105" ht="12" customHeight="1" x14ac:dyDescent="0.25">
      <c r="A177" s="121" t="s">
        <v>92</v>
      </c>
      <c r="B177" s="122">
        <f t="shared" ref="B177:Y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X177" s="122">
        <f t="shared" si="95"/>
        <v>0</v>
      </c>
      <c r="Y177" s="122">
        <f t="shared" si="95"/>
        <v>0</v>
      </c>
      <c r="DA177" s="130" t="s">
        <v>2080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X178" s="98">
        <v>0</v>
      </c>
      <c r="Y178" s="98">
        <v>0</v>
      </c>
      <c r="DA178" s="63" t="s">
        <v>2081</v>
      </c>
    </row>
    <row r="179" spans="1:105" ht="12" customHeight="1" x14ac:dyDescent="0.25">
      <c r="A179" s="121" t="s">
        <v>55</v>
      </c>
      <c r="B179" s="122">
        <v>2262.6885083007869</v>
      </c>
      <c r="C179" s="122">
        <v>2217.753457470747</v>
      </c>
      <c r="D179" s="122">
        <v>2428.5947458500991</v>
      </c>
      <c r="E179" s="122">
        <v>2409.2167472316651</v>
      </c>
      <c r="F179" s="122">
        <v>2582.8155548181348</v>
      </c>
      <c r="G179" s="122">
        <v>2676.0505341060048</v>
      </c>
      <c r="H179" s="122">
        <v>2869.3458722772543</v>
      </c>
      <c r="I179" s="122">
        <v>2728.5688081398662</v>
      </c>
      <c r="J179" s="122">
        <v>2932.0432961659531</v>
      </c>
      <c r="K179" s="122">
        <v>2992.5953350664972</v>
      </c>
      <c r="L179" s="122">
        <v>3043.2576100582573</v>
      </c>
      <c r="M179" s="122">
        <v>2933.8952338963909</v>
      </c>
      <c r="N179" s="122">
        <v>2972.8341235552189</v>
      </c>
      <c r="O179" s="122">
        <v>2912.6635700432439</v>
      </c>
      <c r="P179" s="122">
        <v>2939.2185663671908</v>
      </c>
      <c r="Q179" s="122">
        <v>2876.2449547143956</v>
      </c>
      <c r="R179" s="122">
        <v>2855.9537999668032</v>
      </c>
      <c r="S179" s="122">
        <v>2827.0733285549791</v>
      </c>
      <c r="T179" s="122">
        <v>2661.0355240836338</v>
      </c>
      <c r="U179" s="122">
        <v>2181.3692692946079</v>
      </c>
      <c r="V179" s="122">
        <v>2239.7532392332396</v>
      </c>
      <c r="W179" s="122">
        <v>2063.3592344346198</v>
      </c>
      <c r="X179" s="122">
        <v>1802.7719150263736</v>
      </c>
      <c r="Y179" s="122">
        <v>1533.3809925431813</v>
      </c>
      <c r="DA179" s="130" t="s">
        <v>2082</v>
      </c>
    </row>
    <row r="180" spans="1:105" ht="12" customHeight="1" x14ac:dyDescent="0.25">
      <c r="A180" s="97" t="s">
        <v>143</v>
      </c>
      <c r="B180" s="98">
        <v>1993.8353073889855</v>
      </c>
      <c r="C180" s="98">
        <v>1968.9422401223906</v>
      </c>
      <c r="D180" s="98">
        <v>2201.0072066941766</v>
      </c>
      <c r="E180" s="98">
        <v>2209.6626286625124</v>
      </c>
      <c r="F180" s="98">
        <v>2375.3715162839158</v>
      </c>
      <c r="G180" s="98">
        <v>2481.8522287279352</v>
      </c>
      <c r="H180" s="98">
        <v>2689.1554044540576</v>
      </c>
      <c r="I180" s="98">
        <v>2566.4973117249729</v>
      </c>
      <c r="J180" s="98">
        <v>2768.4498859573087</v>
      </c>
      <c r="K180" s="98">
        <v>2832.4347448217945</v>
      </c>
      <c r="L180" s="98">
        <v>2885.2910512109734</v>
      </c>
      <c r="M180" s="98">
        <v>2781.4157293221838</v>
      </c>
      <c r="N180" s="98">
        <v>2837.6929243660284</v>
      </c>
      <c r="O180" s="98">
        <v>2791.1140804081788</v>
      </c>
      <c r="P180" s="98">
        <v>2819.3723151469048</v>
      </c>
      <c r="Q180" s="98">
        <v>2765.8304597214424</v>
      </c>
      <c r="R180" s="98">
        <v>2733.1312498528614</v>
      </c>
      <c r="S180" s="98">
        <v>2706.8324810773788</v>
      </c>
      <c r="T180" s="98">
        <v>2536.4180866099114</v>
      </c>
      <c r="U180" s="98">
        <v>2073.2997725955488</v>
      </c>
      <c r="V180" s="98">
        <v>2146.1423494287828</v>
      </c>
      <c r="W180" s="98">
        <v>1993.7744592959873</v>
      </c>
      <c r="X180" s="98">
        <v>1742.3974834448775</v>
      </c>
      <c r="Y180" s="98">
        <v>1482.5922950278323</v>
      </c>
      <c r="DA180" s="63" t="s">
        <v>2083</v>
      </c>
    </row>
    <row r="181" spans="1:105" ht="12" customHeight="1" x14ac:dyDescent="0.25">
      <c r="A181" s="97" t="s">
        <v>124</v>
      </c>
      <c r="B181" s="98">
        <v>268.77130437453877</v>
      </c>
      <c r="C181" s="98">
        <v>248.72421416792474</v>
      </c>
      <c r="D181" s="98">
        <v>227.51756755943333</v>
      </c>
      <c r="E181" s="98">
        <v>199.49477248654154</v>
      </c>
      <c r="F181" s="98">
        <v>207.33332664108883</v>
      </c>
      <c r="G181" s="98">
        <v>194.10149652181542</v>
      </c>
      <c r="H181" s="98">
        <v>180.06524486744826</v>
      </c>
      <c r="I181" s="98">
        <v>161.96057919865939</v>
      </c>
      <c r="J181" s="98">
        <v>163.4421765632612</v>
      </c>
      <c r="K181" s="98">
        <v>159.94218957603414</v>
      </c>
      <c r="L181" s="98">
        <v>157.72081630922571</v>
      </c>
      <c r="M181" s="98">
        <v>152.17389931316791</v>
      </c>
      <c r="N181" s="98">
        <v>134.87200102936777</v>
      </c>
      <c r="O181" s="98">
        <v>121.27532260505792</v>
      </c>
      <c r="P181" s="98">
        <v>119.51820029197806</v>
      </c>
      <c r="Q181" s="98">
        <v>110.13898578393434</v>
      </c>
      <c r="R181" s="98">
        <v>122.43829875984164</v>
      </c>
      <c r="S181" s="98">
        <v>119.89495802334838</v>
      </c>
      <c r="T181" s="98">
        <v>124.16845055058755</v>
      </c>
      <c r="U181" s="98">
        <v>107.65625892562609</v>
      </c>
      <c r="V181" s="98">
        <v>93.226753954600895</v>
      </c>
      <c r="W181" s="98">
        <v>69.309373131076924</v>
      </c>
      <c r="X181" s="98">
        <v>60.179056619317713</v>
      </c>
      <c r="Y181" s="98">
        <v>50.648684128735695</v>
      </c>
      <c r="DA181" s="63" t="s">
        <v>2084</v>
      </c>
    </row>
    <row r="182" spans="1:105" ht="12" customHeight="1" x14ac:dyDescent="0.25">
      <c r="A182" s="97" t="s">
        <v>123</v>
      </c>
      <c r="B182" s="98">
        <v>8.1896537262973454E-2</v>
      </c>
      <c r="C182" s="98">
        <v>8.7003180431880212E-2</v>
      </c>
      <c r="D182" s="98">
        <v>6.9971596488894797E-2</v>
      </c>
      <c r="E182" s="98">
        <v>5.9346082610923841E-2</v>
      </c>
      <c r="F182" s="98">
        <v>0.11071189313011502</v>
      </c>
      <c r="G182" s="98">
        <v>9.6808856253728467E-2</v>
      </c>
      <c r="H182" s="98">
        <v>0.12522295574850575</v>
      </c>
      <c r="I182" s="98">
        <v>0.1109172162335612</v>
      </c>
      <c r="J182" s="98">
        <v>0.15123364538314713</v>
      </c>
      <c r="K182" s="98">
        <v>0.21840066866887245</v>
      </c>
      <c r="L182" s="98">
        <v>0.24574253805827087</v>
      </c>
      <c r="M182" s="98">
        <v>0.30560526103940489</v>
      </c>
      <c r="N182" s="98">
        <v>0.26919815982326945</v>
      </c>
      <c r="O182" s="98">
        <v>0.27416703000739728</v>
      </c>
      <c r="P182" s="98">
        <v>0.32805092830793603</v>
      </c>
      <c r="Q182" s="98">
        <v>0.27550920901906895</v>
      </c>
      <c r="R182" s="98">
        <v>0.38425135410005307</v>
      </c>
      <c r="S182" s="98">
        <v>0.34588945425185258</v>
      </c>
      <c r="T182" s="98">
        <v>0.44898692313517791</v>
      </c>
      <c r="U182" s="98">
        <v>0.4132377734334669</v>
      </c>
      <c r="V182" s="98">
        <v>0.38413584985553578</v>
      </c>
      <c r="W182" s="98">
        <v>0.27540200755566935</v>
      </c>
      <c r="X182" s="98">
        <v>0.1953749621784257</v>
      </c>
      <c r="Y182" s="98">
        <v>0.14001338661345375</v>
      </c>
      <c r="DA182" s="63" t="s">
        <v>2085</v>
      </c>
    </row>
    <row r="183" spans="1:105" ht="12" customHeight="1" x14ac:dyDescent="0.25">
      <c r="A183" s="100" t="s">
        <v>50</v>
      </c>
      <c r="B183" s="101">
        <v>8.1896537262973454E-2</v>
      </c>
      <c r="C183" s="101">
        <v>8.7003180431880212E-2</v>
      </c>
      <c r="D183" s="101">
        <v>6.9971596488894797E-2</v>
      </c>
      <c r="E183" s="101">
        <v>5.9346082610923841E-2</v>
      </c>
      <c r="F183" s="101">
        <v>0.11071189313011502</v>
      </c>
      <c r="G183" s="101">
        <v>9.6808856253728467E-2</v>
      </c>
      <c r="H183" s="101">
        <v>0.12522295574850575</v>
      </c>
      <c r="I183" s="101">
        <v>0.1109172162335612</v>
      </c>
      <c r="J183" s="101">
        <v>0.15123364538314713</v>
      </c>
      <c r="K183" s="101">
        <v>0.21840066866887245</v>
      </c>
      <c r="L183" s="101">
        <v>0.24574253805827087</v>
      </c>
      <c r="M183" s="101">
        <v>0.30560526103940489</v>
      </c>
      <c r="N183" s="101">
        <v>0.26919815982326945</v>
      </c>
      <c r="O183" s="101">
        <v>0.27416703000739728</v>
      </c>
      <c r="P183" s="101">
        <v>0.32805092830793603</v>
      </c>
      <c r="Q183" s="101">
        <v>0.27550920901906895</v>
      </c>
      <c r="R183" s="101">
        <v>0.38425135410005307</v>
      </c>
      <c r="S183" s="101">
        <v>0.34588945425185258</v>
      </c>
      <c r="T183" s="101">
        <v>0.44898692313517791</v>
      </c>
      <c r="U183" s="101">
        <v>0.4132377734334669</v>
      </c>
      <c r="V183" s="101">
        <v>0.38413584985553578</v>
      </c>
      <c r="W183" s="101">
        <v>0.27540200755566935</v>
      </c>
      <c r="X183" s="101">
        <v>0.1953749621784257</v>
      </c>
      <c r="Y183" s="101">
        <v>0.14001338661345375</v>
      </c>
      <c r="DA183" s="131" t="s">
        <v>2086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2087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2088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2089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2090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2091</v>
      </c>
    </row>
    <row r="189" spans="1:105" ht="12" customHeight="1" x14ac:dyDescent="0.25">
      <c r="A189" s="121" t="s">
        <v>54</v>
      </c>
      <c r="B189" s="122">
        <v>746.0902109376209</v>
      </c>
      <c r="C189" s="122">
        <v>741.05932833483871</v>
      </c>
      <c r="D189" s="122">
        <v>840.54538045920367</v>
      </c>
      <c r="E189" s="122">
        <v>1002.870063367202</v>
      </c>
      <c r="F189" s="122">
        <v>1015.6909809912962</v>
      </c>
      <c r="G189" s="122">
        <v>1033.3505318567907</v>
      </c>
      <c r="H189" s="122">
        <v>1090.0019169655218</v>
      </c>
      <c r="I189" s="122">
        <v>1093.7384548493164</v>
      </c>
      <c r="J189" s="122">
        <v>1142.8717871341573</v>
      </c>
      <c r="K189" s="122">
        <v>1143.7459322103375</v>
      </c>
      <c r="L189" s="122">
        <v>1143.6461401451554</v>
      </c>
      <c r="M189" s="122">
        <v>1080.6323181735645</v>
      </c>
      <c r="N189" s="122">
        <v>1074.3799421344463</v>
      </c>
      <c r="O189" s="122">
        <v>1000.6267013553255</v>
      </c>
      <c r="P189" s="122">
        <v>996.72775210763848</v>
      </c>
      <c r="Q189" s="122">
        <v>977.98642507900126</v>
      </c>
      <c r="R189" s="122">
        <v>956.20287540125184</v>
      </c>
      <c r="S189" s="122">
        <v>946.53056577416669</v>
      </c>
      <c r="T189" s="122">
        <v>886.72772328597546</v>
      </c>
      <c r="U189" s="122">
        <v>834.49242424255749</v>
      </c>
      <c r="V189" s="122">
        <v>791.97960401909199</v>
      </c>
      <c r="W189" s="122">
        <v>648.46562717838447</v>
      </c>
      <c r="X189" s="122">
        <v>520.54542509030318</v>
      </c>
      <c r="Y189" s="122">
        <v>496.50676643324749</v>
      </c>
      <c r="DA189" s="130" t="s">
        <v>2092</v>
      </c>
    </row>
    <row r="190" spans="1:105" ht="12" customHeight="1" x14ac:dyDescent="0.25">
      <c r="A190" s="97" t="s">
        <v>51</v>
      </c>
      <c r="B190" s="98">
        <v>270.7209837267651</v>
      </c>
      <c r="C190" s="98">
        <v>255.88221596702175</v>
      </c>
      <c r="D190" s="98">
        <v>321.22322810091896</v>
      </c>
      <c r="E190" s="98">
        <v>379.23716694973251</v>
      </c>
      <c r="F190" s="98">
        <v>395.65973732922595</v>
      </c>
      <c r="G190" s="98">
        <v>403.58606546067597</v>
      </c>
      <c r="H190" s="98">
        <v>434.69974836575085</v>
      </c>
      <c r="I190" s="98">
        <v>413.37025359441276</v>
      </c>
      <c r="J190" s="98">
        <v>442.14956190702475</v>
      </c>
      <c r="K190" s="98">
        <v>437.33365364612899</v>
      </c>
      <c r="L190" s="98">
        <v>449.20831633476536</v>
      </c>
      <c r="M190" s="98">
        <v>442.08697584091664</v>
      </c>
      <c r="N190" s="98">
        <v>441.94831988657239</v>
      </c>
      <c r="O190" s="98">
        <v>420.24568601936846</v>
      </c>
      <c r="P190" s="98">
        <v>422.90611638022051</v>
      </c>
      <c r="Q190" s="98">
        <v>405.49088028794654</v>
      </c>
      <c r="R190" s="98">
        <v>394.77513223418703</v>
      </c>
      <c r="S190" s="98">
        <v>393.0404185974237</v>
      </c>
      <c r="T190" s="98">
        <v>363.59035539537911</v>
      </c>
      <c r="U190" s="98">
        <v>304.79937178312929</v>
      </c>
      <c r="V190" s="98">
        <v>308.92865346523223</v>
      </c>
      <c r="W190" s="98">
        <v>269.6726192252089</v>
      </c>
      <c r="X190" s="98">
        <v>189.071708810876</v>
      </c>
      <c r="Y190" s="98">
        <v>177.74075583628667</v>
      </c>
      <c r="DA190" s="63" t="s">
        <v>2093</v>
      </c>
    </row>
    <row r="191" spans="1:105" ht="12" customHeight="1" x14ac:dyDescent="0.25">
      <c r="A191" s="97" t="s">
        <v>50</v>
      </c>
      <c r="B191" s="98">
        <v>475.3692272108558</v>
      </c>
      <c r="C191" s="98">
        <v>485.17711236781696</v>
      </c>
      <c r="D191" s="98">
        <v>519.3221523582846</v>
      </c>
      <c r="E191" s="98">
        <v>623.6328964174694</v>
      </c>
      <c r="F191" s="98">
        <v>620.03124366207032</v>
      </c>
      <c r="G191" s="98">
        <v>629.76446639611459</v>
      </c>
      <c r="H191" s="98">
        <v>655.30216859977099</v>
      </c>
      <c r="I191" s="98">
        <v>680.36820125490374</v>
      </c>
      <c r="J191" s="98">
        <v>700.72222522713253</v>
      </c>
      <c r="K191" s="98">
        <v>706.41227856420858</v>
      </c>
      <c r="L191" s="98">
        <v>694.43782381039034</v>
      </c>
      <c r="M191" s="98">
        <v>638.54534233264781</v>
      </c>
      <c r="N191" s="98">
        <v>632.43162224787397</v>
      </c>
      <c r="O191" s="98">
        <v>580.38101533595716</v>
      </c>
      <c r="P191" s="98">
        <v>573.82163572741786</v>
      </c>
      <c r="Q191" s="98">
        <v>572.49554479105484</v>
      </c>
      <c r="R191" s="98">
        <v>561.42774316706493</v>
      </c>
      <c r="S191" s="98">
        <v>553.49014717674311</v>
      </c>
      <c r="T191" s="98">
        <v>523.13736789059624</v>
      </c>
      <c r="U191" s="98">
        <v>529.69305245942837</v>
      </c>
      <c r="V191" s="98">
        <v>483.05095055385971</v>
      </c>
      <c r="W191" s="98">
        <v>378.7930079531755</v>
      </c>
      <c r="X191" s="98">
        <v>331.47371627942709</v>
      </c>
      <c r="Y191" s="98">
        <v>318.76601059696088</v>
      </c>
      <c r="DA191" s="63" t="s">
        <v>2094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DA192" s="60" t="s">
        <v>2095</v>
      </c>
    </row>
    <row r="194" spans="1:105" ht="12" customHeight="1" x14ac:dyDescent="0.25">
      <c r="A194" s="116" t="s">
        <v>170</v>
      </c>
      <c r="B194" s="117">
        <f t="shared" ref="B194:Q194" si="96">B195+B198+B200+B210</f>
        <v>13953.641928706696</v>
      </c>
      <c r="C194" s="117">
        <f t="shared" si="96"/>
        <v>14425.936896671174</v>
      </c>
      <c r="D194" s="117">
        <f t="shared" si="96"/>
        <v>14641.006428786532</v>
      </c>
      <c r="E194" s="117">
        <f t="shared" si="96"/>
        <v>14432.218932839898</v>
      </c>
      <c r="F194" s="117">
        <f t="shared" si="96"/>
        <v>14185.149158320633</v>
      </c>
      <c r="G194" s="117">
        <f t="shared" si="96"/>
        <v>14289.64908750707</v>
      </c>
      <c r="H194" s="117">
        <f t="shared" si="96"/>
        <v>15433.406081381667</v>
      </c>
      <c r="I194" s="117">
        <f t="shared" si="96"/>
        <v>13979.420683715107</v>
      </c>
      <c r="J194" s="117">
        <f t="shared" si="96"/>
        <v>14544.37499850466</v>
      </c>
      <c r="K194" s="117">
        <f t="shared" si="96"/>
        <v>14759.796889998504</v>
      </c>
      <c r="L194" s="117">
        <f t="shared" si="96"/>
        <v>16820.566311525905</v>
      </c>
      <c r="M194" s="117">
        <f t="shared" si="96"/>
        <v>14985.457083049323</v>
      </c>
      <c r="N194" s="117">
        <f t="shared" si="96"/>
        <v>15374.158797683991</v>
      </c>
      <c r="O194" s="117">
        <f t="shared" si="96"/>
        <v>15274.181986192378</v>
      </c>
      <c r="P194" s="117">
        <f t="shared" si="96"/>
        <v>14025.617096863518</v>
      </c>
      <c r="Q194" s="117">
        <f t="shared" si="96"/>
        <v>14076.513487467268</v>
      </c>
      <c r="R194" s="117">
        <f t="shared" ref="R194:V194" si="97">R195+R198+R200+R210</f>
        <v>15025.761904900373</v>
      </c>
      <c r="S194" s="117">
        <f t="shared" si="97"/>
        <v>15689.350707913851</v>
      </c>
      <c r="T194" s="117">
        <f t="shared" si="97"/>
        <v>16249.748414487345</v>
      </c>
      <c r="U194" s="117">
        <f t="shared" si="97"/>
        <v>14230.886535774156</v>
      </c>
      <c r="V194" s="117">
        <f t="shared" si="97"/>
        <v>15384.202951881671</v>
      </c>
      <c r="W194" s="117">
        <f t="shared" ref="W194:Y194" si="98">W195+W198+W200+W210</f>
        <v>16898.991065839153</v>
      </c>
      <c r="X194" s="117">
        <f t="shared" si="98"/>
        <v>15739.888132749769</v>
      </c>
      <c r="Y194" s="117">
        <f t="shared" si="98"/>
        <v>14397.159733809445</v>
      </c>
      <c r="DA194" s="129" t="s">
        <v>2244</v>
      </c>
    </row>
    <row r="195" spans="1:105" ht="12" customHeight="1" x14ac:dyDescent="0.25">
      <c r="A195" s="121" t="s">
        <v>57</v>
      </c>
      <c r="B195" s="122">
        <f t="shared" ref="B195:Q195" si="99">SUM(B196:B197)</f>
        <v>11734.555471932383</v>
      </c>
      <c r="C195" s="122">
        <f t="shared" si="99"/>
        <v>12262.217710435061</v>
      </c>
      <c r="D195" s="122">
        <f t="shared" si="99"/>
        <v>12417.752007161171</v>
      </c>
      <c r="E195" s="122">
        <f t="shared" si="99"/>
        <v>12024.76474319213</v>
      </c>
      <c r="F195" s="122">
        <f t="shared" si="99"/>
        <v>11777.743175665435</v>
      </c>
      <c r="G195" s="122">
        <f t="shared" si="99"/>
        <v>11950.232254160581</v>
      </c>
      <c r="H195" s="122">
        <f t="shared" si="99"/>
        <v>12999.776029000965</v>
      </c>
      <c r="I195" s="122">
        <f t="shared" si="99"/>
        <v>11616.722860635497</v>
      </c>
      <c r="J195" s="122">
        <f t="shared" si="99"/>
        <v>12107.87071192648</v>
      </c>
      <c r="K195" s="122">
        <f t="shared" si="99"/>
        <v>12283.081323578246</v>
      </c>
      <c r="L195" s="122">
        <f t="shared" si="99"/>
        <v>14269.855211826225</v>
      </c>
      <c r="M195" s="122">
        <f t="shared" si="99"/>
        <v>12485.292232548936</v>
      </c>
      <c r="N195" s="122">
        <f t="shared" si="99"/>
        <v>12879.982282317438</v>
      </c>
      <c r="O195" s="122">
        <f t="shared" si="99"/>
        <v>12799.596874972181</v>
      </c>
      <c r="P195" s="122">
        <f t="shared" si="99"/>
        <v>11570.21931144806</v>
      </c>
      <c r="Q195" s="122">
        <f t="shared" si="99"/>
        <v>11620.762130482448</v>
      </c>
      <c r="R195" s="122">
        <f t="shared" ref="R195:V195" si="100">SUM(R196:R197)</f>
        <v>12527.850075913819</v>
      </c>
      <c r="S195" s="122">
        <f t="shared" si="100"/>
        <v>13117.678736114121</v>
      </c>
      <c r="T195" s="122">
        <f t="shared" si="100"/>
        <v>13620.620356276961</v>
      </c>
      <c r="U195" s="122">
        <f t="shared" si="100"/>
        <v>11768.505807381815</v>
      </c>
      <c r="V195" s="122">
        <f t="shared" si="100"/>
        <v>12840.868996755566</v>
      </c>
      <c r="W195" s="122">
        <f t="shared" ref="W195:Y195" si="101">SUM(W196:W197)</f>
        <v>14313.57563608585</v>
      </c>
      <c r="X195" s="122">
        <f t="shared" si="101"/>
        <v>13417.702143172133</v>
      </c>
      <c r="Y195" s="122">
        <f t="shared" si="101"/>
        <v>12424.216851298504</v>
      </c>
      <c r="DA195" s="130" t="s">
        <v>2245</v>
      </c>
    </row>
    <row r="196" spans="1:105" ht="12" customHeight="1" x14ac:dyDescent="0.25">
      <c r="A196" s="97" t="s">
        <v>51</v>
      </c>
      <c r="B196" s="98">
        <v>11672.718436111796</v>
      </c>
      <c r="C196" s="98">
        <v>12198.159625616468</v>
      </c>
      <c r="D196" s="98">
        <v>12354.697111874046</v>
      </c>
      <c r="E196" s="98">
        <v>11964.170639429594</v>
      </c>
      <c r="F196" s="98">
        <v>11719.416501068767</v>
      </c>
      <c r="G196" s="98">
        <v>11891.793464750548</v>
      </c>
      <c r="H196" s="98">
        <v>12936.438793982968</v>
      </c>
      <c r="I196" s="98">
        <v>11560.790019994405</v>
      </c>
      <c r="J196" s="98">
        <v>12049.958407854248</v>
      </c>
      <c r="K196" s="98">
        <v>12224.525545993405</v>
      </c>
      <c r="L196" s="98">
        <v>14200.888951087021</v>
      </c>
      <c r="M196" s="98">
        <v>12426.059120507756</v>
      </c>
      <c r="N196" s="98">
        <v>12819.007850409753</v>
      </c>
      <c r="O196" s="98">
        <v>12739.131877439762</v>
      </c>
      <c r="P196" s="98">
        <v>11516.806570456234</v>
      </c>
      <c r="Q196" s="98">
        <v>11567.264176918687</v>
      </c>
      <c r="R196" s="98">
        <v>12470.291925232981</v>
      </c>
      <c r="S196" s="98">
        <v>13057.488085981344</v>
      </c>
      <c r="T196" s="98">
        <v>13557.358836730731</v>
      </c>
      <c r="U196" s="98">
        <v>11714.354125866268</v>
      </c>
      <c r="V196" s="98">
        <v>12781.436882128281</v>
      </c>
      <c r="W196" s="98">
        <v>14247.89472380291</v>
      </c>
      <c r="X196" s="98">
        <v>13357.751188133283</v>
      </c>
      <c r="Y196" s="98">
        <v>12368.950787790087</v>
      </c>
      <c r="DA196" s="63" t="s">
        <v>2246</v>
      </c>
    </row>
    <row r="197" spans="1:105" ht="12" customHeight="1" x14ac:dyDescent="0.25">
      <c r="A197" s="97" t="s">
        <v>53</v>
      </c>
      <c r="B197" s="98">
        <v>61.837035820587111</v>
      </c>
      <c r="C197" s="98">
        <v>64.05808481859323</v>
      </c>
      <c r="D197" s="98">
        <v>63.05489528712566</v>
      </c>
      <c r="E197" s="98">
        <v>60.594103762535887</v>
      </c>
      <c r="F197" s="98">
        <v>58.326674596668887</v>
      </c>
      <c r="G197" s="98">
        <v>58.438789410033102</v>
      </c>
      <c r="H197" s="98">
        <v>63.337235017995887</v>
      </c>
      <c r="I197" s="98">
        <v>55.932840641090706</v>
      </c>
      <c r="J197" s="98">
        <v>57.912304072232025</v>
      </c>
      <c r="K197" s="98">
        <v>58.555777584840861</v>
      </c>
      <c r="L197" s="98">
        <v>68.966260739204614</v>
      </c>
      <c r="M197" s="98">
        <v>59.233112041180306</v>
      </c>
      <c r="N197" s="98">
        <v>60.97443190768589</v>
      </c>
      <c r="O197" s="98">
        <v>60.464997532418323</v>
      </c>
      <c r="P197" s="98">
        <v>53.41274099182575</v>
      </c>
      <c r="Q197" s="98">
        <v>53.497953563761129</v>
      </c>
      <c r="R197" s="98">
        <v>57.558150680837031</v>
      </c>
      <c r="S197" s="98">
        <v>60.190650132777719</v>
      </c>
      <c r="T197" s="98">
        <v>63.261519546229174</v>
      </c>
      <c r="U197" s="98">
        <v>54.151681515546734</v>
      </c>
      <c r="V197" s="98">
        <v>59.432114627285159</v>
      </c>
      <c r="W197" s="98">
        <v>65.680912282940525</v>
      </c>
      <c r="X197" s="98">
        <v>59.950955038850893</v>
      </c>
      <c r="Y197" s="98">
        <v>55.266063508416991</v>
      </c>
      <c r="DA197" s="63" t="s">
        <v>2247</v>
      </c>
    </row>
    <row r="198" spans="1:105" ht="12" customHeight="1" x14ac:dyDescent="0.25">
      <c r="A198" s="121" t="s">
        <v>92</v>
      </c>
      <c r="B198" s="122">
        <f t="shared" ref="B198:Y198" si="102">B199</f>
        <v>5.4008427684613416</v>
      </c>
      <c r="C198" s="122">
        <f t="shared" si="102"/>
        <v>6.2266094838628057</v>
      </c>
      <c r="D198" s="122">
        <f t="shared" si="102"/>
        <v>5.1608344735195386</v>
      </c>
      <c r="E198" s="122">
        <f t="shared" si="102"/>
        <v>9.9124228859029362</v>
      </c>
      <c r="F198" s="122">
        <f t="shared" si="102"/>
        <v>5.3233503206806612</v>
      </c>
      <c r="G198" s="122">
        <f t="shared" si="102"/>
        <v>6.4961515896861206</v>
      </c>
      <c r="H198" s="122">
        <f t="shared" si="102"/>
        <v>7.765044543050533</v>
      </c>
      <c r="I198" s="122">
        <f t="shared" si="102"/>
        <v>6.2196966583290454</v>
      </c>
      <c r="J198" s="122">
        <f t="shared" si="102"/>
        <v>6.3391319249007232</v>
      </c>
      <c r="K198" s="122">
        <f t="shared" si="102"/>
        <v>7.8358010057730993</v>
      </c>
      <c r="L198" s="122">
        <f t="shared" si="102"/>
        <v>8.9294694912597077</v>
      </c>
      <c r="M198" s="122">
        <f t="shared" si="102"/>
        <v>8.7683759537046075</v>
      </c>
      <c r="N198" s="122">
        <f t="shared" si="102"/>
        <v>10.296379657341603</v>
      </c>
      <c r="O198" s="122">
        <f t="shared" si="102"/>
        <v>8.667886006932811</v>
      </c>
      <c r="P198" s="122">
        <f t="shared" si="102"/>
        <v>7.6608634854467814</v>
      </c>
      <c r="Q198" s="122">
        <f t="shared" si="102"/>
        <v>10.663580713376428</v>
      </c>
      <c r="R198" s="122">
        <f t="shared" si="102"/>
        <v>10.108445307975384</v>
      </c>
      <c r="S198" s="122">
        <f t="shared" si="102"/>
        <v>11.047456781036397</v>
      </c>
      <c r="T198" s="122">
        <f t="shared" si="102"/>
        <v>11.247272997607649</v>
      </c>
      <c r="U198" s="122">
        <f t="shared" si="102"/>
        <v>12.61850127828925</v>
      </c>
      <c r="V198" s="122">
        <f t="shared" si="102"/>
        <v>10.469191041404118</v>
      </c>
      <c r="W198" s="122">
        <f t="shared" si="102"/>
        <v>11.673343664945461</v>
      </c>
      <c r="X198" s="122">
        <f t="shared" si="102"/>
        <v>10.952406714994591</v>
      </c>
      <c r="Y198" s="122">
        <f t="shared" si="102"/>
        <v>9.5634674944389406</v>
      </c>
      <c r="DA198" s="130" t="s">
        <v>2248</v>
      </c>
    </row>
    <row r="199" spans="1:105" ht="12" customHeight="1" x14ac:dyDescent="0.25">
      <c r="A199" s="97" t="s">
        <v>53</v>
      </c>
      <c r="B199" s="98">
        <f>RES_hhdet_fech!B8</f>
        <v>5.4008427684613416</v>
      </c>
      <c r="C199" s="98">
        <f>RES_hhdet_fech!C8</f>
        <v>6.2266094838628057</v>
      </c>
      <c r="D199" s="98">
        <f>RES_hhdet_fech!D8</f>
        <v>5.1608344735195386</v>
      </c>
      <c r="E199" s="98">
        <f>RES_hhdet_fech!E8</f>
        <v>9.9124228859029362</v>
      </c>
      <c r="F199" s="98">
        <f>RES_hhdet_fech!F8</f>
        <v>5.3233503206806612</v>
      </c>
      <c r="G199" s="98">
        <f>RES_hhdet_fech!G8</f>
        <v>6.4961515896861206</v>
      </c>
      <c r="H199" s="98">
        <f>RES_hhdet_fech!H8</f>
        <v>7.765044543050533</v>
      </c>
      <c r="I199" s="98">
        <f>RES_hhdet_fech!I8</f>
        <v>6.2196966583290454</v>
      </c>
      <c r="J199" s="98">
        <f>RES_hhdet_fech!J8</f>
        <v>6.3391319249007232</v>
      </c>
      <c r="K199" s="98">
        <f>RES_hhdet_fech!K8</f>
        <v>7.8358010057730993</v>
      </c>
      <c r="L199" s="98">
        <f>RES_hhdet_fech!L8</f>
        <v>8.9294694912597077</v>
      </c>
      <c r="M199" s="98">
        <f>RES_hhdet_fech!M8</f>
        <v>8.7683759537046075</v>
      </c>
      <c r="N199" s="98">
        <f>RES_hhdet_fech!N8</f>
        <v>10.296379657341603</v>
      </c>
      <c r="O199" s="98">
        <f>RES_hhdet_fech!O8</f>
        <v>8.667886006932811</v>
      </c>
      <c r="P199" s="98">
        <f>RES_hhdet_fech!P8</f>
        <v>7.6608634854467814</v>
      </c>
      <c r="Q199" s="98">
        <f>RES_hhdet_fech!Q8</f>
        <v>10.663580713376428</v>
      </c>
      <c r="R199" s="98">
        <f>RES_hhdet_fech!R8</f>
        <v>10.108445307975384</v>
      </c>
      <c r="S199" s="98">
        <f>RES_hhdet_fech!S8</f>
        <v>11.047456781036397</v>
      </c>
      <c r="T199" s="98">
        <f>RES_hhdet_fech!T8</f>
        <v>11.247272997607649</v>
      </c>
      <c r="U199" s="98">
        <f>RES_hhdet_fech!U8</f>
        <v>12.61850127828925</v>
      </c>
      <c r="V199" s="98">
        <f>RES_hhdet_fech!V8</f>
        <v>10.469191041404118</v>
      </c>
      <c r="W199" s="98">
        <f>RES_hhdet_fech!W8</f>
        <v>11.673343664945461</v>
      </c>
      <c r="X199" s="98">
        <f>RES_hhdet_fech!X8</f>
        <v>10.952406714994591</v>
      </c>
      <c r="Y199" s="98">
        <f>RES_hhdet_fech!Y8</f>
        <v>9.5634674944389406</v>
      </c>
      <c r="DA199" s="63" t="s">
        <v>2249</v>
      </c>
    </row>
    <row r="200" spans="1:105" ht="12" customHeight="1" x14ac:dyDescent="0.25">
      <c r="A200" s="121" t="s">
        <v>55</v>
      </c>
      <c r="B200" s="122">
        <v>1559.0054764229403</v>
      </c>
      <c r="C200" s="122">
        <v>1507.7340650610299</v>
      </c>
      <c r="D200" s="122">
        <v>1546.1889504155085</v>
      </c>
      <c r="E200" s="122">
        <v>1562.3732824403496</v>
      </c>
      <c r="F200" s="122">
        <v>1576.9265361721436</v>
      </c>
      <c r="G200" s="122">
        <v>1544.9291656939899</v>
      </c>
      <c r="H200" s="122">
        <v>1597.4800146503037</v>
      </c>
      <c r="I200" s="122">
        <v>1543.9184199047008</v>
      </c>
      <c r="J200" s="122">
        <v>1594.4231421261056</v>
      </c>
      <c r="K200" s="122">
        <v>1624.0799157688343</v>
      </c>
      <c r="L200" s="122">
        <v>1665.877231584087</v>
      </c>
      <c r="M200" s="122">
        <v>1662.2564874396521</v>
      </c>
      <c r="N200" s="122">
        <v>1655.2014056686528</v>
      </c>
      <c r="O200" s="122">
        <v>1657.2386040430831</v>
      </c>
      <c r="P200" s="122">
        <v>1661.4635325163845</v>
      </c>
      <c r="Q200" s="122">
        <v>1657.841164522632</v>
      </c>
      <c r="R200" s="122">
        <v>1693.9774215853718</v>
      </c>
      <c r="S200" s="122">
        <v>1747.3475238761482</v>
      </c>
      <c r="T200" s="122">
        <v>1797.3180795290777</v>
      </c>
      <c r="U200" s="122">
        <v>1626.4580592458651</v>
      </c>
      <c r="V200" s="122">
        <v>1705.0461509181287</v>
      </c>
      <c r="W200" s="122">
        <v>1744.6827372238042</v>
      </c>
      <c r="X200" s="122">
        <v>1616.1663463275081</v>
      </c>
      <c r="Y200" s="122">
        <v>1353.3001766918023</v>
      </c>
      <c r="DA200" s="130" t="s">
        <v>2250</v>
      </c>
    </row>
    <row r="201" spans="1:105" ht="12" customHeight="1" x14ac:dyDescent="0.25">
      <c r="A201" s="97" t="s">
        <v>143</v>
      </c>
      <c r="B201" s="98">
        <v>1348.7948075353788</v>
      </c>
      <c r="C201" s="98">
        <v>1302.3274095227957</v>
      </c>
      <c r="D201" s="98">
        <v>1388.4051276645969</v>
      </c>
      <c r="E201" s="98">
        <v>1385.0968572166976</v>
      </c>
      <c r="F201" s="98">
        <v>1429.8692962176049</v>
      </c>
      <c r="G201" s="98">
        <v>1439.7211350471596</v>
      </c>
      <c r="H201" s="98">
        <v>1496.5244550865916</v>
      </c>
      <c r="I201" s="98">
        <v>1419.7315636350488</v>
      </c>
      <c r="J201" s="98">
        <v>1501.2509223104926</v>
      </c>
      <c r="K201" s="98">
        <v>1541.7051007541245</v>
      </c>
      <c r="L201" s="98">
        <v>1574.9622833752235</v>
      </c>
      <c r="M201" s="98">
        <v>1547.3555595702501</v>
      </c>
      <c r="N201" s="98">
        <v>1579.7778462739143</v>
      </c>
      <c r="O201" s="98">
        <v>1593.0776291817194</v>
      </c>
      <c r="P201" s="98">
        <v>1625.719412966663</v>
      </c>
      <c r="Q201" s="98">
        <v>1622.0176470360279</v>
      </c>
      <c r="R201" s="98">
        <v>1672.1064667815758</v>
      </c>
      <c r="S201" s="98">
        <v>1744.1856196608717</v>
      </c>
      <c r="T201" s="98">
        <v>1815.3253868821057</v>
      </c>
      <c r="U201" s="98">
        <v>1557.9324515484921</v>
      </c>
      <c r="V201" s="98">
        <v>1656.8666860770963</v>
      </c>
      <c r="W201" s="98">
        <v>1712.830627378632</v>
      </c>
      <c r="X201" s="98">
        <v>1533.7540152556526</v>
      </c>
      <c r="Y201" s="98">
        <v>1265.0500498749166</v>
      </c>
      <c r="DA201" s="63" t="s">
        <v>2251</v>
      </c>
    </row>
    <row r="202" spans="1:105" ht="12" customHeight="1" x14ac:dyDescent="0.25">
      <c r="A202" s="97" t="s">
        <v>124</v>
      </c>
      <c r="B202" s="98">
        <v>1745.4593956055883</v>
      </c>
      <c r="C202" s="98">
        <v>1690.248764162071</v>
      </c>
      <c r="D202" s="98">
        <v>1690.2520727964584</v>
      </c>
      <c r="E202" s="98">
        <v>1594.4975777612469</v>
      </c>
      <c r="F202" s="98">
        <v>1697.8803379995966</v>
      </c>
      <c r="G202" s="98">
        <v>1671.8622432010613</v>
      </c>
      <c r="H202" s="98">
        <v>1667.4419931954271</v>
      </c>
      <c r="I202" s="98">
        <v>1604.4777800581903</v>
      </c>
      <c r="J202" s="98">
        <v>1674.9364482938643</v>
      </c>
      <c r="K202" s="98">
        <v>1693.8590610156575</v>
      </c>
      <c r="L202" s="98">
        <v>1783.7688539566605</v>
      </c>
      <c r="M202" s="98">
        <v>1848.5283353834484</v>
      </c>
      <c r="N202" s="98">
        <v>1807.1261459493619</v>
      </c>
      <c r="O202" s="98">
        <v>1771.3565036742625</v>
      </c>
      <c r="P202" s="98">
        <v>1786.2962190380911</v>
      </c>
      <c r="Q202" s="98">
        <v>1616.2272877537303</v>
      </c>
      <c r="R202" s="98">
        <v>1734.4329631297301</v>
      </c>
      <c r="S202" s="98">
        <v>1622.5110634134558</v>
      </c>
      <c r="T202" s="98">
        <v>1751.9063559643569</v>
      </c>
      <c r="U202" s="98">
        <v>1669.5469465368071</v>
      </c>
      <c r="V202" s="98">
        <v>1705.0252239639838</v>
      </c>
      <c r="W202" s="98">
        <v>1676.7928337522978</v>
      </c>
      <c r="X202" s="98">
        <v>1749.9355898257318</v>
      </c>
      <c r="Y202" s="98">
        <v>1398.5385204989616</v>
      </c>
      <c r="DA202" s="63" t="s">
        <v>2252</v>
      </c>
    </row>
    <row r="203" spans="1:105" ht="12" customHeight="1" x14ac:dyDescent="0.25">
      <c r="A203" s="97" t="s">
        <v>123</v>
      </c>
      <c r="B203" s="98">
        <v>1266.9462295274507</v>
      </c>
      <c r="C203" s="98">
        <v>1308.2958472772241</v>
      </c>
      <c r="D203" s="98">
        <v>1287.7491716908487</v>
      </c>
      <c r="E203" s="98">
        <v>1121.3419281366134</v>
      </c>
      <c r="F203" s="98">
        <v>1451.6901081707204</v>
      </c>
      <c r="G203" s="98">
        <v>1358.0548539351216</v>
      </c>
      <c r="H203" s="98">
        <v>1513.3437917993181</v>
      </c>
      <c r="I203" s="98">
        <v>1305.7545927598537</v>
      </c>
      <c r="J203" s="98">
        <v>1412.3803187670148</v>
      </c>
      <c r="K203" s="98">
        <v>1368.3614835567091</v>
      </c>
      <c r="L203" s="98">
        <v>1447.7592537149796</v>
      </c>
      <c r="M203" s="98">
        <v>1636.7324777659437</v>
      </c>
      <c r="N203" s="98">
        <v>1523.2089727386219</v>
      </c>
      <c r="O203" s="98">
        <v>1440.2444227240646</v>
      </c>
      <c r="P203" s="98">
        <v>1497.3361087370031</v>
      </c>
      <c r="Q203" s="98">
        <v>1249.4471578859923</v>
      </c>
      <c r="R203" s="98">
        <v>1419.893156036467</v>
      </c>
      <c r="S203" s="98">
        <v>1290.0096260537262</v>
      </c>
      <c r="T203" s="98">
        <v>1509.6505076651342</v>
      </c>
      <c r="U203" s="98">
        <v>1438.7714683063432</v>
      </c>
      <c r="V203" s="98">
        <v>1520.4123433998241</v>
      </c>
      <c r="W203" s="98">
        <v>1500.8158306138673</v>
      </c>
      <c r="X203" s="98">
        <v>1587.2238640180533</v>
      </c>
      <c r="Y203" s="98">
        <v>1288.6561638268283</v>
      </c>
      <c r="DA203" s="63" t="s">
        <v>2253</v>
      </c>
    </row>
    <row r="204" spans="1:105" ht="12" customHeight="1" x14ac:dyDescent="0.25">
      <c r="A204" s="100" t="s">
        <v>50</v>
      </c>
      <c r="B204" s="101">
        <v>511.38096972280238</v>
      </c>
      <c r="C204" s="101">
        <v>585.63297227270732</v>
      </c>
      <c r="D204" s="101">
        <v>514.23673846925396</v>
      </c>
      <c r="E204" s="101">
        <v>408.8456097824909</v>
      </c>
      <c r="F204" s="101">
        <v>626.44481659369114</v>
      </c>
      <c r="G204" s="101">
        <v>559.27867192784481</v>
      </c>
      <c r="H204" s="101">
        <v>674.7300214069279</v>
      </c>
      <c r="I204" s="101">
        <v>585.4651526193793</v>
      </c>
      <c r="J204" s="101">
        <v>601.4076384649635</v>
      </c>
      <c r="K204" s="101">
        <v>611.99224461611675</v>
      </c>
      <c r="L204" s="101">
        <v>661.24923112009742</v>
      </c>
      <c r="M204" s="101">
        <v>818.32751366659693</v>
      </c>
      <c r="N204" s="101">
        <v>738.81526984415768</v>
      </c>
      <c r="O204" s="101">
        <v>710.37879404579485</v>
      </c>
      <c r="P204" s="101">
        <v>723.8798888132817</v>
      </c>
      <c r="Q204" s="101">
        <v>541.68918685137373</v>
      </c>
      <c r="R204" s="101">
        <v>621.2063769161025</v>
      </c>
      <c r="S204" s="101">
        <v>530.17717355640957</v>
      </c>
      <c r="T204" s="101">
        <v>657.744697874233</v>
      </c>
      <c r="U204" s="101">
        <v>627.94218183073258</v>
      </c>
      <c r="V204" s="101">
        <v>653.91975772046237</v>
      </c>
      <c r="W204" s="101">
        <v>638.08956255194414</v>
      </c>
      <c r="X204" s="101">
        <v>585.4842964568378</v>
      </c>
      <c r="Y204" s="101">
        <v>461.35076193839774</v>
      </c>
      <c r="DA204" s="131" t="s">
        <v>2254</v>
      </c>
    </row>
    <row r="205" spans="1:105" ht="12" customHeight="1" x14ac:dyDescent="0.25">
      <c r="A205" s="103" t="s">
        <v>52</v>
      </c>
      <c r="B205" s="104">
        <v>755.56525980464812</v>
      </c>
      <c r="C205" s="104">
        <v>722.66287500451699</v>
      </c>
      <c r="D205" s="104">
        <v>773.51243322159451</v>
      </c>
      <c r="E205" s="104">
        <v>712.49631835412254</v>
      </c>
      <c r="F205" s="104">
        <v>825.24529157702898</v>
      </c>
      <c r="G205" s="104">
        <v>798.77618200727693</v>
      </c>
      <c r="H205" s="104">
        <v>838.61377039239028</v>
      </c>
      <c r="I205" s="104">
        <v>720.28944014047454</v>
      </c>
      <c r="J205" s="104">
        <v>810.97268030205157</v>
      </c>
      <c r="K205" s="104">
        <v>756.36923894059271</v>
      </c>
      <c r="L205" s="104">
        <v>786.51002259488178</v>
      </c>
      <c r="M205" s="104">
        <v>818.4049640993469</v>
      </c>
      <c r="N205" s="104">
        <v>784.39370289446435</v>
      </c>
      <c r="O205" s="104">
        <v>729.86562867826979</v>
      </c>
      <c r="P205" s="104">
        <v>773.45621992372162</v>
      </c>
      <c r="Q205" s="104">
        <v>707.75797103461855</v>
      </c>
      <c r="R205" s="104">
        <v>798.68677912036446</v>
      </c>
      <c r="S205" s="104">
        <v>759.83245249731647</v>
      </c>
      <c r="T205" s="104">
        <v>851.90580979090123</v>
      </c>
      <c r="U205" s="104">
        <v>810.82928647561062</v>
      </c>
      <c r="V205" s="104">
        <v>866.4925856793617</v>
      </c>
      <c r="W205" s="104">
        <v>862.72626806192284</v>
      </c>
      <c r="X205" s="104">
        <v>1001.7395675612154</v>
      </c>
      <c r="Y205" s="104">
        <v>827.30540188843065</v>
      </c>
      <c r="DA205" s="132" t="s">
        <v>2255</v>
      </c>
    </row>
    <row r="206" spans="1:105" ht="12" customHeight="1" x14ac:dyDescent="0.25">
      <c r="A206" s="106" t="s">
        <v>122</v>
      </c>
      <c r="B206" s="101">
        <v>1836.5817947582123</v>
      </c>
      <c r="C206" s="101">
        <v>1792.9149881395595</v>
      </c>
      <c r="D206" s="101">
        <v>1781.3155322777052</v>
      </c>
      <c r="E206" s="101">
        <v>1852.4927867791314</v>
      </c>
      <c r="F206" s="101">
        <v>1797.6969350698744</v>
      </c>
      <c r="G206" s="101">
        <v>1692.4865926526388</v>
      </c>
      <c r="H206" s="101">
        <v>1764.8097660673918</v>
      </c>
      <c r="I206" s="101">
        <v>1734.3869497822513</v>
      </c>
      <c r="J206" s="101">
        <v>1742.3526719038314</v>
      </c>
      <c r="K206" s="101">
        <v>1758.1508118590318</v>
      </c>
      <c r="L206" s="101">
        <v>1814.0423231915088</v>
      </c>
      <c r="M206" s="101">
        <v>1814.6449801480203</v>
      </c>
      <c r="N206" s="101">
        <v>1745.2281135300452</v>
      </c>
      <c r="O206" s="101">
        <v>1747.914422581101</v>
      </c>
      <c r="P206" s="101">
        <v>1740.1524667471974</v>
      </c>
      <c r="Q206" s="101">
        <v>1768.2651381885669</v>
      </c>
      <c r="R206" s="101">
        <v>1777.2105158962268</v>
      </c>
      <c r="S206" s="101">
        <v>1811.5820018420006</v>
      </c>
      <c r="T206" s="101">
        <v>1797.6565295826679</v>
      </c>
      <c r="U206" s="101">
        <v>1776.2127066097962</v>
      </c>
      <c r="V206" s="101">
        <v>1833.8103919432513</v>
      </c>
      <c r="W206" s="101">
        <v>1784.6728407790363</v>
      </c>
      <c r="X206" s="101">
        <v>1746.0592711017678</v>
      </c>
      <c r="Y206" s="101">
        <v>1581.9361894052452</v>
      </c>
      <c r="DA206" s="131" t="s">
        <v>2256</v>
      </c>
    </row>
    <row r="207" spans="1:105" ht="12" customHeight="1" x14ac:dyDescent="0.25">
      <c r="A207" s="107" t="s">
        <v>121</v>
      </c>
      <c r="B207" s="104">
        <v>1747.1895206689926</v>
      </c>
      <c r="C207" s="104">
        <v>1752.8606729597068</v>
      </c>
      <c r="D207" s="104">
        <v>1836.2815014722225</v>
      </c>
      <c r="E207" s="104">
        <v>1868.3882678239954</v>
      </c>
      <c r="F207" s="104">
        <v>1897.7127755555875</v>
      </c>
      <c r="G207" s="104">
        <v>1872.2091828538162</v>
      </c>
      <c r="H207" s="104">
        <v>1848.7715578642944</v>
      </c>
      <c r="I207" s="104">
        <v>1994.1366557458962</v>
      </c>
      <c r="J207" s="104">
        <v>1849.5787296649037</v>
      </c>
      <c r="K207" s="104">
        <v>1790.6275020604483</v>
      </c>
      <c r="L207" s="104">
        <v>1806.2095549940339</v>
      </c>
      <c r="M207" s="104">
        <v>1900.8113990188122</v>
      </c>
      <c r="N207" s="104">
        <v>1830.1482338755743</v>
      </c>
      <c r="O207" s="104">
        <v>1779.7835868558275</v>
      </c>
      <c r="P207" s="104">
        <v>1665.2578987639295</v>
      </c>
      <c r="Q207" s="104">
        <v>1667.5194785494434</v>
      </c>
      <c r="R207" s="104">
        <v>1663.4267606584933</v>
      </c>
      <c r="S207" s="104">
        <v>1714.2764149655022</v>
      </c>
      <c r="T207" s="104">
        <v>1741.4030540190784</v>
      </c>
      <c r="U207" s="104">
        <v>1720.8604580770173</v>
      </c>
      <c r="V207" s="104">
        <v>1776.1026925688625</v>
      </c>
      <c r="W207" s="104">
        <v>1887.0021947606579</v>
      </c>
      <c r="X207" s="104">
        <v>1961.5114289136172</v>
      </c>
      <c r="Y207" s="104">
        <v>1684.7629163694398</v>
      </c>
      <c r="DA207" s="132" t="s">
        <v>2257</v>
      </c>
    </row>
    <row r="208" spans="1:105" ht="12" customHeight="1" x14ac:dyDescent="0.25">
      <c r="A208" s="108" t="s">
        <v>53</v>
      </c>
      <c r="B208" s="98">
        <v>832.37339176354214</v>
      </c>
      <c r="C208" s="98">
        <v>812.55909797754498</v>
      </c>
      <c r="D208" s="98">
        <v>872.65690380267392</v>
      </c>
      <c r="E208" s="98">
        <v>902.10616413487242</v>
      </c>
      <c r="F208" s="98">
        <v>960.94889391285574</v>
      </c>
      <c r="G208" s="98">
        <v>939.29832195766289</v>
      </c>
      <c r="H208" s="98">
        <v>913.61833919319224</v>
      </c>
      <c r="I208" s="98">
        <v>1087.6637729591828</v>
      </c>
      <c r="J208" s="98">
        <v>955.89037159556494</v>
      </c>
      <c r="K208" s="98">
        <v>967.59407270447252</v>
      </c>
      <c r="L208" s="98">
        <v>991.28322913055354</v>
      </c>
      <c r="M208" s="98">
        <v>1068.7391488951289</v>
      </c>
      <c r="N208" s="98">
        <v>1032.2852445642031</v>
      </c>
      <c r="O208" s="98">
        <v>1040.5477409840041</v>
      </c>
      <c r="P208" s="98">
        <v>938.15739582028698</v>
      </c>
      <c r="Q208" s="98">
        <v>931.92804852467145</v>
      </c>
      <c r="R208" s="98">
        <v>923.24000634625622</v>
      </c>
      <c r="S208" s="98">
        <v>952.94079696625909</v>
      </c>
      <c r="T208" s="98">
        <v>972.65213314083428</v>
      </c>
      <c r="U208" s="98">
        <v>943.99084685815887</v>
      </c>
      <c r="V208" s="98">
        <v>956.84809665792397</v>
      </c>
      <c r="W208" s="98">
        <v>1034.226735716197</v>
      </c>
      <c r="X208" s="98">
        <v>1009.8478176662152</v>
      </c>
      <c r="Y208" s="98">
        <v>792.31068652337092</v>
      </c>
      <c r="DA208" s="63" t="s">
        <v>2258</v>
      </c>
    </row>
    <row r="209" spans="1:105" ht="12" customHeight="1" x14ac:dyDescent="0.25">
      <c r="A209" s="108" t="s">
        <v>52</v>
      </c>
      <c r="B209" s="98">
        <v>914.81612890545046</v>
      </c>
      <c r="C209" s="98">
        <v>940.30157498216215</v>
      </c>
      <c r="D209" s="98">
        <v>963.62459766954908</v>
      </c>
      <c r="E209" s="98">
        <v>966.28210368912323</v>
      </c>
      <c r="F209" s="98">
        <v>936.76388164273203</v>
      </c>
      <c r="G209" s="98">
        <v>932.91086089615339</v>
      </c>
      <c r="H209" s="98">
        <v>935.1532186711022</v>
      </c>
      <c r="I209" s="98">
        <v>906.47288278671317</v>
      </c>
      <c r="J209" s="98">
        <v>893.68835806933885</v>
      </c>
      <c r="K209" s="98">
        <v>823.03342935597595</v>
      </c>
      <c r="L209" s="98">
        <v>814.92632586348009</v>
      </c>
      <c r="M209" s="98">
        <v>832.0722501236836</v>
      </c>
      <c r="N209" s="98">
        <v>797.86298931137105</v>
      </c>
      <c r="O209" s="98">
        <v>739.23584587182324</v>
      </c>
      <c r="P209" s="98">
        <v>727.10050294364282</v>
      </c>
      <c r="Q209" s="98">
        <v>735.59143002477242</v>
      </c>
      <c r="R209" s="98">
        <v>740.18675431223733</v>
      </c>
      <c r="S209" s="98">
        <v>761.33561799924303</v>
      </c>
      <c r="T209" s="98">
        <v>768.75092087824396</v>
      </c>
      <c r="U209" s="98">
        <v>776.86961121885906</v>
      </c>
      <c r="V209" s="98">
        <v>819.25459591093841</v>
      </c>
      <c r="W209" s="98">
        <v>852.77545904446083</v>
      </c>
      <c r="X209" s="98">
        <v>951.66361124740217</v>
      </c>
      <c r="Y209" s="98">
        <v>892.4522298460688</v>
      </c>
      <c r="DA209" s="63" t="s">
        <v>2259</v>
      </c>
    </row>
    <row r="210" spans="1:105" ht="12" customHeight="1" x14ac:dyDescent="0.25">
      <c r="A210" s="121" t="s">
        <v>54</v>
      </c>
      <c r="B210" s="122">
        <v>654.68013758290999</v>
      </c>
      <c r="C210" s="122">
        <v>649.75851169122006</v>
      </c>
      <c r="D210" s="122">
        <v>671.9046367363328</v>
      </c>
      <c r="E210" s="122">
        <v>835.16848432151369</v>
      </c>
      <c r="F210" s="122">
        <v>825.15609616237293</v>
      </c>
      <c r="G210" s="122">
        <v>787.99151606281271</v>
      </c>
      <c r="H210" s="122">
        <v>828.38499318734819</v>
      </c>
      <c r="I210" s="122">
        <v>812.55970651658026</v>
      </c>
      <c r="J210" s="122">
        <v>835.74201252717546</v>
      </c>
      <c r="K210" s="122">
        <v>844.79984964565165</v>
      </c>
      <c r="L210" s="122">
        <v>875.90439862433061</v>
      </c>
      <c r="M210" s="122">
        <v>829.13998710703015</v>
      </c>
      <c r="N210" s="122">
        <v>828.6787300405573</v>
      </c>
      <c r="O210" s="122">
        <v>808.67862117018001</v>
      </c>
      <c r="P210" s="122">
        <v>786.27338941362643</v>
      </c>
      <c r="Q210" s="122">
        <v>787.24661174881123</v>
      </c>
      <c r="R210" s="122">
        <v>793.82596209320729</v>
      </c>
      <c r="S210" s="122">
        <v>813.27699114254642</v>
      </c>
      <c r="T210" s="122">
        <v>820.56270568370007</v>
      </c>
      <c r="U210" s="122">
        <v>823.30416786818705</v>
      </c>
      <c r="V210" s="122">
        <v>827.8186131665708</v>
      </c>
      <c r="W210" s="122">
        <v>829.05934886455395</v>
      </c>
      <c r="X210" s="122">
        <v>695.06723653513518</v>
      </c>
      <c r="Y210" s="122">
        <v>610.07923832469851</v>
      </c>
      <c r="DA210" s="130" t="s">
        <v>2260</v>
      </c>
    </row>
    <row r="211" spans="1:105" ht="12" customHeight="1" x14ac:dyDescent="0.25">
      <c r="A211" s="97" t="s">
        <v>51</v>
      </c>
      <c r="B211" s="98">
        <v>664.02873569399105</v>
      </c>
      <c r="C211" s="98">
        <v>612.98653167804218</v>
      </c>
      <c r="D211" s="98">
        <v>737.51797517458067</v>
      </c>
      <c r="E211" s="98">
        <v>871.01921878220787</v>
      </c>
      <c r="F211" s="98">
        <v>874.69161241076426</v>
      </c>
      <c r="G211" s="98">
        <v>865.59972077041402</v>
      </c>
      <c r="H211" s="98">
        <v>916.24945719333653</v>
      </c>
      <c r="I211" s="98">
        <v>873.78452883665091</v>
      </c>
      <c r="J211" s="98">
        <v>932.08720398877313</v>
      </c>
      <c r="K211" s="98">
        <v>929.21349907649267</v>
      </c>
      <c r="L211" s="98">
        <v>952.97741930106133</v>
      </c>
      <c r="M211" s="98">
        <v>927.96447884314784</v>
      </c>
      <c r="N211" s="98">
        <v>919.24256480192764</v>
      </c>
      <c r="O211" s="98">
        <v>878.26518623393417</v>
      </c>
      <c r="P211" s="98">
        <v>888.24578901985217</v>
      </c>
      <c r="Q211" s="98">
        <v>876.13721898003382</v>
      </c>
      <c r="R211" s="98">
        <v>890.86162432924766</v>
      </c>
      <c r="S211" s="98">
        <v>940.93799008172596</v>
      </c>
      <c r="T211" s="98">
        <v>946.92120110607129</v>
      </c>
      <c r="U211" s="98">
        <v>883.2557140665333</v>
      </c>
      <c r="V211" s="98">
        <v>969.65555698784374</v>
      </c>
      <c r="W211" s="98">
        <v>935.50113548609954</v>
      </c>
      <c r="X211" s="98">
        <v>711.70400036226488</v>
      </c>
      <c r="Y211" s="98">
        <v>663.52989741692807</v>
      </c>
      <c r="DA211" s="63" t="s">
        <v>2261</v>
      </c>
    </row>
    <row r="212" spans="1:105" ht="12" customHeight="1" x14ac:dyDescent="0.25">
      <c r="A212" s="97" t="s">
        <v>50</v>
      </c>
      <c r="B212" s="98">
        <v>658.95356552235546</v>
      </c>
      <c r="C212" s="98">
        <v>668.23559662018465</v>
      </c>
      <c r="D212" s="98">
        <v>710.41556914986393</v>
      </c>
      <c r="E212" s="98">
        <v>897.69510668116607</v>
      </c>
      <c r="F212" s="98">
        <v>897.5622532017569</v>
      </c>
      <c r="G212" s="98">
        <v>878.20420065909605</v>
      </c>
      <c r="H212" s="98">
        <v>891.15192822648658</v>
      </c>
      <c r="I212" s="98">
        <v>922.37613508404331</v>
      </c>
      <c r="J212" s="98">
        <v>942.8127045336912</v>
      </c>
      <c r="K212" s="98">
        <v>969.85494227791617</v>
      </c>
      <c r="L212" s="98">
        <v>985.98378260081347</v>
      </c>
      <c r="M212" s="98">
        <v>949.25469636216076</v>
      </c>
      <c r="N212" s="98">
        <v>950.38058220445578</v>
      </c>
      <c r="O212" s="98">
        <v>910.59237194155901</v>
      </c>
      <c r="P212" s="98">
        <v>906.281056865854</v>
      </c>
      <c r="Q212" s="98">
        <v>903.1879732790477</v>
      </c>
      <c r="R212" s="98">
        <v>910.06292462768909</v>
      </c>
      <c r="S212" s="98">
        <v>924.06493649812421</v>
      </c>
      <c r="T212" s="98">
        <v>956.08058508340196</v>
      </c>
      <c r="U212" s="98">
        <v>996.83951925456449</v>
      </c>
      <c r="V212" s="98">
        <v>938.76113908825948</v>
      </c>
      <c r="W212" s="98">
        <v>890.94098106213266</v>
      </c>
      <c r="X212" s="98">
        <v>773.01299041125526</v>
      </c>
      <c r="Y212" s="98">
        <v>631.21404744323979</v>
      </c>
      <c r="DA212" s="63" t="s">
        <v>2262</v>
      </c>
    </row>
    <row r="213" spans="1:105" ht="12" customHeight="1" x14ac:dyDescent="0.25">
      <c r="A213" s="109" t="s">
        <v>120</v>
      </c>
      <c r="B213" s="33">
        <v>647.43473087928862</v>
      </c>
      <c r="C213" s="33">
        <v>645.28109859725021</v>
      </c>
      <c r="D213" s="33">
        <v>610.24664027135111</v>
      </c>
      <c r="E213" s="33">
        <v>769.09652572082643</v>
      </c>
      <c r="F213" s="33">
        <v>749.40683543796968</v>
      </c>
      <c r="G213" s="33">
        <v>685.39992393641</v>
      </c>
      <c r="H213" s="33">
        <v>744.52115766941336</v>
      </c>
      <c r="I213" s="33">
        <v>697.4012485676825</v>
      </c>
      <c r="J213" s="33">
        <v>713.27523473011206</v>
      </c>
      <c r="K213" s="33">
        <v>717.76639433411447</v>
      </c>
      <c r="L213" s="33">
        <v>770.20438562215986</v>
      </c>
      <c r="M213" s="33">
        <v>713.13575253455156</v>
      </c>
      <c r="N213" s="33">
        <v>714.05859821054867</v>
      </c>
      <c r="O213" s="33">
        <v>714.68287620269405</v>
      </c>
      <c r="P213" s="33">
        <v>665.2837274764363</v>
      </c>
      <c r="Q213" s="33">
        <v>671.68384472193952</v>
      </c>
      <c r="R213" s="33">
        <v>674.1598918870601</v>
      </c>
      <c r="S213" s="33">
        <v>685.43085475383043</v>
      </c>
      <c r="T213" s="33">
        <v>671.43844422087204</v>
      </c>
      <c r="U213" s="33">
        <v>660.44704099467367</v>
      </c>
      <c r="V213" s="33">
        <v>681.64884267089064</v>
      </c>
      <c r="W213" s="33">
        <v>738.4057855949618</v>
      </c>
      <c r="X213" s="33">
        <v>611.1019783245705</v>
      </c>
      <c r="Y213" s="33">
        <v>555.23652026848379</v>
      </c>
      <c r="DA213" s="60" t="s">
        <v>2263</v>
      </c>
    </row>
    <row r="215" spans="1:105" ht="12" customHeight="1" x14ac:dyDescent="0.25">
      <c r="A215" s="116" t="s">
        <v>66</v>
      </c>
      <c r="B215" s="117">
        <f t="shared" ref="B215:Q215" si="103">B216+B219+B221+B231</f>
        <v>8492.1373455176199</v>
      </c>
      <c r="C215" s="117">
        <f t="shared" si="103"/>
        <v>8809.0871982542758</v>
      </c>
      <c r="D215" s="117">
        <f t="shared" si="103"/>
        <v>8925.1926004074867</v>
      </c>
      <c r="E215" s="117">
        <f t="shared" si="103"/>
        <v>8864.8618341871406</v>
      </c>
      <c r="F215" s="117">
        <f t="shared" si="103"/>
        <v>8746.428877463959</v>
      </c>
      <c r="G215" s="117">
        <f t="shared" si="103"/>
        <v>8879.3995715856745</v>
      </c>
      <c r="H215" s="117">
        <f t="shared" si="103"/>
        <v>9663.7876619746166</v>
      </c>
      <c r="I215" s="117">
        <f t="shared" si="103"/>
        <v>8846.9817040978887</v>
      </c>
      <c r="J215" s="117">
        <f t="shared" si="103"/>
        <v>9259.2717667408033</v>
      </c>
      <c r="K215" s="117">
        <f t="shared" si="103"/>
        <v>9486.1343502905747</v>
      </c>
      <c r="L215" s="117">
        <f t="shared" si="103"/>
        <v>10935.109740045089</v>
      </c>
      <c r="M215" s="117">
        <f t="shared" si="103"/>
        <v>9822.6629740294811</v>
      </c>
      <c r="N215" s="117">
        <f t="shared" si="103"/>
        <v>10164.299712262537</v>
      </c>
      <c r="O215" s="117">
        <f t="shared" si="103"/>
        <v>10190.618490008916</v>
      </c>
      <c r="P215" s="117">
        <f t="shared" si="103"/>
        <v>9380.8868430411258</v>
      </c>
      <c r="Q215" s="117">
        <f t="shared" si="103"/>
        <v>9472.2765730498868</v>
      </c>
      <c r="R215" s="117">
        <f t="shared" ref="R215:V215" si="104">R216+R219+R221+R231</f>
        <v>10142.645515034888</v>
      </c>
      <c r="S215" s="117">
        <f t="shared" si="104"/>
        <v>10668.025004699582</v>
      </c>
      <c r="T215" s="117">
        <f t="shared" si="104"/>
        <v>11123.664462582634</v>
      </c>
      <c r="U215" s="117">
        <f t="shared" si="104"/>
        <v>9845.748384296774</v>
      </c>
      <c r="V215" s="117">
        <f t="shared" si="104"/>
        <v>10759.291903303143</v>
      </c>
      <c r="W215" s="117">
        <f t="shared" ref="W215:Y215" si="105">W216+W219+W221+W231</f>
        <v>11913.828720652486</v>
      </c>
      <c r="X215" s="117">
        <f t="shared" si="105"/>
        <v>11187.112119813813</v>
      </c>
      <c r="Y215" s="117">
        <f t="shared" si="105"/>
        <v>10465.959603645524</v>
      </c>
      <c r="DA215" s="129" t="s">
        <v>2412</v>
      </c>
    </row>
    <row r="216" spans="1:105" ht="12" customHeight="1" x14ac:dyDescent="0.25">
      <c r="A216" s="121" t="s">
        <v>57</v>
      </c>
      <c r="B216" s="122">
        <f t="shared" ref="B216:Q216" si="106">SUM(B217:B218)</f>
        <v>7079.6497869018458</v>
      </c>
      <c r="C216" s="122">
        <f t="shared" si="106"/>
        <v>7425.8796013843748</v>
      </c>
      <c r="D216" s="122">
        <f t="shared" si="106"/>
        <v>7506.0529022909986</v>
      </c>
      <c r="E216" s="122">
        <f t="shared" si="106"/>
        <v>7308.8880853754354</v>
      </c>
      <c r="F216" s="122">
        <f t="shared" si="106"/>
        <v>7188.1183329935502</v>
      </c>
      <c r="G216" s="122">
        <f t="shared" si="106"/>
        <v>7357.6306420475903</v>
      </c>
      <c r="H216" s="122">
        <f t="shared" si="106"/>
        <v>8065.5209976513352</v>
      </c>
      <c r="I216" s="122">
        <f t="shared" si="106"/>
        <v>7286.7074353195858</v>
      </c>
      <c r="J216" s="122">
        <f t="shared" si="106"/>
        <v>7643.2766296820928</v>
      </c>
      <c r="K216" s="122">
        <f t="shared" si="106"/>
        <v>7825.3186073943261</v>
      </c>
      <c r="L216" s="122">
        <f t="shared" si="106"/>
        <v>9206.8974265400157</v>
      </c>
      <c r="M216" s="122">
        <f t="shared" si="106"/>
        <v>8113.6303547456446</v>
      </c>
      <c r="N216" s="122">
        <f t="shared" si="106"/>
        <v>8444.6034080160116</v>
      </c>
      <c r="O216" s="122">
        <f t="shared" si="106"/>
        <v>8476.2630389057758</v>
      </c>
      <c r="P216" s="122">
        <f t="shared" si="106"/>
        <v>7679.398592516588</v>
      </c>
      <c r="Q216" s="122">
        <f t="shared" si="106"/>
        <v>7750.9003499238206</v>
      </c>
      <c r="R216" s="122">
        <f t="shared" ref="R216:V216" si="107">SUM(R217:R218)</f>
        <v>8379.8242712109131</v>
      </c>
      <c r="S216" s="122">
        <f t="shared" si="107"/>
        <v>8833.4040393556425</v>
      </c>
      <c r="T216" s="122">
        <f t="shared" si="107"/>
        <v>9228.3672013585165</v>
      </c>
      <c r="U216" s="122">
        <f t="shared" si="107"/>
        <v>8044.2871466583474</v>
      </c>
      <c r="V216" s="122">
        <f t="shared" si="107"/>
        <v>8884.2335509496461</v>
      </c>
      <c r="W216" s="122">
        <f t="shared" ref="W216:Y216" si="108">SUM(W217:W218)</f>
        <v>9978.8693772546667</v>
      </c>
      <c r="X216" s="122">
        <f t="shared" si="108"/>
        <v>9430.5420302887269</v>
      </c>
      <c r="Y216" s="122">
        <f t="shared" si="108"/>
        <v>8954.0870160314043</v>
      </c>
      <c r="DA216" s="130" t="s">
        <v>2413</v>
      </c>
    </row>
    <row r="217" spans="1:105" ht="12" customHeight="1" x14ac:dyDescent="0.25">
      <c r="A217" s="97" t="s">
        <v>51</v>
      </c>
      <c r="B217" s="98">
        <v>7017.8127510812583</v>
      </c>
      <c r="C217" s="98">
        <v>7361.8215165657812</v>
      </c>
      <c r="D217" s="98">
        <v>7442.9980070038728</v>
      </c>
      <c r="E217" s="98">
        <v>7248.2939816128992</v>
      </c>
      <c r="F217" s="98">
        <v>7129.7916583968818</v>
      </c>
      <c r="G217" s="98">
        <v>7299.1918526375575</v>
      </c>
      <c r="H217" s="98">
        <v>8002.183762633339</v>
      </c>
      <c r="I217" s="98">
        <v>7230.7745946784953</v>
      </c>
      <c r="J217" s="98">
        <v>7585.3643256098603</v>
      </c>
      <c r="K217" s="98">
        <v>7766.7628298094851</v>
      </c>
      <c r="L217" s="98">
        <v>9137.9311658008119</v>
      </c>
      <c r="M217" s="98">
        <v>8054.3972427044646</v>
      </c>
      <c r="N217" s="98">
        <v>8383.6289761083262</v>
      </c>
      <c r="O217" s="98">
        <v>8415.7980413733567</v>
      </c>
      <c r="P217" s="98">
        <v>7625.9858515247624</v>
      </c>
      <c r="Q217" s="98">
        <v>7697.4023963600594</v>
      </c>
      <c r="R217" s="98">
        <v>8322.2661205300756</v>
      </c>
      <c r="S217" s="98">
        <v>8773.2133892228649</v>
      </c>
      <c r="T217" s="98">
        <v>9165.105681812287</v>
      </c>
      <c r="U217" s="98">
        <v>7990.135465142801</v>
      </c>
      <c r="V217" s="98">
        <v>8824.801436322361</v>
      </c>
      <c r="W217" s="98">
        <v>9913.1884649717267</v>
      </c>
      <c r="X217" s="98">
        <v>9370.5910752498767</v>
      </c>
      <c r="Y217" s="98">
        <v>8898.8209525229868</v>
      </c>
      <c r="DA217" s="63" t="s">
        <v>2414</v>
      </c>
    </row>
    <row r="218" spans="1:105" ht="12" customHeight="1" x14ac:dyDescent="0.25">
      <c r="A218" s="97" t="s">
        <v>53</v>
      </c>
      <c r="B218" s="98">
        <v>61.837035820587111</v>
      </c>
      <c r="C218" s="98">
        <v>64.05808481859323</v>
      </c>
      <c r="D218" s="98">
        <v>63.05489528712566</v>
      </c>
      <c r="E218" s="98">
        <v>60.594103762535887</v>
      </c>
      <c r="F218" s="98">
        <v>58.326674596668887</v>
      </c>
      <c r="G218" s="98">
        <v>58.438789410033102</v>
      </c>
      <c r="H218" s="98">
        <v>63.337235017995887</v>
      </c>
      <c r="I218" s="98">
        <v>55.932840641090706</v>
      </c>
      <c r="J218" s="98">
        <v>57.912304072232025</v>
      </c>
      <c r="K218" s="98">
        <v>58.555777584840861</v>
      </c>
      <c r="L218" s="98">
        <v>68.966260739204614</v>
      </c>
      <c r="M218" s="98">
        <v>59.233112041180306</v>
      </c>
      <c r="N218" s="98">
        <v>60.97443190768589</v>
      </c>
      <c r="O218" s="98">
        <v>60.464997532418323</v>
      </c>
      <c r="P218" s="98">
        <v>53.41274099182575</v>
      </c>
      <c r="Q218" s="98">
        <v>53.497953563761129</v>
      </c>
      <c r="R218" s="98">
        <v>57.558150680837031</v>
      </c>
      <c r="S218" s="98">
        <v>60.190650132777719</v>
      </c>
      <c r="T218" s="98">
        <v>63.261519546229174</v>
      </c>
      <c r="U218" s="98">
        <v>54.151681515546734</v>
      </c>
      <c r="V218" s="98">
        <v>59.432114627285159</v>
      </c>
      <c r="W218" s="98">
        <v>65.680912282940525</v>
      </c>
      <c r="X218" s="98">
        <v>59.950955038850893</v>
      </c>
      <c r="Y218" s="98">
        <v>55.266063508416991</v>
      </c>
      <c r="DA218" s="63" t="s">
        <v>2415</v>
      </c>
    </row>
    <row r="219" spans="1:105" ht="12" customHeight="1" x14ac:dyDescent="0.25">
      <c r="A219" s="121" t="s">
        <v>92</v>
      </c>
      <c r="B219" s="122">
        <f t="shared" ref="B219:Y219" si="109">B220</f>
        <v>9.6695599428916701</v>
      </c>
      <c r="C219" s="122">
        <f t="shared" si="109"/>
        <v>11.659907278816194</v>
      </c>
      <c r="D219" s="122">
        <f t="shared" si="109"/>
        <v>10.125630432869629</v>
      </c>
      <c r="E219" s="122">
        <f t="shared" si="109"/>
        <v>20.17283270250951</v>
      </c>
      <c r="F219" s="122">
        <f t="shared" si="109"/>
        <v>11.545382368985337</v>
      </c>
      <c r="G219" s="122">
        <f t="shared" si="109"/>
        <v>15.095543260491741</v>
      </c>
      <c r="H219" s="122">
        <f t="shared" si="109"/>
        <v>19.257123912246431</v>
      </c>
      <c r="I219" s="122">
        <f t="shared" si="109"/>
        <v>15.950553525913952</v>
      </c>
      <c r="J219" s="122">
        <f t="shared" si="109"/>
        <v>16.828404977457126</v>
      </c>
      <c r="K219" s="122">
        <f t="shared" si="109"/>
        <v>21.519710820856961</v>
      </c>
      <c r="L219" s="122">
        <f t="shared" si="109"/>
        <v>25.577179509232494</v>
      </c>
      <c r="M219" s="122">
        <f t="shared" si="109"/>
        <v>26.130456428482209</v>
      </c>
      <c r="N219" s="122">
        <f t="shared" si="109"/>
        <v>31.754048169203273</v>
      </c>
      <c r="O219" s="122">
        <f t="shared" si="109"/>
        <v>28.081049149853676</v>
      </c>
      <c r="P219" s="122">
        <f t="shared" si="109"/>
        <v>25.706737160190155</v>
      </c>
      <c r="Q219" s="122">
        <f t="shared" si="109"/>
        <v>36.39213911015122</v>
      </c>
      <c r="R219" s="122">
        <f t="shared" si="109"/>
        <v>35.284420094514964</v>
      </c>
      <c r="S219" s="122">
        <f t="shared" si="109"/>
        <v>39.547168465709213</v>
      </c>
      <c r="T219" s="122">
        <f t="shared" si="109"/>
        <v>41.192279738690686</v>
      </c>
      <c r="U219" s="122">
        <f t="shared" si="109"/>
        <v>46.92956416844131</v>
      </c>
      <c r="V219" s="122">
        <f t="shared" si="109"/>
        <v>39.139134622644782</v>
      </c>
      <c r="W219" s="122">
        <f t="shared" si="109"/>
        <v>43.934394947026256</v>
      </c>
      <c r="X219" s="122">
        <f t="shared" si="109"/>
        <v>41.506200523468742</v>
      </c>
      <c r="Y219" s="122">
        <f t="shared" si="109"/>
        <v>36.753984610328921</v>
      </c>
      <c r="DA219" s="130" t="s">
        <v>2416</v>
      </c>
    </row>
    <row r="220" spans="1:105" ht="12" customHeight="1" x14ac:dyDescent="0.25">
      <c r="A220" s="97" t="s">
        <v>53</v>
      </c>
      <c r="B220" s="98">
        <f>RES_hhdet_tesh!B8</f>
        <v>9.6695599428916701</v>
      </c>
      <c r="C220" s="98">
        <f>RES_hhdet_tesh!C8</f>
        <v>11.659907278816194</v>
      </c>
      <c r="D220" s="98">
        <f>RES_hhdet_tesh!D8</f>
        <v>10.125630432869629</v>
      </c>
      <c r="E220" s="98">
        <f>RES_hhdet_tesh!E8</f>
        <v>20.17283270250951</v>
      </c>
      <c r="F220" s="98">
        <f>RES_hhdet_tesh!F8</f>
        <v>11.545382368985337</v>
      </c>
      <c r="G220" s="98">
        <f>RES_hhdet_tesh!G8</f>
        <v>15.095543260491741</v>
      </c>
      <c r="H220" s="98">
        <f>RES_hhdet_tesh!H8</f>
        <v>19.257123912246431</v>
      </c>
      <c r="I220" s="98">
        <f>RES_hhdet_tesh!I8</f>
        <v>15.950553525913952</v>
      </c>
      <c r="J220" s="98">
        <f>RES_hhdet_tesh!J8</f>
        <v>16.828404977457126</v>
      </c>
      <c r="K220" s="98">
        <f>RES_hhdet_tesh!K8</f>
        <v>21.519710820856961</v>
      </c>
      <c r="L220" s="98">
        <f>RES_hhdet_tesh!L8</f>
        <v>25.577179509232494</v>
      </c>
      <c r="M220" s="98">
        <f>RES_hhdet_tesh!M8</f>
        <v>26.130456428482209</v>
      </c>
      <c r="N220" s="98">
        <f>RES_hhdet_tesh!N8</f>
        <v>31.754048169203273</v>
      </c>
      <c r="O220" s="98">
        <f>RES_hhdet_tesh!O8</f>
        <v>28.081049149853676</v>
      </c>
      <c r="P220" s="98">
        <f>RES_hhdet_tesh!P8</f>
        <v>25.706737160190155</v>
      </c>
      <c r="Q220" s="98">
        <f>RES_hhdet_tesh!Q8</f>
        <v>36.39213911015122</v>
      </c>
      <c r="R220" s="98">
        <f>RES_hhdet_tesh!R8</f>
        <v>35.284420094514964</v>
      </c>
      <c r="S220" s="98">
        <f>RES_hhdet_tesh!S8</f>
        <v>39.547168465709213</v>
      </c>
      <c r="T220" s="98">
        <f>RES_hhdet_tesh!T8</f>
        <v>41.192279738690686</v>
      </c>
      <c r="U220" s="98">
        <f>RES_hhdet_tesh!U8</f>
        <v>46.92956416844131</v>
      </c>
      <c r="V220" s="98">
        <f>RES_hhdet_tesh!V8</f>
        <v>39.139134622644782</v>
      </c>
      <c r="W220" s="98">
        <f>RES_hhdet_tesh!W8</f>
        <v>43.934394947026256</v>
      </c>
      <c r="X220" s="98">
        <f>RES_hhdet_tesh!X8</f>
        <v>41.506200523468742</v>
      </c>
      <c r="Y220" s="98">
        <f>RES_hhdet_tesh!Y8</f>
        <v>36.753984610328921</v>
      </c>
      <c r="DA220" s="63" t="s">
        <v>2417</v>
      </c>
    </row>
    <row r="221" spans="1:105" ht="12" customHeight="1" x14ac:dyDescent="0.25">
      <c r="A221" s="121" t="s">
        <v>55</v>
      </c>
      <c r="B221" s="122">
        <v>976.36984446866518</v>
      </c>
      <c r="C221" s="122">
        <v>948.03941909644197</v>
      </c>
      <c r="D221" s="122">
        <v>974.72703128463706</v>
      </c>
      <c r="E221" s="122">
        <v>990.7907971137912</v>
      </c>
      <c r="F221" s="122">
        <v>1006.4060940618122</v>
      </c>
      <c r="G221" s="122">
        <v>992.300849060117</v>
      </c>
      <c r="H221" s="122">
        <v>1035.0779094526135</v>
      </c>
      <c r="I221" s="122">
        <v>1012.66341450111</v>
      </c>
      <c r="J221" s="122">
        <v>1051.4977531239349</v>
      </c>
      <c r="K221" s="122">
        <v>1083.8014188337424</v>
      </c>
      <c r="L221" s="122">
        <v>1121.771295730143</v>
      </c>
      <c r="M221" s="122">
        <v>1132.783770669138</v>
      </c>
      <c r="N221" s="122">
        <v>1137.2888318976459</v>
      </c>
      <c r="O221" s="122">
        <v>1146.6977887033233</v>
      </c>
      <c r="P221" s="122">
        <v>1153.825351552297</v>
      </c>
      <c r="Q221" s="122">
        <v>1161.1995830488402</v>
      </c>
      <c r="R221" s="122">
        <v>1197.8089657929795</v>
      </c>
      <c r="S221" s="122">
        <v>1250.0273190099715</v>
      </c>
      <c r="T221" s="122">
        <v>1303.3304025840509</v>
      </c>
      <c r="U221" s="122">
        <v>1199.8693557856959</v>
      </c>
      <c r="V221" s="122">
        <v>1273.2715453032513</v>
      </c>
      <c r="W221" s="122">
        <v>1317.5153095828005</v>
      </c>
      <c r="X221" s="122">
        <v>1235.9152524850156</v>
      </c>
      <c r="Y221" s="122">
        <v>1057.4515037152112</v>
      </c>
      <c r="DA221" s="130" t="s">
        <v>2418</v>
      </c>
    </row>
    <row r="222" spans="1:105" ht="12" customHeight="1" x14ac:dyDescent="0.25">
      <c r="A222" s="97" t="s">
        <v>143</v>
      </c>
      <c r="B222" s="98">
        <v>815.51671227635336</v>
      </c>
      <c r="C222" s="98">
        <v>791.23299916644851</v>
      </c>
      <c r="D222" s="98">
        <v>849.68195329902642</v>
      </c>
      <c r="E222" s="98">
        <v>851.98619653550793</v>
      </c>
      <c r="F222" s="98">
        <v>885.9242576975613</v>
      </c>
      <c r="G222" s="98">
        <v>899.73843558092437</v>
      </c>
      <c r="H222" s="98">
        <v>943.03801412414577</v>
      </c>
      <c r="I222" s="98">
        <v>901.39652117848505</v>
      </c>
      <c r="J222" s="98">
        <v>961.76160736334498</v>
      </c>
      <c r="K222" s="98">
        <v>996.76612875234764</v>
      </c>
      <c r="L222" s="98">
        <v>1027.1820854311379</v>
      </c>
      <c r="M222" s="98">
        <v>1019.6855745637258</v>
      </c>
      <c r="N222" s="98">
        <v>1053.4397973348116</v>
      </c>
      <c r="O222" s="98">
        <v>1072.2261379574343</v>
      </c>
      <c r="P222" s="98">
        <v>1097.8401292554554</v>
      </c>
      <c r="Q222" s="98">
        <v>1100.4697818856587</v>
      </c>
      <c r="R222" s="98">
        <v>1142.0624234692289</v>
      </c>
      <c r="S222" s="98">
        <v>1202.7147993279179</v>
      </c>
      <c r="T222" s="98">
        <v>1265.9543844387631</v>
      </c>
      <c r="U222" s="98">
        <v>1101.6586178408988</v>
      </c>
      <c r="V222" s="98">
        <v>1192.6988726063917</v>
      </c>
      <c r="W222" s="98">
        <v>1253.8850302898823</v>
      </c>
      <c r="X222" s="98">
        <v>1136.5026914548289</v>
      </c>
      <c r="Y222" s="98">
        <v>958.90889085102583</v>
      </c>
      <c r="DA222" s="63" t="s">
        <v>2419</v>
      </c>
    </row>
    <row r="223" spans="1:105" ht="12" customHeight="1" x14ac:dyDescent="0.25">
      <c r="A223" s="97" t="s">
        <v>124</v>
      </c>
      <c r="B223" s="98">
        <v>1015.4717918390738</v>
      </c>
      <c r="C223" s="98">
        <v>984.32741654954259</v>
      </c>
      <c r="D223" s="98">
        <v>983.72666389885126</v>
      </c>
      <c r="E223" s="98">
        <v>927.14258254195909</v>
      </c>
      <c r="F223" s="98">
        <v>1009.0728319964384</v>
      </c>
      <c r="G223" s="98">
        <v>993.79157488623559</v>
      </c>
      <c r="H223" s="98">
        <v>1005.5295225496942</v>
      </c>
      <c r="I223" s="98">
        <v>969.27998430132641</v>
      </c>
      <c r="J223" s="98">
        <v>1021.5829073804525</v>
      </c>
      <c r="K223" s="98">
        <v>1042.446277763227</v>
      </c>
      <c r="L223" s="98">
        <v>1108.3840402894691</v>
      </c>
      <c r="M223" s="98">
        <v>1165.4294442124772</v>
      </c>
      <c r="N223" s="98">
        <v>1147.6614297675319</v>
      </c>
      <c r="O223" s="98">
        <v>1133.5950332393581</v>
      </c>
      <c r="P223" s="98">
        <v>1167.3038626942912</v>
      </c>
      <c r="Q223" s="98">
        <v>1075.358640118945</v>
      </c>
      <c r="R223" s="98">
        <v>1192.6632147142448</v>
      </c>
      <c r="S223" s="98">
        <v>1142.2169356787342</v>
      </c>
      <c r="T223" s="98">
        <v>1273.3052793982458</v>
      </c>
      <c r="U223" s="98">
        <v>1234.307127006681</v>
      </c>
      <c r="V223" s="98">
        <v>1285.5139104617365</v>
      </c>
      <c r="W223" s="98">
        <v>1292.082936923525</v>
      </c>
      <c r="X223" s="98">
        <v>1374.1126111312399</v>
      </c>
      <c r="Y223" s="98">
        <v>1121.8180459518883</v>
      </c>
      <c r="DA223" s="63" t="s">
        <v>2420</v>
      </c>
    </row>
    <row r="224" spans="1:105" ht="12" customHeight="1" x14ac:dyDescent="0.25">
      <c r="A224" s="97" t="s">
        <v>123</v>
      </c>
      <c r="B224" s="98">
        <v>1083.2735706726719</v>
      </c>
      <c r="C224" s="98">
        <v>1092.7638519321938</v>
      </c>
      <c r="D224" s="98">
        <v>1109.9619438264517</v>
      </c>
      <c r="E224" s="98">
        <v>983.618307816011</v>
      </c>
      <c r="F224" s="98">
        <v>1249.2707660094425</v>
      </c>
      <c r="G224" s="98">
        <v>1177.7994243117294</v>
      </c>
      <c r="H224" s="98">
        <v>1300.4385674649959</v>
      </c>
      <c r="I224" s="98">
        <v>1119.9873400695712</v>
      </c>
      <c r="J224" s="98">
        <v>1223.0619884884552</v>
      </c>
      <c r="K224" s="98">
        <v>1169.3555188250864</v>
      </c>
      <c r="L224" s="98">
        <v>1232.7234140383976</v>
      </c>
      <c r="M224" s="98">
        <v>1374.3419109494878</v>
      </c>
      <c r="N224" s="98">
        <v>1287.4151355042541</v>
      </c>
      <c r="O224" s="98">
        <v>1211.7444566928978</v>
      </c>
      <c r="P224" s="98">
        <v>1276.1758801950386</v>
      </c>
      <c r="Q224" s="98">
        <v>1086.0804143092944</v>
      </c>
      <c r="R224" s="98">
        <v>1250.7341361218982</v>
      </c>
      <c r="S224" s="98">
        <v>1149.244556583692</v>
      </c>
      <c r="T224" s="98">
        <v>1348.2088229069707</v>
      </c>
      <c r="U224" s="98">
        <v>1288.7127786272515</v>
      </c>
      <c r="V224" s="98">
        <v>1372.2600515801767</v>
      </c>
      <c r="W224" s="98">
        <v>1368.8971990590462</v>
      </c>
      <c r="X224" s="98">
        <v>1476.58527646572</v>
      </c>
      <c r="Y224" s="98">
        <v>1202.6295920050652</v>
      </c>
      <c r="DA224" s="63" t="s">
        <v>2421</v>
      </c>
    </row>
    <row r="225" spans="1:105" ht="12" customHeight="1" x14ac:dyDescent="0.25">
      <c r="A225" s="100" t="s">
        <v>50</v>
      </c>
      <c r="B225" s="101">
        <v>327.70831086802383</v>
      </c>
      <c r="C225" s="101">
        <v>370.1009769276771</v>
      </c>
      <c r="D225" s="101">
        <v>336.44951060485721</v>
      </c>
      <c r="E225" s="101">
        <v>271.12198946188852</v>
      </c>
      <c r="F225" s="101">
        <v>424.02547443241332</v>
      </c>
      <c r="G225" s="101">
        <v>379.02324230445265</v>
      </c>
      <c r="H225" s="101">
        <v>461.82479707260569</v>
      </c>
      <c r="I225" s="101">
        <v>399.69789992909688</v>
      </c>
      <c r="J225" s="101">
        <v>412.08930818640368</v>
      </c>
      <c r="K225" s="101">
        <v>412.98627988449357</v>
      </c>
      <c r="L225" s="101">
        <v>446.21339144351577</v>
      </c>
      <c r="M225" s="101">
        <v>555.936946850141</v>
      </c>
      <c r="N225" s="101">
        <v>503.02143260978949</v>
      </c>
      <c r="O225" s="101">
        <v>481.87882801462786</v>
      </c>
      <c r="P225" s="101">
        <v>502.71966027131714</v>
      </c>
      <c r="Q225" s="101">
        <v>378.32244327467572</v>
      </c>
      <c r="R225" s="101">
        <v>452.0473570015339</v>
      </c>
      <c r="S225" s="101">
        <v>389.41210408637556</v>
      </c>
      <c r="T225" s="101">
        <v>496.30301311606968</v>
      </c>
      <c r="U225" s="101">
        <v>477.88349215164095</v>
      </c>
      <c r="V225" s="101">
        <v>505.7674659008149</v>
      </c>
      <c r="W225" s="101">
        <v>506.17093099712326</v>
      </c>
      <c r="X225" s="101">
        <v>474.84570890450414</v>
      </c>
      <c r="Y225" s="101">
        <v>375.32419011663495</v>
      </c>
      <c r="DA225" s="131" t="s">
        <v>2422</v>
      </c>
    </row>
    <row r="226" spans="1:105" ht="12" customHeight="1" x14ac:dyDescent="0.25">
      <c r="A226" s="103" t="s">
        <v>52</v>
      </c>
      <c r="B226" s="104">
        <v>755.56525980464812</v>
      </c>
      <c r="C226" s="104">
        <v>722.66287500451699</v>
      </c>
      <c r="D226" s="104">
        <v>773.51243322159451</v>
      </c>
      <c r="E226" s="104">
        <v>712.49631835412254</v>
      </c>
      <c r="F226" s="104">
        <v>825.24529157702898</v>
      </c>
      <c r="G226" s="104">
        <v>798.77618200727693</v>
      </c>
      <c r="H226" s="104">
        <v>838.61377039239028</v>
      </c>
      <c r="I226" s="104">
        <v>720.28944014047454</v>
      </c>
      <c r="J226" s="104">
        <v>810.97268030205157</v>
      </c>
      <c r="K226" s="104">
        <v>756.36923894059271</v>
      </c>
      <c r="L226" s="104">
        <v>786.51002259488178</v>
      </c>
      <c r="M226" s="104">
        <v>818.4049640993469</v>
      </c>
      <c r="N226" s="104">
        <v>784.39370289446435</v>
      </c>
      <c r="O226" s="104">
        <v>729.86562867826979</v>
      </c>
      <c r="P226" s="104">
        <v>773.45621992372162</v>
      </c>
      <c r="Q226" s="104">
        <v>707.75797103461855</v>
      </c>
      <c r="R226" s="104">
        <v>798.68677912036446</v>
      </c>
      <c r="S226" s="104">
        <v>759.83245249731647</v>
      </c>
      <c r="T226" s="104">
        <v>851.90580979090123</v>
      </c>
      <c r="U226" s="104">
        <v>810.82928647561062</v>
      </c>
      <c r="V226" s="104">
        <v>866.4925856793617</v>
      </c>
      <c r="W226" s="104">
        <v>862.72626806192284</v>
      </c>
      <c r="X226" s="104">
        <v>1001.7395675612154</v>
      </c>
      <c r="Y226" s="104">
        <v>827.30540188843065</v>
      </c>
      <c r="DA226" s="132" t="s">
        <v>2423</v>
      </c>
    </row>
    <row r="227" spans="1:105" ht="12" customHeight="1" x14ac:dyDescent="0.25">
      <c r="A227" s="106" t="s">
        <v>122</v>
      </c>
      <c r="B227" s="101">
        <v>1189.1757389307936</v>
      </c>
      <c r="C227" s="101">
        <v>1163.3640394884897</v>
      </c>
      <c r="D227" s="101">
        <v>1156.408651670039</v>
      </c>
      <c r="E227" s="101">
        <v>1201.2504951259848</v>
      </c>
      <c r="F227" s="101">
        <v>1172.3454686716043</v>
      </c>
      <c r="G227" s="101">
        <v>1106.7139998381449</v>
      </c>
      <c r="H227" s="101">
        <v>1158.1259372783725</v>
      </c>
      <c r="I227" s="101">
        <v>1149.3709019884204</v>
      </c>
      <c r="J227" s="101">
        <v>1152.9881676981418</v>
      </c>
      <c r="K227" s="101">
        <v>1165.1666746411252</v>
      </c>
      <c r="L227" s="101">
        <v>1207.8153382311314</v>
      </c>
      <c r="M227" s="101">
        <v>1211.4669396638428</v>
      </c>
      <c r="N227" s="101">
        <v>1169.5180861073677</v>
      </c>
      <c r="O227" s="101">
        <v>1172.0672998816872</v>
      </c>
      <c r="P227" s="101">
        <v>1164.9500519126609</v>
      </c>
      <c r="Q227" s="101">
        <v>1188.5592057718404</v>
      </c>
      <c r="R227" s="101">
        <v>1205.422607791864</v>
      </c>
      <c r="S227" s="101">
        <v>1249.9865411491714</v>
      </c>
      <c r="T227" s="101">
        <v>1261.397040415022</v>
      </c>
      <c r="U227" s="101">
        <v>1269.4001746316349</v>
      </c>
      <c r="V227" s="101">
        <v>1332.1306052850898</v>
      </c>
      <c r="W227" s="101">
        <v>1311.8127557858045</v>
      </c>
      <c r="X227" s="101">
        <v>1307.1145597884884</v>
      </c>
      <c r="Y227" s="101">
        <v>1215.8097817269268</v>
      </c>
      <c r="DA227" s="131" t="s">
        <v>2424</v>
      </c>
    </row>
    <row r="228" spans="1:105" ht="12" customHeight="1" x14ac:dyDescent="0.25">
      <c r="A228" s="107" t="s">
        <v>121</v>
      </c>
      <c r="B228" s="104">
        <v>1518.9147040645996</v>
      </c>
      <c r="C228" s="104">
        <v>1534.4700214893317</v>
      </c>
      <c r="D228" s="104">
        <v>1610.5435099556466</v>
      </c>
      <c r="E228" s="104">
        <v>1641.050313603567</v>
      </c>
      <c r="F228" s="104">
        <v>1660.518945179422</v>
      </c>
      <c r="G228" s="104">
        <v>1644.9798729003014</v>
      </c>
      <c r="H228" s="104">
        <v>1630.4405723029554</v>
      </c>
      <c r="I228" s="104">
        <v>1736.9832444227804</v>
      </c>
      <c r="J228" s="104">
        <v>1615.140874011812</v>
      </c>
      <c r="K228" s="104">
        <v>1541.4310269054599</v>
      </c>
      <c r="L228" s="104">
        <v>1541.9505371022362</v>
      </c>
      <c r="M228" s="104">
        <v>1620.2373625965872</v>
      </c>
      <c r="N228" s="104">
        <v>1558.5166637341695</v>
      </c>
      <c r="O228" s="104">
        <v>1501.8185977562682</v>
      </c>
      <c r="P228" s="104">
        <v>1409.59679739018</v>
      </c>
      <c r="Q228" s="104">
        <v>1420.117249341361</v>
      </c>
      <c r="R228" s="104">
        <v>1425.2519163509442</v>
      </c>
      <c r="S228" s="104">
        <v>1479.4592898093049</v>
      </c>
      <c r="T228" s="104">
        <v>1506.9138919459995</v>
      </c>
      <c r="U228" s="104">
        <v>1498.7987082296727</v>
      </c>
      <c r="V228" s="104">
        <v>1555.1072429494623</v>
      </c>
      <c r="W228" s="104">
        <v>1676.0638649001878</v>
      </c>
      <c r="X228" s="104">
        <v>1773.2343188668083</v>
      </c>
      <c r="Y228" s="104">
        <v>1544.3526465492828</v>
      </c>
      <c r="DA228" s="132" t="s">
        <v>2425</v>
      </c>
    </row>
    <row r="229" spans="1:105" ht="12" customHeight="1" x14ac:dyDescent="0.25">
      <c r="A229" s="108" t="s">
        <v>53</v>
      </c>
      <c r="B229" s="98">
        <v>604.0985751591495</v>
      </c>
      <c r="C229" s="98">
        <v>594.1684465071703</v>
      </c>
      <c r="D229" s="98">
        <v>646.91891228609757</v>
      </c>
      <c r="E229" s="98">
        <v>674.76820991444413</v>
      </c>
      <c r="F229" s="98">
        <v>723.75506353668948</v>
      </c>
      <c r="G229" s="98">
        <v>712.06901200414859</v>
      </c>
      <c r="H229" s="98">
        <v>695.28735363185319</v>
      </c>
      <c r="I229" s="98">
        <v>830.51036163606739</v>
      </c>
      <c r="J229" s="98">
        <v>721.4525159424735</v>
      </c>
      <c r="K229" s="98">
        <v>718.3975975494842</v>
      </c>
      <c r="L229" s="98">
        <v>727.02421123875547</v>
      </c>
      <c r="M229" s="98">
        <v>788.16511247290384</v>
      </c>
      <c r="N229" s="98">
        <v>760.65367442279853</v>
      </c>
      <c r="O229" s="98">
        <v>762.58275188444497</v>
      </c>
      <c r="P229" s="98">
        <v>682.49629444653692</v>
      </c>
      <c r="Q229" s="98">
        <v>684.52581931658847</v>
      </c>
      <c r="R229" s="98">
        <v>685.06516203870694</v>
      </c>
      <c r="S229" s="98">
        <v>718.12367181006209</v>
      </c>
      <c r="T229" s="98">
        <v>738.16297106775517</v>
      </c>
      <c r="U229" s="98">
        <v>721.92909701081373</v>
      </c>
      <c r="V229" s="98">
        <v>735.85264703852397</v>
      </c>
      <c r="W229" s="98">
        <v>823.28840585572743</v>
      </c>
      <c r="X229" s="98">
        <v>821.57070761940622</v>
      </c>
      <c r="Y229" s="98">
        <v>651.90041670321386</v>
      </c>
      <c r="DA229" s="63" t="s">
        <v>2426</v>
      </c>
    </row>
    <row r="230" spans="1:105" ht="12" customHeight="1" x14ac:dyDescent="0.25">
      <c r="A230" s="108" t="s">
        <v>52</v>
      </c>
      <c r="B230" s="98">
        <v>914.81612890545046</v>
      </c>
      <c r="C230" s="98">
        <v>940.30157498216215</v>
      </c>
      <c r="D230" s="98">
        <v>963.62459766954908</v>
      </c>
      <c r="E230" s="98">
        <v>966.28210368912323</v>
      </c>
      <c r="F230" s="98">
        <v>936.76388164273203</v>
      </c>
      <c r="G230" s="98">
        <v>932.91086089615339</v>
      </c>
      <c r="H230" s="98">
        <v>935.1532186711022</v>
      </c>
      <c r="I230" s="98">
        <v>906.47288278671317</v>
      </c>
      <c r="J230" s="98">
        <v>893.68835806933885</v>
      </c>
      <c r="K230" s="98">
        <v>823.03342935597595</v>
      </c>
      <c r="L230" s="98">
        <v>814.92632586348009</v>
      </c>
      <c r="M230" s="98">
        <v>832.0722501236836</v>
      </c>
      <c r="N230" s="98">
        <v>797.86298931137105</v>
      </c>
      <c r="O230" s="98">
        <v>739.23584587182324</v>
      </c>
      <c r="P230" s="98">
        <v>727.10050294364282</v>
      </c>
      <c r="Q230" s="98">
        <v>735.59143002477242</v>
      </c>
      <c r="R230" s="98">
        <v>740.18675431223733</v>
      </c>
      <c r="S230" s="98">
        <v>761.33561799924303</v>
      </c>
      <c r="T230" s="98">
        <v>768.75092087824396</v>
      </c>
      <c r="U230" s="98">
        <v>776.86961121885906</v>
      </c>
      <c r="V230" s="98">
        <v>819.25459591093841</v>
      </c>
      <c r="W230" s="98">
        <v>852.77545904446083</v>
      </c>
      <c r="X230" s="98">
        <v>951.66361124740217</v>
      </c>
      <c r="Y230" s="98">
        <v>892.4522298460688</v>
      </c>
      <c r="DA230" s="63" t="s">
        <v>2427</v>
      </c>
    </row>
    <row r="231" spans="1:105" ht="12" customHeight="1" x14ac:dyDescent="0.25">
      <c r="A231" s="121" t="s">
        <v>54</v>
      </c>
      <c r="B231" s="122">
        <v>426.44815420421821</v>
      </c>
      <c r="C231" s="122">
        <v>423.50827049464385</v>
      </c>
      <c r="D231" s="122">
        <v>434.28703639897975</v>
      </c>
      <c r="E231" s="122">
        <v>545.0101189954039</v>
      </c>
      <c r="F231" s="122">
        <v>540.35906803961143</v>
      </c>
      <c r="G231" s="122">
        <v>514.37253721747663</v>
      </c>
      <c r="H231" s="122">
        <v>543.93163095842033</v>
      </c>
      <c r="I231" s="122">
        <v>531.66030075127946</v>
      </c>
      <c r="J231" s="122">
        <v>547.66897895731802</v>
      </c>
      <c r="K231" s="122">
        <v>555.49461324164997</v>
      </c>
      <c r="L231" s="122">
        <v>580.86383826569681</v>
      </c>
      <c r="M231" s="122">
        <v>550.11839218621844</v>
      </c>
      <c r="N231" s="122">
        <v>550.65342417967565</v>
      </c>
      <c r="O231" s="122">
        <v>539.57661324996241</v>
      </c>
      <c r="P231" s="122">
        <v>521.95616181205094</v>
      </c>
      <c r="Q231" s="122">
        <v>523.78450096707502</v>
      </c>
      <c r="R231" s="122">
        <v>529.72785793648154</v>
      </c>
      <c r="S231" s="122">
        <v>545.04647786825774</v>
      </c>
      <c r="T231" s="122">
        <v>550.77457890137566</v>
      </c>
      <c r="U231" s="122">
        <v>554.66231768428963</v>
      </c>
      <c r="V231" s="122">
        <v>562.64767242760126</v>
      </c>
      <c r="W231" s="122">
        <v>573.50963886799229</v>
      </c>
      <c r="X231" s="122">
        <v>479.14863651660204</v>
      </c>
      <c r="Y231" s="122">
        <v>417.66709928858069</v>
      </c>
      <c r="DA231" s="130" t="s">
        <v>2428</v>
      </c>
    </row>
    <row r="232" spans="1:105" ht="12" customHeight="1" x14ac:dyDescent="0.25">
      <c r="A232" s="97" t="s">
        <v>51</v>
      </c>
      <c r="B232" s="98">
        <v>384.13785474028748</v>
      </c>
      <c r="C232" s="98">
        <v>355.62664544266715</v>
      </c>
      <c r="D232" s="98">
        <v>428.56716371870436</v>
      </c>
      <c r="E232" s="98">
        <v>507.69420260536589</v>
      </c>
      <c r="F232" s="98">
        <v>511.04879528982434</v>
      </c>
      <c r="G232" s="98">
        <v>506.97812958078146</v>
      </c>
      <c r="H232" s="98">
        <v>537.77648662847582</v>
      </c>
      <c r="I232" s="98">
        <v>513.29153349335672</v>
      </c>
      <c r="J232" s="98">
        <v>547.8504745712288</v>
      </c>
      <c r="K232" s="98">
        <v>546.75357869607979</v>
      </c>
      <c r="L232" s="98">
        <v>560.82031981672037</v>
      </c>
      <c r="M232" s="98">
        <v>546.01629242110425</v>
      </c>
      <c r="N232" s="98">
        <v>541.20225183907939</v>
      </c>
      <c r="O232" s="98">
        <v>517.4942842444683</v>
      </c>
      <c r="P232" s="98">
        <v>523.60326104909927</v>
      </c>
      <c r="Q232" s="98">
        <v>516.9162613556083</v>
      </c>
      <c r="R232" s="98">
        <v>525.99908717709582</v>
      </c>
      <c r="S232" s="98">
        <v>555.90931531427054</v>
      </c>
      <c r="T232" s="98">
        <v>560.08104176507652</v>
      </c>
      <c r="U232" s="98">
        <v>522.94234737550107</v>
      </c>
      <c r="V232" s="98">
        <v>575.4141686012357</v>
      </c>
      <c r="W232" s="98">
        <v>556.48074588191321</v>
      </c>
      <c r="X232" s="98">
        <v>423.8486897451308</v>
      </c>
      <c r="Y232" s="98">
        <v>395.72573091309329</v>
      </c>
      <c r="DA232" s="63" t="s">
        <v>2429</v>
      </c>
    </row>
    <row r="233" spans="1:105" ht="12" customHeight="1" x14ac:dyDescent="0.25">
      <c r="A233" s="97" t="s">
        <v>50</v>
      </c>
      <c r="B233" s="98">
        <v>383.59903364010847</v>
      </c>
      <c r="C233" s="98">
        <v>389.31578358883303</v>
      </c>
      <c r="D233" s="98">
        <v>414.24400144631966</v>
      </c>
      <c r="E233" s="98">
        <v>523.86651705830729</v>
      </c>
      <c r="F233" s="98">
        <v>524.65871984645923</v>
      </c>
      <c r="G233" s="98">
        <v>514.53472063027368</v>
      </c>
      <c r="H233" s="98">
        <v>523.32429731633658</v>
      </c>
      <c r="I233" s="98">
        <v>542.42620403687215</v>
      </c>
      <c r="J233" s="98">
        <v>554.7217542871872</v>
      </c>
      <c r="K233" s="98">
        <v>570.99474199643589</v>
      </c>
      <c r="L233" s="98">
        <v>580.70858057843532</v>
      </c>
      <c r="M233" s="98">
        <v>559.0892574992431</v>
      </c>
      <c r="N233" s="98">
        <v>560.04441687910185</v>
      </c>
      <c r="O233" s="98">
        <v>536.8816423256344</v>
      </c>
      <c r="P233" s="98">
        <v>534.51677689165604</v>
      </c>
      <c r="Q233" s="98">
        <v>532.95485200136761</v>
      </c>
      <c r="R233" s="98">
        <v>537.64689776847092</v>
      </c>
      <c r="S233" s="98">
        <v>547.00627523288961</v>
      </c>
      <c r="T233" s="98">
        <v>567.18722183779403</v>
      </c>
      <c r="U233" s="98">
        <v>594.13712549818774</v>
      </c>
      <c r="V233" s="98">
        <v>562.59718002621435</v>
      </c>
      <c r="W233" s="98">
        <v>535.48680684878411</v>
      </c>
      <c r="X233" s="98">
        <v>467.09212303630449</v>
      </c>
      <c r="Y233" s="98">
        <v>383.53404820936379</v>
      </c>
      <c r="DA233" s="63" t="s">
        <v>2430</v>
      </c>
    </row>
    <row r="234" spans="1:105" ht="12" customHeight="1" x14ac:dyDescent="0.25">
      <c r="A234" s="109" t="s">
        <v>120</v>
      </c>
      <c r="B234" s="33">
        <v>481.30828461634201</v>
      </c>
      <c r="C234" s="33">
        <v>480.78213535271044</v>
      </c>
      <c r="D234" s="33">
        <v>455.72496874833541</v>
      </c>
      <c r="E234" s="33">
        <v>576.20210959561723</v>
      </c>
      <c r="F234" s="33">
        <v>563.22507414513495</v>
      </c>
      <c r="G234" s="33">
        <v>516.86608063260201</v>
      </c>
      <c r="H234" s="33">
        <v>563.39145134469004</v>
      </c>
      <c r="I234" s="33">
        <v>529.09769443858033</v>
      </c>
      <c r="J234" s="33">
        <v>541.75341386273737</v>
      </c>
      <c r="K234" s="33">
        <v>546.19847160175368</v>
      </c>
      <c r="L234" s="33">
        <v>587.46477996903457</v>
      </c>
      <c r="M234" s="33">
        <v>545.18503264483809</v>
      </c>
      <c r="N234" s="33">
        <v>547.2456234839442</v>
      </c>
      <c r="O234" s="33">
        <v>548.96500246979338</v>
      </c>
      <c r="P234" s="33">
        <v>512.46809089901058</v>
      </c>
      <c r="Q234" s="33">
        <v>519.52262638674597</v>
      </c>
      <c r="R234" s="33">
        <v>525.19546067041472</v>
      </c>
      <c r="S234" s="33">
        <v>539.80392575301357</v>
      </c>
      <c r="T234" s="33">
        <v>534.84211632895062</v>
      </c>
      <c r="U234" s="33">
        <v>533.47296081534193</v>
      </c>
      <c r="V234" s="33">
        <v>558.17229092577838</v>
      </c>
      <c r="W234" s="33">
        <v>611.21623757151781</v>
      </c>
      <c r="X234" s="33">
        <v>513.56067273027747</v>
      </c>
      <c r="Y234" s="33">
        <v>475.12955015991542</v>
      </c>
      <c r="DA234" s="60" t="s">
        <v>2431</v>
      </c>
    </row>
    <row r="236" spans="1:105" ht="12" customHeight="1" x14ac:dyDescent="0.25">
      <c r="A236" s="116" t="s">
        <v>169</v>
      </c>
      <c r="B236" s="117">
        <f t="shared" ref="B236:Q236" si="110">B237+B240+B242+B252</f>
        <v>4482.4659720197815</v>
      </c>
      <c r="C236" s="117">
        <f t="shared" si="110"/>
        <v>4653.1290802637141</v>
      </c>
      <c r="D236" s="117">
        <f t="shared" si="110"/>
        <v>4731.5574140682347</v>
      </c>
      <c r="E236" s="117">
        <f t="shared" si="110"/>
        <v>4600.1372816958965</v>
      </c>
      <c r="F236" s="117">
        <f t="shared" si="110"/>
        <v>4530.4353978035724</v>
      </c>
      <c r="G236" s="117">
        <f t="shared" si="110"/>
        <v>4573.2894460230455</v>
      </c>
      <c r="H236" s="117">
        <f t="shared" si="110"/>
        <v>4947.6523864009423</v>
      </c>
      <c r="I236" s="117">
        <f t="shared" si="110"/>
        <v>4459.4410452516395</v>
      </c>
      <c r="J236" s="117">
        <f t="shared" si="110"/>
        <v>4653.5067897645349</v>
      </c>
      <c r="K236" s="117">
        <f t="shared" si="110"/>
        <v>4718.6375629977701</v>
      </c>
      <c r="L236" s="117">
        <f t="shared" si="110"/>
        <v>5398.2157475527965</v>
      </c>
      <c r="M236" s="117">
        <f t="shared" si="110"/>
        <v>4782.659662827311</v>
      </c>
      <c r="N236" s="117">
        <f t="shared" si="110"/>
        <v>4916.2811293438517</v>
      </c>
      <c r="O236" s="117">
        <f t="shared" si="110"/>
        <v>4892.0318648837065</v>
      </c>
      <c r="P236" s="117">
        <f t="shared" si="110"/>
        <v>4476.7693126495142</v>
      </c>
      <c r="Q236" s="117">
        <f t="shared" si="110"/>
        <v>4486.7367937774243</v>
      </c>
      <c r="R236" s="117">
        <f t="shared" ref="R236:V236" si="111">R237+R240+R242+R252</f>
        <v>4809.1090576428505</v>
      </c>
      <c r="S236" s="117">
        <f t="shared" si="111"/>
        <v>5038.4840535582389</v>
      </c>
      <c r="T236" s="117">
        <f t="shared" si="111"/>
        <v>5228.5576455502705</v>
      </c>
      <c r="U236" s="117">
        <f t="shared" si="111"/>
        <v>4539.9988831143328</v>
      </c>
      <c r="V236" s="117">
        <f t="shared" si="111"/>
        <v>4933.332673757438</v>
      </c>
      <c r="W236" s="117">
        <f t="shared" ref="W236:Y236" si="112">W237+W240+W242+W252</f>
        <v>5462.5904561494863</v>
      </c>
      <c r="X236" s="117">
        <f t="shared" si="112"/>
        <v>5141.0849346534842</v>
      </c>
      <c r="Y236" s="117">
        <f t="shared" si="112"/>
        <v>4719.5349057362901</v>
      </c>
      <c r="DA236" s="129" t="s">
        <v>2580</v>
      </c>
    </row>
    <row r="237" spans="1:105" ht="12" customHeight="1" x14ac:dyDescent="0.25">
      <c r="A237" s="121" t="s">
        <v>57</v>
      </c>
      <c r="B237" s="122">
        <f t="shared" ref="B237:Q237" si="113">SUM(B238:B239)</f>
        <v>4093.1718030973666</v>
      </c>
      <c r="C237" s="122">
        <f t="shared" si="113"/>
        <v>4270.2418964204808</v>
      </c>
      <c r="D237" s="122">
        <f t="shared" si="113"/>
        <v>4313.1579803858867</v>
      </c>
      <c r="E237" s="122">
        <f t="shared" si="113"/>
        <v>4167.6727999671994</v>
      </c>
      <c r="F237" s="122">
        <f t="shared" si="113"/>
        <v>4086.4244163332473</v>
      </c>
      <c r="G237" s="122">
        <f t="shared" si="113"/>
        <v>4126.5527263969489</v>
      </c>
      <c r="H237" s="122">
        <f t="shared" si="113"/>
        <v>4480.4286025342908</v>
      </c>
      <c r="I237" s="122">
        <f t="shared" si="113"/>
        <v>4006.6373277039115</v>
      </c>
      <c r="J237" s="122">
        <f t="shared" si="113"/>
        <v>4179.173627819383</v>
      </c>
      <c r="K237" s="122">
        <f t="shared" si="113"/>
        <v>4239.5717676187951</v>
      </c>
      <c r="L237" s="122">
        <f t="shared" si="113"/>
        <v>4916.6691976879001</v>
      </c>
      <c r="M237" s="122">
        <f t="shared" si="113"/>
        <v>4314.6639551304506</v>
      </c>
      <c r="N237" s="122">
        <f t="shared" si="113"/>
        <v>4441.9615824246021</v>
      </c>
      <c r="O237" s="122">
        <f t="shared" si="113"/>
        <v>4418.4451891697527</v>
      </c>
      <c r="P237" s="122">
        <f t="shared" si="113"/>
        <v>3990.8354960497063</v>
      </c>
      <c r="Q237" s="122">
        <f t="shared" si="113"/>
        <v>4003.2227206124385</v>
      </c>
      <c r="R237" s="122">
        <f t="shared" ref="R237:V237" si="114">SUM(R238:R239)</f>
        <v>4313.3439330560232</v>
      </c>
      <c r="S237" s="122">
        <f t="shared" si="114"/>
        <v>4524.4135549802359</v>
      </c>
      <c r="T237" s="122">
        <f t="shared" si="114"/>
        <v>4695.0320546335615</v>
      </c>
      <c r="U237" s="122">
        <f t="shared" si="114"/>
        <v>4053.5699699864936</v>
      </c>
      <c r="V237" s="122">
        <f t="shared" si="114"/>
        <v>4411.6086915698361</v>
      </c>
      <c r="W237" s="122">
        <f t="shared" ref="W237:Y237" si="115">SUM(W238:W239)</f>
        <v>4918.4756104832222</v>
      </c>
      <c r="X237" s="122">
        <f t="shared" si="115"/>
        <v>4632.4630023343789</v>
      </c>
      <c r="Y237" s="122">
        <f t="shared" si="115"/>
        <v>4280.6301959253351</v>
      </c>
      <c r="DA237" s="130" t="s">
        <v>2581</v>
      </c>
    </row>
    <row r="238" spans="1:105" ht="12" customHeight="1" x14ac:dyDescent="0.25">
      <c r="A238" s="97" t="s">
        <v>51</v>
      </c>
      <c r="B238" s="98">
        <v>4093.1718030973666</v>
      </c>
      <c r="C238" s="98">
        <v>4270.2418964204808</v>
      </c>
      <c r="D238" s="98">
        <v>4313.1579803858867</v>
      </c>
      <c r="E238" s="98">
        <v>4167.6727999671994</v>
      </c>
      <c r="F238" s="98">
        <v>4086.4244163332473</v>
      </c>
      <c r="G238" s="98">
        <v>4126.5527263969489</v>
      </c>
      <c r="H238" s="98">
        <v>4480.4286025342908</v>
      </c>
      <c r="I238" s="98">
        <v>4006.6373277039115</v>
      </c>
      <c r="J238" s="98">
        <v>4179.173627819383</v>
      </c>
      <c r="K238" s="98">
        <v>4239.5717676187951</v>
      </c>
      <c r="L238" s="98">
        <v>4916.6691976879001</v>
      </c>
      <c r="M238" s="98">
        <v>4314.6639551304506</v>
      </c>
      <c r="N238" s="98">
        <v>4441.9615824246021</v>
      </c>
      <c r="O238" s="98">
        <v>4418.4451891697527</v>
      </c>
      <c r="P238" s="98">
        <v>3990.8354960497063</v>
      </c>
      <c r="Q238" s="98">
        <v>4003.2227206124385</v>
      </c>
      <c r="R238" s="98">
        <v>4313.3439330560232</v>
      </c>
      <c r="S238" s="98">
        <v>4524.4135549802359</v>
      </c>
      <c r="T238" s="98">
        <v>4695.0320546335615</v>
      </c>
      <c r="U238" s="98">
        <v>4053.5699699864936</v>
      </c>
      <c r="V238" s="98">
        <v>4411.6086915698361</v>
      </c>
      <c r="W238" s="98">
        <v>4918.4756104832222</v>
      </c>
      <c r="X238" s="98">
        <v>4632.4630023343789</v>
      </c>
      <c r="Y238" s="98">
        <v>4280.6301959253351</v>
      </c>
      <c r="DA238" s="63" t="s">
        <v>2582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X239" s="98">
        <v>0</v>
      </c>
      <c r="Y239" s="98">
        <v>0</v>
      </c>
      <c r="DA239" s="63" t="s">
        <v>2583</v>
      </c>
    </row>
    <row r="240" spans="1:105" ht="12" customHeight="1" x14ac:dyDescent="0.25">
      <c r="A240" s="121" t="s">
        <v>92</v>
      </c>
      <c r="B240" s="122">
        <f t="shared" ref="B240:Y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X240" s="122">
        <f t="shared" si="116"/>
        <v>0</v>
      </c>
      <c r="Y240" s="122">
        <f t="shared" si="116"/>
        <v>0</v>
      </c>
      <c r="DA240" s="130" t="s">
        <v>2584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X241" s="98">
        <v>0</v>
      </c>
      <c r="Y241" s="98">
        <v>0</v>
      </c>
      <c r="DA241" s="63" t="s">
        <v>2585</v>
      </c>
    </row>
    <row r="242" spans="1:105" ht="12" customHeight="1" x14ac:dyDescent="0.25">
      <c r="A242" s="121" t="s">
        <v>55</v>
      </c>
      <c r="B242" s="122">
        <v>292.76046016179566</v>
      </c>
      <c r="C242" s="122">
        <v>286.98989671236416</v>
      </c>
      <c r="D242" s="122">
        <v>310.82260993650289</v>
      </c>
      <c r="E242" s="122">
        <v>305.35585106662967</v>
      </c>
      <c r="F242" s="122">
        <v>318.68733821645424</v>
      </c>
      <c r="G242" s="122">
        <v>322.28654057656706</v>
      </c>
      <c r="H242" s="122">
        <v>338.59784667310828</v>
      </c>
      <c r="I242" s="122">
        <v>323.23568329362831</v>
      </c>
      <c r="J242" s="122">
        <v>341.29922690417339</v>
      </c>
      <c r="K242" s="122">
        <v>346.59859325023461</v>
      </c>
      <c r="L242" s="122">
        <v>350.01287106312071</v>
      </c>
      <c r="M242" s="122">
        <v>342.02041422976862</v>
      </c>
      <c r="N242" s="122">
        <v>348.40591865518576</v>
      </c>
      <c r="O242" s="122">
        <v>352.49075891243177</v>
      </c>
      <c r="P242" s="122">
        <v>362.87733119522716</v>
      </c>
      <c r="Q242" s="122">
        <v>360.82548670151368</v>
      </c>
      <c r="R242" s="122">
        <v>371.41240825786986</v>
      </c>
      <c r="S242" s="122">
        <v>385.12653585895208</v>
      </c>
      <c r="T242" s="122">
        <v>400.17623822268689</v>
      </c>
      <c r="U242" s="122">
        <v>351.83346937536464</v>
      </c>
      <c r="V242" s="122">
        <v>385.43402057708579</v>
      </c>
      <c r="W242" s="122">
        <v>414.00328144003515</v>
      </c>
      <c r="X242" s="122">
        <v>394.66383654041891</v>
      </c>
      <c r="Y242" s="122">
        <v>331.54943498017059</v>
      </c>
      <c r="DA242" s="130" t="s">
        <v>2586</v>
      </c>
    </row>
    <row r="243" spans="1:105" ht="12" customHeight="1" x14ac:dyDescent="0.25">
      <c r="A243" s="97" t="s">
        <v>143</v>
      </c>
      <c r="B243" s="98">
        <v>470.35999132545498</v>
      </c>
      <c r="C243" s="98">
        <v>453.56380305455974</v>
      </c>
      <c r="D243" s="98">
        <v>482.3556601312934</v>
      </c>
      <c r="E243" s="98">
        <v>480.37710548442067</v>
      </c>
      <c r="F243" s="98">
        <v>496.92810821420579</v>
      </c>
      <c r="G243" s="98">
        <v>497.3544117137215</v>
      </c>
      <c r="H243" s="98">
        <v>515.961139272688</v>
      </c>
      <c r="I243" s="98">
        <v>489.51789955592824</v>
      </c>
      <c r="J243" s="98">
        <v>517.57978154079262</v>
      </c>
      <c r="K243" s="98">
        <v>532.48331024852257</v>
      </c>
      <c r="L243" s="98">
        <v>543.15910720257477</v>
      </c>
      <c r="M243" s="98">
        <v>534.57450295887907</v>
      </c>
      <c r="N243" s="98">
        <v>544.90989375143238</v>
      </c>
      <c r="O243" s="98">
        <v>550.0981957887534</v>
      </c>
      <c r="P243" s="98">
        <v>561.01072766892219</v>
      </c>
      <c r="Q243" s="98">
        <v>558.8607714330368</v>
      </c>
      <c r="R243" s="98">
        <v>576.23893852583979</v>
      </c>
      <c r="S243" s="98">
        <v>601.64440705627396</v>
      </c>
      <c r="T243" s="98">
        <v>625.61878485934199</v>
      </c>
      <c r="U243" s="98">
        <v>537.09312532007186</v>
      </c>
      <c r="V243" s="98">
        <v>570.00696643311471</v>
      </c>
      <c r="W243" s="98">
        <v>588.99948842118386</v>
      </c>
      <c r="X243" s="98">
        <v>530.17956068574051</v>
      </c>
      <c r="Y243" s="98">
        <v>436.47878639891127</v>
      </c>
      <c r="DA243" s="63" t="s">
        <v>2587</v>
      </c>
    </row>
    <row r="244" spans="1:105" ht="12" customHeight="1" x14ac:dyDescent="0.25">
      <c r="A244" s="97" t="s">
        <v>124</v>
      </c>
      <c r="B244" s="98">
        <v>396.49855630576548</v>
      </c>
      <c r="C244" s="98">
        <v>383.95690926705601</v>
      </c>
      <c r="D244" s="98">
        <v>383.95766085644357</v>
      </c>
      <c r="E244" s="98">
        <v>362.20606976424494</v>
      </c>
      <c r="F244" s="98">
        <v>385.69049757998835</v>
      </c>
      <c r="G244" s="98">
        <v>379.78022716555319</v>
      </c>
      <c r="H244" s="98">
        <v>378.77612317427332</v>
      </c>
      <c r="I244" s="98">
        <v>364.47317251801854</v>
      </c>
      <c r="J244" s="98">
        <v>380.47856359443443</v>
      </c>
      <c r="K244" s="98">
        <v>384.77702430031667</v>
      </c>
      <c r="L244" s="98">
        <v>405.20093286479511</v>
      </c>
      <c r="M244" s="98">
        <v>419.91169666570426</v>
      </c>
      <c r="N244" s="98">
        <v>410.50677531385719</v>
      </c>
      <c r="O244" s="98">
        <v>402.38134337464555</v>
      </c>
      <c r="P244" s="98">
        <v>405.77504911669286</v>
      </c>
      <c r="Q244" s="98">
        <v>367.14219068613733</v>
      </c>
      <c r="R244" s="98">
        <v>393.99379190454965</v>
      </c>
      <c r="S244" s="98">
        <v>368.56961316500065</v>
      </c>
      <c r="T244" s="98">
        <v>397.96304782086327</v>
      </c>
      <c r="U244" s="98">
        <v>379.25428437530104</v>
      </c>
      <c r="V244" s="98">
        <v>387.31352987565862</v>
      </c>
      <c r="W244" s="98">
        <v>380.90026011517193</v>
      </c>
      <c r="X244" s="98">
        <v>397.51536858481325</v>
      </c>
      <c r="Y244" s="98">
        <v>317.69201031654427</v>
      </c>
      <c r="DA244" s="63" t="s">
        <v>2588</v>
      </c>
    </row>
    <row r="245" spans="1:105" ht="12" customHeight="1" x14ac:dyDescent="0.25">
      <c r="A245" s="97" t="s">
        <v>123</v>
      </c>
      <c r="B245" s="98">
        <v>116.16530108223184</v>
      </c>
      <c r="C245" s="98">
        <v>133.03238598146822</v>
      </c>
      <c r="D245" s="98">
        <v>116.81401751067578</v>
      </c>
      <c r="E245" s="98">
        <v>92.873368718190676</v>
      </c>
      <c r="F245" s="98">
        <v>142.30320453742289</v>
      </c>
      <c r="G245" s="98">
        <v>127.04574311512923</v>
      </c>
      <c r="H245" s="98">
        <v>153.27167166279776</v>
      </c>
      <c r="I245" s="98">
        <v>132.99426406901821</v>
      </c>
      <c r="J245" s="98">
        <v>136.61575915370111</v>
      </c>
      <c r="K245" s="98">
        <v>139.02015828699709</v>
      </c>
      <c r="L245" s="98">
        <v>150.20937534124135</v>
      </c>
      <c r="M245" s="98">
        <v>185.89127800450419</v>
      </c>
      <c r="N245" s="98">
        <v>167.82927669779892</v>
      </c>
      <c r="O245" s="98">
        <v>161.3696468554428</v>
      </c>
      <c r="P245" s="98">
        <v>164.43655554282506</v>
      </c>
      <c r="Q245" s="98">
        <v>123.05011568515808</v>
      </c>
      <c r="R245" s="98">
        <v>141.11324058026187</v>
      </c>
      <c r="S245" s="98">
        <v>120.43504674507402</v>
      </c>
      <c r="T245" s="98">
        <v>149.4132855691108</v>
      </c>
      <c r="U245" s="98">
        <v>142.64334602466928</v>
      </c>
      <c r="V245" s="98">
        <v>148.54441216378027</v>
      </c>
      <c r="W245" s="98">
        <v>144.94842502929967</v>
      </c>
      <c r="X245" s="98">
        <v>132.99861278313529</v>
      </c>
      <c r="Y245" s="98">
        <v>104.80043908192646</v>
      </c>
      <c r="DA245" s="63" t="s">
        <v>2589</v>
      </c>
    </row>
    <row r="246" spans="1:105" ht="12" customHeight="1" x14ac:dyDescent="0.25">
      <c r="A246" s="100" t="s">
        <v>50</v>
      </c>
      <c r="B246" s="101">
        <v>116.16530108223184</v>
      </c>
      <c r="C246" s="101">
        <v>133.03238598146822</v>
      </c>
      <c r="D246" s="101">
        <v>116.81401751067578</v>
      </c>
      <c r="E246" s="101">
        <v>92.873368718190676</v>
      </c>
      <c r="F246" s="101">
        <v>142.30320453742289</v>
      </c>
      <c r="G246" s="101">
        <v>127.04574311512923</v>
      </c>
      <c r="H246" s="101">
        <v>153.27167166279776</v>
      </c>
      <c r="I246" s="101">
        <v>132.99426406901821</v>
      </c>
      <c r="J246" s="101">
        <v>136.61575915370111</v>
      </c>
      <c r="K246" s="101">
        <v>139.02015828699709</v>
      </c>
      <c r="L246" s="101">
        <v>150.20937534124135</v>
      </c>
      <c r="M246" s="101">
        <v>185.89127800450419</v>
      </c>
      <c r="N246" s="101">
        <v>167.82927669779892</v>
      </c>
      <c r="O246" s="101">
        <v>161.3696468554428</v>
      </c>
      <c r="P246" s="101">
        <v>164.43655554282506</v>
      </c>
      <c r="Q246" s="101">
        <v>123.05011568515808</v>
      </c>
      <c r="R246" s="101">
        <v>141.11324058026187</v>
      </c>
      <c r="S246" s="101">
        <v>120.43504674507402</v>
      </c>
      <c r="T246" s="101">
        <v>149.4132855691108</v>
      </c>
      <c r="U246" s="101">
        <v>142.64334602466928</v>
      </c>
      <c r="V246" s="101">
        <v>148.54441216378027</v>
      </c>
      <c r="W246" s="101">
        <v>144.94842502929967</v>
      </c>
      <c r="X246" s="101">
        <v>132.99861278313529</v>
      </c>
      <c r="Y246" s="101">
        <v>104.80043908192646</v>
      </c>
      <c r="DA246" s="131" t="s">
        <v>2590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X247" s="104">
        <v>0</v>
      </c>
      <c r="Y247" s="104">
        <v>0</v>
      </c>
      <c r="DA247" s="132" t="s">
        <v>2591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X248" s="101">
        <v>0</v>
      </c>
      <c r="Y248" s="101">
        <v>0</v>
      </c>
      <c r="DA248" s="131" t="s">
        <v>2592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X249" s="104">
        <v>0</v>
      </c>
      <c r="Y249" s="104">
        <v>0</v>
      </c>
      <c r="DA249" s="132" t="s">
        <v>2593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X250" s="98">
        <v>0</v>
      </c>
      <c r="Y250" s="98">
        <v>0</v>
      </c>
      <c r="DA250" s="63" t="s">
        <v>2594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2595</v>
      </c>
    </row>
    <row r="252" spans="1:105" ht="12" customHeight="1" x14ac:dyDescent="0.25">
      <c r="A252" s="121" t="s">
        <v>54</v>
      </c>
      <c r="B252" s="122">
        <v>96.533708760619646</v>
      </c>
      <c r="C252" s="122">
        <v>95.897287130868833</v>
      </c>
      <c r="D252" s="122">
        <v>107.57682374584466</v>
      </c>
      <c r="E252" s="122">
        <v>127.10863066206726</v>
      </c>
      <c r="F252" s="122">
        <v>125.32364325387044</v>
      </c>
      <c r="G252" s="122">
        <v>124.45017904952927</v>
      </c>
      <c r="H252" s="122">
        <v>128.62593719354297</v>
      </c>
      <c r="I252" s="122">
        <v>129.56803425410035</v>
      </c>
      <c r="J252" s="122">
        <v>133.03393504097886</v>
      </c>
      <c r="K252" s="122">
        <v>132.46720212874101</v>
      </c>
      <c r="L252" s="122">
        <v>131.53367880177555</v>
      </c>
      <c r="M252" s="122">
        <v>125.97529346709106</v>
      </c>
      <c r="N252" s="122">
        <v>125.91362826406427</v>
      </c>
      <c r="O252" s="122">
        <v>121.09591680152242</v>
      </c>
      <c r="P252" s="122">
        <v>123.05648540458104</v>
      </c>
      <c r="Q252" s="122">
        <v>122.68858646347265</v>
      </c>
      <c r="R252" s="122">
        <v>124.35271632895704</v>
      </c>
      <c r="S252" s="122">
        <v>128.9439627190518</v>
      </c>
      <c r="T252" s="122">
        <v>133.34935269402166</v>
      </c>
      <c r="U252" s="122">
        <v>134.59544375247398</v>
      </c>
      <c r="V252" s="122">
        <v>136.28996161051592</v>
      </c>
      <c r="W252" s="122">
        <v>130.11156422622844</v>
      </c>
      <c r="X252" s="122">
        <v>113.9580957786869</v>
      </c>
      <c r="Y252" s="122">
        <v>107.35527483078477</v>
      </c>
      <c r="DA252" s="130" t="s">
        <v>2596</v>
      </c>
    </row>
    <row r="253" spans="1:105" ht="12" customHeight="1" x14ac:dyDescent="0.25">
      <c r="A253" s="97" t="s">
        <v>51</v>
      </c>
      <c r="B253" s="98">
        <v>231.35480660832548</v>
      </c>
      <c r="C253" s="98">
        <v>213.15435894475158</v>
      </c>
      <c r="D253" s="98">
        <v>256.45684667186589</v>
      </c>
      <c r="E253" s="98">
        <v>301.93657322019186</v>
      </c>
      <c r="F253" s="98">
        <v>303.41911323065415</v>
      </c>
      <c r="G253" s="98">
        <v>299.03614969563796</v>
      </c>
      <c r="H253" s="98">
        <v>316.28995981852853</v>
      </c>
      <c r="I253" s="98">
        <v>301.82264168169274</v>
      </c>
      <c r="J253" s="98">
        <v>321.32752177276802</v>
      </c>
      <c r="K253" s="98">
        <v>320.49708302392366</v>
      </c>
      <c r="L253" s="98">
        <v>328.40466157456257</v>
      </c>
      <c r="M253" s="98">
        <v>320.97529400556198</v>
      </c>
      <c r="N253" s="98">
        <v>317.36963156155673</v>
      </c>
      <c r="O253" s="98">
        <v>302.82455596879885</v>
      </c>
      <c r="P253" s="98">
        <v>305.88715131988903</v>
      </c>
      <c r="Q253" s="98">
        <v>301.24794510696699</v>
      </c>
      <c r="R253" s="98">
        <v>306.06543315420532</v>
      </c>
      <c r="S253" s="98">
        <v>324.74252020337173</v>
      </c>
      <c r="T253" s="98">
        <v>327.3324001009924</v>
      </c>
      <c r="U253" s="98">
        <v>304.77559928638493</v>
      </c>
      <c r="V253" s="98">
        <v>333.25780636079577</v>
      </c>
      <c r="W253" s="98">
        <v>319.57222416790665</v>
      </c>
      <c r="X253" s="98">
        <v>244.15787641370744</v>
      </c>
      <c r="Y253" s="98">
        <v>227.15867022678282</v>
      </c>
      <c r="DA253" s="63" t="s">
        <v>2597</v>
      </c>
    </row>
    <row r="254" spans="1:105" ht="12" customHeight="1" x14ac:dyDescent="0.25">
      <c r="A254" s="97" t="s">
        <v>50</v>
      </c>
      <c r="B254" s="98">
        <v>149.68789194405826</v>
      </c>
      <c r="C254" s="98">
        <v>151.79639812824115</v>
      </c>
      <c r="D254" s="98">
        <v>161.37800068808315</v>
      </c>
      <c r="E254" s="98">
        <v>203.92042043369369</v>
      </c>
      <c r="F254" s="98">
        <v>203.89024143731112</v>
      </c>
      <c r="G254" s="98">
        <v>199.49286622172028</v>
      </c>
      <c r="H254" s="98">
        <v>202.43407201592871</v>
      </c>
      <c r="I254" s="98">
        <v>209.5269628456914</v>
      </c>
      <c r="J254" s="98">
        <v>214.16933396187332</v>
      </c>
      <c r="K254" s="98">
        <v>220.31224868785148</v>
      </c>
      <c r="L254" s="98">
        <v>223.97607605560083</v>
      </c>
      <c r="M254" s="98">
        <v>215.63269682562844</v>
      </c>
      <c r="N254" s="98">
        <v>215.88845305356423</v>
      </c>
      <c r="O254" s="98">
        <v>206.8501632102446</v>
      </c>
      <c r="P254" s="98">
        <v>205.8708048776474</v>
      </c>
      <c r="Q254" s="98">
        <v>205.16818001006848</v>
      </c>
      <c r="R254" s="98">
        <v>206.72989395842589</v>
      </c>
      <c r="S254" s="98">
        <v>209.91059097491387</v>
      </c>
      <c r="T254" s="98">
        <v>217.18326570754559</v>
      </c>
      <c r="U254" s="98">
        <v>226.44206519386694</v>
      </c>
      <c r="V254" s="98">
        <v>213.24898035528906</v>
      </c>
      <c r="W254" s="98">
        <v>202.38615325807407</v>
      </c>
      <c r="X254" s="98">
        <v>175.59763090182076</v>
      </c>
      <c r="Y254" s="98">
        <v>143.38658301720639</v>
      </c>
      <c r="DA254" s="63" t="s">
        <v>2598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DA255" s="60" t="s">
        <v>2599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162.23590346731496</v>
      </c>
      <c r="C257" s="118">
        <f t="shared" si="117"/>
        <v>167.19863310689399</v>
      </c>
      <c r="D257" s="118">
        <f t="shared" si="117"/>
        <v>169.15437622140971</v>
      </c>
      <c r="E257" s="118">
        <f t="shared" si="117"/>
        <v>166.18945302124791</v>
      </c>
      <c r="F257" s="118">
        <f t="shared" si="117"/>
        <v>162.75831422152461</v>
      </c>
      <c r="G257" s="118">
        <f t="shared" si="117"/>
        <v>163.40862030409684</v>
      </c>
      <c r="H257" s="118">
        <f t="shared" si="117"/>
        <v>175.92711331658501</v>
      </c>
      <c r="I257" s="118">
        <f t="shared" si="117"/>
        <v>158.81043517232868</v>
      </c>
      <c r="J257" s="118">
        <f t="shared" si="117"/>
        <v>164.73109054316217</v>
      </c>
      <c r="K257" s="118">
        <f t="shared" si="117"/>
        <v>166.44015514015726</v>
      </c>
      <c r="L257" s="118">
        <f t="shared" si="117"/>
        <v>188.67581355976793</v>
      </c>
      <c r="M257" s="118">
        <f t="shared" si="117"/>
        <v>167.06807634351955</v>
      </c>
      <c r="N257" s="118">
        <f t="shared" si="117"/>
        <v>170.35232857822149</v>
      </c>
      <c r="O257" s="118">
        <f t="shared" si="117"/>
        <v>168.16239611168018</v>
      </c>
      <c r="P257" s="118">
        <f t="shared" si="117"/>
        <v>153.33796184313809</v>
      </c>
      <c r="Q257" s="118">
        <f t="shared" si="117"/>
        <v>152.84548477908373</v>
      </c>
      <c r="R257" s="118">
        <f t="shared" ref="R257:V257" si="118">R258+R261+R263+R273</f>
        <v>162.42019305020648</v>
      </c>
      <c r="S257" s="118">
        <f t="shared" si="118"/>
        <v>168.92948744596782</v>
      </c>
      <c r="T257" s="118">
        <f t="shared" si="118"/>
        <v>174.17125212328696</v>
      </c>
      <c r="U257" s="118">
        <f t="shared" si="118"/>
        <v>151.70318403274604</v>
      </c>
      <c r="V257" s="118">
        <f t="shared" si="118"/>
        <v>162.90249888067774</v>
      </c>
      <c r="W257" s="118">
        <f t="shared" ref="W257:Y257" si="119">W258+W261+W263+W273</f>
        <v>178.05260802435208</v>
      </c>
      <c r="X257" s="118">
        <f t="shared" si="119"/>
        <v>165.0747048407197</v>
      </c>
      <c r="Y257" s="118">
        <f t="shared" si="119"/>
        <v>150.25847495142679</v>
      </c>
      <c r="DA257" s="129" t="s">
        <v>2748</v>
      </c>
    </row>
    <row r="258" spans="1:105" ht="12.95" customHeight="1" x14ac:dyDescent="0.25">
      <c r="A258" s="121" t="s">
        <v>57</v>
      </c>
      <c r="B258" s="123">
        <f t="shared" ref="B258:Q258" si="120">SUM(B259:B260)</f>
        <v>136.43507684253203</v>
      </c>
      <c r="C258" s="123">
        <f t="shared" si="120"/>
        <v>142.12082409129246</v>
      </c>
      <c r="D258" s="123">
        <f t="shared" si="120"/>
        <v>143.46808090416226</v>
      </c>
      <c r="E258" s="123">
        <f t="shared" si="120"/>
        <v>138.46720900505727</v>
      </c>
      <c r="F258" s="123">
        <f t="shared" si="120"/>
        <v>135.13609220534383</v>
      </c>
      <c r="G258" s="123">
        <f t="shared" si="120"/>
        <v>136.65632745825337</v>
      </c>
      <c r="H258" s="123">
        <f t="shared" si="120"/>
        <v>148.18589354058741</v>
      </c>
      <c r="I258" s="123">
        <f t="shared" si="120"/>
        <v>131.96947531044478</v>
      </c>
      <c r="J258" s="123">
        <f t="shared" si="120"/>
        <v>137.13499182579696</v>
      </c>
      <c r="K258" s="123">
        <f t="shared" si="120"/>
        <v>138.51125298891148</v>
      </c>
      <c r="L258" s="123">
        <f t="shared" si="120"/>
        <v>160.0645597542408</v>
      </c>
      <c r="M258" s="123">
        <f t="shared" si="120"/>
        <v>139.19453669772133</v>
      </c>
      <c r="N258" s="123">
        <f t="shared" si="120"/>
        <v>142.71577409292419</v>
      </c>
      <c r="O258" s="123">
        <f t="shared" si="120"/>
        <v>140.91824241092857</v>
      </c>
      <c r="P258" s="123">
        <f t="shared" si="120"/>
        <v>126.49381735170196</v>
      </c>
      <c r="Q258" s="123">
        <f t="shared" si="120"/>
        <v>126.18046527766933</v>
      </c>
      <c r="R258" s="123">
        <f t="shared" ref="R258:V258" si="121">SUM(R259:R260)</f>
        <v>135.41914484684881</v>
      </c>
      <c r="S258" s="123">
        <f t="shared" si="121"/>
        <v>141.2399267902704</v>
      </c>
      <c r="T258" s="123">
        <f t="shared" si="121"/>
        <v>145.99121424142569</v>
      </c>
      <c r="U258" s="123">
        <f t="shared" si="121"/>
        <v>125.45387090253847</v>
      </c>
      <c r="V258" s="123">
        <f t="shared" si="121"/>
        <v>135.97127221433661</v>
      </c>
      <c r="W258" s="123">
        <f t="shared" ref="W258:Y258" si="122">SUM(W259:W260)</f>
        <v>150.81193085608365</v>
      </c>
      <c r="X258" s="123">
        <f t="shared" si="122"/>
        <v>140.72039154562168</v>
      </c>
      <c r="Y258" s="123">
        <f t="shared" si="122"/>
        <v>129.66751158271478</v>
      </c>
      <c r="DA258" s="130" t="s">
        <v>2749</v>
      </c>
    </row>
    <row r="259" spans="1:105" ht="12" customHeight="1" x14ac:dyDescent="0.25">
      <c r="A259" s="97" t="s">
        <v>51</v>
      </c>
      <c r="B259" s="99">
        <v>135.71611132619219</v>
      </c>
      <c r="C259" s="99">
        <v>141.37838189860648</v>
      </c>
      <c r="D259" s="99">
        <v>142.73957828845212</v>
      </c>
      <c r="E259" s="99">
        <v>137.7694576053959</v>
      </c>
      <c r="F259" s="99">
        <v>134.46686052328337</v>
      </c>
      <c r="G259" s="99">
        <v>135.98805338859242</v>
      </c>
      <c r="H259" s="99">
        <v>147.4639053505914</v>
      </c>
      <c r="I259" s="99">
        <v>131.33406137136905</v>
      </c>
      <c r="J259" s="99">
        <v>136.47907109997226</v>
      </c>
      <c r="K259" s="99">
        <v>137.85094358369346</v>
      </c>
      <c r="L259" s="99">
        <v>159.29096717048645</v>
      </c>
      <c r="M259" s="99">
        <v>138.53416564399126</v>
      </c>
      <c r="N259" s="99">
        <v>142.04015101683282</v>
      </c>
      <c r="O259" s="99">
        <v>140.25254791579096</v>
      </c>
      <c r="P259" s="99">
        <v>125.90987150578452</v>
      </c>
      <c r="Q259" s="99">
        <v>125.59957423142964</v>
      </c>
      <c r="R259" s="99">
        <v>134.79697300595564</v>
      </c>
      <c r="S259" s="99">
        <v>140.59184543462572</v>
      </c>
      <c r="T259" s="99">
        <v>145.3131521699683</v>
      </c>
      <c r="U259" s="99">
        <v>124.87660661995253</v>
      </c>
      <c r="V259" s="99">
        <v>135.34194874422707</v>
      </c>
      <c r="W259" s="99">
        <v>150.11989795992829</v>
      </c>
      <c r="X259" s="99">
        <v>140.09164589479548</v>
      </c>
      <c r="Y259" s="99">
        <v>129.09071764746085</v>
      </c>
      <c r="DA259" s="63" t="s">
        <v>2750</v>
      </c>
    </row>
    <row r="260" spans="1:105" ht="12" customHeight="1" x14ac:dyDescent="0.25">
      <c r="A260" s="97" t="s">
        <v>53</v>
      </c>
      <c r="B260" s="99">
        <v>0.71896551633982697</v>
      </c>
      <c r="C260" s="99">
        <v>0.74244219268598954</v>
      </c>
      <c r="D260" s="99">
        <v>0.72850261571014552</v>
      </c>
      <c r="E260" s="99">
        <v>0.69775139966138511</v>
      </c>
      <c r="F260" s="99">
        <v>0.66923168206044714</v>
      </c>
      <c r="G260" s="99">
        <v>0.66827406966094605</v>
      </c>
      <c r="H260" s="99">
        <v>0.72198818999600833</v>
      </c>
      <c r="I260" s="99">
        <v>0.63541393907572818</v>
      </c>
      <c r="J260" s="99">
        <v>0.6559207258247135</v>
      </c>
      <c r="K260" s="99">
        <v>0.66030940521800385</v>
      </c>
      <c r="L260" s="99">
        <v>0.77359258375433881</v>
      </c>
      <c r="M260" s="99">
        <v>0.66037105373007898</v>
      </c>
      <c r="N260" s="99">
        <v>0.67562307609137273</v>
      </c>
      <c r="O260" s="99">
        <v>0.66569449513760892</v>
      </c>
      <c r="P260" s="99">
        <v>0.58394584591743426</v>
      </c>
      <c r="Q260" s="99">
        <v>0.58089104623969079</v>
      </c>
      <c r="R260" s="99">
        <v>0.62217184089317634</v>
      </c>
      <c r="S260" s="99">
        <v>0.6480813556446855</v>
      </c>
      <c r="T260" s="99">
        <v>0.67806207145737774</v>
      </c>
      <c r="U260" s="99">
        <v>0.57726428258594398</v>
      </c>
      <c r="V260" s="99">
        <v>0.62932347010954204</v>
      </c>
      <c r="W260" s="99">
        <v>0.69203289615536223</v>
      </c>
      <c r="X260" s="99">
        <v>0.6287456508262147</v>
      </c>
      <c r="Y260" s="99">
        <v>0.57679393525393441</v>
      </c>
      <c r="DA260" s="63" t="s">
        <v>2751</v>
      </c>
    </row>
    <row r="261" spans="1:105" ht="12.95" customHeight="1" x14ac:dyDescent="0.25">
      <c r="A261" s="121" t="s">
        <v>92</v>
      </c>
      <c r="B261" s="123">
        <f t="shared" ref="B261:Y261" si="123">B262</f>
        <v>6.2794402386349077E-2</v>
      </c>
      <c r="C261" s="123">
        <f t="shared" si="123"/>
        <v>7.2167277733796012E-2</v>
      </c>
      <c r="D261" s="123">
        <f t="shared" si="123"/>
        <v>5.9625527821211291E-2</v>
      </c>
      <c r="E261" s="123">
        <f t="shared" si="123"/>
        <v>0.11414323363506194</v>
      </c>
      <c r="F261" s="123">
        <f t="shared" si="123"/>
        <v>6.1079338294894016E-2</v>
      </c>
      <c r="G261" s="123">
        <f t="shared" si="123"/>
        <v>7.4286440629597369E-2</v>
      </c>
      <c r="H261" s="123">
        <f t="shared" si="123"/>
        <v>8.8514606823024991E-2</v>
      </c>
      <c r="I261" s="123">
        <f t="shared" si="123"/>
        <v>7.0657629904489969E-2</v>
      </c>
      <c r="J261" s="123">
        <f t="shared" si="123"/>
        <v>7.1797661652235514E-2</v>
      </c>
      <c r="K261" s="123">
        <f t="shared" si="123"/>
        <v>8.8361103121413417E-2</v>
      </c>
      <c r="L261" s="123">
        <f t="shared" si="123"/>
        <v>0.10016160512777143</v>
      </c>
      <c r="M261" s="123">
        <f t="shared" si="123"/>
        <v>9.7755823871347208E-2</v>
      </c>
      <c r="N261" s="123">
        <f t="shared" si="123"/>
        <v>0.11408833963766538</v>
      </c>
      <c r="O261" s="123">
        <f t="shared" si="123"/>
        <v>9.5429822786345236E-2</v>
      </c>
      <c r="P261" s="123">
        <f t="shared" si="123"/>
        <v>8.3753975650712825E-2</v>
      </c>
      <c r="Q261" s="123">
        <f t="shared" si="123"/>
        <v>0.11578720576427094</v>
      </c>
      <c r="R261" s="123">
        <f t="shared" si="123"/>
        <v>0.10926671464316018</v>
      </c>
      <c r="S261" s="123">
        <f t="shared" si="123"/>
        <v>0.11894955032527961</v>
      </c>
      <c r="T261" s="123">
        <f t="shared" si="123"/>
        <v>0.12055273540230754</v>
      </c>
      <c r="U261" s="123">
        <f t="shared" si="123"/>
        <v>0.13451493811194382</v>
      </c>
      <c r="V261" s="123">
        <f t="shared" si="123"/>
        <v>0.11085770171117888</v>
      </c>
      <c r="W261" s="123">
        <f t="shared" si="123"/>
        <v>0.12299369091387097</v>
      </c>
      <c r="X261" s="123">
        <f t="shared" si="123"/>
        <v>0.1148651941185935</v>
      </c>
      <c r="Y261" s="123">
        <f t="shared" si="123"/>
        <v>9.9810800708655764E-2</v>
      </c>
      <c r="DA261" s="130" t="s">
        <v>2752</v>
      </c>
    </row>
    <row r="262" spans="1:105" ht="12" customHeight="1" x14ac:dyDescent="0.25">
      <c r="A262" s="97" t="s">
        <v>53</v>
      </c>
      <c r="B262" s="99">
        <f>RES_hhdet_fecs!B8</f>
        <v>6.2794402386349077E-2</v>
      </c>
      <c r="C262" s="99">
        <f>RES_hhdet_fecs!C8</f>
        <v>7.2167277733796012E-2</v>
      </c>
      <c r="D262" s="99">
        <f>RES_hhdet_fecs!D8</f>
        <v>5.9625527821211291E-2</v>
      </c>
      <c r="E262" s="99">
        <f>RES_hhdet_fecs!E8</f>
        <v>0.11414323363506194</v>
      </c>
      <c r="F262" s="99">
        <f>RES_hhdet_fecs!F8</f>
        <v>6.1079338294894016E-2</v>
      </c>
      <c r="G262" s="99">
        <f>RES_hhdet_fecs!G8</f>
        <v>7.4286440629597369E-2</v>
      </c>
      <c r="H262" s="99">
        <f>RES_hhdet_fecs!H8</f>
        <v>8.8514606823024991E-2</v>
      </c>
      <c r="I262" s="99">
        <f>RES_hhdet_fecs!I8</f>
        <v>7.0657629904489969E-2</v>
      </c>
      <c r="J262" s="99">
        <f>RES_hhdet_fecs!J8</f>
        <v>7.1797661652235514E-2</v>
      </c>
      <c r="K262" s="99">
        <f>RES_hhdet_fecs!K8</f>
        <v>8.8361103121413417E-2</v>
      </c>
      <c r="L262" s="99">
        <f>RES_hhdet_fecs!L8</f>
        <v>0.10016160512777143</v>
      </c>
      <c r="M262" s="99">
        <f>RES_hhdet_fecs!M8</f>
        <v>9.7755823871347208E-2</v>
      </c>
      <c r="N262" s="99">
        <f>RES_hhdet_fecs!N8</f>
        <v>0.11408833963766538</v>
      </c>
      <c r="O262" s="99">
        <f>RES_hhdet_fecs!O8</f>
        <v>9.5429822786345236E-2</v>
      </c>
      <c r="P262" s="99">
        <f>RES_hhdet_fecs!P8</f>
        <v>8.3753975650712825E-2</v>
      </c>
      <c r="Q262" s="99">
        <f>RES_hhdet_fecs!Q8</f>
        <v>0.11578720576427094</v>
      </c>
      <c r="R262" s="99">
        <f>RES_hhdet_fecs!R8</f>
        <v>0.10926671464316018</v>
      </c>
      <c r="S262" s="99">
        <f>RES_hhdet_fecs!S8</f>
        <v>0.11894955032527961</v>
      </c>
      <c r="T262" s="99">
        <f>RES_hhdet_fecs!T8</f>
        <v>0.12055273540230754</v>
      </c>
      <c r="U262" s="99">
        <f>RES_hhdet_fecs!U8</f>
        <v>0.13451493811194382</v>
      </c>
      <c r="V262" s="99">
        <f>RES_hhdet_fecs!V8</f>
        <v>0.11085770171117888</v>
      </c>
      <c r="W262" s="99">
        <f>RES_hhdet_fecs!W8</f>
        <v>0.12299369091387097</v>
      </c>
      <c r="X262" s="99">
        <f>RES_hhdet_fecs!X8</f>
        <v>0.1148651941185935</v>
      </c>
      <c r="Y262" s="99">
        <f>RES_hhdet_fecs!Y8</f>
        <v>9.9810800708655764E-2</v>
      </c>
      <c r="DA262" s="63" t="s">
        <v>2753</v>
      </c>
    </row>
    <row r="263" spans="1:105" ht="12" customHeight="1" x14ac:dyDescent="0.25">
      <c r="A263" s="121" t="s">
        <v>55</v>
      </c>
      <c r="B263" s="123">
        <v>18.126211298114502</v>
      </c>
      <c r="C263" s="123">
        <v>17.474849403027385</v>
      </c>
      <c r="D263" s="123">
        <v>17.863842127255229</v>
      </c>
      <c r="E263" s="123">
        <v>17.990993791879848</v>
      </c>
      <c r="F263" s="123">
        <v>18.09342304504549</v>
      </c>
      <c r="G263" s="123">
        <v>17.666965919710822</v>
      </c>
      <c r="H263" s="123">
        <v>18.209852451002433</v>
      </c>
      <c r="I263" s="123">
        <v>17.539378897243324</v>
      </c>
      <c r="J263" s="123">
        <v>18.058600869180861</v>
      </c>
      <c r="K263" s="123">
        <v>18.314080820701978</v>
      </c>
      <c r="L263" s="123">
        <v>18.686097491524251</v>
      </c>
      <c r="M263" s="123">
        <v>18.531966840051066</v>
      </c>
      <c r="N263" s="123">
        <v>18.340347425322342</v>
      </c>
      <c r="O263" s="123">
        <v>18.245508324870556</v>
      </c>
      <c r="P263" s="123">
        <v>18.164293948230966</v>
      </c>
      <c r="Q263" s="123">
        <v>18.00115750990372</v>
      </c>
      <c r="R263" s="123">
        <v>18.31096097342369</v>
      </c>
      <c r="S263" s="123">
        <v>18.813941194487288</v>
      </c>
      <c r="T263" s="123">
        <v>19.264368431471308</v>
      </c>
      <c r="U263" s="123">
        <v>17.338263899656333</v>
      </c>
      <c r="V263" s="123">
        <v>18.054642126095423</v>
      </c>
      <c r="W263" s="123">
        <v>18.382476819324712</v>
      </c>
      <c r="X263" s="123">
        <v>16.94981440423425</v>
      </c>
      <c r="Y263" s="123">
        <v>14.123953922917421</v>
      </c>
      <c r="DA263" s="130" t="s">
        <v>2754</v>
      </c>
    </row>
    <row r="264" spans="1:105" ht="12" customHeight="1" x14ac:dyDescent="0.25">
      <c r="A264" s="97" t="s">
        <v>143</v>
      </c>
      <c r="B264" s="99">
        <v>15.6821384202459</v>
      </c>
      <c r="C264" s="99">
        <v>15.09415743944502</v>
      </c>
      <c r="D264" s="99">
        <v>16.040892028498117</v>
      </c>
      <c r="E264" s="99">
        <v>15.949625636464566</v>
      </c>
      <c r="F264" s="99">
        <v>16.406109911998072</v>
      </c>
      <c r="G264" s="99">
        <v>16.463864358039871</v>
      </c>
      <c r="H264" s="99">
        <v>17.059048793426776</v>
      </c>
      <c r="I264" s="99">
        <v>16.128578755157207</v>
      </c>
      <c r="J264" s="99">
        <v>17.003322702870438</v>
      </c>
      <c r="K264" s="99">
        <v>17.385173933102426</v>
      </c>
      <c r="L264" s="99">
        <v>17.666307105138895</v>
      </c>
      <c r="M264" s="99">
        <v>17.250973081713177</v>
      </c>
      <c r="N264" s="99">
        <v>17.504621767637119</v>
      </c>
      <c r="O264" s="99">
        <v>17.539122655294161</v>
      </c>
      <c r="P264" s="99">
        <v>17.773513963166536</v>
      </c>
      <c r="Q264" s="99">
        <v>17.61217888237589</v>
      </c>
      <c r="R264" s="99">
        <v>18.07454802319144</v>
      </c>
      <c r="S264" s="99">
        <v>18.779896518682413</v>
      </c>
      <c r="T264" s="99">
        <v>19.457377897774773</v>
      </c>
      <c r="U264" s="99">
        <v>16.607771610975821</v>
      </c>
      <c r="V264" s="99">
        <v>17.544472360272231</v>
      </c>
      <c r="W264" s="99">
        <v>18.046873870786825</v>
      </c>
      <c r="X264" s="99">
        <v>16.085501321943902</v>
      </c>
      <c r="Y264" s="99">
        <v>13.202916043575463</v>
      </c>
      <c r="DA264" s="63" t="s">
        <v>2755</v>
      </c>
    </row>
    <row r="265" spans="1:105" ht="12" customHeight="1" x14ac:dyDescent="0.25">
      <c r="A265" s="97" t="s">
        <v>124</v>
      </c>
      <c r="B265" s="99">
        <v>20.294069710145742</v>
      </c>
      <c r="C265" s="99">
        <v>19.590220378943119</v>
      </c>
      <c r="D265" s="99">
        <v>19.528270574943431</v>
      </c>
      <c r="E265" s="99">
        <v>18.360910510363443</v>
      </c>
      <c r="F265" s="99">
        <v>19.481229169916105</v>
      </c>
      <c r="G265" s="99">
        <v>19.118503248539806</v>
      </c>
      <c r="H265" s="99">
        <v>19.007356829650814</v>
      </c>
      <c r="I265" s="99">
        <v>18.227351493342177</v>
      </c>
      <c r="J265" s="99">
        <v>18.970502874568787</v>
      </c>
      <c r="K265" s="99">
        <v>19.1009515240718</v>
      </c>
      <c r="L265" s="99">
        <v>20.008484464178348</v>
      </c>
      <c r="M265" s="99">
        <v>20.608652198425872</v>
      </c>
      <c r="N265" s="99">
        <v>20.023739252871245</v>
      </c>
      <c r="O265" s="99">
        <v>19.501898975352468</v>
      </c>
      <c r="P265" s="99">
        <v>19.529053130693065</v>
      </c>
      <c r="Q265" s="99">
        <v>17.549306050098508</v>
      </c>
      <c r="R265" s="99">
        <v>18.74826304896386</v>
      </c>
      <c r="S265" s="99">
        <v>17.469809134905358</v>
      </c>
      <c r="T265" s="99">
        <v>18.777627556929989</v>
      </c>
      <c r="U265" s="99">
        <v>17.797597292697713</v>
      </c>
      <c r="V265" s="99">
        <v>18.054420531701822</v>
      </c>
      <c r="W265" s="99">
        <v>17.667169359575905</v>
      </c>
      <c r="X265" s="99">
        <v>18.352741680527281</v>
      </c>
      <c r="Y265" s="99">
        <v>14.596091808130248</v>
      </c>
      <c r="DA265" s="63" t="s">
        <v>2756</v>
      </c>
    </row>
    <row r="266" spans="1:105" ht="12" customHeight="1" x14ac:dyDescent="0.25">
      <c r="A266" s="97" t="s">
        <v>123</v>
      </c>
      <c r="B266" s="99">
        <v>14.730503136176232</v>
      </c>
      <c r="C266" s="99">
        <v>15.163332470603951</v>
      </c>
      <c r="D266" s="99">
        <v>14.877966820553908</v>
      </c>
      <c r="E266" s="99">
        <v>12.91244281659087</v>
      </c>
      <c r="F266" s="99">
        <v>16.656478697605852</v>
      </c>
      <c r="G266" s="99">
        <v>15.529973382819794</v>
      </c>
      <c r="H266" s="99">
        <v>17.250774284233323</v>
      </c>
      <c r="I266" s="99">
        <v>14.833765990462355</v>
      </c>
      <c r="J266" s="99">
        <v>15.99676508589128</v>
      </c>
      <c r="K266" s="99">
        <v>15.430449301461728</v>
      </c>
      <c r="L266" s="99">
        <v>16.239474341965622</v>
      </c>
      <c r="M266" s="99">
        <v>18.247407805706807</v>
      </c>
      <c r="N266" s="99">
        <v>16.877814183651733</v>
      </c>
      <c r="O266" s="99">
        <v>15.856492565736273</v>
      </c>
      <c r="P266" s="99">
        <v>16.36993691772831</v>
      </c>
      <c r="Q266" s="99">
        <v>13.566737013605048</v>
      </c>
      <c r="R266" s="99">
        <v>15.348261337676178</v>
      </c>
      <c r="S266" s="99">
        <v>13.889718509491882</v>
      </c>
      <c r="T266" s="99">
        <v>16.181033237054432</v>
      </c>
      <c r="U266" s="99">
        <v>15.337499339120955</v>
      </c>
      <c r="V266" s="99">
        <v>16.099564653660813</v>
      </c>
      <c r="W266" s="99">
        <v>15.81302527256906</v>
      </c>
      <c r="X266" s="99">
        <v>16.646275288562254</v>
      </c>
      <c r="Y266" s="99">
        <v>13.449285379439276</v>
      </c>
      <c r="DA266" s="63" t="s">
        <v>2757</v>
      </c>
    </row>
    <row r="267" spans="1:105" ht="12" customHeight="1" x14ac:dyDescent="0.25">
      <c r="A267" s="100" t="s">
        <v>50</v>
      </c>
      <c r="B267" s="102">
        <v>5.9457132455354689</v>
      </c>
      <c r="C267" s="102">
        <v>6.7875683338749981</v>
      </c>
      <c r="D267" s="102">
        <v>5.9412168930458087</v>
      </c>
      <c r="E267" s="102">
        <v>4.7079266588232596</v>
      </c>
      <c r="F267" s="102">
        <v>7.1877356497019873</v>
      </c>
      <c r="G267" s="102">
        <v>6.3956053494089353</v>
      </c>
      <c r="H267" s="102">
        <v>7.6913225964654703</v>
      </c>
      <c r="I267" s="102">
        <v>6.6510607105507065</v>
      </c>
      <c r="J267" s="102">
        <v>6.8116049094929769</v>
      </c>
      <c r="K267" s="102">
        <v>6.9011846773787049</v>
      </c>
      <c r="L267" s="102">
        <v>7.4172138046187719</v>
      </c>
      <c r="M267" s="102">
        <v>9.1232721677805326</v>
      </c>
      <c r="N267" s="102">
        <v>8.1863927167227573</v>
      </c>
      <c r="O267" s="102">
        <v>7.8209753073294346</v>
      </c>
      <c r="P267" s="102">
        <v>7.9139667084372389</v>
      </c>
      <c r="Q267" s="102">
        <v>5.8817651428814726</v>
      </c>
      <c r="R267" s="102">
        <v>6.7148980731437788</v>
      </c>
      <c r="S267" s="102">
        <v>5.7084936051088473</v>
      </c>
      <c r="T267" s="102">
        <v>7.049968693919773</v>
      </c>
      <c r="U267" s="102">
        <v>6.6939489772981693</v>
      </c>
      <c r="V267" s="102">
        <v>6.9243211970940228</v>
      </c>
      <c r="W267" s="102">
        <v>6.7230943150895079</v>
      </c>
      <c r="X267" s="102">
        <v>6.1403643158932883</v>
      </c>
      <c r="Y267" s="102">
        <v>4.8149678956295112</v>
      </c>
      <c r="DA267" s="131" t="s">
        <v>2758</v>
      </c>
    </row>
    <row r="268" spans="1:105" ht="12" customHeight="1" x14ac:dyDescent="0.25">
      <c r="A268" s="103" t="s">
        <v>52</v>
      </c>
      <c r="B268" s="105">
        <v>8.7847898906407611</v>
      </c>
      <c r="C268" s="105">
        <v>8.3757641367289555</v>
      </c>
      <c r="D268" s="105">
        <v>8.9367499275080977</v>
      </c>
      <c r="E268" s="105">
        <v>8.2045161577676105</v>
      </c>
      <c r="F268" s="105">
        <v>9.4687430479038621</v>
      </c>
      <c r="G268" s="105">
        <v>9.1343680334108601</v>
      </c>
      <c r="H268" s="105">
        <v>9.5594516877678526</v>
      </c>
      <c r="I268" s="105">
        <v>8.1827052799116498</v>
      </c>
      <c r="J268" s="105">
        <v>9.1851601763983055</v>
      </c>
      <c r="K268" s="105">
        <v>8.5292646240830265</v>
      </c>
      <c r="L268" s="105">
        <v>8.8222605373468461</v>
      </c>
      <c r="M268" s="105">
        <v>9.1241356379262744</v>
      </c>
      <c r="N268" s="105">
        <v>8.6914214669289773</v>
      </c>
      <c r="O268" s="105">
        <v>8.0355172584068395</v>
      </c>
      <c r="P268" s="105">
        <v>8.4559702092910722</v>
      </c>
      <c r="Q268" s="105">
        <v>7.6849718707235759</v>
      </c>
      <c r="R268" s="105">
        <v>8.6333632645323988</v>
      </c>
      <c r="S268" s="105">
        <v>8.1812249043830327</v>
      </c>
      <c r="T268" s="105">
        <v>9.1310645431346575</v>
      </c>
      <c r="U268" s="105">
        <v>8.6435503618227845</v>
      </c>
      <c r="V268" s="105">
        <v>9.1752434565667897</v>
      </c>
      <c r="W268" s="105">
        <v>9.0899309574795488</v>
      </c>
      <c r="X268" s="105">
        <v>10.505910972668964</v>
      </c>
      <c r="Y268" s="105">
        <v>8.6343174838097649</v>
      </c>
      <c r="DA268" s="132" t="s">
        <v>2759</v>
      </c>
    </row>
    <row r="269" spans="1:105" ht="12" customHeight="1" x14ac:dyDescent="0.25">
      <c r="A269" s="106" t="s">
        <v>122</v>
      </c>
      <c r="B269" s="102">
        <v>21.35352965817706</v>
      </c>
      <c r="C269" s="102">
        <v>20.78013632258234</v>
      </c>
      <c r="D269" s="102">
        <v>20.580369196717658</v>
      </c>
      <c r="E269" s="102">
        <v>21.331769175154211</v>
      </c>
      <c r="F269" s="102">
        <v>20.626510117558318</v>
      </c>
      <c r="G269" s="102">
        <v>19.354352041460711</v>
      </c>
      <c r="H269" s="102">
        <v>20.117262907486364</v>
      </c>
      <c r="I269" s="102">
        <v>19.703158842125045</v>
      </c>
      <c r="J269" s="102">
        <v>19.734065972791523</v>
      </c>
      <c r="K269" s="102">
        <v>19.825943139088842</v>
      </c>
      <c r="L269" s="102">
        <v>20.348061106924774</v>
      </c>
      <c r="M269" s="102">
        <v>20.230897489452044</v>
      </c>
      <c r="N269" s="102">
        <v>19.337882283667227</v>
      </c>
      <c r="O269" s="102">
        <v>19.243811404441374</v>
      </c>
      <c r="P269" s="102">
        <v>19.024577008236925</v>
      </c>
      <c r="Q269" s="102">
        <v>19.200162206715142</v>
      </c>
      <c r="R269" s="102">
        <v>19.210664784231863</v>
      </c>
      <c r="S269" s="102">
        <v>19.505563023914391</v>
      </c>
      <c r="T269" s="102">
        <v>19.267996073457596</v>
      </c>
      <c r="U269" s="102">
        <v>18.934668787833846</v>
      </c>
      <c r="V269" s="102">
        <v>19.41811975929323</v>
      </c>
      <c r="W269" s="102">
        <v>18.803823999486642</v>
      </c>
      <c r="X269" s="102">
        <v>18.312088140690772</v>
      </c>
      <c r="Y269" s="102">
        <v>16.510153647340903</v>
      </c>
      <c r="DA269" s="131" t="s">
        <v>2760</v>
      </c>
    </row>
    <row r="270" spans="1:105" ht="12" customHeight="1" x14ac:dyDescent="0.25">
      <c r="A270" s="107" t="s">
        <v>121</v>
      </c>
      <c r="B270" s="105">
        <v>20.314185490972491</v>
      </c>
      <c r="C270" s="105">
        <v>20.315901188596037</v>
      </c>
      <c r="D270" s="105">
        <v>21.215416676392486</v>
      </c>
      <c r="E270" s="105">
        <v>21.514808340001174</v>
      </c>
      <c r="F270" s="105">
        <v>21.774077154832305</v>
      </c>
      <c r="G270" s="105">
        <v>21.409561397716249</v>
      </c>
      <c r="H270" s="105">
        <v>21.074352715259685</v>
      </c>
      <c r="I270" s="105">
        <v>22.65399384260721</v>
      </c>
      <c r="J270" s="105">
        <v>20.948519356415197</v>
      </c>
      <c r="K270" s="105">
        <v>20.192169408721686</v>
      </c>
      <c r="L270" s="105">
        <v>20.260201168994445</v>
      </c>
      <c r="M270" s="105">
        <v>21.191539381545994</v>
      </c>
      <c r="N270" s="105">
        <v>20.278833943811581</v>
      </c>
      <c r="O270" s="105">
        <v>19.59467765910296</v>
      </c>
      <c r="P270" s="105">
        <v>18.205776642565684</v>
      </c>
      <c r="Q270" s="105">
        <v>18.106246500909144</v>
      </c>
      <c r="R270" s="105">
        <v>17.980725190575519</v>
      </c>
      <c r="S270" s="105">
        <v>18.457859825566953</v>
      </c>
      <c r="T270" s="105">
        <v>18.665048998507068</v>
      </c>
      <c r="U270" s="105">
        <v>18.344606297722251</v>
      </c>
      <c r="V270" s="105">
        <v>18.807056029690454</v>
      </c>
      <c r="W270" s="105">
        <v>19.88199536977076</v>
      </c>
      <c r="X270" s="105">
        <v>20.571678619233381</v>
      </c>
      <c r="Y270" s="105">
        <v>17.583322762885505</v>
      </c>
      <c r="DA270" s="132" t="s">
        <v>2761</v>
      </c>
    </row>
    <row r="271" spans="1:105" ht="12" customHeight="1" x14ac:dyDescent="0.25">
      <c r="A271" s="108" t="s">
        <v>53</v>
      </c>
      <c r="B271" s="99">
        <v>9.6778210251399166</v>
      </c>
      <c r="C271" s="99">
        <v>9.4176739766389854</v>
      </c>
      <c r="D271" s="99">
        <v>10.082212239714346</v>
      </c>
      <c r="E271" s="99">
        <v>10.387905746325174</v>
      </c>
      <c r="F271" s="99">
        <v>11.025786213502986</v>
      </c>
      <c r="G271" s="99">
        <v>10.741302456422485</v>
      </c>
      <c r="H271" s="99">
        <v>10.41443711386888</v>
      </c>
      <c r="I271" s="99">
        <v>12.356188501147541</v>
      </c>
      <c r="J271" s="99">
        <v>10.826512886860746</v>
      </c>
      <c r="K271" s="99">
        <v>10.911160144944605</v>
      </c>
      <c r="L271" s="99">
        <v>11.119195766684873</v>
      </c>
      <c r="M271" s="99">
        <v>11.915031535533696</v>
      </c>
      <c r="N271" s="99">
        <v>11.438166958112971</v>
      </c>
      <c r="O271" s="99">
        <v>11.455998203415817</v>
      </c>
      <c r="P271" s="99">
        <v>10.256599903566354</v>
      </c>
      <c r="Q271" s="99">
        <v>10.119053591132369</v>
      </c>
      <c r="R271" s="99">
        <v>9.9797149064054107</v>
      </c>
      <c r="S271" s="99">
        <v>10.260450122812447</v>
      </c>
      <c r="T271" s="99">
        <v>10.425271554265457</v>
      </c>
      <c r="U271" s="99">
        <v>10.063070688263391</v>
      </c>
      <c r="V271" s="99">
        <v>10.132013109962969</v>
      </c>
      <c r="W271" s="99">
        <v>10.896908985000225</v>
      </c>
      <c r="X271" s="99">
        <v>10.590947599458746</v>
      </c>
      <c r="Y271" s="99">
        <v>8.2690890179641752</v>
      </c>
      <c r="DA271" s="63" t="s">
        <v>2762</v>
      </c>
    </row>
    <row r="272" spans="1:105" ht="12" customHeight="1" x14ac:dyDescent="0.25">
      <c r="A272" s="108" t="s">
        <v>52</v>
      </c>
      <c r="B272" s="99">
        <v>10.636364465832575</v>
      </c>
      <c r="C272" s="99">
        <v>10.898227211957055</v>
      </c>
      <c r="D272" s="99">
        <v>11.133204436678144</v>
      </c>
      <c r="E272" s="99">
        <v>11.126902593676002</v>
      </c>
      <c r="F272" s="99">
        <v>10.748290941329321</v>
      </c>
      <c r="G272" s="99">
        <v>10.668258941293766</v>
      </c>
      <c r="H272" s="99">
        <v>10.659915601390805</v>
      </c>
      <c r="I272" s="99">
        <v>10.297805341459668</v>
      </c>
      <c r="J272" s="99">
        <v>10.122006469554453</v>
      </c>
      <c r="K272" s="99">
        <v>9.2810092637770829</v>
      </c>
      <c r="L272" s="99">
        <v>9.1410054023095704</v>
      </c>
      <c r="M272" s="99">
        <v>9.2765078460123007</v>
      </c>
      <c r="N272" s="99">
        <v>8.8406669856986095</v>
      </c>
      <c r="O272" s="99">
        <v>8.1386794556871411</v>
      </c>
      <c r="P272" s="99">
        <v>7.9491767389993324</v>
      </c>
      <c r="Q272" s="99">
        <v>7.9871929097767813</v>
      </c>
      <c r="R272" s="99">
        <v>8.0010102841701105</v>
      </c>
      <c r="S272" s="99">
        <v>8.1974097027545056</v>
      </c>
      <c r="T272" s="99">
        <v>8.239777444241609</v>
      </c>
      <c r="U272" s="99">
        <v>8.281535609458869</v>
      </c>
      <c r="V272" s="99">
        <v>8.6750429197274848</v>
      </c>
      <c r="W272" s="99">
        <v>8.9850863847705345</v>
      </c>
      <c r="X272" s="99">
        <v>9.9807310197746375</v>
      </c>
      <c r="Y272" s="99">
        <v>9.3142337449213297</v>
      </c>
      <c r="DA272" s="63" t="s">
        <v>2763</v>
      </c>
    </row>
    <row r="273" spans="1:105" ht="12" customHeight="1" x14ac:dyDescent="0.25">
      <c r="A273" s="121" t="s">
        <v>54</v>
      </c>
      <c r="B273" s="123">
        <v>7.6118209242820853</v>
      </c>
      <c r="C273" s="123">
        <v>7.5307923348403456</v>
      </c>
      <c r="D273" s="123">
        <v>7.7628276621709791</v>
      </c>
      <c r="E273" s="123">
        <v>9.6171069906757189</v>
      </c>
      <c r="F273" s="123">
        <v>9.4677196328404261</v>
      </c>
      <c r="G273" s="123">
        <v>9.0110404855030382</v>
      </c>
      <c r="H273" s="123">
        <v>9.4428527181721265</v>
      </c>
      <c r="I273" s="123">
        <v>9.2309233347360653</v>
      </c>
      <c r="J273" s="123">
        <v>9.4657001865321249</v>
      </c>
      <c r="K273" s="123">
        <v>9.5264602274224135</v>
      </c>
      <c r="L273" s="123">
        <v>9.8249947088751046</v>
      </c>
      <c r="M273" s="123">
        <v>9.2438169818757849</v>
      </c>
      <c r="N273" s="123">
        <v>9.182118720337284</v>
      </c>
      <c r="O273" s="123">
        <v>8.9032155530947215</v>
      </c>
      <c r="P273" s="123">
        <v>8.5960965675544507</v>
      </c>
      <c r="Q273" s="123">
        <v>8.5480747857464063</v>
      </c>
      <c r="R273" s="123">
        <v>8.5808205152908368</v>
      </c>
      <c r="S273" s="123">
        <v>8.7566699108848578</v>
      </c>
      <c r="T273" s="123">
        <v>8.7951167149876834</v>
      </c>
      <c r="U273" s="123">
        <v>8.7765342924392868</v>
      </c>
      <c r="V273" s="123">
        <v>8.7657268385345439</v>
      </c>
      <c r="W273" s="123">
        <v>8.735206658029842</v>
      </c>
      <c r="X273" s="123">
        <v>7.2896336967451703</v>
      </c>
      <c r="Y273" s="123">
        <v>6.3671986450859333</v>
      </c>
      <c r="DA273" s="130" t="s">
        <v>2764</v>
      </c>
    </row>
    <row r="274" spans="1:105" ht="12" customHeight="1" x14ac:dyDescent="0.25">
      <c r="A274" s="97" t="s">
        <v>51</v>
      </c>
      <c r="B274" s="99">
        <v>7.7205150034660885</v>
      </c>
      <c r="C274" s="99">
        <v>7.1045999260647266</v>
      </c>
      <c r="D274" s="99">
        <v>8.5208891649310701</v>
      </c>
      <c r="E274" s="99">
        <v>10.029934288969784</v>
      </c>
      <c r="F274" s="99">
        <v>10.036082857555055</v>
      </c>
      <c r="G274" s="99">
        <v>9.8985255159531107</v>
      </c>
      <c r="H274" s="99">
        <v>10.444429520737453</v>
      </c>
      <c r="I274" s="99">
        <v>9.9264557817512404</v>
      </c>
      <c r="J274" s="99">
        <v>10.556915756791449</v>
      </c>
      <c r="K274" s="99">
        <v>10.478358211651209</v>
      </c>
      <c r="L274" s="99">
        <v>10.689520588109417</v>
      </c>
      <c r="M274" s="99">
        <v>10.345579686775514</v>
      </c>
      <c r="N274" s="99">
        <v>10.185605177033491</v>
      </c>
      <c r="O274" s="99">
        <v>9.6693347160640055</v>
      </c>
      <c r="P274" s="99">
        <v>9.7109309318384529</v>
      </c>
      <c r="Q274" s="99">
        <v>9.5132660574814025</v>
      </c>
      <c r="R274" s="99">
        <v>9.6297224673437505</v>
      </c>
      <c r="S274" s="99">
        <v>10.131214181015674</v>
      </c>
      <c r="T274" s="99">
        <v>10.149477213548259</v>
      </c>
      <c r="U274" s="99">
        <v>9.4156259205759056</v>
      </c>
      <c r="V274" s="99">
        <v>10.267630619598325</v>
      </c>
      <c r="W274" s="99">
        <v>9.8567077959912197</v>
      </c>
      <c r="X274" s="99">
        <v>7.4641145351797196</v>
      </c>
      <c r="Y274" s="99">
        <v>6.9250457947210462</v>
      </c>
      <c r="DA274" s="63" t="s">
        <v>2765</v>
      </c>
    </row>
    <row r="275" spans="1:105" ht="12" customHeight="1" x14ac:dyDescent="0.25">
      <c r="A275" s="97" t="s">
        <v>50</v>
      </c>
      <c r="B275" s="99">
        <v>7.661507124214741</v>
      </c>
      <c r="C275" s="99">
        <v>7.7449443421623618</v>
      </c>
      <c r="D275" s="99">
        <v>8.2077624268540674</v>
      </c>
      <c r="E275" s="99">
        <v>10.337111670314542</v>
      </c>
      <c r="F275" s="99">
        <v>10.298497224775476</v>
      </c>
      <c r="G275" s="99">
        <v>10.042663461933952</v>
      </c>
      <c r="H275" s="99">
        <v>10.158339995247431</v>
      </c>
      <c r="I275" s="99">
        <v>10.478471083991936</v>
      </c>
      <c r="J275" s="99">
        <v>10.678393881603776</v>
      </c>
      <c r="K275" s="99">
        <v>10.936655040664384</v>
      </c>
      <c r="L275" s="99">
        <v>11.059752025796669</v>
      </c>
      <c r="M275" s="99">
        <v>10.582937524185757</v>
      </c>
      <c r="N275" s="99">
        <v>10.530627876592762</v>
      </c>
      <c r="O275" s="99">
        <v>10.0252435963599</v>
      </c>
      <c r="P275" s="99">
        <v>9.9081052303881716</v>
      </c>
      <c r="Q275" s="99">
        <v>9.8069883387944419</v>
      </c>
      <c r="R275" s="99">
        <v>9.8372779258307332</v>
      </c>
      <c r="S275" s="99">
        <v>9.9495395950757697</v>
      </c>
      <c r="T275" s="99">
        <v>10.247651125864795</v>
      </c>
      <c r="U275" s="99">
        <v>10.626444716598449</v>
      </c>
      <c r="V275" s="99">
        <v>9.9404912875804357</v>
      </c>
      <c r="W275" s="99">
        <v>9.3872092514778949</v>
      </c>
      <c r="X275" s="99">
        <v>8.1071028049223735</v>
      </c>
      <c r="Y275" s="99">
        <v>6.5877757759407034</v>
      </c>
      <c r="DA275" s="63" t="s">
        <v>2766</v>
      </c>
    </row>
    <row r="276" spans="1:105" ht="12" customHeight="1" x14ac:dyDescent="0.25">
      <c r="A276" s="109" t="s">
        <v>120</v>
      </c>
      <c r="B276" s="110">
        <v>7.5275801856594411</v>
      </c>
      <c r="C276" s="110">
        <v>7.4788984887401719</v>
      </c>
      <c r="D276" s="110">
        <v>7.0504640701033345</v>
      </c>
      <c r="E276" s="110">
        <v>8.8562771618747451</v>
      </c>
      <c r="F276" s="110">
        <v>8.5985837611320299</v>
      </c>
      <c r="G276" s="110">
        <v>7.8378590853500727</v>
      </c>
      <c r="H276" s="110">
        <v>8.486879524923113</v>
      </c>
      <c r="I276" s="110">
        <v>7.9226885205464308</v>
      </c>
      <c r="J276" s="110">
        <v>8.0786288366878356</v>
      </c>
      <c r="K276" s="110">
        <v>8.093956232440636</v>
      </c>
      <c r="L276" s="110">
        <v>8.6393606715242282</v>
      </c>
      <c r="M276" s="110">
        <v>7.9505228093777962</v>
      </c>
      <c r="N276" s="110">
        <v>7.9120780881222634</v>
      </c>
      <c r="O276" s="110">
        <v>7.8683614632113006</v>
      </c>
      <c r="P276" s="110">
        <v>7.2733520467669983</v>
      </c>
      <c r="Q276" s="110">
        <v>7.2932720844695158</v>
      </c>
      <c r="R276" s="110">
        <v>7.2872963434414713</v>
      </c>
      <c r="S276" s="110">
        <v>7.3801322393036264</v>
      </c>
      <c r="T276" s="110">
        <v>7.1967437015455173</v>
      </c>
      <c r="U276" s="110">
        <v>7.040455192445755</v>
      </c>
      <c r="V276" s="110">
        <v>7.2179429885009583</v>
      </c>
      <c r="W276" s="110">
        <v>7.7800547614482589</v>
      </c>
      <c r="X276" s="110">
        <v>6.409034031799373</v>
      </c>
      <c r="Y276" s="110">
        <v>5.7948230286672171</v>
      </c>
      <c r="DA276" s="60" t="s">
        <v>2767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98.736199599918564</v>
      </c>
      <c r="C278" s="118">
        <f t="shared" si="124"/>
        <v>102.09855685750448</v>
      </c>
      <c r="D278" s="118">
        <f t="shared" si="124"/>
        <v>103.11691305657043</v>
      </c>
      <c r="E278" s="118">
        <f t="shared" si="124"/>
        <v>102.08039014570294</v>
      </c>
      <c r="F278" s="118">
        <f t="shared" si="124"/>
        <v>100.35523797925501</v>
      </c>
      <c r="G278" s="118">
        <f t="shared" si="124"/>
        <v>101.53996254464606</v>
      </c>
      <c r="H278" s="118">
        <f t="shared" si="124"/>
        <v>110.15859092352875</v>
      </c>
      <c r="I278" s="118">
        <f t="shared" si="124"/>
        <v>100.50438041585791</v>
      </c>
      <c r="J278" s="118">
        <f t="shared" si="124"/>
        <v>104.87146652417466</v>
      </c>
      <c r="K278" s="118">
        <f t="shared" si="124"/>
        <v>106.97123305352599</v>
      </c>
      <c r="L278" s="118">
        <f t="shared" si="124"/>
        <v>122.65881471271247</v>
      </c>
      <c r="M278" s="118">
        <f t="shared" si="124"/>
        <v>109.5097332398412</v>
      </c>
      <c r="N278" s="118">
        <f t="shared" si="124"/>
        <v>112.62483672353572</v>
      </c>
      <c r="O278" s="118">
        <f t="shared" si="124"/>
        <v>112.19447461664596</v>
      </c>
      <c r="P278" s="118">
        <f t="shared" si="124"/>
        <v>102.55848700694312</v>
      </c>
      <c r="Q278" s="118">
        <f t="shared" si="124"/>
        <v>102.85179679317481</v>
      </c>
      <c r="R278" s="118">
        <f t="shared" ref="R278:V278" si="125">R279+R282+R284+R294</f>
        <v>109.6364000054146</v>
      </c>
      <c r="S278" s="118">
        <f t="shared" si="125"/>
        <v>114.86415401471336</v>
      </c>
      <c r="T278" s="118">
        <f t="shared" si="125"/>
        <v>119.22785007059139</v>
      </c>
      <c r="U278" s="118">
        <f t="shared" si="125"/>
        <v>104.95701552593626</v>
      </c>
      <c r="V278" s="118">
        <f t="shared" si="125"/>
        <v>113.92956415856095</v>
      </c>
      <c r="W278" s="118">
        <f t="shared" ref="W278:Y278" si="126">W279+W282+W284+W294</f>
        <v>125.52751031129493</v>
      </c>
      <c r="X278" s="118">
        <f t="shared" si="126"/>
        <v>117.32670623979092</v>
      </c>
      <c r="Y278" s="118">
        <f t="shared" si="126"/>
        <v>109.22981741002819</v>
      </c>
      <c r="DA278" s="129" t="s">
        <v>2916</v>
      </c>
    </row>
    <row r="279" spans="1:105" ht="12" customHeight="1" x14ac:dyDescent="0.25">
      <c r="A279" s="121" t="s">
        <v>57</v>
      </c>
      <c r="B279" s="123">
        <f t="shared" ref="B279:Q279" si="127">SUM(B280:B281)</f>
        <v>82.313519673115266</v>
      </c>
      <c r="C279" s="123">
        <f t="shared" si="127"/>
        <v>86.066986696325856</v>
      </c>
      <c r="D279" s="123">
        <f t="shared" si="127"/>
        <v>86.720930200231365</v>
      </c>
      <c r="E279" s="123">
        <f t="shared" si="127"/>
        <v>84.163088070826888</v>
      </c>
      <c r="F279" s="123">
        <f t="shared" si="127"/>
        <v>82.475412083814319</v>
      </c>
      <c r="G279" s="123">
        <f t="shared" si="127"/>
        <v>84.137844432811931</v>
      </c>
      <c r="H279" s="123">
        <f t="shared" si="127"/>
        <v>91.939771365367449</v>
      </c>
      <c r="I279" s="123">
        <f t="shared" si="127"/>
        <v>82.779194142472349</v>
      </c>
      <c r="J279" s="123">
        <f t="shared" si="127"/>
        <v>86.568539016633281</v>
      </c>
      <c r="K279" s="123">
        <f t="shared" si="127"/>
        <v>88.242897428922745</v>
      </c>
      <c r="L279" s="123">
        <f t="shared" si="127"/>
        <v>103.27350638149743</v>
      </c>
      <c r="M279" s="123">
        <f t="shared" si="127"/>
        <v>90.456274240913061</v>
      </c>
      <c r="N279" s="123">
        <f t="shared" si="127"/>
        <v>93.569857928865758</v>
      </c>
      <c r="O279" s="123">
        <f t="shared" si="127"/>
        <v>93.320133541933473</v>
      </c>
      <c r="P279" s="123">
        <f t="shared" si="127"/>
        <v>83.956614545030291</v>
      </c>
      <c r="Q279" s="123">
        <f t="shared" si="127"/>
        <v>84.160763424355068</v>
      </c>
      <c r="R279" s="123">
        <f t="shared" ref="R279:V279" si="128">SUM(R280:R281)</f>
        <v>90.581275310438699</v>
      </c>
      <c r="S279" s="123">
        <f t="shared" si="128"/>
        <v>95.110527169158118</v>
      </c>
      <c r="T279" s="123">
        <f t="shared" si="128"/>
        <v>98.913301887252302</v>
      </c>
      <c r="U279" s="123">
        <f t="shared" si="128"/>
        <v>85.753193966800069</v>
      </c>
      <c r="V279" s="123">
        <f t="shared" si="128"/>
        <v>94.074671961620012</v>
      </c>
      <c r="W279" s="123">
        <f t="shared" ref="W279:Y279" si="129">SUM(W280:W281)</f>
        <v>105.1402246934265</v>
      </c>
      <c r="X279" s="123">
        <f t="shared" si="129"/>
        <v>98.904384135921362</v>
      </c>
      <c r="Y279" s="123">
        <f t="shared" si="129"/>
        <v>93.450894793625693</v>
      </c>
      <c r="DA279" s="130" t="s">
        <v>2917</v>
      </c>
    </row>
    <row r="280" spans="1:105" ht="12" customHeight="1" x14ac:dyDescent="0.25">
      <c r="A280" s="97" t="s">
        <v>51</v>
      </c>
      <c r="B280" s="99">
        <v>81.594554156775445</v>
      </c>
      <c r="C280" s="99">
        <v>85.324544503639871</v>
      </c>
      <c r="D280" s="99">
        <v>85.992427584521224</v>
      </c>
      <c r="E280" s="99">
        <v>83.465336671165502</v>
      </c>
      <c r="F280" s="99">
        <v>81.806180401753878</v>
      </c>
      <c r="G280" s="99">
        <v>83.469570363150979</v>
      </c>
      <c r="H280" s="99">
        <v>91.217783175371437</v>
      </c>
      <c r="I280" s="99">
        <v>82.143780203396616</v>
      </c>
      <c r="J280" s="99">
        <v>85.912618290808567</v>
      </c>
      <c r="K280" s="99">
        <v>87.582588023704744</v>
      </c>
      <c r="L280" s="99">
        <v>102.49991379774309</v>
      </c>
      <c r="M280" s="99">
        <v>89.795903187182986</v>
      </c>
      <c r="N280" s="99">
        <v>92.894234852774389</v>
      </c>
      <c r="O280" s="99">
        <v>92.654439046795858</v>
      </c>
      <c r="P280" s="99">
        <v>83.37266869911285</v>
      </c>
      <c r="Q280" s="99">
        <v>83.579872378115383</v>
      </c>
      <c r="R280" s="99">
        <v>89.959103469545525</v>
      </c>
      <c r="S280" s="99">
        <v>94.462445813513426</v>
      </c>
      <c r="T280" s="99">
        <v>98.235239815794927</v>
      </c>
      <c r="U280" s="99">
        <v>85.175929684214125</v>
      </c>
      <c r="V280" s="99">
        <v>93.445348491510472</v>
      </c>
      <c r="W280" s="99">
        <v>104.44819179727114</v>
      </c>
      <c r="X280" s="99">
        <v>98.275638485095143</v>
      </c>
      <c r="Y280" s="99">
        <v>92.874100858371762</v>
      </c>
      <c r="DA280" s="63" t="s">
        <v>2918</v>
      </c>
    </row>
    <row r="281" spans="1:105" ht="12" customHeight="1" x14ac:dyDescent="0.25">
      <c r="A281" s="97" t="s">
        <v>53</v>
      </c>
      <c r="B281" s="99">
        <v>0.71896551633982697</v>
      </c>
      <c r="C281" s="99">
        <v>0.74244219268598954</v>
      </c>
      <c r="D281" s="99">
        <v>0.72850261571014552</v>
      </c>
      <c r="E281" s="99">
        <v>0.69775139966138511</v>
      </c>
      <c r="F281" s="99">
        <v>0.66923168206044714</v>
      </c>
      <c r="G281" s="99">
        <v>0.66827406966094605</v>
      </c>
      <c r="H281" s="99">
        <v>0.72198818999600833</v>
      </c>
      <c r="I281" s="99">
        <v>0.63541393907572818</v>
      </c>
      <c r="J281" s="99">
        <v>0.6559207258247135</v>
      </c>
      <c r="K281" s="99">
        <v>0.66030940521800385</v>
      </c>
      <c r="L281" s="99">
        <v>0.77359258375433881</v>
      </c>
      <c r="M281" s="99">
        <v>0.66037105373007898</v>
      </c>
      <c r="N281" s="99">
        <v>0.67562307609137273</v>
      </c>
      <c r="O281" s="99">
        <v>0.66569449513760892</v>
      </c>
      <c r="P281" s="99">
        <v>0.58394584591743426</v>
      </c>
      <c r="Q281" s="99">
        <v>0.58089104623969079</v>
      </c>
      <c r="R281" s="99">
        <v>0.62217184089317634</v>
      </c>
      <c r="S281" s="99">
        <v>0.6480813556446855</v>
      </c>
      <c r="T281" s="99">
        <v>0.67806207145737774</v>
      </c>
      <c r="U281" s="99">
        <v>0.57726428258594398</v>
      </c>
      <c r="V281" s="99">
        <v>0.62932347010954204</v>
      </c>
      <c r="W281" s="99">
        <v>0.69203289615536223</v>
      </c>
      <c r="X281" s="99">
        <v>0.6287456508262147</v>
      </c>
      <c r="Y281" s="99">
        <v>0.57679393525393441</v>
      </c>
      <c r="DA281" s="63" t="s">
        <v>2919</v>
      </c>
    </row>
    <row r="282" spans="1:105" ht="12" customHeight="1" x14ac:dyDescent="0.25">
      <c r="A282" s="121" t="s">
        <v>92</v>
      </c>
      <c r="B282" s="123">
        <f t="shared" ref="B282:Y282" si="130">B283</f>
        <v>0.11242583129777857</v>
      </c>
      <c r="C282" s="123">
        <f t="shared" si="130"/>
        <v>0.13513996166315195</v>
      </c>
      <c r="D282" s="123">
        <f t="shared" si="130"/>
        <v>0.11698613125071508</v>
      </c>
      <c r="E282" s="123">
        <f t="shared" si="130"/>
        <v>0.23229359589956747</v>
      </c>
      <c r="F282" s="123">
        <f t="shared" si="130"/>
        <v>0.13247001849936357</v>
      </c>
      <c r="G282" s="123">
        <f t="shared" si="130"/>
        <v>0.17262438579365444</v>
      </c>
      <c r="H282" s="123">
        <f t="shared" si="130"/>
        <v>0.21951409836538177</v>
      </c>
      <c r="I282" s="123">
        <f t="shared" si="130"/>
        <v>0.18120309875507137</v>
      </c>
      <c r="J282" s="123">
        <f t="shared" si="130"/>
        <v>0.19060024953451099</v>
      </c>
      <c r="K282" s="123">
        <f t="shared" si="130"/>
        <v>0.24266892249864261</v>
      </c>
      <c r="L282" s="123">
        <f t="shared" si="130"/>
        <v>0.28689849456268912</v>
      </c>
      <c r="M282" s="123">
        <f t="shared" si="130"/>
        <v>0.29132011558210991</v>
      </c>
      <c r="N282" s="123">
        <f t="shared" si="130"/>
        <v>0.35184858687837106</v>
      </c>
      <c r="O282" s="123">
        <f t="shared" si="130"/>
        <v>0.30916068137973141</v>
      </c>
      <c r="P282" s="123">
        <f t="shared" si="130"/>
        <v>0.28104422461827427</v>
      </c>
      <c r="Q282" s="123">
        <f t="shared" si="130"/>
        <v>0.39515283023678133</v>
      </c>
      <c r="R282" s="123">
        <f t="shared" si="130"/>
        <v>0.38140510675513095</v>
      </c>
      <c r="S282" s="123">
        <f t="shared" si="130"/>
        <v>0.42581003020614494</v>
      </c>
      <c r="T282" s="123">
        <f t="shared" si="130"/>
        <v>0.44151520115253468</v>
      </c>
      <c r="U282" s="123">
        <f t="shared" si="130"/>
        <v>0.50027553039121497</v>
      </c>
      <c r="V282" s="123">
        <f t="shared" si="130"/>
        <v>0.41444219463292015</v>
      </c>
      <c r="W282" s="123">
        <f t="shared" si="130"/>
        <v>0.46290536351032097</v>
      </c>
      <c r="X282" s="123">
        <f t="shared" si="130"/>
        <v>0.43530320817307766</v>
      </c>
      <c r="Y282" s="123">
        <f t="shared" si="130"/>
        <v>0.38358938693770894</v>
      </c>
      <c r="DA282" s="130" t="s">
        <v>2920</v>
      </c>
    </row>
    <row r="283" spans="1:105" ht="12" customHeight="1" x14ac:dyDescent="0.25">
      <c r="A283" s="97" t="s">
        <v>53</v>
      </c>
      <c r="B283" s="99">
        <f>RES_hhdet_tess!B8</f>
        <v>0.11242583129777857</v>
      </c>
      <c r="C283" s="99">
        <f>RES_hhdet_tess!C8</f>
        <v>0.13513996166315195</v>
      </c>
      <c r="D283" s="99">
        <f>RES_hhdet_tess!D8</f>
        <v>0.11698613125071508</v>
      </c>
      <c r="E283" s="99">
        <f>RES_hhdet_tess!E8</f>
        <v>0.23229359589956747</v>
      </c>
      <c r="F283" s="99">
        <f>RES_hhdet_tess!F8</f>
        <v>0.13247001849936357</v>
      </c>
      <c r="G283" s="99">
        <f>RES_hhdet_tess!G8</f>
        <v>0.17262438579365444</v>
      </c>
      <c r="H283" s="99">
        <f>RES_hhdet_tess!H8</f>
        <v>0.21951409836538177</v>
      </c>
      <c r="I283" s="99">
        <f>RES_hhdet_tess!I8</f>
        <v>0.18120309875507137</v>
      </c>
      <c r="J283" s="99">
        <f>RES_hhdet_tess!J8</f>
        <v>0.19060024953451099</v>
      </c>
      <c r="K283" s="99">
        <f>RES_hhdet_tess!K8</f>
        <v>0.24266892249864261</v>
      </c>
      <c r="L283" s="99">
        <f>RES_hhdet_tess!L8</f>
        <v>0.28689849456268912</v>
      </c>
      <c r="M283" s="99">
        <f>RES_hhdet_tess!M8</f>
        <v>0.29132011558210991</v>
      </c>
      <c r="N283" s="99">
        <f>RES_hhdet_tess!N8</f>
        <v>0.35184858687837106</v>
      </c>
      <c r="O283" s="99">
        <f>RES_hhdet_tess!O8</f>
        <v>0.30916068137973141</v>
      </c>
      <c r="P283" s="99">
        <f>RES_hhdet_tess!P8</f>
        <v>0.28104422461827427</v>
      </c>
      <c r="Q283" s="99">
        <f>RES_hhdet_tess!Q8</f>
        <v>0.39515283023678133</v>
      </c>
      <c r="R283" s="99">
        <f>RES_hhdet_tess!R8</f>
        <v>0.38140510675513095</v>
      </c>
      <c r="S283" s="99">
        <f>RES_hhdet_tess!S8</f>
        <v>0.42581003020614494</v>
      </c>
      <c r="T283" s="99">
        <f>RES_hhdet_tess!T8</f>
        <v>0.44151520115253468</v>
      </c>
      <c r="U283" s="99">
        <f>RES_hhdet_tess!U8</f>
        <v>0.50027553039121497</v>
      </c>
      <c r="V283" s="99">
        <f>RES_hhdet_tess!V8</f>
        <v>0.41444219463292015</v>
      </c>
      <c r="W283" s="99">
        <f>RES_hhdet_tess!W8</f>
        <v>0.46290536351032097</v>
      </c>
      <c r="X283" s="99">
        <f>RES_hhdet_tess!X8</f>
        <v>0.43530320817307766</v>
      </c>
      <c r="Y283" s="99">
        <f>RES_hhdet_tess!Y8</f>
        <v>0.38358938693770894</v>
      </c>
      <c r="DA283" s="63" t="s">
        <v>2921</v>
      </c>
    </row>
    <row r="284" spans="1:105" ht="12" customHeight="1" x14ac:dyDescent="0.25">
      <c r="A284" s="121" t="s">
        <v>55</v>
      </c>
      <c r="B284" s="123">
        <v>11.352035880305646</v>
      </c>
      <c r="C284" s="123">
        <v>10.98790991113761</v>
      </c>
      <c r="D284" s="123">
        <v>11.261476030699667</v>
      </c>
      <c r="E284" s="123">
        <v>11.409124362446631</v>
      </c>
      <c r="F284" s="123">
        <v>11.547355439381361</v>
      </c>
      <c r="G284" s="123">
        <v>11.347410400249784</v>
      </c>
      <c r="H284" s="123">
        <v>11.798968271005386</v>
      </c>
      <c r="I284" s="123">
        <v>11.504161808891091</v>
      </c>
      <c r="J284" s="123">
        <v>11.909371945759036</v>
      </c>
      <c r="K284" s="123">
        <v>12.221582562158748</v>
      </c>
      <c r="L284" s="123">
        <v>12.58287669570618</v>
      </c>
      <c r="M284" s="123">
        <v>12.629044575018156</v>
      </c>
      <c r="N284" s="123">
        <v>12.601652118290531</v>
      </c>
      <c r="O284" s="123">
        <v>12.624666115582009</v>
      </c>
      <c r="P284" s="123">
        <v>12.614434467167685</v>
      </c>
      <c r="Q284" s="123">
        <v>12.608527911005035</v>
      </c>
      <c r="R284" s="123">
        <v>12.94765381567211</v>
      </c>
      <c r="S284" s="123">
        <v>13.459223279858069</v>
      </c>
      <c r="T284" s="123">
        <v>13.969612473878627</v>
      </c>
      <c r="U284" s="123">
        <v>12.79077035983885</v>
      </c>
      <c r="V284" s="123">
        <v>13.482604014801554</v>
      </c>
      <c r="W284" s="123">
        <v>13.881718504333699</v>
      </c>
      <c r="X284" s="123">
        <v>12.961867568017166</v>
      </c>
      <c r="Y284" s="123">
        <v>11.036277517308518</v>
      </c>
      <c r="DA284" s="130" t="s">
        <v>2922</v>
      </c>
    </row>
    <row r="285" spans="1:105" ht="12" customHeight="1" x14ac:dyDescent="0.25">
      <c r="A285" s="97" t="s">
        <v>143</v>
      </c>
      <c r="B285" s="99">
        <v>9.4818321471082374</v>
      </c>
      <c r="C285" s="99">
        <v>9.1705014986045992</v>
      </c>
      <c r="D285" s="99">
        <v>9.8167719204258344</v>
      </c>
      <c r="E285" s="99">
        <v>9.8107658041207344</v>
      </c>
      <c r="F285" s="99">
        <v>10.164964576789925</v>
      </c>
      <c r="G285" s="99">
        <v>10.288917208007863</v>
      </c>
      <c r="H285" s="99">
        <v>10.749795262162456</v>
      </c>
      <c r="I285" s="99">
        <v>10.240136342555161</v>
      </c>
      <c r="J285" s="99">
        <v>10.893011108404254</v>
      </c>
      <c r="K285" s="99">
        <v>11.240121415248792</v>
      </c>
      <c r="L285" s="99">
        <v>11.521872216034664</v>
      </c>
      <c r="M285" s="99">
        <v>11.368148897526519</v>
      </c>
      <c r="N285" s="99">
        <v>11.672568551847444</v>
      </c>
      <c r="O285" s="99">
        <v>11.804764189368102</v>
      </c>
      <c r="P285" s="99">
        <v>12.002364436947591</v>
      </c>
      <c r="Q285" s="99">
        <v>11.949112075713995</v>
      </c>
      <c r="R285" s="99">
        <v>12.345064461241291</v>
      </c>
      <c r="S285" s="99">
        <v>12.949802600286219</v>
      </c>
      <c r="T285" s="99">
        <v>13.569001478945088</v>
      </c>
      <c r="U285" s="99">
        <v>11.74383054937954</v>
      </c>
      <c r="V285" s="99">
        <v>12.62942431060323</v>
      </c>
      <c r="W285" s="99">
        <v>13.211291664454224</v>
      </c>
      <c r="X285" s="99">
        <v>11.91926173555429</v>
      </c>
      <c r="Y285" s="99">
        <v>10.007820307659744</v>
      </c>
      <c r="DA285" s="63" t="s">
        <v>2923</v>
      </c>
    </row>
    <row r="286" spans="1:105" ht="12" customHeight="1" x14ac:dyDescent="0.25">
      <c r="A286" s="97" t="s">
        <v>124</v>
      </c>
      <c r="B286" s="99">
        <v>11.806665559881896</v>
      </c>
      <c r="C286" s="99">
        <v>11.408492894121885</v>
      </c>
      <c r="D286" s="99">
        <v>11.365452983956521</v>
      </c>
      <c r="E286" s="99">
        <v>10.676204357927936</v>
      </c>
      <c r="F286" s="99">
        <v>11.577953198056022</v>
      </c>
      <c r="G286" s="99">
        <v>11.364457526390249</v>
      </c>
      <c r="H286" s="99">
        <v>11.462142920620591</v>
      </c>
      <c r="I286" s="99">
        <v>11.011312957341616</v>
      </c>
      <c r="J286" s="99">
        <v>11.570553319089896</v>
      </c>
      <c r="K286" s="99">
        <v>11.75523765599789</v>
      </c>
      <c r="L286" s="99">
        <v>12.432712232463892</v>
      </c>
      <c r="M286" s="99">
        <v>12.993000765983696</v>
      </c>
      <c r="N286" s="99">
        <v>12.716584988686456</v>
      </c>
      <c r="O286" s="99">
        <v>12.480410223091162</v>
      </c>
      <c r="P286" s="99">
        <v>12.761791079922755</v>
      </c>
      <c r="Q286" s="99">
        <v>11.676450479495099</v>
      </c>
      <c r="R286" s="99">
        <v>12.892031086596132</v>
      </c>
      <c r="S286" s="99">
        <v>12.298413432684931</v>
      </c>
      <c r="T286" s="99">
        <v>13.64779128828013</v>
      </c>
      <c r="U286" s="99">
        <v>13.157881680140758</v>
      </c>
      <c r="V286" s="99">
        <v>13.612237762013857</v>
      </c>
      <c r="W286" s="99">
        <v>13.61375574474712</v>
      </c>
      <c r="X286" s="99">
        <v>14.411235441275812</v>
      </c>
      <c r="Y286" s="99">
        <v>11.708050190057813</v>
      </c>
      <c r="DA286" s="63" t="s">
        <v>2924</v>
      </c>
    </row>
    <row r="287" spans="1:105" ht="12" customHeight="1" x14ac:dyDescent="0.25">
      <c r="A287" s="97" t="s">
        <v>123</v>
      </c>
      <c r="B287" s="99">
        <v>12.594981821827094</v>
      </c>
      <c r="C287" s="99">
        <v>12.665286397713805</v>
      </c>
      <c r="D287" s="99">
        <v>12.823908052407583</v>
      </c>
      <c r="E287" s="99">
        <v>11.326531929588887</v>
      </c>
      <c r="F287" s="99">
        <v>14.333948949889052</v>
      </c>
      <c r="G287" s="99">
        <v>13.468670766030382</v>
      </c>
      <c r="H287" s="99">
        <v>14.823843940429136</v>
      </c>
      <c r="I287" s="99">
        <v>12.723393972337249</v>
      </c>
      <c r="J287" s="99">
        <v>13.852526161234563</v>
      </c>
      <c r="K287" s="99">
        <v>13.186340938006376</v>
      </c>
      <c r="L287" s="99">
        <v>13.827423448786961</v>
      </c>
      <c r="M287" s="99">
        <v>15.322099154408008</v>
      </c>
      <c r="N287" s="99">
        <v>14.265116489692716</v>
      </c>
      <c r="O287" s="99">
        <v>13.340802898428771</v>
      </c>
      <c r="P287" s="99">
        <v>13.952056944876984</v>
      </c>
      <c r="Q287" s="99">
        <v>11.792869561199874</v>
      </c>
      <c r="R287" s="99">
        <v>13.519745696033569</v>
      </c>
      <c r="S287" s="99">
        <v>12.374080834066957</v>
      </c>
      <c r="T287" s="99">
        <v>14.450637192636076</v>
      </c>
      <c r="U287" s="99">
        <v>13.737853318553368</v>
      </c>
      <c r="V287" s="99">
        <v>14.530787991794945</v>
      </c>
      <c r="W287" s="99">
        <v>14.423092802409894</v>
      </c>
      <c r="X287" s="99">
        <v>15.485934628567684</v>
      </c>
      <c r="Y287" s="99">
        <v>12.551454020599634</v>
      </c>
      <c r="DA287" s="63" t="s">
        <v>2925</v>
      </c>
    </row>
    <row r="288" spans="1:105" ht="12" customHeight="1" x14ac:dyDescent="0.25">
      <c r="A288" s="100" t="s">
        <v>50</v>
      </c>
      <c r="B288" s="102">
        <v>3.8101919311863335</v>
      </c>
      <c r="C288" s="102">
        <v>4.2895222609848513</v>
      </c>
      <c r="D288" s="102">
        <v>3.8871581248994862</v>
      </c>
      <c r="E288" s="102">
        <v>3.1220157718212769</v>
      </c>
      <c r="F288" s="102">
        <v>4.8652059019851901</v>
      </c>
      <c r="G288" s="102">
        <v>4.3343027326195243</v>
      </c>
      <c r="H288" s="102">
        <v>5.2643922526612821</v>
      </c>
      <c r="I288" s="102">
        <v>4.5406886924256007</v>
      </c>
      <c r="J288" s="102">
        <v>4.6673659848362563</v>
      </c>
      <c r="K288" s="102">
        <v>4.6570763139233469</v>
      </c>
      <c r="L288" s="102">
        <v>5.0051629114401157</v>
      </c>
      <c r="M288" s="102">
        <v>6.1979635164817353</v>
      </c>
      <c r="N288" s="102">
        <v>5.5736950227637356</v>
      </c>
      <c r="O288" s="102">
        <v>5.3052856400219301</v>
      </c>
      <c r="P288" s="102">
        <v>5.4960867355859122</v>
      </c>
      <c r="Q288" s="102">
        <v>4.107897690476296</v>
      </c>
      <c r="R288" s="102">
        <v>4.886382431501171</v>
      </c>
      <c r="S288" s="102">
        <v>4.1928559296839261</v>
      </c>
      <c r="T288" s="102">
        <v>5.3195726495014215</v>
      </c>
      <c r="U288" s="102">
        <v>5.0943029567305835</v>
      </c>
      <c r="V288" s="102">
        <v>5.3555445352281543</v>
      </c>
      <c r="W288" s="102">
        <v>5.3331618449303448</v>
      </c>
      <c r="X288" s="102">
        <v>4.9800236558987159</v>
      </c>
      <c r="Y288" s="102">
        <v>3.9171365367898732</v>
      </c>
      <c r="DA288" s="131" t="s">
        <v>2926</v>
      </c>
    </row>
    <row r="289" spans="1:105" ht="12" customHeight="1" x14ac:dyDescent="0.25">
      <c r="A289" s="103" t="s">
        <v>52</v>
      </c>
      <c r="B289" s="105">
        <v>8.7847898906407611</v>
      </c>
      <c r="C289" s="105">
        <v>8.3757641367289555</v>
      </c>
      <c r="D289" s="105">
        <v>8.9367499275080977</v>
      </c>
      <c r="E289" s="105">
        <v>8.2045161577676105</v>
      </c>
      <c r="F289" s="105">
        <v>9.4687430479038621</v>
      </c>
      <c r="G289" s="105">
        <v>9.1343680334108601</v>
      </c>
      <c r="H289" s="105">
        <v>9.5594516877678526</v>
      </c>
      <c r="I289" s="105">
        <v>8.1827052799116498</v>
      </c>
      <c r="J289" s="105">
        <v>9.1851601763983055</v>
      </c>
      <c r="K289" s="105">
        <v>8.5292646240830265</v>
      </c>
      <c r="L289" s="105">
        <v>8.8222605373468461</v>
      </c>
      <c r="M289" s="105">
        <v>9.1241356379262744</v>
      </c>
      <c r="N289" s="105">
        <v>8.6914214669289773</v>
      </c>
      <c r="O289" s="105">
        <v>8.0355172584068395</v>
      </c>
      <c r="P289" s="105">
        <v>8.4559702092910722</v>
      </c>
      <c r="Q289" s="105">
        <v>7.6849718707235759</v>
      </c>
      <c r="R289" s="105">
        <v>8.6333632645323988</v>
      </c>
      <c r="S289" s="105">
        <v>8.1812249043830327</v>
      </c>
      <c r="T289" s="105">
        <v>9.1310645431346575</v>
      </c>
      <c r="U289" s="105">
        <v>8.6435503618227845</v>
      </c>
      <c r="V289" s="105">
        <v>9.1752434565667897</v>
      </c>
      <c r="W289" s="105">
        <v>9.0899309574795488</v>
      </c>
      <c r="X289" s="105">
        <v>10.505910972668964</v>
      </c>
      <c r="Y289" s="105">
        <v>8.6343174838097649</v>
      </c>
      <c r="DA289" s="132" t="s">
        <v>2927</v>
      </c>
    </row>
    <row r="290" spans="1:105" ht="12" customHeight="1" x14ac:dyDescent="0.25">
      <c r="A290" s="106" t="s">
        <v>122</v>
      </c>
      <c r="B290" s="102">
        <v>13.826282870993147</v>
      </c>
      <c r="C290" s="102">
        <v>13.483552479220572</v>
      </c>
      <c r="D290" s="102">
        <v>13.36052853208804</v>
      </c>
      <c r="E290" s="102">
        <v>13.832603541803913</v>
      </c>
      <c r="F290" s="102">
        <v>13.451319407121641</v>
      </c>
      <c r="G290" s="102">
        <v>12.655776686838827</v>
      </c>
      <c r="H290" s="102">
        <v>13.201606432700578</v>
      </c>
      <c r="I290" s="102">
        <v>13.057200097842973</v>
      </c>
      <c r="J290" s="102">
        <v>13.05886284338823</v>
      </c>
      <c r="K290" s="102">
        <v>13.139105066060949</v>
      </c>
      <c r="L290" s="102">
        <v>13.548030271404814</v>
      </c>
      <c r="M290" s="102">
        <v>13.506258103554885</v>
      </c>
      <c r="N290" s="102">
        <v>12.958766193617542</v>
      </c>
      <c r="O290" s="102">
        <v>12.903973890740922</v>
      </c>
      <c r="P290" s="102">
        <v>12.736057556376023</v>
      </c>
      <c r="Q290" s="102">
        <v>12.905603944938651</v>
      </c>
      <c r="R290" s="102">
        <v>13.029953083496304</v>
      </c>
      <c r="S290" s="102">
        <v>13.458784218787134</v>
      </c>
      <c r="T290" s="102">
        <v>13.520154057143536</v>
      </c>
      <c r="U290" s="102">
        <v>13.531978335941879</v>
      </c>
      <c r="V290" s="102">
        <v>14.105859440045176</v>
      </c>
      <c r="W290" s="102">
        <v>13.821634764896331</v>
      </c>
      <c r="X290" s="102">
        <v>13.708582191326954</v>
      </c>
      <c r="Y290" s="102">
        <v>12.68901137523026</v>
      </c>
      <c r="DA290" s="131" t="s">
        <v>2928</v>
      </c>
    </row>
    <row r="291" spans="1:105" ht="12" customHeight="1" x14ac:dyDescent="0.25">
      <c r="A291" s="107" t="s">
        <v>121</v>
      </c>
      <c r="B291" s="105">
        <v>17.660084769464163</v>
      </c>
      <c r="C291" s="105">
        <v>17.784722890041532</v>
      </c>
      <c r="D291" s="105">
        <v>18.607360370277942</v>
      </c>
      <c r="E291" s="105">
        <v>18.896973172818875</v>
      </c>
      <c r="F291" s="105">
        <v>19.052550046100695</v>
      </c>
      <c r="G291" s="105">
        <v>18.811091148043126</v>
      </c>
      <c r="H291" s="105">
        <v>18.585573515462158</v>
      </c>
      <c r="I291" s="105">
        <v>19.732653532286157</v>
      </c>
      <c r="J291" s="105">
        <v>18.293252036210323</v>
      </c>
      <c r="K291" s="105">
        <v>17.382083315106016</v>
      </c>
      <c r="L291" s="105">
        <v>17.296015286794081</v>
      </c>
      <c r="M291" s="105">
        <v>18.063509033374636</v>
      </c>
      <c r="N291" s="105">
        <v>17.269038669944791</v>
      </c>
      <c r="O291" s="105">
        <v>16.534398644200941</v>
      </c>
      <c r="P291" s="105">
        <v>15.410708736712946</v>
      </c>
      <c r="Q291" s="105">
        <v>15.41990561881483</v>
      </c>
      <c r="R291" s="105">
        <v>15.406186579024727</v>
      </c>
      <c r="S291" s="105">
        <v>15.929550188370596</v>
      </c>
      <c r="T291" s="105">
        <v>16.151701103766939</v>
      </c>
      <c r="U291" s="105">
        <v>15.977397872650458</v>
      </c>
      <c r="V291" s="105">
        <v>16.466947081774119</v>
      </c>
      <c r="W291" s="105">
        <v>17.659488735047432</v>
      </c>
      <c r="X291" s="105">
        <v>18.597090991474236</v>
      </c>
      <c r="Y291" s="105">
        <v>16.117906430721721</v>
      </c>
      <c r="DA291" s="132" t="s">
        <v>2929</v>
      </c>
    </row>
    <row r="292" spans="1:105" ht="12" customHeight="1" x14ac:dyDescent="0.25">
      <c r="A292" s="108" t="s">
        <v>53</v>
      </c>
      <c r="B292" s="99">
        <v>7.0237203036315909</v>
      </c>
      <c r="C292" s="99">
        <v>6.8864956780844846</v>
      </c>
      <c r="D292" s="99">
        <v>7.4741559335997998</v>
      </c>
      <c r="E292" s="99">
        <v>7.7700705791428755</v>
      </c>
      <c r="F292" s="99">
        <v>8.3042591047713685</v>
      </c>
      <c r="G292" s="99">
        <v>8.1428322067493664</v>
      </c>
      <c r="H292" s="99">
        <v>7.9256579140713512</v>
      </c>
      <c r="I292" s="99">
        <v>9.4348481908264912</v>
      </c>
      <c r="J292" s="99">
        <v>8.171245566655875</v>
      </c>
      <c r="K292" s="99">
        <v>8.1010740513289363</v>
      </c>
      <c r="L292" s="99">
        <v>8.1550098844845014</v>
      </c>
      <c r="M292" s="99">
        <v>8.7870011873623373</v>
      </c>
      <c r="N292" s="99">
        <v>8.4283716842461818</v>
      </c>
      <c r="O292" s="99">
        <v>8.3957191885137998</v>
      </c>
      <c r="P292" s="99">
        <v>7.4615319977136112</v>
      </c>
      <c r="Q292" s="99">
        <v>7.4327127090380474</v>
      </c>
      <c r="R292" s="99">
        <v>7.4051762948546163</v>
      </c>
      <c r="S292" s="99">
        <v>7.7321404856160925</v>
      </c>
      <c r="T292" s="99">
        <v>7.9119236595253257</v>
      </c>
      <c r="U292" s="99">
        <v>7.6958622631915912</v>
      </c>
      <c r="V292" s="99">
        <v>7.7919041620466345</v>
      </c>
      <c r="W292" s="99">
        <v>8.6744023502769014</v>
      </c>
      <c r="X292" s="99">
        <v>8.6163599716996018</v>
      </c>
      <c r="Y292" s="99">
        <v>6.8036726858003913</v>
      </c>
      <c r="DA292" s="63" t="s">
        <v>2930</v>
      </c>
    </row>
    <row r="293" spans="1:105" ht="12" customHeight="1" x14ac:dyDescent="0.25">
      <c r="A293" s="108" t="s">
        <v>52</v>
      </c>
      <c r="B293" s="99">
        <v>10.636364465832575</v>
      </c>
      <c r="C293" s="99">
        <v>10.898227211957055</v>
      </c>
      <c r="D293" s="99">
        <v>11.133204436678144</v>
      </c>
      <c r="E293" s="99">
        <v>11.126902593676002</v>
      </c>
      <c r="F293" s="99">
        <v>10.748290941329321</v>
      </c>
      <c r="G293" s="99">
        <v>10.668258941293766</v>
      </c>
      <c r="H293" s="99">
        <v>10.659915601390805</v>
      </c>
      <c r="I293" s="99">
        <v>10.297805341459668</v>
      </c>
      <c r="J293" s="99">
        <v>10.122006469554453</v>
      </c>
      <c r="K293" s="99">
        <v>9.2810092637770829</v>
      </c>
      <c r="L293" s="99">
        <v>9.1410054023095704</v>
      </c>
      <c r="M293" s="99">
        <v>9.2765078460123007</v>
      </c>
      <c r="N293" s="99">
        <v>8.8406669856986095</v>
      </c>
      <c r="O293" s="99">
        <v>8.1386794556871411</v>
      </c>
      <c r="P293" s="99">
        <v>7.9491767389993324</v>
      </c>
      <c r="Q293" s="99">
        <v>7.9871929097767813</v>
      </c>
      <c r="R293" s="99">
        <v>8.0010102841701105</v>
      </c>
      <c r="S293" s="99">
        <v>8.1974097027545056</v>
      </c>
      <c r="T293" s="99">
        <v>8.239777444241609</v>
      </c>
      <c r="U293" s="99">
        <v>8.281535609458869</v>
      </c>
      <c r="V293" s="99">
        <v>8.6750429197274848</v>
      </c>
      <c r="W293" s="99">
        <v>8.9850863847705345</v>
      </c>
      <c r="X293" s="99">
        <v>9.9807310197746375</v>
      </c>
      <c r="Y293" s="99">
        <v>9.3142337449213297</v>
      </c>
      <c r="DA293" s="63" t="s">
        <v>2931</v>
      </c>
    </row>
    <row r="294" spans="1:105" ht="12" customHeight="1" x14ac:dyDescent="0.25">
      <c r="A294" s="121" t="s">
        <v>54</v>
      </c>
      <c r="B294" s="123">
        <v>4.9582182151998708</v>
      </c>
      <c r="C294" s="123">
        <v>4.9085202883778587</v>
      </c>
      <c r="D294" s="123">
        <v>5.0175206943886748</v>
      </c>
      <c r="E294" s="123">
        <v>6.2758841165298582</v>
      </c>
      <c r="F294" s="123">
        <v>6.2000004375599644</v>
      </c>
      <c r="G294" s="123">
        <v>5.8820833257906946</v>
      </c>
      <c r="H294" s="123">
        <v>6.2003371887905443</v>
      </c>
      <c r="I294" s="123">
        <v>6.0398213657394022</v>
      </c>
      <c r="J294" s="123">
        <v>6.2029553122478394</v>
      </c>
      <c r="K294" s="123">
        <v>6.2640841399458607</v>
      </c>
      <c r="L294" s="123">
        <v>6.5155331409461752</v>
      </c>
      <c r="M294" s="123">
        <v>6.1330943083278688</v>
      </c>
      <c r="N294" s="123">
        <v>6.1014780895010627</v>
      </c>
      <c r="O294" s="123">
        <v>5.9405142777507454</v>
      </c>
      <c r="P294" s="123">
        <v>5.7063937701268834</v>
      </c>
      <c r="Q294" s="123">
        <v>5.6873526275779227</v>
      </c>
      <c r="R294" s="123">
        <v>5.7260657725486679</v>
      </c>
      <c r="S294" s="123">
        <v>5.868593535491029</v>
      </c>
      <c r="T294" s="123">
        <v>5.9034205083079208</v>
      </c>
      <c r="U294" s="123">
        <v>5.9127756689061268</v>
      </c>
      <c r="V294" s="123">
        <v>5.9578459875064604</v>
      </c>
      <c r="W294" s="123">
        <v>6.0426617500244015</v>
      </c>
      <c r="X294" s="123">
        <v>5.0251513276793132</v>
      </c>
      <c r="Y294" s="123">
        <v>4.3590557121562687</v>
      </c>
      <c r="DA294" s="130" t="s">
        <v>2932</v>
      </c>
    </row>
    <row r="295" spans="1:105" ht="12" customHeight="1" x14ac:dyDescent="0.25">
      <c r="A295" s="97" t="s">
        <v>51</v>
      </c>
      <c r="B295" s="99">
        <v>4.4662857365985884</v>
      </c>
      <c r="C295" s="99">
        <v>4.1217627278076208</v>
      </c>
      <c r="D295" s="99">
        <v>4.9514363374147221</v>
      </c>
      <c r="E295" s="99">
        <v>5.8461849993874653</v>
      </c>
      <c r="F295" s="99">
        <v>5.8636986807800442</v>
      </c>
      <c r="G295" s="99">
        <v>5.7975249197389447</v>
      </c>
      <c r="H295" s="99">
        <v>6.1301740136428107</v>
      </c>
      <c r="I295" s="99">
        <v>5.8311466296533654</v>
      </c>
      <c r="J295" s="99">
        <v>6.2050109502805082</v>
      </c>
      <c r="K295" s="99">
        <v>6.1655150907446474</v>
      </c>
      <c r="L295" s="99">
        <v>6.2907055649941395</v>
      </c>
      <c r="M295" s="99">
        <v>6.0873613077975062</v>
      </c>
      <c r="N295" s="99">
        <v>5.9967550124727973</v>
      </c>
      <c r="O295" s="99">
        <v>5.6973970122469551</v>
      </c>
      <c r="P295" s="99">
        <v>5.7244010234418807</v>
      </c>
      <c r="Q295" s="99">
        <v>5.6127759638374171</v>
      </c>
      <c r="R295" s="99">
        <v>5.6857598186534526</v>
      </c>
      <c r="S295" s="99">
        <v>5.9855552629791005</v>
      </c>
      <c r="T295" s="99">
        <v>6.0031708704959614</v>
      </c>
      <c r="U295" s="99">
        <v>5.5746364755979139</v>
      </c>
      <c r="V295" s="99">
        <v>6.093029729890806</v>
      </c>
      <c r="W295" s="99">
        <v>5.8632404581776854</v>
      </c>
      <c r="X295" s="99">
        <v>4.4451839026240911</v>
      </c>
      <c r="Y295" s="99">
        <v>4.1300607845869086</v>
      </c>
      <c r="DA295" s="63" t="s">
        <v>2933</v>
      </c>
    </row>
    <row r="296" spans="1:105" ht="12" customHeight="1" x14ac:dyDescent="0.25">
      <c r="A296" s="97" t="s">
        <v>50</v>
      </c>
      <c r="B296" s="99">
        <v>4.4600209830352231</v>
      </c>
      <c r="C296" s="99">
        <v>4.512224566711688</v>
      </c>
      <c r="D296" s="99">
        <v>4.7859541629830789</v>
      </c>
      <c r="E296" s="99">
        <v>6.0324119479619691</v>
      </c>
      <c r="F296" s="99">
        <v>6.0198569525611125</v>
      </c>
      <c r="G296" s="99">
        <v>5.8839379666960854</v>
      </c>
      <c r="H296" s="99">
        <v>5.9654318994664282</v>
      </c>
      <c r="I296" s="99">
        <v>6.1621252740694441</v>
      </c>
      <c r="J296" s="99">
        <v>6.2828357726708353</v>
      </c>
      <c r="K296" s="99">
        <v>6.4388727128419507</v>
      </c>
      <c r="L296" s="99">
        <v>6.513791619887197</v>
      </c>
      <c r="M296" s="99">
        <v>6.2331076214138692</v>
      </c>
      <c r="N296" s="99">
        <v>6.205534350078346</v>
      </c>
      <c r="O296" s="99">
        <v>5.9108437678343391</v>
      </c>
      <c r="P296" s="99">
        <v>5.8437152941996837</v>
      </c>
      <c r="Q296" s="99">
        <v>5.7869260589307041</v>
      </c>
      <c r="R296" s="99">
        <v>5.8116662223910494</v>
      </c>
      <c r="S296" s="99">
        <v>5.8896949545662123</v>
      </c>
      <c r="T296" s="99">
        <v>6.0793377285609953</v>
      </c>
      <c r="U296" s="99">
        <v>6.333582483674487</v>
      </c>
      <c r="V296" s="99">
        <v>5.9573113261797648</v>
      </c>
      <c r="W296" s="99">
        <v>5.6420423059927778</v>
      </c>
      <c r="X296" s="99">
        <v>4.8987066295097472</v>
      </c>
      <c r="Y296" s="99">
        <v>4.0028201562946393</v>
      </c>
      <c r="DA296" s="63" t="s">
        <v>2934</v>
      </c>
    </row>
    <row r="297" spans="1:105" ht="12" customHeight="1" x14ac:dyDescent="0.25">
      <c r="A297" s="109" t="s">
        <v>120</v>
      </c>
      <c r="B297" s="110">
        <v>5.5960647979930807</v>
      </c>
      <c r="C297" s="110">
        <v>5.5723324196528417</v>
      </c>
      <c r="D297" s="110">
        <v>5.2652031260350487</v>
      </c>
      <c r="E297" s="110">
        <v>6.6350651877577826</v>
      </c>
      <c r="F297" s="110">
        <v>6.4623616270812665</v>
      </c>
      <c r="G297" s="110">
        <v>5.910598126023979</v>
      </c>
      <c r="H297" s="110">
        <v>6.4221618468189279</v>
      </c>
      <c r="I297" s="110">
        <v>6.0107093851428681</v>
      </c>
      <c r="J297" s="110">
        <v>6.1359550121792887</v>
      </c>
      <c r="K297" s="110">
        <v>6.1592553764960289</v>
      </c>
      <c r="L297" s="110">
        <v>6.5895757161527211</v>
      </c>
      <c r="M297" s="110">
        <v>6.0780938579631183</v>
      </c>
      <c r="N297" s="110">
        <v>6.063718183968164</v>
      </c>
      <c r="O297" s="110">
        <v>6.0438765414885367</v>
      </c>
      <c r="P297" s="110">
        <v>5.6026634710904064</v>
      </c>
      <c r="Q297" s="110">
        <v>5.6410763755160742</v>
      </c>
      <c r="R297" s="110">
        <v>5.6770730596603638</v>
      </c>
      <c r="S297" s="110">
        <v>5.8121462255784353</v>
      </c>
      <c r="T297" s="110">
        <v>5.7326500517528727</v>
      </c>
      <c r="U297" s="110">
        <v>5.6868942456690865</v>
      </c>
      <c r="V297" s="110">
        <v>5.9104564131247646</v>
      </c>
      <c r="W297" s="110">
        <v>6.4399492693048899</v>
      </c>
      <c r="X297" s="110">
        <v>5.386053303159124</v>
      </c>
      <c r="Y297" s="110">
        <v>4.9587726281686644</v>
      </c>
      <c r="DA297" s="60" t="s">
        <v>2935</v>
      </c>
    </row>
    <row r="299" spans="1:105" ht="12" customHeight="1" x14ac:dyDescent="0.25">
      <c r="A299" s="116" t="s">
        <v>167</v>
      </c>
      <c r="B299" s="118">
        <f t="shared" ref="B299:Q299" si="131">B300+B303+B305+B315</f>
        <v>52.116638827891158</v>
      </c>
      <c r="C299" s="118">
        <f t="shared" si="131"/>
        <v>53.930419040551662</v>
      </c>
      <c r="D299" s="118">
        <f t="shared" si="131"/>
        <v>54.66588972728384</v>
      </c>
      <c r="E299" s="118">
        <f t="shared" si="131"/>
        <v>52.971362354275072</v>
      </c>
      <c r="F299" s="118">
        <f t="shared" si="131"/>
        <v>51.981549140321327</v>
      </c>
      <c r="G299" s="118">
        <f t="shared" si="131"/>
        <v>52.297639644577679</v>
      </c>
      <c r="H299" s="118">
        <f t="shared" si="131"/>
        <v>56.398840116277569</v>
      </c>
      <c r="I299" s="118">
        <f t="shared" si="131"/>
        <v>50.660595245320827</v>
      </c>
      <c r="J299" s="118">
        <f t="shared" si="131"/>
        <v>52.706097608644932</v>
      </c>
      <c r="K299" s="118">
        <f t="shared" si="131"/>
        <v>53.210133844572312</v>
      </c>
      <c r="L299" s="118">
        <f t="shared" si="131"/>
        <v>60.551632393182992</v>
      </c>
      <c r="M299" s="118">
        <f t="shared" si="131"/>
        <v>53.320345535413821</v>
      </c>
      <c r="N299" s="118">
        <f t="shared" si="131"/>
        <v>54.474521133153452</v>
      </c>
      <c r="O299" s="118">
        <f t="shared" si="131"/>
        <v>53.85923783003264</v>
      </c>
      <c r="P299" s="118">
        <f t="shared" si="131"/>
        <v>48.943207083351247</v>
      </c>
      <c r="Q299" s="118">
        <f t="shared" si="131"/>
        <v>48.717849127316228</v>
      </c>
      <c r="R299" s="118">
        <f t="shared" ref="R299:V299" si="132">R300+R303+R305+R315</f>
        <v>51.983814630199113</v>
      </c>
      <c r="S299" s="118">
        <f t="shared" si="132"/>
        <v>54.250079848297908</v>
      </c>
      <c r="T299" s="118">
        <f t="shared" si="132"/>
        <v>56.041755767269578</v>
      </c>
      <c r="U299" s="118">
        <f t="shared" si="132"/>
        <v>48.397004947105223</v>
      </c>
      <c r="V299" s="118">
        <f t="shared" si="132"/>
        <v>52.238794747990873</v>
      </c>
      <c r="W299" s="118">
        <f t="shared" ref="W299:Y299" si="133">W300+W303+W305+W315</f>
        <v>57.555416977081713</v>
      </c>
      <c r="X299" s="118">
        <f t="shared" si="133"/>
        <v>53.917986645863955</v>
      </c>
      <c r="Y299" s="118">
        <f t="shared" si="133"/>
        <v>49.256251269521883</v>
      </c>
      <c r="DA299" s="129" t="s">
        <v>3084</v>
      </c>
    </row>
    <row r="300" spans="1:105" ht="12" customHeight="1" x14ac:dyDescent="0.25">
      <c r="A300" s="121" t="s">
        <v>57</v>
      </c>
      <c r="B300" s="123">
        <f t="shared" ref="B300:Q300" si="134">SUM(B301:B302)</f>
        <v>47.59040176860757</v>
      </c>
      <c r="C300" s="123">
        <f t="shared" si="134"/>
        <v>49.492702847053756</v>
      </c>
      <c r="D300" s="123">
        <f t="shared" si="134"/>
        <v>49.831925917475282</v>
      </c>
      <c r="E300" s="123">
        <f t="shared" si="134"/>
        <v>47.991460372184839</v>
      </c>
      <c r="F300" s="123">
        <f t="shared" si="134"/>
        <v>46.887032471276292</v>
      </c>
      <c r="G300" s="123">
        <f t="shared" si="134"/>
        <v>47.189002578248292</v>
      </c>
      <c r="H300" s="123">
        <f t="shared" si="134"/>
        <v>51.072904212363788</v>
      </c>
      <c r="I300" s="123">
        <f t="shared" si="134"/>
        <v>45.51660844798721</v>
      </c>
      <c r="J300" s="123">
        <f t="shared" si="134"/>
        <v>47.333751319715724</v>
      </c>
      <c r="K300" s="123">
        <f t="shared" si="134"/>
        <v>47.807906029415186</v>
      </c>
      <c r="L300" s="123">
        <f t="shared" si="134"/>
        <v>55.150138449402903</v>
      </c>
      <c r="M300" s="123">
        <f t="shared" si="134"/>
        <v>48.102810815676833</v>
      </c>
      <c r="N300" s="123">
        <f t="shared" si="134"/>
        <v>49.218855416988653</v>
      </c>
      <c r="O300" s="123">
        <f t="shared" si="134"/>
        <v>48.645245340836382</v>
      </c>
      <c r="P300" s="123">
        <f t="shared" si="134"/>
        <v>43.630635057929659</v>
      </c>
      <c r="Q300" s="123">
        <f t="shared" si="134"/>
        <v>43.467760532849304</v>
      </c>
      <c r="R300" s="123">
        <f t="shared" ref="R300:V300" si="135">SUM(R301:R302)</f>
        <v>46.624867260169822</v>
      </c>
      <c r="S300" s="123">
        <f t="shared" si="135"/>
        <v>48.715009120860373</v>
      </c>
      <c r="T300" s="123">
        <f t="shared" si="135"/>
        <v>50.323216757340461</v>
      </c>
      <c r="U300" s="123">
        <f t="shared" si="135"/>
        <v>43.211606641695518</v>
      </c>
      <c r="V300" s="123">
        <f t="shared" si="135"/>
        <v>46.71428751871364</v>
      </c>
      <c r="W300" s="123">
        <f t="shared" ref="W300:Y300" si="136">SUM(W301:W302)</f>
        <v>51.822467183913972</v>
      </c>
      <c r="X300" s="123">
        <f t="shared" si="136"/>
        <v>48.58372920737574</v>
      </c>
      <c r="Y300" s="123">
        <f t="shared" si="136"/>
        <v>44.675545521684583</v>
      </c>
      <c r="DA300" s="130" t="s">
        <v>3085</v>
      </c>
    </row>
    <row r="301" spans="1:105" ht="12" customHeight="1" x14ac:dyDescent="0.25">
      <c r="A301" s="97" t="s">
        <v>51</v>
      </c>
      <c r="B301" s="99">
        <v>47.59040176860757</v>
      </c>
      <c r="C301" s="99">
        <v>49.492702847053756</v>
      </c>
      <c r="D301" s="99">
        <v>49.831925917475282</v>
      </c>
      <c r="E301" s="99">
        <v>47.991460372184839</v>
      </c>
      <c r="F301" s="99">
        <v>46.887032471276292</v>
      </c>
      <c r="G301" s="99">
        <v>47.189002578248292</v>
      </c>
      <c r="H301" s="99">
        <v>51.072904212363788</v>
      </c>
      <c r="I301" s="99">
        <v>45.51660844798721</v>
      </c>
      <c r="J301" s="99">
        <v>47.333751319715724</v>
      </c>
      <c r="K301" s="99">
        <v>47.807906029415186</v>
      </c>
      <c r="L301" s="99">
        <v>55.150138449402903</v>
      </c>
      <c r="M301" s="99">
        <v>48.102810815676833</v>
      </c>
      <c r="N301" s="99">
        <v>49.218855416988653</v>
      </c>
      <c r="O301" s="99">
        <v>48.645245340836382</v>
      </c>
      <c r="P301" s="99">
        <v>43.630635057929659</v>
      </c>
      <c r="Q301" s="99">
        <v>43.467760532849304</v>
      </c>
      <c r="R301" s="99">
        <v>46.624867260169822</v>
      </c>
      <c r="S301" s="99">
        <v>48.715009120860373</v>
      </c>
      <c r="T301" s="99">
        <v>50.323216757340461</v>
      </c>
      <c r="U301" s="99">
        <v>43.211606641695518</v>
      </c>
      <c r="V301" s="99">
        <v>46.71428751871364</v>
      </c>
      <c r="W301" s="99">
        <v>51.822467183913972</v>
      </c>
      <c r="X301" s="99">
        <v>48.58372920737574</v>
      </c>
      <c r="Y301" s="99">
        <v>44.675545521684583</v>
      </c>
      <c r="DA301" s="63" t="s">
        <v>3086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X302" s="99">
        <v>0</v>
      </c>
      <c r="Y302" s="99">
        <v>0</v>
      </c>
      <c r="DA302" s="63" t="s">
        <v>3087</v>
      </c>
    </row>
    <row r="303" spans="1:105" ht="12" customHeight="1" x14ac:dyDescent="0.25">
      <c r="A303" s="121" t="s">
        <v>92</v>
      </c>
      <c r="B303" s="123">
        <f t="shared" ref="B303:Y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X303" s="123">
        <f t="shared" si="137"/>
        <v>0</v>
      </c>
      <c r="Y303" s="123">
        <f t="shared" si="137"/>
        <v>0</v>
      </c>
      <c r="DA303" s="130" t="s">
        <v>3088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X304" s="99">
        <v>0</v>
      </c>
      <c r="Y304" s="99">
        <v>0</v>
      </c>
      <c r="DA304" s="63" t="s">
        <v>3089</v>
      </c>
    </row>
    <row r="305" spans="1:105" ht="12" customHeight="1" x14ac:dyDescent="0.25">
      <c r="A305" s="121" t="s">
        <v>55</v>
      </c>
      <c r="B305" s="123">
        <v>3.4038610132414382</v>
      </c>
      <c r="C305" s="123">
        <v>3.3262531778347442</v>
      </c>
      <c r="D305" s="123">
        <v>3.5910785884189611</v>
      </c>
      <c r="E305" s="123">
        <v>3.5162245044750793</v>
      </c>
      <c r="F305" s="123">
        <v>3.6565716266317838</v>
      </c>
      <c r="G305" s="123">
        <v>3.6854928078142759</v>
      </c>
      <c r="H305" s="123">
        <v>3.8597145326379403</v>
      </c>
      <c r="I305" s="123">
        <v>3.6720548503762491</v>
      </c>
      <c r="J305" s="123">
        <v>3.8655902268226043</v>
      </c>
      <c r="K305" s="123">
        <v>3.9084496935740121</v>
      </c>
      <c r="L305" s="123">
        <v>3.9260844124476821</v>
      </c>
      <c r="M305" s="123">
        <v>3.8130763952616018</v>
      </c>
      <c r="N305" s="123">
        <v>3.8604882591876337</v>
      </c>
      <c r="O305" s="123">
        <v>3.8807767695529241</v>
      </c>
      <c r="P305" s="123">
        <v>3.9672315292991049</v>
      </c>
      <c r="Q305" s="123">
        <v>3.917912378277749</v>
      </c>
      <c r="R305" s="123">
        <v>4.0147631402845203</v>
      </c>
      <c r="S305" s="123">
        <v>4.146712602432773</v>
      </c>
      <c r="T305" s="123">
        <v>4.2892477288505182</v>
      </c>
      <c r="U305" s="123">
        <v>3.7505925874228687</v>
      </c>
      <c r="V305" s="123">
        <v>4.0813401449539581</v>
      </c>
      <c r="W305" s="123">
        <v>4.3620571017431722</v>
      </c>
      <c r="X305" s="123">
        <v>4.1391028817200439</v>
      </c>
      <c r="Y305" s="123">
        <v>3.4602736506519225</v>
      </c>
      <c r="DA305" s="130" t="s">
        <v>3090</v>
      </c>
    </row>
    <row r="306" spans="1:105" ht="12" customHeight="1" x14ac:dyDescent="0.25">
      <c r="A306" s="97" t="s">
        <v>143</v>
      </c>
      <c r="B306" s="99">
        <v>5.4687714173439739</v>
      </c>
      <c r="C306" s="99">
        <v>5.2568681286125729</v>
      </c>
      <c r="D306" s="99">
        <v>5.572879924835723</v>
      </c>
      <c r="E306" s="99">
        <v>5.5316239849111648</v>
      </c>
      <c r="F306" s="99">
        <v>5.7016799950104096</v>
      </c>
      <c r="G306" s="99">
        <v>5.6874733398000767</v>
      </c>
      <c r="H306" s="99">
        <v>5.8814984415711171</v>
      </c>
      <c r="I306" s="99">
        <v>5.5610709779756959</v>
      </c>
      <c r="J306" s="99">
        <v>5.8621619605567332</v>
      </c>
      <c r="K306" s="99">
        <v>6.0045951463846716</v>
      </c>
      <c r="L306" s="99">
        <v>6.092600245784844</v>
      </c>
      <c r="M306" s="99">
        <v>5.9598004503082969</v>
      </c>
      <c r="N306" s="99">
        <v>6.037837288362824</v>
      </c>
      <c r="O306" s="99">
        <v>6.0563525290043545</v>
      </c>
      <c r="P306" s="99">
        <v>6.1333658946190344</v>
      </c>
      <c r="Q306" s="99">
        <v>6.0682175035563004</v>
      </c>
      <c r="R306" s="99">
        <v>6.2288248829425026</v>
      </c>
      <c r="S306" s="99">
        <v>6.477991549865969</v>
      </c>
      <c r="T306" s="99">
        <v>6.7056304092470818</v>
      </c>
      <c r="U306" s="99">
        <v>5.7254856911640166</v>
      </c>
      <c r="V306" s="99">
        <v>6.0357731565151811</v>
      </c>
      <c r="W306" s="99">
        <v>6.2058672396364907</v>
      </c>
      <c r="X306" s="99">
        <v>5.5603466654048814</v>
      </c>
      <c r="Y306" s="99">
        <v>4.55538717396702</v>
      </c>
      <c r="DA306" s="63" t="s">
        <v>3091</v>
      </c>
    </row>
    <row r="307" spans="1:105" ht="12" customHeight="1" x14ac:dyDescent="0.25">
      <c r="A307" s="97" t="s">
        <v>124</v>
      </c>
      <c r="B307" s="99">
        <v>4.6100008753567066</v>
      </c>
      <c r="C307" s="99">
        <v>4.4501144612807186</v>
      </c>
      <c r="D307" s="99">
        <v>4.4360419438041507</v>
      </c>
      <c r="E307" s="99">
        <v>4.1708644315341612</v>
      </c>
      <c r="F307" s="99">
        <v>4.4253560182381424</v>
      </c>
      <c r="G307" s="99">
        <v>4.3429591979383035</v>
      </c>
      <c r="H307" s="99">
        <v>4.3177111774234804</v>
      </c>
      <c r="I307" s="99">
        <v>4.1405251652276087</v>
      </c>
      <c r="J307" s="99">
        <v>4.3093394329870476</v>
      </c>
      <c r="K307" s="99">
        <v>4.3389721482081489</v>
      </c>
      <c r="L307" s="99">
        <v>4.5451273308827549</v>
      </c>
      <c r="M307" s="99">
        <v>4.6814614333944231</v>
      </c>
      <c r="N307" s="99">
        <v>4.5485926086822337</v>
      </c>
      <c r="O307" s="99">
        <v>4.4300513712410678</v>
      </c>
      <c r="P307" s="99">
        <v>4.4362197091682374</v>
      </c>
      <c r="Q307" s="99">
        <v>3.9865003623403767</v>
      </c>
      <c r="R307" s="99">
        <v>4.2588554342026317</v>
      </c>
      <c r="S307" s="99">
        <v>3.9684418430851016</v>
      </c>
      <c r="T307" s="99">
        <v>4.2655258758322159</v>
      </c>
      <c r="U307" s="99">
        <v>4.0429022010092117</v>
      </c>
      <c r="V307" s="99">
        <v>4.1012421679813862</v>
      </c>
      <c r="W307" s="99">
        <v>4.013274191721262</v>
      </c>
      <c r="X307" s="99">
        <v>4.1690088001485766</v>
      </c>
      <c r="Y307" s="99">
        <v>3.315648215134869</v>
      </c>
      <c r="DA307" s="63" t="s">
        <v>3092</v>
      </c>
    </row>
    <row r="308" spans="1:105" ht="12" customHeight="1" x14ac:dyDescent="0.25">
      <c r="A308" s="97" t="s">
        <v>123</v>
      </c>
      <c r="B308" s="99">
        <v>1.3506282208558376</v>
      </c>
      <c r="C308" s="99">
        <v>1.5418640227230449</v>
      </c>
      <c r="D308" s="99">
        <v>1.3496068294242867</v>
      </c>
      <c r="E308" s="99">
        <v>1.0694526198182921</v>
      </c>
      <c r="F308" s="99">
        <v>1.6327660301863036</v>
      </c>
      <c r="G308" s="99">
        <v>1.4528257111717338</v>
      </c>
      <c r="H308" s="99">
        <v>1.7471608410130963</v>
      </c>
      <c r="I308" s="99">
        <v>1.5108549510086986</v>
      </c>
      <c r="J308" s="99">
        <v>1.5473241712404247</v>
      </c>
      <c r="K308" s="99">
        <v>1.5676731113133466</v>
      </c>
      <c r="L308" s="99">
        <v>1.6848942878572004</v>
      </c>
      <c r="M308" s="99">
        <v>2.0724425056330262</v>
      </c>
      <c r="N308" s="99">
        <v>1.8596209695307422</v>
      </c>
      <c r="O308" s="99">
        <v>1.7766127508129548</v>
      </c>
      <c r="P308" s="99">
        <v>1.797736677488603</v>
      </c>
      <c r="Q308" s="99">
        <v>1.3361017698569555</v>
      </c>
      <c r="R308" s="99">
        <v>1.5253562462953412</v>
      </c>
      <c r="S308" s="99">
        <v>1.296741407336526</v>
      </c>
      <c r="T308" s="99">
        <v>1.601470888510816</v>
      </c>
      <c r="U308" s="99">
        <v>1.5205974496830528</v>
      </c>
      <c r="V308" s="99">
        <v>1.5729288031318787</v>
      </c>
      <c r="W308" s="99">
        <v>1.5272181046157329</v>
      </c>
      <c r="X308" s="99">
        <v>1.3948451579983194</v>
      </c>
      <c r="Y308" s="99">
        <v>1.0937681071712002</v>
      </c>
      <c r="DA308" s="63" t="s">
        <v>3093</v>
      </c>
    </row>
    <row r="309" spans="1:105" ht="12" customHeight="1" x14ac:dyDescent="0.25">
      <c r="A309" s="100" t="s">
        <v>50</v>
      </c>
      <c r="B309" s="102">
        <v>1.3506282208558376</v>
      </c>
      <c r="C309" s="102">
        <v>1.5418640227230449</v>
      </c>
      <c r="D309" s="102">
        <v>1.3496068294242867</v>
      </c>
      <c r="E309" s="102">
        <v>1.0694526198182921</v>
      </c>
      <c r="F309" s="102">
        <v>1.6327660301863036</v>
      </c>
      <c r="G309" s="102">
        <v>1.4528257111717338</v>
      </c>
      <c r="H309" s="102">
        <v>1.7471608410130963</v>
      </c>
      <c r="I309" s="102">
        <v>1.5108549510086986</v>
      </c>
      <c r="J309" s="102">
        <v>1.5473241712404247</v>
      </c>
      <c r="K309" s="102">
        <v>1.5676731113133466</v>
      </c>
      <c r="L309" s="102">
        <v>1.6848942878572004</v>
      </c>
      <c r="M309" s="102">
        <v>2.0724425056330262</v>
      </c>
      <c r="N309" s="102">
        <v>1.8596209695307422</v>
      </c>
      <c r="O309" s="102">
        <v>1.7766127508129548</v>
      </c>
      <c r="P309" s="102">
        <v>1.797736677488603</v>
      </c>
      <c r="Q309" s="102">
        <v>1.3361017698569555</v>
      </c>
      <c r="R309" s="102">
        <v>1.5253562462953412</v>
      </c>
      <c r="S309" s="102">
        <v>1.296741407336526</v>
      </c>
      <c r="T309" s="102">
        <v>1.601470888510816</v>
      </c>
      <c r="U309" s="102">
        <v>1.5205974496830528</v>
      </c>
      <c r="V309" s="102">
        <v>1.5729288031318787</v>
      </c>
      <c r="W309" s="102">
        <v>1.5272181046157329</v>
      </c>
      <c r="X309" s="102">
        <v>1.3948451579983194</v>
      </c>
      <c r="Y309" s="102">
        <v>1.0937681071712002</v>
      </c>
      <c r="DA309" s="131" t="s">
        <v>3094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X310" s="105">
        <v>0</v>
      </c>
      <c r="Y310" s="105">
        <v>0</v>
      </c>
      <c r="DA310" s="132" t="s">
        <v>3095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X311" s="102">
        <v>0</v>
      </c>
      <c r="Y311" s="102">
        <v>0</v>
      </c>
      <c r="DA311" s="131" t="s">
        <v>3096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X312" s="105">
        <v>0</v>
      </c>
      <c r="Y312" s="105">
        <v>0</v>
      </c>
      <c r="DA312" s="132" t="s">
        <v>3097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X313" s="99">
        <v>0</v>
      </c>
      <c r="Y313" s="99">
        <v>0</v>
      </c>
      <c r="DA313" s="63" t="s">
        <v>3098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X314" s="99">
        <v>0</v>
      </c>
      <c r="Y314" s="99">
        <v>0</v>
      </c>
      <c r="DA314" s="63" t="s">
        <v>3099</v>
      </c>
    </row>
    <row r="315" spans="1:105" ht="12" customHeight="1" x14ac:dyDescent="0.25">
      <c r="A315" s="121" t="s">
        <v>54</v>
      </c>
      <c r="B315" s="123">
        <v>1.1223760460421504</v>
      </c>
      <c r="C315" s="123">
        <v>1.1114630156631611</v>
      </c>
      <c r="D315" s="123">
        <v>1.2428852213895987</v>
      </c>
      <c r="E315" s="123">
        <v>1.4636774776151547</v>
      </c>
      <c r="F315" s="123">
        <v>1.4379450424132545</v>
      </c>
      <c r="G315" s="123">
        <v>1.4231442585151117</v>
      </c>
      <c r="H315" s="123">
        <v>1.4662213712758441</v>
      </c>
      <c r="I315" s="123">
        <v>1.4719319469573671</v>
      </c>
      <c r="J315" s="123">
        <v>1.5067560621066054</v>
      </c>
      <c r="K315" s="123">
        <v>1.4937781215831119</v>
      </c>
      <c r="L315" s="123">
        <v>1.4754095313324125</v>
      </c>
      <c r="M315" s="123">
        <v>1.4044583244753852</v>
      </c>
      <c r="N315" s="123">
        <v>1.3951774569771684</v>
      </c>
      <c r="O315" s="123">
        <v>1.3332157196433316</v>
      </c>
      <c r="P315" s="123">
        <v>1.3453404961224817</v>
      </c>
      <c r="Q315" s="123">
        <v>1.3321762161891733</v>
      </c>
      <c r="R315" s="123">
        <v>1.344184229744767</v>
      </c>
      <c r="S315" s="123">
        <v>1.3883581250047616</v>
      </c>
      <c r="T315" s="123">
        <v>1.4292912810785998</v>
      </c>
      <c r="U315" s="123">
        <v>1.434805717986839</v>
      </c>
      <c r="V315" s="123">
        <v>1.4431670843232811</v>
      </c>
      <c r="W315" s="123">
        <v>1.3708926914245678</v>
      </c>
      <c r="X315" s="123">
        <v>1.1951545567681747</v>
      </c>
      <c r="Y315" s="123">
        <v>1.1204320971853792</v>
      </c>
      <c r="DA315" s="130" t="s">
        <v>3100</v>
      </c>
    </row>
    <row r="316" spans="1:105" ht="12" customHeight="1" x14ac:dyDescent="0.25">
      <c r="A316" s="97" t="s">
        <v>51</v>
      </c>
      <c r="B316" s="99">
        <v>2.6899110829545623</v>
      </c>
      <c r="C316" s="99">
        <v>2.4704889333435625</v>
      </c>
      <c r="D316" s="99">
        <v>2.9629655678038413</v>
      </c>
      <c r="E316" s="99">
        <v>3.4768509391438229</v>
      </c>
      <c r="F316" s="99">
        <v>3.4813862597309266</v>
      </c>
      <c r="G316" s="99">
        <v>3.4196140397551509</v>
      </c>
      <c r="H316" s="99">
        <v>3.6054244480108233</v>
      </c>
      <c r="I316" s="99">
        <v>3.4287962394728582</v>
      </c>
      <c r="J316" s="99">
        <v>3.6393886357166871</v>
      </c>
      <c r="K316" s="99">
        <v>3.614113704817731</v>
      </c>
      <c r="L316" s="99">
        <v>3.6837057416397929</v>
      </c>
      <c r="M316" s="99">
        <v>3.5784510693345499</v>
      </c>
      <c r="N316" s="99">
        <v>3.5165927754478421</v>
      </c>
      <c r="O316" s="99">
        <v>3.3339725151371811</v>
      </c>
      <c r="P316" s="99">
        <v>3.3441745923524673</v>
      </c>
      <c r="Q316" s="99">
        <v>3.2710079985055849</v>
      </c>
      <c r="R316" s="99">
        <v>3.3083984062524454</v>
      </c>
      <c r="S316" s="99">
        <v>3.4965492524936845</v>
      </c>
      <c r="T316" s="99">
        <v>3.5084785642146961</v>
      </c>
      <c r="U316" s="99">
        <v>3.2489492984856914</v>
      </c>
      <c r="V316" s="99">
        <v>3.5288490146333209</v>
      </c>
      <c r="W316" s="99">
        <v>3.3671044468602505</v>
      </c>
      <c r="X316" s="99">
        <v>2.5606464952993591</v>
      </c>
      <c r="Y316" s="99">
        <v>2.3707811812433857</v>
      </c>
      <c r="DA316" s="63" t="s">
        <v>3101</v>
      </c>
    </row>
    <row r="317" spans="1:105" ht="12" customHeight="1" x14ac:dyDescent="0.25">
      <c r="A317" s="97" t="s">
        <v>50</v>
      </c>
      <c r="B317" s="99">
        <v>1.7403879583366206</v>
      </c>
      <c r="C317" s="99">
        <v>1.7593415567656021</v>
      </c>
      <c r="D317" s="99">
        <v>1.8644753128841709</v>
      </c>
      <c r="E317" s="99">
        <v>2.3481782870286514</v>
      </c>
      <c r="F317" s="99">
        <v>2.3394066295799973</v>
      </c>
      <c r="G317" s="99">
        <v>2.2812914320129165</v>
      </c>
      <c r="H317" s="99">
        <v>2.3075685133204065</v>
      </c>
      <c r="I317" s="99">
        <v>2.3802894914396098</v>
      </c>
      <c r="J317" s="99">
        <v>2.4257039541451144</v>
      </c>
      <c r="K317" s="99">
        <v>2.484370559037322</v>
      </c>
      <c r="L317" s="99">
        <v>2.5123332701799717</v>
      </c>
      <c r="M317" s="99">
        <v>2.4040200879940365</v>
      </c>
      <c r="N317" s="99">
        <v>2.3921374284468122</v>
      </c>
      <c r="O317" s="99">
        <v>2.2773343353491158</v>
      </c>
      <c r="P317" s="99">
        <v>2.2507251841349771</v>
      </c>
      <c r="Q317" s="99">
        <v>2.2277554710405454</v>
      </c>
      <c r="R317" s="99">
        <v>2.2346360536317098</v>
      </c>
      <c r="S317" s="99">
        <v>2.2601374144174118</v>
      </c>
      <c r="T317" s="99">
        <v>2.327856429751447</v>
      </c>
      <c r="U317" s="99">
        <v>2.4139031818225041</v>
      </c>
      <c r="V317" s="99">
        <v>2.2580820008867724</v>
      </c>
      <c r="W317" s="99">
        <v>2.1323984535657186</v>
      </c>
      <c r="X317" s="99">
        <v>1.8416094731661665</v>
      </c>
      <c r="Y317" s="99">
        <v>1.4964791452626907</v>
      </c>
      <c r="DA317" s="63" t="s">
        <v>3102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X318" s="110">
        <v>0</v>
      </c>
      <c r="Y318" s="110">
        <v>0</v>
      </c>
      <c r="DA318" s="60" t="s">
        <v>3103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262.71922618341404</v>
      </c>
      <c r="D322" s="117">
        <f t="shared" si="138"/>
        <v>329.97716097542832</v>
      </c>
      <c r="E322" s="117">
        <f t="shared" si="138"/>
        <v>303.88778849432526</v>
      </c>
      <c r="F322" s="117">
        <f t="shared" si="138"/>
        <v>334.70260922208342</v>
      </c>
      <c r="G322" s="117">
        <f t="shared" si="138"/>
        <v>337.14239720962536</v>
      </c>
      <c r="H322" s="117">
        <f t="shared" si="138"/>
        <v>316.24419378602943</v>
      </c>
      <c r="I322" s="117">
        <f t="shared" si="138"/>
        <v>232.82873846470341</v>
      </c>
      <c r="J322" s="117">
        <f t="shared" si="138"/>
        <v>302.51900199140385</v>
      </c>
      <c r="K322" s="117">
        <f t="shared" si="138"/>
        <v>268.5753196835168</v>
      </c>
      <c r="L322" s="117">
        <f t="shared" si="138"/>
        <v>298.97615254079352</v>
      </c>
      <c r="M322" s="117">
        <f t="shared" si="138"/>
        <v>224.20280762112469</v>
      </c>
      <c r="N322" s="117">
        <f t="shared" si="138"/>
        <v>274.46654911219878</v>
      </c>
      <c r="O322" s="117">
        <f t="shared" si="138"/>
        <v>168.18752589650853</v>
      </c>
      <c r="P322" s="117">
        <f t="shared" si="138"/>
        <v>168.15603813407387</v>
      </c>
      <c r="Q322" s="117">
        <f t="shared" si="138"/>
        <v>151.7856622371512</v>
      </c>
      <c r="R322" s="117">
        <f t="shared" ref="R322:V322" si="139">R323+R326+R328+R338</f>
        <v>112.77725026135073</v>
      </c>
      <c r="S322" s="117">
        <f t="shared" si="139"/>
        <v>104.82523552357439</v>
      </c>
      <c r="T322" s="117">
        <f t="shared" si="139"/>
        <v>13.123872951086719</v>
      </c>
      <c r="U322" s="117">
        <f t="shared" si="139"/>
        <v>76.439739826155872</v>
      </c>
      <c r="V322" s="117">
        <f t="shared" si="139"/>
        <v>90.368914447515635</v>
      </c>
      <c r="W322" s="117">
        <f t="shared" ref="W322:Y322" si="140">W323+W326+W328+W338</f>
        <v>18.822402754852604</v>
      </c>
      <c r="X322" s="117">
        <f t="shared" si="140"/>
        <v>22.476382540334995</v>
      </c>
      <c r="Y322" s="117">
        <f t="shared" si="140"/>
        <v>163.68685983501857</v>
      </c>
      <c r="DA322" s="129" t="s">
        <v>3252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226.39140294121466</v>
      </c>
      <c r="D323" s="122">
        <f t="shared" si="141"/>
        <v>285.88831100445242</v>
      </c>
      <c r="E323" s="122">
        <f t="shared" si="141"/>
        <v>251.77257518712474</v>
      </c>
      <c r="F323" s="122">
        <f t="shared" si="141"/>
        <v>276.56411125777572</v>
      </c>
      <c r="G323" s="122">
        <f t="shared" si="141"/>
        <v>281.52010865978804</v>
      </c>
      <c r="H323" s="122">
        <f t="shared" si="141"/>
        <v>264.01653689271734</v>
      </c>
      <c r="I323" s="122">
        <f t="shared" si="141"/>
        <v>191.11409421883045</v>
      </c>
      <c r="J323" s="122">
        <f t="shared" si="141"/>
        <v>248.02165770497191</v>
      </c>
      <c r="K323" s="122">
        <f t="shared" si="141"/>
        <v>220.29870584476382</v>
      </c>
      <c r="L323" s="122">
        <f t="shared" si="141"/>
        <v>249.16187960866725</v>
      </c>
      <c r="M323" s="122">
        <f t="shared" si="141"/>
        <v>182.90490513798119</v>
      </c>
      <c r="N323" s="122">
        <f t="shared" si="141"/>
        <v>224.42108310275609</v>
      </c>
      <c r="O323" s="122">
        <f t="shared" si="141"/>
        <v>137.93880760235558</v>
      </c>
      <c r="P323" s="122">
        <f t="shared" si="141"/>
        <v>135.20601634147729</v>
      </c>
      <c r="Q323" s="122">
        <f t="shared" si="141"/>
        <v>120.29471425478025</v>
      </c>
      <c r="R323" s="122">
        <f t="shared" ref="R323:V323" si="142">SUM(R324:R325)</f>
        <v>88.885807988966022</v>
      </c>
      <c r="S323" s="122">
        <f t="shared" si="142"/>
        <v>82.167920057482121</v>
      </c>
      <c r="T323" s="122">
        <f t="shared" si="142"/>
        <v>10.151409401660624</v>
      </c>
      <c r="U323" s="122">
        <f t="shared" si="142"/>
        <v>57.791182584907475</v>
      </c>
      <c r="V323" s="122">
        <f t="shared" si="142"/>
        <v>68.153837873737487</v>
      </c>
      <c r="W323" s="122">
        <f t="shared" ref="W323:Y323" si="143">SUM(W324:W325)</f>
        <v>13.218726148761476</v>
      </c>
      <c r="X323" s="122">
        <f t="shared" si="143"/>
        <v>14.724128024745598</v>
      </c>
      <c r="Y323" s="122">
        <f t="shared" si="143"/>
        <v>114.19022947805757</v>
      </c>
      <c r="DA323" s="130" t="s">
        <v>3253</v>
      </c>
    </row>
    <row r="324" spans="1:105" ht="12" customHeight="1" x14ac:dyDescent="0.25">
      <c r="A324" s="97" t="s">
        <v>51</v>
      </c>
      <c r="B324" s="98"/>
      <c r="C324" s="98">
        <v>225.2080020635465</v>
      </c>
      <c r="D324" s="98">
        <v>284.43467354423086</v>
      </c>
      <c r="E324" s="98">
        <v>250.4713164048971</v>
      </c>
      <c r="F324" s="98">
        <v>275.15787685491637</v>
      </c>
      <c r="G324" s="98">
        <v>280.09015346514917</v>
      </c>
      <c r="H324" s="98">
        <v>262.65240124149909</v>
      </c>
      <c r="I324" s="98">
        <v>190.10757417415871</v>
      </c>
      <c r="J324" s="98">
        <v>246.76219718255993</v>
      </c>
      <c r="K324" s="98">
        <v>219.16062856619965</v>
      </c>
      <c r="L324" s="98">
        <v>247.87500440124484</v>
      </c>
      <c r="M324" s="98">
        <v>181.98344446289093</v>
      </c>
      <c r="N324" s="98">
        <v>223.32394612653758</v>
      </c>
      <c r="O324" s="98">
        <v>137.2767723998526</v>
      </c>
      <c r="P324" s="98">
        <v>134.60562848597183</v>
      </c>
      <c r="Q324" s="98">
        <v>119.73988589110181</v>
      </c>
      <c r="R324" s="98">
        <v>88.458886799144423</v>
      </c>
      <c r="S324" s="98">
        <v>81.76634092151393</v>
      </c>
      <c r="T324" s="98">
        <v>10.100215554210649</v>
      </c>
      <c r="U324" s="98">
        <v>57.495634787376083</v>
      </c>
      <c r="V324" s="98">
        <v>67.79983254587799</v>
      </c>
      <c r="W324" s="98">
        <v>13.143511593819706</v>
      </c>
      <c r="X324" s="98">
        <v>14.639398467748837</v>
      </c>
      <c r="Y324" s="98">
        <v>113.62725467491639</v>
      </c>
      <c r="DA324" s="63" t="s">
        <v>3254</v>
      </c>
    </row>
    <row r="325" spans="1:105" ht="12" customHeight="1" x14ac:dyDescent="0.25">
      <c r="A325" s="97" t="s">
        <v>53</v>
      </c>
      <c r="B325" s="98"/>
      <c r="C325" s="98">
        <v>1.1834008776681706</v>
      </c>
      <c r="D325" s="98">
        <v>1.4536374602215774</v>
      </c>
      <c r="E325" s="98">
        <v>1.3012587822276347</v>
      </c>
      <c r="F325" s="98">
        <v>1.4062344028593614</v>
      </c>
      <c r="G325" s="98">
        <v>1.42995519463887</v>
      </c>
      <c r="H325" s="98">
        <v>1.3641356512182736</v>
      </c>
      <c r="I325" s="98">
        <v>1.0065200446717346</v>
      </c>
      <c r="J325" s="98">
        <v>1.2594605224119952</v>
      </c>
      <c r="K325" s="98">
        <v>1.138077278564156</v>
      </c>
      <c r="L325" s="98">
        <v>1.2868752074224008</v>
      </c>
      <c r="M325" s="98">
        <v>0.92146067509025664</v>
      </c>
      <c r="N325" s="98">
        <v>1.0971369762185001</v>
      </c>
      <c r="O325" s="98">
        <v>0.6620352025029842</v>
      </c>
      <c r="P325" s="98">
        <v>0.60038785550545604</v>
      </c>
      <c r="Q325" s="98">
        <v>0.5548283636784398</v>
      </c>
      <c r="R325" s="98">
        <v>0.4269211898215991</v>
      </c>
      <c r="S325" s="98">
        <v>0.40157913596819328</v>
      </c>
      <c r="T325" s="98">
        <v>5.1193847449975398E-2</v>
      </c>
      <c r="U325" s="98">
        <v>0.29554779753139282</v>
      </c>
      <c r="V325" s="98">
        <v>0.35400532785949995</v>
      </c>
      <c r="W325" s="98">
        <v>7.5214554941769679E-2</v>
      </c>
      <c r="X325" s="98">
        <v>8.472955699676038E-2</v>
      </c>
      <c r="Y325" s="98">
        <v>0.56297480314118553</v>
      </c>
      <c r="DA325" s="63" t="s">
        <v>3255</v>
      </c>
    </row>
    <row r="326" spans="1:105" ht="12" customHeight="1" x14ac:dyDescent="0.25">
      <c r="A326" s="121" t="s">
        <v>92</v>
      </c>
      <c r="B326" s="122"/>
      <c r="C326" s="122">
        <f t="shared" ref="C326:Y326" si="144">C327</f>
        <v>0.13364194484538106</v>
      </c>
      <c r="D326" s="122">
        <f t="shared" si="144"/>
        <v>9.711435672083292E-2</v>
      </c>
      <c r="E326" s="122">
        <f t="shared" si="144"/>
        <v>0.20818644162526936</v>
      </c>
      <c r="F326" s="122">
        <f t="shared" si="144"/>
        <v>0.30435006503542028</v>
      </c>
      <c r="G326" s="122">
        <f t="shared" si="144"/>
        <v>0.28558891894298133</v>
      </c>
      <c r="H326" s="122">
        <f t="shared" si="144"/>
        <v>0.2388496499447586</v>
      </c>
      <c r="I326" s="122">
        <f t="shared" si="144"/>
        <v>0.16212377045762738</v>
      </c>
      <c r="J326" s="122">
        <f t="shared" si="144"/>
        <v>0.19969036710465199</v>
      </c>
      <c r="K326" s="122">
        <f t="shared" si="144"/>
        <v>0.22265279976860469</v>
      </c>
      <c r="L326" s="122">
        <f t="shared" si="144"/>
        <v>0.20388731022165307</v>
      </c>
      <c r="M326" s="122">
        <f t="shared" si="144"/>
        <v>0.18242869034089831</v>
      </c>
      <c r="N326" s="122">
        <f t="shared" si="144"/>
        <v>0.36761974441187145</v>
      </c>
      <c r="O326" s="122">
        <f t="shared" si="144"/>
        <v>0.10133906668854381</v>
      </c>
      <c r="P326" s="122">
        <f t="shared" si="144"/>
        <v>0.13237389758216933</v>
      </c>
      <c r="Q326" s="122">
        <f t="shared" si="144"/>
        <v>0.23698443688324891</v>
      </c>
      <c r="R326" s="122">
        <f t="shared" si="144"/>
        <v>0.18276594226480927</v>
      </c>
      <c r="S326" s="122">
        <f t="shared" si="144"/>
        <v>0.19468009640358463</v>
      </c>
      <c r="T326" s="122">
        <f t="shared" si="144"/>
        <v>4.7592459564981683E-2</v>
      </c>
      <c r="U326" s="122">
        <f t="shared" si="144"/>
        <v>9.1042694246986841E-2</v>
      </c>
      <c r="V326" s="122">
        <f t="shared" si="144"/>
        <v>7.6098820064981962E-2</v>
      </c>
      <c r="W326" s="122">
        <f t="shared" si="144"/>
        <v>2.1735948192485737E-2</v>
      </c>
      <c r="X326" s="122">
        <f t="shared" si="144"/>
        <v>3.8678916034074327E-2</v>
      </c>
      <c r="Y326" s="122">
        <f t="shared" si="144"/>
        <v>0.10664403914801744</v>
      </c>
      <c r="DA326" s="130" t="s">
        <v>3256</v>
      </c>
    </row>
    <row r="327" spans="1:105" ht="12" customHeight="1" x14ac:dyDescent="0.25">
      <c r="A327" s="97" t="s">
        <v>53</v>
      </c>
      <c r="B327" s="98"/>
      <c r="C327" s="98">
        <v>0.13364194484538106</v>
      </c>
      <c r="D327" s="98">
        <v>9.711435672083292E-2</v>
      </c>
      <c r="E327" s="98">
        <v>0.20818644162526936</v>
      </c>
      <c r="F327" s="98">
        <v>0.30435006503542028</v>
      </c>
      <c r="G327" s="98">
        <v>0.28558891894298133</v>
      </c>
      <c r="H327" s="98">
        <v>0.2388496499447586</v>
      </c>
      <c r="I327" s="98">
        <v>0.16212377045762738</v>
      </c>
      <c r="J327" s="98">
        <v>0.19969036710465199</v>
      </c>
      <c r="K327" s="98">
        <v>0.22265279976860469</v>
      </c>
      <c r="L327" s="98">
        <v>0.20388731022165307</v>
      </c>
      <c r="M327" s="98">
        <v>0.18242869034089831</v>
      </c>
      <c r="N327" s="98">
        <v>0.36761974441187145</v>
      </c>
      <c r="O327" s="98">
        <v>0.10133906668854381</v>
      </c>
      <c r="P327" s="98">
        <v>0.13237389758216933</v>
      </c>
      <c r="Q327" s="98">
        <v>0.23698443688324891</v>
      </c>
      <c r="R327" s="98">
        <v>0.18276594226480927</v>
      </c>
      <c r="S327" s="98">
        <v>0.19468009640358463</v>
      </c>
      <c r="T327" s="98">
        <v>4.7592459564981683E-2</v>
      </c>
      <c r="U327" s="98">
        <v>9.1042694246986841E-2</v>
      </c>
      <c r="V327" s="98">
        <v>7.6098820064981962E-2</v>
      </c>
      <c r="W327" s="98">
        <v>2.1735948192485737E-2</v>
      </c>
      <c r="X327" s="98">
        <v>3.8678916034074327E-2</v>
      </c>
      <c r="Y327" s="98">
        <v>0.10664403914801744</v>
      </c>
      <c r="DA327" s="63" t="s">
        <v>3257</v>
      </c>
    </row>
    <row r="328" spans="1:105" ht="12" customHeight="1" x14ac:dyDescent="0.25">
      <c r="A328" s="121" t="s">
        <v>55</v>
      </c>
      <c r="B328" s="122"/>
      <c r="C328" s="122">
        <v>24.530256642830025</v>
      </c>
      <c r="D328" s="122">
        <v>29.976568677510876</v>
      </c>
      <c r="E328" s="122">
        <v>32.628973498430483</v>
      </c>
      <c r="F328" s="122">
        <v>36.612949315558218</v>
      </c>
      <c r="G328" s="122">
        <v>35.238856736248721</v>
      </c>
      <c r="H328" s="122">
        <v>33.686628421734227</v>
      </c>
      <c r="I328" s="122">
        <v>27.630516976904438</v>
      </c>
      <c r="J328" s="122">
        <v>36.150560649775436</v>
      </c>
      <c r="K328" s="122">
        <v>32.327230286758976</v>
      </c>
      <c r="L328" s="122">
        <v>33.065442663727282</v>
      </c>
      <c r="M328" s="122">
        <v>27.971428513420026</v>
      </c>
      <c r="N328" s="122">
        <v>32.677836547097982</v>
      </c>
      <c r="O328" s="122">
        <v>20.017504803999824</v>
      </c>
      <c r="P328" s="122">
        <v>21.0991602096672</v>
      </c>
      <c r="Q328" s="122">
        <v>19.586473683229766</v>
      </c>
      <c r="R328" s="122">
        <v>14.926190168192502</v>
      </c>
      <c r="S328" s="122">
        <v>14.254092151424839</v>
      </c>
      <c r="T328" s="122">
        <v>1.8814624391293953</v>
      </c>
      <c r="U328" s="122">
        <v>11.159762825193484</v>
      </c>
      <c r="V328" s="122">
        <v>13.884150722468844</v>
      </c>
      <c r="W328" s="122">
        <v>4.0740128775720121</v>
      </c>
      <c r="X328" s="122">
        <v>5.574691782873253</v>
      </c>
      <c r="Y328" s="122">
        <v>31.38363789566376</v>
      </c>
      <c r="DA328" s="130" t="s">
        <v>3258</v>
      </c>
    </row>
    <row r="329" spans="1:105" ht="12" customHeight="1" x14ac:dyDescent="0.25">
      <c r="A329" s="97" t="s">
        <v>143</v>
      </c>
      <c r="B329" s="98"/>
      <c r="C329" s="98">
        <v>13.334198038611049</v>
      </c>
      <c r="D329" s="98">
        <v>18.760276994443842</v>
      </c>
      <c r="E329" s="98">
        <v>11.910419551818499</v>
      </c>
      <c r="F329" s="98">
        <v>17.799717062884724</v>
      </c>
      <c r="G329" s="98">
        <v>19.746255146836507</v>
      </c>
      <c r="H329" s="98">
        <v>17.627592366985105</v>
      </c>
      <c r="I329" s="98">
        <v>12.409968858734612</v>
      </c>
      <c r="J329" s="98">
        <v>16.86774552027304</v>
      </c>
      <c r="K329" s="98">
        <v>10.804782453449294</v>
      </c>
      <c r="L329" s="98">
        <v>11.012103829911663</v>
      </c>
      <c r="M329" s="98">
        <v>8.6659557091860968</v>
      </c>
      <c r="N329" s="98">
        <v>15.896008001244025</v>
      </c>
      <c r="O329" s="98">
        <v>9.3322349277771597</v>
      </c>
      <c r="P329" s="98">
        <v>11.145431021845637</v>
      </c>
      <c r="Q329" s="98">
        <v>10.337728098764279</v>
      </c>
      <c r="R329" s="98">
        <v>6.7580463585835879</v>
      </c>
      <c r="S329" s="98">
        <v>7.0567326327485995</v>
      </c>
      <c r="T329" s="98">
        <v>0.34444298027082199</v>
      </c>
      <c r="U329" s="98">
        <v>7.3916079696726689</v>
      </c>
      <c r="V329" s="98">
        <v>11.472448162687146</v>
      </c>
      <c r="W329" s="98">
        <v>0.64567453797077989</v>
      </c>
      <c r="X329" s="98">
        <v>0.80404737435550078</v>
      </c>
      <c r="Y329" s="98">
        <v>23.530709296649743</v>
      </c>
      <c r="DA329" s="63" t="s">
        <v>3259</v>
      </c>
    </row>
    <row r="330" spans="1:105" ht="12" customHeight="1" x14ac:dyDescent="0.25">
      <c r="A330" s="97" t="s">
        <v>124</v>
      </c>
      <c r="B330" s="98"/>
      <c r="C330" s="98">
        <v>2.494043462801967</v>
      </c>
      <c r="D330" s="98">
        <v>2.0585953410985462</v>
      </c>
      <c r="E330" s="98">
        <v>2.2004276472587212</v>
      </c>
      <c r="F330" s="98">
        <v>3.3242165658931269</v>
      </c>
      <c r="G330" s="98">
        <v>2.6707865430233166</v>
      </c>
      <c r="H330" s="98">
        <v>2.5609068002798479</v>
      </c>
      <c r="I330" s="98">
        <v>1.6925453250060558</v>
      </c>
      <c r="J330" s="98">
        <v>1.8655557484122489</v>
      </c>
      <c r="K330" s="98">
        <v>2.2650355839112395</v>
      </c>
      <c r="L330" s="98">
        <v>1.5353588438533929</v>
      </c>
      <c r="M330" s="98">
        <v>1.4553328941912631</v>
      </c>
      <c r="N330" s="98">
        <v>1.1357124126038933</v>
      </c>
      <c r="O330" s="98">
        <v>0.8965012847214554</v>
      </c>
      <c r="P330" s="98">
        <v>1.3166430776770046</v>
      </c>
      <c r="Q330" s="98">
        <v>1.3679818343980716</v>
      </c>
      <c r="R330" s="98">
        <v>1.3666133937460023</v>
      </c>
      <c r="S330" s="98">
        <v>1.4937203187543009</v>
      </c>
      <c r="T330" s="98">
        <v>0.4011507316062462</v>
      </c>
      <c r="U330" s="98">
        <v>0.44119969633249739</v>
      </c>
      <c r="V330" s="98">
        <v>0.14144829278426757</v>
      </c>
      <c r="W330" s="98">
        <v>0.19845682408907386</v>
      </c>
      <c r="X330" s="98">
        <v>0.32178578388875195</v>
      </c>
      <c r="Y330" s="98">
        <v>0.79870093467501135</v>
      </c>
      <c r="DA330" s="63" t="s">
        <v>3260</v>
      </c>
    </row>
    <row r="331" spans="1:105" ht="12" customHeight="1" x14ac:dyDescent="0.25">
      <c r="A331" s="97" t="s">
        <v>123</v>
      </c>
      <c r="B331" s="98"/>
      <c r="C331" s="98">
        <v>9.1998540530793154E-4</v>
      </c>
      <c r="D331" s="98">
        <v>9.7366326535266263E-4</v>
      </c>
      <c r="E331" s="98">
        <v>2.8201319656727284E-3</v>
      </c>
      <c r="F331" s="98">
        <v>6.32621387685787E-3</v>
      </c>
      <c r="G331" s="98">
        <v>2.055362387568854E-3</v>
      </c>
      <c r="H331" s="98">
        <v>5.2812820887655045E-3</v>
      </c>
      <c r="I331" s="98">
        <v>2.0191252090070635E-3</v>
      </c>
      <c r="J331" s="98">
        <v>1.3764832090051403E-2</v>
      </c>
      <c r="K331" s="98">
        <v>1.6646988286837694E-2</v>
      </c>
      <c r="L331" s="98">
        <v>6.0374441577399308E-3</v>
      </c>
      <c r="M331" s="98">
        <v>6.8157074162922982E-3</v>
      </c>
      <c r="N331" s="98">
        <v>2.8943888773472282E-3</v>
      </c>
      <c r="O331" s="98">
        <v>6.1168072948713254E-3</v>
      </c>
      <c r="P331" s="98">
        <v>1.00944752008163E-2</v>
      </c>
      <c r="Q331" s="98">
        <v>1.323534545281627E-2</v>
      </c>
      <c r="R331" s="98">
        <v>1.2281792359748253E-2</v>
      </c>
      <c r="S331" s="98">
        <v>9.5689252921626472E-3</v>
      </c>
      <c r="T331" s="98">
        <v>1.5532984601752441E-3</v>
      </c>
      <c r="U331" s="98">
        <v>5.8507858353165076E-3</v>
      </c>
      <c r="V331" s="98">
        <v>1.7013040433429814E-3</v>
      </c>
      <c r="W331" s="98">
        <v>1.8734497559478778E-4</v>
      </c>
      <c r="X331" s="98">
        <v>2.8973509067118626E-3</v>
      </c>
      <c r="Y331" s="98">
        <v>1.248561200335566E-2</v>
      </c>
      <c r="DA331" s="63" t="s">
        <v>3261</v>
      </c>
    </row>
    <row r="332" spans="1:105" ht="12" customHeight="1" x14ac:dyDescent="0.25">
      <c r="A332" s="100" t="s">
        <v>50</v>
      </c>
      <c r="B332" s="101"/>
      <c r="C332" s="101">
        <v>4.5068721408966035E-4</v>
      </c>
      <c r="D332" s="101">
        <v>2.668411272968673E-4</v>
      </c>
      <c r="E332" s="101">
        <v>6.1683441943390105E-4</v>
      </c>
      <c r="F332" s="101">
        <v>2.3756030757587513E-3</v>
      </c>
      <c r="G332" s="101">
        <v>7.6871574272468959E-4</v>
      </c>
      <c r="H332" s="101">
        <v>2.5920277114058602E-3</v>
      </c>
      <c r="I332" s="101">
        <v>7.5059320141887477E-4</v>
      </c>
      <c r="J332" s="101">
        <v>6.102636434058748E-3</v>
      </c>
      <c r="K332" s="101">
        <v>8.5018796444548683E-3</v>
      </c>
      <c r="L332" s="101">
        <v>3.4377422337486694E-3</v>
      </c>
      <c r="M332" s="101">
        <v>4.0863941629580517E-3</v>
      </c>
      <c r="N332" s="101">
        <v>1.6185260911789176E-3</v>
      </c>
      <c r="O332" s="101">
        <v>3.7389952905376601E-3</v>
      </c>
      <c r="P332" s="101">
        <v>5.8895515832825263E-3</v>
      </c>
      <c r="Q332" s="101">
        <v>4.3845669831448246E-3</v>
      </c>
      <c r="R332" s="101">
        <v>3.4556915995821915E-3</v>
      </c>
      <c r="S332" s="101">
        <v>1.7529193746250739E-3</v>
      </c>
      <c r="T332" s="101">
        <v>1.626829026510574E-4</v>
      </c>
      <c r="U332" s="101">
        <v>3.2350176221296071E-3</v>
      </c>
      <c r="V332" s="101">
        <v>1.1528592991933702E-3</v>
      </c>
      <c r="W332" s="101">
        <v>1.5048761123871043E-4</v>
      </c>
      <c r="X332" s="101">
        <v>1.5082627379158441E-3</v>
      </c>
      <c r="Y332" s="101">
        <v>5.1710044526116807E-3</v>
      </c>
      <c r="DA332" s="131" t="s">
        <v>3262</v>
      </c>
    </row>
    <row r="333" spans="1:105" ht="12" customHeight="1" x14ac:dyDescent="0.25">
      <c r="A333" s="103" t="s">
        <v>52</v>
      </c>
      <c r="B333" s="104"/>
      <c r="C333" s="104">
        <v>4.6929819121827119E-4</v>
      </c>
      <c r="D333" s="104">
        <v>7.0682213805579538E-4</v>
      </c>
      <c r="E333" s="104">
        <v>2.2032975462388275E-3</v>
      </c>
      <c r="F333" s="104">
        <v>3.9506108010991196E-3</v>
      </c>
      <c r="G333" s="104">
        <v>1.2866466448441646E-3</v>
      </c>
      <c r="H333" s="104">
        <v>2.6892543773596443E-3</v>
      </c>
      <c r="I333" s="104">
        <v>1.2685320075881889E-3</v>
      </c>
      <c r="J333" s="104">
        <v>7.6621956559926553E-3</v>
      </c>
      <c r="K333" s="104">
        <v>8.1451086423828256E-3</v>
      </c>
      <c r="L333" s="104">
        <v>2.5997019239912609E-3</v>
      </c>
      <c r="M333" s="104">
        <v>2.7293132533342456E-3</v>
      </c>
      <c r="N333" s="104">
        <v>1.2758627861683108E-3</v>
      </c>
      <c r="O333" s="104">
        <v>2.3778120043336658E-3</v>
      </c>
      <c r="P333" s="104">
        <v>4.2049236175337725E-3</v>
      </c>
      <c r="Q333" s="104">
        <v>8.8507784696714442E-3</v>
      </c>
      <c r="R333" s="104">
        <v>8.826100760166062E-3</v>
      </c>
      <c r="S333" s="104">
        <v>7.8160059175375728E-3</v>
      </c>
      <c r="T333" s="104">
        <v>1.3906155575241867E-3</v>
      </c>
      <c r="U333" s="104">
        <v>2.6157682131869005E-3</v>
      </c>
      <c r="V333" s="104">
        <v>5.4844474414961122E-4</v>
      </c>
      <c r="W333" s="104">
        <v>3.6857364356077342E-5</v>
      </c>
      <c r="X333" s="104">
        <v>1.3890881687960187E-3</v>
      </c>
      <c r="Y333" s="104">
        <v>7.3146075507439789E-3</v>
      </c>
      <c r="DA333" s="132" t="s">
        <v>3263</v>
      </c>
    </row>
    <row r="334" spans="1:105" ht="12" customHeight="1" x14ac:dyDescent="0.25">
      <c r="A334" s="106" t="s">
        <v>122</v>
      </c>
      <c r="B334" s="101"/>
      <c r="C334" s="101">
        <v>8.1309252417559925</v>
      </c>
      <c r="D334" s="101">
        <v>8.7626349912234609</v>
      </c>
      <c r="E334" s="101">
        <v>17.069402525744017</v>
      </c>
      <c r="F334" s="101">
        <v>14.701249446075277</v>
      </c>
      <c r="G334" s="101">
        <v>11.469567537260941</v>
      </c>
      <c r="H334" s="101">
        <v>11.083904394250728</v>
      </c>
      <c r="I334" s="101">
        <v>9.1306182795006094</v>
      </c>
      <c r="J334" s="101">
        <v>12.065122625978198</v>
      </c>
      <c r="K334" s="101">
        <v>9.7348635618688633</v>
      </c>
      <c r="L334" s="101">
        <v>15.064972139990253</v>
      </c>
      <c r="M334" s="101">
        <v>12.926020669225842</v>
      </c>
      <c r="N334" s="101">
        <v>12.465967279348861</v>
      </c>
      <c r="O334" s="101">
        <v>5.3198588907473905</v>
      </c>
      <c r="P334" s="101">
        <v>1.7219892714426612</v>
      </c>
      <c r="Q334" s="101">
        <v>2.2043736614214864</v>
      </c>
      <c r="R334" s="101">
        <v>3.6742844334955835</v>
      </c>
      <c r="S334" s="101">
        <v>4.0953909091842027</v>
      </c>
      <c r="T334" s="101">
        <v>0.83302881996258438</v>
      </c>
      <c r="U334" s="101">
        <v>0.99788445904926593</v>
      </c>
      <c r="V334" s="101">
        <v>1.3368120111248365</v>
      </c>
      <c r="W334" s="101">
        <v>1.3712601571984622</v>
      </c>
      <c r="X334" s="101">
        <v>2.1633891229639519</v>
      </c>
      <c r="Y334" s="101">
        <v>3.6538757525028056</v>
      </c>
      <c r="DA334" s="131" t="s">
        <v>3264</v>
      </c>
    </row>
    <row r="335" spans="1:105" ht="12" customHeight="1" x14ac:dyDescent="0.25">
      <c r="A335" s="107" t="s">
        <v>121</v>
      </c>
      <c r="B335" s="104"/>
      <c r="C335" s="104">
        <v>0.5701699142557064</v>
      </c>
      <c r="D335" s="104">
        <v>0.39408768747967216</v>
      </c>
      <c r="E335" s="104">
        <v>1.4459036416435636</v>
      </c>
      <c r="F335" s="104">
        <v>0.78144002682822944</v>
      </c>
      <c r="G335" s="104">
        <v>1.3501921467403826</v>
      </c>
      <c r="H335" s="104">
        <v>2.4089435781297834</v>
      </c>
      <c r="I335" s="104">
        <v>4.3953653884541604</v>
      </c>
      <c r="J335" s="104">
        <v>5.3383719230219064</v>
      </c>
      <c r="K335" s="104">
        <v>9.5059016992427381</v>
      </c>
      <c r="L335" s="104">
        <v>5.4469704058142288</v>
      </c>
      <c r="M335" s="104">
        <v>4.9173035334005322</v>
      </c>
      <c r="N335" s="104">
        <v>3.1772544650238572</v>
      </c>
      <c r="O335" s="104">
        <v>4.4627928934589427</v>
      </c>
      <c r="P335" s="104">
        <v>6.9050023635010849</v>
      </c>
      <c r="Q335" s="104">
        <v>5.6631547431931129</v>
      </c>
      <c r="R335" s="104">
        <v>3.1149641900075768</v>
      </c>
      <c r="S335" s="104">
        <v>1.5986793654455731</v>
      </c>
      <c r="T335" s="104">
        <v>0.30128660882956787</v>
      </c>
      <c r="U335" s="104">
        <v>2.3232199143037362</v>
      </c>
      <c r="V335" s="104">
        <v>0.93174095182925232</v>
      </c>
      <c r="W335" s="104">
        <v>1.8584340133381014</v>
      </c>
      <c r="X335" s="104">
        <v>2.2825721507583356</v>
      </c>
      <c r="Y335" s="104">
        <v>3.3878662998328504</v>
      </c>
      <c r="DA335" s="132" t="s">
        <v>3265</v>
      </c>
    </row>
    <row r="336" spans="1:105" ht="12" customHeight="1" x14ac:dyDescent="0.25">
      <c r="A336" s="108" t="s">
        <v>53</v>
      </c>
      <c r="B336" s="98"/>
      <c r="C336" s="98">
        <v>0.26377858981634011</v>
      </c>
      <c r="D336" s="98">
        <v>0.19898149687932756</v>
      </c>
      <c r="E336" s="98">
        <v>0.72928085669810283</v>
      </c>
      <c r="F336" s="98">
        <v>0.39099674538696105</v>
      </c>
      <c r="G336" s="98">
        <v>0.72113098361787165</v>
      </c>
      <c r="H336" s="98">
        <v>1.2352374064547389</v>
      </c>
      <c r="I336" s="98">
        <v>2.6337192190305569</v>
      </c>
      <c r="J336" s="98">
        <v>3.1366198425917724</v>
      </c>
      <c r="K336" s="98">
        <v>5.7689323835039135</v>
      </c>
      <c r="L336" s="98">
        <v>3.3119980835552427</v>
      </c>
      <c r="M336" s="98">
        <v>2.8587456563512794</v>
      </c>
      <c r="N336" s="98">
        <v>1.9108960402872559</v>
      </c>
      <c r="O336" s="98">
        <v>2.8426557781215696</v>
      </c>
      <c r="P336" s="98">
        <v>4.1992044830773922</v>
      </c>
      <c r="Q336" s="98">
        <v>3.1332997219135237</v>
      </c>
      <c r="R336" s="98">
        <v>1.5097338117168644</v>
      </c>
      <c r="S336" s="98">
        <v>0.59250800310796936</v>
      </c>
      <c r="T336" s="98">
        <v>6.8314804405256807E-2</v>
      </c>
      <c r="U336" s="98">
        <v>1.3127530873020277</v>
      </c>
      <c r="V336" s="98">
        <v>0.64379656120072737</v>
      </c>
      <c r="W336" s="98">
        <v>1.0614113556298326</v>
      </c>
      <c r="X336" s="98">
        <v>1.1337677365753946</v>
      </c>
      <c r="Y336" s="98">
        <v>1.4662132869342495</v>
      </c>
      <c r="DA336" s="63" t="s">
        <v>3266</v>
      </c>
    </row>
    <row r="337" spans="1:105" ht="12" customHeight="1" x14ac:dyDescent="0.25">
      <c r="A337" s="108" t="s">
        <v>52</v>
      </c>
      <c r="B337" s="98"/>
      <c r="C337" s="98">
        <v>0.30639132443936634</v>
      </c>
      <c r="D337" s="98">
        <v>0.19510619060034459</v>
      </c>
      <c r="E337" s="98">
        <v>0.71662278494546083</v>
      </c>
      <c r="F337" s="98">
        <v>0.39044328144126844</v>
      </c>
      <c r="G337" s="98">
        <v>0.62906116312251148</v>
      </c>
      <c r="H337" s="98">
        <v>1.1737061716750445</v>
      </c>
      <c r="I337" s="98">
        <v>1.7616461694236027</v>
      </c>
      <c r="J337" s="98">
        <v>2.2017520804301327</v>
      </c>
      <c r="K337" s="98">
        <v>3.7369693157388228</v>
      </c>
      <c r="L337" s="98">
        <v>2.134972322258986</v>
      </c>
      <c r="M337" s="98">
        <v>2.0585578770492532</v>
      </c>
      <c r="N337" s="98">
        <v>1.2663584247366015</v>
      </c>
      <c r="O337" s="98">
        <v>1.6201371153373736</v>
      </c>
      <c r="P337" s="98">
        <v>2.7057978804236922</v>
      </c>
      <c r="Q337" s="98">
        <v>2.5298550212795901</v>
      </c>
      <c r="R337" s="98">
        <v>1.6052303782907131</v>
      </c>
      <c r="S337" s="98">
        <v>1.0061713623376036</v>
      </c>
      <c r="T337" s="98">
        <v>0.23297180442431104</v>
      </c>
      <c r="U337" s="98">
        <v>1.0104668270017081</v>
      </c>
      <c r="V337" s="98">
        <v>0.287944390628525</v>
      </c>
      <c r="W337" s="98">
        <v>0.79702265770826852</v>
      </c>
      <c r="X337" s="98">
        <v>1.1488044141829405</v>
      </c>
      <c r="Y337" s="98">
        <v>1.9216530128986005</v>
      </c>
      <c r="DA337" s="63" t="s">
        <v>3267</v>
      </c>
    </row>
    <row r="338" spans="1:105" ht="12" customHeight="1" x14ac:dyDescent="0.25">
      <c r="A338" s="121" t="s">
        <v>54</v>
      </c>
      <c r="B338" s="122"/>
      <c r="C338" s="122">
        <v>11.663924654523955</v>
      </c>
      <c r="D338" s="122">
        <v>14.015166936744128</v>
      </c>
      <c r="E338" s="122">
        <v>19.278053367144789</v>
      </c>
      <c r="F338" s="122">
        <v>21.221198583714081</v>
      </c>
      <c r="G338" s="122">
        <v>20.097842894645559</v>
      </c>
      <c r="H338" s="122">
        <v>18.302178821633106</v>
      </c>
      <c r="I338" s="122">
        <v>13.922003498510898</v>
      </c>
      <c r="J338" s="122">
        <v>18.147093269551821</v>
      </c>
      <c r="K338" s="122">
        <v>15.72673075222537</v>
      </c>
      <c r="L338" s="122">
        <v>16.544942958177316</v>
      </c>
      <c r="M338" s="122">
        <v>13.144045279382592</v>
      </c>
      <c r="N338" s="122">
        <v>17.000009717932826</v>
      </c>
      <c r="O338" s="122">
        <v>10.129874423464567</v>
      </c>
      <c r="P338" s="122">
        <v>11.718487685347208</v>
      </c>
      <c r="Q338" s="122">
        <v>11.667489862257955</v>
      </c>
      <c r="R338" s="122">
        <v>8.7824861619273893</v>
      </c>
      <c r="S338" s="122">
        <v>8.2085432182638467</v>
      </c>
      <c r="T338" s="122">
        <v>1.0434086507317191</v>
      </c>
      <c r="U338" s="122">
        <v>7.3977517218079232</v>
      </c>
      <c r="V338" s="122">
        <v>8.2548270312443197</v>
      </c>
      <c r="W338" s="122">
        <v>1.5079277803266302</v>
      </c>
      <c r="X338" s="122">
        <v>2.1388838166820716</v>
      </c>
      <c r="Y338" s="122">
        <v>18.00634842214922</v>
      </c>
      <c r="DA338" s="130" t="s">
        <v>3268</v>
      </c>
    </row>
    <row r="339" spans="1:105" ht="12" customHeight="1" x14ac:dyDescent="0.25">
      <c r="A339" s="97" t="s">
        <v>51</v>
      </c>
      <c r="B339" s="98"/>
      <c r="C339" s="98">
        <v>0.42784782520296383</v>
      </c>
      <c r="D339" s="98">
        <v>1.0813911270462409</v>
      </c>
      <c r="E339" s="98">
        <v>1.2109915963706861</v>
      </c>
      <c r="F339" s="98">
        <v>1.7859392754463181</v>
      </c>
      <c r="G339" s="98">
        <v>1.7360330891654829</v>
      </c>
      <c r="H339" s="98">
        <v>1.3696243637067589</v>
      </c>
      <c r="I339" s="98">
        <v>0.66180574817343119</v>
      </c>
      <c r="J339" s="98">
        <v>1.8994300996611773</v>
      </c>
      <c r="K339" s="98">
        <v>1.3826372346562446</v>
      </c>
      <c r="L339" s="98">
        <v>1.3813480502833158</v>
      </c>
      <c r="M339" s="98">
        <v>1.4363576641757574</v>
      </c>
      <c r="N339" s="98">
        <v>2.0669133235379791</v>
      </c>
      <c r="O339" s="98">
        <v>1.3062325751997499</v>
      </c>
      <c r="P339" s="98">
        <v>1.8711869018409564</v>
      </c>
      <c r="Q339" s="98">
        <v>1.3086645544708244</v>
      </c>
      <c r="R339" s="98">
        <v>1.0048570884359849</v>
      </c>
      <c r="S339" s="98">
        <v>0.98899788709226466</v>
      </c>
      <c r="T339" s="98">
        <v>0.25675652211813615</v>
      </c>
      <c r="U339" s="98">
        <v>0.60051076954976523</v>
      </c>
      <c r="V339" s="98">
        <v>1.1710482896310987</v>
      </c>
      <c r="W339" s="98">
        <v>7.2893355917896752E-2</v>
      </c>
      <c r="X339" s="98">
        <v>9.5936312373883254E-2</v>
      </c>
      <c r="Y339" s="98">
        <v>1.5162209176087518</v>
      </c>
      <c r="DA339" s="63" t="s">
        <v>3269</v>
      </c>
    </row>
    <row r="340" spans="1:105" ht="12" customHeight="1" x14ac:dyDescent="0.25">
      <c r="A340" s="97" t="s">
        <v>50</v>
      </c>
      <c r="B340" s="98"/>
      <c r="C340" s="98">
        <v>7.223392556204665</v>
      </c>
      <c r="D340" s="98">
        <v>8.3489272072881207</v>
      </c>
      <c r="E340" s="98">
        <v>6.2358268892472983</v>
      </c>
      <c r="F340" s="98">
        <v>9.497849626270634</v>
      </c>
      <c r="G340" s="98">
        <v>12.025606362366052</v>
      </c>
      <c r="H340" s="98">
        <v>9.4982885996074753</v>
      </c>
      <c r="I340" s="98">
        <v>7.2375247912918006</v>
      </c>
      <c r="J340" s="98">
        <v>6.5999846948481196</v>
      </c>
      <c r="K340" s="98">
        <v>5.2981039514601118</v>
      </c>
      <c r="L340" s="98">
        <v>4.72583991910356</v>
      </c>
      <c r="M340" s="98">
        <v>3.9343211716886537</v>
      </c>
      <c r="N340" s="98">
        <v>7.4880639947379164</v>
      </c>
      <c r="O340" s="98">
        <v>4.5388764125504233</v>
      </c>
      <c r="P340" s="98">
        <v>7.2230212951416393</v>
      </c>
      <c r="Q340" s="98">
        <v>7.0288654322462882</v>
      </c>
      <c r="R340" s="98">
        <v>4.3697965189379397</v>
      </c>
      <c r="S340" s="98">
        <v>3.97552959436914</v>
      </c>
      <c r="T340" s="98">
        <v>0.18979833840395435</v>
      </c>
      <c r="U340" s="98">
        <v>4.9895567529871032</v>
      </c>
      <c r="V340" s="98">
        <v>5.1810209931591871</v>
      </c>
      <c r="W340" s="98">
        <v>3.2026443406926515E-2</v>
      </c>
      <c r="X340" s="98">
        <v>6.8115090494880029E-2</v>
      </c>
      <c r="Y340" s="98">
        <v>13.348249221143757</v>
      </c>
      <c r="DA340" s="63" t="s">
        <v>3270</v>
      </c>
    </row>
    <row r="341" spans="1:105" ht="12" customHeight="1" x14ac:dyDescent="0.25">
      <c r="A341" s="109" t="s">
        <v>120</v>
      </c>
      <c r="B341" s="33"/>
      <c r="C341" s="33">
        <v>4.012684273116327</v>
      </c>
      <c r="D341" s="33">
        <v>4.5848486024097683</v>
      </c>
      <c r="E341" s="33">
        <v>11.831234881526807</v>
      </c>
      <c r="F341" s="33">
        <v>9.9374096819971296</v>
      </c>
      <c r="G341" s="33">
        <v>6.3362034431140239</v>
      </c>
      <c r="H341" s="33">
        <v>7.4342658583188701</v>
      </c>
      <c r="I341" s="33">
        <v>6.0226729590456678</v>
      </c>
      <c r="J341" s="33">
        <v>9.6476784750425217</v>
      </c>
      <c r="K341" s="33">
        <v>9.0459895661090091</v>
      </c>
      <c r="L341" s="33">
        <v>10.437754988790442</v>
      </c>
      <c r="M341" s="33">
        <v>7.7733664435181797</v>
      </c>
      <c r="N341" s="33">
        <v>7.4450323996569301</v>
      </c>
      <c r="O341" s="33">
        <v>4.2847654357143936</v>
      </c>
      <c r="P341" s="33">
        <v>2.6242794883646132</v>
      </c>
      <c r="Q341" s="33">
        <v>3.3299598755408435</v>
      </c>
      <c r="R341" s="33">
        <v>3.4078325545534645</v>
      </c>
      <c r="S341" s="33">
        <v>3.2440157368024409</v>
      </c>
      <c r="T341" s="33">
        <v>0.5968537902096287</v>
      </c>
      <c r="U341" s="33">
        <v>1.8076841992710539</v>
      </c>
      <c r="V341" s="33">
        <v>1.9027577484540334</v>
      </c>
      <c r="W341" s="33">
        <v>1.4030079810018072</v>
      </c>
      <c r="X341" s="33">
        <v>1.9748324138133078</v>
      </c>
      <c r="Y341" s="33">
        <v>3.1418782833967107</v>
      </c>
      <c r="DA341" s="60" t="s">
        <v>3271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166.04729773008219</v>
      </c>
      <c r="D343" s="117">
        <f t="shared" si="145"/>
        <v>208.09861351852754</v>
      </c>
      <c r="E343" s="117">
        <f t="shared" si="145"/>
        <v>195.32801209726998</v>
      </c>
      <c r="F343" s="117">
        <f t="shared" si="145"/>
        <v>216.14070135863156</v>
      </c>
      <c r="G343" s="117">
        <f t="shared" si="145"/>
        <v>219.78353164044634</v>
      </c>
      <c r="H343" s="117">
        <f t="shared" si="145"/>
        <v>209.66924202562029</v>
      </c>
      <c r="I343" s="117">
        <f t="shared" si="145"/>
        <v>157.98559216649278</v>
      </c>
      <c r="J343" s="117">
        <f t="shared" si="145"/>
        <v>204.60338297435771</v>
      </c>
      <c r="K343" s="117">
        <f t="shared" si="145"/>
        <v>184.04003963312852</v>
      </c>
      <c r="L343" s="117">
        <f t="shared" si="145"/>
        <v>205.19615170265368</v>
      </c>
      <c r="M343" s="117">
        <f t="shared" si="145"/>
        <v>154.32974235845973</v>
      </c>
      <c r="N343" s="117">
        <f t="shared" si="145"/>
        <v>188.26130100216332</v>
      </c>
      <c r="O343" s="117">
        <f t="shared" si="145"/>
        <v>115.48433599958722</v>
      </c>
      <c r="P343" s="117">
        <f t="shared" si="145"/>
        <v>116.80100258153088</v>
      </c>
      <c r="Q343" s="117">
        <f t="shared" si="145"/>
        <v>107.18982966006618</v>
      </c>
      <c r="R343" s="117">
        <f t="shared" ref="R343:V343" si="146">R344+R347+R349+R359</f>
        <v>80.95332621946929</v>
      </c>
      <c r="S343" s="117">
        <f t="shared" si="146"/>
        <v>76.887190892576584</v>
      </c>
      <c r="T343" s="117">
        <f t="shared" si="146"/>
        <v>9.8721898804370323</v>
      </c>
      <c r="U343" s="117">
        <f t="shared" si="146"/>
        <v>59.038186295870538</v>
      </c>
      <c r="V343" s="117">
        <f t="shared" si="146"/>
        <v>70.62796911385928</v>
      </c>
      <c r="W343" s="117">
        <f t="shared" ref="W343:Y343" si="147">W344+W347+W349+W359</f>
        <v>15.613375007795577</v>
      </c>
      <c r="X343" s="117">
        <f t="shared" si="147"/>
        <v>19.09453293191395</v>
      </c>
      <c r="Y343" s="117">
        <f t="shared" si="147"/>
        <v>131.94667769580803</v>
      </c>
      <c r="DA343" s="129" t="s">
        <v>3420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142.52064251742306</v>
      </c>
      <c r="D344" s="122">
        <f t="shared" si="148"/>
        <v>179.71855634664831</v>
      </c>
      <c r="E344" s="122">
        <f t="shared" si="148"/>
        <v>160.29511515224564</v>
      </c>
      <c r="F344" s="122">
        <f t="shared" si="148"/>
        <v>177.34701595230493</v>
      </c>
      <c r="G344" s="122">
        <f t="shared" si="148"/>
        <v>182.8000422584708</v>
      </c>
      <c r="H344" s="122">
        <f t="shared" si="148"/>
        <v>174.02438260243068</v>
      </c>
      <c r="I344" s="122">
        <f t="shared" si="148"/>
        <v>128.82395034275802</v>
      </c>
      <c r="J344" s="122">
        <f t="shared" si="148"/>
        <v>166.38424535267504</v>
      </c>
      <c r="K344" s="122">
        <f t="shared" si="148"/>
        <v>149.41973643756884</v>
      </c>
      <c r="L344" s="122">
        <f t="shared" si="148"/>
        <v>169.82756923040225</v>
      </c>
      <c r="M344" s="122">
        <f t="shared" si="148"/>
        <v>125.03542763331127</v>
      </c>
      <c r="N344" s="122">
        <f t="shared" si="148"/>
        <v>152.98805408325242</v>
      </c>
      <c r="O344" s="122">
        <f t="shared" si="148"/>
        <v>94.094647693821258</v>
      </c>
      <c r="P344" s="122">
        <f t="shared" si="148"/>
        <v>93.237284387553842</v>
      </c>
      <c r="Q344" s="122">
        <f t="shared" si="148"/>
        <v>83.984698355605715</v>
      </c>
      <c r="R344" s="122">
        <f t="shared" ref="R344:V344" si="149">SUM(R345:R346)</f>
        <v>63.098816158109656</v>
      </c>
      <c r="S344" s="122">
        <f t="shared" si="149"/>
        <v>59.777683182130886</v>
      </c>
      <c r="T344" s="122">
        <f t="shared" si="149"/>
        <v>7.4891730883812198</v>
      </c>
      <c r="U344" s="122">
        <f t="shared" si="149"/>
        <v>44.809365990836014</v>
      </c>
      <c r="V344" s="122">
        <f t="shared" si="149"/>
        <v>53.761834080962608</v>
      </c>
      <c r="W344" s="122">
        <f t="shared" ref="W344:Y344" si="150">SUM(W345:W346)</f>
        <v>10.795671322371456</v>
      </c>
      <c r="X344" s="122">
        <f t="shared" si="150"/>
        <v>12.221163147284548</v>
      </c>
      <c r="Y344" s="122">
        <f t="shared" si="150"/>
        <v>93.329742977350136</v>
      </c>
      <c r="DA344" s="130" t="s">
        <v>3421</v>
      </c>
    </row>
    <row r="345" spans="1:105" ht="12" customHeight="1" x14ac:dyDescent="0.25">
      <c r="A345" s="97" t="s">
        <v>51</v>
      </c>
      <c r="B345" s="98"/>
      <c r="C345" s="98">
        <v>141.33724163975489</v>
      </c>
      <c r="D345" s="98">
        <v>178.26491888642673</v>
      </c>
      <c r="E345" s="98">
        <v>158.99385637001799</v>
      </c>
      <c r="F345" s="98">
        <v>175.94078154944557</v>
      </c>
      <c r="G345" s="98">
        <v>181.37008706383193</v>
      </c>
      <c r="H345" s="98">
        <v>172.6602469512124</v>
      </c>
      <c r="I345" s="98">
        <v>127.81743029808628</v>
      </c>
      <c r="J345" s="98">
        <v>165.12478483026305</v>
      </c>
      <c r="K345" s="98">
        <v>148.28165915900468</v>
      </c>
      <c r="L345" s="98">
        <v>168.54069402297984</v>
      </c>
      <c r="M345" s="98">
        <v>124.11396695822101</v>
      </c>
      <c r="N345" s="98">
        <v>151.89091710703391</v>
      </c>
      <c r="O345" s="98">
        <v>93.432612491318281</v>
      </c>
      <c r="P345" s="98">
        <v>92.636896532048382</v>
      </c>
      <c r="Q345" s="98">
        <v>83.429869991927276</v>
      </c>
      <c r="R345" s="98">
        <v>62.671894968288058</v>
      </c>
      <c r="S345" s="98">
        <v>59.376104046162695</v>
      </c>
      <c r="T345" s="98">
        <v>7.4379792409312442</v>
      </c>
      <c r="U345" s="98">
        <v>44.513818193304623</v>
      </c>
      <c r="V345" s="98">
        <v>53.407828753103111</v>
      </c>
      <c r="W345" s="98">
        <v>10.720456767429686</v>
      </c>
      <c r="X345" s="98">
        <v>12.136433590287787</v>
      </c>
      <c r="Y345" s="98">
        <v>92.766768174208948</v>
      </c>
      <c r="DA345" s="63" t="s">
        <v>3422</v>
      </c>
    </row>
    <row r="346" spans="1:105" ht="12" customHeight="1" x14ac:dyDescent="0.25">
      <c r="A346" s="97" t="s">
        <v>53</v>
      </c>
      <c r="B346" s="98"/>
      <c r="C346" s="98">
        <v>1.1834008776681706</v>
      </c>
      <c r="D346" s="98">
        <v>1.4536374602215774</v>
      </c>
      <c r="E346" s="98">
        <v>1.3012587822276347</v>
      </c>
      <c r="F346" s="98">
        <v>1.4062344028593614</v>
      </c>
      <c r="G346" s="98">
        <v>1.42995519463887</v>
      </c>
      <c r="H346" s="98">
        <v>1.3641356512182736</v>
      </c>
      <c r="I346" s="98">
        <v>1.0065200446717346</v>
      </c>
      <c r="J346" s="98">
        <v>1.2594605224119952</v>
      </c>
      <c r="K346" s="98">
        <v>1.138077278564156</v>
      </c>
      <c r="L346" s="98">
        <v>1.2868752074224008</v>
      </c>
      <c r="M346" s="98">
        <v>0.92146067509025664</v>
      </c>
      <c r="N346" s="98">
        <v>1.0971369762185001</v>
      </c>
      <c r="O346" s="98">
        <v>0.6620352025029842</v>
      </c>
      <c r="P346" s="98">
        <v>0.60038785550545604</v>
      </c>
      <c r="Q346" s="98">
        <v>0.5548283636784398</v>
      </c>
      <c r="R346" s="98">
        <v>0.4269211898215991</v>
      </c>
      <c r="S346" s="98">
        <v>0.40157913596819328</v>
      </c>
      <c r="T346" s="98">
        <v>5.1193847449975398E-2</v>
      </c>
      <c r="U346" s="98">
        <v>0.29554779753139282</v>
      </c>
      <c r="V346" s="98">
        <v>0.35400532785949995</v>
      </c>
      <c r="W346" s="98">
        <v>7.5214554941769679E-2</v>
      </c>
      <c r="X346" s="98">
        <v>8.472955699676038E-2</v>
      </c>
      <c r="Y346" s="98">
        <v>0.56297480314118553</v>
      </c>
      <c r="DA346" s="63" t="s">
        <v>3423</v>
      </c>
    </row>
    <row r="347" spans="1:105" ht="12" customHeight="1" x14ac:dyDescent="0.25">
      <c r="A347" s="121" t="s">
        <v>92</v>
      </c>
      <c r="B347" s="122"/>
      <c r="C347" s="122">
        <f t="shared" ref="C347:Y347" si="151">C348</f>
        <v>0.28838853276020177</v>
      </c>
      <c r="D347" s="122">
        <f t="shared" si="151"/>
        <v>0.21684023505866043</v>
      </c>
      <c r="E347" s="122">
        <f t="shared" si="151"/>
        <v>0.49388346876938621</v>
      </c>
      <c r="F347" s="122">
        <f t="shared" si="151"/>
        <v>0.75501272450100676</v>
      </c>
      <c r="G347" s="122">
        <f t="shared" si="151"/>
        <v>0.7374140548944822</v>
      </c>
      <c r="H347" s="122">
        <f t="shared" si="151"/>
        <v>0.68344820141307416</v>
      </c>
      <c r="I347" s="122">
        <f t="shared" si="151"/>
        <v>0.48394187565790686</v>
      </c>
      <c r="J347" s="122">
        <f t="shared" si="151"/>
        <v>0.60657015840714312</v>
      </c>
      <c r="K347" s="122">
        <f t="shared" si="151"/>
        <v>0.68655273434238717</v>
      </c>
      <c r="L347" s="122">
        <f t="shared" si="151"/>
        <v>0.6605690481141876</v>
      </c>
      <c r="M347" s="122">
        <f t="shared" si="151"/>
        <v>0.59938968972340456</v>
      </c>
      <c r="N347" s="122">
        <f t="shared" si="151"/>
        <v>1.1816406891853555</v>
      </c>
      <c r="O347" s="122">
        <f t="shared" si="151"/>
        <v>0.35545454115465114</v>
      </c>
      <c r="P347" s="122">
        <f t="shared" si="151"/>
        <v>0.47969274763500147</v>
      </c>
      <c r="Q347" s="122">
        <f t="shared" si="151"/>
        <v>0.90185517698464279</v>
      </c>
      <c r="R347" s="122">
        <f t="shared" si="151"/>
        <v>0.68765609330047706</v>
      </c>
      <c r="S347" s="122">
        <f t="shared" si="151"/>
        <v>0.7274037360849207</v>
      </c>
      <c r="T347" s="122">
        <f t="shared" si="151"/>
        <v>0.17781869619938317</v>
      </c>
      <c r="U347" s="122">
        <f t="shared" si="151"/>
        <v>0.35537395205861105</v>
      </c>
      <c r="V347" s="122">
        <f t="shared" si="151"/>
        <v>0.29444925296326824</v>
      </c>
      <c r="W347" s="122">
        <f t="shared" si="151"/>
        <v>8.6834907339904316E-2</v>
      </c>
      <c r="X347" s="122">
        <f t="shared" si="151"/>
        <v>0.16397655901152541</v>
      </c>
      <c r="Y347" s="122">
        <f t="shared" si="151"/>
        <v>0.4594544796900018</v>
      </c>
      <c r="DA347" s="130" t="s">
        <v>3424</v>
      </c>
    </row>
    <row r="348" spans="1:105" ht="12" customHeight="1" x14ac:dyDescent="0.25">
      <c r="A348" s="97" t="s">
        <v>53</v>
      </c>
      <c r="B348" s="98"/>
      <c r="C348" s="98">
        <v>0.28838853276020177</v>
      </c>
      <c r="D348" s="98">
        <v>0.21684023505866043</v>
      </c>
      <c r="E348" s="98">
        <v>0.49388346876938621</v>
      </c>
      <c r="F348" s="98">
        <v>0.75501272450100676</v>
      </c>
      <c r="G348" s="98">
        <v>0.7374140548944822</v>
      </c>
      <c r="H348" s="98">
        <v>0.68344820141307416</v>
      </c>
      <c r="I348" s="98">
        <v>0.48394187565790686</v>
      </c>
      <c r="J348" s="98">
        <v>0.60657015840714312</v>
      </c>
      <c r="K348" s="98">
        <v>0.68655273434238717</v>
      </c>
      <c r="L348" s="98">
        <v>0.6605690481141876</v>
      </c>
      <c r="M348" s="98">
        <v>0.59938968972340456</v>
      </c>
      <c r="N348" s="98">
        <v>1.1816406891853555</v>
      </c>
      <c r="O348" s="98">
        <v>0.35545454115465114</v>
      </c>
      <c r="P348" s="98">
        <v>0.47969274763500147</v>
      </c>
      <c r="Q348" s="98">
        <v>0.90185517698464279</v>
      </c>
      <c r="R348" s="98">
        <v>0.68765609330047706</v>
      </c>
      <c r="S348" s="98">
        <v>0.7274037360849207</v>
      </c>
      <c r="T348" s="98">
        <v>0.17781869619938317</v>
      </c>
      <c r="U348" s="98">
        <v>0.35537395205861105</v>
      </c>
      <c r="V348" s="98">
        <v>0.29444925296326824</v>
      </c>
      <c r="W348" s="98">
        <v>8.6834907339904316E-2</v>
      </c>
      <c r="X348" s="98">
        <v>0.16397655901152541</v>
      </c>
      <c r="Y348" s="98">
        <v>0.4594544796900018</v>
      </c>
      <c r="DA348" s="63" t="s">
        <v>3425</v>
      </c>
    </row>
    <row r="349" spans="1:105" ht="12" customHeight="1" x14ac:dyDescent="0.25">
      <c r="A349" s="121" t="s">
        <v>55</v>
      </c>
      <c r="B349" s="122"/>
      <c r="C349" s="122">
        <v>15.74241688966776</v>
      </c>
      <c r="D349" s="122">
        <v>19.195819623061272</v>
      </c>
      <c r="E349" s="122">
        <v>21.252004969028043</v>
      </c>
      <c r="F349" s="122">
        <v>23.90978997370744</v>
      </c>
      <c r="G349" s="122">
        <v>23.350932155910449</v>
      </c>
      <c r="H349" s="122">
        <v>22.897724639579049</v>
      </c>
      <c r="I349" s="122">
        <v>19.397216981703266</v>
      </c>
      <c r="J349" s="122">
        <v>25.221968409970426</v>
      </c>
      <c r="K349" s="122">
        <v>23.070016274414538</v>
      </c>
      <c r="L349" s="122">
        <v>23.119885436939398</v>
      </c>
      <c r="M349" s="122">
        <v>19.571241668536096</v>
      </c>
      <c r="N349" s="122">
        <v>22.731820681599096</v>
      </c>
      <c r="O349" s="122">
        <v>14.277775267308499</v>
      </c>
      <c r="P349" s="122">
        <v>15.658668208679456</v>
      </c>
      <c r="Q349" s="122">
        <v>14.739750075833292</v>
      </c>
      <c r="R349" s="122">
        <v>11.247618834450458</v>
      </c>
      <c r="S349" s="122">
        <v>10.774206319644042</v>
      </c>
      <c r="T349" s="122">
        <v>1.4436262840874385</v>
      </c>
      <c r="U349" s="122">
        <v>8.9501011142193505</v>
      </c>
      <c r="V349" s="122">
        <v>11.071994704024455</v>
      </c>
      <c r="W349" s="122">
        <v>3.4366956772596748</v>
      </c>
      <c r="X349" s="122">
        <v>4.8554970684239827</v>
      </c>
      <c r="Y349" s="122">
        <v>26.283857184769246</v>
      </c>
      <c r="DA349" s="130" t="s">
        <v>3426</v>
      </c>
    </row>
    <row r="350" spans="1:105" ht="12" customHeight="1" x14ac:dyDescent="0.25">
      <c r="A350" s="97" t="s">
        <v>143</v>
      </c>
      <c r="B350" s="98"/>
      <c r="C350" s="98">
        <v>8.5565680381572911</v>
      </c>
      <c r="D350" s="98">
        <v>12.110810002532856</v>
      </c>
      <c r="E350" s="98">
        <v>7.7425263965922619</v>
      </c>
      <c r="F350" s="98">
        <v>11.651614936388764</v>
      </c>
      <c r="G350" s="98">
        <v>13.039526554076231</v>
      </c>
      <c r="H350" s="98">
        <v>11.725840120384612</v>
      </c>
      <c r="I350" s="98">
        <v>8.3457079920189674</v>
      </c>
      <c r="J350" s="98">
        <v>11.360326868513466</v>
      </c>
      <c r="K350" s="98">
        <v>7.3587279344313474</v>
      </c>
      <c r="L350" s="98">
        <v>7.5543538661893832</v>
      </c>
      <c r="M350" s="98">
        <v>5.972728157623429</v>
      </c>
      <c r="N350" s="98">
        <v>11.060795249543284</v>
      </c>
      <c r="O350" s="98">
        <v>6.5425794392134033</v>
      </c>
      <c r="P350" s="98">
        <v>7.8058931521477914</v>
      </c>
      <c r="Q350" s="98">
        <v>7.3561311816176724</v>
      </c>
      <c r="R350" s="98">
        <v>4.9075451524781988</v>
      </c>
      <c r="S350" s="98">
        <v>5.2529313819175298</v>
      </c>
      <c r="T350" s="98">
        <v>0.2495586571840579</v>
      </c>
      <c r="U350" s="98">
        <v>5.8004348410380384</v>
      </c>
      <c r="V350" s="98">
        <v>9.1578452734929758</v>
      </c>
      <c r="W350" s="98">
        <v>0.53153804405998861</v>
      </c>
      <c r="X350" s="98">
        <v>0.66474829166878968</v>
      </c>
      <c r="Y350" s="98">
        <v>19.401259578383492</v>
      </c>
      <c r="DA350" s="63" t="s">
        <v>3427</v>
      </c>
    </row>
    <row r="351" spans="1:105" ht="12" customHeight="1" x14ac:dyDescent="0.25">
      <c r="A351" s="97" t="s">
        <v>124</v>
      </c>
      <c r="B351" s="98"/>
      <c r="C351" s="98">
        <v>1.4406986433722886</v>
      </c>
      <c r="D351" s="98">
        <v>1.1754813347942641</v>
      </c>
      <c r="E351" s="98">
        <v>1.2844021711727489</v>
      </c>
      <c r="F351" s="98">
        <v>1.9612971519813265</v>
      </c>
      <c r="G351" s="98">
        <v>1.5984439718425858</v>
      </c>
      <c r="H351" s="98">
        <v>1.567657583253222</v>
      </c>
      <c r="I351" s="98">
        <v>1.0480954511870084</v>
      </c>
      <c r="J351" s="98">
        <v>1.1708831327684373</v>
      </c>
      <c r="K351" s="98">
        <v>1.4316928028808071</v>
      </c>
      <c r="L351" s="98">
        <v>0.99546959648615152</v>
      </c>
      <c r="M351" s="98">
        <v>0.94950689410627676</v>
      </c>
      <c r="N351" s="98">
        <v>0.73842382886678926</v>
      </c>
      <c r="O351" s="98">
        <v>0.59303097104729041</v>
      </c>
      <c r="P351" s="98">
        <v>0.90994400346543258</v>
      </c>
      <c r="Q351" s="98">
        <v>0.97166596078951661</v>
      </c>
      <c r="R351" s="98">
        <v>0.98958399192795587</v>
      </c>
      <c r="S351" s="98">
        <v>1.1038243200059423</v>
      </c>
      <c r="T351" s="98">
        <v>0.30142156369343787</v>
      </c>
      <c r="U351" s="98">
        <v>0.34305346722302243</v>
      </c>
      <c r="V351" s="98">
        <v>0.11506861186865894</v>
      </c>
      <c r="W351" s="98">
        <v>0.1708458301349485</v>
      </c>
      <c r="X351" s="98">
        <v>0.27825701842028577</v>
      </c>
      <c r="Y351" s="98">
        <v>0.65891324455434808</v>
      </c>
      <c r="DA351" s="63" t="s">
        <v>3428</v>
      </c>
    </row>
    <row r="352" spans="1:105" ht="12" customHeight="1" x14ac:dyDescent="0.25">
      <c r="A352" s="97" t="s">
        <v>123</v>
      </c>
      <c r="B352" s="98"/>
      <c r="C352" s="98">
        <v>7.7679934678835845E-4</v>
      </c>
      <c r="D352" s="98">
        <v>8.7988489562801852E-4</v>
      </c>
      <c r="E352" s="98">
        <v>2.6106360105631003E-3</v>
      </c>
      <c r="F352" s="98">
        <v>5.5547749144524853E-3</v>
      </c>
      <c r="G352" s="98">
        <v>1.7940523659342735E-3</v>
      </c>
      <c r="H352" s="98">
        <v>4.48383341095023E-3</v>
      </c>
      <c r="I352" s="98">
        <v>1.7225855396561227E-3</v>
      </c>
      <c r="J352" s="98">
        <v>1.1825430208251799E-2</v>
      </c>
      <c r="K352" s="98">
        <v>1.3656187784875344E-2</v>
      </c>
      <c r="L352" s="98">
        <v>4.91856077622872E-3</v>
      </c>
      <c r="M352" s="98">
        <v>5.5722784050548932E-3</v>
      </c>
      <c r="N352" s="98">
        <v>2.3613126803518616E-3</v>
      </c>
      <c r="O352" s="98">
        <v>4.882190044868024E-3</v>
      </c>
      <c r="P352" s="98">
        <v>8.280438416996494E-3</v>
      </c>
      <c r="Q352" s="98">
        <v>1.1991130212371866E-2</v>
      </c>
      <c r="R352" s="98">
        <v>1.1353396933049091E-2</v>
      </c>
      <c r="S352" s="98">
        <v>9.1210254107881149E-3</v>
      </c>
      <c r="T352" s="98">
        <v>1.5165828057037338E-3</v>
      </c>
      <c r="U352" s="98">
        <v>5.1344173594477542E-3</v>
      </c>
      <c r="V352" s="98">
        <v>1.4824468441862024E-3</v>
      </c>
      <c r="W352" s="98">
        <v>1.6197006789584226E-4</v>
      </c>
      <c r="X352" s="98">
        <v>2.673944285447951E-3</v>
      </c>
      <c r="Y352" s="98">
        <v>1.1495756162749915E-2</v>
      </c>
      <c r="DA352" s="63" t="s">
        <v>3429</v>
      </c>
    </row>
    <row r="353" spans="1:105" ht="12" customHeight="1" x14ac:dyDescent="0.25">
      <c r="A353" s="100" t="s">
        <v>50</v>
      </c>
      <c r="B353" s="101"/>
      <c r="C353" s="101">
        <v>3.0750115557008726E-4</v>
      </c>
      <c r="D353" s="101">
        <v>1.7306275757222322E-4</v>
      </c>
      <c r="E353" s="101">
        <v>4.0733846432427291E-4</v>
      </c>
      <c r="F353" s="101">
        <v>1.6041641133533661E-3</v>
      </c>
      <c r="G353" s="101">
        <v>5.0740572109010901E-4</v>
      </c>
      <c r="H353" s="101">
        <v>1.7945790335905851E-3</v>
      </c>
      <c r="I353" s="101">
        <v>4.5405353206793371E-4</v>
      </c>
      <c r="J353" s="101">
        <v>4.1632345522591447E-3</v>
      </c>
      <c r="K353" s="101">
        <v>5.5110791424925172E-3</v>
      </c>
      <c r="L353" s="101">
        <v>2.318858852237459E-3</v>
      </c>
      <c r="M353" s="101">
        <v>2.8429651517206467E-3</v>
      </c>
      <c r="N353" s="101">
        <v>1.0854498941835506E-3</v>
      </c>
      <c r="O353" s="101">
        <v>2.5043780405343587E-3</v>
      </c>
      <c r="P353" s="101">
        <v>4.0755147994627223E-3</v>
      </c>
      <c r="Q353" s="101">
        <v>3.1403517427004224E-3</v>
      </c>
      <c r="R353" s="101">
        <v>2.5272961728830296E-3</v>
      </c>
      <c r="S353" s="101">
        <v>1.3050194932505421E-3</v>
      </c>
      <c r="T353" s="101">
        <v>1.2596724817954706E-4</v>
      </c>
      <c r="U353" s="101">
        <v>2.5186491462608537E-3</v>
      </c>
      <c r="V353" s="101">
        <v>9.3400210003659128E-4</v>
      </c>
      <c r="W353" s="101">
        <v>1.2511270353976492E-4</v>
      </c>
      <c r="X353" s="101">
        <v>1.2848561166519325E-3</v>
      </c>
      <c r="Y353" s="101">
        <v>4.1811486120059372E-3</v>
      </c>
      <c r="DA353" s="131" t="s">
        <v>3430</v>
      </c>
    </row>
    <row r="354" spans="1:105" ht="12" customHeight="1" x14ac:dyDescent="0.25">
      <c r="A354" s="103" t="s">
        <v>52</v>
      </c>
      <c r="B354" s="104"/>
      <c r="C354" s="104">
        <v>4.6929819121827119E-4</v>
      </c>
      <c r="D354" s="104">
        <v>7.0682213805579538E-4</v>
      </c>
      <c r="E354" s="104">
        <v>2.2032975462388275E-3</v>
      </c>
      <c r="F354" s="104">
        <v>3.9506108010991196E-3</v>
      </c>
      <c r="G354" s="104">
        <v>1.2866466448441646E-3</v>
      </c>
      <c r="H354" s="104">
        <v>2.6892543773596443E-3</v>
      </c>
      <c r="I354" s="104">
        <v>1.2685320075881889E-3</v>
      </c>
      <c r="J354" s="104">
        <v>7.6621956559926553E-3</v>
      </c>
      <c r="K354" s="104">
        <v>8.1451086423828256E-3</v>
      </c>
      <c r="L354" s="104">
        <v>2.5997019239912609E-3</v>
      </c>
      <c r="M354" s="104">
        <v>2.7293132533342456E-3</v>
      </c>
      <c r="N354" s="104">
        <v>1.2758627861683108E-3</v>
      </c>
      <c r="O354" s="104">
        <v>2.3778120043336658E-3</v>
      </c>
      <c r="P354" s="104">
        <v>4.2049236175337725E-3</v>
      </c>
      <c r="Q354" s="104">
        <v>8.8507784696714442E-3</v>
      </c>
      <c r="R354" s="104">
        <v>8.826100760166062E-3</v>
      </c>
      <c r="S354" s="104">
        <v>7.8160059175375728E-3</v>
      </c>
      <c r="T354" s="104">
        <v>1.3906155575241867E-3</v>
      </c>
      <c r="U354" s="104">
        <v>2.6157682131869005E-3</v>
      </c>
      <c r="V354" s="104">
        <v>5.4844474414961122E-4</v>
      </c>
      <c r="W354" s="104">
        <v>3.6857364356077342E-5</v>
      </c>
      <c r="X354" s="104">
        <v>1.3890881687960187E-3</v>
      </c>
      <c r="Y354" s="104">
        <v>7.3146075507439789E-3</v>
      </c>
      <c r="DA354" s="132" t="s">
        <v>3431</v>
      </c>
    </row>
    <row r="355" spans="1:105" ht="12" customHeight="1" x14ac:dyDescent="0.25">
      <c r="A355" s="106" t="s">
        <v>122</v>
      </c>
      <c r="B355" s="101"/>
      <c r="C355" s="101">
        <v>5.2396334774225304</v>
      </c>
      <c r="D355" s="101">
        <v>5.5639148061722077</v>
      </c>
      <c r="E355" s="101">
        <v>10.958449083068203</v>
      </c>
      <c r="F355" s="101">
        <v>9.6050897491384504</v>
      </c>
      <c r="G355" s="101">
        <v>7.5384922090444402</v>
      </c>
      <c r="H355" s="101">
        <v>7.4823249571573163</v>
      </c>
      <c r="I355" s="101">
        <v>6.2724211935684187</v>
      </c>
      <c r="J355" s="101">
        <v>8.1990796595007875</v>
      </c>
      <c r="K355" s="101">
        <v>6.4374129531711475</v>
      </c>
      <c r="L355" s="101">
        <v>10.100852760998045</v>
      </c>
      <c r="M355" s="101">
        <v>8.4816372473533974</v>
      </c>
      <c r="N355" s="101">
        <v>8.2893191106787345</v>
      </c>
      <c r="O355" s="101">
        <v>3.5348081338175925</v>
      </c>
      <c r="P355" s="101">
        <v>1.2245817603776541</v>
      </c>
      <c r="Q355" s="101">
        <v>1.5756903900694066</v>
      </c>
      <c r="R355" s="101">
        <v>2.6141925776623651</v>
      </c>
      <c r="S355" s="101">
        <v>2.9613002841076304</v>
      </c>
      <c r="T355" s="101">
        <v>0.60874224419508005</v>
      </c>
      <c r="U355" s="101">
        <v>0.76603412261296799</v>
      </c>
      <c r="V355" s="101">
        <v>1.004511102730981</v>
      </c>
      <c r="W355" s="101">
        <v>1.0478096467593458</v>
      </c>
      <c r="X355" s="101">
        <v>1.7897228086971064</v>
      </c>
      <c r="Y355" s="101">
        <v>3.0303922323246582</v>
      </c>
      <c r="DA355" s="131" t="s">
        <v>3432</v>
      </c>
    </row>
    <row r="356" spans="1:105" ht="12" customHeight="1" x14ac:dyDescent="0.25">
      <c r="A356" s="107" t="s">
        <v>121</v>
      </c>
      <c r="B356" s="104"/>
      <c r="C356" s="104">
        <v>0.50473993136886119</v>
      </c>
      <c r="D356" s="104">
        <v>0.34473359466632064</v>
      </c>
      <c r="E356" s="104">
        <v>1.2640166821842675</v>
      </c>
      <c r="F356" s="104">
        <v>0.6862333612844479</v>
      </c>
      <c r="G356" s="104">
        <v>1.1726753685812596</v>
      </c>
      <c r="H356" s="104">
        <v>2.1174181453729517</v>
      </c>
      <c r="I356" s="104">
        <v>3.7292697593892163</v>
      </c>
      <c r="J356" s="104">
        <v>4.4798533189794858</v>
      </c>
      <c r="K356" s="104">
        <v>7.8285263961463603</v>
      </c>
      <c r="L356" s="104">
        <v>4.4642906524895869</v>
      </c>
      <c r="M356" s="104">
        <v>4.1617970910479425</v>
      </c>
      <c r="N356" s="104">
        <v>2.640921179829931</v>
      </c>
      <c r="O356" s="104">
        <v>3.6024745331853434</v>
      </c>
      <c r="P356" s="104">
        <v>5.7099688542715823</v>
      </c>
      <c r="Q356" s="104">
        <v>4.8242714131443236</v>
      </c>
      <c r="R356" s="104">
        <v>2.7249437154488896</v>
      </c>
      <c r="S356" s="104">
        <v>1.4470293082021537</v>
      </c>
      <c r="T356" s="104">
        <v>0.28238723620915879</v>
      </c>
      <c r="U356" s="104">
        <v>2.0354442659858765</v>
      </c>
      <c r="V356" s="104">
        <v>0.79308726908765137</v>
      </c>
      <c r="W356" s="104">
        <v>1.6863401862374958</v>
      </c>
      <c r="X356" s="104">
        <v>2.1200950053523528</v>
      </c>
      <c r="Y356" s="104">
        <v>3.1817963733439938</v>
      </c>
      <c r="DA356" s="132" t="s">
        <v>3433</v>
      </c>
    </row>
    <row r="357" spans="1:105" ht="12" customHeight="1" x14ac:dyDescent="0.25">
      <c r="A357" s="108" t="s">
        <v>53</v>
      </c>
      <c r="B357" s="98"/>
      <c r="C357" s="98">
        <v>0.19834860692949488</v>
      </c>
      <c r="D357" s="98">
        <v>0.14962740406597597</v>
      </c>
      <c r="E357" s="98">
        <v>0.54739389723880671</v>
      </c>
      <c r="F357" s="98">
        <v>0.29579007984317934</v>
      </c>
      <c r="G357" s="98">
        <v>0.54361420545874817</v>
      </c>
      <c r="H357" s="98">
        <v>0.94371197369790738</v>
      </c>
      <c r="I357" s="98">
        <v>1.9676235899656134</v>
      </c>
      <c r="J357" s="98">
        <v>2.278101238549354</v>
      </c>
      <c r="K357" s="98">
        <v>4.0915570804075374</v>
      </c>
      <c r="L357" s="98">
        <v>2.3293183302306013</v>
      </c>
      <c r="M357" s="98">
        <v>2.1032392139986893</v>
      </c>
      <c r="N357" s="98">
        <v>1.374562755093329</v>
      </c>
      <c r="O357" s="98">
        <v>1.9823374178479702</v>
      </c>
      <c r="P357" s="98">
        <v>3.0041709738478897</v>
      </c>
      <c r="Q357" s="98">
        <v>2.2944163918647327</v>
      </c>
      <c r="R357" s="98">
        <v>1.1197133371581767</v>
      </c>
      <c r="S357" s="98">
        <v>0.44085794586455029</v>
      </c>
      <c r="T357" s="98">
        <v>4.9415431784847808E-2</v>
      </c>
      <c r="U357" s="98">
        <v>1.0249774389841684</v>
      </c>
      <c r="V357" s="98">
        <v>0.50514287845912653</v>
      </c>
      <c r="W357" s="98">
        <v>0.88931752852922719</v>
      </c>
      <c r="X357" s="98">
        <v>0.97129059116941241</v>
      </c>
      <c r="Y357" s="98">
        <v>1.2601433604453938</v>
      </c>
      <c r="DA357" s="63" t="s">
        <v>3434</v>
      </c>
    </row>
    <row r="358" spans="1:105" ht="12" customHeight="1" x14ac:dyDescent="0.25">
      <c r="A358" s="108" t="s">
        <v>52</v>
      </c>
      <c r="B358" s="98"/>
      <c r="C358" s="98">
        <v>0.30639132443936634</v>
      </c>
      <c r="D358" s="98">
        <v>0.19510619060034459</v>
      </c>
      <c r="E358" s="98">
        <v>0.71662278494546083</v>
      </c>
      <c r="F358" s="98">
        <v>0.39044328144126844</v>
      </c>
      <c r="G358" s="98">
        <v>0.62906116312251148</v>
      </c>
      <c r="H358" s="98">
        <v>1.1737061716750445</v>
      </c>
      <c r="I358" s="98">
        <v>1.7616461694236027</v>
      </c>
      <c r="J358" s="98">
        <v>2.2017520804301327</v>
      </c>
      <c r="K358" s="98">
        <v>3.7369693157388228</v>
      </c>
      <c r="L358" s="98">
        <v>2.134972322258986</v>
      </c>
      <c r="M358" s="98">
        <v>2.0585578770492532</v>
      </c>
      <c r="N358" s="98">
        <v>1.2663584247366015</v>
      </c>
      <c r="O358" s="98">
        <v>1.6201371153373736</v>
      </c>
      <c r="P358" s="98">
        <v>2.7057978804236922</v>
      </c>
      <c r="Q358" s="98">
        <v>2.5298550212795901</v>
      </c>
      <c r="R358" s="98">
        <v>1.6052303782907131</v>
      </c>
      <c r="S358" s="98">
        <v>1.0061713623376036</v>
      </c>
      <c r="T358" s="98">
        <v>0.23297180442431104</v>
      </c>
      <c r="U358" s="98">
        <v>1.0104668270017081</v>
      </c>
      <c r="V358" s="98">
        <v>0.287944390628525</v>
      </c>
      <c r="W358" s="98">
        <v>0.79702265770826852</v>
      </c>
      <c r="X358" s="98">
        <v>1.1488044141829405</v>
      </c>
      <c r="Y358" s="98">
        <v>1.9216530128986005</v>
      </c>
      <c r="DA358" s="63" t="s">
        <v>3435</v>
      </c>
    </row>
    <row r="359" spans="1:105" ht="12" customHeight="1" x14ac:dyDescent="0.25">
      <c r="A359" s="121" t="s">
        <v>54</v>
      </c>
      <c r="B359" s="122"/>
      <c r="C359" s="122">
        <v>7.495849790231178</v>
      </c>
      <c r="D359" s="122">
        <v>8.9673973137592853</v>
      </c>
      <c r="E359" s="122">
        <v>13.28700850722691</v>
      </c>
      <c r="F359" s="122">
        <v>14.128882708118185</v>
      </c>
      <c r="G359" s="122">
        <v>12.895143171170607</v>
      </c>
      <c r="H359" s="122">
        <v>12.063686582197468</v>
      </c>
      <c r="I359" s="122">
        <v>9.2804829663735973</v>
      </c>
      <c r="J359" s="122">
        <v>12.390599053305094</v>
      </c>
      <c r="K359" s="122">
        <v>10.863734186802731</v>
      </c>
      <c r="L359" s="122">
        <v>11.588127987197863</v>
      </c>
      <c r="M359" s="122">
        <v>9.123683366888935</v>
      </c>
      <c r="N359" s="122">
        <v>11.359785548126469</v>
      </c>
      <c r="O359" s="122">
        <v>6.756458497302801</v>
      </c>
      <c r="P359" s="122">
        <v>7.4253572376625749</v>
      </c>
      <c r="Q359" s="122">
        <v>7.5635260516425236</v>
      </c>
      <c r="R359" s="122">
        <v>5.9192351336086988</v>
      </c>
      <c r="S359" s="122">
        <v>5.607897654716731</v>
      </c>
      <c r="T359" s="122">
        <v>0.76157181176899147</v>
      </c>
      <c r="U359" s="122">
        <v>4.9233452387565588</v>
      </c>
      <c r="V359" s="122">
        <v>5.4996910759089461</v>
      </c>
      <c r="W359" s="122">
        <v>1.2941731008245425</v>
      </c>
      <c r="X359" s="122">
        <v>1.8538961571938954</v>
      </c>
      <c r="Y359" s="122">
        <v>11.873623053998653</v>
      </c>
      <c r="DA359" s="130" t="s">
        <v>3436</v>
      </c>
    </row>
    <row r="360" spans="1:105" ht="12" customHeight="1" x14ac:dyDescent="0.25">
      <c r="A360" s="97" t="s">
        <v>51</v>
      </c>
      <c r="B360" s="98"/>
      <c r="C360" s="98">
        <v>0.25126725411181211</v>
      </c>
      <c r="D360" s="98">
        <v>0.63331887416201482</v>
      </c>
      <c r="E360" s="98">
        <v>0.70993769340843904</v>
      </c>
      <c r="F360" s="98">
        <v>1.0483834926345874</v>
      </c>
      <c r="G360" s="98">
        <v>1.0216449690354956</v>
      </c>
      <c r="H360" s="98">
        <v>0.80639143636006527</v>
      </c>
      <c r="I360" s="98">
        <v>0.38963790320740366</v>
      </c>
      <c r="J360" s="98">
        <v>1.1152580839119128</v>
      </c>
      <c r="K360" s="98">
        <v>0.81161023575011237</v>
      </c>
      <c r="L360" s="98">
        <v>0.81096447433368302</v>
      </c>
      <c r="M360" s="98">
        <v>0.84225315862473593</v>
      </c>
      <c r="N360" s="98">
        <v>1.2157748695672392</v>
      </c>
      <c r="O360" s="98">
        <v>0.77050516453313045</v>
      </c>
      <c r="P360" s="98">
        <v>1.1023087422056688</v>
      </c>
      <c r="Q360" s="98">
        <v>0.77272552063184707</v>
      </c>
      <c r="R360" s="98">
        <v>0.59406323038837916</v>
      </c>
      <c r="S360" s="98">
        <v>0.58492500504961098</v>
      </c>
      <c r="T360" s="98">
        <v>0.15174160017378757</v>
      </c>
      <c r="U360" s="98">
        <v>0.35778392500615186</v>
      </c>
      <c r="V360" s="98">
        <v>0.69892817909282901</v>
      </c>
      <c r="W360" s="98">
        <v>4.3610045712720598E-2</v>
      </c>
      <c r="X360" s="98">
        <v>5.7427672923108894E-2</v>
      </c>
      <c r="Y360" s="98">
        <v>0.90602320739553122</v>
      </c>
      <c r="DA360" s="63" t="s">
        <v>3437</v>
      </c>
    </row>
    <row r="361" spans="1:105" ht="12" customHeight="1" x14ac:dyDescent="0.25">
      <c r="A361" s="97" t="s">
        <v>50</v>
      </c>
      <c r="B361" s="98"/>
      <c r="C361" s="98">
        <v>4.2309965791755877</v>
      </c>
      <c r="D361" s="98">
        <v>4.8916760673351929</v>
      </c>
      <c r="E361" s="98">
        <v>3.6532212782299869</v>
      </c>
      <c r="F361" s="98">
        <v>5.5735410419782792</v>
      </c>
      <c r="G361" s="98">
        <v>7.0700599519338825</v>
      </c>
      <c r="H361" s="98">
        <v>5.5909080777535323</v>
      </c>
      <c r="I361" s="98">
        <v>4.2696099530097378</v>
      </c>
      <c r="J361" s="98">
        <v>3.8938284701868628</v>
      </c>
      <c r="K361" s="98">
        <v>3.1249209932116613</v>
      </c>
      <c r="L361" s="98">
        <v>2.7825595047215592</v>
      </c>
      <c r="M361" s="98">
        <v>2.3139474691116098</v>
      </c>
      <c r="N361" s="98">
        <v>4.4154996150327888</v>
      </c>
      <c r="O361" s="98">
        <v>2.6774356655221458</v>
      </c>
      <c r="P361" s="98">
        <v>4.2673322146428347</v>
      </c>
      <c r="Q361" s="98">
        <v>4.1583938724135887</v>
      </c>
      <c r="R361" s="98">
        <v>2.5951790088832447</v>
      </c>
      <c r="S361" s="98">
        <v>2.3759980086857841</v>
      </c>
      <c r="T361" s="98">
        <v>0.11361985157490015</v>
      </c>
      <c r="U361" s="98">
        <v>3.0281193218183069</v>
      </c>
      <c r="V361" s="98">
        <v>3.1584660229574548</v>
      </c>
      <c r="W361" s="98">
        <v>1.9608874550295904E-2</v>
      </c>
      <c r="X361" s="98">
        <v>4.1532221188432993E-2</v>
      </c>
      <c r="Y361" s="98">
        <v>8.1614138670307526</v>
      </c>
      <c r="DA361" s="63" t="s">
        <v>3438</v>
      </c>
    </row>
    <row r="362" spans="1:105" ht="12" customHeight="1" x14ac:dyDescent="0.25">
      <c r="A362" s="109" t="s">
        <v>120</v>
      </c>
      <c r="B362" s="33"/>
      <c r="C362" s="33">
        <v>3.013585956943778</v>
      </c>
      <c r="D362" s="33">
        <v>3.4424023722620767</v>
      </c>
      <c r="E362" s="33">
        <v>8.9238495355884844</v>
      </c>
      <c r="F362" s="33">
        <v>7.5069581735053195</v>
      </c>
      <c r="G362" s="33">
        <v>4.8034382502012321</v>
      </c>
      <c r="H362" s="33">
        <v>5.6663870680838686</v>
      </c>
      <c r="I362" s="33">
        <v>4.6212351101564542</v>
      </c>
      <c r="J362" s="33">
        <v>7.3815124992063179</v>
      </c>
      <c r="K362" s="33">
        <v>6.9272029578409571</v>
      </c>
      <c r="L362" s="33">
        <v>7.9946040081426215</v>
      </c>
      <c r="M362" s="33">
        <v>5.9674827391525884</v>
      </c>
      <c r="N362" s="33">
        <v>5.7285110635264429</v>
      </c>
      <c r="O362" s="33">
        <v>3.3085176672475258</v>
      </c>
      <c r="P362" s="33">
        <v>2.0557162808140714</v>
      </c>
      <c r="Q362" s="33">
        <v>2.6324066585970889</v>
      </c>
      <c r="R362" s="33">
        <v>2.7299928943370757</v>
      </c>
      <c r="S362" s="33">
        <v>2.6469746409813366</v>
      </c>
      <c r="T362" s="33">
        <v>0.49621036002030366</v>
      </c>
      <c r="U362" s="33">
        <v>1.5374419919320994</v>
      </c>
      <c r="V362" s="33">
        <v>1.6422968738586616</v>
      </c>
      <c r="W362" s="33">
        <v>1.2309541805615261</v>
      </c>
      <c r="X362" s="33">
        <v>1.7549362630823537</v>
      </c>
      <c r="Y362" s="33">
        <v>2.8061859795723687</v>
      </c>
      <c r="DA362" s="60" t="s">
        <v>3439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0.63203329327012558</v>
      </c>
      <c r="D364" s="119">
        <f t="shared" si="152"/>
        <v>0.63064550559613897</v>
      </c>
      <c r="E364" s="119">
        <f t="shared" si="152"/>
        <v>0.64276361042693719</v>
      </c>
      <c r="F364" s="119">
        <f t="shared" si="152"/>
        <v>0.64576939469036787</v>
      </c>
      <c r="G364" s="119">
        <f t="shared" si="152"/>
        <v>0.65190119504249511</v>
      </c>
      <c r="H364" s="119">
        <f t="shared" si="152"/>
        <v>0.66299791789215379</v>
      </c>
      <c r="I364" s="119">
        <f t="shared" si="152"/>
        <v>0.67854850397019706</v>
      </c>
      <c r="J364" s="119">
        <f t="shared" si="152"/>
        <v>0.67633233491948241</v>
      </c>
      <c r="K364" s="119">
        <f t="shared" si="152"/>
        <v>0.6852455387561196</v>
      </c>
      <c r="L364" s="119">
        <f t="shared" si="152"/>
        <v>0.68632949470662508</v>
      </c>
      <c r="M364" s="119">
        <f t="shared" si="152"/>
        <v>0.688348839142363</v>
      </c>
      <c r="N364" s="119">
        <f t="shared" si="152"/>
        <v>0.6859171057861928</v>
      </c>
      <c r="O364" s="119">
        <f t="shared" si="152"/>
        <v>0.68664031642066381</v>
      </c>
      <c r="P364" s="119">
        <f t="shared" si="152"/>
        <v>0.69459892060731898</v>
      </c>
      <c r="Q364" s="119">
        <f t="shared" si="152"/>
        <v>0.70619206109594124</v>
      </c>
      <c r="R364" s="119">
        <f t="shared" ref="R364:V364" si="153">IF(R343=0,"",R343/R322)</f>
        <v>0.71781610237762961</v>
      </c>
      <c r="S364" s="119">
        <f t="shared" si="153"/>
        <v>0.73347978192985075</v>
      </c>
      <c r="T364" s="119">
        <f t="shared" si="153"/>
        <v>0.75223144244318274</v>
      </c>
      <c r="U364" s="119">
        <f t="shared" si="153"/>
        <v>0.77234938829120747</v>
      </c>
      <c r="V364" s="119">
        <f t="shared" si="153"/>
        <v>0.78155159377153438</v>
      </c>
      <c r="W364" s="119">
        <f t="shared" ref="W364:Y364" si="154">IF(W343=0,"",W343/W322)</f>
        <v>0.82951019650083158</v>
      </c>
      <c r="X364" s="119">
        <f t="shared" si="154"/>
        <v>0.84953763790271197</v>
      </c>
      <c r="Y364" s="119">
        <f t="shared" si="154"/>
        <v>0.80609205790127725</v>
      </c>
      <c r="DA364" s="129" t="s">
        <v>3588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0.62953204346911662</v>
      </c>
      <c r="D365" s="124">
        <f t="shared" si="155"/>
        <v>0.62863205464825522</v>
      </c>
      <c r="E365" s="124">
        <f t="shared" si="155"/>
        <v>0.63666630502988508</v>
      </c>
      <c r="F365" s="124">
        <f t="shared" si="155"/>
        <v>0.64125101100701376</v>
      </c>
      <c r="G365" s="124">
        <f t="shared" si="155"/>
        <v>0.64933209612881093</v>
      </c>
      <c r="H365" s="124">
        <f t="shared" si="155"/>
        <v>0.65914197894787618</v>
      </c>
      <c r="I365" s="124">
        <f t="shared" si="155"/>
        <v>0.67406828820930054</v>
      </c>
      <c r="J365" s="124">
        <f t="shared" si="155"/>
        <v>0.67084563054809243</v>
      </c>
      <c r="K365" s="124">
        <f t="shared" si="155"/>
        <v>0.67825971044450573</v>
      </c>
      <c r="L365" s="124">
        <f t="shared" si="155"/>
        <v>0.68159531264225814</v>
      </c>
      <c r="M365" s="124">
        <f t="shared" si="155"/>
        <v>0.6836089362337554</v>
      </c>
      <c r="N365" s="124">
        <f t="shared" si="155"/>
        <v>0.68170089889996432</v>
      </c>
      <c r="O365" s="124">
        <f t="shared" si="155"/>
        <v>0.68214775326370447</v>
      </c>
      <c r="P365" s="124">
        <f t="shared" si="155"/>
        <v>0.68959419788001952</v>
      </c>
      <c r="Q365" s="124">
        <f t="shared" si="155"/>
        <v>0.69815784405729486</v>
      </c>
      <c r="R365" s="124">
        <f t="shared" ref="R365:V365" si="156">IF(R344=0,"",R344/R323)</f>
        <v>0.70988628652554442</v>
      </c>
      <c r="S365" s="124">
        <f t="shared" si="156"/>
        <v>0.72750634481574172</v>
      </c>
      <c r="T365" s="124">
        <f t="shared" si="156"/>
        <v>0.73774712377929508</v>
      </c>
      <c r="U365" s="124">
        <f t="shared" si="156"/>
        <v>0.77536682910064303</v>
      </c>
      <c r="V365" s="124">
        <f t="shared" si="156"/>
        <v>0.78883061846879909</v>
      </c>
      <c r="W365" s="124">
        <f t="shared" ref="W365:Y365" si="157">IF(W344=0,"",W344/W323)</f>
        <v>0.81669528522481361</v>
      </c>
      <c r="X365" s="124">
        <f t="shared" si="157"/>
        <v>0.83000929676415958</v>
      </c>
      <c r="Y365" s="124">
        <f t="shared" si="157"/>
        <v>0.81731811385214947</v>
      </c>
      <c r="DA365" s="130" t="s">
        <v>3589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0.6275853448576576</v>
      </c>
      <c r="D366" s="111">
        <f t="shared" si="158"/>
        <v>0.62673413429219538</v>
      </c>
      <c r="E366" s="111">
        <f t="shared" si="158"/>
        <v>0.6347786990227573</v>
      </c>
      <c r="F366" s="111">
        <f t="shared" si="158"/>
        <v>0.63941757205160654</v>
      </c>
      <c r="G366" s="111">
        <f t="shared" si="158"/>
        <v>0.64754181758981144</v>
      </c>
      <c r="H366" s="111">
        <f t="shared" si="158"/>
        <v>0.65737166740180586</v>
      </c>
      <c r="I366" s="111">
        <f t="shared" si="158"/>
        <v>0.67234265048793873</v>
      </c>
      <c r="J366" s="111">
        <f t="shared" si="158"/>
        <v>0.66916564496343911</v>
      </c>
      <c r="K366" s="111">
        <f t="shared" si="158"/>
        <v>0.67658894815687542</v>
      </c>
      <c r="L366" s="111">
        <f t="shared" si="158"/>
        <v>0.67994227344583924</v>
      </c>
      <c r="M366" s="111">
        <f t="shared" si="158"/>
        <v>0.68200691180746198</v>
      </c>
      <c r="N366" s="111">
        <f t="shared" si="158"/>
        <v>0.68013717177006627</v>
      </c>
      <c r="O366" s="111">
        <f t="shared" si="158"/>
        <v>0.68061486920141634</v>
      </c>
      <c r="P366" s="111">
        <f t="shared" si="158"/>
        <v>0.68820968018958217</v>
      </c>
      <c r="Q366" s="111">
        <f t="shared" si="158"/>
        <v>0.69675922413858904</v>
      </c>
      <c r="R366" s="111">
        <f t="shared" ref="R366:V366" si="159">IF(R345=0,"",R345/R324)</f>
        <v>0.70848613673594429</v>
      </c>
      <c r="S366" s="111">
        <f t="shared" si="159"/>
        <v>0.7261680463744461</v>
      </c>
      <c r="T366" s="111">
        <f t="shared" si="159"/>
        <v>0.73641787158002259</v>
      </c>
      <c r="U366" s="111">
        <f t="shared" si="159"/>
        <v>0.77421213554595303</v>
      </c>
      <c r="V366" s="111">
        <f t="shared" si="159"/>
        <v>0.78772803335411978</v>
      </c>
      <c r="W366" s="111">
        <f t="shared" ref="W366:Y366" si="160">IF(W345=0,"",W345/W324)</f>
        <v>0.81564631270007171</v>
      </c>
      <c r="X366" s="111">
        <f t="shared" si="160"/>
        <v>0.82902542867624107</v>
      </c>
      <c r="Y366" s="111">
        <f t="shared" si="160"/>
        <v>0.81641300266922257</v>
      </c>
      <c r="DA366" s="63" t="s">
        <v>3590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>
        <f t="shared" si="161"/>
        <v>1</v>
      </c>
      <c r="Q367" s="111">
        <f t="shared" si="161"/>
        <v>1</v>
      </c>
      <c r="R367" s="111">
        <f t="shared" ref="R367:V367" si="162">IF(R346=0,"",R346/R325)</f>
        <v>1</v>
      </c>
      <c r="S367" s="111">
        <f t="shared" si="162"/>
        <v>1</v>
      </c>
      <c r="T367" s="111">
        <f t="shared" si="162"/>
        <v>1</v>
      </c>
      <c r="U367" s="111">
        <f t="shared" si="162"/>
        <v>1</v>
      </c>
      <c r="V367" s="111">
        <f t="shared" si="162"/>
        <v>1</v>
      </c>
      <c r="W367" s="111">
        <f t="shared" ref="W367:Y367" si="163">IF(W346=0,"",W346/W325)</f>
        <v>1</v>
      </c>
      <c r="X367" s="111">
        <f t="shared" si="163"/>
        <v>1</v>
      </c>
      <c r="Y367" s="111">
        <f t="shared" si="163"/>
        <v>1</v>
      </c>
      <c r="DA367" s="63" t="s">
        <v>3591</v>
      </c>
    </row>
    <row r="368" spans="1:105" ht="12" customHeight="1" x14ac:dyDescent="0.25">
      <c r="A368" s="121" t="s">
        <v>92</v>
      </c>
      <c r="B368" s="124"/>
      <c r="C368" s="124">
        <f t="shared" ref="C368:Q368" si="164">IF(C347=0,"",C347/C326)</f>
        <v>2.1579193051542087</v>
      </c>
      <c r="D368" s="124">
        <f t="shared" si="164"/>
        <v>2.2328339740950369</v>
      </c>
      <c r="E368" s="124">
        <f t="shared" si="164"/>
        <v>2.3723133212409899</v>
      </c>
      <c r="F368" s="124">
        <f t="shared" si="164"/>
        <v>2.4807378451295494</v>
      </c>
      <c r="G368" s="124">
        <f t="shared" si="164"/>
        <v>2.5820821676968113</v>
      </c>
      <c r="H368" s="124">
        <f t="shared" si="164"/>
        <v>2.8614159642735202</v>
      </c>
      <c r="I368" s="124">
        <f t="shared" si="164"/>
        <v>2.9850149320601309</v>
      </c>
      <c r="J368" s="124">
        <f t="shared" si="164"/>
        <v>3.0375534243434843</v>
      </c>
      <c r="K368" s="124">
        <f t="shared" si="164"/>
        <v>3.083512693556504</v>
      </c>
      <c r="L368" s="124">
        <f t="shared" si="164"/>
        <v>3.2398732780184294</v>
      </c>
      <c r="M368" s="124">
        <f t="shared" si="164"/>
        <v>3.2856108795351506</v>
      </c>
      <c r="N368" s="124">
        <f t="shared" si="164"/>
        <v>3.2143014817546809</v>
      </c>
      <c r="O368" s="124">
        <f t="shared" si="164"/>
        <v>3.5075766214337416</v>
      </c>
      <c r="P368" s="124">
        <f t="shared" si="164"/>
        <v>3.6237714262151917</v>
      </c>
      <c r="Q368" s="124">
        <f t="shared" si="164"/>
        <v>3.8055460048161072</v>
      </c>
      <c r="R368" s="124">
        <f t="shared" ref="R368:V368" si="165">IF(R347=0,"",R347/R326)</f>
        <v>3.7624958172137632</v>
      </c>
      <c r="S368" s="124">
        <f t="shared" si="165"/>
        <v>3.7364052593078902</v>
      </c>
      <c r="T368" s="124">
        <f t="shared" si="165"/>
        <v>3.736278768206831</v>
      </c>
      <c r="U368" s="124">
        <f t="shared" si="165"/>
        <v>3.903376926593674</v>
      </c>
      <c r="V368" s="124">
        <f t="shared" si="165"/>
        <v>3.8693011627753684</v>
      </c>
      <c r="W368" s="124">
        <f t="shared" ref="W368:Y368" si="166">IF(W347=0,"",W347/W326)</f>
        <v>3.9949905369172587</v>
      </c>
      <c r="X368" s="124">
        <f t="shared" si="166"/>
        <v>4.2394300519453463</v>
      </c>
      <c r="Y368" s="124">
        <f t="shared" si="166"/>
        <v>4.3082996795751356</v>
      </c>
      <c r="DA368" s="130" t="s">
        <v>3592</v>
      </c>
    </row>
    <row r="369" spans="1:105" ht="12" customHeight="1" x14ac:dyDescent="0.25">
      <c r="A369" s="97" t="s">
        <v>53</v>
      </c>
      <c r="B369" s="111"/>
      <c r="C369" s="111">
        <f t="shared" ref="C369:Q369" si="167">IF(C348=0,"",C348/C327)</f>
        <v>2.1579193051542087</v>
      </c>
      <c r="D369" s="111">
        <f t="shared" si="167"/>
        <v>2.2328339740950369</v>
      </c>
      <c r="E369" s="111">
        <f t="shared" si="167"/>
        <v>2.3723133212409899</v>
      </c>
      <c r="F369" s="111">
        <f t="shared" si="167"/>
        <v>2.4807378451295494</v>
      </c>
      <c r="G369" s="111">
        <f t="shared" si="167"/>
        <v>2.5820821676968113</v>
      </c>
      <c r="H369" s="111">
        <f t="shared" si="167"/>
        <v>2.8614159642735202</v>
      </c>
      <c r="I369" s="111">
        <f t="shared" si="167"/>
        <v>2.9850149320601309</v>
      </c>
      <c r="J369" s="111">
        <f t="shared" si="167"/>
        <v>3.0375534243434843</v>
      </c>
      <c r="K369" s="111">
        <f t="shared" si="167"/>
        <v>3.083512693556504</v>
      </c>
      <c r="L369" s="111">
        <f t="shared" si="167"/>
        <v>3.2398732780184294</v>
      </c>
      <c r="M369" s="111">
        <f t="shared" si="167"/>
        <v>3.2856108795351506</v>
      </c>
      <c r="N369" s="111">
        <f t="shared" si="167"/>
        <v>3.2143014817546809</v>
      </c>
      <c r="O369" s="111">
        <f t="shared" si="167"/>
        <v>3.5075766214337416</v>
      </c>
      <c r="P369" s="111">
        <f t="shared" si="167"/>
        <v>3.6237714262151917</v>
      </c>
      <c r="Q369" s="111">
        <f t="shared" si="167"/>
        <v>3.8055460048161072</v>
      </c>
      <c r="R369" s="111">
        <f t="shared" ref="R369:V369" si="168">IF(R348=0,"",R348/R327)</f>
        <v>3.7624958172137632</v>
      </c>
      <c r="S369" s="111">
        <f t="shared" si="168"/>
        <v>3.7364052593078902</v>
      </c>
      <c r="T369" s="111">
        <f t="shared" si="168"/>
        <v>3.736278768206831</v>
      </c>
      <c r="U369" s="111">
        <f t="shared" si="168"/>
        <v>3.903376926593674</v>
      </c>
      <c r="V369" s="111">
        <f t="shared" si="168"/>
        <v>3.8693011627753684</v>
      </c>
      <c r="W369" s="111">
        <f t="shared" ref="W369:Y369" si="169">IF(W348=0,"",W348/W327)</f>
        <v>3.9949905369172587</v>
      </c>
      <c r="X369" s="111">
        <f t="shared" si="169"/>
        <v>4.2394300519453463</v>
      </c>
      <c r="Y369" s="111">
        <f t="shared" si="169"/>
        <v>4.3082996795751356</v>
      </c>
      <c r="DA369" s="63" t="s">
        <v>3593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0.64175508307489026</v>
      </c>
      <c r="D370" s="124">
        <f t="shared" si="170"/>
        <v>0.64036080411906604</v>
      </c>
      <c r="E370" s="124">
        <f t="shared" si="170"/>
        <v>0.65132312452459795</v>
      </c>
      <c r="F370" s="124">
        <f t="shared" si="170"/>
        <v>0.65304189967420279</v>
      </c>
      <c r="G370" s="124">
        <f t="shared" si="170"/>
        <v>0.66264726834597709</v>
      </c>
      <c r="H370" s="124">
        <f t="shared" si="170"/>
        <v>0.67972740854070457</v>
      </c>
      <c r="I370" s="124">
        <f t="shared" si="170"/>
        <v>0.70202150028234533</v>
      </c>
      <c r="J370" s="124">
        <f t="shared" si="170"/>
        <v>0.6976923167062169</v>
      </c>
      <c r="K370" s="124">
        <f t="shared" si="170"/>
        <v>0.71364036045685819</v>
      </c>
      <c r="L370" s="124">
        <f t="shared" si="170"/>
        <v>0.69921596610898729</v>
      </c>
      <c r="M370" s="124">
        <f t="shared" si="170"/>
        <v>0.69968688439155979</v>
      </c>
      <c r="N370" s="124">
        <f t="shared" si="170"/>
        <v>0.69563419992128694</v>
      </c>
      <c r="O370" s="124">
        <f t="shared" si="170"/>
        <v>0.71326448561438915</v>
      </c>
      <c r="P370" s="124">
        <f t="shared" si="170"/>
        <v>0.74214651450937741</v>
      </c>
      <c r="Q370" s="124">
        <f t="shared" si="170"/>
        <v>0.75254741176068307</v>
      </c>
      <c r="R370" s="124">
        <f t="shared" ref="R370:V370" si="171">IF(R349=0,"",R349/R328)</f>
        <v>0.75354921166815714</v>
      </c>
      <c r="S370" s="124">
        <f t="shared" si="171"/>
        <v>0.75586759263142922</v>
      </c>
      <c r="T370" s="124">
        <f t="shared" si="171"/>
        <v>0.76728945211122279</v>
      </c>
      <c r="U370" s="124">
        <f t="shared" si="171"/>
        <v>0.80199743080688424</v>
      </c>
      <c r="V370" s="124">
        <f t="shared" si="171"/>
        <v>0.79745566908219656</v>
      </c>
      <c r="W370" s="124">
        <f t="shared" ref="W370:Y370" si="172">IF(W349=0,"",W349/W328)</f>
        <v>0.84356524648685971</v>
      </c>
      <c r="X370" s="124">
        <f t="shared" si="172"/>
        <v>0.87098933134585066</v>
      </c>
      <c r="Y370" s="124">
        <f t="shared" si="172"/>
        <v>0.8375019260721478</v>
      </c>
      <c r="DA370" s="130" t="s">
        <v>3594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0.64170098669455355</v>
      </c>
      <c r="D371" s="111">
        <f t="shared" si="173"/>
        <v>0.64555603342742052</v>
      </c>
      <c r="E371" s="111">
        <f t="shared" si="173"/>
        <v>0.6500632797112611</v>
      </c>
      <c r="F371" s="111">
        <f t="shared" si="173"/>
        <v>0.65459551380646708</v>
      </c>
      <c r="G371" s="111">
        <f t="shared" si="173"/>
        <v>0.66035440427119452</v>
      </c>
      <c r="H371" s="111">
        <f t="shared" si="173"/>
        <v>0.66519805293127021</v>
      </c>
      <c r="I371" s="111">
        <f t="shared" si="173"/>
        <v>0.67250031704510993</v>
      </c>
      <c r="J371" s="111">
        <f t="shared" si="173"/>
        <v>0.67349408697562418</v>
      </c>
      <c r="K371" s="111">
        <f t="shared" si="173"/>
        <v>0.68106210986989046</v>
      </c>
      <c r="L371" s="111">
        <f t="shared" si="173"/>
        <v>0.68600459847371265</v>
      </c>
      <c r="M371" s="111">
        <f t="shared" si="173"/>
        <v>0.68921748022462315</v>
      </c>
      <c r="N371" s="111">
        <f t="shared" si="173"/>
        <v>0.69582219942753321</v>
      </c>
      <c r="O371" s="111">
        <f t="shared" si="173"/>
        <v>0.70107316091449667</v>
      </c>
      <c r="P371" s="111">
        <f t="shared" si="173"/>
        <v>0.70036709543559383</v>
      </c>
      <c r="Q371" s="111">
        <f t="shared" si="173"/>
        <v>0.71158102741133111</v>
      </c>
      <c r="R371" s="111">
        <f t="shared" ref="R371:V371" si="174">IF(R350=0,"",R350/R329)</f>
        <v>0.72617808344048795</v>
      </c>
      <c r="S371" s="111">
        <f t="shared" si="174"/>
        <v>0.74438577388350213</v>
      </c>
      <c r="T371" s="111">
        <f t="shared" si="174"/>
        <v>0.7245282136040041</v>
      </c>
      <c r="U371" s="111">
        <f t="shared" si="174"/>
        <v>0.78473247835070259</v>
      </c>
      <c r="V371" s="111">
        <f t="shared" si="174"/>
        <v>0.79824682087279708</v>
      </c>
      <c r="W371" s="111">
        <f t="shared" ref="W371:Y371" si="175">IF(W350=0,"",W350/W329)</f>
        <v>0.8232290617042165</v>
      </c>
      <c r="X371" s="111">
        <f t="shared" si="175"/>
        <v>0.82675264278007388</v>
      </c>
      <c r="Y371" s="111">
        <f t="shared" si="175"/>
        <v>0.82450806449535319</v>
      </c>
      <c r="DA371" s="63" t="s">
        <v>3595</v>
      </c>
    </row>
    <row r="372" spans="1:105" ht="12" customHeight="1" x14ac:dyDescent="0.25">
      <c r="A372" s="97" t="s">
        <v>124</v>
      </c>
      <c r="B372" s="111"/>
      <c r="C372" s="111">
        <f t="shared" ref="C372:Q372" si="176">IF(C351=0,"",C351/C330)</f>
        <v>0.57765578862595923</v>
      </c>
      <c r="D372" s="111">
        <f t="shared" si="176"/>
        <v>0.57101136455840884</v>
      </c>
      <c r="E372" s="111">
        <f t="shared" si="176"/>
        <v>0.58370570501277286</v>
      </c>
      <c r="F372" s="111">
        <f t="shared" si="176"/>
        <v>0.59000282114723746</v>
      </c>
      <c r="G372" s="111">
        <f t="shared" si="176"/>
        <v>0.59849184728673799</v>
      </c>
      <c r="H372" s="111">
        <f t="shared" si="176"/>
        <v>0.61214940859304734</v>
      </c>
      <c r="I372" s="111">
        <f t="shared" si="176"/>
        <v>0.61924217668041381</v>
      </c>
      <c r="J372" s="111">
        <f t="shared" si="176"/>
        <v>0.62763234696414794</v>
      </c>
      <c r="K372" s="111">
        <f t="shared" si="176"/>
        <v>0.63208402245432949</v>
      </c>
      <c r="L372" s="111">
        <f t="shared" si="176"/>
        <v>0.64836282441162407</v>
      </c>
      <c r="M372" s="111">
        <f t="shared" si="176"/>
        <v>0.65243278558197038</v>
      </c>
      <c r="N372" s="111">
        <f t="shared" si="176"/>
        <v>0.65018557574252034</v>
      </c>
      <c r="O372" s="111">
        <f t="shared" si="176"/>
        <v>0.66149483682172994</v>
      </c>
      <c r="P372" s="111">
        <f t="shared" si="176"/>
        <v>0.69110909318786362</v>
      </c>
      <c r="Q372" s="111">
        <f t="shared" si="176"/>
        <v>0.71029156700539176</v>
      </c>
      <c r="R372" s="111">
        <f t="shared" ref="R372:V372" si="177">IF(R351=0,"",R351/R330)</f>
        <v>0.7241140738533397</v>
      </c>
      <c r="S372" s="111">
        <f t="shared" si="177"/>
        <v>0.73897657154887253</v>
      </c>
      <c r="T372" s="111">
        <f t="shared" si="177"/>
        <v>0.75139228211429865</v>
      </c>
      <c r="U372" s="111">
        <f t="shared" si="177"/>
        <v>0.77754692506517531</v>
      </c>
      <c r="V372" s="111">
        <f t="shared" si="177"/>
        <v>0.81350300950014232</v>
      </c>
      <c r="W372" s="111">
        <f t="shared" ref="W372:Y372" si="178">IF(W351=0,"",W351/W330)</f>
        <v>0.8608715317255472</v>
      </c>
      <c r="X372" s="111">
        <f t="shared" si="178"/>
        <v>0.86472750616131944</v>
      </c>
      <c r="Y372" s="111">
        <f t="shared" si="178"/>
        <v>0.82498118625898142</v>
      </c>
      <c r="DA372" s="63" t="s">
        <v>3596</v>
      </c>
    </row>
    <row r="373" spans="1:105" ht="12" customHeight="1" x14ac:dyDescent="0.25">
      <c r="A373" s="97" t="s">
        <v>123</v>
      </c>
      <c r="B373" s="111"/>
      <c r="C373" s="111">
        <f t="shared" ref="C373:Q373" si="179">IF(C352=0,"",C352/C331)</f>
        <v>0.84436051083696617</v>
      </c>
      <c r="D373" s="111">
        <f t="shared" si="179"/>
        <v>0.90368500788547523</v>
      </c>
      <c r="E373" s="111">
        <f t="shared" si="179"/>
        <v>0.92571413052308915</v>
      </c>
      <c r="F373" s="111">
        <f t="shared" si="179"/>
        <v>0.8780567686420766</v>
      </c>
      <c r="G373" s="111">
        <f t="shared" si="179"/>
        <v>0.87286425828602132</v>
      </c>
      <c r="H373" s="111">
        <f t="shared" si="179"/>
        <v>0.84900471809456457</v>
      </c>
      <c r="I373" s="111">
        <f t="shared" si="179"/>
        <v>0.85313458123938302</v>
      </c>
      <c r="J373" s="111">
        <f t="shared" si="179"/>
        <v>0.85910457395253548</v>
      </c>
      <c r="K373" s="111">
        <f t="shared" si="179"/>
        <v>0.82033984463561538</v>
      </c>
      <c r="L373" s="111">
        <f t="shared" si="179"/>
        <v>0.81467598667942698</v>
      </c>
      <c r="M373" s="111">
        <f t="shared" si="179"/>
        <v>0.81756420349484094</v>
      </c>
      <c r="N373" s="111">
        <f t="shared" si="179"/>
        <v>0.8158242656446556</v>
      </c>
      <c r="O373" s="111">
        <f t="shared" si="179"/>
        <v>0.79815985848720883</v>
      </c>
      <c r="P373" s="111">
        <f t="shared" si="179"/>
        <v>0.8202940967477822</v>
      </c>
      <c r="Q373" s="111">
        <f t="shared" si="179"/>
        <v>0.90599299089849938</v>
      </c>
      <c r="R373" s="111">
        <f t="shared" ref="R373:V373" si="180">IF(R352=0,"",R352/R331)</f>
        <v>0.92440879966821132</v>
      </c>
      <c r="S373" s="111">
        <f t="shared" si="180"/>
        <v>0.95319224806349145</v>
      </c>
      <c r="T373" s="111">
        <f t="shared" si="180"/>
        <v>0.97636278190389247</v>
      </c>
      <c r="U373" s="111">
        <f t="shared" si="180"/>
        <v>0.87756029770486377</v>
      </c>
      <c r="V373" s="111">
        <f t="shared" si="180"/>
        <v>0.87135914946352855</v>
      </c>
      <c r="W373" s="111">
        <f t="shared" ref="W373:Y373" si="181">IF(W352=0,"",W352/W331)</f>
        <v>0.86455517358613654</v>
      </c>
      <c r="X373" s="111">
        <f t="shared" si="181"/>
        <v>0.92289279812590919</v>
      </c>
      <c r="Y373" s="111">
        <f t="shared" si="181"/>
        <v>0.92072027864235184</v>
      </c>
      <c r="DA373" s="63" t="s">
        <v>3597</v>
      </c>
    </row>
    <row r="374" spans="1:105" ht="12" customHeight="1" x14ac:dyDescent="0.25">
      <c r="A374" s="100" t="s">
        <v>50</v>
      </c>
      <c r="B374" s="112"/>
      <c r="C374" s="112">
        <f t="shared" ref="C374:Q374" si="182">IF(C353=0,"",C353/C332)</f>
        <v>0.68229394124527465</v>
      </c>
      <c r="D374" s="112">
        <f t="shared" si="182"/>
        <v>0.64856103452031455</v>
      </c>
      <c r="E374" s="112">
        <f t="shared" si="182"/>
        <v>0.66036921982743313</v>
      </c>
      <c r="F374" s="112">
        <f t="shared" si="182"/>
        <v>0.67526605337510226</v>
      </c>
      <c r="G374" s="112">
        <f t="shared" si="182"/>
        <v>0.66006937660938858</v>
      </c>
      <c r="H374" s="112">
        <f t="shared" si="182"/>
        <v>0.69234562026238677</v>
      </c>
      <c r="I374" s="112">
        <f t="shared" si="182"/>
        <v>0.60492625194262228</v>
      </c>
      <c r="J374" s="112">
        <f t="shared" si="182"/>
        <v>0.68220261803966853</v>
      </c>
      <c r="K374" s="112">
        <f t="shared" si="182"/>
        <v>0.6482189084018587</v>
      </c>
      <c r="L374" s="112">
        <f t="shared" si="182"/>
        <v>0.67452958790015816</v>
      </c>
      <c r="M374" s="112">
        <f t="shared" si="182"/>
        <v>0.69571486213720657</v>
      </c>
      <c r="N374" s="112">
        <f t="shared" si="182"/>
        <v>0.67064096161274744</v>
      </c>
      <c r="O374" s="112">
        <f t="shared" si="182"/>
        <v>0.66979973119309122</v>
      </c>
      <c r="P374" s="112">
        <f t="shared" si="182"/>
        <v>0.69199067905798772</v>
      </c>
      <c r="Q374" s="112">
        <f t="shared" si="182"/>
        <v>0.71622847929398248</v>
      </c>
      <c r="R374" s="112">
        <f t="shared" ref="R374:V374" si="183">IF(R353=0,"",R353/R332)</f>
        <v>0.7313430901034661</v>
      </c>
      <c r="S374" s="112">
        <f t="shared" si="183"/>
        <v>0.74448346691910372</v>
      </c>
      <c r="T374" s="112">
        <f t="shared" si="183"/>
        <v>0.77431153567340349</v>
      </c>
      <c r="U374" s="112">
        <f t="shared" si="183"/>
        <v>0.77855809162573608</v>
      </c>
      <c r="V374" s="112">
        <f t="shared" si="183"/>
        <v>0.81016139670304232</v>
      </c>
      <c r="W374" s="112">
        <f t="shared" ref="W374:Y374" si="184">IF(W353=0,"",W353/W332)</f>
        <v>0.83138208195294794</v>
      </c>
      <c r="X374" s="112">
        <f t="shared" si="184"/>
        <v>0.85187818034103224</v>
      </c>
      <c r="Y374" s="112">
        <f t="shared" si="184"/>
        <v>0.80857571296311603</v>
      </c>
      <c r="DA374" s="131" t="s">
        <v>3598</v>
      </c>
    </row>
    <row r="375" spans="1:105" ht="12" customHeight="1" x14ac:dyDescent="0.25">
      <c r="A375" s="103" t="s">
        <v>52</v>
      </c>
      <c r="B375" s="113"/>
      <c r="C375" s="113">
        <f t="shared" ref="C375:Q375" si="185">IF(C354=0,"",C354/C333)</f>
        <v>1</v>
      </c>
      <c r="D375" s="113">
        <f t="shared" si="185"/>
        <v>1</v>
      </c>
      <c r="E375" s="113">
        <f t="shared" si="185"/>
        <v>1</v>
      </c>
      <c r="F375" s="113">
        <f t="shared" si="185"/>
        <v>1</v>
      </c>
      <c r="G375" s="113">
        <f t="shared" si="185"/>
        <v>1</v>
      </c>
      <c r="H375" s="113">
        <f t="shared" si="185"/>
        <v>1</v>
      </c>
      <c r="I375" s="113">
        <f t="shared" si="185"/>
        <v>1</v>
      </c>
      <c r="J375" s="113">
        <f t="shared" si="185"/>
        <v>1</v>
      </c>
      <c r="K375" s="113">
        <f t="shared" si="185"/>
        <v>1</v>
      </c>
      <c r="L375" s="113">
        <f t="shared" si="185"/>
        <v>1</v>
      </c>
      <c r="M375" s="113">
        <f t="shared" si="185"/>
        <v>1</v>
      </c>
      <c r="N375" s="113">
        <f t="shared" si="185"/>
        <v>1</v>
      </c>
      <c r="O375" s="113">
        <f t="shared" si="185"/>
        <v>1</v>
      </c>
      <c r="P375" s="113">
        <f t="shared" si="185"/>
        <v>1</v>
      </c>
      <c r="Q375" s="113">
        <f t="shared" si="185"/>
        <v>1</v>
      </c>
      <c r="R375" s="113">
        <f t="shared" ref="R375:V375" si="186">IF(R354=0,"",R354/R333)</f>
        <v>1</v>
      </c>
      <c r="S375" s="113">
        <f t="shared" si="186"/>
        <v>1</v>
      </c>
      <c r="T375" s="113">
        <f t="shared" si="186"/>
        <v>1</v>
      </c>
      <c r="U375" s="113">
        <f t="shared" si="186"/>
        <v>1</v>
      </c>
      <c r="V375" s="113">
        <f t="shared" si="186"/>
        <v>1</v>
      </c>
      <c r="W375" s="113">
        <f t="shared" ref="W375:Y375" si="187">IF(W354=0,"",W354/W333)</f>
        <v>1</v>
      </c>
      <c r="X375" s="113">
        <f t="shared" si="187"/>
        <v>1</v>
      </c>
      <c r="Y375" s="113">
        <f t="shared" si="187"/>
        <v>1</v>
      </c>
      <c r="DA375" s="132" t="s">
        <v>3599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0.64440802511805595</v>
      </c>
      <c r="D376" s="112">
        <f t="shared" si="188"/>
        <v>0.63495909754827751</v>
      </c>
      <c r="E376" s="112">
        <f t="shared" si="188"/>
        <v>0.64199371164519115</v>
      </c>
      <c r="F376" s="112">
        <f t="shared" si="188"/>
        <v>0.65335193341016851</v>
      </c>
      <c r="G376" s="112">
        <f t="shared" si="188"/>
        <v>0.65726037050257569</v>
      </c>
      <c r="H376" s="112">
        <f t="shared" si="188"/>
        <v>0.67506220651257443</v>
      </c>
      <c r="I376" s="112">
        <f t="shared" si="188"/>
        <v>0.6869656579172515</v>
      </c>
      <c r="J376" s="112">
        <f t="shared" si="188"/>
        <v>0.67956869678612442</v>
      </c>
      <c r="K376" s="112">
        <f t="shared" si="188"/>
        <v>0.6612740807571541</v>
      </c>
      <c r="L376" s="112">
        <f t="shared" si="188"/>
        <v>0.67048599009254983</v>
      </c>
      <c r="M376" s="112">
        <f t="shared" si="188"/>
        <v>0.65616769958804144</v>
      </c>
      <c r="N376" s="112">
        <f t="shared" si="188"/>
        <v>0.66495594966070803</v>
      </c>
      <c r="O376" s="112">
        <f t="shared" si="188"/>
        <v>0.66445524334593487</v>
      </c>
      <c r="P376" s="112">
        <f t="shared" si="188"/>
        <v>0.71114366429920595</v>
      </c>
      <c r="Q376" s="112">
        <f t="shared" si="188"/>
        <v>0.71480185852580247</v>
      </c>
      <c r="R376" s="112">
        <f t="shared" ref="R376:V376" si="189">IF(R355=0,"",R355/R334)</f>
        <v>0.71148345343948105</v>
      </c>
      <c r="S376" s="112">
        <f t="shared" si="189"/>
        <v>0.72308122710989708</v>
      </c>
      <c r="T376" s="112">
        <f t="shared" si="189"/>
        <v>0.73075772363124458</v>
      </c>
      <c r="U376" s="112">
        <f t="shared" si="189"/>
        <v>0.76765813483337209</v>
      </c>
      <c r="V376" s="112">
        <f t="shared" si="189"/>
        <v>0.75142285854071067</v>
      </c>
      <c r="W376" s="112">
        <f t="shared" ref="W376:Y376" si="190">IF(W355=0,"",W355/W334)</f>
        <v>0.76412170313477323</v>
      </c>
      <c r="X376" s="112">
        <f t="shared" si="190"/>
        <v>0.8272773444682463</v>
      </c>
      <c r="Y376" s="112">
        <f t="shared" si="190"/>
        <v>0.82936378727408067</v>
      </c>
      <c r="DA376" s="131" t="s">
        <v>3600</v>
      </c>
    </row>
    <row r="377" spans="1:105" ht="12" customHeight="1" x14ac:dyDescent="0.25">
      <c r="A377" s="107" t="s">
        <v>121</v>
      </c>
      <c r="B377" s="113"/>
      <c r="C377" s="113">
        <f t="shared" ref="C377:Q377" si="191">IF(C356=0,"",C356/C335)</f>
        <v>0.88524476432212884</v>
      </c>
      <c r="D377" s="113">
        <f t="shared" si="191"/>
        <v>0.87476367726942172</v>
      </c>
      <c r="E377" s="113">
        <f t="shared" si="191"/>
        <v>0.87420533829450453</v>
      </c>
      <c r="F377" s="113">
        <f t="shared" si="191"/>
        <v>0.87816510253484981</v>
      </c>
      <c r="G377" s="113">
        <f t="shared" si="191"/>
        <v>0.86852480323805636</v>
      </c>
      <c r="H377" s="113">
        <f t="shared" si="191"/>
        <v>0.87898204200234464</v>
      </c>
      <c r="I377" s="113">
        <f t="shared" si="191"/>
        <v>0.84845500426092946</v>
      </c>
      <c r="J377" s="113">
        <f t="shared" si="191"/>
        <v>0.83917969440457485</v>
      </c>
      <c r="K377" s="113">
        <f t="shared" si="191"/>
        <v>0.82354379877187223</v>
      </c>
      <c r="L377" s="113">
        <f t="shared" si="191"/>
        <v>0.81959150130947922</v>
      </c>
      <c r="M377" s="113">
        <f t="shared" si="191"/>
        <v>0.84635757438587</v>
      </c>
      <c r="N377" s="113">
        <f t="shared" si="191"/>
        <v>0.8311959929246967</v>
      </c>
      <c r="O377" s="113">
        <f t="shared" si="191"/>
        <v>0.80722422464762889</v>
      </c>
      <c r="P377" s="113">
        <f t="shared" si="191"/>
        <v>0.82693220851794502</v>
      </c>
      <c r="Q377" s="113">
        <f t="shared" si="191"/>
        <v>0.85186996151622141</v>
      </c>
      <c r="R377" s="113">
        <f t="shared" ref="R377:V377" si="192">IF(R356=0,"",R356/R335)</f>
        <v>0.87479134565661298</v>
      </c>
      <c r="S377" s="113">
        <f t="shared" si="192"/>
        <v>0.90514041744627605</v>
      </c>
      <c r="T377" s="113">
        <f t="shared" si="192"/>
        <v>0.93727111638373517</v>
      </c>
      <c r="U377" s="113">
        <f t="shared" si="192"/>
        <v>0.8761306897611949</v>
      </c>
      <c r="V377" s="113">
        <f t="shared" si="192"/>
        <v>0.85118859220539</v>
      </c>
      <c r="W377" s="113">
        <f t="shared" ref="W377:Y377" si="193">IF(W356=0,"",W356/W335)</f>
        <v>0.90739847319545541</v>
      </c>
      <c r="X377" s="113">
        <f t="shared" si="193"/>
        <v>0.92881839667061428</v>
      </c>
      <c r="Y377" s="113">
        <f t="shared" si="193"/>
        <v>0.93917412664749389</v>
      </c>
      <c r="DA377" s="132" t="s">
        <v>3601</v>
      </c>
    </row>
    <row r="378" spans="1:105" ht="12" customHeight="1" x14ac:dyDescent="0.25">
      <c r="A378" s="108" t="s">
        <v>53</v>
      </c>
      <c r="B378" s="111"/>
      <c r="C378" s="111">
        <f t="shared" ref="C378:Q378" si="194">IF(C357=0,"",C357/C336)</f>
        <v>0.75195112335537972</v>
      </c>
      <c r="D378" s="111">
        <f t="shared" si="194"/>
        <v>0.75196642106234424</v>
      </c>
      <c r="E378" s="111">
        <f t="shared" si="194"/>
        <v>0.75059408485942058</v>
      </c>
      <c r="F378" s="111">
        <f t="shared" si="194"/>
        <v>0.75650266487625695</v>
      </c>
      <c r="G378" s="111">
        <f t="shared" si="194"/>
        <v>0.75383559687238477</v>
      </c>
      <c r="H378" s="111">
        <f t="shared" si="194"/>
        <v>0.76399238621380472</v>
      </c>
      <c r="I378" s="111">
        <f t="shared" si="194"/>
        <v>0.74708935400102139</v>
      </c>
      <c r="J378" s="111">
        <f t="shared" si="194"/>
        <v>0.72629178952938422</v>
      </c>
      <c r="K378" s="111">
        <f t="shared" si="194"/>
        <v>0.70923990929538716</v>
      </c>
      <c r="L378" s="111">
        <f t="shared" si="194"/>
        <v>0.70329700424530739</v>
      </c>
      <c r="M378" s="111">
        <f t="shared" si="194"/>
        <v>0.73572100033660559</v>
      </c>
      <c r="N378" s="111">
        <f t="shared" si="194"/>
        <v>0.71932890440586061</v>
      </c>
      <c r="O378" s="111">
        <f t="shared" si="194"/>
        <v>0.69735401419509935</v>
      </c>
      <c r="P378" s="111">
        <f t="shared" si="194"/>
        <v>0.71541430905652859</v>
      </c>
      <c r="Q378" s="111">
        <f t="shared" si="194"/>
        <v>0.73226840567410501</v>
      </c>
      <c r="R378" s="111">
        <f t="shared" ref="R378:V378" si="195">IF(R357=0,"",R357/R336)</f>
        <v>0.74166275436650808</v>
      </c>
      <c r="S378" s="111">
        <f t="shared" si="195"/>
        <v>0.74405399345165513</v>
      </c>
      <c r="T378" s="111">
        <f t="shared" si="195"/>
        <v>0.72334879994248069</v>
      </c>
      <c r="U378" s="111">
        <f t="shared" si="195"/>
        <v>0.78078463413916144</v>
      </c>
      <c r="V378" s="111">
        <f t="shared" si="195"/>
        <v>0.78463121567005323</v>
      </c>
      <c r="W378" s="111">
        <f t="shared" ref="W378:Y378" si="196">IF(W357=0,"",W357/W336)</f>
        <v>0.83786321279888099</v>
      </c>
      <c r="X378" s="111">
        <f t="shared" si="196"/>
        <v>0.85669274211598834</v>
      </c>
      <c r="Y378" s="111">
        <f t="shared" si="196"/>
        <v>0.85945433155926876</v>
      </c>
      <c r="DA378" s="63" t="s">
        <v>3602</v>
      </c>
    </row>
    <row r="379" spans="1:105" ht="12" customHeight="1" x14ac:dyDescent="0.25">
      <c r="A379" s="108" t="s">
        <v>52</v>
      </c>
      <c r="B379" s="111"/>
      <c r="C379" s="111">
        <f t="shared" ref="C379:Q379" si="197">IF(C358=0,"",C358/C337)</f>
        <v>1</v>
      </c>
      <c r="D379" s="111">
        <f t="shared" si="197"/>
        <v>1</v>
      </c>
      <c r="E379" s="111">
        <f t="shared" si="197"/>
        <v>1</v>
      </c>
      <c r="F379" s="111">
        <f t="shared" si="197"/>
        <v>1</v>
      </c>
      <c r="G379" s="111">
        <f t="shared" si="197"/>
        <v>1</v>
      </c>
      <c r="H379" s="111">
        <f t="shared" si="197"/>
        <v>1</v>
      </c>
      <c r="I379" s="111">
        <f t="shared" si="197"/>
        <v>1</v>
      </c>
      <c r="J379" s="111">
        <f t="shared" si="197"/>
        <v>1</v>
      </c>
      <c r="K379" s="111">
        <f t="shared" si="197"/>
        <v>1</v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>
        <f t="shared" si="197"/>
        <v>1</v>
      </c>
      <c r="P379" s="111">
        <f t="shared" si="197"/>
        <v>1</v>
      </c>
      <c r="Q379" s="111">
        <f t="shared" si="197"/>
        <v>1</v>
      </c>
      <c r="R379" s="111">
        <f t="shared" ref="R379:V379" si="198">IF(R358=0,"",R358/R337)</f>
        <v>1</v>
      </c>
      <c r="S379" s="111">
        <f t="shared" si="198"/>
        <v>1</v>
      </c>
      <c r="T379" s="111">
        <f t="shared" si="198"/>
        <v>1</v>
      </c>
      <c r="U379" s="111">
        <f t="shared" si="198"/>
        <v>1</v>
      </c>
      <c r="V379" s="111">
        <f t="shared" si="198"/>
        <v>1</v>
      </c>
      <c r="W379" s="111">
        <f t="shared" ref="W379:Y379" si="199">IF(W358=0,"",W358/W337)</f>
        <v>1</v>
      </c>
      <c r="X379" s="111">
        <f t="shared" si="199"/>
        <v>1</v>
      </c>
      <c r="Y379" s="111">
        <f t="shared" si="199"/>
        <v>1</v>
      </c>
      <c r="DA379" s="63" t="s">
        <v>3603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0.64265245294806039</v>
      </c>
      <c r="D380" s="124">
        <f t="shared" si="200"/>
        <v>0.63983521239758467</v>
      </c>
      <c r="E380" s="124">
        <f t="shared" si="200"/>
        <v>0.68922978135705859</v>
      </c>
      <c r="F380" s="124">
        <f t="shared" si="200"/>
        <v>0.6657909850087923</v>
      </c>
      <c r="G380" s="124">
        <f t="shared" si="200"/>
        <v>0.64161826912310649</v>
      </c>
      <c r="H380" s="124">
        <f t="shared" si="200"/>
        <v>0.65913936803733097</v>
      </c>
      <c r="I380" s="124">
        <f t="shared" si="200"/>
        <v>0.66660541834846121</v>
      </c>
      <c r="J380" s="124">
        <f t="shared" si="200"/>
        <v>0.68278698242515312</v>
      </c>
      <c r="K380" s="124">
        <f t="shared" si="200"/>
        <v>0.6907814699673348</v>
      </c>
      <c r="L380" s="124">
        <f t="shared" si="200"/>
        <v>0.70040301840209407</v>
      </c>
      <c r="M380" s="124">
        <f t="shared" si="200"/>
        <v>0.69413054907838057</v>
      </c>
      <c r="N380" s="124">
        <f t="shared" si="200"/>
        <v>0.66822229731688654</v>
      </c>
      <c r="O380" s="124">
        <f t="shared" si="200"/>
        <v>0.66698344074753024</v>
      </c>
      <c r="P380" s="124">
        <f t="shared" si="200"/>
        <v>0.63364466789918961</v>
      </c>
      <c r="Q380" s="124">
        <f t="shared" si="200"/>
        <v>0.64825649226480575</v>
      </c>
      <c r="R380" s="124">
        <f t="shared" ref="R380:V380" si="201">IF(R359=0,"",R359/R338)</f>
        <v>0.67398172049150984</v>
      </c>
      <c r="S380" s="124">
        <f t="shared" si="201"/>
        <v>0.68317818467950187</v>
      </c>
      <c r="T380" s="124">
        <f t="shared" si="201"/>
        <v>0.72988834358898425</v>
      </c>
      <c r="U380" s="124">
        <f t="shared" si="201"/>
        <v>0.6655191230928944</v>
      </c>
      <c r="V380" s="124">
        <f t="shared" si="201"/>
        <v>0.666239408178118</v>
      </c>
      <c r="W380" s="124">
        <f t="shared" ref="W380:Y380" si="202">IF(W359=0,"",W359/W338)</f>
        <v>0.85824607631024175</v>
      </c>
      <c r="X380" s="124">
        <f t="shared" si="202"/>
        <v>0.86675870037192515</v>
      </c>
      <c r="Y380" s="124">
        <f t="shared" si="202"/>
        <v>0.65941315671717016</v>
      </c>
      <c r="DA380" s="130" t="s">
        <v>3604</v>
      </c>
    </row>
    <row r="381" spans="1:105" ht="12" customHeight="1" x14ac:dyDescent="0.25">
      <c r="A381" s="97" t="s">
        <v>51</v>
      </c>
      <c r="B381" s="111"/>
      <c r="C381" s="111">
        <f t="shared" ref="C381:Q381" si="203">IF(C360=0,"",C360/C339)</f>
        <v>0.58728183085332997</v>
      </c>
      <c r="D381" s="111">
        <f t="shared" si="203"/>
        <v>0.58565199798882184</v>
      </c>
      <c r="E381" s="111">
        <f t="shared" si="203"/>
        <v>0.58624493806241595</v>
      </c>
      <c r="F381" s="111">
        <f t="shared" si="203"/>
        <v>0.58702079463065138</v>
      </c>
      <c r="G381" s="111">
        <f t="shared" si="203"/>
        <v>0.58849394945957156</v>
      </c>
      <c r="H381" s="111">
        <f t="shared" si="203"/>
        <v>0.58876832051792882</v>
      </c>
      <c r="I381" s="111">
        <f t="shared" si="203"/>
        <v>0.58874965091009768</v>
      </c>
      <c r="J381" s="111">
        <f t="shared" si="203"/>
        <v>0.58715405431916345</v>
      </c>
      <c r="K381" s="111">
        <f t="shared" si="203"/>
        <v>0.58700157597874714</v>
      </c>
      <c r="L381" s="111">
        <f t="shared" si="203"/>
        <v>0.58708192635980005</v>
      </c>
      <c r="M381" s="111">
        <f t="shared" si="203"/>
        <v>0.58638121940753263</v>
      </c>
      <c r="N381" s="111">
        <f t="shared" si="203"/>
        <v>0.58820796001555198</v>
      </c>
      <c r="O381" s="111">
        <f t="shared" si="203"/>
        <v>0.58986828162305194</v>
      </c>
      <c r="P381" s="111">
        <f t="shared" si="203"/>
        <v>0.58909601233375919</v>
      </c>
      <c r="Q381" s="111">
        <f t="shared" si="203"/>
        <v>0.59046874769547708</v>
      </c>
      <c r="R381" s="111">
        <f t="shared" ref="R381:V381" si="204">IF(R360=0,"",R360/R339)</f>
        <v>0.59119175972875104</v>
      </c>
      <c r="S381" s="111">
        <f t="shared" si="204"/>
        <v>0.59143200676529117</v>
      </c>
      <c r="T381" s="111">
        <f t="shared" si="204"/>
        <v>0.5909941407602094</v>
      </c>
      <c r="U381" s="111">
        <f t="shared" si="204"/>
        <v>0.59579934806898038</v>
      </c>
      <c r="V381" s="111">
        <f t="shared" si="204"/>
        <v>0.59683975911275522</v>
      </c>
      <c r="W381" s="111">
        <f t="shared" ref="W381:Y381" si="205">IF(W360=0,"",W360/W339)</f>
        <v>0.59827188861822556</v>
      </c>
      <c r="X381" s="111">
        <f t="shared" si="205"/>
        <v>0.59860204652542426</v>
      </c>
      <c r="Y381" s="111">
        <f t="shared" si="205"/>
        <v>0.59755356021893569</v>
      </c>
      <c r="DA381" s="63" t="s">
        <v>3605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0.58573537936011744</v>
      </c>
      <c r="D382" s="111">
        <f t="shared" si="206"/>
        <v>0.58590474511085067</v>
      </c>
      <c r="E382" s="111">
        <f t="shared" si="206"/>
        <v>0.58584392144198094</v>
      </c>
      <c r="F382" s="111">
        <f t="shared" si="206"/>
        <v>0.58682136075960922</v>
      </c>
      <c r="G382" s="111">
        <f t="shared" si="206"/>
        <v>0.58791712774330662</v>
      </c>
      <c r="H382" s="111">
        <f t="shared" si="206"/>
        <v>0.58862267861439599</v>
      </c>
      <c r="I382" s="111">
        <f t="shared" si="206"/>
        <v>0.58992681560786331</v>
      </c>
      <c r="J382" s="111">
        <f t="shared" si="206"/>
        <v>0.58997537876509709</v>
      </c>
      <c r="K382" s="111">
        <f t="shared" si="206"/>
        <v>0.5898187392775599</v>
      </c>
      <c r="L382" s="111">
        <f t="shared" si="206"/>
        <v>0.58879681757171753</v>
      </c>
      <c r="M382" s="111">
        <f t="shared" si="206"/>
        <v>0.58814401980264319</v>
      </c>
      <c r="N382" s="111">
        <f t="shared" si="206"/>
        <v>0.58967172531320389</v>
      </c>
      <c r="O382" s="111">
        <f t="shared" si="206"/>
        <v>0.58988952819221574</v>
      </c>
      <c r="P382" s="111">
        <f t="shared" si="206"/>
        <v>0.59079601738307697</v>
      </c>
      <c r="Q382" s="111">
        <f t="shared" si="206"/>
        <v>0.59161665741047587</v>
      </c>
      <c r="R382" s="111">
        <f t="shared" ref="R382:V382" si="207">IF(R361=0,"",R361/R340)</f>
        <v>0.59389012683684228</v>
      </c>
      <c r="S382" s="111">
        <f t="shared" si="207"/>
        <v>0.59765572165557512</v>
      </c>
      <c r="T382" s="111">
        <f t="shared" si="207"/>
        <v>0.59863459569956345</v>
      </c>
      <c r="U382" s="111">
        <f t="shared" si="207"/>
        <v>0.60689144782358861</v>
      </c>
      <c r="V382" s="111">
        <f t="shared" si="207"/>
        <v>0.60962231713165549</v>
      </c>
      <c r="W382" s="111">
        <f t="shared" ref="W382:Y382" si="208">IF(W361=0,"",W361/W340)</f>
        <v>0.61227137528655451</v>
      </c>
      <c r="X382" s="111">
        <f t="shared" si="208"/>
        <v>0.60973597607647345</v>
      </c>
      <c r="Y382" s="111">
        <f t="shared" si="208"/>
        <v>0.61142204732759964</v>
      </c>
      <c r="DA382" s="63" t="s">
        <v>3606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0.75101496948908208</v>
      </c>
      <c r="D383" s="45">
        <f t="shared" si="209"/>
        <v>0.75082138381903629</v>
      </c>
      <c r="E383" s="45">
        <f t="shared" si="209"/>
        <v>0.75426188601175603</v>
      </c>
      <c r="F383" s="45">
        <f t="shared" si="209"/>
        <v>0.755424040442362</v>
      </c>
      <c r="G383" s="45">
        <f t="shared" si="209"/>
        <v>0.75809406899985976</v>
      </c>
      <c r="H383" s="45">
        <f t="shared" si="209"/>
        <v>0.76219860522518679</v>
      </c>
      <c r="I383" s="45">
        <f t="shared" si="209"/>
        <v>0.76730633417769367</v>
      </c>
      <c r="J383" s="45">
        <f t="shared" si="209"/>
        <v>0.76510763893111433</v>
      </c>
      <c r="K383" s="45">
        <f t="shared" si="209"/>
        <v>0.76577613838886893</v>
      </c>
      <c r="L383" s="45">
        <f t="shared" si="209"/>
        <v>0.76593137286019586</v>
      </c>
      <c r="M383" s="45">
        <f t="shared" si="209"/>
        <v>0.76768318881050213</v>
      </c>
      <c r="N383" s="45">
        <f t="shared" si="209"/>
        <v>0.7694407164420688</v>
      </c>
      <c r="O383" s="45">
        <f t="shared" si="209"/>
        <v>0.77215841027617438</v>
      </c>
      <c r="P383" s="45">
        <f t="shared" si="209"/>
        <v>0.78334502476911994</v>
      </c>
      <c r="Q383" s="45">
        <f t="shared" si="209"/>
        <v>0.79052203539525834</v>
      </c>
      <c r="R383" s="45">
        <f t="shared" ref="R383:V383" si="210">IF(R362=0,"",R362/R341)</f>
        <v>0.80109361320858452</v>
      </c>
      <c r="S383" s="45">
        <f t="shared" si="210"/>
        <v>0.81595616536385995</v>
      </c>
      <c r="T383" s="45">
        <f t="shared" si="210"/>
        <v>0.8313767427798745</v>
      </c>
      <c r="U383" s="45">
        <f t="shared" si="210"/>
        <v>0.85050364026640868</v>
      </c>
      <c r="V383" s="45">
        <f t="shared" si="210"/>
        <v>0.86311401185621606</v>
      </c>
      <c r="W383" s="45">
        <f t="shared" ref="W383:Y383" si="211">IF(W362=0,"",W362/W341)</f>
        <v>0.87736791039675521</v>
      </c>
      <c r="X383" s="45">
        <f t="shared" si="211"/>
        <v>0.88865072844011861</v>
      </c>
      <c r="Y383" s="45">
        <f t="shared" si="211"/>
        <v>0.89315553514650403</v>
      </c>
      <c r="DA383" s="60" t="s">
        <v>3607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990.93363021485914</v>
      </c>
      <c r="D385" s="117">
        <f t="shared" si="212"/>
        <v>1252.0478225121383</v>
      </c>
      <c r="E385" s="117">
        <f t="shared" si="212"/>
        <v>1083.6823729098605</v>
      </c>
      <c r="F385" s="117">
        <f t="shared" si="212"/>
        <v>1222.8010260896258</v>
      </c>
      <c r="G385" s="117">
        <f t="shared" si="212"/>
        <v>1251.1305971709473</v>
      </c>
      <c r="H385" s="117">
        <f t="shared" si="212"/>
        <v>1166.0102229297258</v>
      </c>
      <c r="I385" s="117">
        <f t="shared" si="212"/>
        <v>848.28172584899119</v>
      </c>
      <c r="J385" s="117">
        <f t="shared" si="212"/>
        <v>1099.5544253049054</v>
      </c>
      <c r="K385" s="117">
        <f t="shared" si="212"/>
        <v>962.7130275878211</v>
      </c>
      <c r="L385" s="117">
        <f t="shared" si="212"/>
        <v>1069.2247926957036</v>
      </c>
      <c r="M385" s="117">
        <f t="shared" si="212"/>
        <v>795.06641261059656</v>
      </c>
      <c r="N385" s="117">
        <f t="shared" si="212"/>
        <v>997.9333518565453</v>
      </c>
      <c r="O385" s="117">
        <f t="shared" si="212"/>
        <v>614.1165216208226</v>
      </c>
      <c r="P385" s="117">
        <f t="shared" si="212"/>
        <v>615.59584695036926</v>
      </c>
      <c r="Q385" s="117">
        <f t="shared" si="212"/>
        <v>547.10488368629399</v>
      </c>
      <c r="R385" s="117">
        <f t="shared" ref="R385:V385" si="213">R386+R389+R391+R401</f>
        <v>400.0134437270429</v>
      </c>
      <c r="S385" s="117">
        <f t="shared" si="213"/>
        <v>377.08140172129959</v>
      </c>
      <c r="T385" s="117">
        <f t="shared" si="213"/>
        <v>46.49836609231793</v>
      </c>
      <c r="U385" s="117">
        <f t="shared" si="213"/>
        <v>275.85328044171854</v>
      </c>
      <c r="V385" s="117">
        <f t="shared" si="213"/>
        <v>335.13259230752794</v>
      </c>
      <c r="W385" s="117">
        <f t="shared" ref="W385:Y385" si="214">W386+W389+W391+W401</f>
        <v>57.740887525483721</v>
      </c>
      <c r="X385" s="117">
        <f t="shared" si="214"/>
        <v>65.036647963234984</v>
      </c>
      <c r="Y385" s="117">
        <f t="shared" si="214"/>
        <v>592.07209804941749</v>
      </c>
      <c r="DA385" s="129" t="s">
        <v>3756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909.99159317076806</v>
      </c>
      <c r="D386" s="122">
        <f t="shared" si="215"/>
        <v>1145.0371630585867</v>
      </c>
      <c r="E386" s="122">
        <f t="shared" si="215"/>
        <v>1008.8414334137645</v>
      </c>
      <c r="F386" s="122">
        <f t="shared" si="215"/>
        <v>1110.5402125722089</v>
      </c>
      <c r="G386" s="122">
        <f t="shared" si="215"/>
        <v>1126.7117183168525</v>
      </c>
      <c r="H386" s="122">
        <f t="shared" si="215"/>
        <v>1058.4705521862486</v>
      </c>
      <c r="I386" s="122">
        <f t="shared" si="215"/>
        <v>772.00077956609653</v>
      </c>
      <c r="J386" s="122">
        <f t="shared" si="215"/>
        <v>1001.3876343138592</v>
      </c>
      <c r="K386" s="122">
        <f t="shared" si="215"/>
        <v>893.22796004537713</v>
      </c>
      <c r="L386" s="122">
        <f t="shared" si="215"/>
        <v>1002.6297333111479</v>
      </c>
      <c r="M386" s="122">
        <f t="shared" si="215"/>
        <v>739.97951559815726</v>
      </c>
      <c r="N386" s="122">
        <f t="shared" si="215"/>
        <v>902.97244364280459</v>
      </c>
      <c r="O386" s="122">
        <f t="shared" si="215"/>
        <v>556.82469745066544</v>
      </c>
      <c r="P386" s="122">
        <f t="shared" si="215"/>
        <v>540.98139500629395</v>
      </c>
      <c r="Q386" s="122">
        <f t="shared" si="215"/>
        <v>478.48239904518061</v>
      </c>
      <c r="R386" s="122">
        <f t="shared" ref="R386:V386" si="216">SUM(R387:R388)</f>
        <v>353.86648602665201</v>
      </c>
      <c r="S386" s="122">
        <f t="shared" si="216"/>
        <v>330.42448624618066</v>
      </c>
      <c r="T386" s="122">
        <f t="shared" si="216"/>
        <v>42.419292438894004</v>
      </c>
      <c r="U386" s="122">
        <f t="shared" si="216"/>
        <v>229.62039063037923</v>
      </c>
      <c r="V386" s="122">
        <f t="shared" si="216"/>
        <v>270.72279602965915</v>
      </c>
      <c r="W386" s="122">
        <f t="shared" ref="W386:Y386" si="217">SUM(W387:W388)</f>
        <v>54.115922779683608</v>
      </c>
      <c r="X386" s="122">
        <f t="shared" si="217"/>
        <v>60.161618907971238</v>
      </c>
      <c r="Y386" s="122">
        <f t="shared" si="217"/>
        <v>454.71425452438689</v>
      </c>
      <c r="DA386" s="130" t="s">
        <v>3757</v>
      </c>
    </row>
    <row r="387" spans="1:105" ht="12" customHeight="1" x14ac:dyDescent="0.25">
      <c r="A387" s="97" t="s">
        <v>51</v>
      </c>
      <c r="B387" s="98"/>
      <c r="C387" s="98">
        <v>909.99159317076806</v>
      </c>
      <c r="D387" s="98">
        <v>1145.0371630585867</v>
      </c>
      <c r="E387" s="98">
        <v>1008.8414334137645</v>
      </c>
      <c r="F387" s="98">
        <v>1110.5402125722089</v>
      </c>
      <c r="G387" s="98">
        <v>1126.7117183168525</v>
      </c>
      <c r="H387" s="98">
        <v>1058.4705521862486</v>
      </c>
      <c r="I387" s="98">
        <v>772.00077956609653</v>
      </c>
      <c r="J387" s="98">
        <v>1001.3876343138592</v>
      </c>
      <c r="K387" s="98">
        <v>893.22796004537713</v>
      </c>
      <c r="L387" s="98">
        <v>1002.6297333111479</v>
      </c>
      <c r="M387" s="98">
        <v>739.97951559815726</v>
      </c>
      <c r="N387" s="98">
        <v>902.97244364280459</v>
      </c>
      <c r="O387" s="98">
        <v>556.82469745066544</v>
      </c>
      <c r="P387" s="98">
        <v>540.98139500629395</v>
      </c>
      <c r="Q387" s="98">
        <v>478.48239904518061</v>
      </c>
      <c r="R387" s="98">
        <v>353.86648602665201</v>
      </c>
      <c r="S387" s="98">
        <v>330.42448624618066</v>
      </c>
      <c r="T387" s="98">
        <v>42.419292438894004</v>
      </c>
      <c r="U387" s="98">
        <v>229.62039063037923</v>
      </c>
      <c r="V387" s="98">
        <v>270.72279602965915</v>
      </c>
      <c r="W387" s="98">
        <v>54.115922779683608</v>
      </c>
      <c r="X387" s="98">
        <v>60.161618907971238</v>
      </c>
      <c r="Y387" s="98">
        <v>454.71425452438689</v>
      </c>
      <c r="DA387" s="63" t="s">
        <v>3758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3759</v>
      </c>
    </row>
    <row r="389" spans="1:105" ht="12" customHeight="1" x14ac:dyDescent="0.25">
      <c r="A389" s="121" t="s">
        <v>92</v>
      </c>
      <c r="B389" s="122"/>
      <c r="C389" s="122">
        <f t="shared" ref="C389:Y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X389" s="122">
        <f t="shared" si="218"/>
        <v>0</v>
      </c>
      <c r="Y389" s="122">
        <f t="shared" si="218"/>
        <v>0</v>
      </c>
      <c r="DA389" s="130" t="s">
        <v>3760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X390" s="98">
        <v>0</v>
      </c>
      <c r="Y390" s="98">
        <v>0</v>
      </c>
      <c r="DA390" s="63" t="s">
        <v>3761</v>
      </c>
    </row>
    <row r="391" spans="1:105" ht="12" customHeight="1" x14ac:dyDescent="0.25">
      <c r="A391" s="121" t="s">
        <v>55</v>
      </c>
      <c r="B391" s="122"/>
      <c r="C391" s="122">
        <v>60.134150650981979</v>
      </c>
      <c r="D391" s="122">
        <v>80.583418278868422</v>
      </c>
      <c r="E391" s="122">
        <v>53.490597309445747</v>
      </c>
      <c r="F391" s="122">
        <v>79.970371821423797</v>
      </c>
      <c r="G391" s="122">
        <v>85.699819089074126</v>
      </c>
      <c r="H391" s="122">
        <v>76.965795690370641</v>
      </c>
      <c r="I391" s="122">
        <v>54.506944843057852</v>
      </c>
      <c r="J391" s="122">
        <v>73.129887144708775</v>
      </c>
      <c r="K391" s="122">
        <v>49.925345726919637</v>
      </c>
      <c r="L391" s="122">
        <v>48.556165419423195</v>
      </c>
      <c r="M391" s="122">
        <v>38.883937899312158</v>
      </c>
      <c r="N391" s="122">
        <v>66.853009844393583</v>
      </c>
      <c r="O391" s="122">
        <v>40.062319940929704</v>
      </c>
      <c r="P391" s="122">
        <v>48.04506200252775</v>
      </c>
      <c r="Q391" s="122">
        <v>44.82293696771989</v>
      </c>
      <c r="R391" s="122">
        <v>30.571979547343258</v>
      </c>
      <c r="S391" s="122">
        <v>32.114430747442753</v>
      </c>
      <c r="T391" s="122">
        <v>2.4797043428409853</v>
      </c>
      <c r="U391" s="122">
        <v>30.643721844232225</v>
      </c>
      <c r="V391" s="122">
        <v>46.064140043494433</v>
      </c>
      <c r="W391" s="122">
        <v>3.2470713388851271</v>
      </c>
      <c r="X391" s="122">
        <v>4.307383345823542</v>
      </c>
      <c r="Y391" s="122">
        <v>96.058916882140636</v>
      </c>
      <c r="DA391" s="130" t="s">
        <v>3762</v>
      </c>
    </row>
    <row r="392" spans="1:105" ht="12" customHeight="1" x14ac:dyDescent="0.25">
      <c r="A392" s="97" t="s">
        <v>143</v>
      </c>
      <c r="B392" s="98"/>
      <c r="C392" s="98">
        <v>53.54401939528374</v>
      </c>
      <c r="D392" s="98">
        <v>75.144170398421693</v>
      </c>
      <c r="E392" s="98">
        <v>47.675722163799087</v>
      </c>
      <c r="F392" s="98">
        <v>71.181945106716242</v>
      </c>
      <c r="G392" s="98">
        <v>78.641915260353684</v>
      </c>
      <c r="H392" s="98">
        <v>70.193362990866333</v>
      </c>
      <c r="I392" s="98">
        <v>50.033475800986331</v>
      </c>
      <c r="J392" s="98">
        <v>68.185207510208159</v>
      </c>
      <c r="K392" s="98">
        <v>43.918953489245794</v>
      </c>
      <c r="L392" s="98">
        <v>44.490863651499879</v>
      </c>
      <c r="M392" s="98">
        <v>35.028340696452361</v>
      </c>
      <c r="N392" s="98">
        <v>63.848328447518483</v>
      </c>
      <c r="O392" s="98">
        <v>37.6840014321822</v>
      </c>
      <c r="P392" s="98">
        <v>44.551101667237774</v>
      </c>
      <c r="Q392" s="98">
        <v>41.197322245009779</v>
      </c>
      <c r="R392" s="98">
        <v>26.952434036786048</v>
      </c>
      <c r="S392" s="98">
        <v>28.163583667448496</v>
      </c>
      <c r="T392" s="98">
        <v>1.4194861514016326</v>
      </c>
      <c r="U392" s="98">
        <v>29.469582750929145</v>
      </c>
      <c r="V392" s="98">
        <v>45.687406223758778</v>
      </c>
      <c r="W392" s="98">
        <v>2.7223764814375726</v>
      </c>
      <c r="X392" s="98">
        <v>3.4532822442267102</v>
      </c>
      <c r="Y392" s="98">
        <v>93.93519107921999</v>
      </c>
      <c r="DA392" s="63" t="s">
        <v>3763</v>
      </c>
    </row>
    <row r="393" spans="1:105" ht="12" customHeight="1" x14ac:dyDescent="0.25">
      <c r="A393" s="97" t="s">
        <v>124</v>
      </c>
      <c r="B393" s="98"/>
      <c r="C393" s="98">
        <v>6.5889405983074045</v>
      </c>
      <c r="D393" s="98">
        <v>5.4385429206642923</v>
      </c>
      <c r="E393" s="98">
        <v>5.8132455488055159</v>
      </c>
      <c r="F393" s="98">
        <v>8.7821506783093284</v>
      </c>
      <c r="G393" s="98">
        <v>7.0558729810462442</v>
      </c>
      <c r="H393" s="98">
        <v>6.7655848971807631</v>
      </c>
      <c r="I393" s="98">
        <v>4.4714860718100082</v>
      </c>
      <c r="J393" s="98">
        <v>4.9285572575024679</v>
      </c>
      <c r="K393" s="98">
        <v>5.9839313700960552</v>
      </c>
      <c r="L393" s="98">
        <v>4.0562196970980402</v>
      </c>
      <c r="M393" s="98">
        <v>3.8448014774433883</v>
      </c>
      <c r="N393" s="98">
        <v>3.0004054600557777</v>
      </c>
      <c r="O393" s="98">
        <v>2.3684405662680996</v>
      </c>
      <c r="P393" s="98">
        <v>3.4784009009370114</v>
      </c>
      <c r="Q393" s="98">
        <v>3.6140312632267015</v>
      </c>
      <c r="R393" s="98">
        <v>3.6104160198264665</v>
      </c>
      <c r="S393" s="98">
        <v>3.9462160934836805</v>
      </c>
      <c r="T393" s="98">
        <v>1.0597884042291792</v>
      </c>
      <c r="U393" s="98">
        <v>1.1655925947096921</v>
      </c>
      <c r="V393" s="98">
        <v>0.37368811441660726</v>
      </c>
      <c r="W393" s="98">
        <v>0.52429728862166081</v>
      </c>
      <c r="X393" s="98">
        <v>0.85011646631080451</v>
      </c>
      <c r="Y393" s="98">
        <v>2.11006467725062</v>
      </c>
      <c r="DA393" s="63" t="s">
        <v>3764</v>
      </c>
    </row>
    <row r="394" spans="1:105" ht="12" customHeight="1" x14ac:dyDescent="0.25">
      <c r="A394" s="97" t="s">
        <v>123</v>
      </c>
      <c r="B394" s="98"/>
      <c r="C394" s="98">
        <v>1.1906573908368225E-3</v>
      </c>
      <c r="D394" s="98">
        <v>7.0495978244467677E-4</v>
      </c>
      <c r="E394" s="98">
        <v>1.6295968411373762E-3</v>
      </c>
      <c r="F394" s="98">
        <v>6.2760363982372336E-3</v>
      </c>
      <c r="G394" s="98">
        <v>2.0308476742046701E-3</v>
      </c>
      <c r="H394" s="98">
        <v>6.8478023235539719E-3</v>
      </c>
      <c r="I394" s="98">
        <v>1.982970261507044E-3</v>
      </c>
      <c r="J394" s="98">
        <v>1.6122376998155934E-2</v>
      </c>
      <c r="K394" s="98">
        <v>2.2460867577799706E-2</v>
      </c>
      <c r="L394" s="98">
        <v>9.0820708252673851E-3</v>
      </c>
      <c r="M394" s="98">
        <v>1.0795725416409323E-2</v>
      </c>
      <c r="N394" s="98">
        <v>4.275936819323721E-3</v>
      </c>
      <c r="O394" s="98">
        <v>9.8779424794089611E-3</v>
      </c>
      <c r="P394" s="98">
        <v>1.5559434352967878E-2</v>
      </c>
      <c r="Q394" s="98">
        <v>1.1583459483414407E-2</v>
      </c>
      <c r="R394" s="98">
        <v>9.1294907307414852E-3</v>
      </c>
      <c r="S394" s="98">
        <v>4.6309865105762446E-3</v>
      </c>
      <c r="T394" s="98">
        <v>4.2978721017307122E-4</v>
      </c>
      <c r="U394" s="98">
        <v>8.5464985933896443E-3</v>
      </c>
      <c r="V394" s="98">
        <v>3.0457053190474292E-3</v>
      </c>
      <c r="W394" s="98">
        <v>3.9756882589330096E-4</v>
      </c>
      <c r="X394" s="98">
        <v>3.9846352860279221E-3</v>
      </c>
      <c r="Y394" s="98">
        <v>1.3661125670024785E-2</v>
      </c>
      <c r="DA394" s="63" t="s">
        <v>3765</v>
      </c>
    </row>
    <row r="395" spans="1:105" ht="12" customHeight="1" x14ac:dyDescent="0.25">
      <c r="A395" s="100" t="s">
        <v>50</v>
      </c>
      <c r="B395" s="101"/>
      <c r="C395" s="101">
        <v>1.1906573908368225E-3</v>
      </c>
      <c r="D395" s="101">
        <v>7.0495978244467677E-4</v>
      </c>
      <c r="E395" s="101">
        <v>1.6295968411373762E-3</v>
      </c>
      <c r="F395" s="101">
        <v>6.2760363982372336E-3</v>
      </c>
      <c r="G395" s="101">
        <v>2.0308476742046701E-3</v>
      </c>
      <c r="H395" s="101">
        <v>6.8478023235539719E-3</v>
      </c>
      <c r="I395" s="101">
        <v>1.982970261507044E-3</v>
      </c>
      <c r="J395" s="101">
        <v>1.6122376998155934E-2</v>
      </c>
      <c r="K395" s="101">
        <v>2.2460867577799706E-2</v>
      </c>
      <c r="L395" s="101">
        <v>9.0820708252673851E-3</v>
      </c>
      <c r="M395" s="101">
        <v>1.0795725416409323E-2</v>
      </c>
      <c r="N395" s="101">
        <v>4.275936819323721E-3</v>
      </c>
      <c r="O395" s="101">
        <v>9.8779424794089611E-3</v>
      </c>
      <c r="P395" s="101">
        <v>1.5559434352967878E-2</v>
      </c>
      <c r="Q395" s="101">
        <v>1.1583459483414407E-2</v>
      </c>
      <c r="R395" s="101">
        <v>9.1294907307414852E-3</v>
      </c>
      <c r="S395" s="101">
        <v>4.6309865105762446E-3</v>
      </c>
      <c r="T395" s="101">
        <v>4.2978721017307122E-4</v>
      </c>
      <c r="U395" s="101">
        <v>8.5464985933896443E-3</v>
      </c>
      <c r="V395" s="101">
        <v>3.0457053190474292E-3</v>
      </c>
      <c r="W395" s="101">
        <v>3.9756882589330096E-4</v>
      </c>
      <c r="X395" s="101">
        <v>3.9846352860279221E-3</v>
      </c>
      <c r="Y395" s="101">
        <v>1.3661125670024785E-2</v>
      </c>
      <c r="DA395" s="131" t="s">
        <v>3766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3767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3768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3769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3770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3771</v>
      </c>
    </row>
    <row r="401" spans="1:105" ht="12" customHeight="1" x14ac:dyDescent="0.25">
      <c r="A401" s="121" t="s">
        <v>54</v>
      </c>
      <c r="B401" s="122"/>
      <c r="C401" s="122">
        <v>20.807886393109161</v>
      </c>
      <c r="D401" s="122">
        <v>26.427241174683125</v>
      </c>
      <c r="E401" s="122">
        <v>21.350342186650352</v>
      </c>
      <c r="F401" s="122">
        <v>32.290441695993067</v>
      </c>
      <c r="G401" s="122">
        <v>38.719059765020873</v>
      </c>
      <c r="H401" s="122">
        <v>30.573875053106665</v>
      </c>
      <c r="I401" s="122">
        <v>21.774001439836777</v>
      </c>
      <c r="J401" s="122">
        <v>25.036903846337399</v>
      </c>
      <c r="K401" s="122">
        <v>19.559721815524338</v>
      </c>
      <c r="L401" s="122">
        <v>18.038893965132559</v>
      </c>
      <c r="M401" s="122">
        <v>16.202959113127076</v>
      </c>
      <c r="N401" s="122">
        <v>28.107898369347147</v>
      </c>
      <c r="O401" s="122">
        <v>17.229504229227519</v>
      </c>
      <c r="P401" s="122">
        <v>26.569389941547612</v>
      </c>
      <c r="Q401" s="122">
        <v>23.799547673393523</v>
      </c>
      <c r="R401" s="122">
        <v>15.574978153047642</v>
      </c>
      <c r="S401" s="122">
        <v>14.5424847276762</v>
      </c>
      <c r="T401" s="122">
        <v>1.5993693105829463</v>
      </c>
      <c r="U401" s="122">
        <v>15.589167967107086</v>
      </c>
      <c r="V401" s="122">
        <v>18.345656234374356</v>
      </c>
      <c r="W401" s="122">
        <v>0.37789340691498408</v>
      </c>
      <c r="X401" s="122">
        <v>0.56764570944019443</v>
      </c>
      <c r="Y401" s="122">
        <v>41.298926642889953</v>
      </c>
      <c r="DA401" s="130" t="s">
        <v>3772</v>
      </c>
    </row>
    <row r="402" spans="1:105" ht="12" customHeight="1" x14ac:dyDescent="0.25">
      <c r="A402" s="97" t="s">
        <v>51</v>
      </c>
      <c r="B402" s="98"/>
      <c r="C402" s="98">
        <v>1.7246165219346954</v>
      </c>
      <c r="D402" s="98">
        <v>4.3704541744230934</v>
      </c>
      <c r="E402" s="98">
        <v>4.8760932140930793</v>
      </c>
      <c r="F402" s="98">
        <v>7.1983501055577648</v>
      </c>
      <c r="G402" s="98">
        <v>6.948961463991786</v>
      </c>
      <c r="H402" s="98">
        <v>5.4806237518307812</v>
      </c>
      <c r="I402" s="98">
        <v>2.6533960294468741</v>
      </c>
      <c r="J402" s="98">
        <v>7.6005970005712369</v>
      </c>
      <c r="K402" s="98">
        <v>5.5628156907972519</v>
      </c>
      <c r="L402" s="98">
        <v>5.5538354773784988</v>
      </c>
      <c r="M402" s="98">
        <v>5.8089908918210318</v>
      </c>
      <c r="N402" s="98">
        <v>8.3254007531176875</v>
      </c>
      <c r="O402" s="98">
        <v>5.2383791701018003</v>
      </c>
      <c r="P402" s="98">
        <v>7.4871008941347332</v>
      </c>
      <c r="Q402" s="98">
        <v>5.2301933308126767</v>
      </c>
      <c r="R402" s="98">
        <v>4.0305403277238501</v>
      </c>
      <c r="S402" s="98">
        <v>4.0396491777765222</v>
      </c>
      <c r="T402" s="98">
        <v>1.0979466224650205</v>
      </c>
      <c r="U402" s="98">
        <v>2.4074036764476414</v>
      </c>
      <c r="V402" s="98">
        <v>4.6580681583601011</v>
      </c>
      <c r="W402" s="98">
        <v>0.29328368125037235</v>
      </c>
      <c r="X402" s="98">
        <v>0.38769444082241333</v>
      </c>
      <c r="Y402" s="98">
        <v>6.0345767944275179</v>
      </c>
      <c r="DA402" s="63" t="s">
        <v>3773</v>
      </c>
    </row>
    <row r="403" spans="1:105" ht="12" customHeight="1" x14ac:dyDescent="0.25">
      <c r="A403" s="97" t="s">
        <v>50</v>
      </c>
      <c r="B403" s="98"/>
      <c r="C403" s="98">
        <v>19.083269871174465</v>
      </c>
      <c r="D403" s="98">
        <v>22.056787000260034</v>
      </c>
      <c r="E403" s="98">
        <v>16.474248972557273</v>
      </c>
      <c r="F403" s="98">
        <v>25.092091590435306</v>
      </c>
      <c r="G403" s="98">
        <v>31.770098301029094</v>
      </c>
      <c r="H403" s="98">
        <v>25.093251301275885</v>
      </c>
      <c r="I403" s="98">
        <v>19.120605410389903</v>
      </c>
      <c r="J403" s="98">
        <v>17.436306845766158</v>
      </c>
      <c r="K403" s="98">
        <v>13.996906124727088</v>
      </c>
      <c r="L403" s="98">
        <v>12.48505848775406</v>
      </c>
      <c r="M403" s="98">
        <v>10.393968221306043</v>
      </c>
      <c r="N403" s="98">
        <v>19.78249761622946</v>
      </c>
      <c r="O403" s="98">
        <v>11.991125059125718</v>
      </c>
      <c r="P403" s="98">
        <v>19.082289047412882</v>
      </c>
      <c r="Q403" s="98">
        <v>18.569354342580848</v>
      </c>
      <c r="R403" s="98">
        <v>11.544437825323792</v>
      </c>
      <c r="S403" s="98">
        <v>10.502835549899677</v>
      </c>
      <c r="T403" s="98">
        <v>0.50142268811792579</v>
      </c>
      <c r="U403" s="98">
        <v>13.181764290659444</v>
      </c>
      <c r="V403" s="98">
        <v>13.687588076014256</v>
      </c>
      <c r="W403" s="98">
        <v>8.4609725664611682E-2</v>
      </c>
      <c r="X403" s="98">
        <v>0.1799512686177811</v>
      </c>
      <c r="Y403" s="98">
        <v>35.264349848462437</v>
      </c>
      <c r="DA403" s="63" t="s">
        <v>3774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DA404" s="60" t="s">
        <v>3775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13480.865128516361</v>
      </c>
      <c r="D406" s="117">
        <f t="shared" si="219"/>
        <v>13783.962610022631</v>
      </c>
      <c r="E406" s="117">
        <f t="shared" si="219"/>
        <v>13505.607811639962</v>
      </c>
      <c r="F406" s="117">
        <f t="shared" si="219"/>
        <v>13025.539648754799</v>
      </c>
      <c r="G406" s="117">
        <f t="shared" si="219"/>
        <v>13446.431844923825</v>
      </c>
      <c r="H406" s="117">
        <f t="shared" si="219"/>
        <v>14380.974993964874</v>
      </c>
      <c r="I406" s="117">
        <f t="shared" si="219"/>
        <v>13268.187436150667</v>
      </c>
      <c r="J406" s="117">
        <f t="shared" si="219"/>
        <v>13254.431245728938</v>
      </c>
      <c r="K406" s="117">
        <f t="shared" si="219"/>
        <v>13538.012976249875</v>
      </c>
      <c r="L406" s="117">
        <f t="shared" si="219"/>
        <v>15170.495128945457</v>
      </c>
      <c r="M406" s="117">
        <f t="shared" si="219"/>
        <v>13369.765636901779</v>
      </c>
      <c r="N406" s="117">
        <f t="shared" si="219"/>
        <v>13205.060072125692</v>
      </c>
      <c r="O406" s="117">
        <f t="shared" si="219"/>
        <v>12846.246822468831</v>
      </c>
      <c r="P406" s="117">
        <f t="shared" si="219"/>
        <v>11599.788388075962</v>
      </c>
      <c r="Q406" s="117">
        <f t="shared" si="219"/>
        <v>10572.298493858629</v>
      </c>
      <c r="R406" s="117">
        <f t="shared" ref="R406:V406" si="220">R407+R410+R412+R422</f>
        <v>10095.672010125763</v>
      </c>
      <c r="S406" s="117">
        <f t="shared" si="220"/>
        <v>9999.405253809251</v>
      </c>
      <c r="T406" s="117">
        <f t="shared" si="220"/>
        <v>8441.0265690265769</v>
      </c>
      <c r="U406" s="117">
        <f t="shared" si="220"/>
        <v>8945.6732863559246</v>
      </c>
      <c r="V406" s="117">
        <f t="shared" si="220"/>
        <v>9235.7418101216826</v>
      </c>
      <c r="W406" s="117">
        <f t="shared" ref="W406:Y406" si="221">W407+W410+W412+W422</f>
        <v>8193.1485904235269</v>
      </c>
      <c r="X406" s="117">
        <f t="shared" si="221"/>
        <v>6782.9240994368165</v>
      </c>
      <c r="Y406" s="117">
        <f t="shared" si="221"/>
        <v>5624.080629038237</v>
      </c>
      <c r="DA406" s="129" t="s">
        <v>3924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11616.781967740102</v>
      </c>
      <c r="D407" s="122">
        <f t="shared" si="222"/>
        <v>11942.262239844338</v>
      </c>
      <c r="E407" s="122">
        <f t="shared" si="222"/>
        <v>11189.464621305237</v>
      </c>
      <c r="F407" s="122">
        <f t="shared" si="222"/>
        <v>10762.977931314876</v>
      </c>
      <c r="G407" s="122">
        <f t="shared" si="222"/>
        <v>11228.018147227305</v>
      </c>
      <c r="H407" s="122">
        <f t="shared" si="222"/>
        <v>12005.960234692229</v>
      </c>
      <c r="I407" s="122">
        <f t="shared" si="222"/>
        <v>10890.999283449781</v>
      </c>
      <c r="J407" s="122">
        <f t="shared" si="222"/>
        <v>10866.709158308275</v>
      </c>
      <c r="K407" s="122">
        <f t="shared" si="222"/>
        <v>11104.545056082849</v>
      </c>
      <c r="L407" s="122">
        <f t="shared" si="222"/>
        <v>12642.844751326564</v>
      </c>
      <c r="M407" s="122">
        <f t="shared" si="222"/>
        <v>10907.069993819969</v>
      </c>
      <c r="N407" s="122">
        <f t="shared" si="222"/>
        <v>10797.286202669326</v>
      </c>
      <c r="O407" s="122">
        <f t="shared" si="222"/>
        <v>10535.834684596461</v>
      </c>
      <c r="P407" s="122">
        <f t="shared" si="222"/>
        <v>9326.8204684115735</v>
      </c>
      <c r="Q407" s="122">
        <f t="shared" si="222"/>
        <v>8378.8653525647842</v>
      </c>
      <c r="R407" s="122">
        <f t="shared" ref="R407:V407" si="223">SUM(R408:R409)</f>
        <v>7956.9413310935042</v>
      </c>
      <c r="S407" s="122">
        <f t="shared" si="223"/>
        <v>7838.0966893471659</v>
      </c>
      <c r="T407" s="122">
        <f t="shared" si="223"/>
        <v>6529.194300481864</v>
      </c>
      <c r="U407" s="122">
        <f t="shared" si="223"/>
        <v>6763.2495795050563</v>
      </c>
      <c r="V407" s="122">
        <f t="shared" si="223"/>
        <v>6965.3514576221223</v>
      </c>
      <c r="W407" s="122">
        <f t="shared" ref="W407:Y407" si="224">SUM(W408:W409)</f>
        <v>5753.9406059621215</v>
      </c>
      <c r="X407" s="122">
        <f t="shared" si="224"/>
        <v>4443.4482569876827</v>
      </c>
      <c r="Y407" s="122">
        <f t="shared" si="224"/>
        <v>3923.4368493614511</v>
      </c>
      <c r="DA407" s="130" t="s">
        <v>3925</v>
      </c>
    </row>
    <row r="408" spans="1:105" ht="12" customHeight="1" x14ac:dyDescent="0.25">
      <c r="A408" s="97" t="s">
        <v>51</v>
      </c>
      <c r="B408" s="98"/>
      <c r="C408" s="98">
        <v>11556.05832807136</v>
      </c>
      <c r="D408" s="98">
        <v>11881.540205807218</v>
      </c>
      <c r="E408" s="98">
        <v>11131.633107701829</v>
      </c>
      <c r="F408" s="98">
        <v>10708.251850713174</v>
      </c>
      <c r="G408" s="98">
        <v>11170.986473889434</v>
      </c>
      <c r="H408" s="98">
        <v>11943.927156855489</v>
      </c>
      <c r="I408" s="98">
        <v>10833.640828909291</v>
      </c>
      <c r="J408" s="98">
        <v>10811.527722460836</v>
      </c>
      <c r="K408" s="98">
        <v>11047.178262353133</v>
      </c>
      <c r="L408" s="98">
        <v>12577.546787258681</v>
      </c>
      <c r="M408" s="98">
        <v>10852.121024178176</v>
      </c>
      <c r="N408" s="98">
        <v>10744.501046426503</v>
      </c>
      <c r="O408" s="98">
        <v>10485.268106776952</v>
      </c>
      <c r="P408" s="98">
        <v>9285.404339963774</v>
      </c>
      <c r="Q408" s="98">
        <v>8340.2199957688117</v>
      </c>
      <c r="R408" s="98">
        <v>7918.7239042931224</v>
      </c>
      <c r="S408" s="98">
        <v>7799.7895727262121</v>
      </c>
      <c r="T408" s="98">
        <v>6496.2673872066061</v>
      </c>
      <c r="U408" s="98">
        <v>6728.661889342442</v>
      </c>
      <c r="V408" s="98">
        <v>6929.1719613040968</v>
      </c>
      <c r="W408" s="98">
        <v>5721.2006825407279</v>
      </c>
      <c r="X408" s="98">
        <v>4417.8785660885096</v>
      </c>
      <c r="Y408" s="98">
        <v>3904.0937225632815</v>
      </c>
      <c r="DA408" s="63" t="s">
        <v>3926</v>
      </c>
    </row>
    <row r="409" spans="1:105" ht="12" customHeight="1" x14ac:dyDescent="0.25">
      <c r="A409" s="97" t="s">
        <v>53</v>
      </c>
      <c r="B409" s="98"/>
      <c r="C409" s="98">
        <v>60.723639668742521</v>
      </c>
      <c r="D409" s="98">
        <v>60.722034037120913</v>
      </c>
      <c r="E409" s="98">
        <v>57.83151360340635</v>
      </c>
      <c r="F409" s="98">
        <v>54.726080601701803</v>
      </c>
      <c r="G409" s="98">
        <v>57.031673337871723</v>
      </c>
      <c r="H409" s="98">
        <v>62.033077836740411</v>
      </c>
      <c r="I409" s="98">
        <v>57.358454540489973</v>
      </c>
      <c r="J409" s="98">
        <v>55.181435847438074</v>
      </c>
      <c r="K409" s="98">
        <v>57.366793729715432</v>
      </c>
      <c r="L409" s="98">
        <v>65.297964067881566</v>
      </c>
      <c r="M409" s="98">
        <v>54.948969641793411</v>
      </c>
      <c r="N409" s="98">
        <v>52.785156242822147</v>
      </c>
      <c r="O409" s="98">
        <v>50.566577819508915</v>
      </c>
      <c r="P409" s="98">
        <v>41.416128447800361</v>
      </c>
      <c r="Q409" s="98">
        <v>38.645356795972084</v>
      </c>
      <c r="R409" s="98">
        <v>38.217426800381759</v>
      </c>
      <c r="S409" s="98">
        <v>38.307116620953977</v>
      </c>
      <c r="T409" s="98">
        <v>32.926913275257924</v>
      </c>
      <c r="U409" s="98">
        <v>34.587690162614066</v>
      </c>
      <c r="V409" s="98">
        <v>36.179496318025102</v>
      </c>
      <c r="W409" s="98">
        <v>32.739923421393122</v>
      </c>
      <c r="X409" s="98">
        <v>25.569690899172848</v>
      </c>
      <c r="Y409" s="98">
        <v>19.343126798169468</v>
      </c>
      <c r="DA409" s="63" t="s">
        <v>3927</v>
      </c>
    </row>
    <row r="410" spans="1:105" ht="12" customHeight="1" x14ac:dyDescent="0.25">
      <c r="A410" s="121" t="s">
        <v>92</v>
      </c>
      <c r="B410" s="122"/>
      <c r="C410" s="122">
        <f t="shared" ref="C410:Y410" si="225">C411</f>
        <v>6.8575454493590611</v>
      </c>
      <c r="D410" s="122">
        <f t="shared" si="225"/>
        <v>4.0567070095982833</v>
      </c>
      <c r="E410" s="122">
        <f t="shared" si="225"/>
        <v>9.252377156130013</v>
      </c>
      <c r="F410" s="122">
        <f t="shared" si="225"/>
        <v>11.844317104171548</v>
      </c>
      <c r="G410" s="122">
        <f t="shared" si="225"/>
        <v>11.390296699600727</v>
      </c>
      <c r="H410" s="122">
        <f t="shared" si="225"/>
        <v>10.861514331854837</v>
      </c>
      <c r="I410" s="122">
        <f t="shared" si="225"/>
        <v>9.2389306769935935</v>
      </c>
      <c r="J410" s="122">
        <f t="shared" si="225"/>
        <v>8.7491437688208116</v>
      </c>
      <c r="K410" s="122">
        <f t="shared" si="225"/>
        <v>11.223207314870526</v>
      </c>
      <c r="L410" s="122">
        <f t="shared" si="225"/>
        <v>10.34554569080338</v>
      </c>
      <c r="M410" s="122">
        <f t="shared" si="225"/>
        <v>10.878672132538137</v>
      </c>
      <c r="N410" s="122">
        <f t="shared" si="225"/>
        <v>17.686821306132344</v>
      </c>
      <c r="O410" s="122">
        <f t="shared" si="225"/>
        <v>7.7403282823764279</v>
      </c>
      <c r="P410" s="122">
        <f t="shared" si="225"/>
        <v>9.13145443420661</v>
      </c>
      <c r="Q410" s="122">
        <f t="shared" si="225"/>
        <v>16.506632894048579</v>
      </c>
      <c r="R410" s="122">
        <f t="shared" si="225"/>
        <v>16.360968222324498</v>
      </c>
      <c r="S410" s="122">
        <f t="shared" si="225"/>
        <v>18.570768470654198</v>
      </c>
      <c r="T410" s="122">
        <f t="shared" si="225"/>
        <v>30.610568783361185</v>
      </c>
      <c r="U410" s="122">
        <f t="shared" si="225"/>
        <v>10.654643771621775</v>
      </c>
      <c r="V410" s="122">
        <f t="shared" si="225"/>
        <v>7.7773320446741554</v>
      </c>
      <c r="W410" s="122">
        <f t="shared" si="225"/>
        <v>9.461377254233442</v>
      </c>
      <c r="X410" s="122">
        <f t="shared" si="225"/>
        <v>11.672525649392403</v>
      </c>
      <c r="Y410" s="122">
        <f t="shared" si="225"/>
        <v>3.6641589641299155</v>
      </c>
      <c r="DA410" s="130" t="s">
        <v>3928</v>
      </c>
    </row>
    <row r="411" spans="1:105" ht="12" customHeight="1" x14ac:dyDescent="0.25">
      <c r="A411" s="97" t="s">
        <v>53</v>
      </c>
      <c r="B411" s="98"/>
      <c r="C411" s="98">
        <f>RES_hhdet_in_fech!C8</f>
        <v>6.8575454493590611</v>
      </c>
      <c r="D411" s="98">
        <f>RES_hhdet_in_fech!D8</f>
        <v>4.0567070095982833</v>
      </c>
      <c r="E411" s="98">
        <f>RES_hhdet_in_fech!E8</f>
        <v>9.252377156130013</v>
      </c>
      <c r="F411" s="98">
        <f>RES_hhdet_in_fech!F8</f>
        <v>11.844317104171548</v>
      </c>
      <c r="G411" s="98">
        <f>RES_hhdet_in_fech!G8</f>
        <v>11.390296699600727</v>
      </c>
      <c r="H411" s="98">
        <f>RES_hhdet_in_fech!H8</f>
        <v>10.861514331854837</v>
      </c>
      <c r="I411" s="98">
        <f>RES_hhdet_in_fech!I8</f>
        <v>9.2389306769935935</v>
      </c>
      <c r="J411" s="98">
        <f>RES_hhdet_in_fech!J8</f>
        <v>8.7491437688208116</v>
      </c>
      <c r="K411" s="98">
        <f>RES_hhdet_in_fech!K8</f>
        <v>11.223207314870526</v>
      </c>
      <c r="L411" s="98">
        <f>RES_hhdet_in_fech!L8</f>
        <v>10.34554569080338</v>
      </c>
      <c r="M411" s="98">
        <f>RES_hhdet_in_fech!M8</f>
        <v>10.878672132538137</v>
      </c>
      <c r="N411" s="98">
        <f>RES_hhdet_in_fech!N8</f>
        <v>17.686821306132344</v>
      </c>
      <c r="O411" s="98">
        <f>RES_hhdet_in_fech!O8</f>
        <v>7.7403282823764279</v>
      </c>
      <c r="P411" s="98">
        <f>RES_hhdet_in_fech!P8</f>
        <v>9.13145443420661</v>
      </c>
      <c r="Q411" s="98">
        <f>RES_hhdet_in_fech!Q8</f>
        <v>16.506632894048579</v>
      </c>
      <c r="R411" s="98">
        <f>RES_hhdet_in_fech!R8</f>
        <v>16.360968222324498</v>
      </c>
      <c r="S411" s="98">
        <f>RES_hhdet_in_fech!S8</f>
        <v>18.570768470654198</v>
      </c>
      <c r="T411" s="98">
        <f>RES_hhdet_in_fech!T8</f>
        <v>30.610568783361185</v>
      </c>
      <c r="U411" s="98">
        <f>RES_hhdet_in_fech!U8</f>
        <v>10.654643771621775</v>
      </c>
      <c r="V411" s="98">
        <f>RES_hhdet_in_fech!V8</f>
        <v>7.7773320446741554</v>
      </c>
      <c r="W411" s="98">
        <f>RES_hhdet_in_fech!W8</f>
        <v>9.461377254233442</v>
      </c>
      <c r="X411" s="98">
        <f>RES_hhdet_in_fech!X8</f>
        <v>11.672525649392403</v>
      </c>
      <c r="Y411" s="98">
        <f>RES_hhdet_in_fech!Y8</f>
        <v>3.6641589641299155</v>
      </c>
      <c r="DA411" s="63" t="s">
        <v>3929</v>
      </c>
    </row>
    <row r="412" spans="1:105" ht="12" customHeight="1" x14ac:dyDescent="0.25">
      <c r="A412" s="121" t="s">
        <v>55</v>
      </c>
      <c r="B412" s="122"/>
      <c r="C412" s="122">
        <v>1258.7167150797629</v>
      </c>
      <c r="D412" s="122">
        <v>1252.1954568193707</v>
      </c>
      <c r="E412" s="122">
        <v>1450.1211830511741</v>
      </c>
      <c r="F412" s="122">
        <v>1424.8572010719411</v>
      </c>
      <c r="G412" s="122">
        <v>1405.4503062170056</v>
      </c>
      <c r="H412" s="122">
        <v>1531.8749576528903</v>
      </c>
      <c r="I412" s="122">
        <v>1574.5774367234671</v>
      </c>
      <c r="J412" s="122">
        <v>1583.8843757676348</v>
      </c>
      <c r="K412" s="122">
        <v>1629.5110944076093</v>
      </c>
      <c r="L412" s="122">
        <v>1677.789792274677</v>
      </c>
      <c r="M412" s="122">
        <v>1668.0051767493637</v>
      </c>
      <c r="N412" s="122">
        <v>1572.1871974101143</v>
      </c>
      <c r="O412" s="122">
        <v>1528.9469662593781</v>
      </c>
      <c r="P412" s="122">
        <v>1455.4683632776346</v>
      </c>
      <c r="Q412" s="122">
        <v>1364.253007623852</v>
      </c>
      <c r="R412" s="122">
        <v>1336.1730309049531</v>
      </c>
      <c r="S412" s="122">
        <v>1359.7149888128256</v>
      </c>
      <c r="T412" s="122">
        <v>1210.1210135535266</v>
      </c>
      <c r="U412" s="122">
        <v>1306.0169018686438</v>
      </c>
      <c r="V412" s="122">
        <v>1418.9661578817593</v>
      </c>
      <c r="W412" s="122">
        <v>1773.3651383397896</v>
      </c>
      <c r="X412" s="122">
        <v>1682.3308276199059</v>
      </c>
      <c r="Y412" s="122">
        <v>1078.3034761351826</v>
      </c>
      <c r="DA412" s="130" t="s">
        <v>3930</v>
      </c>
    </row>
    <row r="413" spans="1:105" ht="12" customHeight="1" x14ac:dyDescent="0.25">
      <c r="A413" s="97" t="s">
        <v>143</v>
      </c>
      <c r="B413" s="98"/>
      <c r="C413" s="98">
        <v>1104.2204727217779</v>
      </c>
      <c r="D413" s="98">
        <v>1203.922292857437</v>
      </c>
      <c r="E413" s="98">
        <v>1216.3307580447231</v>
      </c>
      <c r="F413" s="98">
        <v>1271.7598491251688</v>
      </c>
      <c r="G413" s="98">
        <v>1298.7651204195688</v>
      </c>
      <c r="H413" s="98">
        <v>1353.2923131582938</v>
      </c>
      <c r="I413" s="98">
        <v>1351.2586633000988</v>
      </c>
      <c r="J413" s="98">
        <v>1473.6801490476457</v>
      </c>
      <c r="K413" s="98">
        <v>1543.6541193751571</v>
      </c>
      <c r="L413" s="98">
        <v>1536.1180183257488</v>
      </c>
      <c r="M413" s="98">
        <v>1505.7604604281044</v>
      </c>
      <c r="N413" s="98">
        <v>1472.3449216679253</v>
      </c>
      <c r="O413" s="98">
        <v>1466.5553091647753</v>
      </c>
      <c r="P413" s="98">
        <v>1477.0487002069892</v>
      </c>
      <c r="Q413" s="98">
        <v>1439.2158898288012</v>
      </c>
      <c r="R413" s="98">
        <v>1432.6402936571906</v>
      </c>
      <c r="S413" s="98">
        <v>1463.7286293471652</v>
      </c>
      <c r="T413" s="98">
        <v>1318.1546102499701</v>
      </c>
      <c r="U413" s="98">
        <v>1261.140788206284</v>
      </c>
      <c r="V413" s="98">
        <v>1355.8305435742166</v>
      </c>
      <c r="W413" s="98">
        <v>1763.549759652459</v>
      </c>
      <c r="X413" s="98">
        <v>1657.6973876536915</v>
      </c>
      <c r="Y413" s="98">
        <v>1014.2208806449976</v>
      </c>
      <c r="DA413" s="63" t="s">
        <v>3931</v>
      </c>
    </row>
    <row r="414" spans="1:105" ht="12" customHeight="1" x14ac:dyDescent="0.25">
      <c r="A414" s="97" t="s">
        <v>124</v>
      </c>
      <c r="B414" s="98"/>
      <c r="C414" s="98">
        <v>1415.8112692139832</v>
      </c>
      <c r="D414" s="98">
        <v>1399.8400173639768</v>
      </c>
      <c r="E414" s="98">
        <v>1383.8943076800199</v>
      </c>
      <c r="F414" s="98">
        <v>1403.9014692910546</v>
      </c>
      <c r="G414" s="98">
        <v>1519.5561614089904</v>
      </c>
      <c r="H414" s="98">
        <v>1568.2874038889281</v>
      </c>
      <c r="I414" s="98">
        <v>1654.4210900840837</v>
      </c>
      <c r="J414" s="98">
        <v>1660.5245181413177</v>
      </c>
      <c r="K414" s="98">
        <v>1692.6276322616279</v>
      </c>
      <c r="L414" s="98">
        <v>1925.8221908989387</v>
      </c>
      <c r="M414" s="98">
        <v>1872.4993427861921</v>
      </c>
      <c r="N414" s="98">
        <v>1737.0246394770224</v>
      </c>
      <c r="O414" s="98">
        <v>1670.6152766079997</v>
      </c>
      <c r="P414" s="98">
        <v>1545.4742625538518</v>
      </c>
      <c r="Q414" s="98">
        <v>1289.9001730216939</v>
      </c>
      <c r="R414" s="98">
        <v>1231.1164809656086</v>
      </c>
      <c r="S414" s="98">
        <v>1217.803526611463</v>
      </c>
      <c r="T414" s="98">
        <v>1155.0836862046651</v>
      </c>
      <c r="U414" s="98">
        <v>1472.3536494539294</v>
      </c>
      <c r="V414" s="98">
        <v>2025.9158190653102</v>
      </c>
      <c r="W414" s="98">
        <v>1725.0021406247602</v>
      </c>
      <c r="X414" s="98">
        <v>1681.9634456746899</v>
      </c>
      <c r="Y414" s="98">
        <v>1271.231951590308</v>
      </c>
      <c r="DA414" s="63" t="s">
        <v>3932</v>
      </c>
    </row>
    <row r="415" spans="1:105" ht="12" customHeight="1" x14ac:dyDescent="0.25">
      <c r="A415" s="97" t="s">
        <v>123</v>
      </c>
      <c r="B415" s="98"/>
      <c r="C415" s="98">
        <v>1783.2383772885407</v>
      </c>
      <c r="D415" s="98">
        <v>943.64198133762227</v>
      </c>
      <c r="E415" s="98">
        <v>840.97781437881633</v>
      </c>
      <c r="F415" s="98">
        <v>1186.6752804493069</v>
      </c>
      <c r="G415" s="98">
        <v>1138.279265115513</v>
      </c>
      <c r="H415" s="98">
        <v>1706.1475192317448</v>
      </c>
      <c r="I415" s="98">
        <v>978.43442419800624</v>
      </c>
      <c r="J415" s="98">
        <v>1392.0434539765029</v>
      </c>
      <c r="K415" s="98">
        <v>1344.4755123327943</v>
      </c>
      <c r="L415" s="98">
        <v>1800.3968090901383</v>
      </c>
      <c r="M415" s="98">
        <v>2201.8521458744285</v>
      </c>
      <c r="N415" s="98">
        <v>1463.5540279803593</v>
      </c>
      <c r="O415" s="98">
        <v>1422.7693767870703</v>
      </c>
      <c r="P415" s="98">
        <v>1290.0961163241052</v>
      </c>
      <c r="Q415" s="98">
        <v>980.42718226912882</v>
      </c>
      <c r="R415" s="98">
        <v>971.68193975423264</v>
      </c>
      <c r="S415" s="98">
        <v>935.18152225085362</v>
      </c>
      <c r="T415" s="98">
        <v>903.24305459190452</v>
      </c>
      <c r="U415" s="98">
        <v>1360.8927852946197</v>
      </c>
      <c r="V415" s="98">
        <v>1798.7423658253522</v>
      </c>
      <c r="W415" s="98">
        <v>2178.8220661673822</v>
      </c>
      <c r="X415" s="98">
        <v>1982.128885003468</v>
      </c>
      <c r="Y415" s="98">
        <v>1171.0295774115025</v>
      </c>
      <c r="DA415" s="63" t="s">
        <v>3933</v>
      </c>
    </row>
    <row r="416" spans="1:105" ht="12" customHeight="1" x14ac:dyDescent="0.25">
      <c r="A416" s="100" t="s">
        <v>50</v>
      </c>
      <c r="B416" s="101"/>
      <c r="C416" s="101">
        <v>873.58204997712494</v>
      </c>
      <c r="D416" s="101">
        <v>258.6135258718806</v>
      </c>
      <c r="E416" s="101">
        <v>183.94318712862227</v>
      </c>
      <c r="F416" s="101">
        <v>445.61715759797221</v>
      </c>
      <c r="G416" s="101">
        <v>425.7220994232448</v>
      </c>
      <c r="H416" s="101">
        <v>837.36895232361542</v>
      </c>
      <c r="I416" s="101">
        <v>363.7249555208964</v>
      </c>
      <c r="J416" s="101">
        <v>617.16227589654989</v>
      </c>
      <c r="K416" s="101">
        <v>686.64486295145923</v>
      </c>
      <c r="L416" s="101">
        <v>1025.1523635512058</v>
      </c>
      <c r="M416" s="101">
        <v>1320.1323365333928</v>
      </c>
      <c r="N416" s="101">
        <v>818.4112365396004</v>
      </c>
      <c r="O416" s="101">
        <v>869.69030457905978</v>
      </c>
      <c r="P416" s="101">
        <v>752.6976364129207</v>
      </c>
      <c r="Q416" s="101">
        <v>324.79308289155608</v>
      </c>
      <c r="R416" s="101">
        <v>273.39927417102643</v>
      </c>
      <c r="S416" s="101">
        <v>171.31472543604715</v>
      </c>
      <c r="T416" s="101">
        <v>94.600107891589886</v>
      </c>
      <c r="U416" s="101">
        <v>752.4650989073466</v>
      </c>
      <c r="V416" s="101">
        <v>1218.8866954198995</v>
      </c>
      <c r="W416" s="101">
        <v>1750.1709187062022</v>
      </c>
      <c r="X416" s="101">
        <v>1031.8291554094862</v>
      </c>
      <c r="Y416" s="101">
        <v>484.99017567640198</v>
      </c>
      <c r="DA416" s="131" t="s">
        <v>3934</v>
      </c>
    </row>
    <row r="417" spans="1:105" ht="12" customHeight="1" x14ac:dyDescent="0.25">
      <c r="A417" s="103" t="s">
        <v>52</v>
      </c>
      <c r="B417" s="104"/>
      <c r="C417" s="104">
        <v>909.65632731141568</v>
      </c>
      <c r="D417" s="104">
        <v>685.02845546574179</v>
      </c>
      <c r="E417" s="104">
        <v>657.03462725019392</v>
      </c>
      <c r="F417" s="104">
        <v>741.05812285133493</v>
      </c>
      <c r="G417" s="104">
        <v>712.55716569226831</v>
      </c>
      <c r="H417" s="104">
        <v>868.77856690812951</v>
      </c>
      <c r="I417" s="104">
        <v>614.70946867710984</v>
      </c>
      <c r="J417" s="104">
        <v>774.88117807995286</v>
      </c>
      <c r="K417" s="104">
        <v>657.83064938133521</v>
      </c>
      <c r="L417" s="104">
        <v>775.24444553893238</v>
      </c>
      <c r="M417" s="104">
        <v>881.71980934103544</v>
      </c>
      <c r="N417" s="104">
        <v>645.14279144075886</v>
      </c>
      <c r="O417" s="104">
        <v>553.07907220801064</v>
      </c>
      <c r="P417" s="104">
        <v>537.39847991118438</v>
      </c>
      <c r="Q417" s="104">
        <v>655.63409937757262</v>
      </c>
      <c r="R417" s="104">
        <v>698.28266558320604</v>
      </c>
      <c r="S417" s="104">
        <v>763.86679681480643</v>
      </c>
      <c r="T417" s="104">
        <v>808.64294670031461</v>
      </c>
      <c r="U417" s="104">
        <v>608.42768638727307</v>
      </c>
      <c r="V417" s="104">
        <v>579.85567040545254</v>
      </c>
      <c r="W417" s="104">
        <v>428.65114746117951</v>
      </c>
      <c r="X417" s="104">
        <v>950.29972959398219</v>
      </c>
      <c r="Y417" s="104">
        <v>686.03940173510057</v>
      </c>
      <c r="DA417" s="132" t="s">
        <v>3935</v>
      </c>
    </row>
    <row r="418" spans="1:105" ht="12" customHeight="1" x14ac:dyDescent="0.25">
      <c r="A418" s="106" t="s">
        <v>122</v>
      </c>
      <c r="B418" s="101"/>
      <c r="C418" s="101">
        <v>1537.8793046174469</v>
      </c>
      <c r="D418" s="101">
        <v>1316.7615699915866</v>
      </c>
      <c r="E418" s="101">
        <v>1654.0752674571345</v>
      </c>
      <c r="F418" s="101">
        <v>1661.5536394967537</v>
      </c>
      <c r="G418" s="101">
        <v>1558.1066738893921</v>
      </c>
      <c r="H418" s="101">
        <v>1852.0151158015599</v>
      </c>
      <c r="I418" s="101">
        <v>1780.1430059443453</v>
      </c>
      <c r="J418" s="101">
        <v>1648.736588961136</v>
      </c>
      <c r="K418" s="101">
        <v>1697.1946876616728</v>
      </c>
      <c r="L418" s="101">
        <v>1742.2993833341952</v>
      </c>
      <c r="M418" s="101">
        <v>1693.2443556475023</v>
      </c>
      <c r="N418" s="101">
        <v>1658.6490877131071</v>
      </c>
      <c r="O418" s="101">
        <v>1649.7335919631003</v>
      </c>
      <c r="P418" s="101">
        <v>1646.9354627366902</v>
      </c>
      <c r="Q418" s="101">
        <v>1369.2712536629754</v>
      </c>
      <c r="R418" s="101">
        <v>1377.0278409884518</v>
      </c>
      <c r="S418" s="101">
        <v>1393.9359148295905</v>
      </c>
      <c r="T418" s="101">
        <v>1302.3424084103854</v>
      </c>
      <c r="U418" s="101">
        <v>1560.4943201214151</v>
      </c>
      <c r="V418" s="101">
        <v>1785.7941292650869</v>
      </c>
      <c r="W418" s="101">
        <v>1614.3086980684398</v>
      </c>
      <c r="X418" s="101">
        <v>1603.4806895717775</v>
      </c>
      <c r="Y418" s="101">
        <v>1349.0341270351628</v>
      </c>
      <c r="DA418" s="131" t="s">
        <v>3936</v>
      </c>
    </row>
    <row r="419" spans="1:105" ht="12" customHeight="1" x14ac:dyDescent="0.25">
      <c r="A419" s="107" t="s">
        <v>121</v>
      </c>
      <c r="B419" s="104"/>
      <c r="C419" s="104">
        <v>1568.7428679427171</v>
      </c>
      <c r="D419" s="104">
        <v>1711.4413014893905</v>
      </c>
      <c r="E419" s="104">
        <v>1816.9486064089297</v>
      </c>
      <c r="F419" s="104">
        <v>1632.5035947570161</v>
      </c>
      <c r="G419" s="104">
        <v>1803.875320688185</v>
      </c>
      <c r="H419" s="104">
        <v>1792.45129965767</v>
      </c>
      <c r="I419" s="104">
        <v>1989.1859081532371</v>
      </c>
      <c r="J419" s="104">
        <v>1823.9450472911885</v>
      </c>
      <c r="K419" s="104">
        <v>1652.4219293643584</v>
      </c>
      <c r="L419" s="104">
        <v>1761.7783969635811</v>
      </c>
      <c r="M419" s="104">
        <v>1891.2705897694354</v>
      </c>
      <c r="N419" s="104">
        <v>1748.6025661663568</v>
      </c>
      <c r="O419" s="104">
        <v>1505.9854152427897</v>
      </c>
      <c r="P419" s="104">
        <v>1368.5738690398041</v>
      </c>
      <c r="Q419" s="104">
        <v>1261.2502807992321</v>
      </c>
      <c r="R419" s="104">
        <v>1169.859318945591</v>
      </c>
      <c r="S419" s="104">
        <v>1074.9055339152462</v>
      </c>
      <c r="T419" s="104">
        <v>988.42405096978132</v>
      </c>
      <c r="U419" s="104">
        <v>1334.8672300455735</v>
      </c>
      <c r="V419" s="104">
        <v>1849.4875012415437</v>
      </c>
      <c r="W419" s="104">
        <v>1922.5749488633803</v>
      </c>
      <c r="X419" s="104">
        <v>1774.0119027879875</v>
      </c>
      <c r="Y419" s="104">
        <v>1325.2458735681967</v>
      </c>
      <c r="DA419" s="132" t="s">
        <v>3937</v>
      </c>
    </row>
    <row r="420" spans="1:105" ht="12" customHeight="1" x14ac:dyDescent="0.25">
      <c r="A420" s="108" t="s">
        <v>53</v>
      </c>
      <c r="B420" s="98"/>
      <c r="C420" s="98">
        <v>725.74994075326128</v>
      </c>
      <c r="D420" s="98">
        <v>864.13547748565315</v>
      </c>
      <c r="E420" s="98">
        <v>916.42748388967425</v>
      </c>
      <c r="F420" s="98">
        <v>816.82991716370702</v>
      </c>
      <c r="G420" s="98">
        <v>963.4409350345602</v>
      </c>
      <c r="H420" s="98">
        <v>919.11778868001363</v>
      </c>
      <c r="I420" s="98">
        <v>1191.9275631304138</v>
      </c>
      <c r="J420" s="98">
        <v>1071.6792141174039</v>
      </c>
      <c r="K420" s="98">
        <v>1002.82021433921</v>
      </c>
      <c r="L420" s="98">
        <v>1071.2389162540665</v>
      </c>
      <c r="M420" s="98">
        <v>1099.5175601351075</v>
      </c>
      <c r="N420" s="98">
        <v>1051.6619793933744</v>
      </c>
      <c r="O420" s="98">
        <v>959.26435409568978</v>
      </c>
      <c r="P420" s="98">
        <v>832.28378844183635</v>
      </c>
      <c r="Q420" s="98">
        <v>697.82220922738964</v>
      </c>
      <c r="R420" s="98">
        <v>566.99726257845884</v>
      </c>
      <c r="S420" s="98">
        <v>398.38515789707367</v>
      </c>
      <c r="T420" s="98">
        <v>224.11880824630089</v>
      </c>
      <c r="U420" s="98">
        <v>754.2768838161445</v>
      </c>
      <c r="V420" s="98">
        <v>1277.9235375942071</v>
      </c>
      <c r="W420" s="98">
        <v>1098.0443040361993</v>
      </c>
      <c r="X420" s="98">
        <v>881.16270892621219</v>
      </c>
      <c r="Y420" s="98">
        <v>573.54480263177561</v>
      </c>
      <c r="DA420" s="63" t="s">
        <v>3938</v>
      </c>
    </row>
    <row r="421" spans="1:105" ht="12" customHeight="1" x14ac:dyDescent="0.25">
      <c r="A421" s="108" t="s">
        <v>52</v>
      </c>
      <c r="B421" s="98"/>
      <c r="C421" s="98">
        <v>842.99292718945605</v>
      </c>
      <c r="D421" s="98">
        <v>847.30582400373692</v>
      </c>
      <c r="E421" s="98">
        <v>900.52112251925553</v>
      </c>
      <c r="F421" s="98">
        <v>815.67367759330898</v>
      </c>
      <c r="G421" s="98">
        <v>840.43438565362533</v>
      </c>
      <c r="H421" s="98">
        <v>873.33351097765637</v>
      </c>
      <c r="I421" s="98">
        <v>797.25834502282282</v>
      </c>
      <c r="J421" s="98">
        <v>752.26583317378424</v>
      </c>
      <c r="K421" s="98">
        <v>649.60171502514811</v>
      </c>
      <c r="L421" s="98">
        <v>690.53948070951435</v>
      </c>
      <c r="M421" s="98">
        <v>791.75302963432807</v>
      </c>
      <c r="N421" s="98">
        <v>696.9405867729829</v>
      </c>
      <c r="O421" s="98">
        <v>546.72106114710004</v>
      </c>
      <c r="P421" s="98">
        <v>536.29008059796752</v>
      </c>
      <c r="Q421" s="98">
        <v>563.42807157184291</v>
      </c>
      <c r="R421" s="98">
        <v>602.86205636713248</v>
      </c>
      <c r="S421" s="98">
        <v>676.52037601817256</v>
      </c>
      <c r="T421" s="98">
        <v>764.30524272348021</v>
      </c>
      <c r="U421" s="98">
        <v>580.59034622942863</v>
      </c>
      <c r="V421" s="98">
        <v>571.56396364733666</v>
      </c>
      <c r="W421" s="98">
        <v>824.53064482718048</v>
      </c>
      <c r="X421" s="98">
        <v>892.84919386177489</v>
      </c>
      <c r="Y421" s="98">
        <v>751.70107093642071</v>
      </c>
      <c r="DA421" s="63" t="s">
        <v>3939</v>
      </c>
    </row>
    <row r="422" spans="1:105" ht="12" customHeight="1" x14ac:dyDescent="0.25">
      <c r="A422" s="121" t="s">
        <v>54</v>
      </c>
      <c r="B422" s="122"/>
      <c r="C422" s="122">
        <v>598.50890024713806</v>
      </c>
      <c r="D422" s="122">
        <v>585.44820634932353</v>
      </c>
      <c r="E422" s="122">
        <v>856.76963012741999</v>
      </c>
      <c r="F422" s="122">
        <v>825.86019926380993</v>
      </c>
      <c r="G422" s="122">
        <v>801.57309477991316</v>
      </c>
      <c r="H422" s="122">
        <v>832.27828728789962</v>
      </c>
      <c r="I422" s="122">
        <v>793.37178530042695</v>
      </c>
      <c r="J422" s="122">
        <v>795.08856788420746</v>
      </c>
      <c r="K422" s="122">
        <v>792.73361844454632</v>
      </c>
      <c r="L422" s="122">
        <v>839.51503965341431</v>
      </c>
      <c r="M422" s="122">
        <v>783.81179419990735</v>
      </c>
      <c r="N422" s="122">
        <v>817.89985074012134</v>
      </c>
      <c r="O422" s="122">
        <v>773.72484333061595</v>
      </c>
      <c r="P422" s="122">
        <v>808.36810195254873</v>
      </c>
      <c r="Q422" s="122">
        <v>812.67350077594324</v>
      </c>
      <c r="R422" s="122">
        <v>786.19667990498192</v>
      </c>
      <c r="S422" s="122">
        <v>783.02280717860663</v>
      </c>
      <c r="T422" s="122">
        <v>671.10068620782499</v>
      </c>
      <c r="U422" s="122">
        <v>865.75216121060339</v>
      </c>
      <c r="V422" s="122">
        <v>843.64686257312587</v>
      </c>
      <c r="W422" s="122">
        <v>656.38146886738195</v>
      </c>
      <c r="X422" s="122">
        <v>645.47248917983518</v>
      </c>
      <c r="Y422" s="122">
        <v>618.67614457747402</v>
      </c>
      <c r="DA422" s="130" t="s">
        <v>3940</v>
      </c>
    </row>
    <row r="423" spans="1:105" ht="12" customHeight="1" x14ac:dyDescent="0.25">
      <c r="A423" s="97" t="s">
        <v>51</v>
      </c>
      <c r="B423" s="98"/>
      <c r="C423" s="98">
        <v>596.98502784768675</v>
      </c>
      <c r="D423" s="98">
        <v>730.05043289880894</v>
      </c>
      <c r="E423" s="98">
        <v>866.16434598961121</v>
      </c>
      <c r="F423" s="98">
        <v>864.8958473221187</v>
      </c>
      <c r="G423" s="98">
        <v>879.93309335343508</v>
      </c>
      <c r="H423" s="98">
        <v>927.11316861123362</v>
      </c>
      <c r="I423" s="98">
        <v>836.79069920167478</v>
      </c>
      <c r="J423" s="98">
        <v>899.99478749478476</v>
      </c>
      <c r="K423" s="98">
        <v>939.4211041100732</v>
      </c>
      <c r="L423" s="98">
        <v>967.426100493494</v>
      </c>
      <c r="M423" s="98">
        <v>915.88571930281591</v>
      </c>
      <c r="N423" s="98">
        <v>895.04419528416042</v>
      </c>
      <c r="O423" s="98">
        <v>777.57510618688082</v>
      </c>
      <c r="P423" s="98">
        <v>806.5341215777305</v>
      </c>
      <c r="Q423" s="98">
        <v>878.63807692504827</v>
      </c>
      <c r="R423" s="98">
        <v>837.92126898333004</v>
      </c>
      <c r="S423" s="98">
        <v>866.05266372133406</v>
      </c>
      <c r="T423" s="98">
        <v>674.81996660653635</v>
      </c>
      <c r="U423" s="98">
        <v>796.25359136515442</v>
      </c>
      <c r="V423" s="98">
        <v>902.17882938590878</v>
      </c>
      <c r="W423" s="98">
        <v>646.64357690704742</v>
      </c>
      <c r="X423" s="98">
        <v>666.11302263179834</v>
      </c>
      <c r="Y423" s="98">
        <v>672.62928256750774</v>
      </c>
      <c r="DA423" s="63" t="s">
        <v>3941</v>
      </c>
    </row>
    <row r="424" spans="1:105" ht="12" customHeight="1" x14ac:dyDescent="0.25">
      <c r="A424" s="97" t="s">
        <v>50</v>
      </c>
      <c r="B424" s="98"/>
      <c r="C424" s="98">
        <v>637.7049032425723</v>
      </c>
      <c r="D424" s="98">
        <v>688.71661621716532</v>
      </c>
      <c r="E424" s="98">
        <v>889.03054516636314</v>
      </c>
      <c r="F424" s="98">
        <v>895.09417008514549</v>
      </c>
      <c r="G424" s="98">
        <v>882.13316089638386</v>
      </c>
      <c r="H424" s="98">
        <v>895.91234651890886</v>
      </c>
      <c r="I424" s="98">
        <v>928.07194719418328</v>
      </c>
      <c r="J424" s="98">
        <v>947.73273574944926</v>
      </c>
      <c r="K424" s="98">
        <v>957.23083665498052</v>
      </c>
      <c r="L424" s="98">
        <v>968.36545728587487</v>
      </c>
      <c r="M424" s="98">
        <v>940.16921235183372</v>
      </c>
      <c r="N424" s="98">
        <v>956.19245749486106</v>
      </c>
      <c r="O424" s="98">
        <v>903.08514127765386</v>
      </c>
      <c r="P424" s="98">
        <v>906.51189379711514</v>
      </c>
      <c r="Q424" s="98">
        <v>903.66686908052543</v>
      </c>
      <c r="R424" s="98">
        <v>905.31447761237416</v>
      </c>
      <c r="S424" s="98">
        <v>900.8711334589384</v>
      </c>
      <c r="T424" s="98">
        <v>810.93118135120847</v>
      </c>
      <c r="U424" s="98">
        <v>994.72958442882623</v>
      </c>
      <c r="V424" s="98">
        <v>927.93214984894655</v>
      </c>
      <c r="W424" s="98">
        <v>655.75270567351299</v>
      </c>
      <c r="X424" s="98">
        <v>626.2280651821776</v>
      </c>
      <c r="Y424" s="98">
        <v>621.28859414531632</v>
      </c>
      <c r="DA424" s="63" t="s">
        <v>3942</v>
      </c>
    </row>
    <row r="425" spans="1:105" ht="12" customHeight="1" x14ac:dyDescent="0.25">
      <c r="A425" s="109" t="s">
        <v>120</v>
      </c>
      <c r="B425" s="33"/>
      <c r="C425" s="33">
        <v>539.01659867107367</v>
      </c>
      <c r="D425" s="33">
        <v>443.60151450080372</v>
      </c>
      <c r="E425" s="33">
        <v>839.77578072723088</v>
      </c>
      <c r="F425" s="33">
        <v>763.24493535699321</v>
      </c>
      <c r="G425" s="33">
        <v>669.24634719610651</v>
      </c>
      <c r="H425" s="33">
        <v>750.07601291109017</v>
      </c>
      <c r="I425" s="33">
        <v>672.28170723788844</v>
      </c>
      <c r="J425" s="33">
        <v>701.67347686307994</v>
      </c>
      <c r="K425" s="33">
        <v>704.95630178943259</v>
      </c>
      <c r="L425" s="33">
        <v>778.9569329664962</v>
      </c>
      <c r="M425" s="33">
        <v>705.61618890046475</v>
      </c>
      <c r="N425" s="33">
        <v>699.42265346222894</v>
      </c>
      <c r="O425" s="33">
        <v>670.90975452518887</v>
      </c>
      <c r="P425" s="33">
        <v>623.56462252897029</v>
      </c>
      <c r="Q425" s="33">
        <v>654.30119367686575</v>
      </c>
      <c r="R425" s="33">
        <v>662.38413961053573</v>
      </c>
      <c r="S425" s="33">
        <v>658.25530871521232</v>
      </c>
      <c r="T425" s="33">
        <v>634.78825607114607</v>
      </c>
      <c r="U425" s="33">
        <v>651.48333552904728</v>
      </c>
      <c r="V425" s="33">
        <v>655.38494341834473</v>
      </c>
      <c r="W425" s="33">
        <v>656.90981195100517</v>
      </c>
      <c r="X425" s="33">
        <v>645.18515008283521</v>
      </c>
      <c r="Y425" s="33">
        <v>585.54948377327605</v>
      </c>
      <c r="DA425" s="60" t="s">
        <v>3943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8520.3555833065911</v>
      </c>
      <c r="D427" s="117">
        <f t="shared" si="226"/>
        <v>8692.7940693159981</v>
      </c>
      <c r="E427" s="117">
        <f t="shared" si="226"/>
        <v>8680.9132380199462</v>
      </c>
      <c r="F427" s="117">
        <f t="shared" si="226"/>
        <v>8411.4948544917734</v>
      </c>
      <c r="G427" s="117">
        <f t="shared" si="226"/>
        <v>8765.7449887633029</v>
      </c>
      <c r="H427" s="117">
        <f t="shared" si="226"/>
        <v>9534.5564782578367</v>
      </c>
      <c r="I427" s="117">
        <f t="shared" si="226"/>
        <v>9003.1087351962015</v>
      </c>
      <c r="J427" s="117">
        <f t="shared" si="226"/>
        <v>8964.4004324535963</v>
      </c>
      <c r="K427" s="117">
        <f t="shared" si="226"/>
        <v>9276.862995597683</v>
      </c>
      <c r="L427" s="117">
        <f t="shared" si="226"/>
        <v>10411.958256298458</v>
      </c>
      <c r="M427" s="117">
        <f t="shared" si="226"/>
        <v>9203.0626557667947</v>
      </c>
      <c r="N427" s="117">
        <f t="shared" si="226"/>
        <v>9057.5765864052719</v>
      </c>
      <c r="O427" s="117">
        <f t="shared" si="226"/>
        <v>8820.7509829979481</v>
      </c>
      <c r="P427" s="117">
        <f t="shared" si="226"/>
        <v>8057.2004936308749</v>
      </c>
      <c r="Q427" s="117">
        <f t="shared" si="226"/>
        <v>7466.0732638995378</v>
      </c>
      <c r="R427" s="117">
        <f t="shared" ref="R427:V427" si="227">R428+R431+R433+R443</f>
        <v>7246.8359331914053</v>
      </c>
      <c r="S427" s="117">
        <f t="shared" si="227"/>
        <v>7334.3615849922135</v>
      </c>
      <c r="T427" s="117">
        <f t="shared" si="227"/>
        <v>6349.6055917200911</v>
      </c>
      <c r="U427" s="117">
        <f t="shared" si="227"/>
        <v>6909.1852905699943</v>
      </c>
      <c r="V427" s="117">
        <f t="shared" si="227"/>
        <v>7218.2087313629963</v>
      </c>
      <c r="W427" s="117">
        <f t="shared" ref="W427:Y427" si="228">W428+W431+W433+W443</f>
        <v>6796.3002972027325</v>
      </c>
      <c r="X427" s="117">
        <f t="shared" si="228"/>
        <v>5762.3493175089325</v>
      </c>
      <c r="Y427" s="117">
        <f t="shared" si="228"/>
        <v>4533.5267280641428</v>
      </c>
      <c r="DA427" s="129" t="s">
        <v>4092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7313.136490686612</v>
      </c>
      <c r="D428" s="122">
        <f t="shared" si="229"/>
        <v>7507.2888489816196</v>
      </c>
      <c r="E428" s="122">
        <f t="shared" si="229"/>
        <v>7123.9550957090269</v>
      </c>
      <c r="F428" s="122">
        <f t="shared" si="229"/>
        <v>6901.7704799018429</v>
      </c>
      <c r="G428" s="122">
        <f t="shared" si="229"/>
        <v>7290.7125589114339</v>
      </c>
      <c r="H428" s="122">
        <f t="shared" si="229"/>
        <v>7913.6323882645438</v>
      </c>
      <c r="I428" s="122">
        <f t="shared" si="229"/>
        <v>7341.2772438837119</v>
      </c>
      <c r="J428" s="122">
        <f t="shared" si="229"/>
        <v>7289.884357288046</v>
      </c>
      <c r="K428" s="122">
        <f t="shared" si="229"/>
        <v>7531.7655143567199</v>
      </c>
      <c r="L428" s="122">
        <f t="shared" si="229"/>
        <v>8617.3037209679642</v>
      </c>
      <c r="M428" s="122">
        <f t="shared" si="229"/>
        <v>7456.1705159023832</v>
      </c>
      <c r="N428" s="122">
        <f t="shared" si="229"/>
        <v>7360.5197100398609</v>
      </c>
      <c r="O428" s="122">
        <f t="shared" si="229"/>
        <v>7186.9959588552865</v>
      </c>
      <c r="P428" s="122">
        <f t="shared" si="229"/>
        <v>6431.7212796852255</v>
      </c>
      <c r="Q428" s="122">
        <f t="shared" si="229"/>
        <v>5849.7705701929945</v>
      </c>
      <c r="R428" s="122">
        <f t="shared" ref="R428:V428" si="230">SUM(R429:R430)</f>
        <v>5648.52353363159</v>
      </c>
      <c r="S428" s="122">
        <f t="shared" si="230"/>
        <v>5702.2650727793225</v>
      </c>
      <c r="T428" s="122">
        <f t="shared" si="230"/>
        <v>4816.8943157766607</v>
      </c>
      <c r="U428" s="122">
        <f t="shared" si="230"/>
        <v>5243.9993808770932</v>
      </c>
      <c r="V428" s="122">
        <f t="shared" si="230"/>
        <v>5494.4824981686106</v>
      </c>
      <c r="W428" s="122">
        <f t="shared" ref="W428:Y428" si="231">SUM(W429:W430)</f>
        <v>4699.2161643528725</v>
      </c>
      <c r="X428" s="122">
        <f t="shared" si="231"/>
        <v>3688.1033629902768</v>
      </c>
      <c r="Y428" s="122">
        <f t="shared" si="231"/>
        <v>3206.6960055381219</v>
      </c>
      <c r="DA428" s="130" t="s">
        <v>4093</v>
      </c>
    </row>
    <row r="429" spans="1:105" ht="12" customHeight="1" x14ac:dyDescent="0.25">
      <c r="A429" s="97" t="s">
        <v>51</v>
      </c>
      <c r="B429" s="98"/>
      <c r="C429" s="98">
        <v>7252.4128510178698</v>
      </c>
      <c r="D429" s="98">
        <v>7446.5668149444991</v>
      </c>
      <c r="E429" s="98">
        <v>7066.1235821056207</v>
      </c>
      <c r="F429" s="98">
        <v>6847.0443993001409</v>
      </c>
      <c r="G429" s="98">
        <v>7233.6808855735626</v>
      </c>
      <c r="H429" s="98">
        <v>7851.5993104278032</v>
      </c>
      <c r="I429" s="98">
        <v>7283.9187893432218</v>
      </c>
      <c r="J429" s="98">
        <v>7234.7029214406075</v>
      </c>
      <c r="K429" s="98">
        <v>7474.3987206270049</v>
      </c>
      <c r="L429" s="98">
        <v>8552.0057569000819</v>
      </c>
      <c r="M429" s="98">
        <v>7401.22154626059</v>
      </c>
      <c r="N429" s="98">
        <v>7307.7345537970386</v>
      </c>
      <c r="O429" s="98">
        <v>7136.4293810357776</v>
      </c>
      <c r="P429" s="98">
        <v>6390.305151237425</v>
      </c>
      <c r="Q429" s="98">
        <v>5811.125213397022</v>
      </c>
      <c r="R429" s="98">
        <v>5610.3061068312081</v>
      </c>
      <c r="S429" s="98">
        <v>5663.9579561583687</v>
      </c>
      <c r="T429" s="98">
        <v>4783.9674025014028</v>
      </c>
      <c r="U429" s="98">
        <v>5209.4116907144789</v>
      </c>
      <c r="V429" s="98">
        <v>5458.3030018505851</v>
      </c>
      <c r="W429" s="98">
        <v>4666.476240931479</v>
      </c>
      <c r="X429" s="98">
        <v>3662.5336720911041</v>
      </c>
      <c r="Y429" s="98">
        <v>3187.3528787399523</v>
      </c>
      <c r="DA429" s="63" t="s">
        <v>4094</v>
      </c>
    </row>
    <row r="430" spans="1:105" ht="12" customHeight="1" x14ac:dyDescent="0.25">
      <c r="A430" s="97" t="s">
        <v>53</v>
      </c>
      <c r="B430" s="98"/>
      <c r="C430" s="98">
        <v>60.723639668742521</v>
      </c>
      <c r="D430" s="98">
        <v>60.722034037120913</v>
      </c>
      <c r="E430" s="98">
        <v>57.83151360340635</v>
      </c>
      <c r="F430" s="98">
        <v>54.726080601701803</v>
      </c>
      <c r="G430" s="98">
        <v>57.031673337871723</v>
      </c>
      <c r="H430" s="98">
        <v>62.033077836740411</v>
      </c>
      <c r="I430" s="98">
        <v>57.358454540489973</v>
      </c>
      <c r="J430" s="98">
        <v>55.181435847438074</v>
      </c>
      <c r="K430" s="98">
        <v>57.366793729715432</v>
      </c>
      <c r="L430" s="98">
        <v>65.297964067881566</v>
      </c>
      <c r="M430" s="98">
        <v>54.948969641793411</v>
      </c>
      <c r="N430" s="98">
        <v>52.785156242822147</v>
      </c>
      <c r="O430" s="98">
        <v>50.566577819508915</v>
      </c>
      <c r="P430" s="98">
        <v>41.416128447800361</v>
      </c>
      <c r="Q430" s="98">
        <v>38.645356795972084</v>
      </c>
      <c r="R430" s="98">
        <v>38.217426800381759</v>
      </c>
      <c r="S430" s="98">
        <v>38.307116620953977</v>
      </c>
      <c r="T430" s="98">
        <v>32.926913275257924</v>
      </c>
      <c r="U430" s="98">
        <v>34.587690162614066</v>
      </c>
      <c r="V430" s="98">
        <v>36.179496318025102</v>
      </c>
      <c r="W430" s="98">
        <v>32.739923421393122</v>
      </c>
      <c r="X430" s="98">
        <v>25.569690899172848</v>
      </c>
      <c r="Y430" s="98">
        <v>19.343126798169468</v>
      </c>
      <c r="DA430" s="63" t="s">
        <v>4095</v>
      </c>
    </row>
    <row r="431" spans="1:105" ht="12" customHeight="1" x14ac:dyDescent="0.25">
      <c r="A431" s="121" t="s">
        <v>92</v>
      </c>
      <c r="B431" s="122"/>
      <c r="C431" s="122">
        <f t="shared" ref="C431:Y431" si="232">C432</f>
        <v>14.798029711144309</v>
      </c>
      <c r="D431" s="122">
        <f t="shared" si="232"/>
        <v>9.0579532339805287</v>
      </c>
      <c r="E431" s="122">
        <f t="shared" si="232"/>
        <v>21.949537580633059</v>
      </c>
      <c r="F431" s="122">
        <f t="shared" si="232"/>
        <v>29.382645690033595</v>
      </c>
      <c r="G431" s="122">
        <f t="shared" si="232"/>
        <v>29.410681992814887</v>
      </c>
      <c r="H431" s="122">
        <f t="shared" si="232"/>
        <v>31.07931050535506</v>
      </c>
      <c r="I431" s="122">
        <f t="shared" si="232"/>
        <v>27.578346027094288</v>
      </c>
      <c r="J431" s="122">
        <f t="shared" si="232"/>
        <v>26.575991615055113</v>
      </c>
      <c r="K431" s="122">
        <f t="shared" si="232"/>
        <v>34.606902217819474</v>
      </c>
      <c r="L431" s="122">
        <f t="shared" si="232"/>
        <v>33.518257030152583</v>
      </c>
      <c r="M431" s="122">
        <f t="shared" si="232"/>
        <v>35.743083513563157</v>
      </c>
      <c r="N431" s="122">
        <f t="shared" si="232"/>
        <v>56.85077593183145</v>
      </c>
      <c r="O431" s="122">
        <f t="shared" si="232"/>
        <v>27.149794525485948</v>
      </c>
      <c r="P431" s="122">
        <f t="shared" si="232"/>
        <v>33.090303658463924</v>
      </c>
      <c r="Q431" s="122">
        <f t="shared" si="232"/>
        <v>62.816750862912691</v>
      </c>
      <c r="R431" s="122">
        <f t="shared" si="232"/>
        <v>61.558074502063228</v>
      </c>
      <c r="S431" s="122">
        <f t="shared" si="232"/>
        <v>69.387916983141508</v>
      </c>
      <c r="T431" s="122">
        <f t="shared" si="232"/>
        <v>114.36961822800721</v>
      </c>
      <c r="U431" s="122">
        <f t="shared" si="232"/>
        <v>41.58909065922343</v>
      </c>
      <c r="V431" s="122">
        <f t="shared" si="232"/>
        <v>30.092839923747842</v>
      </c>
      <c r="W431" s="122">
        <f t="shared" si="232"/>
        <v>37.798112596866801</v>
      </c>
      <c r="X431" s="122">
        <f t="shared" si="232"/>
        <v>49.484856020137023</v>
      </c>
      <c r="Y431" s="122">
        <f t="shared" si="232"/>
        <v>15.786294891073279</v>
      </c>
      <c r="DA431" s="130" t="s">
        <v>4096</v>
      </c>
    </row>
    <row r="432" spans="1:105" ht="12" customHeight="1" x14ac:dyDescent="0.25">
      <c r="A432" s="97" t="s">
        <v>53</v>
      </c>
      <c r="B432" s="98"/>
      <c r="C432" s="98">
        <f>RES_hhdet_in_tesh!C8</f>
        <v>14.798029711144309</v>
      </c>
      <c r="D432" s="98">
        <f>RES_hhdet_in_tesh!D8</f>
        <v>9.0579532339805287</v>
      </c>
      <c r="E432" s="98">
        <f>RES_hhdet_in_tesh!E8</f>
        <v>21.949537580633059</v>
      </c>
      <c r="F432" s="98">
        <f>RES_hhdet_in_tesh!F8</f>
        <v>29.382645690033595</v>
      </c>
      <c r="G432" s="98">
        <f>RES_hhdet_in_tesh!G8</f>
        <v>29.410681992814887</v>
      </c>
      <c r="H432" s="98">
        <f>RES_hhdet_in_tesh!H8</f>
        <v>31.07931050535506</v>
      </c>
      <c r="I432" s="98">
        <f>RES_hhdet_in_tesh!I8</f>
        <v>27.578346027094288</v>
      </c>
      <c r="J432" s="98">
        <f>RES_hhdet_in_tesh!J8</f>
        <v>26.575991615055113</v>
      </c>
      <c r="K432" s="98">
        <f>RES_hhdet_in_tesh!K8</f>
        <v>34.606902217819474</v>
      </c>
      <c r="L432" s="98">
        <f>RES_hhdet_in_tesh!L8</f>
        <v>33.518257030152583</v>
      </c>
      <c r="M432" s="98">
        <f>RES_hhdet_in_tesh!M8</f>
        <v>35.743083513563157</v>
      </c>
      <c r="N432" s="98">
        <f>RES_hhdet_in_tesh!N8</f>
        <v>56.85077593183145</v>
      </c>
      <c r="O432" s="98">
        <f>RES_hhdet_in_tesh!O8</f>
        <v>27.149794525485948</v>
      </c>
      <c r="P432" s="98">
        <f>RES_hhdet_in_tesh!P8</f>
        <v>33.090303658463924</v>
      </c>
      <c r="Q432" s="98">
        <f>RES_hhdet_in_tesh!Q8</f>
        <v>62.816750862912691</v>
      </c>
      <c r="R432" s="98">
        <f>RES_hhdet_in_tesh!R8</f>
        <v>61.558074502063228</v>
      </c>
      <c r="S432" s="98">
        <f>RES_hhdet_in_tesh!S8</f>
        <v>69.387916983141508</v>
      </c>
      <c r="T432" s="98">
        <f>RES_hhdet_in_tesh!T8</f>
        <v>114.36961822800721</v>
      </c>
      <c r="U432" s="98">
        <f>RES_hhdet_in_tesh!U8</f>
        <v>41.58909065922343</v>
      </c>
      <c r="V432" s="98">
        <f>RES_hhdet_in_tesh!V8</f>
        <v>30.092839923747842</v>
      </c>
      <c r="W432" s="98">
        <f>RES_hhdet_in_tesh!W8</f>
        <v>37.798112596866801</v>
      </c>
      <c r="X432" s="98">
        <f>RES_hhdet_in_tesh!X8</f>
        <v>49.484856020137023</v>
      </c>
      <c r="Y432" s="98">
        <f>RES_hhdet_in_tesh!Y8</f>
        <v>15.786294891073279</v>
      </c>
      <c r="DA432" s="63" t="s">
        <v>4097</v>
      </c>
    </row>
    <row r="433" spans="1:105" ht="12" customHeight="1" x14ac:dyDescent="0.25">
      <c r="A433" s="121" t="s">
        <v>55</v>
      </c>
      <c r="B433" s="122"/>
      <c r="C433" s="122">
        <v>807.78785005376619</v>
      </c>
      <c r="D433" s="122">
        <v>801.8568896430935</v>
      </c>
      <c r="E433" s="122">
        <v>944.49745988419704</v>
      </c>
      <c r="F433" s="122">
        <v>930.49145335248772</v>
      </c>
      <c r="G433" s="122">
        <v>931.31780621071584</v>
      </c>
      <c r="H433" s="122">
        <v>1041.2573951738004</v>
      </c>
      <c r="I433" s="122">
        <v>1105.3872144393381</v>
      </c>
      <c r="J433" s="122">
        <v>1105.0639595241014</v>
      </c>
      <c r="K433" s="122">
        <v>1162.8848847814957</v>
      </c>
      <c r="L433" s="122">
        <v>1173.1374105331356</v>
      </c>
      <c r="M433" s="122">
        <v>1167.0813452687553</v>
      </c>
      <c r="N433" s="122">
        <v>1093.6671831968754</v>
      </c>
      <c r="O433" s="122">
        <v>1090.5435714206762</v>
      </c>
      <c r="P433" s="122">
        <v>1080.1707727851647</v>
      </c>
      <c r="Q433" s="122">
        <v>1026.6650698740573</v>
      </c>
      <c r="R433" s="122">
        <v>1006.8721340906797</v>
      </c>
      <c r="S433" s="122">
        <v>1027.7644952588209</v>
      </c>
      <c r="T433" s="122">
        <v>928.51308947776295</v>
      </c>
      <c r="U433" s="122">
        <v>1047.4221998890191</v>
      </c>
      <c r="V433" s="122">
        <v>1131.562606838592</v>
      </c>
      <c r="W433" s="122">
        <v>1495.9492000348089</v>
      </c>
      <c r="X433" s="122">
        <v>1465.2922026511733</v>
      </c>
      <c r="Y433" s="122">
        <v>903.0812381535078</v>
      </c>
      <c r="DA433" s="130" t="s">
        <v>4098</v>
      </c>
    </row>
    <row r="434" spans="1:105" ht="12" customHeight="1" x14ac:dyDescent="0.25">
      <c r="A434" s="97" t="s">
        <v>143</v>
      </c>
      <c r="B434" s="98"/>
      <c r="C434" s="98">
        <v>708.57936687389133</v>
      </c>
      <c r="D434" s="98">
        <v>777.19929993189226</v>
      </c>
      <c r="E434" s="98">
        <v>790.69196178823711</v>
      </c>
      <c r="F434" s="98">
        <v>832.48829187652484</v>
      </c>
      <c r="G434" s="98">
        <v>857.64526738287066</v>
      </c>
      <c r="H434" s="98">
        <v>900.20741175975184</v>
      </c>
      <c r="I434" s="98">
        <v>908.72187947926784</v>
      </c>
      <c r="J434" s="98">
        <v>992.51486647694583</v>
      </c>
      <c r="K434" s="98">
        <v>1051.3243314509923</v>
      </c>
      <c r="L434" s="98">
        <v>1053.7840243697904</v>
      </c>
      <c r="M434" s="98">
        <v>1037.7964303581264</v>
      </c>
      <c r="N434" s="98">
        <v>1024.4902817109348</v>
      </c>
      <c r="O434" s="98">
        <v>1028.1625662520862</v>
      </c>
      <c r="P434" s="98">
        <v>1034.4763079808884</v>
      </c>
      <c r="Q434" s="98">
        <v>1024.1187215510913</v>
      </c>
      <c r="R434" s="98">
        <v>1040.3519827075966</v>
      </c>
      <c r="S434" s="98">
        <v>1089.5787685120274</v>
      </c>
      <c r="T434" s="98">
        <v>955.04020501829336</v>
      </c>
      <c r="U434" s="98">
        <v>989.65813627827572</v>
      </c>
      <c r="V434" s="98">
        <v>1082.2874210503549</v>
      </c>
      <c r="W434" s="98">
        <v>1451.8054139073904</v>
      </c>
      <c r="X434" s="98">
        <v>1370.5056961723139</v>
      </c>
      <c r="Y434" s="98">
        <v>836.23329527137957</v>
      </c>
      <c r="DA434" s="63" t="s">
        <v>4099</v>
      </c>
    </row>
    <row r="435" spans="1:105" ht="12" customHeight="1" x14ac:dyDescent="0.25">
      <c r="A435" s="97" t="s">
        <v>124</v>
      </c>
      <c r="B435" s="98"/>
      <c r="C435" s="98">
        <v>817.85157526332387</v>
      </c>
      <c r="D435" s="98">
        <v>799.32455847847109</v>
      </c>
      <c r="E435" s="98">
        <v>807.78700252752924</v>
      </c>
      <c r="F435" s="98">
        <v>828.3058274944741</v>
      </c>
      <c r="G435" s="98">
        <v>909.44197409761125</v>
      </c>
      <c r="H435" s="98">
        <v>960.02620679453287</v>
      </c>
      <c r="I435" s="98">
        <v>1024.4873169696511</v>
      </c>
      <c r="J435" s="98">
        <v>1042.1989005125458</v>
      </c>
      <c r="K435" s="98">
        <v>1069.8828823172773</v>
      </c>
      <c r="L435" s="98">
        <v>1248.6315150058178</v>
      </c>
      <c r="M435" s="98">
        <v>1221.6799622144042</v>
      </c>
      <c r="N435" s="98">
        <v>1129.3883652973118</v>
      </c>
      <c r="O435" s="98">
        <v>1105.103379791698</v>
      </c>
      <c r="P435" s="98">
        <v>1068.0913161387748</v>
      </c>
      <c r="Q435" s="98">
        <v>916.20521517610484</v>
      </c>
      <c r="R435" s="98">
        <v>891.46877041999437</v>
      </c>
      <c r="S435" s="98">
        <v>899.92827491546507</v>
      </c>
      <c r="T435" s="98">
        <v>867.92096701031994</v>
      </c>
      <c r="U435" s="98">
        <v>1144.8240527413918</v>
      </c>
      <c r="V435" s="98">
        <v>1648.0886158035755</v>
      </c>
      <c r="W435" s="98">
        <v>1485.005235029485</v>
      </c>
      <c r="X435" s="98">
        <v>1454.4400558327745</v>
      </c>
      <c r="Y435" s="98">
        <v>1048.7424434332925</v>
      </c>
      <c r="DA435" s="63" t="s">
        <v>4100</v>
      </c>
    </row>
    <row r="436" spans="1:105" ht="12" customHeight="1" x14ac:dyDescent="0.25">
      <c r="A436" s="97" t="s">
        <v>123</v>
      </c>
      <c r="B436" s="98"/>
      <c r="C436" s="98">
        <v>1505.6960671914348</v>
      </c>
      <c r="D436" s="98">
        <v>852.75511134615465</v>
      </c>
      <c r="E436" s="98">
        <v>778.50504622689368</v>
      </c>
      <c r="F436" s="98">
        <v>1041.9682621787485</v>
      </c>
      <c r="G436" s="98">
        <v>993.56328646740963</v>
      </c>
      <c r="H436" s="98">
        <v>1448.5272935930882</v>
      </c>
      <c r="I436" s="98">
        <v>834.73624275836289</v>
      </c>
      <c r="J436" s="98">
        <v>1195.9108984518994</v>
      </c>
      <c r="K436" s="98">
        <v>1102.926832903474</v>
      </c>
      <c r="L436" s="98">
        <v>1466.7400468600003</v>
      </c>
      <c r="M436" s="98">
        <v>1800.1554958552333</v>
      </c>
      <c r="N436" s="98">
        <v>1194.0028901083544</v>
      </c>
      <c r="O436" s="98">
        <v>1135.5974044363022</v>
      </c>
      <c r="P436" s="98">
        <v>1058.2582284579034</v>
      </c>
      <c r="Q436" s="98">
        <v>888.26015522219632</v>
      </c>
      <c r="R436" s="98">
        <v>898.2313355874893</v>
      </c>
      <c r="S436" s="98">
        <v>891.40777754172927</v>
      </c>
      <c r="T436" s="98">
        <v>881.89290151672117</v>
      </c>
      <c r="U436" s="98">
        <v>1194.2654778075475</v>
      </c>
      <c r="V436" s="98">
        <v>1567.3506179895942</v>
      </c>
      <c r="W436" s="98">
        <v>1883.7118896286456</v>
      </c>
      <c r="X436" s="98">
        <v>1829.2924729270396</v>
      </c>
      <c r="Y436" s="98">
        <v>1078.1906788127542</v>
      </c>
      <c r="DA436" s="63" t="s">
        <v>4101</v>
      </c>
    </row>
    <row r="437" spans="1:105" ht="12" customHeight="1" x14ac:dyDescent="0.25">
      <c r="A437" s="100" t="s">
        <v>50</v>
      </c>
      <c r="B437" s="101"/>
      <c r="C437" s="101">
        <v>596.03973988001917</v>
      </c>
      <c r="D437" s="101">
        <v>167.72665588041298</v>
      </c>
      <c r="E437" s="101">
        <v>121.47041897669985</v>
      </c>
      <c r="F437" s="101">
        <v>300.91013932741367</v>
      </c>
      <c r="G437" s="101">
        <v>281.00612077514131</v>
      </c>
      <c r="H437" s="101">
        <v>579.74872668495857</v>
      </c>
      <c r="I437" s="101">
        <v>220.02677408125291</v>
      </c>
      <c r="J437" s="101">
        <v>421.02972037194661</v>
      </c>
      <c r="K437" s="101">
        <v>445.09618352213869</v>
      </c>
      <c r="L437" s="101">
        <v>691.49560132106797</v>
      </c>
      <c r="M437" s="101">
        <v>918.43568651419764</v>
      </c>
      <c r="N437" s="101">
        <v>548.86009866759537</v>
      </c>
      <c r="O437" s="101">
        <v>582.5183322282918</v>
      </c>
      <c r="P437" s="101">
        <v>520.8597485467194</v>
      </c>
      <c r="Q437" s="101">
        <v>232.62605584462364</v>
      </c>
      <c r="R437" s="101">
        <v>199.94867000428323</v>
      </c>
      <c r="S437" s="101">
        <v>127.54098072692273</v>
      </c>
      <c r="T437" s="101">
        <v>73.249954816406614</v>
      </c>
      <c r="U437" s="101">
        <v>585.83779142027447</v>
      </c>
      <c r="V437" s="101">
        <v>987.49494758414141</v>
      </c>
      <c r="W437" s="101">
        <v>1455.0607421674661</v>
      </c>
      <c r="X437" s="101">
        <v>878.99274333305732</v>
      </c>
      <c r="Y437" s="101">
        <v>392.15127707765362</v>
      </c>
      <c r="DA437" s="131" t="s">
        <v>4102</v>
      </c>
    </row>
    <row r="438" spans="1:105" ht="12" customHeight="1" x14ac:dyDescent="0.25">
      <c r="A438" s="103" t="s">
        <v>52</v>
      </c>
      <c r="B438" s="104"/>
      <c r="C438" s="104">
        <v>909.65632731141568</v>
      </c>
      <c r="D438" s="104">
        <v>685.02845546574179</v>
      </c>
      <c r="E438" s="104">
        <v>657.03462725019392</v>
      </c>
      <c r="F438" s="104">
        <v>741.05812285133493</v>
      </c>
      <c r="G438" s="104">
        <v>712.55716569226831</v>
      </c>
      <c r="H438" s="104">
        <v>868.77856690812951</v>
      </c>
      <c r="I438" s="104">
        <v>614.70946867710984</v>
      </c>
      <c r="J438" s="104">
        <v>774.88117807995286</v>
      </c>
      <c r="K438" s="104">
        <v>657.83064938133521</v>
      </c>
      <c r="L438" s="104">
        <v>775.24444553893238</v>
      </c>
      <c r="M438" s="104">
        <v>881.71980934103544</v>
      </c>
      <c r="N438" s="104">
        <v>645.14279144075886</v>
      </c>
      <c r="O438" s="104">
        <v>553.07907220801064</v>
      </c>
      <c r="P438" s="104">
        <v>537.39847991118438</v>
      </c>
      <c r="Q438" s="104">
        <v>655.63409937757262</v>
      </c>
      <c r="R438" s="104">
        <v>698.28266558320604</v>
      </c>
      <c r="S438" s="104">
        <v>763.86679681480643</v>
      </c>
      <c r="T438" s="104">
        <v>808.64294670031461</v>
      </c>
      <c r="U438" s="104">
        <v>608.42768638727307</v>
      </c>
      <c r="V438" s="104">
        <v>579.85567040545254</v>
      </c>
      <c r="W438" s="104">
        <v>428.65114746117951</v>
      </c>
      <c r="X438" s="104">
        <v>950.29972959398219</v>
      </c>
      <c r="Y438" s="104">
        <v>686.03940173510057</v>
      </c>
      <c r="DA438" s="132" t="s">
        <v>4103</v>
      </c>
    </row>
    <row r="439" spans="1:105" ht="12" customHeight="1" x14ac:dyDescent="0.25">
      <c r="A439" s="106" t="s">
        <v>122</v>
      </c>
      <c r="B439" s="101"/>
      <c r="C439" s="101">
        <v>991.02176555845801</v>
      </c>
      <c r="D439" s="101">
        <v>836.0897381681109</v>
      </c>
      <c r="E439" s="101">
        <v>1061.9059202953181</v>
      </c>
      <c r="F439" s="101">
        <v>1085.5792828299061</v>
      </c>
      <c r="G439" s="101">
        <v>1024.0817697630778</v>
      </c>
      <c r="H439" s="101">
        <v>1250.225410567642</v>
      </c>
      <c r="I439" s="101">
        <v>1222.8971112653508</v>
      </c>
      <c r="J439" s="101">
        <v>1120.4297751039194</v>
      </c>
      <c r="K439" s="101">
        <v>1122.3108569493982</v>
      </c>
      <c r="L439" s="101">
        <v>1168.1873270724666</v>
      </c>
      <c r="M439" s="101">
        <v>1111.0522536856572</v>
      </c>
      <c r="N439" s="101">
        <v>1102.9285792741362</v>
      </c>
      <c r="O439" s="101">
        <v>1096.1741353038051</v>
      </c>
      <c r="P439" s="101">
        <v>1171.2077198348779</v>
      </c>
      <c r="Q439" s="101">
        <v>978.75763694425041</v>
      </c>
      <c r="R439" s="101">
        <v>979.73252378877623</v>
      </c>
      <c r="S439" s="101">
        <v>1007.9288918075373</v>
      </c>
      <c r="T439" s="101">
        <v>951.69677375840581</v>
      </c>
      <c r="U439" s="101">
        <v>1197.9261592024766</v>
      </c>
      <c r="V439" s="101">
        <v>1341.8865293775912</v>
      </c>
      <c r="W439" s="101">
        <v>1233.5283117533347</v>
      </c>
      <c r="X439" s="101">
        <v>1326.5232467750525</v>
      </c>
      <c r="Y439" s="101">
        <v>1118.840052759866</v>
      </c>
      <c r="DA439" s="131" t="s">
        <v>4104</v>
      </c>
    </row>
    <row r="440" spans="1:105" ht="12" customHeight="1" x14ac:dyDescent="0.25">
      <c r="A440" s="107" t="s">
        <v>121</v>
      </c>
      <c r="B440" s="104"/>
      <c r="C440" s="104">
        <v>1388.7214104139712</v>
      </c>
      <c r="D440" s="104">
        <v>1497.106686321624</v>
      </c>
      <c r="E440" s="104">
        <v>1588.3861711294469</v>
      </c>
      <c r="F440" s="104">
        <v>1433.607686678306</v>
      </c>
      <c r="G440" s="104">
        <v>1566.7104579666916</v>
      </c>
      <c r="H440" s="104">
        <v>1575.5325035628553</v>
      </c>
      <c r="I440" s="104">
        <v>1687.7347381779355</v>
      </c>
      <c r="J440" s="104">
        <v>1530.6176473965575</v>
      </c>
      <c r="K440" s="104">
        <v>1360.8418328826701</v>
      </c>
      <c r="L440" s="104">
        <v>1443.9386013419889</v>
      </c>
      <c r="M440" s="104">
        <v>1600.6911888645932</v>
      </c>
      <c r="N440" s="104">
        <v>1453.4314462153179</v>
      </c>
      <c r="O440" s="104">
        <v>1215.6679091499984</v>
      </c>
      <c r="P440" s="104">
        <v>1131.717812045034</v>
      </c>
      <c r="Q440" s="104">
        <v>1074.4212281667653</v>
      </c>
      <c r="R440" s="104">
        <v>1023.3828078493424</v>
      </c>
      <c r="S440" s="104">
        <v>972.94044368335835</v>
      </c>
      <c r="T440" s="104">
        <v>926.4213137129808</v>
      </c>
      <c r="U440" s="104">
        <v>1169.5181469994438</v>
      </c>
      <c r="V440" s="104">
        <v>1574.262662483254</v>
      </c>
      <c r="W440" s="104">
        <v>1744.5415732024619</v>
      </c>
      <c r="X440" s="104">
        <v>1647.7348912221239</v>
      </c>
      <c r="Y440" s="104">
        <v>1244.636635901606</v>
      </c>
      <c r="DA440" s="132" t="s">
        <v>4105</v>
      </c>
    </row>
    <row r="441" spans="1:105" ht="12" customHeight="1" x14ac:dyDescent="0.25">
      <c r="A441" s="108" t="s">
        <v>53</v>
      </c>
      <c r="B441" s="98"/>
      <c r="C441" s="98">
        <v>545.72848322451512</v>
      </c>
      <c r="D441" s="98">
        <v>649.80086231788675</v>
      </c>
      <c r="E441" s="98">
        <v>687.86504861019137</v>
      </c>
      <c r="F441" s="98">
        <v>617.93400908499655</v>
      </c>
      <c r="G441" s="98">
        <v>726.27607231306615</v>
      </c>
      <c r="H441" s="98">
        <v>702.19899258519922</v>
      </c>
      <c r="I441" s="98">
        <v>890.47639315511253</v>
      </c>
      <c r="J441" s="98">
        <v>778.35181422277344</v>
      </c>
      <c r="K441" s="98">
        <v>711.24011785752214</v>
      </c>
      <c r="L441" s="98">
        <v>753.39912063247459</v>
      </c>
      <c r="M441" s="98">
        <v>808.93815923026511</v>
      </c>
      <c r="N441" s="98">
        <v>756.49085944233468</v>
      </c>
      <c r="O441" s="98">
        <v>668.94684800289849</v>
      </c>
      <c r="P441" s="98">
        <v>595.42773144706632</v>
      </c>
      <c r="Q441" s="98">
        <v>510.99315659492225</v>
      </c>
      <c r="R441" s="98">
        <v>420.5207514822099</v>
      </c>
      <c r="S441" s="98">
        <v>296.42006766518591</v>
      </c>
      <c r="T441" s="98">
        <v>162.11607098950071</v>
      </c>
      <c r="U441" s="98">
        <v>588.92780077001521</v>
      </c>
      <c r="V441" s="98">
        <v>1002.6986988359176</v>
      </c>
      <c r="W441" s="98">
        <v>920.01092837528131</v>
      </c>
      <c r="X441" s="98">
        <v>754.88569736034935</v>
      </c>
      <c r="Y441" s="98">
        <v>492.93556496518551</v>
      </c>
      <c r="DA441" s="63" t="s">
        <v>4106</v>
      </c>
    </row>
    <row r="442" spans="1:105" ht="12" customHeight="1" x14ac:dyDescent="0.25">
      <c r="A442" s="108" t="s">
        <v>52</v>
      </c>
      <c r="B442" s="98"/>
      <c r="C442" s="98">
        <v>842.99292718945605</v>
      </c>
      <c r="D442" s="98">
        <v>847.30582400373692</v>
      </c>
      <c r="E442" s="98">
        <v>900.52112251925553</v>
      </c>
      <c r="F442" s="98">
        <v>815.67367759330898</v>
      </c>
      <c r="G442" s="98">
        <v>840.43438565362533</v>
      </c>
      <c r="H442" s="98">
        <v>873.33351097765637</v>
      </c>
      <c r="I442" s="98">
        <v>797.25834502282282</v>
      </c>
      <c r="J442" s="98">
        <v>752.26583317378424</v>
      </c>
      <c r="K442" s="98">
        <v>649.60171502514811</v>
      </c>
      <c r="L442" s="98">
        <v>690.53948070951435</v>
      </c>
      <c r="M442" s="98">
        <v>791.75302963432807</v>
      </c>
      <c r="N442" s="98">
        <v>696.9405867729829</v>
      </c>
      <c r="O442" s="98">
        <v>546.72106114710004</v>
      </c>
      <c r="P442" s="98">
        <v>536.29008059796752</v>
      </c>
      <c r="Q442" s="98">
        <v>563.42807157184291</v>
      </c>
      <c r="R442" s="98">
        <v>602.86205636713248</v>
      </c>
      <c r="S442" s="98">
        <v>676.52037601817256</v>
      </c>
      <c r="T442" s="98">
        <v>764.30524272348021</v>
      </c>
      <c r="U442" s="98">
        <v>580.59034622942863</v>
      </c>
      <c r="V442" s="98">
        <v>571.56396364733666</v>
      </c>
      <c r="W442" s="98">
        <v>824.53064482718048</v>
      </c>
      <c r="X442" s="98">
        <v>892.84919386177489</v>
      </c>
      <c r="Y442" s="98">
        <v>751.70107093642071</v>
      </c>
      <c r="DA442" s="63" t="s">
        <v>4107</v>
      </c>
    </row>
    <row r="443" spans="1:105" ht="12" customHeight="1" x14ac:dyDescent="0.25">
      <c r="A443" s="121" t="s">
        <v>54</v>
      </c>
      <c r="B443" s="122"/>
      <c r="C443" s="122">
        <v>384.63321285506936</v>
      </c>
      <c r="D443" s="122">
        <v>374.59037745730438</v>
      </c>
      <c r="E443" s="122">
        <v>590.51114484608968</v>
      </c>
      <c r="F443" s="122">
        <v>549.85027554740952</v>
      </c>
      <c r="G443" s="122">
        <v>514.30394164833956</v>
      </c>
      <c r="H443" s="122">
        <v>548.58738431413826</v>
      </c>
      <c r="I443" s="122">
        <v>528.8659308460567</v>
      </c>
      <c r="J443" s="122">
        <v>542.87612402639445</v>
      </c>
      <c r="K443" s="122">
        <v>547.60569424164805</v>
      </c>
      <c r="L443" s="122">
        <v>587.99886776720507</v>
      </c>
      <c r="M443" s="122">
        <v>544.06771108209239</v>
      </c>
      <c r="N443" s="122">
        <v>546.53891723670245</v>
      </c>
      <c r="O443" s="122">
        <v>516.061658196498</v>
      </c>
      <c r="P443" s="122">
        <v>512.21813750202114</v>
      </c>
      <c r="Q443" s="122">
        <v>526.82087296957286</v>
      </c>
      <c r="R443" s="122">
        <v>529.88219096707246</v>
      </c>
      <c r="S443" s="122">
        <v>534.94409997092816</v>
      </c>
      <c r="T443" s="122">
        <v>489.82856823766008</v>
      </c>
      <c r="U443" s="122">
        <v>576.174619144659</v>
      </c>
      <c r="V443" s="122">
        <v>562.07078643204545</v>
      </c>
      <c r="W443" s="122">
        <v>563.33682021818356</v>
      </c>
      <c r="X443" s="122">
        <v>559.46889584734561</v>
      </c>
      <c r="Y443" s="122">
        <v>407.96318948144051</v>
      </c>
      <c r="DA443" s="130" t="s">
        <v>4108</v>
      </c>
    </row>
    <row r="444" spans="1:105" ht="12" customHeight="1" x14ac:dyDescent="0.25">
      <c r="A444" s="97" t="s">
        <v>51</v>
      </c>
      <c r="B444" s="98"/>
      <c r="C444" s="98">
        <v>350.59846014641568</v>
      </c>
      <c r="D444" s="98">
        <v>427.55549465979175</v>
      </c>
      <c r="E444" s="98">
        <v>507.78446336655264</v>
      </c>
      <c r="F444" s="98">
        <v>507.71184756778058</v>
      </c>
      <c r="G444" s="98">
        <v>517.83530136774084</v>
      </c>
      <c r="H444" s="98">
        <v>545.85486321329131</v>
      </c>
      <c r="I444" s="98">
        <v>492.66023203980262</v>
      </c>
      <c r="J444" s="98">
        <v>528.43558834367673</v>
      </c>
      <c r="K444" s="98">
        <v>551.44166862030772</v>
      </c>
      <c r="L444" s="98">
        <v>567.95837868847002</v>
      </c>
      <c r="M444" s="98">
        <v>537.05818492273033</v>
      </c>
      <c r="N444" s="98">
        <v>526.47212023185728</v>
      </c>
      <c r="O444" s="98">
        <v>458.66689171931756</v>
      </c>
      <c r="P444" s="98">
        <v>475.12603483255236</v>
      </c>
      <c r="Q444" s="98">
        <v>518.80832495949551</v>
      </c>
      <c r="R444" s="98">
        <v>495.37214952440308</v>
      </c>
      <c r="S444" s="98">
        <v>512.21126486913454</v>
      </c>
      <c r="T444" s="98">
        <v>398.81464633246316</v>
      </c>
      <c r="U444" s="98">
        <v>474.40737063294335</v>
      </c>
      <c r="V444" s="98">
        <v>538.45619520731327</v>
      </c>
      <c r="W444" s="98">
        <v>386.86867401902407</v>
      </c>
      <c r="X444" s="98">
        <v>398.73661856463076</v>
      </c>
      <c r="Y444" s="98">
        <v>401.93202250572278</v>
      </c>
      <c r="DA444" s="63" t="s">
        <v>4109</v>
      </c>
    </row>
    <row r="445" spans="1:105" ht="12" customHeight="1" x14ac:dyDescent="0.25">
      <c r="A445" s="97" t="s">
        <v>50</v>
      </c>
      <c r="B445" s="98"/>
      <c r="C445" s="98">
        <v>373.52632342059496</v>
      </c>
      <c r="D445" s="98">
        <v>403.52233347832583</v>
      </c>
      <c r="E445" s="98">
        <v>520.83314086196447</v>
      </c>
      <c r="F445" s="98">
        <v>525.26037889735812</v>
      </c>
      <c r="G445" s="98">
        <v>518.62119424132618</v>
      </c>
      <c r="H445" s="98">
        <v>527.35432521166899</v>
      </c>
      <c r="I445" s="98">
        <v>547.49452846325357</v>
      </c>
      <c r="J445" s="98">
        <v>559.13897974186284</v>
      </c>
      <c r="K445" s="98">
        <v>564.59268527344443</v>
      </c>
      <c r="L445" s="98">
        <v>570.17049949630416</v>
      </c>
      <c r="M445" s="98">
        <v>552.95489984729227</v>
      </c>
      <c r="N445" s="98">
        <v>563.83965614246711</v>
      </c>
      <c r="O445" s="98">
        <v>532.72046790567572</v>
      </c>
      <c r="P445" s="98">
        <v>535.56361656572642</v>
      </c>
      <c r="Q445" s="98">
        <v>534.62437249801064</v>
      </c>
      <c r="R445" s="98">
        <v>537.65732993644258</v>
      </c>
      <c r="S445" s="98">
        <v>538.4107873860778</v>
      </c>
      <c r="T445" s="98">
        <v>485.45145988835003</v>
      </c>
      <c r="U445" s="98">
        <v>603.69287768696711</v>
      </c>
      <c r="V445" s="98">
        <v>565.68814733187332</v>
      </c>
      <c r="W445" s="98">
        <v>401.49861095060101</v>
      </c>
      <c r="X445" s="98">
        <v>381.8337805703365</v>
      </c>
      <c r="Y445" s="98">
        <v>379.86954421361543</v>
      </c>
      <c r="DA445" s="63" t="s">
        <v>4110</v>
      </c>
    </row>
    <row r="446" spans="1:105" ht="12" customHeight="1" x14ac:dyDescent="0.25">
      <c r="A446" s="109" t="s">
        <v>120</v>
      </c>
      <c r="B446" s="33"/>
      <c r="C446" s="33">
        <v>404.80953440506522</v>
      </c>
      <c r="D446" s="33">
        <v>333.06550298171368</v>
      </c>
      <c r="E446" s="33">
        <v>633.41086419831595</v>
      </c>
      <c r="F446" s="33">
        <v>576.57357291454912</v>
      </c>
      <c r="G446" s="33">
        <v>507.35168650918934</v>
      </c>
      <c r="H446" s="33">
        <v>571.70689085370213</v>
      </c>
      <c r="I446" s="33">
        <v>515.84601231542558</v>
      </c>
      <c r="J446" s="33">
        <v>536.85573718329704</v>
      </c>
      <c r="K446" s="33">
        <v>539.83871451720984</v>
      </c>
      <c r="L446" s="33">
        <v>596.62755306599604</v>
      </c>
      <c r="M446" s="33">
        <v>541.68968597142236</v>
      </c>
      <c r="N446" s="33">
        <v>538.16426757579029</v>
      </c>
      <c r="O446" s="33">
        <v>518.04860949294823</v>
      </c>
      <c r="P446" s="33">
        <v>488.46624468010322</v>
      </c>
      <c r="Q446" s="33">
        <v>517.23951138698317</v>
      </c>
      <c r="R446" s="33">
        <v>530.6317037326636</v>
      </c>
      <c r="S446" s="33">
        <v>537.10747752966836</v>
      </c>
      <c r="T446" s="33">
        <v>527.7481926873462</v>
      </c>
      <c r="U446" s="33">
        <v>554.08894844035694</v>
      </c>
      <c r="V446" s="33">
        <v>565.67192782396671</v>
      </c>
      <c r="W446" s="33">
        <v>576.35158903057879</v>
      </c>
      <c r="X446" s="33">
        <v>573.3442535998588</v>
      </c>
      <c r="Y446" s="33">
        <v>522.98676253427959</v>
      </c>
      <c r="DA446" s="60" t="s">
        <v>4111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4372.1067828000969</v>
      </c>
      <c r="D448" s="117">
        <f t="shared" si="233"/>
        <v>4497.0882197028805</v>
      </c>
      <c r="E448" s="117">
        <f t="shared" si="233"/>
        <v>4141.1711519951878</v>
      </c>
      <c r="F448" s="117">
        <f t="shared" si="233"/>
        <v>4091.7840675191514</v>
      </c>
      <c r="G448" s="117">
        <f t="shared" si="233"/>
        <v>4290.5860348319011</v>
      </c>
      <c r="H448" s="117">
        <f t="shared" si="233"/>
        <v>4559.1975840755031</v>
      </c>
      <c r="I448" s="117">
        <f t="shared" si="233"/>
        <v>4156.5729748287022</v>
      </c>
      <c r="J448" s="117">
        <f t="shared" si="233"/>
        <v>4142.3372449260496</v>
      </c>
      <c r="K448" s="117">
        <f t="shared" si="233"/>
        <v>4172.5923622171222</v>
      </c>
      <c r="L448" s="117">
        <f t="shared" si="233"/>
        <v>4665.0092830995654</v>
      </c>
      <c r="M448" s="117">
        <f t="shared" si="233"/>
        <v>4076.6782852236424</v>
      </c>
      <c r="N448" s="117">
        <f t="shared" si="233"/>
        <v>4128.3145665457823</v>
      </c>
      <c r="O448" s="117">
        <f t="shared" si="233"/>
        <v>4033.2351811381723</v>
      </c>
      <c r="P448" s="117">
        <f t="shared" si="233"/>
        <v>3651.3508603530922</v>
      </c>
      <c r="Q448" s="117">
        <f t="shared" si="233"/>
        <v>3276.6461462547031</v>
      </c>
      <c r="R448" s="117">
        <f t="shared" ref="R448:V448" si="234">R449+R452+R454+R464</f>
        <v>3078.9923083741387</v>
      </c>
      <c r="S448" s="117">
        <f t="shared" si="234"/>
        <v>3092.8846342350216</v>
      </c>
      <c r="T448" s="117">
        <f t="shared" si="234"/>
        <v>2571.5278228247944</v>
      </c>
      <c r="U448" s="117">
        <f t="shared" si="234"/>
        <v>2775.8262016534868</v>
      </c>
      <c r="V448" s="117">
        <f t="shared" si="234"/>
        <v>2945.029634675454</v>
      </c>
      <c r="W448" s="117">
        <f t="shared" ref="W448:Y448" si="235">W449+W452+W454+W464</f>
        <v>2161.1231201992559</v>
      </c>
      <c r="X448" s="117">
        <f t="shared" si="235"/>
        <v>1687.5979024141102</v>
      </c>
      <c r="Y448" s="117">
        <f t="shared" si="235"/>
        <v>1749.1723405903845</v>
      </c>
      <c r="DA448" s="129" t="s">
        <v>4259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4014.9817257996638</v>
      </c>
      <c r="D449" s="122">
        <f t="shared" si="236"/>
        <v>4112.7287987938298</v>
      </c>
      <c r="E449" s="122">
        <f t="shared" si="236"/>
        <v>3855.1748606674614</v>
      </c>
      <c r="F449" s="122">
        <f t="shared" si="236"/>
        <v>3716.1325932754285</v>
      </c>
      <c r="G449" s="122">
        <f t="shared" si="236"/>
        <v>3863.9080323212788</v>
      </c>
      <c r="H449" s="122">
        <f t="shared" si="236"/>
        <v>4138.7084687965489</v>
      </c>
      <c r="I449" s="122">
        <f t="shared" si="236"/>
        <v>3782.7970108392537</v>
      </c>
      <c r="J449" s="122">
        <f t="shared" si="236"/>
        <v>3772.5147557624773</v>
      </c>
      <c r="K449" s="122">
        <f t="shared" si="236"/>
        <v>3871.4300700206618</v>
      </c>
      <c r="L449" s="122">
        <f t="shared" si="236"/>
        <v>4374.4561904666552</v>
      </c>
      <c r="M449" s="122">
        <f t="shared" si="236"/>
        <v>3794.2219353024043</v>
      </c>
      <c r="N449" s="122">
        <f t="shared" si="236"/>
        <v>3735.474203106804</v>
      </c>
      <c r="O449" s="122">
        <f t="shared" si="236"/>
        <v>3656.9688005744329</v>
      </c>
      <c r="P449" s="122">
        <f t="shared" si="236"/>
        <v>3208.7820148184032</v>
      </c>
      <c r="Q449" s="122">
        <f t="shared" si="236"/>
        <v>2865.6616960141619</v>
      </c>
      <c r="R449" s="122">
        <f t="shared" ref="R449:V449" si="237">SUM(R450:R451)</f>
        <v>2723.7889269814732</v>
      </c>
      <c r="S449" s="122">
        <f t="shared" si="237"/>
        <v>2710.1968212188472</v>
      </c>
      <c r="T449" s="122">
        <f t="shared" si="237"/>
        <v>2345.9402963662205</v>
      </c>
      <c r="U449" s="122">
        <f t="shared" si="237"/>
        <v>2310.5989376855732</v>
      </c>
      <c r="V449" s="122">
        <f t="shared" si="237"/>
        <v>2379.01855978821</v>
      </c>
      <c r="W449" s="122">
        <f t="shared" ref="W449:Y449" si="238">SUM(W450:W451)</f>
        <v>2025.4481166136538</v>
      </c>
      <c r="X449" s="122">
        <f t="shared" si="238"/>
        <v>1561.0986275357113</v>
      </c>
      <c r="Y449" s="122">
        <f t="shared" si="238"/>
        <v>1343.3728755443692</v>
      </c>
      <c r="DA449" s="130" t="s">
        <v>4260</v>
      </c>
    </row>
    <row r="450" spans="1:105" ht="12" customHeight="1" x14ac:dyDescent="0.25">
      <c r="A450" s="97" t="s">
        <v>51</v>
      </c>
      <c r="B450" s="98"/>
      <c r="C450" s="98">
        <v>4014.9817257996638</v>
      </c>
      <c r="D450" s="98">
        <v>4112.7287987938298</v>
      </c>
      <c r="E450" s="98">
        <v>3855.1748606674614</v>
      </c>
      <c r="F450" s="98">
        <v>3716.1325932754285</v>
      </c>
      <c r="G450" s="98">
        <v>3863.9080323212788</v>
      </c>
      <c r="H450" s="98">
        <v>4138.7084687965489</v>
      </c>
      <c r="I450" s="98">
        <v>3782.7970108392537</v>
      </c>
      <c r="J450" s="98">
        <v>3772.5147557624773</v>
      </c>
      <c r="K450" s="98">
        <v>3871.4300700206618</v>
      </c>
      <c r="L450" s="98">
        <v>4374.4561904666552</v>
      </c>
      <c r="M450" s="98">
        <v>3794.2219353024043</v>
      </c>
      <c r="N450" s="98">
        <v>3735.474203106804</v>
      </c>
      <c r="O450" s="98">
        <v>3656.9688005744329</v>
      </c>
      <c r="P450" s="98">
        <v>3208.7820148184032</v>
      </c>
      <c r="Q450" s="98">
        <v>2865.6616960141619</v>
      </c>
      <c r="R450" s="98">
        <v>2723.7889269814732</v>
      </c>
      <c r="S450" s="98">
        <v>2710.1968212188472</v>
      </c>
      <c r="T450" s="98">
        <v>2345.9402963662205</v>
      </c>
      <c r="U450" s="98">
        <v>2310.5989376855732</v>
      </c>
      <c r="V450" s="98">
        <v>2379.01855978821</v>
      </c>
      <c r="W450" s="98">
        <v>2025.4481166136538</v>
      </c>
      <c r="X450" s="98">
        <v>1561.0986275357113</v>
      </c>
      <c r="Y450" s="98">
        <v>1343.3728755443692</v>
      </c>
      <c r="DA450" s="63" t="s">
        <v>4261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X451" s="98">
        <v>0</v>
      </c>
      <c r="Y451" s="98">
        <v>0</v>
      </c>
      <c r="DA451" s="63" t="s">
        <v>4262</v>
      </c>
    </row>
    <row r="452" spans="1:105" ht="12" customHeight="1" x14ac:dyDescent="0.25">
      <c r="A452" s="121" t="s">
        <v>92</v>
      </c>
      <c r="B452" s="122"/>
      <c r="C452" s="122">
        <f t="shared" ref="C452:Y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X452" s="122">
        <f t="shared" si="239"/>
        <v>0</v>
      </c>
      <c r="Y452" s="122">
        <f t="shared" si="239"/>
        <v>0</v>
      </c>
      <c r="DA452" s="130" t="s">
        <v>4263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X453" s="98">
        <v>0</v>
      </c>
      <c r="Y453" s="98">
        <v>0</v>
      </c>
      <c r="DA453" s="63" t="s">
        <v>4264</v>
      </c>
    </row>
    <row r="454" spans="1:105" ht="12" customHeight="1" x14ac:dyDescent="0.25">
      <c r="A454" s="121" t="s">
        <v>55</v>
      </c>
      <c r="B454" s="122"/>
      <c r="C454" s="122">
        <v>265.31840268865943</v>
      </c>
      <c r="D454" s="122">
        <v>289.43841802957627</v>
      </c>
      <c r="E454" s="122">
        <v>204.40834327319391</v>
      </c>
      <c r="F454" s="122">
        <v>267.59994987810921</v>
      </c>
      <c r="G454" s="122">
        <v>293.89613506587511</v>
      </c>
      <c r="H454" s="122">
        <v>300.94270433264893</v>
      </c>
      <c r="I454" s="122">
        <v>267.08354898059531</v>
      </c>
      <c r="J454" s="122">
        <v>275.50128330643025</v>
      </c>
      <c r="K454" s="122">
        <v>216.38651424833949</v>
      </c>
      <c r="L454" s="122">
        <v>211.84971016454202</v>
      </c>
      <c r="M454" s="122">
        <v>199.37618136530222</v>
      </c>
      <c r="N454" s="122">
        <v>276.5618103098659</v>
      </c>
      <c r="O454" s="122">
        <v>263.11091223749344</v>
      </c>
      <c r="P454" s="122">
        <v>284.97492201696235</v>
      </c>
      <c r="Q454" s="122">
        <v>268.44743678674672</v>
      </c>
      <c r="R454" s="122">
        <v>235.31931577348044</v>
      </c>
      <c r="S454" s="122">
        <v>263.40792450268418</v>
      </c>
      <c r="T454" s="122">
        <v>137.13661889398216</v>
      </c>
      <c r="U454" s="122">
        <v>308.35829059271487</v>
      </c>
      <c r="V454" s="122">
        <v>404.79577527764098</v>
      </c>
      <c r="W454" s="122">
        <v>121.53122759507175</v>
      </c>
      <c r="X454" s="122">
        <v>111.76976869125389</v>
      </c>
      <c r="Y454" s="122">
        <v>283.78908756360107</v>
      </c>
      <c r="DA454" s="130" t="s">
        <v>4265</v>
      </c>
    </row>
    <row r="455" spans="1:105" ht="12" customHeight="1" x14ac:dyDescent="0.25">
      <c r="A455" s="97" t="s">
        <v>143</v>
      </c>
      <c r="B455" s="98"/>
      <c r="C455" s="98">
        <v>381.259038701821</v>
      </c>
      <c r="D455" s="98">
        <v>414.64343084558334</v>
      </c>
      <c r="E455" s="98">
        <v>418.64141974850361</v>
      </c>
      <c r="F455" s="98">
        <v>437.30268841478266</v>
      </c>
      <c r="G455" s="98">
        <v>444.75438584983505</v>
      </c>
      <c r="H455" s="98">
        <v>463.35617101483496</v>
      </c>
      <c r="I455" s="98">
        <v>468.43437694023339</v>
      </c>
      <c r="J455" s="98">
        <v>512.22013349315387</v>
      </c>
      <c r="K455" s="98">
        <v>539.51837120099492</v>
      </c>
      <c r="L455" s="98">
        <v>533.63635291401147</v>
      </c>
      <c r="M455" s="98">
        <v>523.33438956049133</v>
      </c>
      <c r="N455" s="98">
        <v>508.50040973796598</v>
      </c>
      <c r="O455" s="98">
        <v>509.20197595035808</v>
      </c>
      <c r="P455" s="98">
        <v>507.66436486249273</v>
      </c>
      <c r="Q455" s="98">
        <v>493.16257760046182</v>
      </c>
      <c r="R455" s="98">
        <v>491.28586859127705</v>
      </c>
      <c r="S455" s="98">
        <v>502.30222881536133</v>
      </c>
      <c r="T455" s="98">
        <v>467.08988200119535</v>
      </c>
      <c r="U455" s="98">
        <v>432.3335301761802</v>
      </c>
      <c r="V455" s="98">
        <v>464.26516364278086</v>
      </c>
      <c r="W455" s="98">
        <v>639.35567906002177</v>
      </c>
      <c r="X455" s="98">
        <v>612.17554409266268</v>
      </c>
      <c r="Y455" s="98">
        <v>348.13375735836189</v>
      </c>
      <c r="DA455" s="63" t="s">
        <v>4266</v>
      </c>
    </row>
    <row r="456" spans="1:105" ht="12" customHeight="1" x14ac:dyDescent="0.25">
      <c r="A456" s="97" t="s">
        <v>124</v>
      </c>
      <c r="B456" s="98"/>
      <c r="C456" s="98">
        <v>321.61568791464856</v>
      </c>
      <c r="D456" s="98">
        <v>317.98765834440115</v>
      </c>
      <c r="E456" s="98">
        <v>314.36543093259337</v>
      </c>
      <c r="F456" s="98">
        <v>318.91025776415603</v>
      </c>
      <c r="G456" s="98">
        <v>345.18237762566628</v>
      </c>
      <c r="H456" s="98">
        <v>356.25216666740891</v>
      </c>
      <c r="I456" s="98">
        <v>375.81829482350042</v>
      </c>
      <c r="J456" s="98">
        <v>377.20474954098182</v>
      </c>
      <c r="K456" s="98">
        <v>384.49729294455148</v>
      </c>
      <c r="L456" s="98">
        <v>437.46976888460313</v>
      </c>
      <c r="M456" s="98">
        <v>425.35695070731146</v>
      </c>
      <c r="N456" s="98">
        <v>394.58251710360042</v>
      </c>
      <c r="O456" s="98">
        <v>379.49696623427326</v>
      </c>
      <c r="P456" s="98">
        <v>351.06993348173307</v>
      </c>
      <c r="Q456" s="98">
        <v>293.013723303608</v>
      </c>
      <c r="R456" s="98">
        <v>279.66041981614768</v>
      </c>
      <c r="S456" s="98">
        <v>276.63624910505996</v>
      </c>
      <c r="T456" s="98">
        <v>262.38881015825189</v>
      </c>
      <c r="U456" s="98">
        <v>334.45985500995465</v>
      </c>
      <c r="V456" s="98">
        <v>460.2070374588759</v>
      </c>
      <c r="W456" s="98">
        <v>391.85148626432044</v>
      </c>
      <c r="X456" s="98">
        <v>382.07481631946268</v>
      </c>
      <c r="Y456" s="98">
        <v>288.77305012325439</v>
      </c>
      <c r="DA456" s="63" t="s">
        <v>4267</v>
      </c>
    </row>
    <row r="457" spans="1:105" ht="12" customHeight="1" x14ac:dyDescent="0.25">
      <c r="A457" s="97" t="s">
        <v>123</v>
      </c>
      <c r="B457" s="98"/>
      <c r="C457" s="98">
        <v>198.44289847280376</v>
      </c>
      <c r="D457" s="98">
        <v>58.746648537056394</v>
      </c>
      <c r="E457" s="98">
        <v>41.78453438813785</v>
      </c>
      <c r="F457" s="98">
        <v>101.22639351995538</v>
      </c>
      <c r="G457" s="98">
        <v>96.707032104984293</v>
      </c>
      <c r="H457" s="98">
        <v>190.21673120983257</v>
      </c>
      <c r="I457" s="98">
        <v>82.623760896126825</v>
      </c>
      <c r="J457" s="98">
        <v>140.19458259266031</v>
      </c>
      <c r="K457" s="98">
        <v>155.97824706805352</v>
      </c>
      <c r="L457" s="98">
        <v>232.87361090429192</v>
      </c>
      <c r="M457" s="98">
        <v>299.88126156692562</v>
      </c>
      <c r="N457" s="98">
        <v>185.91029649233568</v>
      </c>
      <c r="O457" s="98">
        <v>197.55884958817921</v>
      </c>
      <c r="P457" s="98">
        <v>170.98279508755908</v>
      </c>
      <c r="Q457" s="98">
        <v>73.7799967096459</v>
      </c>
      <c r="R457" s="98">
        <v>62.105379120690372</v>
      </c>
      <c r="S457" s="98">
        <v>38.915853030052475</v>
      </c>
      <c r="T457" s="98">
        <v>21.489360508653562</v>
      </c>
      <c r="U457" s="98">
        <v>170.92997186779289</v>
      </c>
      <c r="V457" s="98">
        <v>276.8823017315845</v>
      </c>
      <c r="W457" s="98">
        <v>397.56882589330098</v>
      </c>
      <c r="X457" s="98">
        <v>234.39031094281896</v>
      </c>
      <c r="Y457" s="98">
        <v>110.1703683066515</v>
      </c>
      <c r="DA457" s="63" t="s">
        <v>4268</v>
      </c>
    </row>
    <row r="458" spans="1:105" ht="12" customHeight="1" x14ac:dyDescent="0.25">
      <c r="A458" s="100" t="s">
        <v>50</v>
      </c>
      <c r="B458" s="101"/>
      <c r="C458" s="101">
        <v>198.44289847280376</v>
      </c>
      <c r="D458" s="101">
        <v>58.746648537056394</v>
      </c>
      <c r="E458" s="101">
        <v>41.78453438813785</v>
      </c>
      <c r="F458" s="101">
        <v>101.22639351995538</v>
      </c>
      <c r="G458" s="101">
        <v>96.707032104984293</v>
      </c>
      <c r="H458" s="101">
        <v>190.21673120983257</v>
      </c>
      <c r="I458" s="101">
        <v>82.623760896126825</v>
      </c>
      <c r="J458" s="101">
        <v>140.19458259266031</v>
      </c>
      <c r="K458" s="101">
        <v>155.97824706805352</v>
      </c>
      <c r="L458" s="101">
        <v>232.87361090429192</v>
      </c>
      <c r="M458" s="101">
        <v>299.88126156692562</v>
      </c>
      <c r="N458" s="101">
        <v>185.91029649233568</v>
      </c>
      <c r="O458" s="101">
        <v>197.55884958817921</v>
      </c>
      <c r="P458" s="101">
        <v>170.98279508755908</v>
      </c>
      <c r="Q458" s="101">
        <v>73.7799967096459</v>
      </c>
      <c r="R458" s="101">
        <v>62.105379120690372</v>
      </c>
      <c r="S458" s="101">
        <v>38.915853030052475</v>
      </c>
      <c r="T458" s="101">
        <v>21.489360508653562</v>
      </c>
      <c r="U458" s="101">
        <v>170.92997186779289</v>
      </c>
      <c r="V458" s="101">
        <v>276.8823017315845</v>
      </c>
      <c r="W458" s="101">
        <v>397.56882589330098</v>
      </c>
      <c r="X458" s="101">
        <v>234.39031094281896</v>
      </c>
      <c r="Y458" s="101">
        <v>110.1703683066515</v>
      </c>
      <c r="DA458" s="131" t="s">
        <v>4269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X459" s="104">
        <v>0</v>
      </c>
      <c r="Y459" s="104">
        <v>0</v>
      </c>
      <c r="DA459" s="132" t="s">
        <v>4270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X460" s="101">
        <v>0</v>
      </c>
      <c r="Y460" s="101">
        <v>0</v>
      </c>
      <c r="DA460" s="131" t="s">
        <v>4271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X461" s="104">
        <v>0</v>
      </c>
      <c r="Y461" s="104">
        <v>0</v>
      </c>
      <c r="DA461" s="132" t="s">
        <v>4272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X462" s="98">
        <v>0</v>
      </c>
      <c r="Y462" s="98">
        <v>0</v>
      </c>
      <c r="DA462" s="63" t="s">
        <v>4273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X463" s="98">
        <v>0</v>
      </c>
      <c r="Y463" s="98">
        <v>0</v>
      </c>
      <c r="DA463" s="63" t="s">
        <v>4274</v>
      </c>
    </row>
    <row r="464" spans="1:105" ht="12" customHeight="1" x14ac:dyDescent="0.25">
      <c r="A464" s="121" t="s">
        <v>54</v>
      </c>
      <c r="B464" s="122"/>
      <c r="C464" s="122">
        <v>91.806654311773542</v>
      </c>
      <c r="D464" s="122">
        <v>94.921002879474457</v>
      </c>
      <c r="E464" s="122">
        <v>81.587948054532546</v>
      </c>
      <c r="F464" s="122">
        <v>108.0515243656136</v>
      </c>
      <c r="G464" s="122">
        <v>132.78186744474732</v>
      </c>
      <c r="H464" s="122">
        <v>119.54641094630543</v>
      </c>
      <c r="I464" s="122">
        <v>106.69241500885319</v>
      </c>
      <c r="J464" s="122">
        <v>94.321205857142218</v>
      </c>
      <c r="K464" s="122">
        <v>84.77577794812106</v>
      </c>
      <c r="L464" s="122">
        <v>78.70338246836863</v>
      </c>
      <c r="M464" s="122">
        <v>83.080168555935941</v>
      </c>
      <c r="N464" s="122">
        <v>116.27855312911214</v>
      </c>
      <c r="O464" s="122">
        <v>113.15546832624599</v>
      </c>
      <c r="P464" s="122">
        <v>157.59392351772669</v>
      </c>
      <c r="Q464" s="122">
        <v>142.53701345379449</v>
      </c>
      <c r="R464" s="122">
        <v>119.88406561918488</v>
      </c>
      <c r="S464" s="122">
        <v>119.27988851349011</v>
      </c>
      <c r="T464" s="122">
        <v>88.45090756459166</v>
      </c>
      <c r="U464" s="122">
        <v>156.86897337519835</v>
      </c>
      <c r="V464" s="122">
        <v>161.21529960960277</v>
      </c>
      <c r="W464" s="122">
        <v>14.143775990530131</v>
      </c>
      <c r="X464" s="122">
        <v>14.729506187145011</v>
      </c>
      <c r="Y464" s="122">
        <v>122.01037748241426</v>
      </c>
      <c r="DA464" s="130" t="s">
        <v>4275</v>
      </c>
    </row>
    <row r="465" spans="1:105" ht="12" customHeight="1" x14ac:dyDescent="0.25">
      <c r="A465" s="97" t="s">
        <v>51</v>
      </c>
      <c r="B465" s="98"/>
      <c r="C465" s="98">
        <v>206.91260011214101</v>
      </c>
      <c r="D465" s="98">
        <v>253.69792618697934</v>
      </c>
      <c r="E465" s="98">
        <v>299.88273149403926</v>
      </c>
      <c r="F465" s="98">
        <v>299.74391445170789</v>
      </c>
      <c r="G465" s="98">
        <v>302.85297293492204</v>
      </c>
      <c r="H465" s="98">
        <v>318.99329211517261</v>
      </c>
      <c r="I465" s="98">
        <v>288.47532392333926</v>
      </c>
      <c r="J465" s="98">
        <v>309.65968631375989</v>
      </c>
      <c r="K465" s="98">
        <v>324.98777185238367</v>
      </c>
      <c r="L465" s="98">
        <v>334.44751760679867</v>
      </c>
      <c r="M465" s="98">
        <v>318.49283907127756</v>
      </c>
      <c r="N465" s="98">
        <v>309.98997479680111</v>
      </c>
      <c r="O465" s="98">
        <v>268.12607719208683</v>
      </c>
      <c r="P465" s="98">
        <v>277.48502313152221</v>
      </c>
      <c r="Q465" s="98">
        <v>301.93934481079998</v>
      </c>
      <c r="R465" s="98">
        <v>288.98977039677709</v>
      </c>
      <c r="S465" s="98">
        <v>304.16754595109722</v>
      </c>
      <c r="T465" s="98">
        <v>248.12353050056961</v>
      </c>
      <c r="U465" s="98">
        <v>274.47311326503723</v>
      </c>
      <c r="V465" s="98">
        <v>308.56307355326584</v>
      </c>
      <c r="W465" s="98">
        <v>223.70990179280884</v>
      </c>
      <c r="X465" s="98">
        <v>231.45936765517212</v>
      </c>
      <c r="Y465" s="98">
        <v>230.18678648258765</v>
      </c>
      <c r="DA465" s="63" t="s">
        <v>4276</v>
      </c>
    </row>
    <row r="466" spans="1:105" ht="12" customHeight="1" x14ac:dyDescent="0.25">
      <c r="A466" s="97" t="s">
        <v>50</v>
      </c>
      <c r="B466" s="98"/>
      <c r="C466" s="98">
        <v>144.86104582058272</v>
      </c>
      <c r="D466" s="98">
        <v>156.44886653989127</v>
      </c>
      <c r="E466" s="98">
        <v>201.95217863999108</v>
      </c>
      <c r="F466" s="98">
        <v>203.32959167654172</v>
      </c>
      <c r="G466" s="98">
        <v>200.38536882922259</v>
      </c>
      <c r="H466" s="98">
        <v>203.51544863523534</v>
      </c>
      <c r="I466" s="98">
        <v>210.82082352463067</v>
      </c>
      <c r="J466" s="98">
        <v>215.28696825284484</v>
      </c>
      <c r="K466" s="98">
        <v>217.44455685454543</v>
      </c>
      <c r="L466" s="98">
        <v>219.97389727705939</v>
      </c>
      <c r="M466" s="98">
        <v>213.56883827784259</v>
      </c>
      <c r="N466" s="98">
        <v>217.20867864453268</v>
      </c>
      <c r="O466" s="98">
        <v>205.14482069263187</v>
      </c>
      <c r="P466" s="98">
        <v>205.92324179495273</v>
      </c>
      <c r="Q466" s="98">
        <v>205.27696598033216</v>
      </c>
      <c r="R466" s="98">
        <v>205.65123673442696</v>
      </c>
      <c r="S466" s="98">
        <v>204.64188667653249</v>
      </c>
      <c r="T466" s="98">
        <v>184.21112715574054</v>
      </c>
      <c r="U466" s="98">
        <v>225.96277239885225</v>
      </c>
      <c r="V466" s="98">
        <v>210.78906715968671</v>
      </c>
      <c r="W466" s="98">
        <v>148.96078462079524</v>
      </c>
      <c r="X466" s="98">
        <v>142.25396728678348</v>
      </c>
      <c r="Y466" s="98">
        <v>141.13191704605006</v>
      </c>
      <c r="DA466" s="63" t="s">
        <v>4277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0</v>
      </c>
      <c r="DA467" s="60" t="s">
        <v>4278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142.09380705792617</v>
      </c>
      <c r="D469" s="118">
        <f t="shared" si="240"/>
        <v>147.0164380972021</v>
      </c>
      <c r="E469" s="118">
        <f t="shared" si="240"/>
        <v>141.96825664390423</v>
      </c>
      <c r="F469" s="118">
        <f t="shared" si="240"/>
        <v>135.70765368988015</v>
      </c>
      <c r="G469" s="118">
        <f t="shared" si="240"/>
        <v>140.03186302412146</v>
      </c>
      <c r="H469" s="118">
        <f t="shared" si="240"/>
        <v>151.85235088834926</v>
      </c>
      <c r="I469" s="118">
        <f t="shared" si="240"/>
        <v>138.64032066504896</v>
      </c>
      <c r="J469" s="118">
        <f t="shared" si="240"/>
        <v>140.96412737614546</v>
      </c>
      <c r="K469" s="118">
        <f t="shared" si="240"/>
        <v>136.64968878257778</v>
      </c>
      <c r="L469" s="118">
        <f t="shared" si="240"/>
        <v>148.24604603937956</v>
      </c>
      <c r="M469" s="118">
        <f t="shared" si="240"/>
        <v>127.01023213813473</v>
      </c>
      <c r="N469" s="118">
        <f t="shared" si="240"/>
        <v>125.69316273145989</v>
      </c>
      <c r="O469" s="118">
        <f t="shared" si="240"/>
        <v>119.54446447315742</v>
      </c>
      <c r="P469" s="118">
        <f t="shared" si="240"/>
        <v>106.48007654595321</v>
      </c>
      <c r="Q469" s="118">
        <f t="shared" si="240"/>
        <v>97.430795216538215</v>
      </c>
      <c r="R469" s="118">
        <f t="shared" ref="R469:V469" si="241">R470+R473+R475+R485</f>
        <v>98.841969942388104</v>
      </c>
      <c r="S469" s="118">
        <f t="shared" si="241"/>
        <v>99.471453122359605</v>
      </c>
      <c r="T469" s="118">
        <f t="shared" si="241"/>
        <v>82.207158422620964</v>
      </c>
      <c r="U469" s="118">
        <f t="shared" si="241"/>
        <v>84.653881755600452</v>
      </c>
      <c r="V469" s="118">
        <f t="shared" si="241"/>
        <v>83.329922610142262</v>
      </c>
      <c r="W469" s="118">
        <f t="shared" ref="W469:Y469" si="242">W470+W473+W475+W485</f>
        <v>79.050557771428927</v>
      </c>
      <c r="X469" s="118">
        <f t="shared" si="242"/>
        <v>65.863735312973091</v>
      </c>
      <c r="Y469" s="118">
        <f t="shared" si="242"/>
        <v>54.825681388694932</v>
      </c>
      <c r="DA469" s="129" t="s">
        <v>4427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122.44561159998216</v>
      </c>
      <c r="D470" s="123">
        <f t="shared" si="243"/>
        <v>127.37330381671332</v>
      </c>
      <c r="E470" s="123">
        <f t="shared" si="243"/>
        <v>117.62142120669607</v>
      </c>
      <c r="F470" s="123">
        <f t="shared" si="243"/>
        <v>112.13496877377611</v>
      </c>
      <c r="G470" s="123">
        <f t="shared" si="243"/>
        <v>116.92918369406952</v>
      </c>
      <c r="H470" s="123">
        <f t="shared" si="243"/>
        <v>126.77396957265756</v>
      </c>
      <c r="I470" s="123">
        <f t="shared" si="243"/>
        <v>113.80089709211656</v>
      </c>
      <c r="J470" s="123">
        <f t="shared" si="243"/>
        <v>115.57011731038261</v>
      </c>
      <c r="K470" s="123">
        <f t="shared" si="243"/>
        <v>112.08680540105182</v>
      </c>
      <c r="L470" s="123">
        <f t="shared" si="243"/>
        <v>123.54585194110078</v>
      </c>
      <c r="M470" s="123">
        <f t="shared" si="243"/>
        <v>103.61509165414066</v>
      </c>
      <c r="N470" s="123">
        <f t="shared" si="243"/>
        <v>102.77462157063817</v>
      </c>
      <c r="O470" s="123">
        <f t="shared" si="243"/>
        <v>98.044256237149469</v>
      </c>
      <c r="P470" s="123">
        <f t="shared" si="243"/>
        <v>85.615402986808689</v>
      </c>
      <c r="Q470" s="123">
        <f t="shared" si="243"/>
        <v>77.216843128947232</v>
      </c>
      <c r="R470" s="123">
        <f t="shared" ref="R470:V470" si="244">SUM(R471:R472)</f>
        <v>77.902665131401434</v>
      </c>
      <c r="S470" s="123">
        <f t="shared" si="244"/>
        <v>77.9713240550888</v>
      </c>
      <c r="T470" s="123">
        <f t="shared" si="244"/>
        <v>63.587823808222453</v>
      </c>
      <c r="U470" s="123">
        <f t="shared" si="244"/>
        <v>64.001368243603864</v>
      </c>
      <c r="V470" s="123">
        <f t="shared" si="244"/>
        <v>62.845216967844827</v>
      </c>
      <c r="W470" s="123">
        <f t="shared" ref="W470:Y470" si="245">SUM(W471:W472)</f>
        <v>55.516168084224496</v>
      </c>
      <c r="X470" s="123">
        <f t="shared" si="245"/>
        <v>43.146892930650367</v>
      </c>
      <c r="Y470" s="123">
        <f t="shared" si="245"/>
        <v>38.247157684960264</v>
      </c>
      <c r="DA470" s="130" t="s">
        <v>4428</v>
      </c>
    </row>
    <row r="471" spans="1:105" ht="12" customHeight="1" x14ac:dyDescent="0.25">
      <c r="A471" s="97" t="s">
        <v>51</v>
      </c>
      <c r="B471" s="99"/>
      <c r="C471" s="99">
        <v>121.80555971483324</v>
      </c>
      <c r="D471" s="99">
        <v>126.72565717033723</v>
      </c>
      <c r="E471" s="99">
        <v>117.01350786581868</v>
      </c>
      <c r="F471" s="99">
        <v>111.56480061227424</v>
      </c>
      <c r="G471" s="99">
        <v>116.33525278652543</v>
      </c>
      <c r="H471" s="99">
        <v>126.11894662002034</v>
      </c>
      <c r="I471" s="99">
        <v>113.20155414730117</v>
      </c>
      <c r="J471" s="99">
        <v>114.98324920511379</v>
      </c>
      <c r="K471" s="99">
        <v>111.50775775769586</v>
      </c>
      <c r="L471" s="99">
        <v>122.90776037551865</v>
      </c>
      <c r="M471" s="99">
        <v>103.09308688760289</v>
      </c>
      <c r="N471" s="99">
        <v>102.27218286932248</v>
      </c>
      <c r="O471" s="99">
        <v>97.57369432523754</v>
      </c>
      <c r="P471" s="99">
        <v>85.235224281834036</v>
      </c>
      <c r="Q471" s="99">
        <v>76.860700342565863</v>
      </c>
      <c r="R471" s="99">
        <v>77.528496304671521</v>
      </c>
      <c r="S471" s="99">
        <v>77.590254935626675</v>
      </c>
      <c r="T471" s="99">
        <v>63.267148597233373</v>
      </c>
      <c r="U471" s="99">
        <v>63.674061160112323</v>
      </c>
      <c r="V471" s="99">
        <v>62.518785730350622</v>
      </c>
      <c r="W471" s="99">
        <v>55.200281074573518</v>
      </c>
      <c r="X471" s="99">
        <v>42.898605417959864</v>
      </c>
      <c r="Y471" s="99">
        <v>38.058593512991962</v>
      </c>
      <c r="DA471" s="63" t="s">
        <v>4429</v>
      </c>
    </row>
    <row r="472" spans="1:105" ht="12" customHeight="1" x14ac:dyDescent="0.25">
      <c r="A472" s="97" t="s">
        <v>53</v>
      </c>
      <c r="B472" s="99"/>
      <c r="C472" s="99">
        <v>0.64005188514892719</v>
      </c>
      <c r="D472" s="99">
        <v>0.64764664637609093</v>
      </c>
      <c r="E472" s="99">
        <v>0.60791334087739057</v>
      </c>
      <c r="F472" s="99">
        <v>0.57016816150186844</v>
      </c>
      <c r="G472" s="99">
        <v>0.59393090754408495</v>
      </c>
      <c r="H472" s="99">
        <v>0.65502295263722599</v>
      </c>
      <c r="I472" s="99">
        <v>0.59934294481539474</v>
      </c>
      <c r="J472" s="99">
        <v>0.58686810526882549</v>
      </c>
      <c r="K472" s="99">
        <v>0.57904764335596393</v>
      </c>
      <c r="L472" s="99">
        <v>0.63809156558213265</v>
      </c>
      <c r="M472" s="99">
        <v>0.52200476653776151</v>
      </c>
      <c r="N472" s="99">
        <v>0.50243870131569568</v>
      </c>
      <c r="O472" s="99">
        <v>0.47056191191192565</v>
      </c>
      <c r="P472" s="99">
        <v>0.3801787049746595</v>
      </c>
      <c r="Q472" s="99">
        <v>0.35614278638137348</v>
      </c>
      <c r="R472" s="99">
        <v>0.3741688267299102</v>
      </c>
      <c r="S472" s="99">
        <v>0.38106911946211974</v>
      </c>
      <c r="T472" s="99">
        <v>0.32067521098908019</v>
      </c>
      <c r="U472" s="99">
        <v>0.32730708349153309</v>
      </c>
      <c r="V472" s="99">
        <v>0.32643123749420166</v>
      </c>
      <c r="W472" s="99">
        <v>0.31588700965097594</v>
      </c>
      <c r="X472" s="99">
        <v>0.248287512690506</v>
      </c>
      <c r="Y472" s="99">
        <v>0.18856417196830266</v>
      </c>
      <c r="DA472" s="63" t="s">
        <v>4430</v>
      </c>
    </row>
    <row r="473" spans="1:105" ht="12" customHeight="1" x14ac:dyDescent="0.25">
      <c r="A473" s="121" t="s">
        <v>92</v>
      </c>
      <c r="B473" s="123"/>
      <c r="C473" s="123">
        <f t="shared" ref="C473:Y473" si="246">C474</f>
        <v>7.2281321019300598E-2</v>
      </c>
      <c r="D473" s="123">
        <f t="shared" si="246"/>
        <v>4.326786366363429E-2</v>
      </c>
      <c r="E473" s="123">
        <f t="shared" si="246"/>
        <v>9.7259143978368004E-2</v>
      </c>
      <c r="F473" s="123">
        <f t="shared" si="246"/>
        <v>0.12340098967950981</v>
      </c>
      <c r="G473" s="123">
        <f t="shared" si="246"/>
        <v>0.11861916124943757</v>
      </c>
      <c r="H473" s="123">
        <f t="shared" si="246"/>
        <v>0.11468947593552038</v>
      </c>
      <c r="I473" s="123">
        <f t="shared" si="246"/>
        <v>9.6538303956320778E-2</v>
      </c>
      <c r="J473" s="123">
        <f t="shared" si="246"/>
        <v>9.3049289991804493E-2</v>
      </c>
      <c r="K473" s="123">
        <f t="shared" si="246"/>
        <v>0.1132845558214437</v>
      </c>
      <c r="L473" s="123">
        <f t="shared" si="246"/>
        <v>0.10109665042211141</v>
      </c>
      <c r="M473" s="123">
        <f t="shared" si="246"/>
        <v>0.10334531737001432</v>
      </c>
      <c r="N473" s="123">
        <f t="shared" si="246"/>
        <v>0.16835307802398189</v>
      </c>
      <c r="O473" s="123">
        <f t="shared" si="246"/>
        <v>7.2029863052662013E-2</v>
      </c>
      <c r="P473" s="123">
        <f t="shared" si="246"/>
        <v>8.3822043523630207E-2</v>
      </c>
      <c r="Q473" s="123">
        <f t="shared" si="246"/>
        <v>0.15211965214081347</v>
      </c>
      <c r="R473" s="123">
        <f t="shared" si="246"/>
        <v>0.16018253442043229</v>
      </c>
      <c r="S473" s="123">
        <f t="shared" si="246"/>
        <v>0.18473711970731083</v>
      </c>
      <c r="T473" s="123">
        <f t="shared" si="246"/>
        <v>0.29811633179949842</v>
      </c>
      <c r="U473" s="123">
        <f t="shared" si="246"/>
        <v>0.10082605580583774</v>
      </c>
      <c r="V473" s="123">
        <f t="shared" si="246"/>
        <v>7.0171350685206982E-2</v>
      </c>
      <c r="W473" s="123">
        <f t="shared" si="246"/>
        <v>9.1286901607920426E-2</v>
      </c>
      <c r="X473" s="123">
        <f t="shared" si="246"/>
        <v>0.11334287816508275</v>
      </c>
      <c r="Y473" s="123">
        <f t="shared" si="246"/>
        <v>3.5719618045246801E-2</v>
      </c>
      <c r="DA473" s="130" t="s">
        <v>4431</v>
      </c>
    </row>
    <row r="474" spans="1:105" ht="12" customHeight="1" x14ac:dyDescent="0.25">
      <c r="A474" s="97" t="s">
        <v>53</v>
      </c>
      <c r="B474" s="99"/>
      <c r="C474" s="99">
        <f>RES_hhdet_in_fecs!C8</f>
        <v>7.2281321019300598E-2</v>
      </c>
      <c r="D474" s="99">
        <f>RES_hhdet_in_fecs!D8</f>
        <v>4.326786366363429E-2</v>
      </c>
      <c r="E474" s="99">
        <f>RES_hhdet_in_fecs!E8</f>
        <v>9.7259143978368004E-2</v>
      </c>
      <c r="F474" s="99">
        <f>RES_hhdet_in_fecs!F8</f>
        <v>0.12340098967950981</v>
      </c>
      <c r="G474" s="99">
        <f>RES_hhdet_in_fecs!G8</f>
        <v>0.11861916124943757</v>
      </c>
      <c r="H474" s="99">
        <f>RES_hhdet_in_fecs!H8</f>
        <v>0.11468947593552038</v>
      </c>
      <c r="I474" s="99">
        <f>RES_hhdet_in_fecs!I8</f>
        <v>9.6538303956320778E-2</v>
      </c>
      <c r="J474" s="99">
        <f>RES_hhdet_in_fecs!J8</f>
        <v>9.3049289991804493E-2</v>
      </c>
      <c r="K474" s="99">
        <f>RES_hhdet_in_fecs!K8</f>
        <v>0.1132845558214437</v>
      </c>
      <c r="L474" s="99">
        <f>RES_hhdet_in_fecs!L8</f>
        <v>0.10109665042211141</v>
      </c>
      <c r="M474" s="99">
        <f>RES_hhdet_in_fecs!M8</f>
        <v>0.10334531737001432</v>
      </c>
      <c r="N474" s="99">
        <f>RES_hhdet_in_fecs!N8</f>
        <v>0.16835307802398189</v>
      </c>
      <c r="O474" s="99">
        <f>RES_hhdet_in_fecs!O8</f>
        <v>7.2029863052662013E-2</v>
      </c>
      <c r="P474" s="99">
        <f>RES_hhdet_in_fecs!P8</f>
        <v>8.3822043523630207E-2</v>
      </c>
      <c r="Q474" s="99">
        <f>RES_hhdet_in_fecs!Q8</f>
        <v>0.15211965214081347</v>
      </c>
      <c r="R474" s="99">
        <f>RES_hhdet_in_fecs!R8</f>
        <v>0.16018253442043229</v>
      </c>
      <c r="S474" s="99">
        <f>RES_hhdet_in_fecs!S8</f>
        <v>0.18473711970731083</v>
      </c>
      <c r="T474" s="99">
        <f>RES_hhdet_in_fecs!T8</f>
        <v>0.29811633179949842</v>
      </c>
      <c r="U474" s="99">
        <f>RES_hhdet_in_fecs!U8</f>
        <v>0.10082605580583774</v>
      </c>
      <c r="V474" s="99">
        <f>RES_hhdet_in_fecs!V8</f>
        <v>7.0171350685206982E-2</v>
      </c>
      <c r="W474" s="99">
        <f>RES_hhdet_in_fecs!W8</f>
        <v>9.1286901607920426E-2</v>
      </c>
      <c r="X474" s="99">
        <f>RES_hhdet_in_fecs!X8</f>
        <v>0.11334287816508275</v>
      </c>
      <c r="Y474" s="99">
        <f>RES_hhdet_in_fecs!Y8</f>
        <v>3.5719618045246801E-2</v>
      </c>
      <c r="DA474" s="63" t="s">
        <v>4432</v>
      </c>
    </row>
    <row r="475" spans="1:105" ht="12" customHeight="1" x14ac:dyDescent="0.25">
      <c r="A475" s="121" t="s">
        <v>55</v>
      </c>
      <c r="B475" s="123"/>
      <c r="C475" s="123">
        <v>13.26738665123152</v>
      </c>
      <c r="D475" s="123">
        <v>13.355616310887575</v>
      </c>
      <c r="E475" s="123">
        <v>15.243384759235992</v>
      </c>
      <c r="F475" s="123">
        <v>14.844991671349904</v>
      </c>
      <c r="G475" s="123">
        <v>14.636434932118172</v>
      </c>
      <c r="H475" s="123">
        <v>16.175454980222327</v>
      </c>
      <c r="I475" s="123">
        <v>16.452881886828767</v>
      </c>
      <c r="J475" s="123">
        <v>16.844998835143649</v>
      </c>
      <c r="K475" s="123">
        <v>16.447922180987547</v>
      </c>
      <c r="L475" s="123">
        <v>16.395358271160294</v>
      </c>
      <c r="M475" s="123">
        <v>15.845732113793487</v>
      </c>
      <c r="N475" s="123">
        <v>14.964958899772459</v>
      </c>
      <c r="O475" s="123">
        <v>14.228058110299438</v>
      </c>
      <c r="P475" s="123">
        <v>13.36044913468648</v>
      </c>
      <c r="Q475" s="123">
        <v>12.572503083086264</v>
      </c>
      <c r="R475" s="123">
        <v>13.08184085478147</v>
      </c>
      <c r="S475" s="123">
        <v>13.526087035820497</v>
      </c>
      <c r="T475" s="123">
        <v>11.785368646601661</v>
      </c>
      <c r="U475" s="123">
        <v>12.358980352013376</v>
      </c>
      <c r="V475" s="123">
        <v>12.802690087450598</v>
      </c>
      <c r="W475" s="123">
        <v>17.110089213080052</v>
      </c>
      <c r="X475" s="123">
        <v>16.335814866100669</v>
      </c>
      <c r="Y475" s="123">
        <v>10.511713242101848</v>
      </c>
      <c r="DA475" s="130" t="s">
        <v>4433</v>
      </c>
    </row>
    <row r="476" spans="1:105" ht="12" customHeight="1" x14ac:dyDescent="0.25">
      <c r="A476" s="97" t="s">
        <v>143</v>
      </c>
      <c r="B476" s="99"/>
      <c r="C476" s="99">
        <v>11.638933355133144</v>
      </c>
      <c r="D476" s="99">
        <v>12.840746325952665</v>
      </c>
      <c r="E476" s="99">
        <v>12.785826423386982</v>
      </c>
      <c r="F476" s="99">
        <v>13.249934347117165</v>
      </c>
      <c r="G476" s="99">
        <v>13.525409680469023</v>
      </c>
      <c r="H476" s="99">
        <v>14.289755686138076</v>
      </c>
      <c r="I476" s="99">
        <v>14.11940668481402</v>
      </c>
      <c r="J476" s="99">
        <v>15.672949852826731</v>
      </c>
      <c r="K476" s="99">
        <v>15.581300990818761</v>
      </c>
      <c r="L476" s="99">
        <v>15.010941998336026</v>
      </c>
      <c r="M476" s="99">
        <v>14.304438149277573</v>
      </c>
      <c r="N476" s="99">
        <v>14.014604161225472</v>
      </c>
      <c r="O476" s="99">
        <v>13.647454503810913</v>
      </c>
      <c r="P476" s="99">
        <v>13.558545500865646</v>
      </c>
      <c r="Q476" s="99">
        <v>13.263336134120015</v>
      </c>
      <c r="R476" s="99">
        <v>14.026306391678636</v>
      </c>
      <c r="S476" s="99">
        <v>14.560787371078545</v>
      </c>
      <c r="T476" s="99">
        <v>12.837507853363363</v>
      </c>
      <c r="U476" s="99">
        <v>11.93431279508186</v>
      </c>
      <c r="V476" s="99">
        <v>12.233045984967616</v>
      </c>
      <c r="W476" s="99">
        <v>17.015386773424776</v>
      </c>
      <c r="X476" s="99">
        <v>16.096618562854779</v>
      </c>
      <c r="Y476" s="99">
        <v>9.8870116784782276</v>
      </c>
      <c r="DA476" s="63" t="s">
        <v>4434</v>
      </c>
    </row>
    <row r="477" spans="1:105" ht="12" customHeight="1" x14ac:dyDescent="0.25">
      <c r="A477" s="97" t="s">
        <v>124</v>
      </c>
      <c r="B477" s="99"/>
      <c r="C477" s="99">
        <v>14.923227211328831</v>
      </c>
      <c r="D477" s="99">
        <v>14.930357770205786</v>
      </c>
      <c r="E477" s="99">
        <v>14.547221049276004</v>
      </c>
      <c r="F477" s="99">
        <v>14.626662660189861</v>
      </c>
      <c r="G477" s="99">
        <v>15.824739433176294</v>
      </c>
      <c r="H477" s="99">
        <v>16.559943206149871</v>
      </c>
      <c r="I477" s="99">
        <v>17.287174419870972</v>
      </c>
      <c r="J477" s="99">
        <v>17.660085547760687</v>
      </c>
      <c r="K477" s="99">
        <v>17.08500646137022</v>
      </c>
      <c r="L477" s="99">
        <v>18.819130341430622</v>
      </c>
      <c r="M477" s="99">
        <v>17.788387819555776</v>
      </c>
      <c r="N477" s="99">
        <v>16.533974058869589</v>
      </c>
      <c r="O477" s="99">
        <v>15.54639353756381</v>
      </c>
      <c r="P477" s="99">
        <v>14.186656882956326</v>
      </c>
      <c r="Q477" s="99">
        <v>11.887292028356763</v>
      </c>
      <c r="R477" s="99">
        <v>12.053281652289478</v>
      </c>
      <c r="S477" s="99">
        <v>12.114389139637037</v>
      </c>
      <c r="T477" s="99">
        <v>11.249360111202954</v>
      </c>
      <c r="U477" s="99">
        <v>13.933043131968972</v>
      </c>
      <c r="V477" s="99">
        <v>18.278922461037382</v>
      </c>
      <c r="W477" s="99">
        <v>16.643464947368571</v>
      </c>
      <c r="X477" s="99">
        <v>16.332247503876982</v>
      </c>
      <c r="Y477" s="99">
        <v>12.392453548614521</v>
      </c>
      <c r="DA477" s="63" t="s">
        <v>4435</v>
      </c>
    </row>
    <row r="478" spans="1:105" ht="12" customHeight="1" x14ac:dyDescent="0.25">
      <c r="A478" s="97" t="s">
        <v>123</v>
      </c>
      <c r="B478" s="99"/>
      <c r="C478" s="99">
        <v>18.796058524814708</v>
      </c>
      <c r="D478" s="99">
        <v>10.064658970735261</v>
      </c>
      <c r="E478" s="99">
        <v>8.8401911153278121</v>
      </c>
      <c r="F478" s="99">
        <v>12.363473786435481</v>
      </c>
      <c r="G478" s="99">
        <v>11.854101368611527</v>
      </c>
      <c r="H478" s="99">
        <v>18.015643019085438</v>
      </c>
      <c r="I478" s="99">
        <v>10.223737264288204</v>
      </c>
      <c r="J478" s="99">
        <v>14.804723576706103</v>
      </c>
      <c r="K478" s="99">
        <v>13.57083647787768</v>
      </c>
      <c r="L478" s="99">
        <v>17.593473777943974</v>
      </c>
      <c r="M478" s="99">
        <v>20.917176843360682</v>
      </c>
      <c r="N478" s="99">
        <v>13.930927508124997</v>
      </c>
      <c r="O478" s="99">
        <v>13.239991848773379</v>
      </c>
      <c r="P478" s="99">
        <v>11.842417173664746</v>
      </c>
      <c r="Q478" s="99">
        <v>9.0352916232813669</v>
      </c>
      <c r="R478" s="99">
        <v>9.5132802438926305</v>
      </c>
      <c r="S478" s="99">
        <v>9.3029397839471937</v>
      </c>
      <c r="T478" s="99">
        <v>8.796684180029974</v>
      </c>
      <c r="U478" s="99">
        <v>12.878276820604732</v>
      </c>
      <c r="V478" s="99">
        <v>16.229239104058063</v>
      </c>
      <c r="W478" s="99">
        <v>21.022089092409026</v>
      </c>
      <c r="X478" s="99">
        <v>19.246922171649608</v>
      </c>
      <c r="Y478" s="99">
        <v>11.415642616574692</v>
      </c>
      <c r="DA478" s="63" t="s">
        <v>4436</v>
      </c>
    </row>
    <row r="479" spans="1:105" ht="12" customHeight="1" x14ac:dyDescent="0.25">
      <c r="A479" s="100" t="s">
        <v>50</v>
      </c>
      <c r="B479" s="102"/>
      <c r="C479" s="102">
        <v>9.2079104772097384</v>
      </c>
      <c r="D479" s="102">
        <v>2.7583098193981597</v>
      </c>
      <c r="E479" s="102">
        <v>1.9335741095389447</v>
      </c>
      <c r="F479" s="102">
        <v>4.6426989232154741</v>
      </c>
      <c r="G479" s="102">
        <v>4.4334927957324535</v>
      </c>
      <c r="H479" s="102">
        <v>8.8419904787135479</v>
      </c>
      <c r="I479" s="102">
        <v>3.800590299915712</v>
      </c>
      <c r="J479" s="102">
        <v>6.5636721831626641</v>
      </c>
      <c r="K479" s="102">
        <v>6.9308403671263292</v>
      </c>
      <c r="L479" s="102">
        <v>10.01778670983661</v>
      </c>
      <c r="M479" s="102">
        <v>12.541006257684801</v>
      </c>
      <c r="N479" s="102">
        <v>7.7900968396782115</v>
      </c>
      <c r="O479" s="102">
        <v>8.0931546120192195</v>
      </c>
      <c r="P479" s="102">
        <v>6.9093762109999792</v>
      </c>
      <c r="Q479" s="102">
        <v>2.9931852912909704</v>
      </c>
      <c r="R479" s="102">
        <v>2.6767235319035176</v>
      </c>
      <c r="S479" s="102">
        <v>1.7041938243166979</v>
      </c>
      <c r="T479" s="102">
        <v>0.92131045822993896</v>
      </c>
      <c r="U479" s="102">
        <v>7.1206592806461559</v>
      </c>
      <c r="V479" s="102">
        <v>10.997463559295198</v>
      </c>
      <c r="W479" s="102">
        <v>16.886302718929169</v>
      </c>
      <c r="X479" s="102">
        <v>10.019295717276519</v>
      </c>
      <c r="Y479" s="102">
        <v>4.7278690691226251</v>
      </c>
      <c r="DA479" s="131" t="s">
        <v>4437</v>
      </c>
    </row>
    <row r="480" spans="1:105" ht="12" customHeight="1" x14ac:dyDescent="0.25">
      <c r="A480" s="103" t="s">
        <v>52</v>
      </c>
      <c r="B480" s="105"/>
      <c r="C480" s="105">
        <v>9.5881480476049674</v>
      </c>
      <c r="D480" s="105">
        <v>7.3063491513371019</v>
      </c>
      <c r="E480" s="105">
        <v>6.9066170057888652</v>
      </c>
      <c r="F480" s="105">
        <v>7.7207748632200088</v>
      </c>
      <c r="G480" s="105">
        <v>7.4206085728790745</v>
      </c>
      <c r="H480" s="105">
        <v>9.17365254037189</v>
      </c>
      <c r="I480" s="105">
        <v>6.4231469643724903</v>
      </c>
      <c r="J480" s="105">
        <v>8.2410513935434366</v>
      </c>
      <c r="K480" s="105">
        <v>6.639996110751353</v>
      </c>
      <c r="L480" s="105">
        <v>7.5756870681073636</v>
      </c>
      <c r="M480" s="105">
        <v>8.3761705856758795</v>
      </c>
      <c r="N480" s="105">
        <v>6.1408306684467862</v>
      </c>
      <c r="O480" s="105">
        <v>5.1468372367541608</v>
      </c>
      <c r="P480" s="105">
        <v>4.9330409626647649</v>
      </c>
      <c r="Q480" s="105">
        <v>6.0421063319903965</v>
      </c>
      <c r="R480" s="105">
        <v>6.8365567119891111</v>
      </c>
      <c r="S480" s="105">
        <v>7.5987459596304952</v>
      </c>
      <c r="T480" s="105">
        <v>7.8753737218000337</v>
      </c>
      <c r="U480" s="105">
        <v>5.7576175399585772</v>
      </c>
      <c r="V480" s="105">
        <v>5.2317755447628631</v>
      </c>
      <c r="W480" s="105">
        <v>4.1357863734798519</v>
      </c>
      <c r="X480" s="105">
        <v>9.2276264543730928</v>
      </c>
      <c r="Y480" s="105">
        <v>6.6877735474520676</v>
      </c>
      <c r="DA480" s="132" t="s">
        <v>4438</v>
      </c>
    </row>
    <row r="481" spans="1:105" ht="12" customHeight="1" x14ac:dyDescent="0.25">
      <c r="A481" s="106" t="s">
        <v>122</v>
      </c>
      <c r="B481" s="102"/>
      <c r="C481" s="102">
        <v>16.209874003296907</v>
      </c>
      <c r="D481" s="102">
        <v>14.044262983032345</v>
      </c>
      <c r="E481" s="102">
        <v>17.38730943129427</v>
      </c>
      <c r="F481" s="102">
        <v>17.311032938089532</v>
      </c>
      <c r="G481" s="102">
        <v>16.226206539500357</v>
      </c>
      <c r="H481" s="102">
        <v>19.555895850820097</v>
      </c>
      <c r="I481" s="102">
        <v>18.60085247976939</v>
      </c>
      <c r="J481" s="102">
        <v>17.534718029558686</v>
      </c>
      <c r="K481" s="102">
        <v>17.131105301736511</v>
      </c>
      <c r="L481" s="102">
        <v>17.025745857386404</v>
      </c>
      <c r="M481" s="102">
        <v>16.085499515697723</v>
      </c>
      <c r="N481" s="102">
        <v>15.787951630480595</v>
      </c>
      <c r="O481" s="102">
        <v>15.352072982878086</v>
      </c>
      <c r="P481" s="102">
        <v>15.118018387190189</v>
      </c>
      <c r="Q481" s="102">
        <v>12.618749573616972</v>
      </c>
      <c r="R481" s="102">
        <v>13.481831059121008</v>
      </c>
      <c r="S481" s="102">
        <v>13.866507806024167</v>
      </c>
      <c r="T481" s="102">
        <v>12.683512818398427</v>
      </c>
      <c r="U481" s="102">
        <v>14.767127909458551</v>
      </c>
      <c r="V481" s="102">
        <v>16.112413019842258</v>
      </c>
      <c r="W481" s="102">
        <v>15.575453269178755</v>
      </c>
      <c r="X481" s="102">
        <v>15.570162096637347</v>
      </c>
      <c r="Y481" s="102">
        <v>13.150898806362612</v>
      </c>
      <c r="DA481" s="131" t="s">
        <v>4439</v>
      </c>
    </row>
    <row r="482" spans="1:105" ht="12" customHeight="1" x14ac:dyDescent="0.25">
      <c r="A482" s="107" t="s">
        <v>121</v>
      </c>
      <c r="B482" s="105"/>
      <c r="C482" s="105">
        <v>16.535188526545436</v>
      </c>
      <c r="D482" s="105">
        <v>18.253822306109466</v>
      </c>
      <c r="E482" s="105">
        <v>19.099401497586122</v>
      </c>
      <c r="F482" s="105">
        <v>17.008372663158603</v>
      </c>
      <c r="G482" s="105">
        <v>18.785654419879453</v>
      </c>
      <c r="H482" s="105">
        <v>18.926946456698566</v>
      </c>
      <c r="I482" s="105">
        <v>20.785157995082589</v>
      </c>
      <c r="J482" s="105">
        <v>19.398102959438209</v>
      </c>
      <c r="K482" s="105">
        <v>16.679179048009402</v>
      </c>
      <c r="L482" s="105">
        <v>17.216094737021447</v>
      </c>
      <c r="M482" s="105">
        <v>17.966711097735281</v>
      </c>
      <c r="N482" s="105">
        <v>16.644179254113443</v>
      </c>
      <c r="O482" s="105">
        <v>14.014382757670365</v>
      </c>
      <c r="P482" s="105">
        <v>12.562802480427058</v>
      </c>
      <c r="Q482" s="105">
        <v>11.623264127165355</v>
      </c>
      <c r="R482" s="105">
        <v>11.453541628934346</v>
      </c>
      <c r="S482" s="105">
        <v>10.692877497597516</v>
      </c>
      <c r="T482" s="105">
        <v>9.6262619104837164</v>
      </c>
      <c r="U482" s="105">
        <v>12.631994153425628</v>
      </c>
      <c r="V482" s="105">
        <v>16.687089517593684</v>
      </c>
      <c r="W482" s="105">
        <v>18.549721195422674</v>
      </c>
      <c r="X482" s="105">
        <v>17.226058952508875</v>
      </c>
      <c r="Y482" s="105">
        <v>12.919001845526111</v>
      </c>
      <c r="DA482" s="132" t="s">
        <v>4440</v>
      </c>
    </row>
    <row r="483" spans="1:105" ht="12" customHeight="1" x14ac:dyDescent="0.25">
      <c r="A483" s="108" t="s">
        <v>53</v>
      </c>
      <c r="B483" s="99"/>
      <c r="C483" s="99">
        <v>7.6496998575821111</v>
      </c>
      <c r="D483" s="99">
        <v>9.2166616761562103</v>
      </c>
      <c r="E483" s="99">
        <v>9.6333029984955907</v>
      </c>
      <c r="F483" s="99">
        <v>8.510209520001176</v>
      </c>
      <c r="G483" s="99">
        <v>10.033325614000857</v>
      </c>
      <c r="H483" s="99">
        <v>9.7051971102747316</v>
      </c>
      <c r="I483" s="99">
        <v>12.454543648642684</v>
      </c>
      <c r="J483" s="99">
        <v>11.397571306116431</v>
      </c>
      <c r="K483" s="99">
        <v>10.122243968500811</v>
      </c>
      <c r="L483" s="99">
        <v>10.468144404540244</v>
      </c>
      <c r="M483" s="99">
        <v>10.445207817799647</v>
      </c>
      <c r="N483" s="99">
        <v>10.010308138878596</v>
      </c>
      <c r="O483" s="99">
        <v>8.9267118313487259</v>
      </c>
      <c r="P483" s="99">
        <v>7.6399360519663917</v>
      </c>
      <c r="Q483" s="99">
        <v>6.4308979550927949</v>
      </c>
      <c r="R483" s="99">
        <v>5.5512031620070657</v>
      </c>
      <c r="S483" s="99">
        <v>3.9630307555848292</v>
      </c>
      <c r="T483" s="99">
        <v>2.1826930912169078</v>
      </c>
      <c r="U483" s="99">
        <v>7.1378043987972832</v>
      </c>
      <c r="V483" s="99">
        <v>11.530126293991916</v>
      </c>
      <c r="W483" s="99">
        <v>10.59434156891265</v>
      </c>
      <c r="X483" s="99">
        <v>8.5562902632504994</v>
      </c>
      <c r="Y483" s="99">
        <v>5.5911333221069048</v>
      </c>
      <c r="DA483" s="63" t="s">
        <v>4441</v>
      </c>
    </row>
    <row r="484" spans="1:105" ht="12" customHeight="1" x14ac:dyDescent="0.25">
      <c r="A484" s="108" t="s">
        <v>52</v>
      </c>
      <c r="B484" s="99"/>
      <c r="C484" s="99">
        <v>8.8854886689633261</v>
      </c>
      <c r="D484" s="99">
        <v>9.0371606299532523</v>
      </c>
      <c r="E484" s="99">
        <v>9.466098499090533</v>
      </c>
      <c r="F484" s="99">
        <v>8.4981631431574254</v>
      </c>
      <c r="G484" s="99">
        <v>8.7523288058785997</v>
      </c>
      <c r="H484" s="99">
        <v>9.2217493464238345</v>
      </c>
      <c r="I484" s="99">
        <v>8.3306143464399014</v>
      </c>
      <c r="J484" s="99">
        <v>8.0005316533217741</v>
      </c>
      <c r="K484" s="99">
        <v>6.5569350795085892</v>
      </c>
      <c r="L484" s="99">
        <v>6.7479503324812002</v>
      </c>
      <c r="M484" s="99">
        <v>7.5215032799356356</v>
      </c>
      <c r="N484" s="99">
        <v>6.6338711152348511</v>
      </c>
      <c r="O484" s="99">
        <v>5.08767092632164</v>
      </c>
      <c r="P484" s="99">
        <v>4.9228664284606642</v>
      </c>
      <c r="Q484" s="99">
        <v>5.1923661720725649</v>
      </c>
      <c r="R484" s="99">
        <v>5.9023384669272838</v>
      </c>
      <c r="S484" s="99">
        <v>6.7298467420126871</v>
      </c>
      <c r="T484" s="99">
        <v>7.4435688192668072</v>
      </c>
      <c r="U484" s="99">
        <v>5.4941897546283416</v>
      </c>
      <c r="V484" s="99">
        <v>5.1569632236017666</v>
      </c>
      <c r="W484" s="99">
        <v>7.955379626510017</v>
      </c>
      <c r="X484" s="99">
        <v>8.6697686892583707</v>
      </c>
      <c r="Y484" s="99">
        <v>7.3278685234192036</v>
      </c>
      <c r="DA484" s="63" t="s">
        <v>4442</v>
      </c>
    </row>
    <row r="485" spans="1:105" ht="12" customHeight="1" x14ac:dyDescent="0.25">
      <c r="A485" s="121" t="s">
        <v>54</v>
      </c>
      <c r="B485" s="123"/>
      <c r="C485" s="123">
        <v>6.3085274856931965</v>
      </c>
      <c r="D485" s="123">
        <v>6.2442501059375708</v>
      </c>
      <c r="E485" s="123">
        <v>9.0061915339938103</v>
      </c>
      <c r="F485" s="123">
        <v>8.6042922550746397</v>
      </c>
      <c r="G485" s="123">
        <v>8.3476252366843262</v>
      </c>
      <c r="H485" s="123">
        <v>8.7882368595338356</v>
      </c>
      <c r="I485" s="123">
        <v>8.2900033821473169</v>
      </c>
      <c r="J485" s="123">
        <v>8.4559619406273985</v>
      </c>
      <c r="K485" s="123">
        <v>8.00167664471698</v>
      </c>
      <c r="L485" s="123">
        <v>8.2037391766963914</v>
      </c>
      <c r="M485" s="123">
        <v>7.4460630528305707</v>
      </c>
      <c r="N485" s="123">
        <v>7.7852291830252769</v>
      </c>
      <c r="O485" s="123">
        <v>7.2001202626558456</v>
      </c>
      <c r="P485" s="123">
        <v>7.4204023809344193</v>
      </c>
      <c r="Q485" s="123">
        <v>7.4893293523639057</v>
      </c>
      <c r="R485" s="123">
        <v>7.69728142178477</v>
      </c>
      <c r="S485" s="123">
        <v>7.7893049117430024</v>
      </c>
      <c r="T485" s="123">
        <v>6.5358496359973497</v>
      </c>
      <c r="U485" s="123">
        <v>8.1927071041773747</v>
      </c>
      <c r="V485" s="123">
        <v>7.6118442041616232</v>
      </c>
      <c r="W485" s="123">
        <v>6.3330135725164682</v>
      </c>
      <c r="X485" s="123">
        <v>6.2676846380569717</v>
      </c>
      <c r="Y485" s="123">
        <v>6.0310908435875739</v>
      </c>
      <c r="DA485" s="130" t="s">
        <v>4443</v>
      </c>
    </row>
    <row r="486" spans="1:105" ht="12" customHeight="1" x14ac:dyDescent="0.25">
      <c r="A486" s="97" t="s">
        <v>51</v>
      </c>
      <c r="B486" s="99"/>
      <c r="C486" s="99">
        <v>6.2924652501731266</v>
      </c>
      <c r="D486" s="99">
        <v>7.7865427607922921</v>
      </c>
      <c r="E486" s="99">
        <v>9.1049469140716042</v>
      </c>
      <c r="F486" s="99">
        <v>9.0109883575860952</v>
      </c>
      <c r="G486" s="99">
        <v>9.1636704681157539</v>
      </c>
      <c r="H486" s="99">
        <v>9.7896223484321432</v>
      </c>
      <c r="I486" s="99">
        <v>8.7436909845545632</v>
      </c>
      <c r="J486" s="99">
        <v>9.5716653178281792</v>
      </c>
      <c r="K486" s="99">
        <v>9.4823074654776232</v>
      </c>
      <c r="L486" s="99">
        <v>9.4536857903744149</v>
      </c>
      <c r="M486" s="99">
        <v>8.7007402358333312</v>
      </c>
      <c r="N486" s="99">
        <v>8.5195322910477778</v>
      </c>
      <c r="O486" s="99">
        <v>7.2359499970205956</v>
      </c>
      <c r="P486" s="99">
        <v>7.4035673866947684</v>
      </c>
      <c r="Q486" s="99">
        <v>8.0972370002668264</v>
      </c>
      <c r="R486" s="99">
        <v>8.203692512976783</v>
      </c>
      <c r="S486" s="99">
        <v>8.6152640836347363</v>
      </c>
      <c r="T486" s="99">
        <v>6.5720717080942359</v>
      </c>
      <c r="U486" s="99">
        <v>7.5350345595234911</v>
      </c>
      <c r="V486" s="99">
        <v>8.1399516767398712</v>
      </c>
      <c r="W486" s="99">
        <v>6.2390587537448283</v>
      </c>
      <c r="X486" s="99">
        <v>6.4681089111387751</v>
      </c>
      <c r="Y486" s="99">
        <v>6.5570465950199148</v>
      </c>
      <c r="DA486" s="63" t="s">
        <v>4444</v>
      </c>
    </row>
    <row r="487" spans="1:105" ht="12" customHeight="1" x14ac:dyDescent="0.25">
      <c r="A487" s="97" t="s">
        <v>50</v>
      </c>
      <c r="B487" s="99"/>
      <c r="C487" s="99">
        <v>6.7216693155371754</v>
      </c>
      <c r="D487" s="99">
        <v>7.3456861890340797</v>
      </c>
      <c r="E487" s="99">
        <v>9.3453118408835536</v>
      </c>
      <c r="F487" s="99">
        <v>9.325612061328906</v>
      </c>
      <c r="G487" s="99">
        <v>9.1865820896054604</v>
      </c>
      <c r="H487" s="99">
        <v>9.4601649794876206</v>
      </c>
      <c r="I487" s="99">
        <v>9.6974958319225291</v>
      </c>
      <c r="J487" s="99">
        <v>10.079370106791854</v>
      </c>
      <c r="K487" s="99">
        <v>9.6620749405001423</v>
      </c>
      <c r="L487" s="99">
        <v>9.462865182945789</v>
      </c>
      <c r="M487" s="99">
        <v>8.9314288038339349</v>
      </c>
      <c r="N487" s="99">
        <v>9.1015757221882101</v>
      </c>
      <c r="O487" s="99">
        <v>8.4039199214883968</v>
      </c>
      <c r="P487" s="99">
        <v>8.3213117870803117</v>
      </c>
      <c r="Q487" s="99">
        <v>8.3278940446582759</v>
      </c>
      <c r="R487" s="99">
        <v>8.8635076788173475</v>
      </c>
      <c r="S487" s="99">
        <v>8.9616290615895018</v>
      </c>
      <c r="T487" s="99">
        <v>7.8976588392458682</v>
      </c>
      <c r="U487" s="99">
        <v>9.4132345239424637</v>
      </c>
      <c r="V487" s="99">
        <v>8.3723122434663306</v>
      </c>
      <c r="W487" s="99">
        <v>6.3269470303766635</v>
      </c>
      <c r="X487" s="99">
        <v>6.0808169052251113</v>
      </c>
      <c r="Y487" s="99">
        <v>6.0565579976164532</v>
      </c>
      <c r="DA487" s="63" t="s">
        <v>4445</v>
      </c>
    </row>
    <row r="488" spans="1:105" ht="12" customHeight="1" x14ac:dyDescent="0.25">
      <c r="A488" s="109" t="s">
        <v>120</v>
      </c>
      <c r="B488" s="110"/>
      <c r="C488" s="110">
        <v>5.6814544053684477</v>
      </c>
      <c r="D488" s="110">
        <v>4.7313473230848695</v>
      </c>
      <c r="E488" s="110">
        <v>8.8275555772370478</v>
      </c>
      <c r="F488" s="110">
        <v>7.9519299899320153</v>
      </c>
      <c r="G488" s="110">
        <v>6.9695673841783945</v>
      </c>
      <c r="H488" s="110">
        <v>7.9202422612728629</v>
      </c>
      <c r="I488" s="110">
        <v>7.0247237550141151</v>
      </c>
      <c r="J488" s="110">
        <v>7.4624695345462477</v>
      </c>
      <c r="K488" s="110">
        <v>7.1156719537675919</v>
      </c>
      <c r="L488" s="110">
        <v>7.6119654873302904</v>
      </c>
      <c r="M488" s="110">
        <v>6.7032196664175796</v>
      </c>
      <c r="N488" s="110">
        <v>6.6574968170929054</v>
      </c>
      <c r="O488" s="110">
        <v>6.243344723398164</v>
      </c>
      <c r="P488" s="110">
        <v>5.7240017245906305</v>
      </c>
      <c r="Q488" s="110">
        <v>6.0298227152873709</v>
      </c>
      <c r="R488" s="110">
        <v>6.4850911511420612</v>
      </c>
      <c r="S488" s="110">
        <v>6.5481506571069348</v>
      </c>
      <c r="T488" s="110">
        <v>6.1822028760274224</v>
      </c>
      <c r="U488" s="110">
        <v>6.1650578426261831</v>
      </c>
      <c r="V488" s="110">
        <v>5.9132420262172305</v>
      </c>
      <c r="W488" s="110">
        <v>6.3381112239253428</v>
      </c>
      <c r="X488" s="110">
        <v>6.2648945100896771</v>
      </c>
      <c r="Y488" s="110">
        <v>5.70815952902836</v>
      </c>
      <c r="DA488" s="60" t="s">
        <v>4446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89.808016828110894</v>
      </c>
      <c r="D490" s="118">
        <f t="shared" si="247"/>
        <v>92.715255934753486</v>
      </c>
      <c r="E490" s="118">
        <f t="shared" si="247"/>
        <v>91.252029206453898</v>
      </c>
      <c r="F490" s="118">
        <f t="shared" si="247"/>
        <v>87.635849378163996</v>
      </c>
      <c r="G490" s="118">
        <f t="shared" si="247"/>
        <v>91.286938849451758</v>
      </c>
      <c r="H490" s="118">
        <f t="shared" si="247"/>
        <v>100.67779246600428</v>
      </c>
      <c r="I490" s="118">
        <f t="shared" si="247"/>
        <v>94.074182177217395</v>
      </c>
      <c r="J490" s="118">
        <f t="shared" si="247"/>
        <v>95.338597408195781</v>
      </c>
      <c r="K490" s="118">
        <f t="shared" si="247"/>
        <v>93.638589610673591</v>
      </c>
      <c r="L490" s="118">
        <f t="shared" si="247"/>
        <v>101.74563387046251</v>
      </c>
      <c r="M490" s="118">
        <f t="shared" si="247"/>
        <v>87.42734585148709</v>
      </c>
      <c r="N490" s="118">
        <f t="shared" si="247"/>
        <v>86.215090397875926</v>
      </c>
      <c r="O490" s="118">
        <f t="shared" si="247"/>
        <v>82.084048912187626</v>
      </c>
      <c r="P490" s="118">
        <f t="shared" si="247"/>
        <v>73.960946235003789</v>
      </c>
      <c r="Q490" s="118">
        <f t="shared" si="247"/>
        <v>68.804854088183674</v>
      </c>
      <c r="R490" s="118">
        <f t="shared" ref="R490:V490" si="248">R491+R494+R496+R506</f>
        <v>70.950357615371857</v>
      </c>
      <c r="S490" s="118">
        <f t="shared" si="248"/>
        <v>72.960299744433684</v>
      </c>
      <c r="T490" s="118">
        <f t="shared" si="248"/>
        <v>61.838809359403399</v>
      </c>
      <c r="U490" s="118">
        <f t="shared" si="248"/>
        <v>65.382373790414221</v>
      </c>
      <c r="V490" s="118">
        <f t="shared" si="248"/>
        <v>65.1266338248153</v>
      </c>
      <c r="W490" s="118">
        <f t="shared" ref="W490:Y490" si="249">W491+W494+W496+W506</f>
        <v>65.573243710478366</v>
      </c>
      <c r="X490" s="118">
        <f t="shared" si="249"/>
        <v>55.953722121232595</v>
      </c>
      <c r="Y490" s="118">
        <f t="shared" si="249"/>
        <v>44.194546336452859</v>
      </c>
      <c r="DA490" s="129" t="s">
        <v>4595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77.083436084362532</v>
      </c>
      <c r="D491" s="123">
        <f t="shared" si="250"/>
        <v>80.070941685636924</v>
      </c>
      <c r="E491" s="123">
        <f t="shared" si="250"/>
        <v>74.885595632030956</v>
      </c>
      <c r="F491" s="123">
        <f t="shared" si="250"/>
        <v>71.906662095423869</v>
      </c>
      <c r="G491" s="123">
        <f t="shared" si="250"/>
        <v>75.925871946700937</v>
      </c>
      <c r="H491" s="123">
        <f t="shared" si="250"/>
        <v>83.562045183199345</v>
      </c>
      <c r="I491" s="123">
        <f t="shared" si="250"/>
        <v>76.709575899565777</v>
      </c>
      <c r="J491" s="123">
        <f t="shared" si="250"/>
        <v>77.529708219600636</v>
      </c>
      <c r="K491" s="123">
        <f t="shared" si="250"/>
        <v>76.023964175967066</v>
      </c>
      <c r="L491" s="123">
        <f t="shared" si="250"/>
        <v>84.208273579448743</v>
      </c>
      <c r="M491" s="123">
        <f t="shared" si="250"/>
        <v>70.832202583450169</v>
      </c>
      <c r="N491" s="123">
        <f t="shared" si="250"/>
        <v>70.061551908807701</v>
      </c>
      <c r="O491" s="123">
        <f t="shared" si="250"/>
        <v>66.880669112582467</v>
      </c>
      <c r="P491" s="123">
        <f t="shared" si="250"/>
        <v>59.03988514886295</v>
      </c>
      <c r="Q491" s="123">
        <f t="shared" si="250"/>
        <v>53.909544723816133</v>
      </c>
      <c r="R491" s="123">
        <f t="shared" ref="R491:V491" si="251">SUM(R492:R493)</f>
        <v>55.302033660573571</v>
      </c>
      <c r="S491" s="123">
        <f t="shared" si="251"/>
        <v>56.724632963761358</v>
      </c>
      <c r="T491" s="123">
        <f t="shared" si="251"/>
        <v>46.911734121900686</v>
      </c>
      <c r="U491" s="123">
        <f t="shared" si="251"/>
        <v>49.624537953145719</v>
      </c>
      <c r="V491" s="123">
        <f t="shared" si="251"/>
        <v>49.574231368550912</v>
      </c>
      <c r="W491" s="123">
        <f t="shared" ref="W491:Y491" si="252">SUM(W492:W493)</f>
        <v>45.339792728134427</v>
      </c>
      <c r="X491" s="123">
        <f t="shared" si="252"/>
        <v>35.812322258927594</v>
      </c>
      <c r="Y491" s="123">
        <f t="shared" si="252"/>
        <v>31.260094779277477</v>
      </c>
      <c r="DA491" s="130" t="s">
        <v>4596</v>
      </c>
    </row>
    <row r="492" spans="1:105" ht="12" customHeight="1" x14ac:dyDescent="0.25">
      <c r="A492" s="97" t="s">
        <v>51</v>
      </c>
      <c r="B492" s="99"/>
      <c r="C492" s="99">
        <v>76.443384199213611</v>
      </c>
      <c r="D492" s="99">
        <v>79.423295039260836</v>
      </c>
      <c r="E492" s="99">
        <v>74.277682291153567</v>
      </c>
      <c r="F492" s="99">
        <v>71.336493933922</v>
      </c>
      <c r="G492" s="99">
        <v>75.331941039156845</v>
      </c>
      <c r="H492" s="99">
        <v>82.90702223056212</v>
      </c>
      <c r="I492" s="99">
        <v>76.110232954750387</v>
      </c>
      <c r="J492" s="99">
        <v>76.942840114331815</v>
      </c>
      <c r="K492" s="99">
        <v>75.444916532611103</v>
      </c>
      <c r="L492" s="99">
        <v>83.570182013866614</v>
      </c>
      <c r="M492" s="99">
        <v>70.310197816912407</v>
      </c>
      <c r="N492" s="99">
        <v>69.559113207492004</v>
      </c>
      <c r="O492" s="99">
        <v>66.410107200670538</v>
      </c>
      <c r="P492" s="99">
        <v>58.65970644388829</v>
      </c>
      <c r="Q492" s="99">
        <v>53.553401937434757</v>
      </c>
      <c r="R492" s="99">
        <v>54.927864833843664</v>
      </c>
      <c r="S492" s="99">
        <v>56.34356384429924</v>
      </c>
      <c r="T492" s="99">
        <v>46.591058910911606</v>
      </c>
      <c r="U492" s="99">
        <v>49.297230869654186</v>
      </c>
      <c r="V492" s="99">
        <v>49.247800131056707</v>
      </c>
      <c r="W492" s="99">
        <v>45.023905718483448</v>
      </c>
      <c r="X492" s="99">
        <v>35.564034746237091</v>
      </c>
      <c r="Y492" s="99">
        <v>31.071530607309175</v>
      </c>
      <c r="DA492" s="63" t="s">
        <v>4597</v>
      </c>
    </row>
    <row r="493" spans="1:105" ht="12" customHeight="1" x14ac:dyDescent="0.25">
      <c r="A493" s="97" t="s">
        <v>53</v>
      </c>
      <c r="B493" s="99"/>
      <c r="C493" s="99">
        <v>0.64005188514892719</v>
      </c>
      <c r="D493" s="99">
        <v>0.64764664637609093</v>
      </c>
      <c r="E493" s="99">
        <v>0.60791334087739057</v>
      </c>
      <c r="F493" s="99">
        <v>0.57016816150186844</v>
      </c>
      <c r="G493" s="99">
        <v>0.59393090754408495</v>
      </c>
      <c r="H493" s="99">
        <v>0.65502295263722599</v>
      </c>
      <c r="I493" s="99">
        <v>0.59934294481539474</v>
      </c>
      <c r="J493" s="99">
        <v>0.58686810526882549</v>
      </c>
      <c r="K493" s="99">
        <v>0.57904764335596393</v>
      </c>
      <c r="L493" s="99">
        <v>0.63809156558213265</v>
      </c>
      <c r="M493" s="99">
        <v>0.52200476653776151</v>
      </c>
      <c r="N493" s="99">
        <v>0.50243870131569568</v>
      </c>
      <c r="O493" s="99">
        <v>0.47056191191192565</v>
      </c>
      <c r="P493" s="99">
        <v>0.3801787049746595</v>
      </c>
      <c r="Q493" s="99">
        <v>0.35614278638137348</v>
      </c>
      <c r="R493" s="99">
        <v>0.3741688267299102</v>
      </c>
      <c r="S493" s="99">
        <v>0.38106911946211974</v>
      </c>
      <c r="T493" s="99">
        <v>0.32067521098908019</v>
      </c>
      <c r="U493" s="99">
        <v>0.32730708349153309</v>
      </c>
      <c r="V493" s="99">
        <v>0.32643123749420166</v>
      </c>
      <c r="W493" s="99">
        <v>0.31588700965097594</v>
      </c>
      <c r="X493" s="99">
        <v>0.248287512690506</v>
      </c>
      <c r="Y493" s="99">
        <v>0.18856417196830266</v>
      </c>
      <c r="DA493" s="63" t="s">
        <v>4598</v>
      </c>
    </row>
    <row r="494" spans="1:105" ht="12" customHeight="1" x14ac:dyDescent="0.25">
      <c r="A494" s="121" t="s">
        <v>92</v>
      </c>
      <c r="B494" s="123"/>
      <c r="C494" s="123">
        <f t="shared" ref="C494:Y494" si="253">C495</f>
        <v>0.15597725802959742</v>
      </c>
      <c r="D494" s="123">
        <f t="shared" si="253"/>
        <v>9.6609955974674797E-2</v>
      </c>
      <c r="E494" s="123">
        <f t="shared" si="253"/>
        <v>0.23072916287237788</v>
      </c>
      <c r="F494" s="123">
        <f t="shared" si="253"/>
        <v>0.30612550522440096</v>
      </c>
      <c r="G494" s="123">
        <f t="shared" si="253"/>
        <v>0.30628442100932546</v>
      </c>
      <c r="H494" s="123">
        <f t="shared" si="253"/>
        <v>0.32817429737606169</v>
      </c>
      <c r="I494" s="123">
        <f t="shared" si="253"/>
        <v>0.2881682788253771</v>
      </c>
      <c r="J494" s="123">
        <f t="shared" si="253"/>
        <v>0.2826421894473356</v>
      </c>
      <c r="K494" s="123">
        <f t="shared" si="253"/>
        <v>0.34931436585933201</v>
      </c>
      <c r="L494" s="123">
        <f t="shared" si="253"/>
        <v>0.3275403361997693</v>
      </c>
      <c r="M494" s="123">
        <f t="shared" si="253"/>
        <v>0.33955249909993201</v>
      </c>
      <c r="N494" s="123">
        <f t="shared" si="253"/>
        <v>0.54113754815044635</v>
      </c>
      <c r="O494" s="123">
        <f t="shared" si="253"/>
        <v>0.25265026368859134</v>
      </c>
      <c r="P494" s="123">
        <f t="shared" si="253"/>
        <v>0.30375192620789732</v>
      </c>
      <c r="Q494" s="123">
        <f t="shared" si="253"/>
        <v>0.57889833445848859</v>
      </c>
      <c r="R494" s="123">
        <f t="shared" si="253"/>
        <v>0.60268611574757613</v>
      </c>
      <c r="S494" s="123">
        <f t="shared" si="253"/>
        <v>0.69025274566378769</v>
      </c>
      <c r="T494" s="123">
        <f t="shared" si="253"/>
        <v>1.1138457209581689</v>
      </c>
      <c r="U494" s="123">
        <f t="shared" si="253"/>
        <v>0.39356209983195317</v>
      </c>
      <c r="V494" s="123">
        <f t="shared" si="253"/>
        <v>0.2715140887997895</v>
      </c>
      <c r="W494" s="123">
        <f t="shared" si="253"/>
        <v>0.36469030806813901</v>
      </c>
      <c r="X494" s="123">
        <f t="shared" si="253"/>
        <v>0.48050920386703178</v>
      </c>
      <c r="Y494" s="123">
        <f t="shared" si="253"/>
        <v>0.15389081897888307</v>
      </c>
      <c r="DA494" s="130" t="s">
        <v>4599</v>
      </c>
    </row>
    <row r="495" spans="1:105" ht="12" customHeight="1" x14ac:dyDescent="0.25">
      <c r="A495" s="97" t="s">
        <v>53</v>
      </c>
      <c r="B495" s="99"/>
      <c r="C495" s="99">
        <f>RES_hhdet_in_tess!C8</f>
        <v>0.15597725802959742</v>
      </c>
      <c r="D495" s="99">
        <f>RES_hhdet_in_tess!D8</f>
        <v>9.6609955974674797E-2</v>
      </c>
      <c r="E495" s="99">
        <f>RES_hhdet_in_tess!E8</f>
        <v>0.23072916287237788</v>
      </c>
      <c r="F495" s="99">
        <f>RES_hhdet_in_tess!F8</f>
        <v>0.30612550522440096</v>
      </c>
      <c r="G495" s="99">
        <f>RES_hhdet_in_tess!G8</f>
        <v>0.30628442100932546</v>
      </c>
      <c r="H495" s="99">
        <f>RES_hhdet_in_tess!H8</f>
        <v>0.32817429737606169</v>
      </c>
      <c r="I495" s="99">
        <f>RES_hhdet_in_tess!I8</f>
        <v>0.2881682788253771</v>
      </c>
      <c r="J495" s="99">
        <f>RES_hhdet_in_tess!J8</f>
        <v>0.2826421894473356</v>
      </c>
      <c r="K495" s="99">
        <f>RES_hhdet_in_tess!K8</f>
        <v>0.34931436585933201</v>
      </c>
      <c r="L495" s="99">
        <f>RES_hhdet_in_tess!L8</f>
        <v>0.3275403361997693</v>
      </c>
      <c r="M495" s="99">
        <f>RES_hhdet_in_tess!M8</f>
        <v>0.33955249909993201</v>
      </c>
      <c r="N495" s="99">
        <f>RES_hhdet_in_tess!N8</f>
        <v>0.54113754815044635</v>
      </c>
      <c r="O495" s="99">
        <f>RES_hhdet_in_tess!O8</f>
        <v>0.25265026368859134</v>
      </c>
      <c r="P495" s="99">
        <f>RES_hhdet_in_tess!P8</f>
        <v>0.30375192620789732</v>
      </c>
      <c r="Q495" s="99">
        <f>RES_hhdet_in_tess!Q8</f>
        <v>0.57889833445848859</v>
      </c>
      <c r="R495" s="99">
        <f>RES_hhdet_in_tess!R8</f>
        <v>0.60268611574757613</v>
      </c>
      <c r="S495" s="99">
        <f>RES_hhdet_in_tess!S8</f>
        <v>0.69025274566378769</v>
      </c>
      <c r="T495" s="99">
        <f>RES_hhdet_in_tess!T8</f>
        <v>1.1138457209581689</v>
      </c>
      <c r="U495" s="99">
        <f>RES_hhdet_in_tess!U8</f>
        <v>0.39356209983195317</v>
      </c>
      <c r="V495" s="99">
        <f>RES_hhdet_in_tess!V8</f>
        <v>0.2715140887997895</v>
      </c>
      <c r="W495" s="99">
        <f>RES_hhdet_in_tess!W8</f>
        <v>0.36469030806813901</v>
      </c>
      <c r="X495" s="99">
        <f>RES_hhdet_in_tess!X8</f>
        <v>0.48050920386703178</v>
      </c>
      <c r="Y495" s="99">
        <f>RES_hhdet_in_tess!Y8</f>
        <v>0.15389081897888307</v>
      </c>
      <c r="DA495" s="63" t="s">
        <v>4600</v>
      </c>
    </row>
    <row r="496" spans="1:105" ht="12" customHeight="1" x14ac:dyDescent="0.25">
      <c r="A496" s="121" t="s">
        <v>55</v>
      </c>
      <c r="B496" s="123"/>
      <c r="C496" s="123">
        <v>8.514412822547774</v>
      </c>
      <c r="D496" s="123">
        <v>8.5524132003456828</v>
      </c>
      <c r="E496" s="123">
        <v>9.9283689897162208</v>
      </c>
      <c r="F496" s="123">
        <v>9.6944015617060586</v>
      </c>
      <c r="G496" s="123">
        <v>9.698793626091744</v>
      </c>
      <c r="H496" s="123">
        <v>10.994900095673351</v>
      </c>
      <c r="I496" s="123">
        <v>11.550276826159756</v>
      </c>
      <c r="J496" s="123">
        <v>11.752626262204897</v>
      </c>
      <c r="K496" s="123">
        <v>11.737901114006306</v>
      </c>
      <c r="L496" s="123">
        <v>11.463896273272322</v>
      </c>
      <c r="M496" s="123">
        <v>11.08705093360345</v>
      </c>
      <c r="N496" s="123">
        <v>10.410137211098158</v>
      </c>
      <c r="O496" s="123">
        <v>10.148368549334368</v>
      </c>
      <c r="P496" s="123">
        <v>9.9154107575873969</v>
      </c>
      <c r="Q496" s="123">
        <v>9.4614046545297779</v>
      </c>
      <c r="R496" s="123">
        <v>9.8578108632888686</v>
      </c>
      <c r="S496" s="123">
        <v>10.223930845488821</v>
      </c>
      <c r="T496" s="123">
        <v>9.0427890517797707</v>
      </c>
      <c r="U496" s="123">
        <v>9.911870489707491</v>
      </c>
      <c r="V496" s="123">
        <v>10.209577789739923</v>
      </c>
      <c r="W496" s="123">
        <v>14.433476624444035</v>
      </c>
      <c r="X496" s="123">
        <v>14.22832046721463</v>
      </c>
      <c r="Y496" s="123">
        <v>8.8035800865783997</v>
      </c>
      <c r="DA496" s="130" t="s">
        <v>4601</v>
      </c>
    </row>
    <row r="497" spans="1:105" ht="12" customHeight="1" x14ac:dyDescent="0.25">
      <c r="A497" s="97" t="s">
        <v>143</v>
      </c>
      <c r="B497" s="99"/>
      <c r="C497" s="99">
        <v>7.4687150180610899</v>
      </c>
      <c r="D497" s="99">
        <v>8.2894212644297252</v>
      </c>
      <c r="E497" s="99">
        <v>8.3115962586058458</v>
      </c>
      <c r="F497" s="99">
        <v>8.6733475818531165</v>
      </c>
      <c r="G497" s="99">
        <v>8.9315638520699707</v>
      </c>
      <c r="H497" s="99">
        <v>9.5055176592825958</v>
      </c>
      <c r="I497" s="99">
        <v>9.4953054720262724</v>
      </c>
      <c r="J497" s="99">
        <v>10.555639051344281</v>
      </c>
      <c r="K497" s="99">
        <v>10.611833727324841</v>
      </c>
      <c r="L497" s="99">
        <v>10.297575238280693</v>
      </c>
      <c r="M497" s="99">
        <v>9.8588688172740593</v>
      </c>
      <c r="N497" s="99">
        <v>9.7516726915701675</v>
      </c>
      <c r="O497" s="99">
        <v>9.5678640674235034</v>
      </c>
      <c r="P497" s="99">
        <v>9.4959591307726132</v>
      </c>
      <c r="Q497" s="99">
        <v>9.4379383532189518</v>
      </c>
      <c r="R497" s="99">
        <v>10.185596293258259</v>
      </c>
      <c r="S497" s="99">
        <v>10.838842975573428</v>
      </c>
      <c r="T497" s="99">
        <v>9.3011366321247326</v>
      </c>
      <c r="U497" s="99">
        <v>9.3652428570970887</v>
      </c>
      <c r="V497" s="99">
        <v>9.7649900670911354</v>
      </c>
      <c r="W497" s="99">
        <v>14.007560888020816</v>
      </c>
      <c r="X497" s="99">
        <v>13.307921936662982</v>
      </c>
      <c r="Y497" s="99">
        <v>8.1519208626650368</v>
      </c>
      <c r="DA497" s="63" t="s">
        <v>4602</v>
      </c>
    </row>
    <row r="498" spans="1:105" ht="12" customHeight="1" x14ac:dyDescent="0.25">
      <c r="A498" s="97" t="s">
        <v>124</v>
      </c>
      <c r="B498" s="99"/>
      <c r="C498" s="99">
        <v>8.6204885836045317</v>
      </c>
      <c r="D498" s="99">
        <v>8.5254039637104473</v>
      </c>
      <c r="E498" s="99">
        <v>8.4912959185442993</v>
      </c>
      <c r="F498" s="99">
        <v>8.6297722334809777</v>
      </c>
      <c r="G498" s="99">
        <v>9.4709775361929669</v>
      </c>
      <c r="H498" s="99">
        <v>10.137159439979095</v>
      </c>
      <c r="I498" s="99">
        <v>10.704947516414872</v>
      </c>
      <c r="J498" s="99">
        <v>11.084040939928668</v>
      </c>
      <c r="K498" s="99">
        <v>10.799159607761098</v>
      </c>
      <c r="L498" s="99">
        <v>12.201624501140449</v>
      </c>
      <c r="M498" s="99">
        <v>11.605727416125168</v>
      </c>
      <c r="N498" s="99">
        <v>10.750151442778021</v>
      </c>
      <c r="O498" s="99">
        <v>10.283859056297169</v>
      </c>
      <c r="P498" s="99">
        <v>9.8045275737473112</v>
      </c>
      <c r="Q498" s="99">
        <v>8.4434432822722254</v>
      </c>
      <c r="R498" s="99">
        <v>8.727950880541048</v>
      </c>
      <c r="S498" s="99">
        <v>8.9522497528178739</v>
      </c>
      <c r="T498" s="99">
        <v>8.4526823662823496</v>
      </c>
      <c r="U498" s="99">
        <v>10.833594844062933</v>
      </c>
      <c r="V498" s="99">
        <v>14.869958432473657</v>
      </c>
      <c r="W498" s="99">
        <v>14.327885162461635</v>
      </c>
      <c r="X498" s="99">
        <v>14.122943654036979</v>
      </c>
      <c r="Y498" s="99">
        <v>10.223541029195331</v>
      </c>
      <c r="DA498" s="63" t="s">
        <v>4603</v>
      </c>
    </row>
    <row r="499" spans="1:105" ht="12" customHeight="1" x14ac:dyDescent="0.25">
      <c r="A499" s="97" t="s">
        <v>123</v>
      </c>
      <c r="B499" s="99"/>
      <c r="C499" s="99">
        <v>15.870649577734058</v>
      </c>
      <c r="D499" s="99">
        <v>9.095281421333512</v>
      </c>
      <c r="E499" s="99">
        <v>8.1834898319836213</v>
      </c>
      <c r="F499" s="99">
        <v>10.855831842108559</v>
      </c>
      <c r="G499" s="99">
        <v>10.347021398760411</v>
      </c>
      <c r="H499" s="99">
        <v>15.295365922710941</v>
      </c>
      <c r="I499" s="99">
        <v>8.7222238096699911</v>
      </c>
      <c r="J499" s="99">
        <v>12.718805740851153</v>
      </c>
      <c r="K499" s="99">
        <v>11.132697887837519</v>
      </c>
      <c r="L499" s="99">
        <v>14.332980609165134</v>
      </c>
      <c r="M499" s="99">
        <v>17.101135025302906</v>
      </c>
      <c r="N499" s="99">
        <v>11.365188704065009</v>
      </c>
      <c r="O499" s="99">
        <v>10.567630020388757</v>
      </c>
      <c r="P499" s="99">
        <v>9.7142648987817442</v>
      </c>
      <c r="Q499" s="99">
        <v>8.1859108814168451</v>
      </c>
      <c r="R499" s="99">
        <v>8.7941599711640936</v>
      </c>
      <c r="S499" s="99">
        <v>8.8674900862599166</v>
      </c>
      <c r="T499" s="99">
        <v>8.5887550375440238</v>
      </c>
      <c r="U499" s="99">
        <v>11.301464440615534</v>
      </c>
      <c r="V499" s="99">
        <v>14.141495982152273</v>
      </c>
      <c r="W499" s="99">
        <v>18.174755884430912</v>
      </c>
      <c r="X499" s="99">
        <v>17.762845858305312</v>
      </c>
      <c r="Y499" s="99">
        <v>10.510613650814157</v>
      </c>
      <c r="DA499" s="63" t="s">
        <v>4604</v>
      </c>
    </row>
    <row r="500" spans="1:105" ht="12" customHeight="1" x14ac:dyDescent="0.25">
      <c r="A500" s="100" t="s">
        <v>50</v>
      </c>
      <c r="B500" s="102"/>
      <c r="C500" s="102">
        <v>6.2825015301290907</v>
      </c>
      <c r="D500" s="102">
        <v>1.7889322699964121</v>
      </c>
      <c r="E500" s="102">
        <v>1.2768728261947568</v>
      </c>
      <c r="F500" s="102">
        <v>3.1350569788885503</v>
      </c>
      <c r="G500" s="102">
        <v>2.9264128258813358</v>
      </c>
      <c r="H500" s="102">
        <v>6.1217133823390499</v>
      </c>
      <c r="I500" s="102">
        <v>2.299076845297499</v>
      </c>
      <c r="J500" s="102">
        <v>4.4777543473077168</v>
      </c>
      <c r="K500" s="102">
        <v>4.4927017770861655</v>
      </c>
      <c r="L500" s="102">
        <v>6.7572935410577699</v>
      </c>
      <c r="M500" s="102">
        <v>8.7249644396270245</v>
      </c>
      <c r="N500" s="102">
        <v>5.2243580356182209</v>
      </c>
      <c r="O500" s="102">
        <v>5.4207927836345986</v>
      </c>
      <c r="P500" s="102">
        <v>4.7812239361169828</v>
      </c>
      <c r="Q500" s="102">
        <v>2.1438045494264477</v>
      </c>
      <c r="R500" s="102">
        <v>1.9576032591749823</v>
      </c>
      <c r="S500" s="102">
        <v>1.268744126629421</v>
      </c>
      <c r="T500" s="102">
        <v>0.71338131574399111</v>
      </c>
      <c r="U500" s="102">
        <v>5.5438469006569573</v>
      </c>
      <c r="V500" s="102">
        <v>8.9097204373894083</v>
      </c>
      <c r="W500" s="102">
        <v>14.038969510951059</v>
      </c>
      <c r="X500" s="102">
        <v>8.5352194039322189</v>
      </c>
      <c r="Y500" s="102">
        <v>3.8228401033620902</v>
      </c>
      <c r="DA500" s="131" t="s">
        <v>4605</v>
      </c>
    </row>
    <row r="501" spans="1:105" ht="12" customHeight="1" x14ac:dyDescent="0.25">
      <c r="A501" s="103" t="s">
        <v>52</v>
      </c>
      <c r="B501" s="105"/>
      <c r="C501" s="105">
        <v>9.5881480476049674</v>
      </c>
      <c r="D501" s="105">
        <v>7.3063491513371019</v>
      </c>
      <c r="E501" s="105">
        <v>6.9066170057888652</v>
      </c>
      <c r="F501" s="105">
        <v>7.7207748632200088</v>
      </c>
      <c r="G501" s="105">
        <v>7.4206085728790745</v>
      </c>
      <c r="H501" s="105">
        <v>9.17365254037189</v>
      </c>
      <c r="I501" s="105">
        <v>6.4231469643724903</v>
      </c>
      <c r="J501" s="105">
        <v>8.2410513935434366</v>
      </c>
      <c r="K501" s="105">
        <v>6.639996110751353</v>
      </c>
      <c r="L501" s="105">
        <v>7.5756870681073636</v>
      </c>
      <c r="M501" s="105">
        <v>8.3761705856758795</v>
      </c>
      <c r="N501" s="105">
        <v>6.1408306684467862</v>
      </c>
      <c r="O501" s="105">
        <v>5.1468372367541608</v>
      </c>
      <c r="P501" s="105">
        <v>4.9330409626647649</v>
      </c>
      <c r="Q501" s="105">
        <v>6.0421063319903965</v>
      </c>
      <c r="R501" s="105">
        <v>6.8365567119891111</v>
      </c>
      <c r="S501" s="105">
        <v>7.5987459596304952</v>
      </c>
      <c r="T501" s="105">
        <v>7.8753737218000337</v>
      </c>
      <c r="U501" s="105">
        <v>5.7576175399585772</v>
      </c>
      <c r="V501" s="105">
        <v>5.2317755447628631</v>
      </c>
      <c r="W501" s="105">
        <v>4.1357863734798519</v>
      </c>
      <c r="X501" s="105">
        <v>9.2276264543730928</v>
      </c>
      <c r="Y501" s="105">
        <v>6.6877735474520676</v>
      </c>
      <c r="DA501" s="132" t="s">
        <v>4606</v>
      </c>
    </row>
    <row r="502" spans="1:105" ht="12" customHeight="1" x14ac:dyDescent="0.25">
      <c r="A502" s="106" t="s">
        <v>122</v>
      </c>
      <c r="B502" s="102"/>
      <c r="C502" s="102">
        <v>10.445772893877074</v>
      </c>
      <c r="D502" s="102">
        <v>8.9175325494368973</v>
      </c>
      <c r="E502" s="102">
        <v>11.162543317320045</v>
      </c>
      <c r="F502" s="102">
        <v>11.310196839427904</v>
      </c>
      <c r="G502" s="102">
        <v>10.664842522003321</v>
      </c>
      <c r="H502" s="102">
        <v>13.201446203384712</v>
      </c>
      <c r="I502" s="102">
        <v>12.778146861586515</v>
      </c>
      <c r="J502" s="102">
        <v>11.916045479859356</v>
      </c>
      <c r="K502" s="102">
        <v>11.328355910759823</v>
      </c>
      <c r="L502" s="102">
        <v>11.415524068253848</v>
      </c>
      <c r="M502" s="102">
        <v>10.554785213939931</v>
      </c>
      <c r="N502" s="102">
        <v>10.498292369643549</v>
      </c>
      <c r="O502" s="102">
        <v>10.200765389702813</v>
      </c>
      <c r="P502" s="102">
        <v>10.7510829928092</v>
      </c>
      <c r="Q502" s="102">
        <v>9.0199056474930899</v>
      </c>
      <c r="R502" s="102">
        <v>9.5920997206310705</v>
      </c>
      <c r="S502" s="102">
        <v>10.026611480108921</v>
      </c>
      <c r="T502" s="102">
        <v>9.2685749548205454</v>
      </c>
      <c r="U502" s="102">
        <v>11.336105867820784</v>
      </c>
      <c r="V502" s="102">
        <v>12.107235449358434</v>
      </c>
      <c r="W502" s="102">
        <v>11.901541879140943</v>
      </c>
      <c r="X502" s="102">
        <v>12.880842352246287</v>
      </c>
      <c r="Y502" s="102">
        <v>10.906879240103084</v>
      </c>
      <c r="DA502" s="131" t="s">
        <v>4607</v>
      </c>
    </row>
    <row r="503" spans="1:105" ht="12" customHeight="1" x14ac:dyDescent="0.25">
      <c r="A503" s="107" t="s">
        <v>121</v>
      </c>
      <c r="B503" s="105"/>
      <c r="C503" s="105">
        <v>14.637689070203685</v>
      </c>
      <c r="D503" s="105">
        <v>15.967780724714911</v>
      </c>
      <c r="E503" s="105">
        <v>16.696798747419841</v>
      </c>
      <c r="F503" s="105">
        <v>14.936159323693611</v>
      </c>
      <c r="G503" s="105">
        <v>16.315806808723924</v>
      </c>
      <c r="H503" s="105">
        <v>16.636446045377944</v>
      </c>
      <c r="I503" s="105">
        <v>17.635271315281891</v>
      </c>
      <c r="J503" s="105">
        <v>16.278494113529835</v>
      </c>
      <c r="K503" s="105">
        <v>13.736034473593884</v>
      </c>
      <c r="L503" s="105">
        <v>14.110164932201631</v>
      </c>
      <c r="M503" s="105">
        <v>15.206262024370924</v>
      </c>
      <c r="N503" s="105">
        <v>13.834575101539464</v>
      </c>
      <c r="O503" s="105">
        <v>11.312749255475559</v>
      </c>
      <c r="P503" s="105">
        <v>10.388586000314264</v>
      </c>
      <c r="Q503" s="105">
        <v>9.9015095647012288</v>
      </c>
      <c r="R503" s="105">
        <v>10.019459094109513</v>
      </c>
      <c r="S503" s="105">
        <v>9.6785556018773082</v>
      </c>
      <c r="T503" s="105">
        <v>9.0224172474413002</v>
      </c>
      <c r="U503" s="105">
        <v>11.067277750700176</v>
      </c>
      <c r="V503" s="105">
        <v>14.203860234485886</v>
      </c>
      <c r="W503" s="105">
        <v>16.831988690927908</v>
      </c>
      <c r="X503" s="105">
        <v>15.999880457222773</v>
      </c>
      <c r="Y503" s="105">
        <v>12.133192275429346</v>
      </c>
      <c r="DA503" s="132" t="s">
        <v>4608</v>
      </c>
    </row>
    <row r="504" spans="1:105" ht="12" customHeight="1" x14ac:dyDescent="0.25">
      <c r="A504" s="108" t="s">
        <v>53</v>
      </c>
      <c r="B504" s="99"/>
      <c r="C504" s="99">
        <v>5.7522004012403567</v>
      </c>
      <c r="D504" s="99">
        <v>6.9306200947616539</v>
      </c>
      <c r="E504" s="99">
        <v>7.2307002483293088</v>
      </c>
      <c r="F504" s="99">
        <v>6.4379961805361807</v>
      </c>
      <c r="G504" s="99">
        <v>7.563478002845323</v>
      </c>
      <c r="H504" s="99">
        <v>7.4146966989541152</v>
      </c>
      <c r="I504" s="99">
        <v>9.3046569688419876</v>
      </c>
      <c r="J504" s="99">
        <v>8.2779624602080641</v>
      </c>
      <c r="K504" s="99">
        <v>7.1790993940852967</v>
      </c>
      <c r="L504" s="99">
        <v>7.3622145997204296</v>
      </c>
      <c r="M504" s="99">
        <v>7.6847587444352881</v>
      </c>
      <c r="N504" s="99">
        <v>7.2007039863046103</v>
      </c>
      <c r="O504" s="99">
        <v>6.2250783291539209</v>
      </c>
      <c r="P504" s="99">
        <v>5.4657195718535982</v>
      </c>
      <c r="Q504" s="99">
        <v>4.7091433926286621</v>
      </c>
      <c r="R504" s="99">
        <v>4.1171206271822278</v>
      </c>
      <c r="S504" s="99">
        <v>2.9487088598646229</v>
      </c>
      <c r="T504" s="99">
        <v>1.5788484281744939</v>
      </c>
      <c r="U504" s="99">
        <v>5.573087996071834</v>
      </c>
      <c r="V504" s="99">
        <v>9.0468970108841216</v>
      </c>
      <c r="W504" s="99">
        <v>8.8766090644178917</v>
      </c>
      <c r="X504" s="99">
        <v>7.3301117679644037</v>
      </c>
      <c r="Y504" s="99">
        <v>4.8053237520101444</v>
      </c>
      <c r="DA504" s="63" t="s">
        <v>4609</v>
      </c>
    </row>
    <row r="505" spans="1:105" ht="12" customHeight="1" x14ac:dyDescent="0.25">
      <c r="A505" s="108" t="s">
        <v>52</v>
      </c>
      <c r="B505" s="99"/>
      <c r="C505" s="99">
        <v>8.8854886689633261</v>
      </c>
      <c r="D505" s="99">
        <v>9.0371606299532523</v>
      </c>
      <c r="E505" s="99">
        <v>9.466098499090533</v>
      </c>
      <c r="F505" s="99">
        <v>8.4981631431574254</v>
      </c>
      <c r="G505" s="99">
        <v>8.7523288058785997</v>
      </c>
      <c r="H505" s="99">
        <v>9.2217493464238345</v>
      </c>
      <c r="I505" s="99">
        <v>8.3306143464399014</v>
      </c>
      <c r="J505" s="99">
        <v>8.0005316533217741</v>
      </c>
      <c r="K505" s="99">
        <v>6.5569350795085892</v>
      </c>
      <c r="L505" s="99">
        <v>6.7479503324812002</v>
      </c>
      <c r="M505" s="99">
        <v>7.5215032799356356</v>
      </c>
      <c r="N505" s="99">
        <v>6.6338711152348511</v>
      </c>
      <c r="O505" s="99">
        <v>5.08767092632164</v>
      </c>
      <c r="P505" s="99">
        <v>4.9228664284606642</v>
      </c>
      <c r="Q505" s="99">
        <v>5.1923661720725649</v>
      </c>
      <c r="R505" s="99">
        <v>5.9023384669272838</v>
      </c>
      <c r="S505" s="99">
        <v>6.7298467420126871</v>
      </c>
      <c r="T505" s="99">
        <v>7.4435688192668072</v>
      </c>
      <c r="U505" s="99">
        <v>5.4941897546283416</v>
      </c>
      <c r="V505" s="99">
        <v>5.1569632236017666</v>
      </c>
      <c r="W505" s="99">
        <v>7.955379626510017</v>
      </c>
      <c r="X505" s="99">
        <v>8.6697686892583707</v>
      </c>
      <c r="Y505" s="99">
        <v>7.3278685234192036</v>
      </c>
      <c r="DA505" s="63" t="s">
        <v>4610</v>
      </c>
    </row>
    <row r="506" spans="1:105" ht="12" customHeight="1" x14ac:dyDescent="0.25">
      <c r="A506" s="121" t="s">
        <v>54</v>
      </c>
      <c r="B506" s="123"/>
      <c r="C506" s="123">
        <v>4.0541906631709939</v>
      </c>
      <c r="D506" s="123">
        <v>3.9952910927962058</v>
      </c>
      <c r="E506" s="123">
        <v>6.2073354218343457</v>
      </c>
      <c r="F506" s="123">
        <v>5.7286602158096667</v>
      </c>
      <c r="G506" s="123">
        <v>5.355988855649759</v>
      </c>
      <c r="H506" s="123">
        <v>5.7926728897555089</v>
      </c>
      <c r="I506" s="123">
        <v>5.5261611726664714</v>
      </c>
      <c r="J506" s="123">
        <v>5.7736207369429229</v>
      </c>
      <c r="K506" s="123">
        <v>5.5274099548408868</v>
      </c>
      <c r="L506" s="123">
        <v>5.7459236815416626</v>
      </c>
      <c r="M506" s="123">
        <v>5.1685398353335277</v>
      </c>
      <c r="N506" s="123">
        <v>5.2022637298196184</v>
      </c>
      <c r="O506" s="123">
        <v>4.8023609865822072</v>
      </c>
      <c r="P506" s="123">
        <v>4.701898402345547</v>
      </c>
      <c r="Q506" s="123">
        <v>4.8550063753792756</v>
      </c>
      <c r="R506" s="123">
        <v>5.1878269757618334</v>
      </c>
      <c r="S506" s="123">
        <v>5.3214831895197126</v>
      </c>
      <c r="T506" s="123">
        <v>4.7704404647647713</v>
      </c>
      <c r="U506" s="123">
        <v>5.4524032477290536</v>
      </c>
      <c r="V506" s="123">
        <v>5.0713105777246774</v>
      </c>
      <c r="W506" s="123">
        <v>5.4352840498317647</v>
      </c>
      <c r="X506" s="123">
        <v>5.4325701912233422</v>
      </c>
      <c r="Y506" s="123">
        <v>3.9769806516181028</v>
      </c>
      <c r="DA506" s="130" t="s">
        <v>4611</v>
      </c>
    </row>
    <row r="507" spans="1:105" ht="12" customHeight="1" x14ac:dyDescent="0.25">
      <c r="A507" s="97" t="s">
        <v>51</v>
      </c>
      <c r="B507" s="99"/>
      <c r="C507" s="99">
        <v>3.6954505127026311</v>
      </c>
      <c r="D507" s="99">
        <v>4.5602043252834026</v>
      </c>
      <c r="E507" s="99">
        <v>5.3377290397014923</v>
      </c>
      <c r="F507" s="99">
        <v>5.2896375460777367</v>
      </c>
      <c r="G507" s="99">
        <v>5.3927646253274801</v>
      </c>
      <c r="H507" s="99">
        <v>5.7638195085911752</v>
      </c>
      <c r="I507" s="99">
        <v>5.1478450148222681</v>
      </c>
      <c r="J507" s="99">
        <v>5.6200420979489385</v>
      </c>
      <c r="K507" s="99">
        <v>5.5661294261504048</v>
      </c>
      <c r="L507" s="99">
        <v>5.5500880650132816</v>
      </c>
      <c r="M507" s="99">
        <v>5.1019506692361318</v>
      </c>
      <c r="N507" s="99">
        <v>5.0112567092038347</v>
      </c>
      <c r="O507" s="99">
        <v>4.2682573906528667</v>
      </c>
      <c r="P507" s="99">
        <v>4.3614120245461585</v>
      </c>
      <c r="Q507" s="99">
        <v>4.7811653913410348</v>
      </c>
      <c r="R507" s="99">
        <v>4.8499554130203251</v>
      </c>
      <c r="S507" s="99">
        <v>5.0953429257970306</v>
      </c>
      <c r="T507" s="99">
        <v>3.8840558721396348</v>
      </c>
      <c r="U507" s="99">
        <v>4.4893686782413331</v>
      </c>
      <c r="V507" s="99">
        <v>4.8582467979348927</v>
      </c>
      <c r="W507" s="99">
        <v>3.7326534638029911</v>
      </c>
      <c r="X507" s="99">
        <v>3.8718232313570047</v>
      </c>
      <c r="Y507" s="99">
        <v>3.9181865373756004</v>
      </c>
      <c r="DA507" s="63" t="s">
        <v>4612</v>
      </c>
    </row>
    <row r="508" spans="1:105" ht="12" customHeight="1" x14ac:dyDescent="0.25">
      <c r="A508" s="97" t="s">
        <v>50</v>
      </c>
      <c r="B508" s="99"/>
      <c r="C508" s="99">
        <v>3.9371195264694272</v>
      </c>
      <c r="D508" s="99">
        <v>4.303872394250309</v>
      </c>
      <c r="E508" s="99">
        <v>5.4748941359614003</v>
      </c>
      <c r="F508" s="99">
        <v>5.4724683597452524</v>
      </c>
      <c r="G508" s="99">
        <v>5.4009489558989463</v>
      </c>
      <c r="H508" s="99">
        <v>5.5684676503601045</v>
      </c>
      <c r="I508" s="99">
        <v>5.7208128354965844</v>
      </c>
      <c r="J508" s="99">
        <v>5.94658019646812</v>
      </c>
      <c r="K508" s="99">
        <v>5.6988728602110976</v>
      </c>
      <c r="L508" s="99">
        <v>5.5717049048286897</v>
      </c>
      <c r="M508" s="99">
        <v>5.2529664392680022</v>
      </c>
      <c r="N508" s="99">
        <v>5.3669418591714919</v>
      </c>
      <c r="O508" s="99">
        <v>4.9573843574519536</v>
      </c>
      <c r="P508" s="99">
        <v>4.9161978632099022</v>
      </c>
      <c r="Q508" s="99">
        <v>4.9269208379693383</v>
      </c>
      <c r="R508" s="99">
        <v>5.2639496995921613</v>
      </c>
      <c r="S508" s="99">
        <v>5.3559688840138486</v>
      </c>
      <c r="T508" s="99">
        <v>4.7278118062050334</v>
      </c>
      <c r="U508" s="99">
        <v>5.7128115289384311</v>
      </c>
      <c r="V508" s="99">
        <v>5.1039483896116726</v>
      </c>
      <c r="W508" s="99">
        <v>3.8738085596539018</v>
      </c>
      <c r="X508" s="99">
        <v>3.7076928310497541</v>
      </c>
      <c r="Y508" s="99">
        <v>3.7031130906609993</v>
      </c>
      <c r="DA508" s="63" t="s">
        <v>4613</v>
      </c>
    </row>
    <row r="509" spans="1:105" ht="12" customHeight="1" x14ac:dyDescent="0.25">
      <c r="A509" s="109" t="s">
        <v>120</v>
      </c>
      <c r="B509" s="110"/>
      <c r="C509" s="110">
        <v>4.2668573069013958</v>
      </c>
      <c r="D509" s="110">
        <v>3.5523967444470741</v>
      </c>
      <c r="E509" s="110">
        <v>6.65828871856041</v>
      </c>
      <c r="F509" s="110">
        <v>6.0070790823092333</v>
      </c>
      <c r="G509" s="110">
        <v>5.2835876974405087</v>
      </c>
      <c r="H509" s="110">
        <v>6.0367976045877558</v>
      </c>
      <c r="I509" s="110">
        <v>5.3901150330708427</v>
      </c>
      <c r="J509" s="110">
        <v>5.709592446172052</v>
      </c>
      <c r="K509" s="110">
        <v>5.4490117907981253</v>
      </c>
      <c r="L509" s="110">
        <v>5.830243175875319</v>
      </c>
      <c r="M509" s="110">
        <v>5.1459490488127173</v>
      </c>
      <c r="N509" s="110">
        <v>5.1225491206547584</v>
      </c>
      <c r="O509" s="110">
        <v>4.8208511364252677</v>
      </c>
      <c r="P509" s="110">
        <v>4.4838682727279329</v>
      </c>
      <c r="Q509" s="110">
        <v>4.7667077259615374</v>
      </c>
      <c r="R509" s="110">
        <v>5.1951651022554133</v>
      </c>
      <c r="S509" s="110">
        <v>5.3430039003978127</v>
      </c>
      <c r="T509" s="110">
        <v>5.1397396902760493</v>
      </c>
      <c r="U509" s="110">
        <v>5.2434041376065421</v>
      </c>
      <c r="V509" s="110">
        <v>5.1038020483251341</v>
      </c>
      <c r="W509" s="110">
        <v>5.5608554003975978</v>
      </c>
      <c r="X509" s="110">
        <v>5.5673030699916923</v>
      </c>
      <c r="Y509" s="110">
        <v>5.0982742788509414</v>
      </c>
      <c r="DA509" s="60" t="s">
        <v>4614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46.083785551544857</v>
      </c>
      <c r="D511" s="118">
        <f t="shared" si="254"/>
        <v>47.96486399265703</v>
      </c>
      <c r="E511" s="118">
        <f t="shared" si="254"/>
        <v>43.531165506382052</v>
      </c>
      <c r="F511" s="118">
        <f t="shared" si="254"/>
        <v>42.630588074079668</v>
      </c>
      <c r="G511" s="118">
        <f t="shared" si="254"/>
        <v>44.682393281129436</v>
      </c>
      <c r="H511" s="118">
        <f t="shared" si="254"/>
        <v>48.141719987475732</v>
      </c>
      <c r="I511" s="118">
        <f t="shared" si="254"/>
        <v>43.432353731137319</v>
      </c>
      <c r="J511" s="118">
        <f t="shared" si="254"/>
        <v>44.054772641931947</v>
      </c>
      <c r="K511" s="118">
        <f t="shared" si="254"/>
        <v>42.117218288519901</v>
      </c>
      <c r="L511" s="118">
        <f t="shared" si="254"/>
        <v>45.586460763366283</v>
      </c>
      <c r="M511" s="118">
        <f t="shared" si="254"/>
        <v>38.727668787972476</v>
      </c>
      <c r="N511" s="118">
        <f t="shared" si="254"/>
        <v>39.295611817384554</v>
      </c>
      <c r="O511" s="118">
        <f t="shared" si="254"/>
        <v>37.532436242790453</v>
      </c>
      <c r="P511" s="118">
        <f t="shared" si="254"/>
        <v>33.517518259746318</v>
      </c>
      <c r="Q511" s="118">
        <f t="shared" si="254"/>
        <v>30.196483750269532</v>
      </c>
      <c r="R511" s="118">
        <f t="shared" ref="R511:V511" si="255">R512+R515+R517+R527</f>
        <v>30.144963593500261</v>
      </c>
      <c r="S511" s="118">
        <f t="shared" si="255"/>
        <v>30.767202758381575</v>
      </c>
      <c r="T511" s="118">
        <f t="shared" si="255"/>
        <v>25.044109669650521</v>
      </c>
      <c r="U511" s="118">
        <f t="shared" si="255"/>
        <v>26.26794602562488</v>
      </c>
      <c r="V511" s="118">
        <f t="shared" si="255"/>
        <v>26.571670861687696</v>
      </c>
      <c r="W511" s="118">
        <f t="shared" ref="W511:Y511" si="256">W512+W515+W517+W527</f>
        <v>20.851323051087366</v>
      </c>
      <c r="X511" s="118">
        <f t="shared" si="256"/>
        <v>16.386959359984647</v>
      </c>
      <c r="Y511" s="118">
        <f t="shared" si="256"/>
        <v>17.051598610442717</v>
      </c>
      <c r="DA511" s="129" t="s">
        <v>4763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42.31954205076034</v>
      </c>
      <c r="D512" s="123">
        <f t="shared" si="257"/>
        <v>43.865378626230957</v>
      </c>
      <c r="E512" s="123">
        <f t="shared" si="257"/>
        <v>40.524829512275524</v>
      </c>
      <c r="F512" s="123">
        <f t="shared" si="257"/>
        <v>38.716832364186033</v>
      </c>
      <c r="G512" s="123">
        <f t="shared" si="257"/>
        <v>40.238945659333105</v>
      </c>
      <c r="H512" s="123">
        <f t="shared" si="257"/>
        <v>43.70166910741596</v>
      </c>
      <c r="I512" s="123">
        <f t="shared" si="257"/>
        <v>39.526739663371416</v>
      </c>
      <c r="J512" s="123">
        <f t="shared" si="257"/>
        <v>40.121619758754427</v>
      </c>
      <c r="K512" s="123">
        <f t="shared" si="257"/>
        <v>39.07735316400781</v>
      </c>
      <c r="L512" s="123">
        <f t="shared" si="257"/>
        <v>42.747176561945707</v>
      </c>
      <c r="M512" s="123">
        <f t="shared" si="257"/>
        <v>36.044387154869732</v>
      </c>
      <c r="N512" s="123">
        <f t="shared" si="257"/>
        <v>35.556337065166574</v>
      </c>
      <c r="O512" s="123">
        <f t="shared" si="257"/>
        <v>34.030980635922319</v>
      </c>
      <c r="P512" s="123">
        <f t="shared" si="257"/>
        <v>29.454964446451768</v>
      </c>
      <c r="Q512" s="123">
        <f t="shared" si="257"/>
        <v>26.40898741427144</v>
      </c>
      <c r="R512" s="123">
        <f t="shared" ref="R512:V512" si="258">SUM(R513:R514)</f>
        <v>26.667334574665777</v>
      </c>
      <c r="S512" s="123">
        <f t="shared" si="258"/>
        <v>26.960325060486959</v>
      </c>
      <c r="T512" s="123">
        <f t="shared" si="258"/>
        <v>22.847112731648252</v>
      </c>
      <c r="U512" s="123">
        <f t="shared" si="258"/>
        <v>21.865449697764433</v>
      </c>
      <c r="V512" s="123">
        <f t="shared" si="258"/>
        <v>21.464808842748685</v>
      </c>
      <c r="W512" s="123">
        <f t="shared" ref="W512:Y512" si="259">SUM(W513:W514)</f>
        <v>19.54227994138245</v>
      </c>
      <c r="X512" s="123">
        <f t="shared" si="259"/>
        <v>15.158622637395391</v>
      </c>
      <c r="Y512" s="123">
        <f t="shared" si="259"/>
        <v>13.095710769247184</v>
      </c>
      <c r="DA512" s="130" t="s">
        <v>4764</v>
      </c>
    </row>
    <row r="513" spans="1:105" ht="12" customHeight="1" x14ac:dyDescent="0.25">
      <c r="A513" s="97" t="s">
        <v>51</v>
      </c>
      <c r="B513" s="99"/>
      <c r="C513" s="99">
        <v>42.31954205076034</v>
      </c>
      <c r="D513" s="99">
        <v>43.865378626230957</v>
      </c>
      <c r="E513" s="99">
        <v>40.524829512275524</v>
      </c>
      <c r="F513" s="99">
        <v>38.716832364186033</v>
      </c>
      <c r="G513" s="99">
        <v>40.238945659333105</v>
      </c>
      <c r="H513" s="99">
        <v>43.70166910741596</v>
      </c>
      <c r="I513" s="99">
        <v>39.526739663371416</v>
      </c>
      <c r="J513" s="99">
        <v>40.121619758754427</v>
      </c>
      <c r="K513" s="99">
        <v>39.07735316400781</v>
      </c>
      <c r="L513" s="99">
        <v>42.747176561945707</v>
      </c>
      <c r="M513" s="99">
        <v>36.044387154869732</v>
      </c>
      <c r="N513" s="99">
        <v>35.556337065166574</v>
      </c>
      <c r="O513" s="99">
        <v>34.030980635922319</v>
      </c>
      <c r="P513" s="99">
        <v>29.454964446451768</v>
      </c>
      <c r="Q513" s="99">
        <v>26.40898741427144</v>
      </c>
      <c r="R513" s="99">
        <v>26.667334574665777</v>
      </c>
      <c r="S513" s="99">
        <v>26.960325060486959</v>
      </c>
      <c r="T513" s="99">
        <v>22.847112731648252</v>
      </c>
      <c r="U513" s="99">
        <v>21.865449697764433</v>
      </c>
      <c r="V513" s="99">
        <v>21.464808842748685</v>
      </c>
      <c r="W513" s="99">
        <v>19.54227994138245</v>
      </c>
      <c r="X513" s="99">
        <v>15.158622637395391</v>
      </c>
      <c r="Y513" s="99">
        <v>13.095710769247184</v>
      </c>
      <c r="DA513" s="63" t="s">
        <v>4765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X514" s="99">
        <v>0</v>
      </c>
      <c r="Y514" s="99">
        <v>0</v>
      </c>
      <c r="DA514" s="63" t="s">
        <v>4766</v>
      </c>
    </row>
    <row r="515" spans="1:105" ht="12" customHeight="1" x14ac:dyDescent="0.25">
      <c r="A515" s="121" t="s">
        <v>92</v>
      </c>
      <c r="B515" s="123"/>
      <c r="C515" s="123">
        <f t="shared" ref="C515:Y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X515" s="123">
        <f t="shared" si="260"/>
        <v>0</v>
      </c>
      <c r="Y515" s="123">
        <f t="shared" si="260"/>
        <v>0</v>
      </c>
      <c r="DA515" s="130" t="s">
        <v>4767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X516" s="99">
        <v>0</v>
      </c>
      <c r="Y516" s="99">
        <v>0</v>
      </c>
      <c r="DA516" s="63" t="s">
        <v>4768</v>
      </c>
    </row>
    <row r="517" spans="1:105" ht="12" customHeight="1" x14ac:dyDescent="0.25">
      <c r="A517" s="121" t="s">
        <v>55</v>
      </c>
      <c r="B517" s="123"/>
      <c r="C517" s="123">
        <v>2.7965639861503919</v>
      </c>
      <c r="D517" s="123">
        <v>3.0870807235255144</v>
      </c>
      <c r="E517" s="123">
        <v>2.148699750703059</v>
      </c>
      <c r="F517" s="123">
        <v>2.7880120367189067</v>
      </c>
      <c r="G517" s="123">
        <v>3.0606501266281816</v>
      </c>
      <c r="H517" s="123">
        <v>3.1777301020819624</v>
      </c>
      <c r="I517" s="123">
        <v>2.7907767397180869</v>
      </c>
      <c r="J517" s="123">
        <v>2.9300237235613928</v>
      </c>
      <c r="K517" s="123">
        <v>2.1841572969871161</v>
      </c>
      <c r="L517" s="123">
        <v>2.0701949158244135</v>
      </c>
      <c r="M517" s="123">
        <v>1.8940358242427673</v>
      </c>
      <c r="N517" s="123">
        <v>2.6324703135552863</v>
      </c>
      <c r="O517" s="123">
        <v>2.4484546759183514</v>
      </c>
      <c r="P517" s="123">
        <v>2.6159228509061045</v>
      </c>
      <c r="Q517" s="123">
        <v>2.473922511284314</v>
      </c>
      <c r="R517" s="123">
        <v>2.303900593562958</v>
      </c>
      <c r="S517" s="123">
        <v>2.6203127435249565</v>
      </c>
      <c r="T517" s="123">
        <v>1.335573542242773</v>
      </c>
      <c r="U517" s="123">
        <v>2.9180281276322217</v>
      </c>
      <c r="V517" s="123">
        <v>3.6522892606017905</v>
      </c>
      <c r="W517" s="123">
        <v>1.1725786761961168</v>
      </c>
      <c r="X517" s="123">
        <v>1.0853098683035833</v>
      </c>
      <c r="Y517" s="123">
        <v>2.7664841816130119</v>
      </c>
      <c r="DA517" s="130" t="s">
        <v>4769</v>
      </c>
    </row>
    <row r="518" spans="1:105" ht="12" customHeight="1" x14ac:dyDescent="0.25">
      <c r="A518" s="97" t="s">
        <v>143</v>
      </c>
      <c r="B518" s="99"/>
      <c r="C518" s="99">
        <v>4.0186254938335066</v>
      </c>
      <c r="D518" s="99">
        <v>4.4224873505530438</v>
      </c>
      <c r="E518" s="99">
        <v>4.4006751380267621</v>
      </c>
      <c r="F518" s="99">
        <v>4.5560739437555764</v>
      </c>
      <c r="G518" s="99">
        <v>4.6316960482131666</v>
      </c>
      <c r="H518" s="99">
        <v>4.8926949596084208</v>
      </c>
      <c r="I518" s="99">
        <v>4.8947071739866628</v>
      </c>
      <c r="J518" s="99">
        <v>5.4475867582490318</v>
      </c>
      <c r="K518" s="99">
        <v>5.4457783166877709</v>
      </c>
      <c r="L518" s="99">
        <v>5.2146933023586994</v>
      </c>
      <c r="M518" s="99">
        <v>4.9715772220035781</v>
      </c>
      <c r="N518" s="99">
        <v>4.8401918962205386</v>
      </c>
      <c r="O518" s="99">
        <v>4.7385262298705015</v>
      </c>
      <c r="P518" s="99">
        <v>4.6600971174420831</v>
      </c>
      <c r="Q518" s="99">
        <v>4.5448226924885047</v>
      </c>
      <c r="R518" s="99">
        <v>4.8099485608996249</v>
      </c>
      <c r="S518" s="99">
        <v>4.9967704417050207</v>
      </c>
      <c r="T518" s="99">
        <v>4.5489883977114038</v>
      </c>
      <c r="U518" s="99">
        <v>4.0912193382175692</v>
      </c>
      <c r="V518" s="99">
        <v>4.1888546640119051</v>
      </c>
      <c r="W518" s="99">
        <v>6.1687423932601719</v>
      </c>
      <c r="X518" s="99">
        <v>5.9443637301709149</v>
      </c>
      <c r="Y518" s="99">
        <v>3.3937405454378688</v>
      </c>
      <c r="DA518" s="63" t="s">
        <v>4770</v>
      </c>
    </row>
    <row r="519" spans="1:105" ht="12" customHeight="1" x14ac:dyDescent="0.25">
      <c r="A519" s="97" t="s">
        <v>124</v>
      </c>
      <c r="B519" s="99"/>
      <c r="C519" s="99">
        <v>3.3899602933254585</v>
      </c>
      <c r="D519" s="99">
        <v>3.3915800710799484</v>
      </c>
      <c r="E519" s="99">
        <v>3.3045467335535377</v>
      </c>
      <c r="F519" s="99">
        <v>3.3225926898887299</v>
      </c>
      <c r="G519" s="99">
        <v>3.5947478096403271</v>
      </c>
      <c r="H519" s="99">
        <v>3.761756698709005</v>
      </c>
      <c r="I519" s="99">
        <v>3.9269545412178894</v>
      </c>
      <c r="J519" s="99">
        <v>4.0116650330293186</v>
      </c>
      <c r="K519" s="99">
        <v>3.8810300677648599</v>
      </c>
      <c r="L519" s="99">
        <v>4.2749536483593822</v>
      </c>
      <c r="M519" s="99">
        <v>4.0408101770902904</v>
      </c>
      <c r="N519" s="99">
        <v>3.7558575472128162</v>
      </c>
      <c r="O519" s="99">
        <v>3.5315187559929955</v>
      </c>
      <c r="P519" s="99">
        <v>3.2226409775323601</v>
      </c>
      <c r="Q519" s="99">
        <v>2.7003172571615224</v>
      </c>
      <c r="R519" s="99">
        <v>2.738023460134078</v>
      </c>
      <c r="S519" s="99">
        <v>2.7519046369599498</v>
      </c>
      <c r="T519" s="99">
        <v>2.5554046428608648</v>
      </c>
      <c r="U519" s="99">
        <v>3.1650300778580722</v>
      </c>
      <c r="V519" s="99">
        <v>4.1522400262492525</v>
      </c>
      <c r="W519" s="99">
        <v>3.780729497444244</v>
      </c>
      <c r="X519" s="99">
        <v>3.7100333429806969</v>
      </c>
      <c r="Y519" s="99">
        <v>2.8150697481032747</v>
      </c>
      <c r="DA519" s="63" t="s">
        <v>4771</v>
      </c>
    </row>
    <row r="520" spans="1:105" ht="12" customHeight="1" x14ac:dyDescent="0.25">
      <c r="A520" s="97" t="s">
        <v>123</v>
      </c>
      <c r="B520" s="99"/>
      <c r="C520" s="99">
        <v>2.091668944002965</v>
      </c>
      <c r="D520" s="99">
        <v>0.62657765857448589</v>
      </c>
      <c r="E520" s="99">
        <v>0.4392306947228668</v>
      </c>
      <c r="F520" s="99">
        <v>1.0546354873976271</v>
      </c>
      <c r="G520" s="99">
        <v>1.0071122234785843</v>
      </c>
      <c r="H520" s="99">
        <v>2.0085465571445704</v>
      </c>
      <c r="I520" s="99">
        <v>0.86334209252885319</v>
      </c>
      <c r="J520" s="99">
        <v>1.4910037731272312</v>
      </c>
      <c r="K520" s="99">
        <v>1.5744096977964173</v>
      </c>
      <c r="L520" s="99">
        <v>2.2756404290064847</v>
      </c>
      <c r="M520" s="99">
        <v>2.8488149814956802</v>
      </c>
      <c r="N520" s="99">
        <v>1.769598398101303</v>
      </c>
      <c r="O520" s="99">
        <v>1.8384410016662858</v>
      </c>
      <c r="P520" s="99">
        <v>1.5695339000907556</v>
      </c>
      <c r="Q520" s="99">
        <v>0.67993197076965695</v>
      </c>
      <c r="R520" s="99">
        <v>0.60804451750720312</v>
      </c>
      <c r="S520" s="99">
        <v>0.38712466913178112</v>
      </c>
      <c r="T520" s="99">
        <v>0.20928488369151296</v>
      </c>
      <c r="U520" s="99">
        <v>1.6175289621915809</v>
      </c>
      <c r="V520" s="99">
        <v>2.4981838221294983</v>
      </c>
      <c r="W520" s="99">
        <v>3.8358925256319512</v>
      </c>
      <c r="X520" s="99">
        <v>2.2759832151365349</v>
      </c>
      <c r="Y520" s="99">
        <v>1.0739827377418958</v>
      </c>
      <c r="DA520" s="63" t="s">
        <v>4772</v>
      </c>
    </row>
    <row r="521" spans="1:105" ht="12" customHeight="1" x14ac:dyDescent="0.25">
      <c r="A521" s="100" t="s">
        <v>50</v>
      </c>
      <c r="B521" s="102"/>
      <c r="C521" s="102">
        <v>2.091668944002965</v>
      </c>
      <c r="D521" s="102">
        <v>0.62657765857448589</v>
      </c>
      <c r="E521" s="102">
        <v>0.4392306947228668</v>
      </c>
      <c r="F521" s="102">
        <v>1.0546354873976271</v>
      </c>
      <c r="G521" s="102">
        <v>1.0071122234785843</v>
      </c>
      <c r="H521" s="102">
        <v>2.0085465571445704</v>
      </c>
      <c r="I521" s="102">
        <v>0.86334209252885319</v>
      </c>
      <c r="J521" s="102">
        <v>1.4910037731272312</v>
      </c>
      <c r="K521" s="102">
        <v>1.5744096977964173</v>
      </c>
      <c r="L521" s="102">
        <v>2.2756404290064847</v>
      </c>
      <c r="M521" s="102">
        <v>2.8488149814956802</v>
      </c>
      <c r="N521" s="102">
        <v>1.769598398101303</v>
      </c>
      <c r="O521" s="102">
        <v>1.8384410016662858</v>
      </c>
      <c r="P521" s="102">
        <v>1.5695339000907556</v>
      </c>
      <c r="Q521" s="102">
        <v>0.67993197076965695</v>
      </c>
      <c r="R521" s="102">
        <v>0.60804451750720312</v>
      </c>
      <c r="S521" s="102">
        <v>0.38712466913178112</v>
      </c>
      <c r="T521" s="102">
        <v>0.20928488369151296</v>
      </c>
      <c r="U521" s="102">
        <v>1.6175289621915809</v>
      </c>
      <c r="V521" s="102">
        <v>2.4981838221294983</v>
      </c>
      <c r="W521" s="102">
        <v>3.8358925256319512</v>
      </c>
      <c r="X521" s="102">
        <v>2.2759832151365349</v>
      </c>
      <c r="Y521" s="102">
        <v>1.0739827377418958</v>
      </c>
      <c r="DA521" s="131" t="s">
        <v>4773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X522" s="105">
        <v>0</v>
      </c>
      <c r="Y522" s="105">
        <v>0</v>
      </c>
      <c r="DA522" s="132" t="s">
        <v>4774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X523" s="102">
        <v>0</v>
      </c>
      <c r="Y523" s="102">
        <v>0</v>
      </c>
      <c r="DA523" s="131" t="s">
        <v>4775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X524" s="105">
        <v>0</v>
      </c>
      <c r="Y524" s="105">
        <v>0</v>
      </c>
      <c r="DA524" s="132" t="s">
        <v>4776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X525" s="99">
        <v>0</v>
      </c>
      <c r="Y525" s="99">
        <v>0</v>
      </c>
      <c r="DA525" s="63" t="s">
        <v>4777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X526" s="99">
        <v>0</v>
      </c>
      <c r="Y526" s="99">
        <v>0</v>
      </c>
      <c r="DA526" s="63" t="s">
        <v>4778</v>
      </c>
    </row>
    <row r="527" spans="1:105" ht="12" customHeight="1" x14ac:dyDescent="0.25">
      <c r="A527" s="121" t="s">
        <v>54</v>
      </c>
      <c r="B527" s="123"/>
      <c r="C527" s="123">
        <v>0.9676795146341296</v>
      </c>
      <c r="D527" s="123">
        <v>1.0124046429005575</v>
      </c>
      <c r="E527" s="123">
        <v>0.85763624340346634</v>
      </c>
      <c r="F527" s="123">
        <v>1.1257436731747323</v>
      </c>
      <c r="G527" s="123">
        <v>1.3827974951681496</v>
      </c>
      <c r="H527" s="123">
        <v>1.2623207779778098</v>
      </c>
      <c r="I527" s="123">
        <v>1.1148373280478219</v>
      </c>
      <c r="J527" s="123">
        <v>1.0031291596161291</v>
      </c>
      <c r="K527" s="123">
        <v>0.85570782752497232</v>
      </c>
      <c r="L527" s="123">
        <v>0.76908928559615919</v>
      </c>
      <c r="M527" s="123">
        <v>0.78924580885997075</v>
      </c>
      <c r="N527" s="123">
        <v>1.1068044386626914</v>
      </c>
      <c r="O527" s="123">
        <v>1.0530009309497856</v>
      </c>
      <c r="P527" s="123">
        <v>1.4466309623884446</v>
      </c>
      <c r="Q527" s="123">
        <v>1.3135738247137791</v>
      </c>
      <c r="R527" s="123">
        <v>1.1737284252715281</v>
      </c>
      <c r="S527" s="123">
        <v>1.1865649543696597</v>
      </c>
      <c r="T527" s="123">
        <v>0.86142339575949456</v>
      </c>
      <c r="U527" s="123">
        <v>1.4844682002282232</v>
      </c>
      <c r="V527" s="123">
        <v>1.4545727583372212</v>
      </c>
      <c r="W527" s="123">
        <v>0.13646443350879778</v>
      </c>
      <c r="X527" s="123">
        <v>0.14302685428567141</v>
      </c>
      <c r="Y527" s="123">
        <v>1.1894036595825204</v>
      </c>
      <c r="DA527" s="130" t="s">
        <v>4779</v>
      </c>
    </row>
    <row r="528" spans="1:105" ht="12" customHeight="1" x14ac:dyDescent="0.25">
      <c r="A528" s="97" t="s">
        <v>51</v>
      </c>
      <c r="B528" s="99"/>
      <c r="C528" s="99">
        <v>2.1809430476383773</v>
      </c>
      <c r="D528" s="99">
        <v>2.7058812125285763</v>
      </c>
      <c r="E528" s="99">
        <v>3.1523074845345396</v>
      </c>
      <c r="F528" s="99">
        <v>3.1229065693220694</v>
      </c>
      <c r="G528" s="99">
        <v>3.1539271169905829</v>
      </c>
      <c r="H528" s="99">
        <v>3.3683308221891202</v>
      </c>
      <c r="I528" s="99">
        <v>3.0143010569564783</v>
      </c>
      <c r="J528" s="99">
        <v>3.2933067179971238</v>
      </c>
      <c r="K528" s="99">
        <v>3.2803542114843922</v>
      </c>
      <c r="L528" s="99">
        <v>3.2682204286327838</v>
      </c>
      <c r="M528" s="99">
        <v>3.0256214299767334</v>
      </c>
      <c r="N528" s="99">
        <v>2.9506583184352961</v>
      </c>
      <c r="O528" s="99">
        <v>2.4951247436063544</v>
      </c>
      <c r="P528" s="99">
        <v>2.5471694409333039</v>
      </c>
      <c r="Q528" s="99">
        <v>2.7825728236074294</v>
      </c>
      <c r="R528" s="99">
        <v>2.8293627378708837</v>
      </c>
      <c r="S528" s="99">
        <v>3.0257787358794936</v>
      </c>
      <c r="T528" s="99">
        <v>2.4164750831476893</v>
      </c>
      <c r="U528" s="99">
        <v>2.597368999700524</v>
      </c>
      <c r="V528" s="99">
        <v>2.7840251024949896</v>
      </c>
      <c r="W528" s="99">
        <v>2.1584366889651361</v>
      </c>
      <c r="X528" s="99">
        <v>2.2475230893729372</v>
      </c>
      <c r="Y528" s="99">
        <v>2.2439485220787181</v>
      </c>
      <c r="DA528" s="63" t="s">
        <v>4780</v>
      </c>
    </row>
    <row r="529" spans="1:105" ht="12" customHeight="1" x14ac:dyDescent="0.25">
      <c r="A529" s="97" t="s">
        <v>50</v>
      </c>
      <c r="B529" s="99"/>
      <c r="C529" s="99">
        <v>1.5268944017174246</v>
      </c>
      <c r="D529" s="99">
        <v>1.6686460747009815</v>
      </c>
      <c r="E529" s="99">
        <v>2.1228810377751084</v>
      </c>
      <c r="F529" s="99">
        <v>2.1184060358514749</v>
      </c>
      <c r="G529" s="99">
        <v>2.0868239874747765</v>
      </c>
      <c r="H529" s="99">
        <v>2.1489710767404078</v>
      </c>
      <c r="I529" s="99">
        <v>2.2028831531795214</v>
      </c>
      <c r="J529" s="99">
        <v>2.289629713458837</v>
      </c>
      <c r="K529" s="99">
        <v>2.1948369434840127</v>
      </c>
      <c r="L529" s="99">
        <v>2.1495844549579659</v>
      </c>
      <c r="M529" s="99">
        <v>2.0288633670789169</v>
      </c>
      <c r="N529" s="99">
        <v>2.0675139410522743</v>
      </c>
      <c r="O529" s="99">
        <v>1.9090344493653046</v>
      </c>
      <c r="P529" s="99">
        <v>1.8902691855531639</v>
      </c>
      <c r="Q529" s="99">
        <v>1.8917644111845739</v>
      </c>
      <c r="R529" s="99">
        <v>2.0134344043201491</v>
      </c>
      <c r="S529" s="99">
        <v>2.0357236576306716</v>
      </c>
      <c r="T529" s="99">
        <v>1.7940321819230916</v>
      </c>
      <c r="U529" s="99">
        <v>2.1383103544587705</v>
      </c>
      <c r="V529" s="99">
        <v>1.9018544492258118</v>
      </c>
      <c r="W529" s="99">
        <v>1.4372292874203632</v>
      </c>
      <c r="X529" s="99">
        <v>1.3813183681909365</v>
      </c>
      <c r="Y529" s="99">
        <v>1.3758077147385537</v>
      </c>
      <c r="DA529" s="63" t="s">
        <v>4781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X530" s="110">
        <v>0</v>
      </c>
      <c r="Y530" s="110">
        <v>0</v>
      </c>
      <c r="DA530" s="60" t="s">
        <v>4782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5291468</v>
      </c>
      <c r="C5" s="120">
        <v>5039629</v>
      </c>
      <c r="D5" s="120">
        <v>4831795</v>
      </c>
      <c r="E5" s="120">
        <v>4619446</v>
      </c>
      <c r="F5" s="120">
        <v>4462452</v>
      </c>
      <c r="G5" s="120">
        <v>4298273</v>
      </c>
      <c r="H5" s="120">
        <v>4105752</v>
      </c>
      <c r="I5" s="120">
        <v>3955407</v>
      </c>
      <c r="J5" s="120">
        <v>3826461</v>
      </c>
      <c r="K5" s="120">
        <v>3664557</v>
      </c>
      <c r="L5" s="120">
        <v>3510386</v>
      </c>
      <c r="M5" s="120">
        <v>3344863</v>
      </c>
      <c r="N5" s="120">
        <v>3232167</v>
      </c>
      <c r="O5" s="120">
        <v>3147080</v>
      </c>
      <c r="P5" s="120">
        <v>3074265</v>
      </c>
      <c r="Q5" s="120">
        <v>3045514</v>
      </c>
      <c r="R5" s="120">
        <v>3039227</v>
      </c>
      <c r="S5" s="120">
        <v>3042518</v>
      </c>
      <c r="T5" s="120">
        <v>3023610</v>
      </c>
      <c r="U5" s="120">
        <v>2975243</v>
      </c>
      <c r="V5" s="120">
        <v>2972840</v>
      </c>
      <c r="W5" s="120">
        <v>2980290</v>
      </c>
      <c r="X5" s="120">
        <v>3055764</v>
      </c>
      <c r="Y5" s="120">
        <v>3041902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74</v>
      </c>
      <c r="B7" s="52">
        <v>5291468</v>
      </c>
      <c r="C7" s="52">
        <v>5039629</v>
      </c>
      <c r="D7" s="52">
        <v>4831795</v>
      </c>
      <c r="E7" s="52">
        <v>4619446</v>
      </c>
      <c r="F7" s="52">
        <v>4462452</v>
      </c>
      <c r="G7" s="52">
        <v>4298273</v>
      </c>
      <c r="H7" s="52">
        <v>4105752</v>
      </c>
      <c r="I7" s="52">
        <v>3955407</v>
      </c>
      <c r="J7" s="52">
        <v>3826461</v>
      </c>
      <c r="K7" s="52">
        <v>3664557</v>
      </c>
      <c r="L7" s="52">
        <v>3510386</v>
      </c>
      <c r="M7" s="52">
        <v>3344863</v>
      </c>
      <c r="N7" s="52">
        <v>3232167</v>
      </c>
      <c r="O7" s="52">
        <v>3147080</v>
      </c>
      <c r="P7" s="52">
        <v>3074265</v>
      </c>
      <c r="Q7" s="52">
        <v>3045514</v>
      </c>
      <c r="R7" s="52">
        <v>3039227</v>
      </c>
      <c r="S7" s="52">
        <v>3042518</v>
      </c>
      <c r="T7" s="52">
        <v>3023610</v>
      </c>
      <c r="U7" s="52">
        <v>2975243</v>
      </c>
      <c r="V7" s="52">
        <v>2972840</v>
      </c>
      <c r="W7" s="52">
        <v>2980290</v>
      </c>
      <c r="X7" s="52">
        <v>3055764</v>
      </c>
      <c r="Y7" s="52">
        <v>3041902</v>
      </c>
      <c r="DA7" s="63" t="s">
        <v>1069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324994</v>
      </c>
      <c r="C9" s="52">
        <v>354516</v>
      </c>
      <c r="D9" s="52">
        <v>387158</v>
      </c>
      <c r="E9" s="52">
        <v>388483</v>
      </c>
      <c r="F9" s="52">
        <v>409223</v>
      </c>
      <c r="G9" s="52">
        <v>474589</v>
      </c>
      <c r="H9" s="52">
        <v>492700</v>
      </c>
      <c r="I9" s="52">
        <v>541948</v>
      </c>
      <c r="J9" s="52">
        <v>606547</v>
      </c>
      <c r="K9" s="52">
        <v>649751</v>
      </c>
      <c r="L9" s="52">
        <v>669838</v>
      </c>
      <c r="M9" s="52">
        <v>687972</v>
      </c>
      <c r="N9" s="52">
        <v>712460</v>
      </c>
      <c r="O9" s="52">
        <v>707299</v>
      </c>
      <c r="P9" s="52">
        <v>710662</v>
      </c>
      <c r="Q9" s="52">
        <v>666736</v>
      </c>
      <c r="R9" s="52">
        <v>644977</v>
      </c>
      <c r="S9" s="52">
        <v>637961</v>
      </c>
      <c r="T9" s="52">
        <v>659551</v>
      </c>
      <c r="U9" s="52">
        <v>677192</v>
      </c>
      <c r="V9" s="52">
        <v>675003</v>
      </c>
      <c r="W9" s="52">
        <v>683447</v>
      </c>
      <c r="X9" s="52">
        <v>727134</v>
      </c>
      <c r="Y9" s="52">
        <v>786457</v>
      </c>
      <c r="DA9" s="63" t="s">
        <v>1070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141</v>
      </c>
      <c r="B11" s="52">
        <v>2816178</v>
      </c>
      <c r="C11" s="52">
        <v>2586452</v>
      </c>
      <c r="D11" s="52">
        <v>2401490</v>
      </c>
      <c r="E11" s="52">
        <v>2257064</v>
      </c>
      <c r="F11" s="52">
        <v>2114823</v>
      </c>
      <c r="G11" s="52">
        <v>1848298</v>
      </c>
      <c r="H11" s="52">
        <v>1550790</v>
      </c>
      <c r="I11" s="52">
        <v>1335785</v>
      </c>
      <c r="J11" s="52">
        <v>1206732</v>
      </c>
      <c r="K11" s="52">
        <v>1091700</v>
      </c>
      <c r="L11" s="52">
        <v>976183</v>
      </c>
      <c r="M11" s="52">
        <v>877468</v>
      </c>
      <c r="N11" s="52">
        <v>795014</v>
      </c>
      <c r="O11" s="52">
        <v>750718</v>
      </c>
      <c r="P11" s="52">
        <v>725669</v>
      </c>
      <c r="Q11" s="52">
        <v>722070</v>
      </c>
      <c r="R11" s="52">
        <v>723912</v>
      </c>
      <c r="S11" s="52">
        <v>727646</v>
      </c>
      <c r="T11" s="52">
        <v>715281</v>
      </c>
      <c r="U11" s="52">
        <v>678271</v>
      </c>
      <c r="V11" s="52">
        <v>671621</v>
      </c>
      <c r="W11" s="52">
        <v>679243</v>
      </c>
      <c r="X11" s="52">
        <v>712399</v>
      </c>
      <c r="Y11" s="52">
        <v>712655</v>
      </c>
      <c r="DA11" s="63" t="s">
        <v>1071</v>
      </c>
    </row>
    <row r="12" spans="1:105" ht="12" customHeight="1" x14ac:dyDescent="0.25">
      <c r="A12" s="97" t="s">
        <v>140</v>
      </c>
      <c r="B12" s="52">
        <v>8223</v>
      </c>
      <c r="C12" s="52">
        <v>7495</v>
      </c>
      <c r="D12" s="52">
        <v>6913</v>
      </c>
      <c r="E12" s="52">
        <v>7843</v>
      </c>
      <c r="F12" s="52">
        <v>7648</v>
      </c>
      <c r="G12" s="52">
        <v>6617</v>
      </c>
      <c r="H12" s="52">
        <v>5296</v>
      </c>
      <c r="I12" s="52">
        <v>4518</v>
      </c>
      <c r="J12" s="52">
        <v>4404</v>
      </c>
      <c r="K12" s="52">
        <v>4684</v>
      </c>
      <c r="L12" s="52">
        <v>5923</v>
      </c>
      <c r="M12" s="52">
        <v>5997</v>
      </c>
      <c r="N12" s="52">
        <v>6597</v>
      </c>
      <c r="O12" s="52">
        <v>7023</v>
      </c>
      <c r="P12" s="52">
        <v>7023</v>
      </c>
      <c r="Q12" s="52">
        <v>7268</v>
      </c>
      <c r="R12" s="52">
        <v>7620</v>
      </c>
      <c r="S12" s="52">
        <v>7855</v>
      </c>
      <c r="T12" s="52">
        <v>7897</v>
      </c>
      <c r="U12" s="52">
        <v>7513</v>
      </c>
      <c r="V12" s="52">
        <v>7723</v>
      </c>
      <c r="W12" s="52">
        <v>8252</v>
      </c>
      <c r="X12" s="52">
        <v>10821</v>
      </c>
      <c r="Y12" s="52">
        <v>10123</v>
      </c>
      <c r="DA12" s="63" t="s">
        <v>1072</v>
      </c>
    </row>
    <row r="13" spans="1:105" ht="12" customHeight="1" x14ac:dyDescent="0.25">
      <c r="A13" s="97" t="s">
        <v>122</v>
      </c>
      <c r="B13" s="52">
        <v>2195752</v>
      </c>
      <c r="C13" s="52">
        <v>2160364</v>
      </c>
      <c r="D13" s="52">
        <v>2122115</v>
      </c>
      <c r="E13" s="52">
        <v>2018301</v>
      </c>
      <c r="F13" s="52">
        <v>1985620</v>
      </c>
      <c r="G13" s="52">
        <v>2040294</v>
      </c>
      <c r="H13" s="52">
        <v>2096585</v>
      </c>
      <c r="I13" s="52">
        <v>2091072</v>
      </c>
      <c r="J13" s="52">
        <v>2020585</v>
      </c>
      <c r="K13" s="52">
        <v>1889374</v>
      </c>
      <c r="L13" s="52">
        <v>1780425</v>
      </c>
      <c r="M13" s="52">
        <v>1671280</v>
      </c>
      <c r="N13" s="52">
        <v>1588437</v>
      </c>
      <c r="O13" s="52">
        <v>1487288</v>
      </c>
      <c r="P13" s="52">
        <v>1407949</v>
      </c>
      <c r="Q13" s="52">
        <v>1365356</v>
      </c>
      <c r="R13" s="52">
        <v>1318440</v>
      </c>
      <c r="S13" s="52">
        <v>1290972</v>
      </c>
      <c r="T13" s="52">
        <v>1262548</v>
      </c>
      <c r="U13" s="52">
        <v>1217315</v>
      </c>
      <c r="V13" s="52">
        <v>1198224</v>
      </c>
      <c r="W13" s="52">
        <v>1127011</v>
      </c>
      <c r="X13" s="52">
        <v>1085555</v>
      </c>
      <c r="Y13" s="52">
        <v>1031288</v>
      </c>
      <c r="DA13" s="63" t="s">
        <v>1073</v>
      </c>
    </row>
    <row r="14" spans="1:105" ht="12" customHeight="1" x14ac:dyDescent="0.25">
      <c r="A14" s="97" t="s">
        <v>121</v>
      </c>
      <c r="B14" s="52">
        <v>271315</v>
      </c>
      <c r="C14" s="52">
        <v>285318</v>
      </c>
      <c r="D14" s="52">
        <v>301277</v>
      </c>
      <c r="E14" s="52">
        <v>336238</v>
      </c>
      <c r="F14" s="52">
        <v>354361</v>
      </c>
      <c r="G14" s="52">
        <v>403064</v>
      </c>
      <c r="H14" s="52">
        <v>453081</v>
      </c>
      <c r="I14" s="52">
        <v>524032</v>
      </c>
      <c r="J14" s="52">
        <v>594740</v>
      </c>
      <c r="K14" s="52">
        <v>678799</v>
      </c>
      <c r="L14" s="52">
        <v>747855</v>
      </c>
      <c r="M14" s="52">
        <v>790118</v>
      </c>
      <c r="N14" s="52">
        <v>842119</v>
      </c>
      <c r="O14" s="52">
        <v>902051</v>
      </c>
      <c r="P14" s="52">
        <v>933624</v>
      </c>
      <c r="Q14" s="52">
        <v>950820</v>
      </c>
      <c r="R14" s="52">
        <v>989255</v>
      </c>
      <c r="S14" s="52">
        <v>1016045</v>
      </c>
      <c r="T14" s="52">
        <v>1037884</v>
      </c>
      <c r="U14" s="52">
        <v>1072144</v>
      </c>
      <c r="V14" s="52">
        <v>1095272</v>
      </c>
      <c r="W14" s="52">
        <v>1165784</v>
      </c>
      <c r="X14" s="52">
        <v>1246989</v>
      </c>
      <c r="Y14" s="52">
        <v>1287836</v>
      </c>
      <c r="DA14" s="63" t="s">
        <v>1074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1842047</v>
      </c>
      <c r="C16" s="52">
        <v>1715705</v>
      </c>
      <c r="D16" s="52">
        <v>1619843</v>
      </c>
      <c r="E16" s="52">
        <v>1524297</v>
      </c>
      <c r="F16" s="52">
        <v>1434354</v>
      </c>
      <c r="G16" s="52">
        <v>1305404</v>
      </c>
      <c r="H16" s="52">
        <v>1145991</v>
      </c>
      <c r="I16" s="52">
        <v>1047898</v>
      </c>
      <c r="J16" s="52">
        <v>1008869</v>
      </c>
      <c r="K16" s="52">
        <v>951990</v>
      </c>
      <c r="L16" s="52">
        <v>890581</v>
      </c>
      <c r="M16" s="52">
        <v>835403</v>
      </c>
      <c r="N16" s="52">
        <v>807226</v>
      </c>
      <c r="O16" s="52">
        <v>777170</v>
      </c>
      <c r="P16" s="52">
        <v>754893</v>
      </c>
      <c r="Q16" s="52">
        <v>725595</v>
      </c>
      <c r="R16" s="52">
        <v>696985</v>
      </c>
      <c r="S16" s="52">
        <v>666412</v>
      </c>
      <c r="T16" s="52">
        <v>627674</v>
      </c>
      <c r="U16" s="52">
        <v>586893</v>
      </c>
      <c r="V16" s="52">
        <v>565998</v>
      </c>
      <c r="W16" s="52">
        <v>564081</v>
      </c>
      <c r="X16" s="52">
        <v>587179</v>
      </c>
      <c r="Y16" s="52">
        <v>606626</v>
      </c>
      <c r="DA16" s="63" t="s">
        <v>1075</v>
      </c>
    </row>
    <row r="17" spans="1:105" ht="12" customHeight="1" x14ac:dyDescent="0.25">
      <c r="A17" s="109" t="s">
        <v>120</v>
      </c>
      <c r="B17" s="36">
        <v>3449421</v>
      </c>
      <c r="C17" s="36">
        <v>3323924</v>
      </c>
      <c r="D17" s="36">
        <v>3211952</v>
      </c>
      <c r="E17" s="36">
        <v>3095149</v>
      </c>
      <c r="F17" s="36">
        <v>3028098</v>
      </c>
      <c r="G17" s="36">
        <v>2992869</v>
      </c>
      <c r="H17" s="36">
        <v>2959761</v>
      </c>
      <c r="I17" s="36">
        <v>2907509</v>
      </c>
      <c r="J17" s="36">
        <v>2817592</v>
      </c>
      <c r="K17" s="36">
        <v>2712567</v>
      </c>
      <c r="L17" s="36">
        <v>2619805</v>
      </c>
      <c r="M17" s="36">
        <v>2509460</v>
      </c>
      <c r="N17" s="36">
        <v>2424941</v>
      </c>
      <c r="O17" s="36">
        <v>2369910</v>
      </c>
      <c r="P17" s="36">
        <v>2319372</v>
      </c>
      <c r="Q17" s="36">
        <v>2319919</v>
      </c>
      <c r="R17" s="36">
        <v>2342242</v>
      </c>
      <c r="S17" s="36">
        <v>2376106</v>
      </c>
      <c r="T17" s="36">
        <v>2395936</v>
      </c>
      <c r="U17" s="36">
        <v>2388350</v>
      </c>
      <c r="V17" s="36">
        <v>2406842</v>
      </c>
      <c r="W17" s="36">
        <v>2416209</v>
      </c>
      <c r="X17" s="36">
        <v>2468585</v>
      </c>
      <c r="Y17" s="36">
        <v>2435276</v>
      </c>
      <c r="DA17" s="60" t="s">
        <v>1076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1148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74</v>
      </c>
      <c r="B21" s="52"/>
      <c r="C21" s="52">
        <v>425657</v>
      </c>
      <c r="D21" s="52">
        <v>422601</v>
      </c>
      <c r="E21" s="52">
        <v>425981</v>
      </c>
      <c r="F21" s="52">
        <v>419642</v>
      </c>
      <c r="G21" s="52">
        <v>434998</v>
      </c>
      <c r="H21" s="52">
        <v>468197</v>
      </c>
      <c r="I21" s="52">
        <v>460866</v>
      </c>
      <c r="J21" s="52">
        <v>438653</v>
      </c>
      <c r="K21" s="52">
        <v>412343</v>
      </c>
      <c r="L21" s="52">
        <v>416956</v>
      </c>
      <c r="M21" s="52">
        <v>441507</v>
      </c>
      <c r="N21" s="52">
        <v>477568</v>
      </c>
      <c r="O21" s="52">
        <v>419905</v>
      </c>
      <c r="P21" s="52">
        <v>137523</v>
      </c>
      <c r="Q21" s="52">
        <v>141649</v>
      </c>
      <c r="R21" s="52">
        <v>189512</v>
      </c>
      <c r="S21" s="52">
        <v>236264</v>
      </c>
      <c r="T21" s="52">
        <v>261195</v>
      </c>
      <c r="U21" s="52">
        <v>262694</v>
      </c>
      <c r="V21" s="52">
        <v>269912</v>
      </c>
      <c r="W21" s="52">
        <v>274811</v>
      </c>
      <c r="X21" s="52">
        <v>273734</v>
      </c>
      <c r="Y21" s="52">
        <v>290097</v>
      </c>
      <c r="DA21" s="63" t="s">
        <v>1149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50778</v>
      </c>
      <c r="D23" s="52">
        <v>50936</v>
      </c>
      <c r="E23" s="52">
        <v>52039</v>
      </c>
      <c r="F23" s="52">
        <v>55878</v>
      </c>
      <c r="G23" s="52">
        <v>66887</v>
      </c>
      <c r="H23" s="52">
        <v>82693</v>
      </c>
      <c r="I23" s="52">
        <v>64714</v>
      </c>
      <c r="J23" s="52">
        <v>53884</v>
      </c>
      <c r="K23" s="52">
        <v>82012</v>
      </c>
      <c r="L23" s="52">
        <v>90794</v>
      </c>
      <c r="M23" s="52">
        <v>89040</v>
      </c>
      <c r="N23" s="52">
        <v>103291</v>
      </c>
      <c r="O23" s="52">
        <v>157709</v>
      </c>
      <c r="P23" s="52">
        <v>102544</v>
      </c>
      <c r="Q23" s="52">
        <v>104883</v>
      </c>
      <c r="R23" s="52">
        <v>104139</v>
      </c>
      <c r="S23" s="52">
        <v>108102</v>
      </c>
      <c r="T23" s="52">
        <v>112626</v>
      </c>
      <c r="U23" s="52">
        <v>113994</v>
      </c>
      <c r="V23" s="52">
        <v>131589</v>
      </c>
      <c r="W23" s="52">
        <v>122685</v>
      </c>
      <c r="X23" s="52">
        <v>102044</v>
      </c>
      <c r="Y23" s="52">
        <v>98200</v>
      </c>
      <c r="DA23" s="63" t="s">
        <v>1150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141</v>
      </c>
      <c r="B25" s="52"/>
      <c r="C25" s="52">
        <v>440083</v>
      </c>
      <c r="D25" s="52">
        <v>440433</v>
      </c>
      <c r="E25" s="52">
        <v>443598</v>
      </c>
      <c r="F25" s="52">
        <v>451658</v>
      </c>
      <c r="G25" s="52">
        <v>472545</v>
      </c>
      <c r="H25" s="52">
        <v>511875</v>
      </c>
      <c r="I25" s="52">
        <v>303524</v>
      </c>
      <c r="J25" s="52">
        <v>218357</v>
      </c>
      <c r="K25" s="52">
        <v>219335</v>
      </c>
      <c r="L25" s="52">
        <v>239584</v>
      </c>
      <c r="M25" s="52">
        <v>244752</v>
      </c>
      <c r="N25" s="52">
        <v>232085</v>
      </c>
      <c r="O25" s="52">
        <v>177859</v>
      </c>
      <c r="P25" s="52">
        <v>91007</v>
      </c>
      <c r="Q25" s="52">
        <v>94400</v>
      </c>
      <c r="R25" s="52">
        <v>107032</v>
      </c>
      <c r="S25" s="52">
        <v>120190</v>
      </c>
      <c r="T25" s="52">
        <v>129705</v>
      </c>
      <c r="U25" s="52">
        <v>131763</v>
      </c>
      <c r="V25" s="52">
        <v>123282</v>
      </c>
      <c r="W25" s="52">
        <v>108775</v>
      </c>
      <c r="X25" s="52">
        <v>95928</v>
      </c>
      <c r="Y25" s="52">
        <v>105142</v>
      </c>
      <c r="DA25" s="63" t="s">
        <v>1151</v>
      </c>
    </row>
    <row r="26" spans="1:105" ht="12" customHeight="1" x14ac:dyDescent="0.25">
      <c r="A26" s="97" t="s">
        <v>140</v>
      </c>
      <c r="B26" s="52"/>
      <c r="C26" s="52">
        <v>1284</v>
      </c>
      <c r="D26" s="52">
        <v>1285</v>
      </c>
      <c r="E26" s="52">
        <v>1292</v>
      </c>
      <c r="F26" s="52">
        <v>1322</v>
      </c>
      <c r="G26" s="52">
        <v>1448</v>
      </c>
      <c r="H26" s="52">
        <v>1747</v>
      </c>
      <c r="I26" s="52">
        <v>1321</v>
      </c>
      <c r="J26" s="52">
        <v>881</v>
      </c>
      <c r="K26" s="52">
        <v>506</v>
      </c>
      <c r="L26" s="52">
        <v>743</v>
      </c>
      <c r="M26" s="52">
        <v>1128</v>
      </c>
      <c r="N26" s="52">
        <v>1134</v>
      </c>
      <c r="O26" s="52">
        <v>1221</v>
      </c>
      <c r="P26" s="52">
        <v>703</v>
      </c>
      <c r="Q26" s="52">
        <v>768</v>
      </c>
      <c r="R26" s="52">
        <v>859</v>
      </c>
      <c r="S26" s="52">
        <v>1098</v>
      </c>
      <c r="T26" s="52">
        <v>1324</v>
      </c>
      <c r="U26" s="52">
        <v>1352</v>
      </c>
      <c r="V26" s="52">
        <v>1429</v>
      </c>
      <c r="W26" s="52">
        <v>1262</v>
      </c>
      <c r="X26" s="52">
        <v>1102</v>
      </c>
      <c r="Y26" s="52">
        <v>1117</v>
      </c>
      <c r="DA26" s="63" t="s">
        <v>1152</v>
      </c>
    </row>
    <row r="27" spans="1:105" ht="12" customHeight="1" x14ac:dyDescent="0.25">
      <c r="A27" s="97" t="s">
        <v>122</v>
      </c>
      <c r="B27" s="52"/>
      <c r="C27" s="52">
        <v>344187</v>
      </c>
      <c r="D27" s="52">
        <v>343543</v>
      </c>
      <c r="E27" s="52">
        <v>348347</v>
      </c>
      <c r="F27" s="52">
        <v>358044</v>
      </c>
      <c r="G27" s="52">
        <v>380977</v>
      </c>
      <c r="H27" s="52">
        <v>416668</v>
      </c>
      <c r="I27" s="52">
        <v>267137</v>
      </c>
      <c r="J27" s="52">
        <v>273647</v>
      </c>
      <c r="K27" s="52">
        <v>310411</v>
      </c>
      <c r="L27" s="52">
        <v>319399</v>
      </c>
      <c r="M27" s="52">
        <v>337319</v>
      </c>
      <c r="N27" s="52">
        <v>387478</v>
      </c>
      <c r="O27" s="52">
        <v>375092</v>
      </c>
      <c r="P27" s="52">
        <v>204696</v>
      </c>
      <c r="Q27" s="52">
        <v>206684</v>
      </c>
      <c r="R27" s="52">
        <v>210814</v>
      </c>
      <c r="S27" s="52">
        <v>219489</v>
      </c>
      <c r="T27" s="52">
        <v>236522</v>
      </c>
      <c r="U27" s="52">
        <v>236908</v>
      </c>
      <c r="V27" s="52">
        <v>236020</v>
      </c>
      <c r="W27" s="52">
        <v>201121</v>
      </c>
      <c r="X27" s="52">
        <v>164933</v>
      </c>
      <c r="Y27" s="52">
        <v>178975</v>
      </c>
      <c r="DA27" s="63" t="s">
        <v>1153</v>
      </c>
    </row>
    <row r="28" spans="1:105" ht="12" customHeight="1" x14ac:dyDescent="0.25">
      <c r="A28" s="97" t="s">
        <v>121</v>
      </c>
      <c r="B28" s="52"/>
      <c r="C28" s="52">
        <v>42409</v>
      </c>
      <c r="D28" s="52">
        <v>42498</v>
      </c>
      <c r="E28" s="52">
        <v>43277</v>
      </c>
      <c r="F28" s="52">
        <v>45420</v>
      </c>
      <c r="G28" s="52">
        <v>49997</v>
      </c>
      <c r="H28" s="52">
        <v>59103</v>
      </c>
      <c r="I28" s="52">
        <v>44262</v>
      </c>
      <c r="J28" s="52">
        <v>58098</v>
      </c>
      <c r="K28" s="52">
        <v>67877</v>
      </c>
      <c r="L28" s="52">
        <v>77187</v>
      </c>
      <c r="M28" s="52">
        <v>90679</v>
      </c>
      <c r="N28" s="52">
        <v>106326</v>
      </c>
      <c r="O28" s="52">
        <v>123972</v>
      </c>
      <c r="P28" s="52">
        <v>99629</v>
      </c>
      <c r="Q28" s="52">
        <v>124268</v>
      </c>
      <c r="R28" s="52">
        <v>141649</v>
      </c>
      <c r="S28" s="52">
        <v>153287</v>
      </c>
      <c r="T28" s="52">
        <v>154853</v>
      </c>
      <c r="U28" s="52">
        <v>154667</v>
      </c>
      <c r="V28" s="52">
        <v>163819</v>
      </c>
      <c r="W28" s="52">
        <v>166793</v>
      </c>
      <c r="X28" s="52">
        <v>158720</v>
      </c>
      <c r="Y28" s="52">
        <v>176007</v>
      </c>
      <c r="DA28" s="63" t="s">
        <v>1154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288150</v>
      </c>
      <c r="D30" s="52">
        <v>288110</v>
      </c>
      <c r="E30" s="52">
        <v>290955</v>
      </c>
      <c r="F30" s="52">
        <v>295995</v>
      </c>
      <c r="G30" s="52">
        <v>311436</v>
      </c>
      <c r="H30" s="52">
        <v>338947</v>
      </c>
      <c r="I30" s="52">
        <v>204555</v>
      </c>
      <c r="J30" s="52">
        <v>160652</v>
      </c>
      <c r="K30" s="52">
        <v>165764</v>
      </c>
      <c r="L30" s="52">
        <v>179522</v>
      </c>
      <c r="M30" s="52">
        <v>183610</v>
      </c>
      <c r="N30" s="52">
        <v>189972</v>
      </c>
      <c r="O30" s="52">
        <v>167173</v>
      </c>
      <c r="P30" s="52">
        <v>95951</v>
      </c>
      <c r="Q30" s="52">
        <v>106316</v>
      </c>
      <c r="R30" s="52">
        <v>118593</v>
      </c>
      <c r="S30" s="52">
        <v>120319</v>
      </c>
      <c r="T30" s="52">
        <v>126958</v>
      </c>
      <c r="U30" s="52">
        <v>124625</v>
      </c>
      <c r="V30" s="52">
        <v>121446</v>
      </c>
      <c r="W30" s="52">
        <v>101408</v>
      </c>
      <c r="X30" s="52">
        <v>83866</v>
      </c>
      <c r="Y30" s="52">
        <v>85470</v>
      </c>
      <c r="DA30" s="63" t="s">
        <v>1155</v>
      </c>
    </row>
    <row r="31" spans="1:105" ht="12" customHeight="1" x14ac:dyDescent="0.25">
      <c r="A31" s="109" t="s">
        <v>120</v>
      </c>
      <c r="B31" s="36"/>
      <c r="C31" s="36">
        <v>539808</v>
      </c>
      <c r="D31" s="36">
        <v>539658</v>
      </c>
      <c r="E31" s="36">
        <v>545556</v>
      </c>
      <c r="F31" s="36">
        <v>560457</v>
      </c>
      <c r="G31" s="36">
        <v>593538</v>
      </c>
      <c r="H31" s="36">
        <v>650447</v>
      </c>
      <c r="I31" s="36">
        <v>411698</v>
      </c>
      <c r="J31" s="36">
        <v>390225</v>
      </c>
      <c r="K31" s="36">
        <v>432423</v>
      </c>
      <c r="L31" s="36">
        <v>457404</v>
      </c>
      <c r="M31" s="36">
        <v>490293</v>
      </c>
      <c r="N31" s="36">
        <v>537145</v>
      </c>
      <c r="O31" s="36">
        <v>510978</v>
      </c>
      <c r="P31" s="36">
        <v>300097</v>
      </c>
      <c r="Q31" s="36">
        <v>319798</v>
      </c>
      <c r="R31" s="36">
        <v>341815</v>
      </c>
      <c r="S31" s="36">
        <v>373809</v>
      </c>
      <c r="T31" s="36">
        <v>395565</v>
      </c>
      <c r="U31" s="36">
        <v>400037</v>
      </c>
      <c r="V31" s="36">
        <v>403176</v>
      </c>
      <c r="W31" s="36">
        <v>376689</v>
      </c>
      <c r="X31" s="36">
        <v>337285</v>
      </c>
      <c r="Y31" s="36">
        <v>375245</v>
      </c>
      <c r="DA31" s="60" t="s">
        <v>1156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1235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74</v>
      </c>
      <c r="B35" s="52"/>
      <c r="C35" s="52">
        <v>173818</v>
      </c>
      <c r="D35" s="52">
        <v>214767</v>
      </c>
      <c r="E35" s="52">
        <v>213632</v>
      </c>
      <c r="F35" s="52">
        <v>262648</v>
      </c>
      <c r="G35" s="52">
        <v>270819</v>
      </c>
      <c r="H35" s="52">
        <v>275676</v>
      </c>
      <c r="I35" s="52">
        <v>310521</v>
      </c>
      <c r="J35" s="52">
        <v>309707</v>
      </c>
      <c r="K35" s="52">
        <v>250439</v>
      </c>
      <c r="L35" s="52">
        <v>262785</v>
      </c>
      <c r="M35" s="52">
        <v>275984</v>
      </c>
      <c r="N35" s="52">
        <v>364872</v>
      </c>
      <c r="O35" s="52">
        <v>334818</v>
      </c>
      <c r="P35" s="52">
        <v>64708</v>
      </c>
      <c r="Q35" s="52">
        <v>112898</v>
      </c>
      <c r="R35" s="52">
        <v>183225</v>
      </c>
      <c r="S35" s="52">
        <v>239555</v>
      </c>
      <c r="T35" s="52">
        <v>242287</v>
      </c>
      <c r="U35" s="52">
        <v>214327</v>
      </c>
      <c r="V35" s="52">
        <v>267509</v>
      </c>
      <c r="W35" s="52">
        <v>282261</v>
      </c>
      <c r="X35" s="52">
        <v>349208</v>
      </c>
      <c r="Y35" s="52">
        <v>276235</v>
      </c>
      <c r="DA35" s="63" t="s">
        <v>1236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80300</v>
      </c>
      <c r="D37" s="52">
        <v>83578</v>
      </c>
      <c r="E37" s="52">
        <v>53364</v>
      </c>
      <c r="F37" s="52">
        <v>76618</v>
      </c>
      <c r="G37" s="52">
        <v>132253</v>
      </c>
      <c r="H37" s="52">
        <v>100804</v>
      </c>
      <c r="I37" s="52">
        <v>113962</v>
      </c>
      <c r="J37" s="52">
        <v>118483</v>
      </c>
      <c r="K37" s="52">
        <v>125216</v>
      </c>
      <c r="L37" s="52">
        <v>110881</v>
      </c>
      <c r="M37" s="52">
        <v>107174</v>
      </c>
      <c r="N37" s="52">
        <v>127779</v>
      </c>
      <c r="O37" s="52">
        <v>152548</v>
      </c>
      <c r="P37" s="52">
        <v>105907</v>
      </c>
      <c r="Q37" s="52">
        <v>60957</v>
      </c>
      <c r="R37" s="52">
        <v>82380</v>
      </c>
      <c r="S37" s="52">
        <v>101086</v>
      </c>
      <c r="T37" s="52">
        <v>134216</v>
      </c>
      <c r="U37" s="52">
        <v>131635</v>
      </c>
      <c r="V37" s="52">
        <v>129400</v>
      </c>
      <c r="W37" s="52">
        <v>131129</v>
      </c>
      <c r="X37" s="52">
        <v>145731</v>
      </c>
      <c r="Y37" s="52">
        <v>157523</v>
      </c>
      <c r="DA37" s="63" t="s">
        <v>1237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141</v>
      </c>
      <c r="B39" s="52"/>
      <c r="C39" s="52">
        <v>210357</v>
      </c>
      <c r="D39" s="52">
        <v>255471</v>
      </c>
      <c r="E39" s="52">
        <v>299172</v>
      </c>
      <c r="F39" s="52">
        <v>309417</v>
      </c>
      <c r="G39" s="52">
        <v>206020</v>
      </c>
      <c r="H39" s="52">
        <v>214367</v>
      </c>
      <c r="I39" s="52">
        <v>88519</v>
      </c>
      <c r="J39" s="52">
        <v>89304</v>
      </c>
      <c r="K39" s="52">
        <v>104303</v>
      </c>
      <c r="L39" s="52">
        <v>124067</v>
      </c>
      <c r="M39" s="52">
        <v>146037</v>
      </c>
      <c r="N39" s="52">
        <v>149631</v>
      </c>
      <c r="O39" s="52">
        <v>133563</v>
      </c>
      <c r="P39" s="52">
        <v>65958</v>
      </c>
      <c r="Q39" s="52">
        <v>90801</v>
      </c>
      <c r="R39" s="52">
        <v>108874</v>
      </c>
      <c r="S39" s="52">
        <v>123924</v>
      </c>
      <c r="T39" s="52">
        <v>117340</v>
      </c>
      <c r="U39" s="52">
        <v>94753</v>
      </c>
      <c r="V39" s="52">
        <v>116632</v>
      </c>
      <c r="W39" s="52">
        <v>116397</v>
      </c>
      <c r="X39" s="52">
        <v>129084</v>
      </c>
      <c r="Y39" s="52">
        <v>105398</v>
      </c>
      <c r="DA39" s="63" t="s">
        <v>1238</v>
      </c>
    </row>
    <row r="40" spans="1:105" ht="12" customHeight="1" x14ac:dyDescent="0.25">
      <c r="A40" s="97" t="s">
        <v>140</v>
      </c>
      <c r="B40" s="52"/>
      <c r="C40" s="52">
        <v>556</v>
      </c>
      <c r="D40" s="52">
        <v>703</v>
      </c>
      <c r="E40" s="52">
        <v>2222</v>
      </c>
      <c r="F40" s="52">
        <v>1127</v>
      </c>
      <c r="G40" s="52">
        <v>417</v>
      </c>
      <c r="H40" s="52">
        <v>426</v>
      </c>
      <c r="I40" s="52">
        <v>543</v>
      </c>
      <c r="J40" s="52">
        <v>767</v>
      </c>
      <c r="K40" s="52">
        <v>786</v>
      </c>
      <c r="L40" s="52">
        <v>1982</v>
      </c>
      <c r="M40" s="52">
        <v>1202</v>
      </c>
      <c r="N40" s="52">
        <v>1734</v>
      </c>
      <c r="O40" s="52">
        <v>1647</v>
      </c>
      <c r="P40" s="52">
        <v>703</v>
      </c>
      <c r="Q40" s="52">
        <v>1013</v>
      </c>
      <c r="R40" s="52">
        <v>1211</v>
      </c>
      <c r="S40" s="52">
        <v>1333</v>
      </c>
      <c r="T40" s="52">
        <v>1366</v>
      </c>
      <c r="U40" s="52">
        <v>968</v>
      </c>
      <c r="V40" s="52">
        <v>1639</v>
      </c>
      <c r="W40" s="52">
        <v>1791</v>
      </c>
      <c r="X40" s="52">
        <v>3671</v>
      </c>
      <c r="Y40" s="52">
        <v>419</v>
      </c>
      <c r="DA40" s="63" t="s">
        <v>1239</v>
      </c>
    </row>
    <row r="41" spans="1:105" ht="12" customHeight="1" x14ac:dyDescent="0.25">
      <c r="A41" s="97" t="s">
        <v>122</v>
      </c>
      <c r="B41" s="52"/>
      <c r="C41" s="52">
        <v>308799</v>
      </c>
      <c r="D41" s="52">
        <v>305294</v>
      </c>
      <c r="E41" s="52">
        <v>244533</v>
      </c>
      <c r="F41" s="52">
        <v>325363</v>
      </c>
      <c r="G41" s="52">
        <v>435651</v>
      </c>
      <c r="H41" s="52">
        <v>472959</v>
      </c>
      <c r="I41" s="52">
        <v>261624</v>
      </c>
      <c r="J41" s="52">
        <v>203160</v>
      </c>
      <c r="K41" s="52">
        <v>179200</v>
      </c>
      <c r="L41" s="52">
        <v>210450</v>
      </c>
      <c r="M41" s="52">
        <v>228174</v>
      </c>
      <c r="N41" s="52">
        <v>304635</v>
      </c>
      <c r="O41" s="52">
        <v>273943</v>
      </c>
      <c r="P41" s="52">
        <v>125357</v>
      </c>
      <c r="Q41" s="52">
        <v>164091</v>
      </c>
      <c r="R41" s="52">
        <v>163898</v>
      </c>
      <c r="S41" s="52">
        <v>192021</v>
      </c>
      <c r="T41" s="52">
        <v>208098</v>
      </c>
      <c r="U41" s="52">
        <v>191675</v>
      </c>
      <c r="V41" s="52">
        <v>216929</v>
      </c>
      <c r="W41" s="52">
        <v>129908</v>
      </c>
      <c r="X41" s="52">
        <v>123477</v>
      </c>
      <c r="Y41" s="52">
        <v>124708</v>
      </c>
      <c r="DA41" s="63" t="s">
        <v>1240</v>
      </c>
    </row>
    <row r="42" spans="1:105" ht="12" customHeight="1" x14ac:dyDescent="0.25">
      <c r="A42" s="97" t="s">
        <v>121</v>
      </c>
      <c r="B42" s="52"/>
      <c r="C42" s="52">
        <v>56412</v>
      </c>
      <c r="D42" s="52">
        <v>58457</v>
      </c>
      <c r="E42" s="52">
        <v>78238</v>
      </c>
      <c r="F42" s="52">
        <v>63543</v>
      </c>
      <c r="G42" s="52">
        <v>98700</v>
      </c>
      <c r="H42" s="52">
        <v>109120</v>
      </c>
      <c r="I42" s="52">
        <v>115213</v>
      </c>
      <c r="J42" s="52">
        <v>128806</v>
      </c>
      <c r="K42" s="52">
        <v>151936</v>
      </c>
      <c r="L42" s="52">
        <v>146243</v>
      </c>
      <c r="M42" s="52">
        <v>132942</v>
      </c>
      <c r="N42" s="52">
        <v>158327</v>
      </c>
      <c r="O42" s="52">
        <v>183904</v>
      </c>
      <c r="P42" s="52">
        <v>131202</v>
      </c>
      <c r="Q42" s="52">
        <v>141464</v>
      </c>
      <c r="R42" s="52">
        <v>180084</v>
      </c>
      <c r="S42" s="52">
        <v>180077</v>
      </c>
      <c r="T42" s="52">
        <v>176692</v>
      </c>
      <c r="U42" s="52">
        <v>188927</v>
      </c>
      <c r="V42" s="52">
        <v>186947</v>
      </c>
      <c r="W42" s="52">
        <v>237305</v>
      </c>
      <c r="X42" s="52">
        <v>239925</v>
      </c>
      <c r="Y42" s="52">
        <v>216854</v>
      </c>
      <c r="DA42" s="63" t="s">
        <v>1241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161808</v>
      </c>
      <c r="D44" s="52">
        <v>192248</v>
      </c>
      <c r="E44" s="52">
        <v>195409</v>
      </c>
      <c r="F44" s="52">
        <v>206052</v>
      </c>
      <c r="G44" s="52">
        <v>182486</v>
      </c>
      <c r="H44" s="52">
        <v>179534</v>
      </c>
      <c r="I44" s="52">
        <v>106462</v>
      </c>
      <c r="J44" s="52">
        <v>121623</v>
      </c>
      <c r="K44" s="52">
        <v>108885</v>
      </c>
      <c r="L44" s="52">
        <v>118113</v>
      </c>
      <c r="M44" s="52">
        <v>128432</v>
      </c>
      <c r="N44" s="52">
        <v>161795</v>
      </c>
      <c r="O44" s="52">
        <v>137117</v>
      </c>
      <c r="P44" s="52">
        <v>73674</v>
      </c>
      <c r="Q44" s="52">
        <v>77018</v>
      </c>
      <c r="R44" s="52">
        <v>89983</v>
      </c>
      <c r="S44" s="52">
        <v>89746</v>
      </c>
      <c r="T44" s="52">
        <v>88220</v>
      </c>
      <c r="U44" s="52">
        <v>83844</v>
      </c>
      <c r="V44" s="52">
        <v>100551</v>
      </c>
      <c r="W44" s="52">
        <v>99491</v>
      </c>
      <c r="X44" s="52">
        <v>106964</v>
      </c>
      <c r="Y44" s="52">
        <v>104917</v>
      </c>
      <c r="DA44" s="63" t="s">
        <v>1242</v>
      </c>
    </row>
    <row r="45" spans="1:105" ht="12" customHeight="1" x14ac:dyDescent="0.25">
      <c r="A45" s="109" t="s">
        <v>120</v>
      </c>
      <c r="B45" s="36"/>
      <c r="C45" s="36">
        <v>414311</v>
      </c>
      <c r="D45" s="36">
        <v>427686</v>
      </c>
      <c r="E45" s="36">
        <v>428753</v>
      </c>
      <c r="F45" s="36">
        <v>493406</v>
      </c>
      <c r="G45" s="36">
        <v>558309</v>
      </c>
      <c r="H45" s="36">
        <v>617339</v>
      </c>
      <c r="I45" s="36">
        <v>359446</v>
      </c>
      <c r="J45" s="36">
        <v>300308</v>
      </c>
      <c r="K45" s="36">
        <v>327398</v>
      </c>
      <c r="L45" s="36">
        <v>364642</v>
      </c>
      <c r="M45" s="36">
        <v>379948</v>
      </c>
      <c r="N45" s="36">
        <v>452626</v>
      </c>
      <c r="O45" s="36">
        <v>455947</v>
      </c>
      <c r="P45" s="36">
        <v>249559</v>
      </c>
      <c r="Q45" s="36">
        <v>320345</v>
      </c>
      <c r="R45" s="36">
        <v>364138</v>
      </c>
      <c r="S45" s="36">
        <v>407673</v>
      </c>
      <c r="T45" s="36">
        <v>415395</v>
      </c>
      <c r="U45" s="36">
        <v>392451</v>
      </c>
      <c r="V45" s="36">
        <v>421668</v>
      </c>
      <c r="W45" s="36">
        <v>386056</v>
      </c>
      <c r="X45" s="36">
        <v>389661</v>
      </c>
      <c r="Y45" s="36">
        <v>341936</v>
      </c>
      <c r="DA45" s="60" t="s">
        <v>1243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1322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74</v>
      </c>
      <c r="B49" s="52"/>
      <c r="C49" s="52">
        <v>59395</v>
      </c>
      <c r="D49" s="52">
        <v>77209</v>
      </c>
      <c r="E49" s="52">
        <v>82217</v>
      </c>
      <c r="F49" s="52">
        <v>103143</v>
      </c>
      <c r="G49" s="52">
        <v>99871</v>
      </c>
      <c r="H49" s="52">
        <v>112243</v>
      </c>
      <c r="I49" s="52">
        <v>122957</v>
      </c>
      <c r="J49" s="52">
        <v>131553</v>
      </c>
      <c r="K49" s="52">
        <v>90412</v>
      </c>
      <c r="L49" s="52">
        <v>89937</v>
      </c>
      <c r="M49" s="52">
        <v>92095</v>
      </c>
      <c r="N49" s="52">
        <v>116042</v>
      </c>
      <c r="O49" s="52">
        <v>99971</v>
      </c>
      <c r="P49" s="52">
        <v>36593</v>
      </c>
      <c r="Q49" s="52">
        <v>52918</v>
      </c>
      <c r="R49" s="52">
        <v>67464</v>
      </c>
      <c r="S49" s="52">
        <v>73376</v>
      </c>
      <c r="T49" s="52">
        <v>75265</v>
      </c>
      <c r="U49" s="52">
        <v>67321</v>
      </c>
      <c r="V49" s="52">
        <v>82435</v>
      </c>
      <c r="W49" s="52">
        <v>84155</v>
      </c>
      <c r="X49" s="52">
        <v>114756</v>
      </c>
      <c r="Y49" s="52">
        <v>98355</v>
      </c>
      <c r="DA49" s="63" t="s">
        <v>1323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4809</v>
      </c>
      <c r="D51" s="52">
        <v>12881</v>
      </c>
      <c r="E51" s="52">
        <v>16264</v>
      </c>
      <c r="F51" s="52">
        <v>24904</v>
      </c>
      <c r="G51" s="52">
        <v>31323</v>
      </c>
      <c r="H51" s="52">
        <v>21662</v>
      </c>
      <c r="I51" s="52">
        <v>34573</v>
      </c>
      <c r="J51" s="52">
        <v>37756</v>
      </c>
      <c r="K51" s="52">
        <v>21474</v>
      </c>
      <c r="L51" s="52">
        <v>16724</v>
      </c>
      <c r="M51" s="52">
        <v>15754</v>
      </c>
      <c r="N51" s="52">
        <v>29224</v>
      </c>
      <c r="O51" s="52">
        <v>19664</v>
      </c>
      <c r="P51" s="52">
        <v>3716</v>
      </c>
      <c r="Q51" s="52">
        <v>2823</v>
      </c>
      <c r="R51" s="52">
        <v>9020</v>
      </c>
      <c r="S51" s="52">
        <v>9826</v>
      </c>
      <c r="T51" s="52">
        <v>18698</v>
      </c>
      <c r="U51" s="52">
        <v>14551</v>
      </c>
      <c r="V51" s="52">
        <v>12447</v>
      </c>
      <c r="W51" s="52">
        <v>9743</v>
      </c>
      <c r="X51" s="52">
        <v>17159</v>
      </c>
      <c r="Y51" s="52">
        <v>13738</v>
      </c>
      <c r="DA51" s="63" t="s">
        <v>1324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141</v>
      </c>
      <c r="B53" s="52"/>
      <c r="C53" s="52">
        <v>18033</v>
      </c>
      <c r="D53" s="52">
        <v>31800</v>
      </c>
      <c r="E53" s="52">
        <v>42864</v>
      </c>
      <c r="F53" s="52">
        <v>49086</v>
      </c>
      <c r="G53" s="52">
        <v>27282</v>
      </c>
      <c r="H53" s="52">
        <v>30247</v>
      </c>
      <c r="I53" s="52">
        <v>26782</v>
      </c>
      <c r="J53" s="52">
        <v>31639</v>
      </c>
      <c r="K53" s="52">
        <v>22542</v>
      </c>
      <c r="L53" s="52">
        <v>21051</v>
      </c>
      <c r="M53" s="52">
        <v>26526</v>
      </c>
      <c r="N53" s="52">
        <v>30147</v>
      </c>
      <c r="O53" s="52">
        <v>22689</v>
      </c>
      <c r="P53" s="52">
        <v>3249</v>
      </c>
      <c r="Q53" s="52">
        <v>10993</v>
      </c>
      <c r="R53" s="52">
        <v>13176</v>
      </c>
      <c r="S53" s="52">
        <v>17970</v>
      </c>
      <c r="T53" s="52">
        <v>16654</v>
      </c>
      <c r="U53" s="52">
        <v>12335</v>
      </c>
      <c r="V53" s="52">
        <v>18279</v>
      </c>
      <c r="W53" s="52">
        <v>20198</v>
      </c>
      <c r="X53" s="52">
        <v>31488</v>
      </c>
      <c r="Y53" s="52">
        <v>24779</v>
      </c>
      <c r="DA53" s="63" t="s">
        <v>1325</v>
      </c>
    </row>
    <row r="54" spans="1:105" ht="12" customHeight="1" x14ac:dyDescent="0.25">
      <c r="A54" s="108" t="s">
        <v>140</v>
      </c>
      <c r="B54" s="52"/>
      <c r="C54" s="52">
        <v>112</v>
      </c>
      <c r="D54" s="52">
        <v>125</v>
      </c>
      <c r="E54" s="52">
        <v>424</v>
      </c>
      <c r="F54" s="52">
        <v>184</v>
      </c>
      <c r="G54" s="52">
        <v>50</v>
      </c>
      <c r="H54" s="52">
        <v>51</v>
      </c>
      <c r="I54" s="52">
        <v>168</v>
      </c>
      <c r="J54" s="52">
        <v>281</v>
      </c>
      <c r="K54" s="52">
        <v>151</v>
      </c>
      <c r="L54" s="52">
        <v>173</v>
      </c>
      <c r="M54" s="52">
        <v>224</v>
      </c>
      <c r="N54" s="52">
        <v>407</v>
      </c>
      <c r="O54" s="52">
        <v>328</v>
      </c>
      <c r="P54" s="52">
        <v>74</v>
      </c>
      <c r="Q54" s="52">
        <v>112</v>
      </c>
      <c r="R54" s="52">
        <v>155</v>
      </c>
      <c r="S54" s="52">
        <v>203</v>
      </c>
      <c r="T54" s="52">
        <v>210</v>
      </c>
      <c r="U54" s="52">
        <v>130</v>
      </c>
      <c r="V54" s="52">
        <v>197</v>
      </c>
      <c r="W54" s="52">
        <v>327</v>
      </c>
      <c r="X54" s="52">
        <v>937</v>
      </c>
      <c r="Y54" s="52">
        <v>132</v>
      </c>
      <c r="DA54" s="63" t="s">
        <v>1326</v>
      </c>
    </row>
    <row r="55" spans="1:105" ht="12" customHeight="1" x14ac:dyDescent="0.25">
      <c r="A55" s="108" t="s">
        <v>122</v>
      </c>
      <c r="B55" s="52"/>
      <c r="C55" s="52">
        <v>33371</v>
      </c>
      <c r="D55" s="52">
        <v>35159</v>
      </c>
      <c r="E55" s="52">
        <v>26376</v>
      </c>
      <c r="F55" s="52">
        <v>43483</v>
      </c>
      <c r="G55" s="52">
        <v>58488</v>
      </c>
      <c r="H55" s="52">
        <v>66129</v>
      </c>
      <c r="I55" s="52">
        <v>67247</v>
      </c>
      <c r="J55" s="52">
        <v>59359</v>
      </c>
      <c r="K55" s="52">
        <v>36628</v>
      </c>
      <c r="L55" s="52">
        <v>39510</v>
      </c>
      <c r="M55" s="52">
        <v>40628</v>
      </c>
      <c r="N55" s="52">
        <v>55207</v>
      </c>
      <c r="O55" s="52">
        <v>46287</v>
      </c>
      <c r="P55" s="52">
        <v>15029</v>
      </c>
      <c r="Q55" s="52">
        <v>20256</v>
      </c>
      <c r="R55" s="52">
        <v>26777</v>
      </c>
      <c r="S55" s="52">
        <v>28566</v>
      </c>
      <c r="T55" s="52">
        <v>31170</v>
      </c>
      <c r="U55" s="52">
        <v>27087</v>
      </c>
      <c r="V55" s="52">
        <v>34757</v>
      </c>
      <c r="W55" s="52">
        <v>26375</v>
      </c>
      <c r="X55" s="52">
        <v>26821</v>
      </c>
      <c r="Y55" s="52">
        <v>25193</v>
      </c>
      <c r="DA55" s="63" t="s">
        <v>1327</v>
      </c>
    </row>
    <row r="56" spans="1:105" ht="12" customHeight="1" x14ac:dyDescent="0.25">
      <c r="A56" s="108" t="s">
        <v>121</v>
      </c>
      <c r="B56" s="52"/>
      <c r="C56" s="52">
        <v>7879</v>
      </c>
      <c r="D56" s="52">
        <v>10125</v>
      </c>
      <c r="E56" s="52">
        <v>12553</v>
      </c>
      <c r="F56" s="52">
        <v>10390</v>
      </c>
      <c r="G56" s="52">
        <v>14051</v>
      </c>
      <c r="H56" s="52">
        <v>15816</v>
      </c>
      <c r="I56" s="52">
        <v>28760</v>
      </c>
      <c r="J56" s="52">
        <v>40274</v>
      </c>
      <c r="K56" s="52">
        <v>31091</v>
      </c>
      <c r="L56" s="52">
        <v>29203</v>
      </c>
      <c r="M56" s="52">
        <v>24717</v>
      </c>
      <c r="N56" s="52">
        <v>30281</v>
      </c>
      <c r="O56" s="52">
        <v>30667</v>
      </c>
      <c r="P56" s="52">
        <v>18241</v>
      </c>
      <c r="Q56" s="52">
        <v>21557</v>
      </c>
      <c r="R56" s="52">
        <v>27356</v>
      </c>
      <c r="S56" s="52">
        <v>26637</v>
      </c>
      <c r="T56" s="52">
        <v>27231</v>
      </c>
      <c r="U56" s="52">
        <v>27769</v>
      </c>
      <c r="V56" s="52">
        <v>29202</v>
      </c>
      <c r="W56" s="52">
        <v>37255</v>
      </c>
      <c r="X56" s="52">
        <v>55510</v>
      </c>
      <c r="Y56" s="52">
        <v>48251</v>
      </c>
      <c r="DA56" s="63" t="s">
        <v>1328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18124</v>
      </c>
      <c r="D58" s="52">
        <v>23505</v>
      </c>
      <c r="E58" s="52">
        <v>24907</v>
      </c>
      <c r="F58" s="52">
        <v>28580</v>
      </c>
      <c r="G58" s="52">
        <v>21898</v>
      </c>
      <c r="H58" s="52">
        <v>22546</v>
      </c>
      <c r="I58" s="52">
        <v>27076</v>
      </c>
      <c r="J58" s="52">
        <v>38466</v>
      </c>
      <c r="K58" s="52">
        <v>23582</v>
      </c>
      <c r="L58" s="52">
        <v>21404</v>
      </c>
      <c r="M58" s="52">
        <v>24295</v>
      </c>
      <c r="N58" s="52">
        <v>33448</v>
      </c>
      <c r="O58" s="52">
        <v>25114</v>
      </c>
      <c r="P58" s="52">
        <v>7698</v>
      </c>
      <c r="Q58" s="52">
        <v>8763</v>
      </c>
      <c r="R58" s="52">
        <v>11375</v>
      </c>
      <c r="S58" s="52">
        <v>12041</v>
      </c>
      <c r="T58" s="52">
        <v>11450</v>
      </c>
      <c r="U58" s="52">
        <v>10571</v>
      </c>
      <c r="V58" s="52">
        <v>14403</v>
      </c>
      <c r="W58" s="52">
        <v>17260</v>
      </c>
      <c r="X58" s="52">
        <v>27860</v>
      </c>
      <c r="Y58" s="52">
        <v>26116</v>
      </c>
      <c r="DA58" s="63" t="s">
        <v>1329</v>
      </c>
    </row>
    <row r="59" spans="1:105" ht="12" customHeight="1" x14ac:dyDescent="0.25">
      <c r="A59" s="115" t="s">
        <v>120</v>
      </c>
      <c r="B59" s="36"/>
      <c r="C59" s="36">
        <v>41271</v>
      </c>
      <c r="D59" s="36">
        <v>53704</v>
      </c>
      <c r="E59" s="36">
        <v>57310</v>
      </c>
      <c r="F59" s="36">
        <v>74563</v>
      </c>
      <c r="G59" s="36">
        <v>77973</v>
      </c>
      <c r="H59" s="36">
        <v>89697</v>
      </c>
      <c r="I59" s="36">
        <v>95881</v>
      </c>
      <c r="J59" s="36">
        <v>93087</v>
      </c>
      <c r="K59" s="36">
        <v>66830</v>
      </c>
      <c r="L59" s="36">
        <v>68533</v>
      </c>
      <c r="M59" s="36">
        <v>67800</v>
      </c>
      <c r="N59" s="36">
        <v>82594</v>
      </c>
      <c r="O59" s="36">
        <v>74857</v>
      </c>
      <c r="P59" s="36">
        <v>28895</v>
      </c>
      <c r="Q59" s="36">
        <v>44155</v>
      </c>
      <c r="R59" s="36">
        <v>56089</v>
      </c>
      <c r="S59" s="36">
        <v>61335</v>
      </c>
      <c r="T59" s="36">
        <v>63815</v>
      </c>
      <c r="U59" s="36">
        <v>56750</v>
      </c>
      <c r="V59" s="36">
        <v>68032</v>
      </c>
      <c r="W59" s="36">
        <v>66895</v>
      </c>
      <c r="X59" s="36">
        <v>86896</v>
      </c>
      <c r="Y59" s="36">
        <v>72239</v>
      </c>
      <c r="DA59" s="60" t="s">
        <v>1330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1409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74</v>
      </c>
      <c r="B63" s="52"/>
      <c r="C63" s="52">
        <v>114423</v>
      </c>
      <c r="D63" s="52">
        <v>137558</v>
      </c>
      <c r="E63" s="52">
        <v>131415</v>
      </c>
      <c r="F63" s="52">
        <v>159505</v>
      </c>
      <c r="G63" s="52">
        <v>170948</v>
      </c>
      <c r="H63" s="52">
        <v>163433</v>
      </c>
      <c r="I63" s="52">
        <v>187564</v>
      </c>
      <c r="J63" s="52">
        <v>178154</v>
      </c>
      <c r="K63" s="52">
        <v>160027</v>
      </c>
      <c r="L63" s="52">
        <v>172848</v>
      </c>
      <c r="M63" s="52">
        <v>183889</v>
      </c>
      <c r="N63" s="52">
        <v>248830</v>
      </c>
      <c r="O63" s="52">
        <v>234847</v>
      </c>
      <c r="P63" s="52">
        <v>28115</v>
      </c>
      <c r="Q63" s="52">
        <v>59980</v>
      </c>
      <c r="R63" s="52">
        <v>115761</v>
      </c>
      <c r="S63" s="52">
        <v>166179</v>
      </c>
      <c r="T63" s="52">
        <v>167022</v>
      </c>
      <c r="U63" s="52">
        <v>147006</v>
      </c>
      <c r="V63" s="52">
        <v>185074</v>
      </c>
      <c r="W63" s="52">
        <v>198106</v>
      </c>
      <c r="X63" s="52">
        <v>234452</v>
      </c>
      <c r="Y63" s="52">
        <v>177880</v>
      </c>
      <c r="DA63" s="63" t="s">
        <v>1410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75491</v>
      </c>
      <c r="D65" s="52">
        <v>70697</v>
      </c>
      <c r="E65" s="52">
        <v>37100</v>
      </c>
      <c r="F65" s="52">
        <v>51714</v>
      </c>
      <c r="G65" s="52">
        <v>100930</v>
      </c>
      <c r="H65" s="52">
        <v>79142</v>
      </c>
      <c r="I65" s="52">
        <v>79389</v>
      </c>
      <c r="J65" s="52">
        <v>80727</v>
      </c>
      <c r="K65" s="52">
        <v>103742</v>
      </c>
      <c r="L65" s="52">
        <v>94157</v>
      </c>
      <c r="M65" s="52">
        <v>91420</v>
      </c>
      <c r="N65" s="52">
        <v>98555</v>
      </c>
      <c r="O65" s="52">
        <v>132884</v>
      </c>
      <c r="P65" s="52">
        <v>102191</v>
      </c>
      <c r="Q65" s="52">
        <v>58134</v>
      </c>
      <c r="R65" s="52">
        <v>73360</v>
      </c>
      <c r="S65" s="52">
        <v>91260</v>
      </c>
      <c r="T65" s="52">
        <v>115518</v>
      </c>
      <c r="U65" s="52">
        <v>117084</v>
      </c>
      <c r="V65" s="52">
        <v>116953</v>
      </c>
      <c r="W65" s="52">
        <v>121386</v>
      </c>
      <c r="X65" s="52">
        <v>128572</v>
      </c>
      <c r="Y65" s="52">
        <v>143785</v>
      </c>
      <c r="DA65" s="63" t="s">
        <v>1411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192324</v>
      </c>
      <c r="D67" s="52">
        <f t="shared" si="0"/>
        <v>223671</v>
      </c>
      <c r="E67" s="52">
        <f t="shared" si="0"/>
        <v>256308</v>
      </c>
      <c r="F67" s="52">
        <f t="shared" si="0"/>
        <v>260331</v>
      </c>
      <c r="G67" s="52">
        <f t="shared" si="0"/>
        <v>178738</v>
      </c>
      <c r="H67" s="52">
        <f t="shared" si="0"/>
        <v>184120</v>
      </c>
      <c r="I67" s="52">
        <f t="shared" si="0"/>
        <v>61737</v>
      </c>
      <c r="J67" s="52">
        <f t="shared" si="0"/>
        <v>57665</v>
      </c>
      <c r="K67" s="52">
        <f t="shared" si="0"/>
        <v>81761</v>
      </c>
      <c r="L67" s="52">
        <f t="shared" si="0"/>
        <v>103016</v>
      </c>
      <c r="M67" s="52">
        <f t="shared" si="0"/>
        <v>119511</v>
      </c>
      <c r="N67" s="52">
        <f t="shared" si="0"/>
        <v>119484</v>
      </c>
      <c r="O67" s="52">
        <f t="shared" si="0"/>
        <v>110874</v>
      </c>
      <c r="P67" s="52">
        <f t="shared" si="0"/>
        <v>62709</v>
      </c>
      <c r="Q67" s="52">
        <f t="shared" si="0"/>
        <v>79808</v>
      </c>
      <c r="R67" s="52">
        <f t="shared" ref="R67:V67" si="1">R39-R53</f>
        <v>95698</v>
      </c>
      <c r="S67" s="52">
        <f t="shared" si="1"/>
        <v>105954</v>
      </c>
      <c r="T67" s="52">
        <f t="shared" si="1"/>
        <v>100686</v>
      </c>
      <c r="U67" s="52">
        <f t="shared" si="1"/>
        <v>82418</v>
      </c>
      <c r="V67" s="52">
        <f t="shared" si="1"/>
        <v>98353</v>
      </c>
      <c r="W67" s="52">
        <f t="shared" ref="W67:Y67" si="2">W39-W53</f>
        <v>96199</v>
      </c>
      <c r="X67" s="52">
        <f t="shared" si="2"/>
        <v>97596</v>
      </c>
      <c r="Y67" s="52">
        <f t="shared" si="2"/>
        <v>80619</v>
      </c>
      <c r="DA67" s="63" t="s">
        <v>1412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444</v>
      </c>
      <c r="D68" s="52">
        <f t="shared" si="3"/>
        <v>578</v>
      </c>
      <c r="E68" s="52">
        <f t="shared" si="3"/>
        <v>1798</v>
      </c>
      <c r="F68" s="52">
        <f t="shared" si="3"/>
        <v>943</v>
      </c>
      <c r="G68" s="52">
        <f t="shared" si="3"/>
        <v>367</v>
      </c>
      <c r="H68" s="52">
        <f t="shared" si="3"/>
        <v>375</v>
      </c>
      <c r="I68" s="52">
        <f t="shared" si="3"/>
        <v>375</v>
      </c>
      <c r="J68" s="52">
        <f t="shared" si="3"/>
        <v>486</v>
      </c>
      <c r="K68" s="52">
        <f t="shared" si="3"/>
        <v>635</v>
      </c>
      <c r="L68" s="52">
        <f t="shared" si="3"/>
        <v>1809</v>
      </c>
      <c r="M68" s="52">
        <f t="shared" si="3"/>
        <v>978</v>
      </c>
      <c r="N68" s="52">
        <f t="shared" si="3"/>
        <v>1327</v>
      </c>
      <c r="O68" s="52">
        <f t="shared" si="3"/>
        <v>1319</v>
      </c>
      <c r="P68" s="52">
        <f t="shared" si="3"/>
        <v>629</v>
      </c>
      <c r="Q68" s="52">
        <f t="shared" si="3"/>
        <v>901</v>
      </c>
      <c r="R68" s="52">
        <f t="shared" ref="R68:V68" si="4">R40-R54</f>
        <v>1056</v>
      </c>
      <c r="S68" s="52">
        <f t="shared" si="4"/>
        <v>1130</v>
      </c>
      <c r="T68" s="52">
        <f t="shared" si="4"/>
        <v>1156</v>
      </c>
      <c r="U68" s="52">
        <f t="shared" si="4"/>
        <v>838</v>
      </c>
      <c r="V68" s="52">
        <f t="shared" si="4"/>
        <v>1442</v>
      </c>
      <c r="W68" s="52">
        <f t="shared" ref="W68:Y68" si="5">W40-W54</f>
        <v>1464</v>
      </c>
      <c r="X68" s="52">
        <f t="shared" si="5"/>
        <v>2734</v>
      </c>
      <c r="Y68" s="52">
        <f t="shared" si="5"/>
        <v>287</v>
      </c>
      <c r="DA68" s="63" t="s">
        <v>1413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275428</v>
      </c>
      <c r="D69" s="52">
        <f t="shared" si="6"/>
        <v>270135</v>
      </c>
      <c r="E69" s="52">
        <f t="shared" si="6"/>
        <v>218157</v>
      </c>
      <c r="F69" s="52">
        <f t="shared" si="6"/>
        <v>281880</v>
      </c>
      <c r="G69" s="52">
        <f t="shared" si="6"/>
        <v>377163</v>
      </c>
      <c r="H69" s="52">
        <f t="shared" si="6"/>
        <v>406830</v>
      </c>
      <c r="I69" s="52">
        <f t="shared" si="6"/>
        <v>194377</v>
      </c>
      <c r="J69" s="52">
        <f t="shared" si="6"/>
        <v>143801</v>
      </c>
      <c r="K69" s="52">
        <f t="shared" si="6"/>
        <v>142572</v>
      </c>
      <c r="L69" s="52">
        <f t="shared" si="6"/>
        <v>170940</v>
      </c>
      <c r="M69" s="52">
        <f t="shared" si="6"/>
        <v>187546</v>
      </c>
      <c r="N69" s="52">
        <f t="shared" si="6"/>
        <v>249428</v>
      </c>
      <c r="O69" s="52">
        <f t="shared" si="6"/>
        <v>227656</v>
      </c>
      <c r="P69" s="52">
        <f t="shared" si="6"/>
        <v>110328</v>
      </c>
      <c r="Q69" s="52">
        <f t="shared" si="6"/>
        <v>143835</v>
      </c>
      <c r="R69" s="52">
        <f t="shared" ref="R69:V69" si="7">R41-R55</f>
        <v>137121</v>
      </c>
      <c r="S69" s="52">
        <f t="shared" si="7"/>
        <v>163455</v>
      </c>
      <c r="T69" s="52">
        <f t="shared" si="7"/>
        <v>176928</v>
      </c>
      <c r="U69" s="52">
        <f t="shared" si="7"/>
        <v>164588</v>
      </c>
      <c r="V69" s="52">
        <f t="shared" si="7"/>
        <v>182172</v>
      </c>
      <c r="W69" s="52">
        <f t="shared" ref="W69:Y69" si="8">W41-W55</f>
        <v>103533</v>
      </c>
      <c r="X69" s="52">
        <f t="shared" si="8"/>
        <v>96656</v>
      </c>
      <c r="Y69" s="52">
        <f t="shared" si="8"/>
        <v>99515</v>
      </c>
      <c r="DA69" s="63" t="s">
        <v>1414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48533</v>
      </c>
      <c r="D70" s="52">
        <f t="shared" si="9"/>
        <v>48332</v>
      </c>
      <c r="E70" s="52">
        <f t="shared" si="9"/>
        <v>65685</v>
      </c>
      <c r="F70" s="52">
        <f t="shared" si="9"/>
        <v>53153</v>
      </c>
      <c r="G70" s="52">
        <f t="shared" si="9"/>
        <v>84649</v>
      </c>
      <c r="H70" s="52">
        <f t="shared" si="9"/>
        <v>93304</v>
      </c>
      <c r="I70" s="52">
        <f t="shared" si="9"/>
        <v>86453</v>
      </c>
      <c r="J70" s="52">
        <f t="shared" si="9"/>
        <v>88532</v>
      </c>
      <c r="K70" s="52">
        <f t="shared" si="9"/>
        <v>120845</v>
      </c>
      <c r="L70" s="52">
        <f t="shared" si="9"/>
        <v>117040</v>
      </c>
      <c r="M70" s="52">
        <f t="shared" si="9"/>
        <v>108225</v>
      </c>
      <c r="N70" s="52">
        <f t="shared" si="9"/>
        <v>128046</v>
      </c>
      <c r="O70" s="52">
        <f t="shared" si="9"/>
        <v>153237</v>
      </c>
      <c r="P70" s="52">
        <f t="shared" si="9"/>
        <v>112961</v>
      </c>
      <c r="Q70" s="52">
        <f t="shared" si="9"/>
        <v>119907</v>
      </c>
      <c r="R70" s="52">
        <f t="shared" ref="R70:V70" si="10">R42-R56</f>
        <v>152728</v>
      </c>
      <c r="S70" s="52">
        <f t="shared" si="10"/>
        <v>153440</v>
      </c>
      <c r="T70" s="52">
        <f t="shared" si="10"/>
        <v>149461</v>
      </c>
      <c r="U70" s="52">
        <f t="shared" si="10"/>
        <v>161158</v>
      </c>
      <c r="V70" s="52">
        <f t="shared" si="10"/>
        <v>157745</v>
      </c>
      <c r="W70" s="52">
        <f t="shared" ref="W70:Y70" si="11">W42-W56</f>
        <v>200050</v>
      </c>
      <c r="X70" s="52">
        <f t="shared" si="11"/>
        <v>184415</v>
      </c>
      <c r="Y70" s="52">
        <f t="shared" si="11"/>
        <v>168603</v>
      </c>
      <c r="DA70" s="63" t="s">
        <v>1415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143684</v>
      </c>
      <c r="D72" s="52">
        <v>168743</v>
      </c>
      <c r="E72" s="52">
        <v>170502</v>
      </c>
      <c r="F72" s="52">
        <v>177472</v>
      </c>
      <c r="G72" s="52">
        <v>160588</v>
      </c>
      <c r="H72" s="52">
        <v>156988</v>
      </c>
      <c r="I72" s="52">
        <v>79386</v>
      </c>
      <c r="J72" s="52">
        <v>83157</v>
      </c>
      <c r="K72" s="52">
        <v>85303</v>
      </c>
      <c r="L72" s="52">
        <v>96709</v>
      </c>
      <c r="M72" s="52">
        <v>104137</v>
      </c>
      <c r="N72" s="52">
        <v>128347</v>
      </c>
      <c r="O72" s="52">
        <v>112003</v>
      </c>
      <c r="P72" s="52">
        <v>65976</v>
      </c>
      <c r="Q72" s="52">
        <v>68255</v>
      </c>
      <c r="R72" s="52">
        <v>78608</v>
      </c>
      <c r="S72" s="52">
        <v>77705</v>
      </c>
      <c r="T72" s="52">
        <v>76770</v>
      </c>
      <c r="U72" s="52">
        <v>73273</v>
      </c>
      <c r="V72" s="52">
        <v>86148</v>
      </c>
      <c r="W72" s="52">
        <v>82231</v>
      </c>
      <c r="X72" s="52">
        <v>79104</v>
      </c>
      <c r="Y72" s="52">
        <v>78801</v>
      </c>
      <c r="DA72" s="63" t="s">
        <v>1416</v>
      </c>
    </row>
    <row r="73" spans="1:105" ht="12" customHeight="1" x14ac:dyDescent="0.25">
      <c r="A73" s="115" t="s">
        <v>120</v>
      </c>
      <c r="B73" s="36"/>
      <c r="C73" s="36">
        <v>373040</v>
      </c>
      <c r="D73" s="36">
        <v>373982</v>
      </c>
      <c r="E73" s="36">
        <v>371443</v>
      </c>
      <c r="F73" s="36">
        <v>418843</v>
      </c>
      <c r="G73" s="36">
        <v>480336</v>
      </c>
      <c r="H73" s="36">
        <v>527642</v>
      </c>
      <c r="I73" s="36">
        <v>263565</v>
      </c>
      <c r="J73" s="36">
        <v>207221</v>
      </c>
      <c r="K73" s="36">
        <v>260568</v>
      </c>
      <c r="L73" s="36">
        <v>296109</v>
      </c>
      <c r="M73" s="36">
        <v>312148</v>
      </c>
      <c r="N73" s="36">
        <v>370032</v>
      </c>
      <c r="O73" s="36">
        <v>381090</v>
      </c>
      <c r="P73" s="36">
        <v>220664</v>
      </c>
      <c r="Q73" s="36">
        <v>276190</v>
      </c>
      <c r="R73" s="36">
        <v>308049</v>
      </c>
      <c r="S73" s="36">
        <v>346338</v>
      </c>
      <c r="T73" s="36">
        <v>351580</v>
      </c>
      <c r="U73" s="36">
        <v>335701</v>
      </c>
      <c r="V73" s="36">
        <v>353636</v>
      </c>
      <c r="W73" s="36">
        <v>319161</v>
      </c>
      <c r="X73" s="36">
        <v>302765</v>
      </c>
      <c r="Y73" s="36">
        <v>269697</v>
      </c>
      <c r="DA73" s="60" t="s">
        <v>1417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1496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X78" s="128">
        <f>RES_hhdet_numvin!X25</f>
        <v>0</v>
      </c>
      <c r="Y78" s="128">
        <f>RES_hhdet_numvin!Y25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54130</v>
      </c>
      <c r="K79" s="52">
        <f>RES_hhdet_numvin!K26</f>
        <v>81860</v>
      </c>
      <c r="L79" s="52">
        <f>RES_hhdet_numvin!L26</f>
        <v>120216</v>
      </c>
      <c r="M79" s="52">
        <f>RES_hhdet_numvin!M26</f>
        <v>156811</v>
      </c>
      <c r="N79" s="52">
        <f>RES_hhdet_numvin!N26</f>
        <v>240000</v>
      </c>
      <c r="O79" s="52">
        <f>RES_hhdet_numvin!O26</f>
        <v>244006</v>
      </c>
      <c r="P79" s="52">
        <f>RES_hhdet_numvin!P26</f>
        <v>52165</v>
      </c>
      <c r="Q79" s="52">
        <f>RES_hhdet_numvin!Q26</f>
        <v>97613</v>
      </c>
      <c r="R79" s="52">
        <f>RES_hhdet_numvin!R26</f>
        <v>166156</v>
      </c>
      <c r="S79" s="52">
        <f>RES_hhdet_numvin!S26</f>
        <v>223956</v>
      </c>
      <c r="T79" s="52">
        <f>RES_hhdet_numvin!T26</f>
        <v>231062</v>
      </c>
      <c r="U79" s="52">
        <f>RES_hhdet_numvin!U26</f>
        <v>206989</v>
      </c>
      <c r="V79" s="52">
        <f>RES_hhdet_numvin!V26</f>
        <v>262586</v>
      </c>
      <c r="W79" s="52">
        <f>RES_hhdet_numvin!W26</f>
        <v>280494</v>
      </c>
      <c r="X79" s="52">
        <f>RES_hhdet_numvin!X26</f>
        <v>347623</v>
      </c>
      <c r="Y79" s="52">
        <f>RES_hhdet_numvin!Y26</f>
        <v>276235</v>
      </c>
      <c r="DA79" s="63" t="s">
        <v>1497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X80" s="138">
        <f>RES_hhdet_numvin!X27</f>
        <v>0</v>
      </c>
      <c r="Y80" s="138">
        <f>RES_hhdet_numvin!Y27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X81" s="150">
        <f>RES_hhdet_numvin!X28</f>
        <v>0</v>
      </c>
      <c r="Y81" s="150">
        <f>RES_hhdet_numvin!Y28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0</v>
      </c>
      <c r="R82" s="138">
        <f>RES_hhdet_numvin!R29</f>
        <v>21607</v>
      </c>
      <c r="S82" s="138">
        <f>RES_hhdet_numvin!S29</f>
        <v>49176</v>
      </c>
      <c r="T82" s="138">
        <f>RES_hhdet_numvin!T29</f>
        <v>86380</v>
      </c>
      <c r="U82" s="138">
        <f>RES_hhdet_numvin!U29</f>
        <v>98070</v>
      </c>
      <c r="V82" s="138">
        <f>RES_hhdet_numvin!V29</f>
        <v>109020</v>
      </c>
      <c r="W82" s="138">
        <f>RES_hhdet_numvin!W29</f>
        <v>121827</v>
      </c>
      <c r="X82" s="138">
        <f>RES_hhdet_numvin!X29</f>
        <v>142854</v>
      </c>
      <c r="Y82" s="138">
        <f>RES_hhdet_numvin!Y29</f>
        <v>157523</v>
      </c>
      <c r="DA82" s="63" t="s">
        <v>1498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X83" s="150">
        <f>RES_hhdet_numvin!X30</f>
        <v>0</v>
      </c>
      <c r="Y83" s="150">
        <f>RES_hhdet_numvin!Y30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33986</v>
      </c>
      <c r="S84" s="138">
        <f>RES_hhdet_numvin!S31</f>
        <v>67883</v>
      </c>
      <c r="T84" s="138">
        <f>RES_hhdet_numvin!T31</f>
        <v>83800</v>
      </c>
      <c r="U84" s="138">
        <f>RES_hhdet_numvin!U31</f>
        <v>77462</v>
      </c>
      <c r="V84" s="138">
        <f>RES_hhdet_numvin!V31</f>
        <v>104382</v>
      </c>
      <c r="W84" s="138">
        <f>RES_hhdet_numvin!W31</f>
        <v>111073</v>
      </c>
      <c r="X84" s="138">
        <f>RES_hhdet_numvin!X31</f>
        <v>128671</v>
      </c>
      <c r="Y84" s="138">
        <f>RES_hhdet_numvin!Y31</f>
        <v>105398</v>
      </c>
      <c r="DA84" s="63" t="s">
        <v>1499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358</v>
      </c>
      <c r="S85" s="138">
        <f>RES_hhdet_numvin!S32</f>
        <v>711</v>
      </c>
      <c r="T85" s="138">
        <f>RES_hhdet_numvin!T32</f>
        <v>993</v>
      </c>
      <c r="U85" s="138">
        <f>RES_hhdet_numvin!U32</f>
        <v>803</v>
      </c>
      <c r="V85" s="138">
        <f>RES_hhdet_numvin!V32</f>
        <v>1446</v>
      </c>
      <c r="W85" s="138">
        <f>RES_hhdet_numvin!W32</f>
        <v>1729</v>
      </c>
      <c r="X85" s="138">
        <f>RES_hhdet_numvin!X32</f>
        <v>3664</v>
      </c>
      <c r="Y85" s="138">
        <f>RES_hhdet_numvin!Y32</f>
        <v>419</v>
      </c>
      <c r="DA85" s="63" t="s">
        <v>1500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X86" s="138">
        <f>RES_hhdet_numvin!X33</f>
        <v>0</v>
      </c>
      <c r="Y86" s="138">
        <f>RES_hhdet_numvin!Y33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X87" s="138">
        <f>RES_hhdet_numvin!X34</f>
        <v>0</v>
      </c>
      <c r="Y87" s="138">
        <f>RES_hhdet_numvin!Y34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51978</v>
      </c>
      <c r="S88" s="138">
        <f>RES_hhdet_numvin!S35</f>
        <v>106507</v>
      </c>
      <c r="T88" s="138">
        <f>RES_hhdet_numvin!T35</f>
        <v>149163</v>
      </c>
      <c r="U88" s="138">
        <f>RES_hhdet_numvin!U35</f>
        <v>157750</v>
      </c>
      <c r="V88" s="138">
        <f>RES_hhdet_numvin!V35</f>
        <v>194703</v>
      </c>
      <c r="W88" s="138">
        <f>RES_hhdet_numvin!W35</f>
        <v>124068</v>
      </c>
      <c r="X88" s="138">
        <f>RES_hhdet_numvin!X35</f>
        <v>122411</v>
      </c>
      <c r="Y88" s="138">
        <f>RES_hhdet_numvin!Y35</f>
        <v>124708</v>
      </c>
      <c r="DA88" s="63" t="s">
        <v>1501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56710</v>
      </c>
      <c r="S89" s="138">
        <f>RES_hhdet_numvin!S36</f>
        <v>99744</v>
      </c>
      <c r="T89" s="138">
        <f>RES_hhdet_numvin!T36</f>
        <v>127250</v>
      </c>
      <c r="U89" s="138">
        <f>RES_hhdet_numvin!U36</f>
        <v>156390</v>
      </c>
      <c r="V89" s="138">
        <f>RES_hhdet_numvin!V36</f>
        <v>167998</v>
      </c>
      <c r="W89" s="138">
        <f>RES_hhdet_numvin!W36</f>
        <v>225132</v>
      </c>
      <c r="X89" s="138">
        <f>RES_hhdet_numvin!X36</f>
        <v>237758</v>
      </c>
      <c r="Y89" s="138">
        <f>RES_hhdet_numvin!Y36</f>
        <v>216854</v>
      </c>
      <c r="DA89" s="63" t="s">
        <v>1502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X90" s="138">
        <f>RES_hhdet_numvin!X37</f>
        <v>0</v>
      </c>
      <c r="Y90" s="138">
        <f>RES_hhdet_numvin!Y37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X91" s="148">
        <f>RES_hhdet_numvin!X38</f>
        <v>0</v>
      </c>
      <c r="Y91" s="148">
        <f>RES_hhdet_numvin!Y38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X92" s="150">
        <f>RES_hhdet_numvin!X39</f>
        <v>0</v>
      </c>
      <c r="Y92" s="150">
        <f>RES_hhdet_numvin!Y39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28415</v>
      </c>
      <c r="S93" s="138">
        <f>RES_hhdet_numvin!S40</f>
        <v>49447</v>
      </c>
      <c r="T93" s="138">
        <f>RES_hhdet_numvin!T40</f>
        <v>63105</v>
      </c>
      <c r="U93" s="138">
        <f>RES_hhdet_numvin!U40</f>
        <v>68890</v>
      </c>
      <c r="V93" s="138">
        <f>RES_hhdet_numvin!V40</f>
        <v>90169</v>
      </c>
      <c r="W93" s="138">
        <f>RES_hhdet_numvin!W40</f>
        <v>95090</v>
      </c>
      <c r="X93" s="138">
        <f>RES_hhdet_numvin!X40</f>
        <v>106593</v>
      </c>
      <c r="Y93" s="138">
        <f>RES_hhdet_numvin!Y40</f>
        <v>104917</v>
      </c>
      <c r="DA93" s="63" t="s">
        <v>1503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114610</v>
      </c>
      <c r="S94" s="39">
        <f>RES_hhdet_numvin!S41</f>
        <v>225230</v>
      </c>
      <c r="T94" s="39">
        <f>RES_hhdet_numvin!T41</f>
        <v>297904</v>
      </c>
      <c r="U94" s="39">
        <f>RES_hhdet_numvin!U41</f>
        <v>323225</v>
      </c>
      <c r="V94" s="39">
        <f>RES_hhdet_numvin!V41</f>
        <v>378296</v>
      </c>
      <c r="W94" s="39">
        <f>RES_hhdet_numvin!W41</f>
        <v>367317</v>
      </c>
      <c r="X94" s="39">
        <f>RES_hhdet_numvin!X41</f>
        <v>386758</v>
      </c>
      <c r="Y94" s="39">
        <f>RES_hhdet_numvin!Y41</f>
        <v>341936</v>
      </c>
      <c r="DA94" s="60" t="s">
        <v>1504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5568.7080788633066</v>
      </c>
      <c r="C98" s="117">
        <f t="shared" si="12"/>
        <v>5375.2656555018639</v>
      </c>
      <c r="D98" s="117">
        <f t="shared" si="12"/>
        <v>5185.0000605580171</v>
      </c>
      <c r="E98" s="117">
        <f t="shared" si="12"/>
        <v>5051.2021222129133</v>
      </c>
      <c r="F98" s="117">
        <f t="shared" si="12"/>
        <v>5144.7732165423395</v>
      </c>
      <c r="G98" s="117">
        <f t="shared" si="12"/>
        <v>5040.2491599084815</v>
      </c>
      <c r="H98" s="117">
        <f t="shared" si="12"/>
        <v>4715.7043853619516</v>
      </c>
      <c r="I98" s="117">
        <f t="shared" si="12"/>
        <v>4186.6017141390848</v>
      </c>
      <c r="J98" s="117">
        <f t="shared" si="12"/>
        <v>4378.0985529305353</v>
      </c>
      <c r="K98" s="117">
        <f t="shared" si="12"/>
        <v>4058.452475746476</v>
      </c>
      <c r="L98" s="117">
        <f t="shared" si="12"/>
        <v>4218.4376303117806</v>
      </c>
      <c r="M98" s="117">
        <f t="shared" si="12"/>
        <v>3547.9748469874039</v>
      </c>
      <c r="N98" s="117">
        <f t="shared" si="12"/>
        <v>3467.210942244149</v>
      </c>
      <c r="O98" s="117">
        <f t="shared" si="12"/>
        <v>3538.647778534908</v>
      </c>
      <c r="P98" s="117">
        <f t="shared" si="12"/>
        <v>2994.5978518610391</v>
      </c>
      <c r="Q98" s="117">
        <f t="shared" si="12"/>
        <v>2943.7390732440817</v>
      </c>
      <c r="R98" s="117">
        <f t="shared" ref="R98:V98" si="13">R99+R102+R104+R113</f>
        <v>3238.8712357830041</v>
      </c>
      <c r="S98" s="117">
        <f t="shared" si="13"/>
        <v>3005.468341604937</v>
      </c>
      <c r="T98" s="117">
        <f t="shared" si="13"/>
        <v>3249.6121034843673</v>
      </c>
      <c r="U98" s="117">
        <f t="shared" si="13"/>
        <v>3014.0322041654235</v>
      </c>
      <c r="V98" s="117">
        <f t="shared" si="13"/>
        <v>2991.4418773818852</v>
      </c>
      <c r="W98" s="117">
        <f t="shared" ref="W98:Y98" si="14">W99+W102+W104+W113</f>
        <v>3184.922939105375</v>
      </c>
      <c r="X98" s="117">
        <f t="shared" si="14"/>
        <v>3101.8307035641842</v>
      </c>
      <c r="Y98" s="117">
        <f t="shared" si="14"/>
        <v>2676.4863816326597</v>
      </c>
      <c r="DA98" s="129" t="s">
        <v>1592</v>
      </c>
    </row>
    <row r="99" spans="1:105" ht="12" customHeight="1" x14ac:dyDescent="0.25">
      <c r="A99" s="121" t="s">
        <v>57</v>
      </c>
      <c r="B99" s="122">
        <f t="shared" ref="B99:Q99" si="15">SUM(B100:B101)</f>
        <v>4457.2593380636717</v>
      </c>
      <c r="C99" s="122">
        <f t="shared" si="15"/>
        <v>4303.25587931683</v>
      </c>
      <c r="D99" s="122">
        <f t="shared" si="15"/>
        <v>4147.2987452267726</v>
      </c>
      <c r="E99" s="122">
        <f t="shared" si="15"/>
        <v>4055.8804003982818</v>
      </c>
      <c r="F99" s="122">
        <f t="shared" si="15"/>
        <v>4167.1499193083127</v>
      </c>
      <c r="G99" s="122">
        <f t="shared" si="15"/>
        <v>4125.3451205391057</v>
      </c>
      <c r="H99" s="122">
        <f t="shared" si="15"/>
        <v>3843.7197604101357</v>
      </c>
      <c r="I99" s="122">
        <f t="shared" si="15"/>
        <v>3369.1216796198496</v>
      </c>
      <c r="J99" s="122">
        <f t="shared" si="15"/>
        <v>3608.011036710735</v>
      </c>
      <c r="K99" s="122">
        <f t="shared" si="15"/>
        <v>3333.5903588943229</v>
      </c>
      <c r="L99" s="122">
        <f t="shared" si="15"/>
        <v>3490.2196584894714</v>
      </c>
      <c r="M99" s="122">
        <f t="shared" si="15"/>
        <v>2836.03806940291</v>
      </c>
      <c r="N99" s="122">
        <f t="shared" si="15"/>
        <v>2796.1113243182699</v>
      </c>
      <c r="O99" s="122">
        <f t="shared" si="15"/>
        <v>2901.5266357168489</v>
      </c>
      <c r="P99" s="122">
        <f t="shared" si="15"/>
        <v>2391.3039429511464</v>
      </c>
      <c r="Q99" s="122">
        <f t="shared" si="15"/>
        <v>2346.2019188622089</v>
      </c>
      <c r="R99" s="122">
        <f t="shared" ref="R99:V99" si="16">SUM(R100:R101)</f>
        <v>2637.9339697160863</v>
      </c>
      <c r="S99" s="122">
        <f t="shared" si="16"/>
        <v>2382.500618492953</v>
      </c>
      <c r="T99" s="122">
        <f t="shared" si="16"/>
        <v>2627.1881832486351</v>
      </c>
      <c r="U99" s="122">
        <f t="shared" si="16"/>
        <v>2415.3886045432578</v>
      </c>
      <c r="V99" s="122">
        <f t="shared" si="16"/>
        <v>2401.4630975248615</v>
      </c>
      <c r="W99" s="122">
        <f t="shared" ref="W99:Y99" si="17">SUM(W100:W101)</f>
        <v>2610.7137307512635</v>
      </c>
      <c r="X99" s="122">
        <f t="shared" si="17"/>
        <v>2541.3017983988361</v>
      </c>
      <c r="Y99" s="122">
        <f t="shared" si="17"/>
        <v>2166.4201101819967</v>
      </c>
      <c r="DA99" s="130" t="s">
        <v>1593</v>
      </c>
    </row>
    <row r="100" spans="1:105" ht="12" customHeight="1" x14ac:dyDescent="0.25">
      <c r="A100" s="97" t="s">
        <v>74</v>
      </c>
      <c r="B100" s="98">
        <v>4406.4415024925929</v>
      </c>
      <c r="C100" s="98">
        <v>4254.5430028080718</v>
      </c>
      <c r="D100" s="98">
        <v>4101.162912353293</v>
      </c>
      <c r="E100" s="98">
        <v>4013.5241060633948</v>
      </c>
      <c r="F100" s="98">
        <v>4122.3505322146284</v>
      </c>
      <c r="G100" s="98">
        <v>4081.4605929525096</v>
      </c>
      <c r="H100" s="98">
        <v>3803.0642624390457</v>
      </c>
      <c r="I100" s="98">
        <v>3334.0798751668153</v>
      </c>
      <c r="J100" s="98">
        <v>3570.2666041037837</v>
      </c>
      <c r="K100" s="98">
        <v>3298.7990105204635</v>
      </c>
      <c r="L100" s="98">
        <v>3453.1606688130391</v>
      </c>
      <c r="M100" s="98">
        <v>2805.4788644133</v>
      </c>
      <c r="N100" s="98">
        <v>2765.9525891881917</v>
      </c>
      <c r="O100" s="98">
        <v>2868.28656141079</v>
      </c>
      <c r="P100" s="98">
        <v>2363.6597420088101</v>
      </c>
      <c r="Q100" s="98">
        <v>2320.0983485712341</v>
      </c>
      <c r="R100" s="98">
        <v>2608.0791515359888</v>
      </c>
      <c r="S100" s="98">
        <v>2355.3506251574704</v>
      </c>
      <c r="T100" s="98">
        <v>2596.537707830184</v>
      </c>
      <c r="U100" s="98">
        <v>2386.8008858175708</v>
      </c>
      <c r="V100" s="98">
        <v>2372.463344296943</v>
      </c>
      <c r="W100" s="98">
        <v>2576.1275713634323</v>
      </c>
      <c r="X100" s="98">
        <v>2506.932348776063</v>
      </c>
      <c r="Y100" s="98">
        <v>2137.0686010693316</v>
      </c>
      <c r="DA100" s="63" t="s">
        <v>1594</v>
      </c>
    </row>
    <row r="101" spans="1:105" ht="12" customHeight="1" x14ac:dyDescent="0.25">
      <c r="A101" s="97" t="s">
        <v>53</v>
      </c>
      <c r="B101" s="98">
        <v>50.817835571078625</v>
      </c>
      <c r="C101" s="98">
        <v>48.712876508757923</v>
      </c>
      <c r="D101" s="98">
        <v>46.135832873479181</v>
      </c>
      <c r="E101" s="98">
        <v>42.356294334886996</v>
      </c>
      <c r="F101" s="98">
        <v>44.799387093684288</v>
      </c>
      <c r="G101" s="98">
        <v>43.884527586596114</v>
      </c>
      <c r="H101" s="98">
        <v>40.655497971090035</v>
      </c>
      <c r="I101" s="98">
        <v>35.041804453034317</v>
      </c>
      <c r="J101" s="98">
        <v>37.744432606951115</v>
      </c>
      <c r="K101" s="98">
        <v>34.791348373859542</v>
      </c>
      <c r="L101" s="98">
        <v>37.058989676432084</v>
      </c>
      <c r="M101" s="98">
        <v>30.559204989609746</v>
      </c>
      <c r="N101" s="98">
        <v>30.15873513007832</v>
      </c>
      <c r="O101" s="98">
        <v>33.240074306058823</v>
      </c>
      <c r="P101" s="98">
        <v>27.644200942336408</v>
      </c>
      <c r="Q101" s="98">
        <v>26.103570290974854</v>
      </c>
      <c r="R101" s="98">
        <v>29.854818180097354</v>
      </c>
      <c r="S101" s="98">
        <v>27.149993335482765</v>
      </c>
      <c r="T101" s="98">
        <v>30.650475418450959</v>
      </c>
      <c r="U101" s="98">
        <v>28.58771872568699</v>
      </c>
      <c r="V101" s="98">
        <v>28.999753227918522</v>
      </c>
      <c r="W101" s="98">
        <v>34.58615938783116</v>
      </c>
      <c r="X101" s="98">
        <v>34.369449622773125</v>
      </c>
      <c r="Y101" s="98">
        <v>29.351509112665077</v>
      </c>
      <c r="DA101" s="63" t="s">
        <v>1595</v>
      </c>
    </row>
    <row r="102" spans="1:105" ht="12" customHeight="1" x14ac:dyDescent="0.25">
      <c r="A102" s="121" t="s">
        <v>92</v>
      </c>
      <c r="B102" s="122">
        <f t="shared" ref="B102:Y102" si="18">B103</f>
        <v>18.246176225338424</v>
      </c>
      <c r="C102" s="122">
        <f t="shared" si="18"/>
        <v>20.027848443544983</v>
      </c>
      <c r="D102" s="122">
        <f t="shared" si="18"/>
        <v>16.69990626818068</v>
      </c>
      <c r="E102" s="122">
        <f t="shared" si="18"/>
        <v>30.346035020519789</v>
      </c>
      <c r="F102" s="122">
        <f t="shared" si="18"/>
        <v>17.23437263283309</v>
      </c>
      <c r="G102" s="122">
        <f t="shared" si="18"/>
        <v>18.882713384689495</v>
      </c>
      <c r="H102" s="122">
        <f t="shared" si="18"/>
        <v>21.743279565874204</v>
      </c>
      <c r="I102" s="122">
        <f t="shared" si="18"/>
        <v>18.4184881919765</v>
      </c>
      <c r="J102" s="122">
        <f t="shared" si="18"/>
        <v>21.056104544167766</v>
      </c>
      <c r="K102" s="122">
        <f t="shared" si="18"/>
        <v>24.38401342648957</v>
      </c>
      <c r="L102" s="122">
        <f t="shared" si="18"/>
        <v>23.782754484389763</v>
      </c>
      <c r="M102" s="122">
        <f t="shared" si="18"/>
        <v>23.848610114196966</v>
      </c>
      <c r="N102" s="122">
        <f t="shared" si="18"/>
        <v>30.05245740665741</v>
      </c>
      <c r="O102" s="122">
        <f t="shared" si="18"/>
        <v>22.988682741543375</v>
      </c>
      <c r="P102" s="122">
        <f t="shared" si="18"/>
        <v>19.502513453525303</v>
      </c>
      <c r="Q102" s="122">
        <f t="shared" si="18"/>
        <v>26.339227595640004</v>
      </c>
      <c r="R102" s="122">
        <f t="shared" si="18"/>
        <v>23.467388165683939</v>
      </c>
      <c r="S102" s="122">
        <f t="shared" si="18"/>
        <v>25.477613310028019</v>
      </c>
      <c r="T102" s="122">
        <f t="shared" si="18"/>
        <v>20.538618521381839</v>
      </c>
      <c r="U102" s="122">
        <f t="shared" si="18"/>
        <v>21.449777263029322</v>
      </c>
      <c r="V102" s="122">
        <f t="shared" si="18"/>
        <v>18.498379446267418</v>
      </c>
      <c r="W102" s="122">
        <f t="shared" si="18"/>
        <v>18.5138460926566</v>
      </c>
      <c r="X102" s="122">
        <f t="shared" si="18"/>
        <v>21.578937601544681</v>
      </c>
      <c r="Y102" s="122">
        <f t="shared" si="18"/>
        <v>23.190921389091692</v>
      </c>
      <c r="DA102" s="130" t="s">
        <v>1596</v>
      </c>
    </row>
    <row r="103" spans="1:105" ht="12" customHeight="1" x14ac:dyDescent="0.25">
      <c r="A103" s="97" t="s">
        <v>53</v>
      </c>
      <c r="B103" s="98">
        <v>18.246176225338424</v>
      </c>
      <c r="C103" s="98">
        <v>20.027848443544983</v>
      </c>
      <c r="D103" s="98">
        <v>16.69990626818068</v>
      </c>
      <c r="E103" s="98">
        <v>30.346035020519789</v>
      </c>
      <c r="F103" s="98">
        <v>17.23437263283309</v>
      </c>
      <c r="G103" s="98">
        <v>18.882713384689495</v>
      </c>
      <c r="H103" s="98">
        <v>21.743279565874204</v>
      </c>
      <c r="I103" s="98">
        <v>18.4184881919765</v>
      </c>
      <c r="J103" s="98">
        <v>21.056104544167766</v>
      </c>
      <c r="K103" s="98">
        <v>24.38401342648957</v>
      </c>
      <c r="L103" s="98">
        <v>23.782754484389763</v>
      </c>
      <c r="M103" s="98">
        <v>23.848610114196966</v>
      </c>
      <c r="N103" s="98">
        <v>30.05245740665741</v>
      </c>
      <c r="O103" s="98">
        <v>22.988682741543375</v>
      </c>
      <c r="P103" s="98">
        <v>19.502513453525303</v>
      </c>
      <c r="Q103" s="98">
        <v>26.339227595640004</v>
      </c>
      <c r="R103" s="98">
        <v>23.467388165683939</v>
      </c>
      <c r="S103" s="98">
        <v>25.477613310028019</v>
      </c>
      <c r="T103" s="98">
        <v>20.538618521381839</v>
      </c>
      <c r="U103" s="98">
        <v>21.449777263029322</v>
      </c>
      <c r="V103" s="98">
        <v>18.498379446267418</v>
      </c>
      <c r="W103" s="98">
        <v>18.5138460926566</v>
      </c>
      <c r="X103" s="98">
        <v>21.578937601544681</v>
      </c>
      <c r="Y103" s="98">
        <v>23.190921389091692</v>
      </c>
      <c r="DA103" s="63" t="s">
        <v>1597</v>
      </c>
    </row>
    <row r="104" spans="1:105" ht="12" customHeight="1" x14ac:dyDescent="0.25">
      <c r="A104" s="121" t="s">
        <v>55</v>
      </c>
      <c r="B104" s="122">
        <v>724.21446977150651</v>
      </c>
      <c r="C104" s="122">
        <v>684.86871091541798</v>
      </c>
      <c r="D104" s="122">
        <v>662.61478345968783</v>
      </c>
      <c r="E104" s="122">
        <v>621.39065782481896</v>
      </c>
      <c r="F104" s="122">
        <v>620.39338282648794</v>
      </c>
      <c r="G104" s="122">
        <v>582.94238672983477</v>
      </c>
      <c r="H104" s="122">
        <v>550.72402525730229</v>
      </c>
      <c r="I104" s="122">
        <v>525.95978758195486</v>
      </c>
      <c r="J104" s="122">
        <v>499.28981296743831</v>
      </c>
      <c r="K104" s="122">
        <v>470.89674467441597</v>
      </c>
      <c r="L104" s="122">
        <v>474.98902414447093</v>
      </c>
      <c r="M104" s="122">
        <v>479.02421196328015</v>
      </c>
      <c r="N104" s="122">
        <v>447.88450721457974</v>
      </c>
      <c r="O104" s="122">
        <v>429.98161886124723</v>
      </c>
      <c r="P104" s="122">
        <v>408.5067794792447</v>
      </c>
      <c r="Q104" s="122">
        <v>398.52907228478051</v>
      </c>
      <c r="R104" s="122">
        <v>405.88015247101924</v>
      </c>
      <c r="S104" s="122">
        <v>417.24290495661052</v>
      </c>
      <c r="T104" s="122">
        <v>421.75960240506879</v>
      </c>
      <c r="U104" s="122">
        <v>404.87087035612745</v>
      </c>
      <c r="V104" s="122">
        <v>398.69385161752325</v>
      </c>
      <c r="W104" s="122">
        <v>385.5280940350242</v>
      </c>
      <c r="X104" s="122">
        <v>367.88860994026481</v>
      </c>
      <c r="Y104" s="122">
        <v>328.25005203535733</v>
      </c>
      <c r="DA104" s="130" t="s">
        <v>1598</v>
      </c>
    </row>
    <row r="105" spans="1:105" ht="12" customHeight="1" x14ac:dyDescent="0.25">
      <c r="A105" s="97" t="s">
        <v>141</v>
      </c>
      <c r="B105" s="98">
        <v>375.65275362460494</v>
      </c>
      <c r="C105" s="98">
        <v>343.48031376368073</v>
      </c>
      <c r="D105" s="98">
        <v>316.96473060806932</v>
      </c>
      <c r="E105" s="98">
        <v>285.8827891636916</v>
      </c>
      <c r="F105" s="98">
        <v>280.52451579179245</v>
      </c>
      <c r="G105" s="98">
        <v>241.26903650694658</v>
      </c>
      <c r="H105" s="98">
        <v>196.76771013102274</v>
      </c>
      <c r="I105" s="98">
        <v>164.84984510030876</v>
      </c>
      <c r="J105" s="98">
        <v>149.86606837979733</v>
      </c>
      <c r="K105" s="98">
        <v>135.57914850823744</v>
      </c>
      <c r="L105" s="98">
        <v>128.81634712352584</v>
      </c>
      <c r="M105" s="98">
        <v>121.53730850705593</v>
      </c>
      <c r="N105" s="98">
        <v>106.04020603869709</v>
      </c>
      <c r="O105" s="98">
        <v>99.01560405297819</v>
      </c>
      <c r="P105" s="98">
        <v>94.046791946879708</v>
      </c>
      <c r="Q105" s="98">
        <v>89.080981199082288</v>
      </c>
      <c r="R105" s="98">
        <v>93.588370721548984</v>
      </c>
      <c r="S105" s="98">
        <v>93.088322877657603</v>
      </c>
      <c r="T105" s="98">
        <v>95.182904964763978</v>
      </c>
      <c r="U105" s="98">
        <v>85.027671256124108</v>
      </c>
      <c r="V105" s="98">
        <v>82.447944275557973</v>
      </c>
      <c r="W105" s="98">
        <v>79.317428995861235</v>
      </c>
      <c r="X105" s="98">
        <v>82.866100310902937</v>
      </c>
      <c r="Y105" s="98">
        <v>69.347034898998757</v>
      </c>
      <c r="DA105" s="63" t="s">
        <v>1599</v>
      </c>
    </row>
    <row r="106" spans="1:105" ht="12" customHeight="1" x14ac:dyDescent="0.25">
      <c r="A106" s="97" t="s">
        <v>140</v>
      </c>
      <c r="B106" s="98">
        <v>0.68216110762632198</v>
      </c>
      <c r="C106" s="98">
        <v>0.63995704755537886</v>
      </c>
      <c r="D106" s="98">
        <v>0.58227269366411061</v>
      </c>
      <c r="E106" s="98">
        <v>0.64281390838734731</v>
      </c>
      <c r="F106" s="98">
        <v>0.64040009163923284</v>
      </c>
      <c r="G106" s="98">
        <v>0.55617564688872378</v>
      </c>
      <c r="H106" s="98">
        <v>0.45279223270192265</v>
      </c>
      <c r="I106" s="98">
        <v>0.37609807840564385</v>
      </c>
      <c r="J106" s="98">
        <v>0.37500455921133335</v>
      </c>
      <c r="K106" s="98">
        <v>0.39676100725506763</v>
      </c>
      <c r="L106" s="98">
        <v>0.52975457132015569</v>
      </c>
      <c r="M106" s="98">
        <v>0.53489777134648364</v>
      </c>
      <c r="N106" s="98">
        <v>0.56083281255805462</v>
      </c>
      <c r="O106" s="98">
        <v>0.62104498585356027</v>
      </c>
      <c r="P106" s="98">
        <v>0.64999500407445643</v>
      </c>
      <c r="Q106" s="98">
        <v>0.63203065977264838</v>
      </c>
      <c r="R106" s="98">
        <v>0.72484784760182319</v>
      </c>
      <c r="S106" s="98">
        <v>0.73646642329590728</v>
      </c>
      <c r="T106" s="98">
        <v>0.8071130246363325</v>
      </c>
      <c r="U106" s="98">
        <v>0.72765863833840527</v>
      </c>
      <c r="V106" s="98">
        <v>0.78436528583391119</v>
      </c>
      <c r="W106" s="98">
        <v>0.79805688498630911</v>
      </c>
      <c r="X106" s="98">
        <v>1.0135726255178097</v>
      </c>
      <c r="Y106" s="98">
        <v>0.83292420673382939</v>
      </c>
      <c r="DA106" s="63" t="s">
        <v>1600</v>
      </c>
    </row>
    <row r="107" spans="1:105" ht="12" customHeight="1" x14ac:dyDescent="0.25">
      <c r="A107" s="100" t="s">
        <v>50</v>
      </c>
      <c r="B107" s="101">
        <v>0.17916492073692591</v>
      </c>
      <c r="C107" s="101">
        <v>0.20297812313860158</v>
      </c>
      <c r="D107" s="101">
        <v>0.16485336727186689</v>
      </c>
      <c r="E107" s="101">
        <v>0.16194835250495815</v>
      </c>
      <c r="F107" s="101">
        <v>0.16910409567964929</v>
      </c>
      <c r="G107" s="101">
        <v>0.1553125568842916</v>
      </c>
      <c r="H107" s="101">
        <v>0.12765293171374276</v>
      </c>
      <c r="I107" s="101">
        <v>9.840039248938931E-2</v>
      </c>
      <c r="J107" s="101">
        <v>9.5745707494159199E-2</v>
      </c>
      <c r="K107" s="101">
        <v>0.1012350435985406</v>
      </c>
      <c r="L107" s="101">
        <v>0.12965392853041402</v>
      </c>
      <c r="M107" s="101">
        <v>0.13408619458833937</v>
      </c>
      <c r="N107" s="101">
        <v>0.12176274133368935</v>
      </c>
      <c r="O107" s="101">
        <v>0.1113721554502756</v>
      </c>
      <c r="P107" s="101">
        <v>0.14229804473085136</v>
      </c>
      <c r="Q107" s="101">
        <v>0.12568524335476572</v>
      </c>
      <c r="R107" s="101">
        <v>0.1701198440885634</v>
      </c>
      <c r="S107" s="101">
        <v>0.17323219001270357</v>
      </c>
      <c r="T107" s="101">
        <v>0.19132435596251596</v>
      </c>
      <c r="U107" s="101">
        <v>0.1661071293666164</v>
      </c>
      <c r="V107" s="101">
        <v>0.18049072297463875</v>
      </c>
      <c r="W107" s="101">
        <v>0.19274840163334761</v>
      </c>
      <c r="X107" s="101">
        <v>0.21311021790969403</v>
      </c>
      <c r="Y107" s="101">
        <v>0.17209795112665</v>
      </c>
      <c r="DA107" s="131" t="s">
        <v>1601</v>
      </c>
    </row>
    <row r="108" spans="1:105" ht="12" customHeight="1" x14ac:dyDescent="0.25">
      <c r="A108" s="103" t="s">
        <v>52</v>
      </c>
      <c r="B108" s="104">
        <v>0.50299618688939618</v>
      </c>
      <c r="C108" s="104">
        <v>0.43697892441677738</v>
      </c>
      <c r="D108" s="104">
        <v>0.41741932639224372</v>
      </c>
      <c r="E108" s="104">
        <v>0.48086555588238911</v>
      </c>
      <c r="F108" s="104">
        <v>0.47129599595958355</v>
      </c>
      <c r="G108" s="104">
        <v>0.40086309000443227</v>
      </c>
      <c r="H108" s="104">
        <v>0.32513930098817989</v>
      </c>
      <c r="I108" s="104">
        <v>0.27769768591625454</v>
      </c>
      <c r="J108" s="104">
        <v>0.27925885171717407</v>
      </c>
      <c r="K108" s="104">
        <v>0.29552596365652695</v>
      </c>
      <c r="L108" s="104">
        <v>0.40010064278974167</v>
      </c>
      <c r="M108" s="104">
        <v>0.40081157675814427</v>
      </c>
      <c r="N108" s="104">
        <v>0.43907007122436525</v>
      </c>
      <c r="O108" s="104">
        <v>0.5096728304032847</v>
      </c>
      <c r="P108" s="104">
        <v>0.50769695934360504</v>
      </c>
      <c r="Q108" s="104">
        <v>0.50634541641788267</v>
      </c>
      <c r="R108" s="104">
        <v>0.55472800351325979</v>
      </c>
      <c r="S108" s="104">
        <v>0.56323423328320366</v>
      </c>
      <c r="T108" s="104">
        <v>0.61578866867381632</v>
      </c>
      <c r="U108" s="104">
        <v>0.56155150897178874</v>
      </c>
      <c r="V108" s="104">
        <v>0.60387456285927232</v>
      </c>
      <c r="W108" s="104">
        <v>0.60530848335296139</v>
      </c>
      <c r="X108" s="104">
        <v>0.8004624076081156</v>
      </c>
      <c r="Y108" s="104">
        <v>0.66082625560717934</v>
      </c>
      <c r="DA108" s="132" t="s">
        <v>1602</v>
      </c>
    </row>
    <row r="109" spans="1:105" ht="12" customHeight="1" x14ac:dyDescent="0.25">
      <c r="A109" s="106" t="s">
        <v>122</v>
      </c>
      <c r="B109" s="101">
        <v>313.26814459333252</v>
      </c>
      <c r="C109" s="101">
        <v>304.3202232763885</v>
      </c>
      <c r="D109" s="101">
        <v>304.10652150054932</v>
      </c>
      <c r="E109" s="101">
        <v>286.88862472387268</v>
      </c>
      <c r="F109" s="101">
        <v>287.63419189546732</v>
      </c>
      <c r="G109" s="101">
        <v>282.15917138595694</v>
      </c>
      <c r="H109" s="101">
        <v>289.92463545047787</v>
      </c>
      <c r="I109" s="101">
        <v>285.55763430856933</v>
      </c>
      <c r="J109" s="101">
        <v>270.73820313034724</v>
      </c>
      <c r="K109" s="101">
        <v>246.02802102791497</v>
      </c>
      <c r="L109" s="101">
        <v>246.42852263821021</v>
      </c>
      <c r="M109" s="101">
        <v>244.54604183849159</v>
      </c>
      <c r="N109" s="101">
        <v>227.77538256517792</v>
      </c>
      <c r="O109" s="101">
        <v>211.90517756583378</v>
      </c>
      <c r="P109" s="101">
        <v>196.32221305986133</v>
      </c>
      <c r="Q109" s="101">
        <v>188.07405309696864</v>
      </c>
      <c r="R109" s="101">
        <v>183.11557343110852</v>
      </c>
      <c r="S109" s="101">
        <v>184.48927234074523</v>
      </c>
      <c r="T109" s="101">
        <v>180.84538321666969</v>
      </c>
      <c r="U109" s="101">
        <v>172.1767765678218</v>
      </c>
      <c r="V109" s="101">
        <v>167.8613518280861</v>
      </c>
      <c r="W109" s="101">
        <v>149.61599473920359</v>
      </c>
      <c r="X109" s="101">
        <v>126.57112878676914</v>
      </c>
      <c r="Y109" s="101">
        <v>114.85621249857041</v>
      </c>
      <c r="DA109" s="131" t="s">
        <v>1603</v>
      </c>
    </row>
    <row r="110" spans="1:105" ht="12" customHeight="1" x14ac:dyDescent="0.25">
      <c r="A110" s="107" t="s">
        <v>121</v>
      </c>
      <c r="B110" s="104">
        <v>34.611410445942433</v>
      </c>
      <c r="C110" s="104">
        <v>36.428216827793285</v>
      </c>
      <c r="D110" s="104">
        <v>40.961258657404962</v>
      </c>
      <c r="E110" s="104">
        <v>47.976430028867057</v>
      </c>
      <c r="F110" s="104">
        <v>51.594275047588994</v>
      </c>
      <c r="G110" s="104">
        <v>58.958003190042447</v>
      </c>
      <c r="H110" s="104">
        <v>63.578887443099944</v>
      </c>
      <c r="I110" s="104">
        <v>75.176210094671163</v>
      </c>
      <c r="J110" s="104">
        <v>78.310536898082319</v>
      </c>
      <c r="K110" s="104">
        <v>88.892814131008763</v>
      </c>
      <c r="L110" s="104">
        <v>99.214399811414623</v>
      </c>
      <c r="M110" s="104">
        <v>112.40596384638624</v>
      </c>
      <c r="N110" s="104">
        <v>113.5080857981466</v>
      </c>
      <c r="O110" s="104">
        <v>118.43979225658171</v>
      </c>
      <c r="P110" s="104">
        <v>117.4877794684291</v>
      </c>
      <c r="Q110" s="104">
        <v>120.74200732895687</v>
      </c>
      <c r="R110" s="104">
        <v>128.45136047075988</v>
      </c>
      <c r="S110" s="104">
        <v>138.92884331491177</v>
      </c>
      <c r="T110" s="104">
        <v>144.92420119899882</v>
      </c>
      <c r="U110" s="104">
        <v>146.93876389384309</v>
      </c>
      <c r="V110" s="104">
        <v>147.60019022804525</v>
      </c>
      <c r="W110" s="104">
        <v>155.79661341497305</v>
      </c>
      <c r="X110" s="104">
        <v>157.43780821707486</v>
      </c>
      <c r="Y110" s="104">
        <v>143.21388043105432</v>
      </c>
      <c r="DA110" s="132" t="s">
        <v>1604</v>
      </c>
    </row>
    <row r="111" spans="1:105" ht="12" customHeight="1" x14ac:dyDescent="0.25">
      <c r="A111" s="108" t="s">
        <v>53</v>
      </c>
      <c r="B111" s="98">
        <v>12.50450590652518</v>
      </c>
      <c r="C111" s="98">
        <v>13.249281700898493</v>
      </c>
      <c r="D111" s="98">
        <v>15.908940145395038</v>
      </c>
      <c r="E111" s="98">
        <v>19.825302860713069</v>
      </c>
      <c r="F111" s="98">
        <v>21.937876308107018</v>
      </c>
      <c r="G111" s="98">
        <v>25.578928407896459</v>
      </c>
      <c r="H111" s="98">
        <v>26.500844460120561</v>
      </c>
      <c r="I111" s="98">
        <v>32.406330366436435</v>
      </c>
      <c r="J111" s="98">
        <v>30.687831395075058</v>
      </c>
      <c r="K111" s="98">
        <v>35.285751236885297</v>
      </c>
      <c r="L111" s="98">
        <v>38.477772925514174</v>
      </c>
      <c r="M111" s="98">
        <v>45.824118206174589</v>
      </c>
      <c r="N111" s="98">
        <v>43.823410415864615</v>
      </c>
      <c r="O111" s="98">
        <v>45.268167882697746</v>
      </c>
      <c r="P111" s="98">
        <v>42.200518923990835</v>
      </c>
      <c r="Q111" s="98">
        <v>41.903417535715185</v>
      </c>
      <c r="R111" s="98">
        <v>45.91741256893755</v>
      </c>
      <c r="S111" s="98">
        <v>53.672931627985307</v>
      </c>
      <c r="T111" s="98">
        <v>53.38077329514779</v>
      </c>
      <c r="U111" s="98">
        <v>54.420841630155792</v>
      </c>
      <c r="V111" s="98">
        <v>50.772469711376104</v>
      </c>
      <c r="W111" s="98">
        <v>58.034763340047419</v>
      </c>
      <c r="X111" s="98">
        <v>51.541039293006634</v>
      </c>
      <c r="Y111" s="98">
        <v>42.296274623277959</v>
      </c>
      <c r="DA111" s="63" t="s">
        <v>1605</v>
      </c>
    </row>
    <row r="112" spans="1:105" ht="12" customHeight="1" x14ac:dyDescent="0.25">
      <c r="A112" s="108" t="s">
        <v>52</v>
      </c>
      <c r="B112" s="98">
        <v>22.106904539417251</v>
      </c>
      <c r="C112" s="98">
        <v>23.178935126894793</v>
      </c>
      <c r="D112" s="98">
        <v>25.052318512009919</v>
      </c>
      <c r="E112" s="98">
        <v>28.151127168153984</v>
      </c>
      <c r="F112" s="98">
        <v>29.656398739481979</v>
      </c>
      <c r="G112" s="98">
        <v>33.379074782145992</v>
      </c>
      <c r="H112" s="98">
        <v>37.07804298297939</v>
      </c>
      <c r="I112" s="98">
        <v>42.769879728234706</v>
      </c>
      <c r="J112" s="98">
        <v>47.622705503007246</v>
      </c>
      <c r="K112" s="98">
        <v>53.607062894123445</v>
      </c>
      <c r="L112" s="98">
        <v>60.736626885900456</v>
      </c>
      <c r="M112" s="98">
        <v>66.581845640211654</v>
      </c>
      <c r="N112" s="98">
        <v>69.684675382281995</v>
      </c>
      <c r="O112" s="98">
        <v>73.171624373883958</v>
      </c>
      <c r="P112" s="98">
        <v>75.287260544438297</v>
      </c>
      <c r="Q112" s="98">
        <v>78.838589793241681</v>
      </c>
      <c r="R112" s="98">
        <v>82.53394790182233</v>
      </c>
      <c r="S112" s="98">
        <v>85.255911686926453</v>
      </c>
      <c r="T112" s="98">
        <v>91.543427903851025</v>
      </c>
      <c r="U112" s="98">
        <v>92.517922263687325</v>
      </c>
      <c r="V112" s="98">
        <v>96.827720516669174</v>
      </c>
      <c r="W112" s="98">
        <v>97.761850074925619</v>
      </c>
      <c r="X112" s="98">
        <v>105.89676892406825</v>
      </c>
      <c r="Y112" s="98">
        <v>100.9176058077764</v>
      </c>
      <c r="DA112" s="63" t="s">
        <v>1606</v>
      </c>
    </row>
    <row r="113" spans="1:105" ht="12" customHeight="1" x14ac:dyDescent="0.25">
      <c r="A113" s="121" t="s">
        <v>54</v>
      </c>
      <c r="B113" s="122">
        <v>368.98809480278931</v>
      </c>
      <c r="C113" s="122">
        <v>367.11321682607144</v>
      </c>
      <c r="D113" s="122">
        <v>358.38662560337593</v>
      </c>
      <c r="E113" s="122">
        <v>343.58502896929258</v>
      </c>
      <c r="F113" s="122">
        <v>339.99554177470611</v>
      </c>
      <c r="G113" s="122">
        <v>313.07893925485109</v>
      </c>
      <c r="H113" s="122">
        <v>299.51732012863988</v>
      </c>
      <c r="I113" s="122">
        <v>273.10175874530415</v>
      </c>
      <c r="J113" s="122">
        <v>249.74159870819412</v>
      </c>
      <c r="K113" s="122">
        <v>229.58135875124748</v>
      </c>
      <c r="L113" s="122">
        <v>229.44619319344801</v>
      </c>
      <c r="M113" s="122">
        <v>209.06395550701666</v>
      </c>
      <c r="N113" s="122">
        <v>193.16265330464179</v>
      </c>
      <c r="O113" s="122">
        <v>184.15084121526866</v>
      </c>
      <c r="P113" s="122">
        <v>175.28461597712234</v>
      </c>
      <c r="Q113" s="122">
        <v>172.6688545014527</v>
      </c>
      <c r="R113" s="122">
        <v>171.58972543021463</v>
      </c>
      <c r="S113" s="122">
        <v>180.24720484534552</v>
      </c>
      <c r="T113" s="122">
        <v>180.125699309281</v>
      </c>
      <c r="U113" s="122">
        <v>172.32295200300902</v>
      </c>
      <c r="V113" s="122">
        <v>172.78654879323318</v>
      </c>
      <c r="W113" s="122">
        <v>170.16726822643059</v>
      </c>
      <c r="X113" s="122">
        <v>171.06135762353864</v>
      </c>
      <c r="Y113" s="122">
        <v>158.62529802621398</v>
      </c>
      <c r="DA113" s="130" t="s">
        <v>1607</v>
      </c>
    </row>
    <row r="114" spans="1:105" ht="12" customHeight="1" x14ac:dyDescent="0.25">
      <c r="A114" s="97" t="s">
        <v>50</v>
      </c>
      <c r="B114" s="98">
        <v>159.38970668217212</v>
      </c>
      <c r="C114" s="98">
        <v>148.37222107273126</v>
      </c>
      <c r="D114" s="98">
        <v>143.90604671855132</v>
      </c>
      <c r="E114" s="98">
        <v>141.27431972420214</v>
      </c>
      <c r="F114" s="98">
        <v>137.10180566423045</v>
      </c>
      <c r="G114" s="98">
        <v>119.1352836915667</v>
      </c>
      <c r="H114" s="98">
        <v>100.2555248061682</v>
      </c>
      <c r="I114" s="98">
        <v>87.72727746074186</v>
      </c>
      <c r="J114" s="98">
        <v>79.773001212440306</v>
      </c>
      <c r="K114" s="98">
        <v>73.826414629640809</v>
      </c>
      <c r="L114" s="98">
        <v>69.272858890478716</v>
      </c>
      <c r="M114" s="98">
        <v>65.111865102658626</v>
      </c>
      <c r="N114" s="98">
        <v>58.830828613844297</v>
      </c>
      <c r="O114" s="98">
        <v>56.006112460347296</v>
      </c>
      <c r="P114" s="98">
        <v>53.785260506486424</v>
      </c>
      <c r="Q114" s="98">
        <v>51.082553960992662</v>
      </c>
      <c r="R114" s="98">
        <v>49.62097683951928</v>
      </c>
      <c r="S114" s="98">
        <v>50.213029433921285</v>
      </c>
      <c r="T114" s="98">
        <v>48.524652446658131</v>
      </c>
      <c r="U114" s="98">
        <v>44.208572952022259</v>
      </c>
      <c r="V114" s="98">
        <v>43.073664048486684</v>
      </c>
      <c r="W114" s="98">
        <v>41.423498181225547</v>
      </c>
      <c r="X114" s="98">
        <v>41.448829056109552</v>
      </c>
      <c r="Y114" s="98">
        <v>38.678672741228553</v>
      </c>
      <c r="DA114" s="63" t="s">
        <v>1608</v>
      </c>
    </row>
    <row r="115" spans="1:105" ht="12" customHeight="1" x14ac:dyDescent="0.25">
      <c r="A115" s="109" t="s">
        <v>120</v>
      </c>
      <c r="B115" s="33">
        <v>209.59838812061719</v>
      </c>
      <c r="C115" s="33">
        <v>218.74099575334017</v>
      </c>
      <c r="D115" s="33">
        <v>214.48057888482458</v>
      </c>
      <c r="E115" s="33">
        <v>202.31070924509035</v>
      </c>
      <c r="F115" s="33">
        <v>202.89373611047563</v>
      </c>
      <c r="G115" s="33">
        <v>193.94365556328438</v>
      </c>
      <c r="H115" s="33">
        <v>199.26179532247167</v>
      </c>
      <c r="I115" s="33">
        <v>185.37448128456231</v>
      </c>
      <c r="J115" s="33">
        <v>169.9685974957539</v>
      </c>
      <c r="K115" s="33">
        <v>155.75494412160668</v>
      </c>
      <c r="L115" s="33">
        <v>160.17333430296924</v>
      </c>
      <c r="M115" s="33">
        <v>143.95209040435799</v>
      </c>
      <c r="N115" s="33">
        <v>134.3318246907975</v>
      </c>
      <c r="O115" s="33">
        <v>128.14472875492137</v>
      </c>
      <c r="P115" s="33">
        <v>121.49935547063593</v>
      </c>
      <c r="Q115" s="33">
        <v>121.58630054046002</v>
      </c>
      <c r="R115" s="33">
        <v>121.96874859069536</v>
      </c>
      <c r="S115" s="33">
        <v>130.0341754114242</v>
      </c>
      <c r="T115" s="33">
        <v>131.60104686262295</v>
      </c>
      <c r="U115" s="33">
        <v>128.11437905098683</v>
      </c>
      <c r="V115" s="33">
        <v>129.71288474474645</v>
      </c>
      <c r="W115" s="33">
        <v>128.74377004520508</v>
      </c>
      <c r="X115" s="33">
        <v>129.61252856742911</v>
      </c>
      <c r="Y115" s="33">
        <v>119.94662528498542</v>
      </c>
      <c r="DA115" s="60" t="s">
        <v>1609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2892.3643051051567</v>
      </c>
      <c r="C117" s="117">
        <f t="shared" si="19"/>
        <v>2820.967573767151</v>
      </c>
      <c r="D117" s="117">
        <f t="shared" si="19"/>
        <v>2727.7002175080647</v>
      </c>
      <c r="E117" s="117">
        <f t="shared" si="19"/>
        <v>2684.1410788935568</v>
      </c>
      <c r="F117" s="117">
        <f t="shared" si="19"/>
        <v>2750.3523532868649</v>
      </c>
      <c r="G117" s="117">
        <f t="shared" si="19"/>
        <v>2712.5479254761622</v>
      </c>
      <c r="H117" s="117">
        <f t="shared" si="19"/>
        <v>2595.3037813789083</v>
      </c>
      <c r="I117" s="117">
        <f t="shared" si="19"/>
        <v>2325.0394203741575</v>
      </c>
      <c r="J117" s="117">
        <f t="shared" si="19"/>
        <v>2464.982922485332</v>
      </c>
      <c r="K117" s="117">
        <f t="shared" si="19"/>
        <v>2332.2813304084411</v>
      </c>
      <c r="L117" s="117">
        <f t="shared" si="19"/>
        <v>2459.485213434712</v>
      </c>
      <c r="M117" s="117">
        <f t="shared" si="19"/>
        <v>2137.4243395418011</v>
      </c>
      <c r="N117" s="117">
        <f t="shared" si="19"/>
        <v>2153.7886906529538</v>
      </c>
      <c r="O117" s="117">
        <f t="shared" si="19"/>
        <v>2246.3086036626514</v>
      </c>
      <c r="P117" s="117">
        <f t="shared" si="19"/>
        <v>1921.0433983776277</v>
      </c>
      <c r="Q117" s="117">
        <f t="shared" si="19"/>
        <v>1919.6318596992162</v>
      </c>
      <c r="R117" s="117">
        <f t="shared" ref="R117:V117" si="20">R118+R121+R123+R132</f>
        <v>2126.75843348018</v>
      </c>
      <c r="S117" s="117">
        <f t="shared" si="20"/>
        <v>2023.4177593632774</v>
      </c>
      <c r="T117" s="117">
        <f t="shared" si="20"/>
        <v>2214.9067843589314</v>
      </c>
      <c r="U117" s="117">
        <f t="shared" si="20"/>
        <v>2102.2847377610592</v>
      </c>
      <c r="V117" s="117">
        <f t="shared" si="20"/>
        <v>2123.7912494844704</v>
      </c>
      <c r="W117" s="117">
        <f t="shared" ref="W117:Y117" si="21">W118+W121+W123+W132</f>
        <v>2286.4033580682499</v>
      </c>
      <c r="X117" s="117">
        <f t="shared" si="21"/>
        <v>2282.2004875064313</v>
      </c>
      <c r="Y117" s="117">
        <f t="shared" si="21"/>
        <v>2009.5819197169362</v>
      </c>
      <c r="DA117" s="129" t="s">
        <v>1760</v>
      </c>
    </row>
    <row r="118" spans="1:105" ht="12" customHeight="1" x14ac:dyDescent="0.25">
      <c r="A118" s="121" t="s">
        <v>57</v>
      </c>
      <c r="B118" s="122">
        <f t="shared" ref="B118:Q118" si="22">SUM(B119:B120)</f>
        <v>2163.3669111186614</v>
      </c>
      <c r="C118" s="122">
        <f t="shared" si="22"/>
        <v>2106.5037704019119</v>
      </c>
      <c r="D118" s="122">
        <f t="shared" si="22"/>
        <v>2032.5945584108665</v>
      </c>
      <c r="E118" s="122">
        <f t="shared" si="22"/>
        <v>1990.0799117761221</v>
      </c>
      <c r="F118" s="122">
        <f t="shared" si="22"/>
        <v>2078.7809452382744</v>
      </c>
      <c r="G118" s="122">
        <f t="shared" si="22"/>
        <v>2069.0538766471245</v>
      </c>
      <c r="H118" s="122">
        <f t="shared" si="22"/>
        <v>1960.7247325245542</v>
      </c>
      <c r="I118" s="122">
        <f t="shared" si="22"/>
        <v>1723.2062817728097</v>
      </c>
      <c r="J118" s="122">
        <f t="shared" si="22"/>
        <v>1885.7940294857137</v>
      </c>
      <c r="K118" s="122">
        <f t="shared" si="22"/>
        <v>1771.111529225351</v>
      </c>
      <c r="L118" s="122">
        <f t="shared" si="22"/>
        <v>1889.2223205134826</v>
      </c>
      <c r="M118" s="122">
        <f t="shared" si="22"/>
        <v>1571.8336574258974</v>
      </c>
      <c r="N118" s="122">
        <f t="shared" si="22"/>
        <v>1592.6268779788318</v>
      </c>
      <c r="O118" s="122">
        <f t="shared" si="22"/>
        <v>1717.6536893962218</v>
      </c>
      <c r="P118" s="122">
        <f t="shared" si="22"/>
        <v>1421.4042689528574</v>
      </c>
      <c r="Q118" s="122">
        <f t="shared" si="22"/>
        <v>1399.1573060734174</v>
      </c>
      <c r="R118" s="122">
        <f t="shared" ref="R118:V118" si="23">SUM(R119:R120)</f>
        <v>1604.0334640050901</v>
      </c>
      <c r="S118" s="122">
        <f t="shared" si="23"/>
        <v>1469.8157337241666</v>
      </c>
      <c r="T118" s="122">
        <f t="shared" si="23"/>
        <v>1665.4650875770981</v>
      </c>
      <c r="U118" s="122">
        <f t="shared" si="23"/>
        <v>1558.9593873741267</v>
      </c>
      <c r="V118" s="122">
        <f t="shared" si="23"/>
        <v>1587.1146038166828</v>
      </c>
      <c r="W118" s="122">
        <f t="shared" ref="W118:Y118" si="24">SUM(W119:W120)</f>
        <v>1754.9742094287051</v>
      </c>
      <c r="X118" s="122">
        <f t="shared" si="24"/>
        <v>1744.6236286138101</v>
      </c>
      <c r="Y118" s="122">
        <f t="shared" si="24"/>
        <v>1505.5504043338094</v>
      </c>
      <c r="DA118" s="130" t="s">
        <v>1761</v>
      </c>
    </row>
    <row r="119" spans="1:105" ht="12" customHeight="1" x14ac:dyDescent="0.25">
      <c r="A119" s="97" t="s">
        <v>74</v>
      </c>
      <c r="B119" s="98">
        <v>2112.5490755475826</v>
      </c>
      <c r="C119" s="98">
        <v>2057.7908938931541</v>
      </c>
      <c r="D119" s="98">
        <v>1986.4587255373874</v>
      </c>
      <c r="E119" s="98">
        <v>1947.7236174412351</v>
      </c>
      <c r="F119" s="98">
        <v>2033.9815581445903</v>
      </c>
      <c r="G119" s="98">
        <v>2025.1693490605285</v>
      </c>
      <c r="H119" s="98">
        <v>1920.0692345534642</v>
      </c>
      <c r="I119" s="98">
        <v>1688.1644773197754</v>
      </c>
      <c r="J119" s="98">
        <v>1848.0495968787627</v>
      </c>
      <c r="K119" s="98">
        <v>1736.3201808514914</v>
      </c>
      <c r="L119" s="98">
        <v>1852.1633308370506</v>
      </c>
      <c r="M119" s="98">
        <v>1541.2744524362877</v>
      </c>
      <c r="N119" s="98">
        <v>1562.4681428487534</v>
      </c>
      <c r="O119" s="98">
        <v>1684.4136150901629</v>
      </c>
      <c r="P119" s="98">
        <v>1393.7600680105209</v>
      </c>
      <c r="Q119" s="98">
        <v>1373.0537357824426</v>
      </c>
      <c r="R119" s="98">
        <v>1574.1786458249928</v>
      </c>
      <c r="S119" s="98">
        <v>1442.6657403886838</v>
      </c>
      <c r="T119" s="98">
        <v>1634.8146121586472</v>
      </c>
      <c r="U119" s="98">
        <v>1530.3716686484397</v>
      </c>
      <c r="V119" s="98">
        <v>1558.1148505887643</v>
      </c>
      <c r="W119" s="98">
        <v>1720.3880500408738</v>
      </c>
      <c r="X119" s="98">
        <v>1710.254178991037</v>
      </c>
      <c r="Y119" s="98">
        <v>1476.1988952211443</v>
      </c>
      <c r="DA119" s="63" t="s">
        <v>1762</v>
      </c>
    </row>
    <row r="120" spans="1:105" ht="12" customHeight="1" x14ac:dyDescent="0.25">
      <c r="A120" s="97" t="s">
        <v>53</v>
      </c>
      <c r="B120" s="98">
        <v>50.817835571078625</v>
      </c>
      <c r="C120" s="98">
        <v>48.712876508757923</v>
      </c>
      <c r="D120" s="98">
        <v>46.135832873479181</v>
      </c>
      <c r="E120" s="98">
        <v>42.356294334886996</v>
      </c>
      <c r="F120" s="98">
        <v>44.799387093684288</v>
      </c>
      <c r="G120" s="98">
        <v>43.884527586596114</v>
      </c>
      <c r="H120" s="98">
        <v>40.655497971090035</v>
      </c>
      <c r="I120" s="98">
        <v>35.041804453034317</v>
      </c>
      <c r="J120" s="98">
        <v>37.744432606951115</v>
      </c>
      <c r="K120" s="98">
        <v>34.791348373859542</v>
      </c>
      <c r="L120" s="98">
        <v>37.058989676432084</v>
      </c>
      <c r="M120" s="98">
        <v>30.559204989609746</v>
      </c>
      <c r="N120" s="98">
        <v>30.15873513007832</v>
      </c>
      <c r="O120" s="98">
        <v>33.240074306058823</v>
      </c>
      <c r="P120" s="98">
        <v>27.644200942336408</v>
      </c>
      <c r="Q120" s="98">
        <v>26.103570290974854</v>
      </c>
      <c r="R120" s="98">
        <v>29.854818180097354</v>
      </c>
      <c r="S120" s="98">
        <v>27.149993335482765</v>
      </c>
      <c r="T120" s="98">
        <v>30.650475418450959</v>
      </c>
      <c r="U120" s="98">
        <v>28.58771872568699</v>
      </c>
      <c r="V120" s="98">
        <v>28.999753227918522</v>
      </c>
      <c r="W120" s="98">
        <v>34.58615938783116</v>
      </c>
      <c r="X120" s="98">
        <v>34.369449622773125</v>
      </c>
      <c r="Y120" s="98">
        <v>29.351509112665077</v>
      </c>
      <c r="DA120" s="63" t="s">
        <v>1763</v>
      </c>
    </row>
    <row r="121" spans="1:105" ht="12" customHeight="1" x14ac:dyDescent="0.25">
      <c r="A121" s="121" t="s">
        <v>92</v>
      </c>
      <c r="B121" s="122">
        <f t="shared" ref="B121:Y121" si="25">B122</f>
        <v>32.496723967811484</v>
      </c>
      <c r="C121" s="122">
        <f t="shared" si="25"/>
        <v>37.754247442175171</v>
      </c>
      <c r="D121" s="122">
        <f t="shared" si="25"/>
        <v>33.299775480731277</v>
      </c>
      <c r="E121" s="122">
        <f t="shared" si="25"/>
        <v>63.549279153884072</v>
      </c>
      <c r="F121" s="122">
        <f t="shared" si="25"/>
        <v>38.41307538667543</v>
      </c>
      <c r="G121" s="122">
        <f t="shared" si="25"/>
        <v>44.982702251588108</v>
      </c>
      <c r="H121" s="122">
        <f t="shared" si="25"/>
        <v>55.246516657928446</v>
      </c>
      <c r="I121" s="122">
        <f t="shared" si="25"/>
        <v>49.422342607668632</v>
      </c>
      <c r="J121" s="122">
        <f t="shared" si="25"/>
        <v>57.852833834001267</v>
      </c>
      <c r="K121" s="122">
        <f t="shared" si="25"/>
        <v>68.800797596687232</v>
      </c>
      <c r="L121" s="122">
        <f t="shared" si="25"/>
        <v>69.621717535863397</v>
      </c>
      <c r="M121" s="122">
        <f t="shared" si="25"/>
        <v>72.390525943611564</v>
      </c>
      <c r="N121" s="122">
        <f t="shared" si="25"/>
        <v>95.738476060813355</v>
      </c>
      <c r="O121" s="122">
        <f t="shared" si="25"/>
        <v>76.901093458494614</v>
      </c>
      <c r="P121" s="122">
        <f t="shared" si="25"/>
        <v>67.784713554667007</v>
      </c>
      <c r="Q121" s="122">
        <f t="shared" si="25"/>
        <v>92.722059075444648</v>
      </c>
      <c r="R121" s="122">
        <f t="shared" si="25"/>
        <v>85.18704776276887</v>
      </c>
      <c r="S121" s="122">
        <f t="shared" si="25"/>
        <v>94.741893912292298</v>
      </c>
      <c r="T121" s="122">
        <f t="shared" si="25"/>
        <v>78.495150357283308</v>
      </c>
      <c r="U121" s="122">
        <f t="shared" si="25"/>
        <v>83.477555260386595</v>
      </c>
      <c r="V121" s="122">
        <f t="shared" si="25"/>
        <v>73.293621941828576</v>
      </c>
      <c r="W121" s="122">
        <f t="shared" si="25"/>
        <v>74.426954177324745</v>
      </c>
      <c r="X121" s="122">
        <f t="shared" si="25"/>
        <v>87.390569690640135</v>
      </c>
      <c r="Y121" s="122">
        <f t="shared" si="25"/>
        <v>94.424600179613023</v>
      </c>
      <c r="DA121" s="130" t="s">
        <v>1764</v>
      </c>
    </row>
    <row r="122" spans="1:105" ht="12" customHeight="1" x14ac:dyDescent="0.25">
      <c r="A122" s="97" t="s">
        <v>53</v>
      </c>
      <c r="B122" s="98">
        <v>32.496723967811484</v>
      </c>
      <c r="C122" s="98">
        <v>37.754247442175171</v>
      </c>
      <c r="D122" s="98">
        <v>33.299775480731277</v>
      </c>
      <c r="E122" s="98">
        <v>63.549279153884072</v>
      </c>
      <c r="F122" s="98">
        <v>38.41307538667543</v>
      </c>
      <c r="G122" s="98">
        <v>44.982702251588108</v>
      </c>
      <c r="H122" s="98">
        <v>55.246516657928446</v>
      </c>
      <c r="I122" s="98">
        <v>49.422342607668632</v>
      </c>
      <c r="J122" s="98">
        <v>57.852833834001267</v>
      </c>
      <c r="K122" s="98">
        <v>68.800797596687232</v>
      </c>
      <c r="L122" s="98">
        <v>69.621717535863397</v>
      </c>
      <c r="M122" s="98">
        <v>72.390525943611564</v>
      </c>
      <c r="N122" s="98">
        <v>95.738476060813355</v>
      </c>
      <c r="O122" s="98">
        <v>76.901093458494614</v>
      </c>
      <c r="P122" s="98">
        <v>67.784713554667007</v>
      </c>
      <c r="Q122" s="98">
        <v>92.722059075444648</v>
      </c>
      <c r="R122" s="98">
        <v>85.18704776276887</v>
      </c>
      <c r="S122" s="98">
        <v>94.741893912292298</v>
      </c>
      <c r="T122" s="98">
        <v>78.495150357283308</v>
      </c>
      <c r="U122" s="98">
        <v>83.477555260386595</v>
      </c>
      <c r="V122" s="98">
        <v>73.293621941828576</v>
      </c>
      <c r="W122" s="98">
        <v>74.426954177324745</v>
      </c>
      <c r="X122" s="98">
        <v>87.390569690640135</v>
      </c>
      <c r="Y122" s="98">
        <v>94.424600179613023</v>
      </c>
      <c r="DA122" s="63" t="s">
        <v>1765</v>
      </c>
    </row>
    <row r="123" spans="1:105" ht="12" customHeight="1" x14ac:dyDescent="0.25">
      <c r="A123" s="121" t="s">
        <v>55</v>
      </c>
      <c r="B123" s="122">
        <v>447.28195383870604</v>
      </c>
      <c r="C123" s="122">
        <v>426.77259683297842</v>
      </c>
      <c r="D123" s="122">
        <v>417.17181734788949</v>
      </c>
      <c r="E123" s="122">
        <v>396.24468218188474</v>
      </c>
      <c r="F123" s="122">
        <v>400.04413148909521</v>
      </c>
      <c r="G123" s="122">
        <v>381.88212392921361</v>
      </c>
      <c r="H123" s="122">
        <v>368.62345211258776</v>
      </c>
      <c r="I123" s="122">
        <v>358.98528985286544</v>
      </c>
      <c r="J123" s="122">
        <v>343.95405251140386</v>
      </c>
      <c r="K123" s="122">
        <v>329.10042276590104</v>
      </c>
      <c r="L123" s="122">
        <v>336.42917147029311</v>
      </c>
      <c r="M123" s="122">
        <v>343.51031200870005</v>
      </c>
      <c r="N123" s="122">
        <v>326.47934985354698</v>
      </c>
      <c r="O123" s="122">
        <v>318.60947201025516</v>
      </c>
      <c r="P123" s="122">
        <v>305.01993024324776</v>
      </c>
      <c r="Q123" s="122">
        <v>301.95676722898349</v>
      </c>
      <c r="R123" s="122">
        <v>311.60951017040225</v>
      </c>
      <c r="S123" s="122">
        <v>324.93096451074371</v>
      </c>
      <c r="T123" s="122">
        <v>335.30314919164277</v>
      </c>
      <c r="U123" s="122">
        <v>327.82114829572021</v>
      </c>
      <c r="V123" s="122">
        <v>328.76236702975029</v>
      </c>
      <c r="W123" s="122">
        <v>322.51008116642873</v>
      </c>
      <c r="X123" s="122">
        <v>313.49149279225009</v>
      </c>
      <c r="Y123" s="122">
        <v>281.67933963837885</v>
      </c>
      <c r="DA123" s="130" t="s">
        <v>1766</v>
      </c>
    </row>
    <row r="124" spans="1:105" ht="12" customHeight="1" x14ac:dyDescent="0.25">
      <c r="A124" s="97" t="s">
        <v>141</v>
      </c>
      <c r="B124" s="98">
        <v>208.65614571836909</v>
      </c>
      <c r="C124" s="98">
        <v>191.57595070000045</v>
      </c>
      <c r="D124" s="98">
        <v>177.50929951154055</v>
      </c>
      <c r="E124" s="98">
        <v>161.00126483500046</v>
      </c>
      <c r="F124" s="98">
        <v>159.95814741526777</v>
      </c>
      <c r="G124" s="98">
        <v>138.49369859147376</v>
      </c>
      <c r="H124" s="98">
        <v>114.54180659173502</v>
      </c>
      <c r="I124" s="98">
        <v>96.388934084166195</v>
      </c>
      <c r="J124" s="98">
        <v>88.009018010856238</v>
      </c>
      <c r="K124" s="98">
        <v>80.113633532234573</v>
      </c>
      <c r="L124" s="98">
        <v>76.786830915586009</v>
      </c>
      <c r="M124" s="98">
        <v>73.409269087829912</v>
      </c>
      <c r="N124" s="98">
        <v>64.898385515163056</v>
      </c>
      <c r="O124" s="98">
        <v>61.616368139393344</v>
      </c>
      <c r="P124" s="98">
        <v>59.406551599094364</v>
      </c>
      <c r="Q124" s="98">
        <v>57.23314502187791</v>
      </c>
      <c r="R124" s="98">
        <v>62.003413959745032</v>
      </c>
      <c r="S124" s="98">
        <v>63.310119276209441</v>
      </c>
      <c r="T124" s="98">
        <v>67.411704058154811</v>
      </c>
      <c r="U124" s="98">
        <v>62.021975291911694</v>
      </c>
      <c r="V124" s="98">
        <v>61.957479668371434</v>
      </c>
      <c r="W124" s="98">
        <v>60.556844431689299</v>
      </c>
      <c r="X124" s="98">
        <v>64.043904437044873</v>
      </c>
      <c r="Y124" s="98">
        <v>53.897999965759617</v>
      </c>
      <c r="DA124" s="63" t="s">
        <v>1767</v>
      </c>
    </row>
    <row r="125" spans="1:105" ht="12" customHeight="1" x14ac:dyDescent="0.25">
      <c r="A125" s="97" t="s">
        <v>140</v>
      </c>
      <c r="B125" s="98">
        <v>0.60271033985010003</v>
      </c>
      <c r="C125" s="98">
        <v>0.54973337855363069</v>
      </c>
      <c r="D125" s="98">
        <v>0.50906651898223776</v>
      </c>
      <c r="E125" s="98">
        <v>0.57174005815605311</v>
      </c>
      <c r="F125" s="98">
        <v>0.56961029571096033</v>
      </c>
      <c r="G125" s="98">
        <v>0.49152268304082114</v>
      </c>
      <c r="H125" s="98">
        <v>0.40180851004822271</v>
      </c>
      <c r="I125" s="98">
        <v>0.33741687251414326</v>
      </c>
      <c r="J125" s="98">
        <v>0.33832900011851802</v>
      </c>
      <c r="K125" s="98">
        <v>0.35879776615661901</v>
      </c>
      <c r="L125" s="98">
        <v>0.48145763001659991</v>
      </c>
      <c r="M125" s="98">
        <v>0.48652667245422254</v>
      </c>
      <c r="N125" s="98">
        <v>0.51773426981948101</v>
      </c>
      <c r="O125" s="98">
        <v>0.58167680242999853</v>
      </c>
      <c r="P125" s="98">
        <v>0.60145291409896706</v>
      </c>
      <c r="Q125" s="98">
        <v>0.58551776345769291</v>
      </c>
      <c r="R125" s="98">
        <v>0.66824830283007552</v>
      </c>
      <c r="S125" s="98">
        <v>0.67818806337833426</v>
      </c>
      <c r="T125" s="98">
        <v>0.75574230484195892</v>
      </c>
      <c r="U125" s="98">
        <v>0.68852596122498755</v>
      </c>
      <c r="V125" s="98">
        <v>0.74639604233912848</v>
      </c>
      <c r="W125" s="98">
        <v>0.75775152060192719</v>
      </c>
      <c r="X125" s="98">
        <v>0.96963495065131411</v>
      </c>
      <c r="Y125" s="98">
        <v>0.79686010695633347</v>
      </c>
      <c r="DA125" s="63" t="s">
        <v>1768</v>
      </c>
    </row>
    <row r="126" spans="1:105" ht="12" customHeight="1" x14ac:dyDescent="0.25">
      <c r="A126" s="100" t="s">
        <v>50</v>
      </c>
      <c r="B126" s="101">
        <v>9.9714152960703892E-2</v>
      </c>
      <c r="C126" s="101">
        <v>0.11275445413685339</v>
      </c>
      <c r="D126" s="101">
        <v>9.1647192589994098E-2</v>
      </c>
      <c r="E126" s="101">
        <v>9.0874502273664101E-2</v>
      </c>
      <c r="F126" s="101">
        <v>9.8314299751376844E-2</v>
      </c>
      <c r="G126" s="101">
        <v>9.0659593036389013E-2</v>
      </c>
      <c r="H126" s="101">
        <v>7.6669209060042792E-2</v>
      </c>
      <c r="I126" s="101">
        <v>5.9719186597888704E-2</v>
      </c>
      <c r="J126" s="101">
        <v>5.9070148401343968E-2</v>
      </c>
      <c r="K126" s="101">
        <v>6.3271802500092011E-2</v>
      </c>
      <c r="L126" s="101">
        <v>8.1356987226858329E-2</v>
      </c>
      <c r="M126" s="101">
        <v>8.5715095696078283E-2</v>
      </c>
      <c r="N126" s="101">
        <v>7.8664198595115656E-2</v>
      </c>
      <c r="O126" s="101">
        <v>7.200397202671377E-2</v>
      </c>
      <c r="P126" s="101">
        <v>9.3755954755362053E-2</v>
      </c>
      <c r="Q126" s="101">
        <v>7.9172347039810256E-2</v>
      </c>
      <c r="R126" s="101">
        <v>0.11352029931681568</v>
      </c>
      <c r="S126" s="101">
        <v>0.11495383009513073</v>
      </c>
      <c r="T126" s="101">
        <v>0.13995363616814238</v>
      </c>
      <c r="U126" s="101">
        <v>0.12697445225319873</v>
      </c>
      <c r="V126" s="101">
        <v>0.14252147947985616</v>
      </c>
      <c r="W126" s="101">
        <v>0.15244303724896574</v>
      </c>
      <c r="X126" s="101">
        <v>0.16917254304319873</v>
      </c>
      <c r="Y126" s="101">
        <v>0.13603385134915402</v>
      </c>
      <c r="DA126" s="131" t="s">
        <v>1769</v>
      </c>
    </row>
    <row r="127" spans="1:105" ht="12" customHeight="1" x14ac:dyDescent="0.25">
      <c r="A127" s="103" t="s">
        <v>52</v>
      </c>
      <c r="B127" s="104">
        <v>0.50299618688939618</v>
      </c>
      <c r="C127" s="104">
        <v>0.43697892441677738</v>
      </c>
      <c r="D127" s="104">
        <v>0.41741932639224372</v>
      </c>
      <c r="E127" s="104">
        <v>0.48086555588238911</v>
      </c>
      <c r="F127" s="104">
        <v>0.47129599595958355</v>
      </c>
      <c r="G127" s="104">
        <v>0.40086309000443227</v>
      </c>
      <c r="H127" s="104">
        <v>0.32513930098817989</v>
      </c>
      <c r="I127" s="104">
        <v>0.27769768591625454</v>
      </c>
      <c r="J127" s="104">
        <v>0.27925885171717407</v>
      </c>
      <c r="K127" s="104">
        <v>0.29552596365652695</v>
      </c>
      <c r="L127" s="104">
        <v>0.40010064278974167</v>
      </c>
      <c r="M127" s="104">
        <v>0.40081157675814427</v>
      </c>
      <c r="N127" s="104">
        <v>0.43907007122436525</v>
      </c>
      <c r="O127" s="104">
        <v>0.5096728304032847</v>
      </c>
      <c r="P127" s="104">
        <v>0.50769695934360504</v>
      </c>
      <c r="Q127" s="104">
        <v>0.50634541641788267</v>
      </c>
      <c r="R127" s="104">
        <v>0.55472800351325979</v>
      </c>
      <c r="S127" s="104">
        <v>0.56323423328320366</v>
      </c>
      <c r="T127" s="104">
        <v>0.61578866867381632</v>
      </c>
      <c r="U127" s="104">
        <v>0.56155150897178874</v>
      </c>
      <c r="V127" s="104">
        <v>0.60387456285927232</v>
      </c>
      <c r="W127" s="104">
        <v>0.60530848335296139</v>
      </c>
      <c r="X127" s="104">
        <v>0.8004624076081156</v>
      </c>
      <c r="Y127" s="104">
        <v>0.66082625560717934</v>
      </c>
      <c r="DA127" s="132" t="s">
        <v>1770</v>
      </c>
    </row>
    <row r="128" spans="1:105" ht="12" customHeight="1" x14ac:dyDescent="0.25">
      <c r="A128" s="106" t="s">
        <v>122</v>
      </c>
      <c r="B128" s="101">
        <v>207.71775855188204</v>
      </c>
      <c r="C128" s="101">
        <v>202.58907603130169</v>
      </c>
      <c r="D128" s="101">
        <v>203.45474901177235</v>
      </c>
      <c r="E128" s="101">
        <v>193.12452108858966</v>
      </c>
      <c r="F128" s="101">
        <v>194.83136578631942</v>
      </c>
      <c r="G128" s="101">
        <v>192.03454550318108</v>
      </c>
      <c r="H128" s="101">
        <v>197.92834006878377</v>
      </c>
      <c r="I128" s="101">
        <v>196.07243235865289</v>
      </c>
      <c r="J128" s="101">
        <v>185.91734313707957</v>
      </c>
      <c r="K128" s="101">
        <v>169.44436306538708</v>
      </c>
      <c r="L128" s="101">
        <v>170.39953382062757</v>
      </c>
      <c r="M128" s="101">
        <v>169.41203065873287</v>
      </c>
      <c r="N128" s="101">
        <v>158.70183470587099</v>
      </c>
      <c r="O128" s="101">
        <v>148.66819232325346</v>
      </c>
      <c r="P128" s="101">
        <v>137.70671369204919</v>
      </c>
      <c r="Q128" s="101">
        <v>133.02596461607803</v>
      </c>
      <c r="R128" s="101">
        <v>130.7041275819933</v>
      </c>
      <c r="S128" s="101">
        <v>133.54488191511638</v>
      </c>
      <c r="T128" s="101">
        <v>133.0516325476421</v>
      </c>
      <c r="U128" s="101">
        <v>128.66966348394624</v>
      </c>
      <c r="V128" s="101">
        <v>127.98936531447663</v>
      </c>
      <c r="W128" s="101">
        <v>115.6212717944434</v>
      </c>
      <c r="X128" s="101">
        <v>99.440662607296105</v>
      </c>
      <c r="Y128" s="101">
        <v>90.882475220732402</v>
      </c>
      <c r="DA128" s="131" t="s">
        <v>1771</v>
      </c>
    </row>
    <row r="129" spans="1:105" ht="12" customHeight="1" x14ac:dyDescent="0.25">
      <c r="A129" s="107" t="s">
        <v>121</v>
      </c>
      <c r="B129" s="104">
        <v>30.305339228604844</v>
      </c>
      <c r="C129" s="104">
        <v>32.057836723122641</v>
      </c>
      <c r="D129" s="104">
        <v>35.698702305594388</v>
      </c>
      <c r="E129" s="104">
        <v>41.547156200138588</v>
      </c>
      <c r="F129" s="104">
        <v>44.685007991797022</v>
      </c>
      <c r="G129" s="104">
        <v>50.862357151517841</v>
      </c>
      <c r="H129" s="104">
        <v>55.751496942020786</v>
      </c>
      <c r="I129" s="104">
        <v>66.18650653753221</v>
      </c>
      <c r="J129" s="104">
        <v>69.689362363349403</v>
      </c>
      <c r="K129" s="104">
        <v>79.183628402122665</v>
      </c>
      <c r="L129" s="104">
        <v>88.761349104063029</v>
      </c>
      <c r="M129" s="104">
        <v>100.20248558968301</v>
      </c>
      <c r="N129" s="104">
        <v>102.36139536269344</v>
      </c>
      <c r="O129" s="104">
        <v>107.74323474517843</v>
      </c>
      <c r="P129" s="104">
        <v>107.30521203800537</v>
      </c>
      <c r="Q129" s="104">
        <v>111.11213982756991</v>
      </c>
      <c r="R129" s="104">
        <v>118.23372032583389</v>
      </c>
      <c r="S129" s="104">
        <v>127.39777525603955</v>
      </c>
      <c r="T129" s="104">
        <v>134.08407028100387</v>
      </c>
      <c r="U129" s="104">
        <v>136.44098355863724</v>
      </c>
      <c r="V129" s="104">
        <v>138.06912600456306</v>
      </c>
      <c r="W129" s="104">
        <v>145.57421341969413</v>
      </c>
      <c r="X129" s="104">
        <v>149.03729079725773</v>
      </c>
      <c r="Y129" s="104">
        <v>136.10200434493058</v>
      </c>
      <c r="DA129" s="132" t="s">
        <v>1772</v>
      </c>
    </row>
    <row r="130" spans="1:105" ht="12" customHeight="1" x14ac:dyDescent="0.25">
      <c r="A130" s="108" t="s">
        <v>53</v>
      </c>
      <c r="B130" s="98">
        <v>8.1984346891875983</v>
      </c>
      <c r="C130" s="98">
        <v>8.8789015962278377</v>
      </c>
      <c r="D130" s="98">
        <v>10.646383793584478</v>
      </c>
      <c r="E130" s="98">
        <v>13.396029031984595</v>
      </c>
      <c r="F130" s="98">
        <v>15.028609252315032</v>
      </c>
      <c r="G130" s="98">
        <v>17.48328236937186</v>
      </c>
      <c r="H130" s="98">
        <v>18.673453959041396</v>
      </c>
      <c r="I130" s="98">
        <v>23.416626809297526</v>
      </c>
      <c r="J130" s="98">
        <v>22.066656860342157</v>
      </c>
      <c r="K130" s="98">
        <v>25.576565507999224</v>
      </c>
      <c r="L130" s="98">
        <v>28.024722218162569</v>
      </c>
      <c r="M130" s="98">
        <v>33.620639949471347</v>
      </c>
      <c r="N130" s="98">
        <v>32.676719980411448</v>
      </c>
      <c r="O130" s="98">
        <v>34.571610371294476</v>
      </c>
      <c r="P130" s="98">
        <v>32.017951493567097</v>
      </c>
      <c r="Q130" s="98">
        <v>32.273550034328203</v>
      </c>
      <c r="R130" s="98">
        <v>35.699772424011549</v>
      </c>
      <c r="S130" s="98">
        <v>42.141863569113148</v>
      </c>
      <c r="T130" s="98">
        <v>42.540642377152857</v>
      </c>
      <c r="U130" s="98">
        <v>43.92306129494991</v>
      </c>
      <c r="V130" s="98">
        <v>41.241405487893921</v>
      </c>
      <c r="W130" s="98">
        <v>47.81236334476845</v>
      </c>
      <c r="X130" s="98">
        <v>43.140521873189513</v>
      </c>
      <c r="Y130" s="98">
        <v>35.184398537154152</v>
      </c>
      <c r="DA130" s="63" t="s">
        <v>1773</v>
      </c>
    </row>
    <row r="131" spans="1:105" ht="12" customHeight="1" x14ac:dyDescent="0.25">
      <c r="A131" s="108" t="s">
        <v>52</v>
      </c>
      <c r="B131" s="98">
        <v>22.106904539417251</v>
      </c>
      <c r="C131" s="98">
        <v>23.178935126894793</v>
      </c>
      <c r="D131" s="98">
        <v>25.052318512009919</v>
      </c>
      <c r="E131" s="98">
        <v>28.151127168153984</v>
      </c>
      <c r="F131" s="98">
        <v>29.656398739481979</v>
      </c>
      <c r="G131" s="98">
        <v>33.379074782145992</v>
      </c>
      <c r="H131" s="98">
        <v>37.07804298297939</v>
      </c>
      <c r="I131" s="98">
        <v>42.769879728234706</v>
      </c>
      <c r="J131" s="98">
        <v>47.622705503007246</v>
      </c>
      <c r="K131" s="98">
        <v>53.607062894123445</v>
      </c>
      <c r="L131" s="98">
        <v>60.736626885900456</v>
      </c>
      <c r="M131" s="98">
        <v>66.581845640211654</v>
      </c>
      <c r="N131" s="98">
        <v>69.684675382281995</v>
      </c>
      <c r="O131" s="98">
        <v>73.171624373883958</v>
      </c>
      <c r="P131" s="98">
        <v>75.287260544438297</v>
      </c>
      <c r="Q131" s="98">
        <v>78.838589793241681</v>
      </c>
      <c r="R131" s="98">
        <v>82.53394790182233</v>
      </c>
      <c r="S131" s="98">
        <v>85.255911686926453</v>
      </c>
      <c r="T131" s="98">
        <v>91.543427903851025</v>
      </c>
      <c r="U131" s="98">
        <v>92.517922263687325</v>
      </c>
      <c r="V131" s="98">
        <v>96.827720516669174</v>
      </c>
      <c r="W131" s="98">
        <v>97.761850074925619</v>
      </c>
      <c r="X131" s="98">
        <v>105.89676892406825</v>
      </c>
      <c r="Y131" s="98">
        <v>100.9176058077764</v>
      </c>
      <c r="DA131" s="63" t="s">
        <v>1774</v>
      </c>
    </row>
    <row r="132" spans="1:105" ht="12" customHeight="1" x14ac:dyDescent="0.25">
      <c r="A132" s="121" t="s">
        <v>54</v>
      </c>
      <c r="B132" s="122">
        <v>249.2187161799776</v>
      </c>
      <c r="C132" s="122">
        <v>249.93695909008559</v>
      </c>
      <c r="D132" s="122">
        <v>244.63406626857744</v>
      </c>
      <c r="E132" s="122">
        <v>234.26720578166558</v>
      </c>
      <c r="F132" s="122">
        <v>233.11420117282</v>
      </c>
      <c r="G132" s="122">
        <v>216.62922264823553</v>
      </c>
      <c r="H132" s="122">
        <v>210.70908008383824</v>
      </c>
      <c r="I132" s="122">
        <v>193.42550614081364</v>
      </c>
      <c r="J132" s="122">
        <v>177.38200665421314</v>
      </c>
      <c r="K132" s="122">
        <v>163.26858082050171</v>
      </c>
      <c r="L132" s="122">
        <v>164.2120039150733</v>
      </c>
      <c r="M132" s="122">
        <v>149.68984416359206</v>
      </c>
      <c r="N132" s="122">
        <v>138.94398675976154</v>
      </c>
      <c r="O132" s="122">
        <v>133.14434879767975</v>
      </c>
      <c r="P132" s="122">
        <v>126.83448562685565</v>
      </c>
      <c r="Q132" s="122">
        <v>125.79572732137071</v>
      </c>
      <c r="R132" s="122">
        <v>125.92841154191885</v>
      </c>
      <c r="S132" s="122">
        <v>133.92916721607475</v>
      </c>
      <c r="T132" s="122">
        <v>135.64339723290712</v>
      </c>
      <c r="U132" s="122">
        <v>132.02664683082591</v>
      </c>
      <c r="V132" s="122">
        <v>134.6206566962089</v>
      </c>
      <c r="W132" s="122">
        <v>134.49211329579154</v>
      </c>
      <c r="X132" s="122">
        <v>136.69479640973071</v>
      </c>
      <c r="Y132" s="122">
        <v>127.92757556513492</v>
      </c>
      <c r="DA132" s="130" t="s">
        <v>1775</v>
      </c>
    </row>
    <row r="133" spans="1:105" ht="12" customHeight="1" x14ac:dyDescent="0.25">
      <c r="A133" s="97" t="s">
        <v>50</v>
      </c>
      <c r="B133" s="98">
        <v>93.074967147788144</v>
      </c>
      <c r="C133" s="98">
        <v>86.689480591609694</v>
      </c>
      <c r="D133" s="98">
        <v>84.162436822895828</v>
      </c>
      <c r="E133" s="98">
        <v>82.475009008314473</v>
      </c>
      <c r="F133" s="98">
        <v>80.25185629636529</v>
      </c>
      <c r="G133" s="98">
        <v>69.957972812333693</v>
      </c>
      <c r="H133" s="98">
        <v>59.198694252092999</v>
      </c>
      <c r="I133" s="98">
        <v>52.021153733510921</v>
      </c>
      <c r="J133" s="98">
        <v>47.500792222519252</v>
      </c>
      <c r="K133" s="98">
        <v>44.008722834322249</v>
      </c>
      <c r="L133" s="98">
        <v>41.296071118642615</v>
      </c>
      <c r="M133" s="98">
        <v>38.853341222656404</v>
      </c>
      <c r="N133" s="98">
        <v>35.068924805593944</v>
      </c>
      <c r="O133" s="98">
        <v>33.416021719071168</v>
      </c>
      <c r="P133" s="98">
        <v>32.152179736607437</v>
      </c>
      <c r="Q133" s="98">
        <v>30.527630402179927</v>
      </c>
      <c r="R133" s="98">
        <v>29.676702304573016</v>
      </c>
      <c r="S133" s="98">
        <v>30.117848654536548</v>
      </c>
      <c r="T133" s="98">
        <v>29.226428304642379</v>
      </c>
      <c r="U133" s="98">
        <v>26.791964051723717</v>
      </c>
      <c r="V133" s="98">
        <v>26.274790140673904</v>
      </c>
      <c r="W133" s="98">
        <v>25.366080756235199</v>
      </c>
      <c r="X133" s="98">
        <v>25.43354634041231</v>
      </c>
      <c r="Y133" s="98">
        <v>23.814381785514421</v>
      </c>
      <c r="DA133" s="63" t="s">
        <v>1776</v>
      </c>
    </row>
    <row r="134" spans="1:105" ht="12" customHeight="1" x14ac:dyDescent="0.25">
      <c r="A134" s="109" t="s">
        <v>120</v>
      </c>
      <c r="B134" s="33">
        <v>156.14374903218948</v>
      </c>
      <c r="C134" s="33">
        <v>163.24747849847589</v>
      </c>
      <c r="D134" s="33">
        <v>160.4716294456816</v>
      </c>
      <c r="E134" s="33">
        <v>151.79219677335109</v>
      </c>
      <c r="F134" s="33">
        <v>152.86234487645476</v>
      </c>
      <c r="G134" s="33">
        <v>146.67124983590185</v>
      </c>
      <c r="H134" s="33">
        <v>151.51038583174528</v>
      </c>
      <c r="I134" s="33">
        <v>141.40435240730275</v>
      </c>
      <c r="J134" s="33">
        <v>129.88121443169393</v>
      </c>
      <c r="K134" s="33">
        <v>119.25985798617936</v>
      </c>
      <c r="L134" s="33">
        <v>122.91593279643065</v>
      </c>
      <c r="M134" s="33">
        <v>110.83650294093567</v>
      </c>
      <c r="N134" s="33">
        <v>103.87506195416762</v>
      </c>
      <c r="O134" s="33">
        <v>99.728327078608572</v>
      </c>
      <c r="P134" s="33">
        <v>94.682305890248216</v>
      </c>
      <c r="Q134" s="33">
        <v>95.268096919190739</v>
      </c>
      <c r="R134" s="33">
        <v>96.251709237345821</v>
      </c>
      <c r="S134" s="33">
        <v>103.81131856153822</v>
      </c>
      <c r="T134" s="33">
        <v>106.41696892826474</v>
      </c>
      <c r="U134" s="33">
        <v>105.2346827791022</v>
      </c>
      <c r="V134" s="33">
        <v>108.34586655553498</v>
      </c>
      <c r="W134" s="33">
        <v>109.12603253955631</v>
      </c>
      <c r="X134" s="33">
        <v>111.26125006931841</v>
      </c>
      <c r="Y134" s="33">
        <v>104.11319377962047</v>
      </c>
      <c r="DA134" s="60" t="s">
        <v>1777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0.51939592884810559</v>
      </c>
      <c r="C136" s="119">
        <f t="shared" si="26"/>
        <v>0.52480523839407711</v>
      </c>
      <c r="D136" s="119">
        <f t="shared" si="26"/>
        <v>0.52607525277724021</v>
      </c>
      <c r="E136" s="119">
        <f t="shared" si="26"/>
        <v>0.53138659153826229</v>
      </c>
      <c r="F136" s="119">
        <f t="shared" si="26"/>
        <v>0.53459156264526286</v>
      </c>
      <c r="G136" s="119">
        <f t="shared" si="26"/>
        <v>0.53817734786853577</v>
      </c>
      <c r="H136" s="119">
        <f t="shared" si="26"/>
        <v>0.55035336596479789</v>
      </c>
      <c r="I136" s="119">
        <f t="shared" si="26"/>
        <v>0.55535242641352356</v>
      </c>
      <c r="J136" s="119">
        <f t="shared" si="26"/>
        <v>0.56302591014890802</v>
      </c>
      <c r="K136" s="119">
        <f t="shared" si="26"/>
        <v>0.57467257392966309</v>
      </c>
      <c r="L136" s="119">
        <f t="shared" si="26"/>
        <v>0.58303225719445662</v>
      </c>
      <c r="M136" s="119">
        <f t="shared" si="26"/>
        <v>0.60243503173555324</v>
      </c>
      <c r="N136" s="119">
        <f t="shared" si="26"/>
        <v>0.62118767116572271</v>
      </c>
      <c r="O136" s="119">
        <f t="shared" si="26"/>
        <v>0.63479293341613152</v>
      </c>
      <c r="P136" s="119">
        <f t="shared" si="26"/>
        <v>0.64150296414049901</v>
      </c>
      <c r="Q136" s="119">
        <f t="shared" si="26"/>
        <v>0.65210666160833641</v>
      </c>
      <c r="R136" s="119">
        <f t="shared" ref="R136:V136" si="27">IF(R117=0,"",R117/R98)</f>
        <v>0.65663568529177163</v>
      </c>
      <c r="S136" s="119">
        <f t="shared" si="27"/>
        <v>0.67324540782976972</v>
      </c>
      <c r="T136" s="119">
        <f t="shared" si="27"/>
        <v>0.68159112959482693</v>
      </c>
      <c r="U136" s="119">
        <f t="shared" si="27"/>
        <v>0.69749909601353299</v>
      </c>
      <c r="V136" s="119">
        <f t="shared" si="27"/>
        <v>0.70995571250851641</v>
      </c>
      <c r="W136" s="119">
        <f t="shared" ref="W136:Y136" si="28">IF(W117=0,"",W117/W98)</f>
        <v>0.71788341563783209</v>
      </c>
      <c r="X136" s="119">
        <f t="shared" si="28"/>
        <v>0.73575920339045264</v>
      </c>
      <c r="Y136" s="119">
        <f t="shared" si="28"/>
        <v>0.75082837465852859</v>
      </c>
      <c r="DA136" s="129" t="s">
        <v>1928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0.48535809721551315</v>
      </c>
      <c r="C137" s="124">
        <f t="shared" si="29"/>
        <v>0.48951394699223255</v>
      </c>
      <c r="D137" s="124">
        <f t="shared" si="29"/>
        <v>0.49010083026939627</v>
      </c>
      <c r="E137" s="124">
        <f t="shared" si="29"/>
        <v>0.49066533411110913</v>
      </c>
      <c r="F137" s="124">
        <f t="shared" si="29"/>
        <v>0.49884956996779284</v>
      </c>
      <c r="G137" s="124">
        <f t="shared" si="29"/>
        <v>0.50154685636985874</v>
      </c>
      <c r="H137" s="124">
        <f t="shared" si="29"/>
        <v>0.51011126063866308</v>
      </c>
      <c r="I137" s="124">
        <f t="shared" si="29"/>
        <v>0.5114704797385784</v>
      </c>
      <c r="J137" s="124">
        <f t="shared" si="29"/>
        <v>0.52266858673606198</v>
      </c>
      <c r="K137" s="124">
        <f t="shared" si="29"/>
        <v>0.53129249204236029</v>
      </c>
      <c r="L137" s="124">
        <f t="shared" si="29"/>
        <v>0.5412903786494393</v>
      </c>
      <c r="M137" s="124">
        <f t="shared" si="29"/>
        <v>0.55423573977511031</v>
      </c>
      <c r="N137" s="124">
        <f t="shared" si="29"/>
        <v>0.56958636236242699</v>
      </c>
      <c r="O137" s="124">
        <f t="shared" si="29"/>
        <v>0.59198274048304911</v>
      </c>
      <c r="P137" s="124">
        <f t="shared" si="29"/>
        <v>0.59440552220169873</v>
      </c>
      <c r="Q137" s="124">
        <f t="shared" si="29"/>
        <v>0.59634991124375991</v>
      </c>
      <c r="R137" s="124">
        <f t="shared" ref="R137:V137" si="30">IF(R118=0,"",R118/R99)</f>
        <v>0.60806429668811157</v>
      </c>
      <c r="S137" s="124">
        <f t="shared" si="30"/>
        <v>0.61692144896646295</v>
      </c>
      <c r="T137" s="124">
        <f t="shared" si="30"/>
        <v>0.63393444679614708</v>
      </c>
      <c r="U137" s="124">
        <f t="shared" si="30"/>
        <v>0.64542797976349686</v>
      </c>
      <c r="V137" s="124">
        <f t="shared" si="30"/>
        <v>0.66089485424635053</v>
      </c>
      <c r="W137" s="124">
        <f t="shared" ref="W137:Y137" si="31">IF(W118=0,"",W118/W99)</f>
        <v>0.67222008631474528</v>
      </c>
      <c r="X137" s="124">
        <f t="shared" si="31"/>
        <v>0.68650784795140096</v>
      </c>
      <c r="Y137" s="124">
        <f t="shared" si="31"/>
        <v>0.69494849925822144</v>
      </c>
      <c r="DA137" s="130" t="s">
        <v>1929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0.47942292535883579</v>
      </c>
      <c r="C138" s="111">
        <f t="shared" si="32"/>
        <v>0.48366907856730479</v>
      </c>
      <c r="D138" s="111">
        <f t="shared" si="32"/>
        <v>0.48436474433968174</v>
      </c>
      <c r="E138" s="111">
        <f t="shared" si="32"/>
        <v>0.48529012557785051</v>
      </c>
      <c r="F138" s="111">
        <f t="shared" si="32"/>
        <v>0.4934033489509892</v>
      </c>
      <c r="G138" s="111">
        <f t="shared" si="32"/>
        <v>0.49618740716433829</v>
      </c>
      <c r="H138" s="111">
        <f t="shared" si="32"/>
        <v>0.50487425456283319</v>
      </c>
      <c r="I138" s="111">
        <f t="shared" si="32"/>
        <v>0.50633594290697992</v>
      </c>
      <c r="J138" s="111">
        <f t="shared" si="32"/>
        <v>0.51762229598051668</v>
      </c>
      <c r="K138" s="111">
        <f t="shared" si="32"/>
        <v>0.52634918808755971</v>
      </c>
      <c r="L138" s="111">
        <f t="shared" si="32"/>
        <v>0.53636755091204547</v>
      </c>
      <c r="M138" s="111">
        <f t="shared" si="32"/>
        <v>0.54938016892121877</v>
      </c>
      <c r="N138" s="111">
        <f t="shared" si="32"/>
        <v>0.56489332064340936</v>
      </c>
      <c r="O138" s="111">
        <f t="shared" si="32"/>
        <v>0.58725429939666507</v>
      </c>
      <c r="P138" s="111">
        <f t="shared" si="32"/>
        <v>0.58966188882415116</v>
      </c>
      <c r="Q138" s="111">
        <f t="shared" si="32"/>
        <v>0.59180841908188864</v>
      </c>
      <c r="R138" s="111">
        <f t="shared" ref="R138:V138" si="33">IF(R119=0,"",R119/R100)</f>
        <v>0.60357778823464925</v>
      </c>
      <c r="S138" s="111">
        <f t="shared" si="33"/>
        <v>0.61250572419222393</v>
      </c>
      <c r="T138" s="111">
        <f t="shared" si="33"/>
        <v>0.62961327587450755</v>
      </c>
      <c r="U138" s="111">
        <f t="shared" si="33"/>
        <v>0.64118112145086992</v>
      </c>
      <c r="V138" s="111">
        <f t="shared" si="33"/>
        <v>0.65674980999569321</v>
      </c>
      <c r="W138" s="111">
        <f t="shared" ref="W138:Y138" si="34">IF(W119=0,"",W119/W100)</f>
        <v>0.6678194314462258</v>
      </c>
      <c r="X138" s="111">
        <f t="shared" si="34"/>
        <v>0.68220994468638885</v>
      </c>
      <c r="Y138" s="111">
        <f t="shared" si="34"/>
        <v>0.69075877792715412</v>
      </c>
      <c r="DA138" s="63" t="s">
        <v>1930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1931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1.7810155709601969</v>
      </c>
      <c r="C140" s="124">
        <f t="shared" si="38"/>
        <v>1.8850875344197766</v>
      </c>
      <c r="D140" s="124">
        <f t="shared" si="38"/>
        <v>1.9940097235263716</v>
      </c>
      <c r="E140" s="124">
        <f t="shared" si="38"/>
        <v>2.0941542811412583</v>
      </c>
      <c r="F140" s="124">
        <f t="shared" si="38"/>
        <v>2.2288641545033636</v>
      </c>
      <c r="G140" s="124">
        <f t="shared" si="38"/>
        <v>2.3822160160552475</v>
      </c>
      <c r="H140" s="124">
        <f t="shared" si="38"/>
        <v>2.5408548186372557</v>
      </c>
      <c r="I140" s="124">
        <f t="shared" si="38"/>
        <v>2.6833007189590128</v>
      </c>
      <c r="J140" s="124">
        <f t="shared" si="38"/>
        <v>2.7475563541512553</v>
      </c>
      <c r="K140" s="124">
        <f t="shared" si="38"/>
        <v>2.8215534659255681</v>
      </c>
      <c r="L140" s="124">
        <f t="shared" si="38"/>
        <v>2.9274034503261959</v>
      </c>
      <c r="M140" s="124">
        <f t="shared" si="38"/>
        <v>3.0354190704186079</v>
      </c>
      <c r="N140" s="124">
        <f t="shared" si="38"/>
        <v>3.1857120622556732</v>
      </c>
      <c r="O140" s="124">
        <f t="shared" si="38"/>
        <v>3.3451718101065828</v>
      </c>
      <c r="P140" s="124">
        <f t="shared" si="38"/>
        <v>3.4756911572551252</v>
      </c>
      <c r="Q140" s="124">
        <f t="shared" si="38"/>
        <v>3.5203028919038291</v>
      </c>
      <c r="R140" s="124">
        <f t="shared" ref="R140:V140" si="39">IF(R121=0,"",R121/R102)</f>
        <v>3.6300182688134335</v>
      </c>
      <c r="S140" s="124">
        <f t="shared" si="39"/>
        <v>3.7186330116330706</v>
      </c>
      <c r="T140" s="124">
        <f t="shared" si="39"/>
        <v>3.8218320417006386</v>
      </c>
      <c r="U140" s="124">
        <f t="shared" si="39"/>
        <v>3.8917679301158943</v>
      </c>
      <c r="V140" s="124">
        <f t="shared" si="39"/>
        <v>3.9621644779601319</v>
      </c>
      <c r="W140" s="124">
        <f t="shared" ref="W140:Y140" si="40">IF(W121=0,"",W121/W102)</f>
        <v>4.0200698334013767</v>
      </c>
      <c r="X140" s="124">
        <f t="shared" si="40"/>
        <v>4.0498087210922042</v>
      </c>
      <c r="Y140" s="124">
        <f t="shared" si="40"/>
        <v>4.0716191735282887</v>
      </c>
      <c r="DA140" s="130" t="s">
        <v>1932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1.7810155709601969</v>
      </c>
      <c r="C141" s="111">
        <f t="shared" si="41"/>
        <v>1.8850875344197766</v>
      </c>
      <c r="D141" s="111">
        <f t="shared" si="41"/>
        <v>1.9940097235263716</v>
      </c>
      <c r="E141" s="111">
        <f t="shared" si="41"/>
        <v>2.0941542811412583</v>
      </c>
      <c r="F141" s="111">
        <f t="shared" si="41"/>
        <v>2.2288641545033636</v>
      </c>
      <c r="G141" s="111">
        <f t="shared" si="41"/>
        <v>2.3822160160552475</v>
      </c>
      <c r="H141" s="111">
        <f t="shared" si="41"/>
        <v>2.5408548186372557</v>
      </c>
      <c r="I141" s="111">
        <f t="shared" si="41"/>
        <v>2.6833007189590128</v>
      </c>
      <c r="J141" s="111">
        <f t="shared" si="41"/>
        <v>2.7475563541512553</v>
      </c>
      <c r="K141" s="111">
        <f t="shared" si="41"/>
        <v>2.8215534659255681</v>
      </c>
      <c r="L141" s="111">
        <f t="shared" si="41"/>
        <v>2.9274034503261959</v>
      </c>
      <c r="M141" s="111">
        <f t="shared" si="41"/>
        <v>3.0354190704186079</v>
      </c>
      <c r="N141" s="111">
        <f t="shared" si="41"/>
        <v>3.1857120622556732</v>
      </c>
      <c r="O141" s="111">
        <f t="shared" si="41"/>
        <v>3.3451718101065828</v>
      </c>
      <c r="P141" s="111">
        <f t="shared" si="41"/>
        <v>3.4756911572551252</v>
      </c>
      <c r="Q141" s="111">
        <f t="shared" si="41"/>
        <v>3.5203028919038291</v>
      </c>
      <c r="R141" s="111">
        <f t="shared" ref="R141:V141" si="42">IF(R122=0,"",R122/R103)</f>
        <v>3.6300182688134335</v>
      </c>
      <c r="S141" s="111">
        <f t="shared" si="42"/>
        <v>3.7186330116330706</v>
      </c>
      <c r="T141" s="111">
        <f t="shared" si="42"/>
        <v>3.8218320417006386</v>
      </c>
      <c r="U141" s="111">
        <f t="shared" si="42"/>
        <v>3.8917679301158943</v>
      </c>
      <c r="V141" s="111">
        <f t="shared" si="42"/>
        <v>3.9621644779601319</v>
      </c>
      <c r="W141" s="111">
        <f t="shared" ref="W141:Y141" si="43">IF(W122=0,"",W122/W103)</f>
        <v>4.0200698334013767</v>
      </c>
      <c r="X141" s="111">
        <f t="shared" si="43"/>
        <v>4.0498087210922042</v>
      </c>
      <c r="Y141" s="111">
        <f t="shared" si="43"/>
        <v>4.0716191735282887</v>
      </c>
      <c r="DA141" s="63" t="s">
        <v>1933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0.61760980000831223</v>
      </c>
      <c r="C142" s="124">
        <f t="shared" si="44"/>
        <v>0.62314512260684263</v>
      </c>
      <c r="D142" s="124">
        <f t="shared" si="44"/>
        <v>0.62958422866710673</v>
      </c>
      <c r="E142" s="124">
        <f t="shared" si="44"/>
        <v>0.63767402549781038</v>
      </c>
      <c r="F142" s="124">
        <f t="shared" si="44"/>
        <v>0.64482333719697305</v>
      </c>
      <c r="G142" s="124">
        <f t="shared" si="44"/>
        <v>0.6550941098510259</v>
      </c>
      <c r="H142" s="124">
        <f t="shared" si="44"/>
        <v>0.66934332843090361</v>
      </c>
      <c r="I142" s="124">
        <f t="shared" si="44"/>
        <v>0.68253371898118442</v>
      </c>
      <c r="J142" s="124">
        <f t="shared" si="44"/>
        <v>0.68888658165720507</v>
      </c>
      <c r="K142" s="124">
        <f t="shared" si="44"/>
        <v>0.69888022477930967</v>
      </c>
      <c r="L142" s="124">
        <f t="shared" si="44"/>
        <v>0.70828830640087814</v>
      </c>
      <c r="M142" s="124">
        <f t="shared" si="44"/>
        <v>0.7171042787186549</v>
      </c>
      <c r="N142" s="124">
        <f t="shared" si="44"/>
        <v>0.72893646597409989</v>
      </c>
      <c r="O142" s="124">
        <f t="shared" si="44"/>
        <v>0.74098393520646921</v>
      </c>
      <c r="P142" s="124">
        <f t="shared" si="44"/>
        <v>0.7466704240063784</v>
      </c>
      <c r="Q142" s="124">
        <f t="shared" si="44"/>
        <v>0.75767814252008081</v>
      </c>
      <c r="R142" s="124">
        <f t="shared" ref="R142:V142" si="45">IF(R123=0,"",R123/R104)</f>
        <v>0.76773773803253875</v>
      </c>
      <c r="S142" s="124">
        <f t="shared" si="45"/>
        <v>0.7787573153449634</v>
      </c>
      <c r="T142" s="124">
        <f t="shared" si="45"/>
        <v>0.79501011305869207</v>
      </c>
      <c r="U142" s="124">
        <f t="shared" si="45"/>
        <v>0.80969309549824187</v>
      </c>
      <c r="V142" s="124">
        <f t="shared" si="45"/>
        <v>0.82459853768986646</v>
      </c>
      <c r="W142" s="124">
        <f t="shared" ref="W142:Y142" si="46">IF(W123=0,"",W123/W104)</f>
        <v>0.83654106187428601</v>
      </c>
      <c r="X142" s="124">
        <f t="shared" si="46"/>
        <v>0.85213699016980338</v>
      </c>
      <c r="Y142" s="124">
        <f t="shared" si="46"/>
        <v>0.85812428023023701</v>
      </c>
      <c r="DA142" s="130" t="s">
        <v>1934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0.55544953073039927</v>
      </c>
      <c r="C143" s="111">
        <f t="shared" si="47"/>
        <v>0.5577494343149092</v>
      </c>
      <c r="D143" s="111">
        <f t="shared" si="47"/>
        <v>0.56002855324314593</v>
      </c>
      <c r="E143" s="111">
        <f t="shared" si="47"/>
        <v>0.56317228926577279</v>
      </c>
      <c r="F143" s="111">
        <f t="shared" si="47"/>
        <v>0.57021093847637183</v>
      </c>
      <c r="G143" s="111">
        <f t="shared" si="47"/>
        <v>0.5740218496188435</v>
      </c>
      <c r="H143" s="111">
        <f t="shared" si="47"/>
        <v>0.58211688551675722</v>
      </c>
      <c r="I143" s="111">
        <f t="shared" si="47"/>
        <v>0.58470745923670675</v>
      </c>
      <c r="J143" s="111">
        <f t="shared" si="47"/>
        <v>0.58725113004112328</v>
      </c>
      <c r="K143" s="111">
        <f t="shared" si="47"/>
        <v>0.5908993706902288</v>
      </c>
      <c r="L143" s="111">
        <f t="shared" si="47"/>
        <v>0.59609539185234639</v>
      </c>
      <c r="M143" s="111">
        <f t="shared" si="47"/>
        <v>0.60400604546519221</v>
      </c>
      <c r="N143" s="111">
        <f t="shared" si="47"/>
        <v>0.61201678061130682</v>
      </c>
      <c r="O143" s="111">
        <f t="shared" si="47"/>
        <v>0.62228947375229438</v>
      </c>
      <c r="P143" s="111">
        <f t="shared" si="47"/>
        <v>0.6316701544976554</v>
      </c>
      <c r="Q143" s="111">
        <f t="shared" si="47"/>
        <v>0.64248444787525005</v>
      </c>
      <c r="R143" s="111">
        <f t="shared" ref="R143:V143" si="48">IF(R124=0,"",R124/R105)</f>
        <v>0.66251194974023175</v>
      </c>
      <c r="S143" s="111">
        <f t="shared" si="48"/>
        <v>0.68010806639427257</v>
      </c>
      <c r="T143" s="111">
        <f t="shared" si="48"/>
        <v>0.70823331230655484</v>
      </c>
      <c r="U143" s="111">
        <f t="shared" si="48"/>
        <v>0.72943283493071753</v>
      </c>
      <c r="V143" s="111">
        <f t="shared" si="48"/>
        <v>0.75147391742475478</v>
      </c>
      <c r="W143" s="111">
        <f t="shared" ref="W143:Y143" si="49">IF(W124=0,"",W124/W105)</f>
        <v>0.76347462592173965</v>
      </c>
      <c r="X143" s="111">
        <f t="shared" si="49"/>
        <v>0.77286012249593494</v>
      </c>
      <c r="Y143" s="111">
        <f t="shared" si="49"/>
        <v>0.77722140599464629</v>
      </c>
      <c r="DA143" s="63" t="s">
        <v>1935</v>
      </c>
    </row>
    <row r="144" spans="1:105" ht="12" customHeight="1" x14ac:dyDescent="0.25">
      <c r="A144" s="97" t="s">
        <v>140</v>
      </c>
      <c r="B144" s="111">
        <f t="shared" ref="B144:Q144" si="50">IF(B125=0,"",B125/B106)</f>
        <v>0.88353078636704696</v>
      </c>
      <c r="C144" s="111">
        <f t="shared" si="50"/>
        <v>0.85901605530183545</v>
      </c>
      <c r="D144" s="111">
        <f t="shared" si="50"/>
        <v>0.8742751025791663</v>
      </c>
      <c r="E144" s="111">
        <f t="shared" si="50"/>
        <v>0.88943324140325464</v>
      </c>
      <c r="F144" s="111">
        <f t="shared" si="50"/>
        <v>0.88946004716040594</v>
      </c>
      <c r="G144" s="111">
        <f t="shared" si="50"/>
        <v>0.88375441425820278</v>
      </c>
      <c r="H144" s="111">
        <f t="shared" si="50"/>
        <v>0.88740150786273975</v>
      </c>
      <c r="I144" s="111">
        <f t="shared" si="50"/>
        <v>0.89715128017809054</v>
      </c>
      <c r="J144" s="111">
        <f t="shared" si="50"/>
        <v>0.90219969813181156</v>
      </c>
      <c r="K144" s="111">
        <f t="shared" si="50"/>
        <v>0.90431710676134314</v>
      </c>
      <c r="L144" s="111">
        <f t="shared" si="50"/>
        <v>0.90883147797441532</v>
      </c>
      <c r="M144" s="111">
        <f t="shared" si="50"/>
        <v>0.90956945142901258</v>
      </c>
      <c r="N144" s="111">
        <f t="shared" si="50"/>
        <v>0.92315260132160637</v>
      </c>
      <c r="O144" s="111">
        <f t="shared" si="50"/>
        <v>0.93660977172297055</v>
      </c>
      <c r="P144" s="111">
        <f t="shared" si="50"/>
        <v>0.92531928757727977</v>
      </c>
      <c r="Q144" s="111">
        <f t="shared" si="50"/>
        <v>0.92640721522641489</v>
      </c>
      <c r="R144" s="111">
        <f t="shared" ref="R144:V144" si="51">IF(R125=0,"",R125/R106)</f>
        <v>0.92191527510358395</v>
      </c>
      <c r="S144" s="111">
        <f t="shared" si="51"/>
        <v>0.92086759413041541</v>
      </c>
      <c r="T144" s="111">
        <f t="shared" si="51"/>
        <v>0.9363525079805024</v>
      </c>
      <c r="U144" s="111">
        <f t="shared" si="51"/>
        <v>0.94622110554094918</v>
      </c>
      <c r="V144" s="111">
        <f t="shared" si="51"/>
        <v>0.95159239683279062</v>
      </c>
      <c r="W144" s="111">
        <f t="shared" ref="W144:Y144" si="52">IF(W125=0,"",W125/W106)</f>
        <v>0.94949562475728355</v>
      </c>
      <c r="X144" s="111">
        <f t="shared" si="52"/>
        <v>0.95665068909684803</v>
      </c>
      <c r="Y144" s="111">
        <f t="shared" si="52"/>
        <v>0.95670182294387252</v>
      </c>
      <c r="DA144" s="63" t="s">
        <v>1936</v>
      </c>
    </row>
    <row r="145" spans="1:105" ht="12" customHeight="1" x14ac:dyDescent="0.25">
      <c r="A145" s="100" t="s">
        <v>50</v>
      </c>
      <c r="B145" s="112">
        <f t="shared" ref="B145:Q145" si="53">IF(B126=0,"",B126/B107)</f>
        <v>0.55654953296978071</v>
      </c>
      <c r="C145" s="112">
        <f t="shared" si="53"/>
        <v>0.55550052583676779</v>
      </c>
      <c r="D145" s="112">
        <f t="shared" si="53"/>
        <v>0.55593157790252901</v>
      </c>
      <c r="E145" s="112">
        <f t="shared" si="53"/>
        <v>0.56113261337982379</v>
      </c>
      <c r="F145" s="112">
        <f t="shared" si="53"/>
        <v>0.58138331514822328</v>
      </c>
      <c r="G145" s="112">
        <f t="shared" si="53"/>
        <v>0.58372352406721839</v>
      </c>
      <c r="H145" s="112">
        <f t="shared" si="53"/>
        <v>0.60060672348654565</v>
      </c>
      <c r="I145" s="112">
        <f t="shared" si="53"/>
        <v>0.60689988207443712</v>
      </c>
      <c r="J145" s="112">
        <f t="shared" si="53"/>
        <v>0.61694826794138458</v>
      </c>
      <c r="K145" s="112">
        <f t="shared" si="53"/>
        <v>0.62499901467918306</v>
      </c>
      <c r="L145" s="112">
        <f t="shared" si="53"/>
        <v>0.627493421518452</v>
      </c>
      <c r="M145" s="112">
        <f t="shared" si="53"/>
        <v>0.6392536976624168</v>
      </c>
      <c r="N145" s="112">
        <f t="shared" si="53"/>
        <v>0.64604490448796115</v>
      </c>
      <c r="O145" s="112">
        <f t="shared" si="53"/>
        <v>0.64651682223086215</v>
      </c>
      <c r="P145" s="112">
        <f t="shared" si="53"/>
        <v>0.65887029532061447</v>
      </c>
      <c r="Q145" s="112">
        <f t="shared" si="53"/>
        <v>0.62992555789810789</v>
      </c>
      <c r="R145" s="112">
        <f t="shared" ref="R145:V145" si="54">IF(R126=0,"",R126/R107)</f>
        <v>0.66729604606102078</v>
      </c>
      <c r="S145" s="112">
        <f t="shared" si="54"/>
        <v>0.66358238666093683</v>
      </c>
      <c r="T145" s="112">
        <f t="shared" si="54"/>
        <v>0.73149931938389445</v>
      </c>
      <c r="U145" s="112">
        <f t="shared" si="54"/>
        <v>0.76441301910017589</v>
      </c>
      <c r="V145" s="112">
        <f t="shared" si="54"/>
        <v>0.78963326829757474</v>
      </c>
      <c r="W145" s="112">
        <f t="shared" ref="W145:Y145" si="55">IF(W126=0,"",W126/W107)</f>
        <v>0.79089131716354222</v>
      </c>
      <c r="X145" s="112">
        <f t="shared" si="55"/>
        <v>0.79382652179956004</v>
      </c>
      <c r="Y145" s="112">
        <f t="shared" si="55"/>
        <v>0.79044433974140837</v>
      </c>
      <c r="DA145" s="131" t="s">
        <v>1937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1938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0.66306696718726321</v>
      </c>
      <c r="C147" s="112">
        <f t="shared" si="59"/>
        <v>0.66571019779814977</v>
      </c>
      <c r="D147" s="112">
        <f t="shared" si="59"/>
        <v>0.66902461679502279</v>
      </c>
      <c r="E147" s="112">
        <f t="shared" si="59"/>
        <v>0.67316897375931162</v>
      </c>
      <c r="F147" s="112">
        <f t="shared" si="59"/>
        <v>0.67735815586599479</v>
      </c>
      <c r="G147" s="112">
        <f t="shared" si="59"/>
        <v>0.68058941539951889</v>
      </c>
      <c r="H147" s="112">
        <f t="shared" si="59"/>
        <v>0.68268893314722123</v>
      </c>
      <c r="I147" s="112">
        <f t="shared" si="59"/>
        <v>0.68662997868507325</v>
      </c>
      <c r="J147" s="112">
        <f t="shared" si="59"/>
        <v>0.68670524140093159</v>
      </c>
      <c r="K147" s="112">
        <f t="shared" si="59"/>
        <v>0.68871977410313556</v>
      </c>
      <c r="L147" s="112">
        <f t="shared" si="59"/>
        <v>0.69147650603252897</v>
      </c>
      <c r="M147" s="112">
        <f t="shared" si="59"/>
        <v>0.69276128693434202</v>
      </c>
      <c r="N147" s="112">
        <f t="shared" si="59"/>
        <v>0.69674708881438696</v>
      </c>
      <c r="O147" s="112">
        <f t="shared" si="59"/>
        <v>0.70157885725593405</v>
      </c>
      <c r="P147" s="112">
        <f t="shared" si="59"/>
        <v>0.70143215862211439</v>
      </c>
      <c r="Q147" s="112">
        <f t="shared" si="59"/>
        <v>0.70730631060251303</v>
      </c>
      <c r="R147" s="112">
        <f t="shared" ref="R147:V147" si="60">IF(R128=0,"",R128/R109)</f>
        <v>0.71377941882789464</v>
      </c>
      <c r="S147" s="112">
        <f t="shared" si="60"/>
        <v>0.72386258680918669</v>
      </c>
      <c r="T147" s="112">
        <f t="shared" si="60"/>
        <v>0.73572037162946979</v>
      </c>
      <c r="U147" s="112">
        <f t="shared" si="60"/>
        <v>0.74731137409383563</v>
      </c>
      <c r="V147" s="112">
        <f t="shared" si="60"/>
        <v>0.76247071717589854</v>
      </c>
      <c r="W147" s="112">
        <f t="shared" ref="W147:Y147" si="61">IF(W128=0,"",W128/W109)</f>
        <v>0.77278684004329512</v>
      </c>
      <c r="X147" s="112">
        <f t="shared" si="61"/>
        <v>0.78565043671863766</v>
      </c>
      <c r="Y147" s="112">
        <f t="shared" si="61"/>
        <v>0.79127174093315666</v>
      </c>
      <c r="DA147" s="131" t="s">
        <v>1939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0.87558810340702542</v>
      </c>
      <c r="C148" s="113">
        <f t="shared" si="62"/>
        <v>0.88002761361252746</v>
      </c>
      <c r="D148" s="113">
        <f t="shared" si="62"/>
        <v>0.8715235682617577</v>
      </c>
      <c r="E148" s="113">
        <f t="shared" si="62"/>
        <v>0.86599099130843993</v>
      </c>
      <c r="F148" s="113">
        <f t="shared" si="62"/>
        <v>0.8660846179267162</v>
      </c>
      <c r="G148" s="113">
        <f t="shared" si="62"/>
        <v>0.86268792020602392</v>
      </c>
      <c r="H148" s="113">
        <f t="shared" si="62"/>
        <v>0.87688695389512283</v>
      </c>
      <c r="I148" s="113">
        <f t="shared" si="62"/>
        <v>0.8804182394161929</v>
      </c>
      <c r="J148" s="113">
        <f t="shared" si="62"/>
        <v>0.88991041466165666</v>
      </c>
      <c r="K148" s="113">
        <f t="shared" si="62"/>
        <v>0.89077648374842922</v>
      </c>
      <c r="L148" s="113">
        <f t="shared" si="62"/>
        <v>0.89464179869836824</v>
      </c>
      <c r="M148" s="113">
        <f t="shared" si="62"/>
        <v>0.89143388981228355</v>
      </c>
      <c r="N148" s="113">
        <f t="shared" si="62"/>
        <v>0.90179826963802823</v>
      </c>
      <c r="O148" s="113">
        <f t="shared" si="62"/>
        <v>0.9096878058665383</v>
      </c>
      <c r="P148" s="113">
        <f t="shared" si="62"/>
        <v>0.9133308376709941</v>
      </c>
      <c r="Q148" s="113">
        <f t="shared" si="62"/>
        <v>0.92024426531893933</v>
      </c>
      <c r="R148" s="113">
        <f t="shared" ref="R148:V148" si="63">IF(R129=0,"",R129/R110)</f>
        <v>0.92045518157628314</v>
      </c>
      <c r="S148" s="113">
        <f t="shared" si="63"/>
        <v>0.91700018668740657</v>
      </c>
      <c r="T148" s="113">
        <f t="shared" si="63"/>
        <v>0.925201375420313</v>
      </c>
      <c r="U148" s="113">
        <f t="shared" si="63"/>
        <v>0.92855676707073675</v>
      </c>
      <c r="V148" s="113">
        <f t="shared" si="63"/>
        <v>0.93542647737271545</v>
      </c>
      <c r="W148" s="113">
        <f t="shared" ref="W148:Y148" si="64">IF(W129=0,"",W129/W110)</f>
        <v>0.93438625030923506</v>
      </c>
      <c r="X148" s="113">
        <f t="shared" si="64"/>
        <v>0.94664231219330419</v>
      </c>
      <c r="Y148" s="113">
        <f t="shared" si="64"/>
        <v>0.95034087432923431</v>
      </c>
      <c r="DA148" s="132" t="s">
        <v>1940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0.65563843549463552</v>
      </c>
      <c r="C149" s="111">
        <f t="shared" si="65"/>
        <v>0.67014211009082247</v>
      </c>
      <c r="D149" s="111">
        <f t="shared" si="65"/>
        <v>0.66920760882151875</v>
      </c>
      <c r="E149" s="111">
        <f t="shared" si="65"/>
        <v>0.6757036261237106</v>
      </c>
      <c r="F149" s="111">
        <f t="shared" si="65"/>
        <v>0.68505305806475414</v>
      </c>
      <c r="G149" s="111">
        <f t="shared" si="65"/>
        <v>0.68350331532944919</v>
      </c>
      <c r="H149" s="111">
        <f t="shared" si="65"/>
        <v>0.70463618573143549</v>
      </c>
      <c r="I149" s="111">
        <f t="shared" si="65"/>
        <v>0.72259421367716359</v>
      </c>
      <c r="J149" s="111">
        <f t="shared" si="65"/>
        <v>0.71906862939437055</v>
      </c>
      <c r="K149" s="111">
        <f t="shared" si="65"/>
        <v>0.72484117842057572</v>
      </c>
      <c r="L149" s="111">
        <f t="shared" si="65"/>
        <v>0.72833535018810025</v>
      </c>
      <c r="M149" s="111">
        <f t="shared" si="65"/>
        <v>0.73368874875460499</v>
      </c>
      <c r="N149" s="111">
        <f t="shared" si="65"/>
        <v>0.7456452994033087</v>
      </c>
      <c r="O149" s="111">
        <f t="shared" si="65"/>
        <v>0.76370686043400327</v>
      </c>
      <c r="P149" s="111">
        <f t="shared" si="65"/>
        <v>0.75870990001890737</v>
      </c>
      <c r="Q149" s="111">
        <f t="shared" si="65"/>
        <v>0.77018897102654604</v>
      </c>
      <c r="R149" s="111">
        <f t="shared" ref="R149:V149" si="66">IF(R130=0,"",R130/R111)</f>
        <v>0.77747787662064205</v>
      </c>
      <c r="S149" s="111">
        <f t="shared" si="66"/>
        <v>0.78516045781147892</v>
      </c>
      <c r="T149" s="111">
        <f t="shared" si="66"/>
        <v>0.79692817752828848</v>
      </c>
      <c r="U149" s="111">
        <f t="shared" si="66"/>
        <v>0.80710000028024509</v>
      </c>
      <c r="V149" s="111">
        <f t="shared" si="66"/>
        <v>0.81227889291848554</v>
      </c>
      <c r="W149" s="111">
        <f t="shared" ref="W149:Y149" si="67">IF(W130=0,"",W130/W111)</f>
        <v>0.8238572985060334</v>
      </c>
      <c r="X149" s="111">
        <f t="shared" si="67"/>
        <v>0.83701303786171521</v>
      </c>
      <c r="Y149" s="111">
        <f t="shared" si="67"/>
        <v>0.83185573317112538</v>
      </c>
      <c r="DA149" s="63" t="s">
        <v>1941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1942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0.67541126581109867</v>
      </c>
      <c r="C151" s="124">
        <f t="shared" si="71"/>
        <v>0.68081710936737849</v>
      </c>
      <c r="D151" s="124">
        <f t="shared" si="71"/>
        <v>0.68259820203031885</v>
      </c>
      <c r="E151" s="124">
        <f t="shared" si="71"/>
        <v>0.68183182045048552</v>
      </c>
      <c r="F151" s="124">
        <f t="shared" si="71"/>
        <v>0.68563899384095539</v>
      </c>
      <c r="G151" s="124">
        <f t="shared" si="71"/>
        <v>0.69193163603986785</v>
      </c>
      <c r="H151" s="124">
        <f t="shared" si="71"/>
        <v>0.7034954773010812</v>
      </c>
      <c r="I151" s="124">
        <f t="shared" si="71"/>
        <v>0.70825434090742379</v>
      </c>
      <c r="J151" s="124">
        <f t="shared" si="71"/>
        <v>0.71026215725267228</v>
      </c>
      <c r="K151" s="124">
        <f t="shared" si="71"/>
        <v>0.71115782966248586</v>
      </c>
      <c r="L151" s="124">
        <f t="shared" si="71"/>
        <v>0.7156885090554751</v>
      </c>
      <c r="M151" s="124">
        <f t="shared" si="71"/>
        <v>0.71600024882609725</v>
      </c>
      <c r="N151" s="124">
        <f t="shared" si="71"/>
        <v>0.71931082112767109</v>
      </c>
      <c r="O151" s="124">
        <f t="shared" si="71"/>
        <v>0.72301786904159004</v>
      </c>
      <c r="P151" s="124">
        <f t="shared" si="71"/>
        <v>0.72359165646008394</v>
      </c>
      <c r="Q151" s="124">
        <f t="shared" si="71"/>
        <v>0.72853745213391896</v>
      </c>
      <c r="R151" s="124">
        <f t="shared" ref="R151:V151" si="72">IF(R132=0,"",R132/R113)</f>
        <v>0.73389249400678025</v>
      </c>
      <c r="S151" s="124">
        <f t="shared" si="72"/>
        <v>0.74303048045037778</v>
      </c>
      <c r="T151" s="124">
        <f t="shared" si="72"/>
        <v>0.75304855305518348</v>
      </c>
      <c r="U151" s="124">
        <f t="shared" si="72"/>
        <v>0.76615822382453458</v>
      </c>
      <c r="V151" s="124">
        <f t="shared" si="72"/>
        <v>0.77911537464240987</v>
      </c>
      <c r="W151" s="124">
        <f t="shared" ref="W151:Y151" si="73">IF(W132=0,"",W132/W113)</f>
        <v>0.79035242616007428</v>
      </c>
      <c r="X151" s="124">
        <f t="shared" si="73"/>
        <v>0.79909804475280877</v>
      </c>
      <c r="Y151" s="124">
        <f t="shared" si="73"/>
        <v>0.80647650253110292</v>
      </c>
      <c r="DA151" s="130" t="s">
        <v>1943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0.58394590896250553</v>
      </c>
      <c r="C152" s="111">
        <f t="shared" si="74"/>
        <v>0.58427028971356421</v>
      </c>
      <c r="D152" s="111">
        <f t="shared" si="74"/>
        <v>0.58484294956346827</v>
      </c>
      <c r="E152" s="111">
        <f t="shared" si="74"/>
        <v>0.58379335444207714</v>
      </c>
      <c r="F152" s="111">
        <f t="shared" si="74"/>
        <v>0.58534499897766712</v>
      </c>
      <c r="G152" s="111">
        <f t="shared" si="74"/>
        <v>0.58721455680124302</v>
      </c>
      <c r="H152" s="111">
        <f t="shared" si="74"/>
        <v>0.59047812443799419</v>
      </c>
      <c r="I152" s="111">
        <f t="shared" si="74"/>
        <v>0.59298721263509513</v>
      </c>
      <c r="J152" s="111">
        <f t="shared" si="74"/>
        <v>0.59544948166136791</v>
      </c>
      <c r="K152" s="111">
        <f t="shared" si="74"/>
        <v>0.5961107965908593</v>
      </c>
      <c r="L152" s="111">
        <f t="shared" si="74"/>
        <v>0.59613637693129196</v>
      </c>
      <c r="M152" s="111">
        <f t="shared" si="74"/>
        <v>0.59671676063031343</v>
      </c>
      <c r="N152" s="111">
        <f t="shared" si="74"/>
        <v>0.59609775404967502</v>
      </c>
      <c r="O152" s="111">
        <f t="shared" si="74"/>
        <v>0.5966495486136435</v>
      </c>
      <c r="P152" s="111">
        <f t="shared" si="74"/>
        <v>0.59778793360552618</v>
      </c>
      <c r="Q152" s="111">
        <f t="shared" si="74"/>
        <v>0.5976136280400397</v>
      </c>
      <c r="R152" s="111">
        <f t="shared" ref="R152:V152" si="75">IF(R133=0,"",R133/R114)</f>
        <v>0.59806767610704936</v>
      </c>
      <c r="S152" s="111">
        <f t="shared" si="75"/>
        <v>0.59980146575642601</v>
      </c>
      <c r="T152" s="111">
        <f t="shared" si="75"/>
        <v>0.60230062104556481</v>
      </c>
      <c r="U152" s="111">
        <f t="shared" si="75"/>
        <v>0.60603548729790335</v>
      </c>
      <c r="V152" s="111">
        <f t="shared" si="75"/>
        <v>0.60999663532448012</v>
      </c>
      <c r="W152" s="111">
        <f t="shared" ref="W152:Y152" si="76">IF(W133=0,"",W133/W114)</f>
        <v>0.61235969606574459</v>
      </c>
      <c r="X152" s="111">
        <f t="shared" si="76"/>
        <v>0.61361314467973871</v>
      </c>
      <c r="Y152" s="111">
        <f t="shared" si="76"/>
        <v>0.61569800868916791</v>
      </c>
      <c r="DA152" s="63" t="s">
        <v>1944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0.74496636368374036</v>
      </c>
      <c r="C153" s="45">
        <f t="shared" si="77"/>
        <v>0.74630490702602148</v>
      </c>
      <c r="D153" s="45">
        <f t="shared" si="77"/>
        <v>0.74818722646144287</v>
      </c>
      <c r="E153" s="45">
        <f t="shared" si="77"/>
        <v>0.75029244541603413</v>
      </c>
      <c r="F153" s="45">
        <f t="shared" si="77"/>
        <v>0.75341086327682993</v>
      </c>
      <c r="G153" s="45">
        <f t="shared" si="77"/>
        <v>0.75625701397611633</v>
      </c>
      <c r="H153" s="45">
        <f t="shared" si="77"/>
        <v>0.76035842990650182</v>
      </c>
      <c r="I153" s="45">
        <f t="shared" si="77"/>
        <v>0.7628037658011706</v>
      </c>
      <c r="J153" s="45">
        <f t="shared" si="77"/>
        <v>0.76414829765797521</v>
      </c>
      <c r="K153" s="45">
        <f t="shared" si="77"/>
        <v>0.76568906790571245</v>
      </c>
      <c r="L153" s="45">
        <f t="shared" si="77"/>
        <v>0.76739323265840309</v>
      </c>
      <c r="M153" s="45">
        <f t="shared" si="77"/>
        <v>0.76995410507481055</v>
      </c>
      <c r="N153" s="45">
        <f t="shared" si="77"/>
        <v>0.77327217279498217</v>
      </c>
      <c r="O153" s="45">
        <f t="shared" si="77"/>
        <v>0.77824759588309267</v>
      </c>
      <c r="P153" s="45">
        <f t="shared" si="77"/>
        <v>0.77928237169234293</v>
      </c>
      <c r="Q153" s="45">
        <f t="shared" si="77"/>
        <v>0.78354301838050067</v>
      </c>
      <c r="R153" s="45">
        <f t="shared" ref="R153:V153" si="78">IF(R134=0,"",R134/R115)</f>
        <v>0.78915058446937769</v>
      </c>
      <c r="S153" s="45">
        <f t="shared" si="78"/>
        <v>0.79833873082274209</v>
      </c>
      <c r="T153" s="45">
        <f t="shared" si="78"/>
        <v>0.80863314893955496</v>
      </c>
      <c r="U153" s="45">
        <f t="shared" si="78"/>
        <v>0.82141195671112777</v>
      </c>
      <c r="V153" s="45">
        <f t="shared" si="78"/>
        <v>0.83527451238742989</v>
      </c>
      <c r="W153" s="45">
        <f t="shared" ref="W153:Y153" si="79">IF(W134=0,"",W134/W115)</f>
        <v>0.84762184998341661</v>
      </c>
      <c r="X153" s="45">
        <f t="shared" si="79"/>
        <v>0.85841431610861829</v>
      </c>
      <c r="Y153" s="45">
        <f t="shared" si="79"/>
        <v>0.86799602350007155</v>
      </c>
      <c r="DA153" s="60" t="s">
        <v>1945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13055.235520560416</v>
      </c>
      <c r="C155" s="117">
        <f t="shared" si="80"/>
        <v>12539.900018129823</v>
      </c>
      <c r="D155" s="117">
        <f t="shared" si="80"/>
        <v>12052.739114678905</v>
      </c>
      <c r="E155" s="117">
        <f t="shared" si="80"/>
        <v>11732.133880511923</v>
      </c>
      <c r="F155" s="117">
        <f t="shared" si="80"/>
        <v>11994.479033560905</v>
      </c>
      <c r="G155" s="117">
        <f t="shared" si="80"/>
        <v>11735.243527307128</v>
      </c>
      <c r="H155" s="117">
        <f t="shared" si="80"/>
        <v>10832.238679316188</v>
      </c>
      <c r="I155" s="117">
        <f t="shared" si="80"/>
        <v>9475.7443530365417</v>
      </c>
      <c r="J155" s="117">
        <f t="shared" si="80"/>
        <v>10039.112789880699</v>
      </c>
      <c r="K155" s="117">
        <f t="shared" si="80"/>
        <v>9268.4906734800461</v>
      </c>
      <c r="L155" s="117">
        <f t="shared" si="80"/>
        <v>9646.4729567371141</v>
      </c>
      <c r="M155" s="117">
        <f t="shared" si="80"/>
        <v>7905.1699319164636</v>
      </c>
      <c r="N155" s="117">
        <f t="shared" si="80"/>
        <v>7743.1790332058763</v>
      </c>
      <c r="O155" s="117">
        <f t="shared" si="80"/>
        <v>7987.4840896914211</v>
      </c>
      <c r="P155" s="117">
        <f t="shared" si="80"/>
        <v>6635.4127692784978</v>
      </c>
      <c r="Q155" s="117">
        <f t="shared" si="80"/>
        <v>6500.0260751571532</v>
      </c>
      <c r="R155" s="117">
        <f t="shared" ref="R155:V155" si="81">R156+R159+R161+R170</f>
        <v>7268.9981827889396</v>
      </c>
      <c r="S155" s="117">
        <f t="shared" si="81"/>
        <v>6601.5733557021558</v>
      </c>
      <c r="T155" s="117">
        <f t="shared" si="81"/>
        <v>7239.8794053094025</v>
      </c>
      <c r="U155" s="117">
        <f t="shared" si="81"/>
        <v>6647.4838591054904</v>
      </c>
      <c r="V155" s="117">
        <f t="shared" si="81"/>
        <v>6599.8303383394732</v>
      </c>
      <c r="W155" s="117">
        <f t="shared" ref="W155:Y155" si="82">W156+W159+W161+W170</f>
        <v>7125.2873541080608</v>
      </c>
      <c r="X155" s="117">
        <f t="shared" si="82"/>
        <v>6951.978361367549</v>
      </c>
      <c r="Y155" s="117">
        <f t="shared" si="82"/>
        <v>5931.7037579777898</v>
      </c>
      <c r="DA155" s="129" t="s">
        <v>2096</v>
      </c>
    </row>
    <row r="156" spans="1:105" ht="12" customHeight="1" x14ac:dyDescent="0.25">
      <c r="A156" s="121" t="s">
        <v>57</v>
      </c>
      <c r="B156" s="122">
        <f t="shared" ref="B156:Q156" si="83">SUM(B157:B158)</f>
        <v>11641.249137343304</v>
      </c>
      <c r="C156" s="122">
        <f t="shared" si="83"/>
        <v>11239.952926462964</v>
      </c>
      <c r="D156" s="122">
        <f t="shared" si="83"/>
        <v>10834.742544189126</v>
      </c>
      <c r="E156" s="122">
        <f t="shared" si="83"/>
        <v>10603.212140904985</v>
      </c>
      <c r="F156" s="122">
        <f t="shared" si="83"/>
        <v>10890.717498422287</v>
      </c>
      <c r="G156" s="122">
        <f t="shared" si="83"/>
        <v>10782.691561871919</v>
      </c>
      <c r="H156" s="122">
        <f t="shared" si="83"/>
        <v>10047.204425461254</v>
      </c>
      <c r="I156" s="122">
        <f t="shared" si="83"/>
        <v>8808.2082670708551</v>
      </c>
      <c r="J156" s="122">
        <f t="shared" si="83"/>
        <v>9432.1830895969451</v>
      </c>
      <c r="K156" s="122">
        <f t="shared" si="83"/>
        <v>8715.0007809629096</v>
      </c>
      <c r="L156" s="122">
        <f t="shared" si="83"/>
        <v>9122.8043386456411</v>
      </c>
      <c r="M156" s="122">
        <f t="shared" si="83"/>
        <v>7411.7126919106613</v>
      </c>
      <c r="N156" s="122">
        <f t="shared" si="83"/>
        <v>7307.2893795606815</v>
      </c>
      <c r="O156" s="122">
        <f t="shared" si="83"/>
        <v>7577.6425126235717</v>
      </c>
      <c r="P156" s="122">
        <f t="shared" si="83"/>
        <v>6244.4836535486102</v>
      </c>
      <c r="Q156" s="122">
        <f t="shared" si="83"/>
        <v>6129.4000802185674</v>
      </c>
      <c r="R156" s="122">
        <f t="shared" ref="R156:V156" si="84">SUM(R157:R158)</f>
        <v>6890.2081545317042</v>
      </c>
      <c r="S156" s="122">
        <f t="shared" si="84"/>
        <v>6222.5320403652686</v>
      </c>
      <c r="T156" s="122">
        <f t="shared" si="84"/>
        <v>6859.7171514154961</v>
      </c>
      <c r="U156" s="122">
        <f t="shared" si="84"/>
        <v>6305.6195656555738</v>
      </c>
      <c r="V156" s="122">
        <f t="shared" si="84"/>
        <v>6267.741633368445</v>
      </c>
      <c r="W156" s="122">
        <f t="shared" ref="W156:Y156" si="85">SUM(W157:W158)</f>
        <v>6805.7962078599676</v>
      </c>
      <c r="X156" s="122">
        <f t="shared" si="85"/>
        <v>6622.9913698068995</v>
      </c>
      <c r="Y156" s="122">
        <f t="shared" si="85"/>
        <v>5645.8591347619149</v>
      </c>
      <c r="DA156" s="130" t="s">
        <v>2097</v>
      </c>
    </row>
    <row r="157" spans="1:105" ht="12" customHeight="1" x14ac:dyDescent="0.25">
      <c r="A157" s="97" t="s">
        <v>74</v>
      </c>
      <c r="B157" s="98">
        <v>11641.249137343304</v>
      </c>
      <c r="C157" s="98">
        <v>11239.952926462964</v>
      </c>
      <c r="D157" s="98">
        <v>10834.742544189126</v>
      </c>
      <c r="E157" s="98">
        <v>10603.212140904985</v>
      </c>
      <c r="F157" s="98">
        <v>10890.717498422287</v>
      </c>
      <c r="G157" s="98">
        <v>10782.691561871919</v>
      </c>
      <c r="H157" s="98">
        <v>10047.204425461254</v>
      </c>
      <c r="I157" s="98">
        <v>8808.2082670708551</v>
      </c>
      <c r="J157" s="98">
        <v>9432.1830895969451</v>
      </c>
      <c r="K157" s="98">
        <v>8715.0007809629096</v>
      </c>
      <c r="L157" s="98">
        <v>9122.8043386456411</v>
      </c>
      <c r="M157" s="98">
        <v>7411.7126919106613</v>
      </c>
      <c r="N157" s="98">
        <v>7307.2893795606815</v>
      </c>
      <c r="O157" s="98">
        <v>7577.6425126235717</v>
      </c>
      <c r="P157" s="98">
        <v>6244.4836535486102</v>
      </c>
      <c r="Q157" s="98">
        <v>6129.4000802185674</v>
      </c>
      <c r="R157" s="98">
        <v>6890.2081545317042</v>
      </c>
      <c r="S157" s="98">
        <v>6222.5320403652686</v>
      </c>
      <c r="T157" s="98">
        <v>6859.7171514154961</v>
      </c>
      <c r="U157" s="98">
        <v>6305.6195656555738</v>
      </c>
      <c r="V157" s="98">
        <v>6267.741633368445</v>
      </c>
      <c r="W157" s="98">
        <v>6805.7962078599676</v>
      </c>
      <c r="X157" s="98">
        <v>6622.9913698068995</v>
      </c>
      <c r="Y157" s="98">
        <v>5645.8591347619149</v>
      </c>
      <c r="DA157" s="63" t="s">
        <v>2098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2099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2100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2101</v>
      </c>
    </row>
    <row r="161" spans="1:105" ht="12" customHeight="1" x14ac:dyDescent="0.25">
      <c r="A161" s="121" t="s">
        <v>55</v>
      </c>
      <c r="B161" s="122">
        <v>992.8993713129172</v>
      </c>
      <c r="C161" s="122">
        <v>907.96685328366516</v>
      </c>
      <c r="D161" s="122">
        <v>837.81538772060208</v>
      </c>
      <c r="E161" s="122">
        <v>755.6932395377047</v>
      </c>
      <c r="F161" s="122">
        <v>741.55627812701209</v>
      </c>
      <c r="G161" s="122">
        <v>637.81193820074225</v>
      </c>
      <c r="H161" s="122">
        <v>520.1721103308422</v>
      </c>
      <c r="I161" s="122">
        <v>435.77195327865496</v>
      </c>
      <c r="J161" s="122">
        <v>396.17973775224425</v>
      </c>
      <c r="K161" s="122">
        <v>358.45004343839571</v>
      </c>
      <c r="L161" s="122">
        <v>340.65867495619671</v>
      </c>
      <c r="M161" s="122">
        <v>321.44010485754882</v>
      </c>
      <c r="N161" s="122">
        <v>280.46620539047495</v>
      </c>
      <c r="O161" s="122">
        <v>261.88066393734192</v>
      </c>
      <c r="P161" s="122">
        <v>248.8354065274082</v>
      </c>
      <c r="Q161" s="122">
        <v>235.67248723961441</v>
      </c>
      <c r="R161" s="122">
        <v>247.6978184774334</v>
      </c>
      <c r="S161" s="122">
        <v>246.38497909587022</v>
      </c>
      <c r="T161" s="122">
        <v>251.96639151493105</v>
      </c>
      <c r="U161" s="122">
        <v>225.07095545829918</v>
      </c>
      <c r="V161" s="122">
        <v>218.29364967232135</v>
      </c>
      <c r="W161" s="122">
        <v>210.05561596926091</v>
      </c>
      <c r="X161" s="122">
        <v>219.48454038312272</v>
      </c>
      <c r="Y161" s="122">
        <v>183.66056711806706</v>
      </c>
      <c r="DA161" s="130" t="s">
        <v>2102</v>
      </c>
    </row>
    <row r="162" spans="1:105" ht="12" customHeight="1" x14ac:dyDescent="0.25">
      <c r="A162" s="97" t="s">
        <v>141</v>
      </c>
      <c r="B162" s="98">
        <v>992.42604074043777</v>
      </c>
      <c r="C162" s="98">
        <v>907.43061130710646</v>
      </c>
      <c r="D162" s="98">
        <v>837.37986642332476</v>
      </c>
      <c r="E162" s="98">
        <v>755.26539291411382</v>
      </c>
      <c r="F162" s="98">
        <v>741.10952695447565</v>
      </c>
      <c r="G162" s="98">
        <v>637.40162249183641</v>
      </c>
      <c r="H162" s="98">
        <v>519.83486777801329</v>
      </c>
      <c r="I162" s="98">
        <v>435.51199215502862</v>
      </c>
      <c r="J162" s="98">
        <v>395.92678996339004</v>
      </c>
      <c r="K162" s="98">
        <v>358.18259353277602</v>
      </c>
      <c r="L162" s="98">
        <v>340.31614602830689</v>
      </c>
      <c r="M162" s="98">
        <v>321.08586645538276</v>
      </c>
      <c r="N162" s="98">
        <v>280.14452395961757</v>
      </c>
      <c r="O162" s="98">
        <v>261.58643309192479</v>
      </c>
      <c r="P162" s="98">
        <v>248.45947347813669</v>
      </c>
      <c r="Q162" s="98">
        <v>235.3404430652046</v>
      </c>
      <c r="R162" s="98">
        <v>247.24838382883524</v>
      </c>
      <c r="S162" s="98">
        <v>245.92732203145559</v>
      </c>
      <c r="T162" s="98">
        <v>251.46093728558489</v>
      </c>
      <c r="U162" s="98">
        <v>224.63212188355368</v>
      </c>
      <c r="V162" s="98">
        <v>217.81681650162375</v>
      </c>
      <c r="W162" s="98">
        <v>209.54639959523911</v>
      </c>
      <c r="X162" s="98">
        <v>218.92153072124549</v>
      </c>
      <c r="Y162" s="98">
        <v>183.20590656624574</v>
      </c>
      <c r="DA162" s="63" t="s">
        <v>2103</v>
      </c>
    </row>
    <row r="163" spans="1:105" ht="12" customHeight="1" x14ac:dyDescent="0.25">
      <c r="A163" s="97" t="s">
        <v>140</v>
      </c>
      <c r="B163" s="98">
        <v>0.47333057247919907</v>
      </c>
      <c r="C163" s="98">
        <v>0.53624197655867589</v>
      </c>
      <c r="D163" s="98">
        <v>0.43552129727722078</v>
      </c>
      <c r="E163" s="98">
        <v>0.42784662359095588</v>
      </c>
      <c r="F163" s="98">
        <v>0.44675117253647167</v>
      </c>
      <c r="G163" s="98">
        <v>0.41031570890594904</v>
      </c>
      <c r="H163" s="98">
        <v>0.33724255282893095</v>
      </c>
      <c r="I163" s="98">
        <v>0.25996112362625695</v>
      </c>
      <c r="J163" s="98">
        <v>0.25294778885416042</v>
      </c>
      <c r="K163" s="98">
        <v>0.26744990561971138</v>
      </c>
      <c r="L163" s="98">
        <v>0.34252892788978773</v>
      </c>
      <c r="M163" s="98">
        <v>0.3542384021660519</v>
      </c>
      <c r="N163" s="98">
        <v>0.32168143085742701</v>
      </c>
      <c r="O163" s="98">
        <v>0.294230845417144</v>
      </c>
      <c r="P163" s="98">
        <v>0.3759330492715301</v>
      </c>
      <c r="Q163" s="98">
        <v>0.33204417440984957</v>
      </c>
      <c r="R163" s="98">
        <v>0.44943464859812837</v>
      </c>
      <c r="S163" s="98">
        <v>0.4576570644146134</v>
      </c>
      <c r="T163" s="98">
        <v>0.5054542293461769</v>
      </c>
      <c r="U163" s="98">
        <v>0.43883357474548645</v>
      </c>
      <c r="V163" s="98">
        <v>0.47683317069758741</v>
      </c>
      <c r="W163" s="98">
        <v>0.50921637402181352</v>
      </c>
      <c r="X163" s="98">
        <v>0.56300966187725787</v>
      </c>
      <c r="Y163" s="98">
        <v>0.45466055182132376</v>
      </c>
      <c r="DA163" s="63" t="s">
        <v>2104</v>
      </c>
    </row>
    <row r="164" spans="1:105" ht="12" customHeight="1" x14ac:dyDescent="0.25">
      <c r="A164" s="100" t="s">
        <v>50</v>
      </c>
      <c r="B164" s="101">
        <v>0.47333057247919907</v>
      </c>
      <c r="C164" s="101">
        <v>0.53624197655867589</v>
      </c>
      <c r="D164" s="101">
        <v>0.43552129727722078</v>
      </c>
      <c r="E164" s="101">
        <v>0.42784662359095588</v>
      </c>
      <c r="F164" s="101">
        <v>0.44675117253647167</v>
      </c>
      <c r="G164" s="101">
        <v>0.41031570890594904</v>
      </c>
      <c r="H164" s="101">
        <v>0.33724255282893095</v>
      </c>
      <c r="I164" s="101">
        <v>0.25996112362625695</v>
      </c>
      <c r="J164" s="101">
        <v>0.25294778885416042</v>
      </c>
      <c r="K164" s="101">
        <v>0.26744990561971138</v>
      </c>
      <c r="L164" s="101">
        <v>0.34252892788978773</v>
      </c>
      <c r="M164" s="101">
        <v>0.3542384021660519</v>
      </c>
      <c r="N164" s="101">
        <v>0.32168143085742701</v>
      </c>
      <c r="O164" s="101">
        <v>0.294230845417144</v>
      </c>
      <c r="P164" s="101">
        <v>0.3759330492715301</v>
      </c>
      <c r="Q164" s="101">
        <v>0.33204417440984957</v>
      </c>
      <c r="R164" s="101">
        <v>0.44943464859812837</v>
      </c>
      <c r="S164" s="101">
        <v>0.4576570644146134</v>
      </c>
      <c r="T164" s="101">
        <v>0.5054542293461769</v>
      </c>
      <c r="U164" s="101">
        <v>0.43883357474548645</v>
      </c>
      <c r="V164" s="101">
        <v>0.47683317069758741</v>
      </c>
      <c r="W164" s="101">
        <v>0.50921637402181352</v>
      </c>
      <c r="X164" s="101">
        <v>0.56300966187725787</v>
      </c>
      <c r="Y164" s="101">
        <v>0.45466055182132376</v>
      </c>
      <c r="DA164" s="131" t="s">
        <v>2105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2106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2107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2108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2109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2110</v>
      </c>
    </row>
    <row r="170" spans="1:105" ht="12" customHeight="1" x14ac:dyDescent="0.25">
      <c r="A170" s="121" t="s">
        <v>54</v>
      </c>
      <c r="B170" s="122">
        <v>421.08701190419544</v>
      </c>
      <c r="C170" s="122">
        <v>391.98023838319335</v>
      </c>
      <c r="D170" s="122">
        <v>380.1811827691767</v>
      </c>
      <c r="E170" s="122">
        <v>373.2285000692338</v>
      </c>
      <c r="F170" s="122">
        <v>362.20525701160506</v>
      </c>
      <c r="G170" s="122">
        <v>314.7400272344662</v>
      </c>
      <c r="H170" s="122">
        <v>264.86214352409144</v>
      </c>
      <c r="I170" s="122">
        <v>231.76413268703214</v>
      </c>
      <c r="J170" s="122">
        <v>210.74996253151068</v>
      </c>
      <c r="K170" s="122">
        <v>195.0398490787409</v>
      </c>
      <c r="L170" s="122">
        <v>183.00994313527613</v>
      </c>
      <c r="M170" s="122">
        <v>172.01713514825283</v>
      </c>
      <c r="N170" s="122">
        <v>155.42344825471977</v>
      </c>
      <c r="O170" s="122">
        <v>147.96091313050772</v>
      </c>
      <c r="P170" s="122">
        <v>142.09370920247972</v>
      </c>
      <c r="Q170" s="122">
        <v>134.95350769897095</v>
      </c>
      <c r="R170" s="122">
        <v>131.09220977980223</v>
      </c>
      <c r="S170" s="122">
        <v>132.65633624101719</v>
      </c>
      <c r="T170" s="122">
        <v>128.19586237897465</v>
      </c>
      <c r="U170" s="122">
        <v>116.79333799161742</v>
      </c>
      <c r="V170" s="122">
        <v>113.79505529870676</v>
      </c>
      <c r="W170" s="122">
        <v>109.43553027883289</v>
      </c>
      <c r="X170" s="122">
        <v>109.5024511775274</v>
      </c>
      <c r="Y170" s="122">
        <v>102.1840560978077</v>
      </c>
      <c r="DA170" s="130" t="s">
        <v>2111</v>
      </c>
    </row>
    <row r="171" spans="1:105" ht="12" customHeight="1" x14ac:dyDescent="0.25">
      <c r="A171" s="97" t="s">
        <v>50</v>
      </c>
      <c r="B171" s="98">
        <v>421.08701190419544</v>
      </c>
      <c r="C171" s="98">
        <v>391.98023838319335</v>
      </c>
      <c r="D171" s="98">
        <v>380.1811827691767</v>
      </c>
      <c r="E171" s="98">
        <v>373.2285000692338</v>
      </c>
      <c r="F171" s="98">
        <v>362.20525701160506</v>
      </c>
      <c r="G171" s="98">
        <v>314.7400272344662</v>
      </c>
      <c r="H171" s="98">
        <v>264.86214352409144</v>
      </c>
      <c r="I171" s="98">
        <v>231.76413268703214</v>
      </c>
      <c r="J171" s="98">
        <v>210.74996253151068</v>
      </c>
      <c r="K171" s="98">
        <v>195.0398490787409</v>
      </c>
      <c r="L171" s="98">
        <v>183.00994313527613</v>
      </c>
      <c r="M171" s="98">
        <v>172.01713514825283</v>
      </c>
      <c r="N171" s="98">
        <v>155.42344825471977</v>
      </c>
      <c r="O171" s="98">
        <v>147.96091313050772</v>
      </c>
      <c r="P171" s="98">
        <v>142.09370920247972</v>
      </c>
      <c r="Q171" s="98">
        <v>134.95350769897095</v>
      </c>
      <c r="R171" s="98">
        <v>131.09220977980223</v>
      </c>
      <c r="S171" s="98">
        <v>132.65633624101719</v>
      </c>
      <c r="T171" s="98">
        <v>128.19586237897465</v>
      </c>
      <c r="U171" s="98">
        <v>116.79333799161742</v>
      </c>
      <c r="V171" s="98">
        <v>113.79505529870676</v>
      </c>
      <c r="W171" s="98">
        <v>109.43553027883289</v>
      </c>
      <c r="X171" s="98">
        <v>109.5024511775274</v>
      </c>
      <c r="Y171" s="98">
        <v>102.1840560978077</v>
      </c>
      <c r="DA171" s="63" t="s">
        <v>2112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2113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12239.339812161814</v>
      </c>
      <c r="C174" s="117">
        <f t="shared" si="87"/>
        <v>12404.551917112685</v>
      </c>
      <c r="D174" s="117">
        <f t="shared" si="87"/>
        <v>12480.155036438784</v>
      </c>
      <c r="E174" s="117">
        <f t="shared" si="87"/>
        <v>12716.996947542233</v>
      </c>
      <c r="F174" s="117">
        <f t="shared" si="87"/>
        <v>13408.259071108756</v>
      </c>
      <c r="G174" s="117">
        <f t="shared" si="87"/>
        <v>13637.592989029696</v>
      </c>
      <c r="H174" s="117">
        <f t="shared" si="87"/>
        <v>13357.758092003489</v>
      </c>
      <c r="I174" s="117">
        <f t="shared" si="87"/>
        <v>12309.776954795692</v>
      </c>
      <c r="J174" s="117">
        <f t="shared" si="87"/>
        <v>13306.626193389171</v>
      </c>
      <c r="K174" s="117">
        <f t="shared" si="87"/>
        <v>12880.084084633289</v>
      </c>
      <c r="L174" s="117">
        <f t="shared" si="87"/>
        <v>13975.793442808286</v>
      </c>
      <c r="M174" s="117">
        <f t="shared" si="87"/>
        <v>12336.214508774648</v>
      </c>
      <c r="N174" s="117">
        <f t="shared" si="87"/>
        <v>12475.736327454444</v>
      </c>
      <c r="O174" s="117">
        <f t="shared" si="87"/>
        <v>13077.034477789246</v>
      </c>
      <c r="P174" s="117">
        <f t="shared" si="87"/>
        <v>11328.617740222096</v>
      </c>
      <c r="Q174" s="117">
        <f t="shared" si="87"/>
        <v>11241.348889490797</v>
      </c>
      <c r="R174" s="117">
        <f t="shared" ref="R174:V174" si="88">R175+R178+R180+R189</f>
        <v>12393.964804917941</v>
      </c>
      <c r="S174" s="117">
        <f t="shared" si="88"/>
        <v>11488.377985887157</v>
      </c>
      <c r="T174" s="117">
        <f t="shared" si="88"/>
        <v>12499.293481475184</v>
      </c>
      <c r="U174" s="117">
        <f t="shared" si="88"/>
        <v>11781.624067158171</v>
      </c>
      <c r="V174" s="117">
        <f t="shared" si="88"/>
        <v>11702.7721081361</v>
      </c>
      <c r="W174" s="117">
        <f t="shared" ref="W174:Y174" si="89">W175+W178+W180+W189</f>
        <v>12428.540102404635</v>
      </c>
      <c r="X174" s="117">
        <f t="shared" si="89"/>
        <v>11805.326289088904</v>
      </c>
      <c r="Y174" s="117">
        <f t="shared" si="89"/>
        <v>10232.918949521658</v>
      </c>
      <c r="DA174" s="129" t="s">
        <v>2264</v>
      </c>
    </row>
    <row r="175" spans="1:105" ht="12" customHeight="1" x14ac:dyDescent="0.25">
      <c r="A175" s="121" t="s">
        <v>57</v>
      </c>
      <c r="B175" s="122">
        <f t="shared" ref="B175:Q175" si="90">SUM(B176:B177)</f>
        <v>9796.5113087106456</v>
      </c>
      <c r="C175" s="122">
        <f t="shared" si="90"/>
        <v>9930.664712909369</v>
      </c>
      <c r="D175" s="122">
        <f t="shared" si="90"/>
        <v>9982.4360112520008</v>
      </c>
      <c r="E175" s="122">
        <f t="shared" si="90"/>
        <v>10211.157151015948</v>
      </c>
      <c r="F175" s="122">
        <f t="shared" si="90"/>
        <v>10860.386523273679</v>
      </c>
      <c r="G175" s="122">
        <f t="shared" si="90"/>
        <v>11162.102489039156</v>
      </c>
      <c r="H175" s="122">
        <f t="shared" si="90"/>
        <v>10887.76448591388</v>
      </c>
      <c r="I175" s="122">
        <f t="shared" si="90"/>
        <v>9906.1576050148196</v>
      </c>
      <c r="J175" s="122">
        <f t="shared" si="90"/>
        <v>10966.051491690585</v>
      </c>
      <c r="K175" s="122">
        <f t="shared" si="90"/>
        <v>10579.629645258889</v>
      </c>
      <c r="L175" s="122">
        <f t="shared" si="90"/>
        <v>11563.188386756487</v>
      </c>
      <c r="M175" s="122">
        <f t="shared" si="90"/>
        <v>9860.8292020198842</v>
      </c>
      <c r="N175" s="122">
        <f t="shared" si="90"/>
        <v>10060.982214663252</v>
      </c>
      <c r="O175" s="122">
        <f t="shared" si="90"/>
        <v>10722.560206091663</v>
      </c>
      <c r="P175" s="122">
        <f t="shared" si="90"/>
        <v>9046.3459905121508</v>
      </c>
      <c r="Q175" s="122">
        <f t="shared" si="90"/>
        <v>8959.5149837982972</v>
      </c>
      <c r="R175" s="122">
        <f t="shared" ref="R175:V175" si="91">SUM(R176:R177)</f>
        <v>10094.399683800546</v>
      </c>
      <c r="S175" s="122">
        <f t="shared" si="91"/>
        <v>9107.0889944030059</v>
      </c>
      <c r="T175" s="122">
        <f t="shared" si="91"/>
        <v>10105.204894540508</v>
      </c>
      <c r="U175" s="122">
        <f t="shared" si="91"/>
        <v>9441.571485367107</v>
      </c>
      <c r="V175" s="122">
        <f t="shared" si="91"/>
        <v>9394.7255231408817</v>
      </c>
      <c r="W175" s="122">
        <f t="shared" ref="W175:Y175" si="92">SUM(W176:W177)</f>
        <v>10187.800747120984</v>
      </c>
      <c r="X175" s="122">
        <f t="shared" si="92"/>
        <v>9671.9968935357774</v>
      </c>
      <c r="Y175" s="122">
        <f t="shared" si="92"/>
        <v>8282.7999986247487</v>
      </c>
      <c r="DA175" s="130" t="s">
        <v>2265</v>
      </c>
    </row>
    <row r="176" spans="1:105" ht="12" customHeight="1" x14ac:dyDescent="0.25">
      <c r="A176" s="97" t="s">
        <v>74</v>
      </c>
      <c r="B176" s="98">
        <v>9684.8199165125552</v>
      </c>
      <c r="C176" s="98">
        <v>9818.2495423091405</v>
      </c>
      <c r="D176" s="98">
        <v>9871.3883082102602</v>
      </c>
      <c r="E176" s="98">
        <v>10104.520185649379</v>
      </c>
      <c r="F176" s="98">
        <v>10743.630786315713</v>
      </c>
      <c r="G176" s="98">
        <v>11043.362461164679</v>
      </c>
      <c r="H176" s="98">
        <v>10772.60325810378</v>
      </c>
      <c r="I176" s="98">
        <v>9803.1249244869268</v>
      </c>
      <c r="J176" s="98">
        <v>10851.332499070813</v>
      </c>
      <c r="K176" s="98">
        <v>10469.214284933483</v>
      </c>
      <c r="L176" s="98">
        <v>11440.410991354127</v>
      </c>
      <c r="M176" s="98">
        <v>9754.57565620077</v>
      </c>
      <c r="N176" s="98">
        <v>9952.4648980880847</v>
      </c>
      <c r="O176" s="98">
        <v>10599.721872086977</v>
      </c>
      <c r="P176" s="98">
        <v>8941.767479238928</v>
      </c>
      <c r="Q176" s="98">
        <v>8859.8324597698283</v>
      </c>
      <c r="R176" s="98">
        <v>9980.1563135506331</v>
      </c>
      <c r="S176" s="98">
        <v>9003.3083684571066</v>
      </c>
      <c r="T176" s="98">
        <v>9987.3110427816555</v>
      </c>
      <c r="U176" s="98">
        <v>9329.8242537024198</v>
      </c>
      <c r="V176" s="98">
        <v>9281.2760505689657</v>
      </c>
      <c r="W176" s="98">
        <v>10052.835011007895</v>
      </c>
      <c r="X176" s="98">
        <v>9541.1894427271254</v>
      </c>
      <c r="Y176" s="98">
        <v>8170.5813765322901</v>
      </c>
      <c r="DA176" s="63" t="s">
        <v>2266</v>
      </c>
    </row>
    <row r="177" spans="1:105" ht="12" customHeight="1" x14ac:dyDescent="0.25">
      <c r="A177" s="97" t="s">
        <v>53</v>
      </c>
      <c r="B177" s="98">
        <v>111.69139219809028</v>
      </c>
      <c r="C177" s="98">
        <v>112.41517060022764</v>
      </c>
      <c r="D177" s="98">
        <v>111.04770304173974</v>
      </c>
      <c r="E177" s="98">
        <v>106.63696536656902</v>
      </c>
      <c r="F177" s="98">
        <v>116.75573695796578</v>
      </c>
      <c r="G177" s="98">
        <v>118.74002787447721</v>
      </c>
      <c r="H177" s="98">
        <v>115.16122781010084</v>
      </c>
      <c r="I177" s="98">
        <v>103.03268052789237</v>
      </c>
      <c r="J177" s="98">
        <v>114.71899261977099</v>
      </c>
      <c r="K177" s="98">
        <v>110.41536032540536</v>
      </c>
      <c r="L177" s="98">
        <v>122.77739540235893</v>
      </c>
      <c r="M177" s="98">
        <v>106.25354581911466</v>
      </c>
      <c r="N177" s="98">
        <v>108.51731657516794</v>
      </c>
      <c r="O177" s="98">
        <v>122.83833400468501</v>
      </c>
      <c r="P177" s="98">
        <v>104.57851127322219</v>
      </c>
      <c r="Q177" s="98">
        <v>99.68252402846862</v>
      </c>
      <c r="R177" s="98">
        <v>114.24337024991296</v>
      </c>
      <c r="S177" s="98">
        <v>103.78062594589893</v>
      </c>
      <c r="T177" s="98">
        <v>117.89385175885269</v>
      </c>
      <c r="U177" s="98">
        <v>111.74723166468745</v>
      </c>
      <c r="V177" s="98">
        <v>113.44947257191521</v>
      </c>
      <c r="W177" s="98">
        <v>134.96573611308844</v>
      </c>
      <c r="X177" s="98">
        <v>130.80745080865259</v>
      </c>
      <c r="Y177" s="98">
        <v>112.21862209245887</v>
      </c>
      <c r="DA177" s="63" t="s">
        <v>2267</v>
      </c>
    </row>
    <row r="178" spans="1:105" ht="12" customHeight="1" x14ac:dyDescent="0.25">
      <c r="A178" s="121" t="s">
        <v>92</v>
      </c>
      <c r="B178" s="122">
        <f t="shared" ref="B178:Y178" si="93">B179</f>
        <v>40.102865499835936</v>
      </c>
      <c r="C178" s="122">
        <f t="shared" si="93"/>
        <v>46.218457231361306</v>
      </c>
      <c r="D178" s="122">
        <f t="shared" si="93"/>
        <v>40.196223121829739</v>
      </c>
      <c r="E178" s="122">
        <f t="shared" si="93"/>
        <v>76.399721371057296</v>
      </c>
      <c r="F178" s="122">
        <f t="shared" si="93"/>
        <v>44.916058193981428</v>
      </c>
      <c r="G178" s="122">
        <f t="shared" si="93"/>
        <v>51.091672554055741</v>
      </c>
      <c r="H178" s="122">
        <f t="shared" si="93"/>
        <v>61.590261991254458</v>
      </c>
      <c r="I178" s="122">
        <f t="shared" si="93"/>
        <v>54.155493397439677</v>
      </c>
      <c r="J178" s="122">
        <f t="shared" si="93"/>
        <v>63.99712315078375</v>
      </c>
      <c r="K178" s="122">
        <f t="shared" si="93"/>
        <v>77.386182327106312</v>
      </c>
      <c r="L178" s="122">
        <f t="shared" si="93"/>
        <v>78.792883361958758</v>
      </c>
      <c r="M178" s="122">
        <f t="shared" si="93"/>
        <v>82.920985292405305</v>
      </c>
      <c r="N178" s="122">
        <f t="shared" si="93"/>
        <v>108.13490752161806</v>
      </c>
      <c r="O178" s="122">
        <f t="shared" si="93"/>
        <v>84.954427686664928</v>
      </c>
      <c r="P178" s="122">
        <f t="shared" si="93"/>
        <v>73.778360507145365</v>
      </c>
      <c r="Q178" s="122">
        <f t="shared" si="93"/>
        <v>100.58243598200279</v>
      </c>
      <c r="R178" s="122">
        <f t="shared" si="93"/>
        <v>89.801033080748553</v>
      </c>
      <c r="S178" s="122">
        <f t="shared" si="93"/>
        <v>97.387967070573083</v>
      </c>
      <c r="T178" s="122">
        <f t="shared" si="93"/>
        <v>78.999650551384207</v>
      </c>
      <c r="U178" s="122">
        <f t="shared" si="93"/>
        <v>83.845558016280023</v>
      </c>
      <c r="V178" s="122">
        <f t="shared" si="93"/>
        <v>72.367215511124058</v>
      </c>
      <c r="W178" s="122">
        <f t="shared" si="93"/>
        <v>72.246670645338625</v>
      </c>
      <c r="X178" s="122">
        <f t="shared" si="93"/>
        <v>82.127757348396216</v>
      </c>
      <c r="Y178" s="122">
        <f t="shared" si="93"/>
        <v>88.665057505184706</v>
      </c>
      <c r="DA178" s="130" t="s">
        <v>2268</v>
      </c>
    </row>
    <row r="179" spans="1:105" ht="12" customHeight="1" x14ac:dyDescent="0.25">
      <c r="A179" s="97" t="s">
        <v>53</v>
      </c>
      <c r="B179" s="98">
        <f>RES_hhdet_fech!B29</f>
        <v>40.102865499835936</v>
      </c>
      <c r="C179" s="98">
        <f>RES_hhdet_fech!C29</f>
        <v>46.218457231361306</v>
      </c>
      <c r="D179" s="98">
        <f>RES_hhdet_fech!D29</f>
        <v>40.196223121829739</v>
      </c>
      <c r="E179" s="98">
        <f>RES_hhdet_fech!E29</f>
        <v>76.399721371057296</v>
      </c>
      <c r="F179" s="98">
        <f>RES_hhdet_fech!F29</f>
        <v>44.916058193981428</v>
      </c>
      <c r="G179" s="98">
        <f>RES_hhdet_fech!G29</f>
        <v>51.091672554055741</v>
      </c>
      <c r="H179" s="98">
        <f>RES_hhdet_fech!H29</f>
        <v>61.590261991254458</v>
      </c>
      <c r="I179" s="98">
        <f>RES_hhdet_fech!I29</f>
        <v>54.155493397439677</v>
      </c>
      <c r="J179" s="98">
        <f>RES_hhdet_fech!J29</f>
        <v>63.99712315078375</v>
      </c>
      <c r="K179" s="98">
        <f>RES_hhdet_fech!K29</f>
        <v>77.386182327106312</v>
      </c>
      <c r="L179" s="98">
        <f>RES_hhdet_fech!L29</f>
        <v>78.792883361958758</v>
      </c>
      <c r="M179" s="98">
        <f>RES_hhdet_fech!M29</f>
        <v>82.920985292405305</v>
      </c>
      <c r="N179" s="98">
        <f>RES_hhdet_fech!N29</f>
        <v>108.13490752161806</v>
      </c>
      <c r="O179" s="98">
        <f>RES_hhdet_fech!O29</f>
        <v>84.954427686664928</v>
      </c>
      <c r="P179" s="98">
        <f>RES_hhdet_fech!P29</f>
        <v>73.778360507145365</v>
      </c>
      <c r="Q179" s="98">
        <f>RES_hhdet_fech!Q29</f>
        <v>100.58243598200279</v>
      </c>
      <c r="R179" s="98">
        <f>RES_hhdet_fech!R29</f>
        <v>89.801033080748553</v>
      </c>
      <c r="S179" s="98">
        <f>RES_hhdet_fech!S29</f>
        <v>97.387967070573083</v>
      </c>
      <c r="T179" s="98">
        <f>RES_hhdet_fech!T29</f>
        <v>78.999650551384207</v>
      </c>
      <c r="U179" s="98">
        <f>RES_hhdet_fech!U29</f>
        <v>83.845558016280023</v>
      </c>
      <c r="V179" s="98">
        <f>RES_hhdet_fech!V29</f>
        <v>72.367215511124058</v>
      </c>
      <c r="W179" s="98">
        <f>RES_hhdet_fech!W29</f>
        <v>72.246670645338625</v>
      </c>
      <c r="X179" s="98">
        <f>RES_hhdet_fech!X29</f>
        <v>82.127757348396216</v>
      </c>
      <c r="Y179" s="98">
        <f>RES_hhdet_fech!Y29</f>
        <v>88.665057505184706</v>
      </c>
      <c r="DA179" s="63" t="s">
        <v>2269</v>
      </c>
    </row>
    <row r="180" spans="1:105" ht="12" customHeight="1" x14ac:dyDescent="0.25">
      <c r="A180" s="121" t="s">
        <v>55</v>
      </c>
      <c r="B180" s="122">
        <v>1591.7348991702529</v>
      </c>
      <c r="C180" s="122">
        <v>1580.4780685138353</v>
      </c>
      <c r="D180" s="122">
        <v>1594.895878578493</v>
      </c>
      <c r="E180" s="122">
        <v>1564.424251415136</v>
      </c>
      <c r="F180" s="122">
        <v>1616.8633393192924</v>
      </c>
      <c r="G180" s="122">
        <v>1577.2892875040693</v>
      </c>
      <c r="H180" s="122">
        <v>1559.9871628248434</v>
      </c>
      <c r="I180" s="122">
        <v>1546.468499847964</v>
      </c>
      <c r="J180" s="122">
        <v>1517.522463919352</v>
      </c>
      <c r="K180" s="122">
        <v>1494.4587137172261</v>
      </c>
      <c r="L180" s="122">
        <v>1573.6509747931414</v>
      </c>
      <c r="M180" s="122">
        <v>1665.5544891174759</v>
      </c>
      <c r="N180" s="122">
        <v>1611.580348077795</v>
      </c>
      <c r="O180" s="122">
        <v>1588.9924079960806</v>
      </c>
      <c r="P180" s="122">
        <v>1545.3885222463307</v>
      </c>
      <c r="Q180" s="122">
        <v>1521.8754898752713</v>
      </c>
      <c r="R180" s="122">
        <v>1553.1535397776981</v>
      </c>
      <c r="S180" s="122">
        <v>1594.9075682199352</v>
      </c>
      <c r="T180" s="122">
        <v>1622.2542510346739</v>
      </c>
      <c r="U180" s="122">
        <v>1582.609629614039</v>
      </c>
      <c r="V180" s="122">
        <v>1559.7238648268305</v>
      </c>
      <c r="W180" s="122">
        <v>1504.4481354590766</v>
      </c>
      <c r="X180" s="122">
        <v>1400.1554222136524</v>
      </c>
      <c r="Y180" s="122">
        <v>1254.987210360888</v>
      </c>
      <c r="DA180" s="130" t="s">
        <v>2270</v>
      </c>
    </row>
    <row r="181" spans="1:105" ht="12" customHeight="1" x14ac:dyDescent="0.25">
      <c r="A181" s="97" t="s">
        <v>141</v>
      </c>
      <c r="B181" s="98">
        <v>1551.3371401431855</v>
      </c>
      <c r="C181" s="98">
        <v>1544.4616985243131</v>
      </c>
      <c r="D181" s="98">
        <v>1535.0052746302697</v>
      </c>
      <c r="E181" s="98">
        <v>1473.0715823626329</v>
      </c>
      <c r="F181" s="98">
        <v>1542.6823515057981</v>
      </c>
      <c r="G181" s="98">
        <v>1518.1312183293974</v>
      </c>
      <c r="H181" s="98">
        <v>1475.6404599099778</v>
      </c>
      <c r="I181" s="98">
        <v>1435.2636827907118</v>
      </c>
      <c r="J181" s="98">
        <v>1444.3491804783853</v>
      </c>
      <c r="K181" s="98">
        <v>1444.3395595409008</v>
      </c>
      <c r="L181" s="98">
        <v>1534.6857270067248</v>
      </c>
      <c r="M181" s="98">
        <v>1610.8609065368314</v>
      </c>
      <c r="N181" s="98">
        <v>1551.2275208110136</v>
      </c>
      <c r="O181" s="98">
        <v>1533.9334811955173</v>
      </c>
      <c r="P181" s="98">
        <v>1507.2494351311839</v>
      </c>
      <c r="Q181" s="98">
        <v>1434.7803001721813</v>
      </c>
      <c r="R181" s="98">
        <v>1503.5429050652767</v>
      </c>
      <c r="S181" s="98">
        <v>1487.8350118974859</v>
      </c>
      <c r="T181" s="98">
        <v>1547.6116166097031</v>
      </c>
      <c r="U181" s="98">
        <v>1457.9302619583079</v>
      </c>
      <c r="V181" s="98">
        <v>1427.6944763858473</v>
      </c>
      <c r="W181" s="98">
        <v>1358.0731773781492</v>
      </c>
      <c r="X181" s="98">
        <v>1352.7991288811481</v>
      </c>
      <c r="Y181" s="98">
        <v>1131.6920752332553</v>
      </c>
      <c r="DA181" s="63" t="s">
        <v>2271</v>
      </c>
    </row>
    <row r="182" spans="1:105" ht="12" customHeight="1" x14ac:dyDescent="0.25">
      <c r="A182" s="97" t="s">
        <v>140</v>
      </c>
      <c r="B182" s="98">
        <v>964.79796688485044</v>
      </c>
      <c r="C182" s="98">
        <v>993.02207646018098</v>
      </c>
      <c r="D182" s="98">
        <v>979.57926042436077</v>
      </c>
      <c r="E182" s="98">
        <v>953.19721465572468</v>
      </c>
      <c r="F182" s="98">
        <v>973.83016027252586</v>
      </c>
      <c r="G182" s="98">
        <v>977.53102211211387</v>
      </c>
      <c r="H182" s="98">
        <v>994.33037506105757</v>
      </c>
      <c r="I182" s="98">
        <v>968.13206105746747</v>
      </c>
      <c r="J182" s="98">
        <v>990.30495541049208</v>
      </c>
      <c r="K182" s="98">
        <v>985.12607053297108</v>
      </c>
      <c r="L182" s="98">
        <v>1040.1900497135591</v>
      </c>
      <c r="M182" s="98">
        <v>1037.3288445488754</v>
      </c>
      <c r="N182" s="98">
        <v>988.7048067379377</v>
      </c>
      <c r="O182" s="98">
        <v>1028.4427147197644</v>
      </c>
      <c r="P182" s="98">
        <v>1076.3835821423791</v>
      </c>
      <c r="Q182" s="98">
        <v>1011.3534085244772</v>
      </c>
      <c r="R182" s="98">
        <v>1106.2966492925466</v>
      </c>
      <c r="S182" s="98">
        <v>1090.4015917162828</v>
      </c>
      <c r="T182" s="98">
        <v>1188.6443556439847</v>
      </c>
      <c r="U182" s="98">
        <v>1126.4035623420275</v>
      </c>
      <c r="V182" s="98">
        <v>1181.1690112972142</v>
      </c>
      <c r="W182" s="98">
        <v>1124.7457067851155</v>
      </c>
      <c r="X182" s="98">
        <v>1089.3493794263125</v>
      </c>
      <c r="Y182" s="98">
        <v>956.92072748339797</v>
      </c>
      <c r="DA182" s="63" t="s">
        <v>2272</v>
      </c>
    </row>
    <row r="183" spans="1:105" ht="12" customHeight="1" x14ac:dyDescent="0.25">
      <c r="A183" s="100" t="s">
        <v>50</v>
      </c>
      <c r="B183" s="101">
        <v>253.39754690142874</v>
      </c>
      <c r="C183" s="101">
        <v>314.96138386950452</v>
      </c>
      <c r="D183" s="101">
        <v>277.33902233065407</v>
      </c>
      <c r="E183" s="101">
        <v>240.14526834536059</v>
      </c>
      <c r="F183" s="101">
        <v>257.14966432457129</v>
      </c>
      <c r="G183" s="101">
        <v>272.97642988730718</v>
      </c>
      <c r="H183" s="101">
        <v>280.32545238497511</v>
      </c>
      <c r="I183" s="101">
        <v>253.29715906409862</v>
      </c>
      <c r="J183" s="101">
        <v>252.84345553067018</v>
      </c>
      <c r="K183" s="101">
        <v>251.35857323890417</v>
      </c>
      <c r="L183" s="101">
        <v>254.57963680714417</v>
      </c>
      <c r="M183" s="101">
        <v>260.03375738909239</v>
      </c>
      <c r="N183" s="101">
        <v>214.658281296166</v>
      </c>
      <c r="O183" s="101">
        <v>184.43089390384523</v>
      </c>
      <c r="P183" s="101">
        <v>235.64377904311567</v>
      </c>
      <c r="Q183" s="101">
        <v>201.11714092128858</v>
      </c>
      <c r="R183" s="101">
        <v>259.64485390419844</v>
      </c>
      <c r="S183" s="101">
        <v>256.48508845929246</v>
      </c>
      <c r="T183" s="101">
        <v>281.76551346638729</v>
      </c>
      <c r="U183" s="101">
        <v>257.13109470700766</v>
      </c>
      <c r="V183" s="101">
        <v>271.7994442826685</v>
      </c>
      <c r="W183" s="101">
        <v>271.65098291272813</v>
      </c>
      <c r="X183" s="101">
        <v>229.04277185932369</v>
      </c>
      <c r="Y183" s="101">
        <v>197.7179859333142</v>
      </c>
      <c r="DA183" s="131" t="s">
        <v>2273</v>
      </c>
    </row>
    <row r="184" spans="1:105" ht="12" customHeight="1" x14ac:dyDescent="0.25">
      <c r="A184" s="103" t="s">
        <v>52</v>
      </c>
      <c r="B184" s="104">
        <v>711.40041998342178</v>
      </c>
      <c r="C184" s="104">
        <v>678.06069259067647</v>
      </c>
      <c r="D184" s="104">
        <v>702.24023809370681</v>
      </c>
      <c r="E184" s="104">
        <v>713.05194631036409</v>
      </c>
      <c r="F184" s="104">
        <v>716.68049594795457</v>
      </c>
      <c r="G184" s="104">
        <v>704.55459222480692</v>
      </c>
      <c r="H184" s="104">
        <v>714.0049226760824</v>
      </c>
      <c r="I184" s="104">
        <v>714.8349019933687</v>
      </c>
      <c r="J184" s="104">
        <v>737.46149987982164</v>
      </c>
      <c r="K184" s="104">
        <v>733.76749729406663</v>
      </c>
      <c r="L184" s="104">
        <v>785.61041290641492</v>
      </c>
      <c r="M184" s="104">
        <v>777.29508715978284</v>
      </c>
      <c r="N184" s="104">
        <v>774.04652544177179</v>
      </c>
      <c r="O184" s="104">
        <v>844.01182081591935</v>
      </c>
      <c r="P184" s="104">
        <v>840.73980309926333</v>
      </c>
      <c r="Q184" s="104">
        <v>810.23626760318871</v>
      </c>
      <c r="R184" s="104">
        <v>846.65179538834798</v>
      </c>
      <c r="S184" s="104">
        <v>833.91650325699027</v>
      </c>
      <c r="T184" s="104">
        <v>906.87884217759699</v>
      </c>
      <c r="U184" s="104">
        <v>869.27246763501967</v>
      </c>
      <c r="V184" s="104">
        <v>909.36956701454574</v>
      </c>
      <c r="W184" s="104">
        <v>853.09472387238736</v>
      </c>
      <c r="X184" s="104">
        <v>860.30660756698876</v>
      </c>
      <c r="Y184" s="104">
        <v>759.2027415500836</v>
      </c>
      <c r="DA184" s="132" t="s">
        <v>2274</v>
      </c>
    </row>
    <row r="185" spans="1:105" ht="12" customHeight="1" x14ac:dyDescent="0.25">
      <c r="A185" s="106" t="s">
        <v>122</v>
      </c>
      <c r="B185" s="101">
        <v>1659.2531950878138</v>
      </c>
      <c r="C185" s="101">
        <v>1638.2629023184973</v>
      </c>
      <c r="D185" s="101">
        <v>1666.6197850028809</v>
      </c>
      <c r="E185" s="101">
        <v>1653.1303831978678</v>
      </c>
      <c r="F185" s="101">
        <v>1684.7058610128247</v>
      </c>
      <c r="G185" s="101">
        <v>1608.3521116166</v>
      </c>
      <c r="H185" s="101">
        <v>1608.2455566023118</v>
      </c>
      <c r="I185" s="101">
        <v>1588.1974829219946</v>
      </c>
      <c r="J185" s="101">
        <v>1558.3038092463019</v>
      </c>
      <c r="K185" s="101">
        <v>1514.420059000839</v>
      </c>
      <c r="L185" s="101">
        <v>1609.7076362567279</v>
      </c>
      <c r="M185" s="101">
        <v>1701.7318860883017</v>
      </c>
      <c r="N185" s="101">
        <v>1667.6945319411593</v>
      </c>
      <c r="O185" s="101">
        <v>1657.0141190479899</v>
      </c>
      <c r="P185" s="101">
        <v>1621.6690646367072</v>
      </c>
      <c r="Q185" s="101">
        <v>1602.0006778581887</v>
      </c>
      <c r="R185" s="101">
        <v>1615.2681343131214</v>
      </c>
      <c r="S185" s="101">
        <v>1662.0114435656753</v>
      </c>
      <c r="T185" s="101">
        <v>1665.8628478361761</v>
      </c>
      <c r="U185" s="101">
        <v>1644.9447443626077</v>
      </c>
      <c r="V185" s="101">
        <v>1629.2675841584223</v>
      </c>
      <c r="W185" s="101">
        <v>1543.9370323953694</v>
      </c>
      <c r="X185" s="101">
        <v>1356.0088874263624</v>
      </c>
      <c r="Y185" s="101">
        <v>1295.2519096104813</v>
      </c>
      <c r="DA185" s="131" t="s">
        <v>2275</v>
      </c>
    </row>
    <row r="186" spans="1:105" ht="12" customHeight="1" x14ac:dyDescent="0.25">
      <c r="A186" s="107" t="s">
        <v>121</v>
      </c>
      <c r="B186" s="104">
        <v>1483.628636405324</v>
      </c>
      <c r="C186" s="104">
        <v>1484.8700807773639</v>
      </c>
      <c r="D186" s="104">
        <v>1581.200815812756</v>
      </c>
      <c r="E186" s="104">
        <v>1659.4373070138529</v>
      </c>
      <c r="F186" s="104">
        <v>1693.3054675979015</v>
      </c>
      <c r="G186" s="104">
        <v>1701.1729578930237</v>
      </c>
      <c r="H186" s="104">
        <v>1631.987350966499</v>
      </c>
      <c r="I186" s="104">
        <v>1668.4082716342239</v>
      </c>
      <c r="J186" s="104">
        <v>1531.344022807777</v>
      </c>
      <c r="K186" s="104">
        <v>1523.018490515796</v>
      </c>
      <c r="L186" s="104">
        <v>1542.8973127233919</v>
      </c>
      <c r="M186" s="104">
        <v>1654.5393973222633</v>
      </c>
      <c r="N186" s="104">
        <v>1567.5920360809398</v>
      </c>
      <c r="O186" s="104">
        <v>1527.0253942892866</v>
      </c>
      <c r="P186" s="104">
        <v>1463.5258682487063</v>
      </c>
      <c r="Q186" s="104">
        <v>1476.8615986577568</v>
      </c>
      <c r="R186" s="104">
        <v>1510.1155134671419</v>
      </c>
      <c r="S186" s="104">
        <v>1590.2272515020729</v>
      </c>
      <c r="T186" s="104">
        <v>1623.9468572059654</v>
      </c>
      <c r="U186" s="104">
        <v>1593.9069976471399</v>
      </c>
      <c r="V186" s="104">
        <v>1567.2729809144816</v>
      </c>
      <c r="W186" s="104">
        <v>1554.2455669456235</v>
      </c>
      <c r="X186" s="104">
        <v>1468.3383009509953</v>
      </c>
      <c r="Y186" s="104">
        <v>1293.3148548519857</v>
      </c>
      <c r="DA186" s="132" t="s">
        <v>2276</v>
      </c>
    </row>
    <row r="187" spans="1:105" ht="12" customHeight="1" x14ac:dyDescent="0.25">
      <c r="A187" s="108" t="s">
        <v>53</v>
      </c>
      <c r="B187" s="98">
        <v>536.00944913804187</v>
      </c>
      <c r="C187" s="98">
        <v>540.06107634796774</v>
      </c>
      <c r="D187" s="98">
        <v>614.12246501042</v>
      </c>
      <c r="E187" s="98">
        <v>685.72937107076825</v>
      </c>
      <c r="F187" s="98">
        <v>719.99317493540389</v>
      </c>
      <c r="G187" s="98">
        <v>738.05385096122666</v>
      </c>
      <c r="H187" s="98">
        <v>680.24221071111367</v>
      </c>
      <c r="I187" s="98">
        <v>719.20344971615418</v>
      </c>
      <c r="J187" s="98">
        <v>600.09328298873959</v>
      </c>
      <c r="K187" s="98">
        <v>604.55788368129004</v>
      </c>
      <c r="L187" s="98">
        <v>598.37334660292413</v>
      </c>
      <c r="M187" s="98">
        <v>674.49987816732494</v>
      </c>
      <c r="N187" s="98">
        <v>605.21881484268306</v>
      </c>
      <c r="O187" s="98">
        <v>583.63528500691734</v>
      </c>
      <c r="P187" s="98">
        <v>525.68489572463159</v>
      </c>
      <c r="Q187" s="98">
        <v>512.54364226706173</v>
      </c>
      <c r="R187" s="98">
        <v>539.81987270900197</v>
      </c>
      <c r="S187" s="98">
        <v>614.35880776291322</v>
      </c>
      <c r="T187" s="98">
        <v>598.15778393593962</v>
      </c>
      <c r="U187" s="98">
        <v>590.32591532360561</v>
      </c>
      <c r="V187" s="98">
        <v>539.12071407221583</v>
      </c>
      <c r="W187" s="98">
        <v>578.96170958320886</v>
      </c>
      <c r="X187" s="98">
        <v>480.6957294552455</v>
      </c>
      <c r="Y187" s="98">
        <v>381.96297810336307</v>
      </c>
      <c r="DA187" s="63" t="s">
        <v>2277</v>
      </c>
    </row>
    <row r="188" spans="1:105" ht="12" customHeight="1" x14ac:dyDescent="0.25">
      <c r="A188" s="108" t="s">
        <v>52</v>
      </c>
      <c r="B188" s="98">
        <v>947.61918726728209</v>
      </c>
      <c r="C188" s="98">
        <v>944.80900442939617</v>
      </c>
      <c r="D188" s="98">
        <v>967.07835080233588</v>
      </c>
      <c r="E188" s="98">
        <v>973.70793594308441</v>
      </c>
      <c r="F188" s="98">
        <v>973.31229266249795</v>
      </c>
      <c r="G188" s="98">
        <v>963.11910693179721</v>
      </c>
      <c r="H188" s="98">
        <v>951.74514025538554</v>
      </c>
      <c r="I188" s="98">
        <v>949.20482191806923</v>
      </c>
      <c r="J188" s="98">
        <v>931.25073981903756</v>
      </c>
      <c r="K188" s="98">
        <v>918.46060683450582</v>
      </c>
      <c r="L188" s="98">
        <v>944.52396612046755</v>
      </c>
      <c r="M188" s="98">
        <v>980.03951915493838</v>
      </c>
      <c r="N188" s="98">
        <v>962.37322123825686</v>
      </c>
      <c r="O188" s="98">
        <v>943.39010928236917</v>
      </c>
      <c r="P188" s="98">
        <v>937.84097252407537</v>
      </c>
      <c r="Q188" s="98">
        <v>964.31795639069514</v>
      </c>
      <c r="R188" s="98">
        <v>970.29564075813983</v>
      </c>
      <c r="S188" s="98">
        <v>975.86844373915983</v>
      </c>
      <c r="T188" s="98">
        <v>1025.7890732700257</v>
      </c>
      <c r="U188" s="98">
        <v>1003.5810823235344</v>
      </c>
      <c r="V188" s="98">
        <v>1028.1522668422663</v>
      </c>
      <c r="W188" s="98">
        <v>975.28385736241455</v>
      </c>
      <c r="X188" s="98">
        <v>987.64257149574985</v>
      </c>
      <c r="Y188" s="98">
        <v>911.35187674862277</v>
      </c>
      <c r="DA188" s="63" t="s">
        <v>2278</v>
      </c>
    </row>
    <row r="189" spans="1:105" ht="12" customHeight="1" x14ac:dyDescent="0.25">
      <c r="A189" s="121" t="s">
        <v>54</v>
      </c>
      <c r="B189" s="122">
        <v>810.99073878107913</v>
      </c>
      <c r="C189" s="122">
        <v>847.1906784581189</v>
      </c>
      <c r="D189" s="122">
        <v>862.62692348646056</v>
      </c>
      <c r="E189" s="122">
        <v>865.01582374009183</v>
      </c>
      <c r="F189" s="122">
        <v>886.09315032180336</v>
      </c>
      <c r="G189" s="122">
        <v>847.10953993241424</v>
      </c>
      <c r="H189" s="122">
        <v>848.41618127351137</v>
      </c>
      <c r="I189" s="122">
        <v>802.99535653546832</v>
      </c>
      <c r="J189" s="122">
        <v>759.05511462845107</v>
      </c>
      <c r="K189" s="122">
        <v>728.60954333006907</v>
      </c>
      <c r="L189" s="122">
        <v>760.1611978966987</v>
      </c>
      <c r="M189" s="122">
        <v>726.9098323448834</v>
      </c>
      <c r="N189" s="122">
        <v>695.03885719178015</v>
      </c>
      <c r="O189" s="122">
        <v>680.52743601483746</v>
      </c>
      <c r="P189" s="122">
        <v>663.10486695647023</v>
      </c>
      <c r="Q189" s="122">
        <v>659.37597983522483</v>
      </c>
      <c r="R189" s="122">
        <v>656.61054825894746</v>
      </c>
      <c r="S189" s="122">
        <v>688.99345619364226</v>
      </c>
      <c r="T189" s="122">
        <v>692.83468534861902</v>
      </c>
      <c r="U189" s="122">
        <v>673.59739416074422</v>
      </c>
      <c r="V189" s="122">
        <v>675.95550465726444</v>
      </c>
      <c r="W189" s="122">
        <v>664.04454917923692</v>
      </c>
      <c r="X189" s="122">
        <v>651.046215991076</v>
      </c>
      <c r="Y189" s="122">
        <v>606.46668303083675</v>
      </c>
      <c r="DA189" s="130" t="s">
        <v>2279</v>
      </c>
    </row>
    <row r="190" spans="1:105" ht="12" customHeight="1" x14ac:dyDescent="0.25">
      <c r="A190" s="97" t="s">
        <v>50</v>
      </c>
      <c r="B190" s="98">
        <v>1006.3273568555318</v>
      </c>
      <c r="C190" s="98">
        <v>1005.7491999358076</v>
      </c>
      <c r="D190" s="98">
        <v>1033.2034174526493</v>
      </c>
      <c r="E190" s="98">
        <v>1077.8872741942489</v>
      </c>
      <c r="F190" s="98">
        <v>1111.6460789142709</v>
      </c>
      <c r="G190" s="98">
        <v>1061.3904579217781</v>
      </c>
      <c r="H190" s="98">
        <v>1017.4353494012921</v>
      </c>
      <c r="I190" s="98">
        <v>973.6331559640613</v>
      </c>
      <c r="J190" s="98">
        <v>919.60403590622843</v>
      </c>
      <c r="K190" s="98">
        <v>901.90149281265838</v>
      </c>
      <c r="L190" s="98">
        <v>904.62669751125111</v>
      </c>
      <c r="M190" s="98">
        <v>906.44993032574678</v>
      </c>
      <c r="N190" s="98">
        <v>847.59724882376076</v>
      </c>
      <c r="O190" s="98">
        <v>838.1063189699023</v>
      </c>
      <c r="P190" s="98">
        <v>828.62416221959552</v>
      </c>
      <c r="Q190" s="98">
        <v>818.76267417270606</v>
      </c>
      <c r="R190" s="98">
        <v>827.98332911556088</v>
      </c>
      <c r="S190" s="98">
        <v>876.30104547412782</v>
      </c>
      <c r="T190" s="98">
        <v>899.10002318820614</v>
      </c>
      <c r="U190" s="98">
        <v>876.04674690619731</v>
      </c>
      <c r="V190" s="98">
        <v>885.06799120120593</v>
      </c>
      <c r="W190" s="98">
        <v>854.05337858863027</v>
      </c>
      <c r="X190" s="98">
        <v>820.95899533626732</v>
      </c>
      <c r="Y190" s="98">
        <v>741.53261479146636</v>
      </c>
      <c r="DA190" s="63" t="s">
        <v>2280</v>
      </c>
    </row>
    <row r="191" spans="1:105" ht="12" customHeight="1" x14ac:dyDescent="0.25">
      <c r="A191" s="109" t="s">
        <v>120</v>
      </c>
      <c r="B191" s="33">
        <v>706.67780298281309</v>
      </c>
      <c r="C191" s="33">
        <v>765.34775783421833</v>
      </c>
      <c r="D191" s="33">
        <v>776.60224450132182</v>
      </c>
      <c r="E191" s="33">
        <v>760.18102796356504</v>
      </c>
      <c r="F191" s="33">
        <v>779.25290098432458</v>
      </c>
      <c r="G191" s="33">
        <v>753.64632204115765</v>
      </c>
      <c r="H191" s="33">
        <v>782.97358455643734</v>
      </c>
      <c r="I191" s="33">
        <v>741.49562988092555</v>
      </c>
      <c r="J191" s="33">
        <v>701.56885343073725</v>
      </c>
      <c r="K191" s="33">
        <v>667.79180021517834</v>
      </c>
      <c r="L191" s="33">
        <v>711.05134845667226</v>
      </c>
      <c r="M191" s="33">
        <v>667.14066428740989</v>
      </c>
      <c r="N191" s="33">
        <v>644.25448749226268</v>
      </c>
      <c r="O191" s="33">
        <v>628.85223296232152</v>
      </c>
      <c r="P191" s="33">
        <v>609.23280272569286</v>
      </c>
      <c r="Q191" s="33">
        <v>609.52502017766574</v>
      </c>
      <c r="R191" s="33">
        <v>605.61485367856392</v>
      </c>
      <c r="S191" s="33">
        <v>636.46043570230597</v>
      </c>
      <c r="T191" s="33">
        <v>638.79843827727666</v>
      </c>
      <c r="U191" s="33">
        <v>623.849196459052</v>
      </c>
      <c r="V191" s="33">
        <v>626.78017484379995</v>
      </c>
      <c r="W191" s="33">
        <v>619.68565038278359</v>
      </c>
      <c r="X191" s="33">
        <v>610.63066786811089</v>
      </c>
      <c r="Y191" s="33">
        <v>572.82182884583938</v>
      </c>
      <c r="DA191" s="60" t="s">
        <v>2281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6357.0632702253833</v>
      </c>
      <c r="C193" s="117">
        <f t="shared" si="94"/>
        <v>6509.9738260320291</v>
      </c>
      <c r="D193" s="117">
        <f t="shared" si="94"/>
        <v>6565.5007154936811</v>
      </c>
      <c r="E193" s="117">
        <f t="shared" si="94"/>
        <v>6757.6416625569518</v>
      </c>
      <c r="F193" s="117">
        <f t="shared" si="94"/>
        <v>7167.9421691765519</v>
      </c>
      <c r="G193" s="117">
        <f t="shared" si="94"/>
        <v>7339.4436261465398</v>
      </c>
      <c r="H193" s="117">
        <f t="shared" si="94"/>
        <v>7351.4871276776357</v>
      </c>
      <c r="I193" s="117">
        <f t="shared" si="94"/>
        <v>6836.2645004550623</v>
      </c>
      <c r="J193" s="117">
        <f t="shared" si="94"/>
        <v>7491.9753235442395</v>
      </c>
      <c r="K193" s="117">
        <f t="shared" si="94"/>
        <v>7401.8310733467006</v>
      </c>
      <c r="L193" s="117">
        <f t="shared" si="94"/>
        <v>8148.3383970440027</v>
      </c>
      <c r="M193" s="117">
        <f t="shared" si="94"/>
        <v>7431.767779090249</v>
      </c>
      <c r="N193" s="117">
        <f t="shared" si="94"/>
        <v>7749.7735953290312</v>
      </c>
      <c r="O193" s="117">
        <f t="shared" si="94"/>
        <v>8301.2090765397243</v>
      </c>
      <c r="P193" s="117">
        <f t="shared" si="94"/>
        <v>7267.3418599671168</v>
      </c>
      <c r="Q193" s="117">
        <f t="shared" si="94"/>
        <v>7330.5584963004239</v>
      </c>
      <c r="R193" s="117">
        <f t="shared" ref="R193:V193" si="95">R194+R197+R199+R208</f>
        <v>8138.3195731593896</v>
      </c>
      <c r="S193" s="117">
        <f t="shared" si="95"/>
        <v>7734.4977224111462</v>
      </c>
      <c r="T193" s="117">
        <f t="shared" si="95"/>
        <v>8519.4075631759279</v>
      </c>
      <c r="U193" s="117">
        <f t="shared" si="95"/>
        <v>8217.6721364141085</v>
      </c>
      <c r="V193" s="117">
        <f t="shared" si="95"/>
        <v>8308.4499103565595</v>
      </c>
      <c r="W193" s="117">
        <f t="shared" ref="W193:Y193" si="96">W194+W197+W199+W208</f>
        <v>8922.242820106012</v>
      </c>
      <c r="X193" s="117">
        <f t="shared" si="96"/>
        <v>8685.8774662244177</v>
      </c>
      <c r="Y193" s="117">
        <f t="shared" si="96"/>
        <v>7683.165902881804</v>
      </c>
      <c r="DA193" s="129" t="s">
        <v>2432</v>
      </c>
    </row>
    <row r="194" spans="1:105" ht="12" customHeight="1" x14ac:dyDescent="0.25">
      <c r="A194" s="121" t="s">
        <v>57</v>
      </c>
      <c r="B194" s="122">
        <f t="shared" ref="B194:Q194" si="97">SUM(B195:B196)</f>
        <v>4754.8160881460553</v>
      </c>
      <c r="C194" s="122">
        <f t="shared" si="97"/>
        <v>4861.1988798727516</v>
      </c>
      <c r="D194" s="122">
        <f t="shared" si="97"/>
        <v>4892.4001772257261</v>
      </c>
      <c r="E194" s="122">
        <f t="shared" si="97"/>
        <v>5010.2608351642812</v>
      </c>
      <c r="F194" s="122">
        <f t="shared" si="97"/>
        <v>5417.6991468190872</v>
      </c>
      <c r="G194" s="122">
        <f t="shared" si="97"/>
        <v>5598.3174138557652</v>
      </c>
      <c r="H194" s="122">
        <f t="shared" si="97"/>
        <v>5553.9712674463935</v>
      </c>
      <c r="I194" s="122">
        <f t="shared" si="97"/>
        <v>5066.7071826028978</v>
      </c>
      <c r="J194" s="122">
        <f t="shared" si="97"/>
        <v>5731.6106352368024</v>
      </c>
      <c r="K194" s="122">
        <f t="shared" si="97"/>
        <v>5620.8777991148263</v>
      </c>
      <c r="L194" s="122">
        <f t="shared" si="97"/>
        <v>6259.0426202622175</v>
      </c>
      <c r="M194" s="122">
        <f t="shared" si="97"/>
        <v>5465.2239675775027</v>
      </c>
      <c r="N194" s="122">
        <f t="shared" si="97"/>
        <v>5730.5982614431159</v>
      </c>
      <c r="O194" s="122">
        <f t="shared" si="97"/>
        <v>6347.5705757966307</v>
      </c>
      <c r="P194" s="122">
        <f t="shared" si="97"/>
        <v>5377.198012507617</v>
      </c>
      <c r="Q194" s="122">
        <f t="shared" si="97"/>
        <v>5343.0059653752523</v>
      </c>
      <c r="R194" s="122">
        <f t="shared" ref="R194:V194" si="98">SUM(R195:R196)</f>
        <v>6138.0440442188738</v>
      </c>
      <c r="S194" s="122">
        <f t="shared" si="98"/>
        <v>5618.3585382936299</v>
      </c>
      <c r="T194" s="122">
        <f t="shared" si="98"/>
        <v>6406.0374745822537</v>
      </c>
      <c r="U194" s="122">
        <f t="shared" si="98"/>
        <v>6093.8544095931302</v>
      </c>
      <c r="V194" s="122">
        <f t="shared" si="98"/>
        <v>6208.9257553006619</v>
      </c>
      <c r="W194" s="122">
        <f t="shared" ref="W194:Y194" si="99">SUM(W195:W196)</f>
        <v>6848.4442975870943</v>
      </c>
      <c r="X194" s="122">
        <f t="shared" si="99"/>
        <v>6639.9017727738828</v>
      </c>
      <c r="Y194" s="122">
        <f t="shared" si="99"/>
        <v>5756.1194287002672</v>
      </c>
      <c r="DA194" s="130" t="s">
        <v>2433</v>
      </c>
    </row>
    <row r="195" spans="1:105" ht="12" customHeight="1" x14ac:dyDescent="0.25">
      <c r="A195" s="97" t="s">
        <v>74</v>
      </c>
      <c r="B195" s="98">
        <v>4643.1246959479649</v>
      </c>
      <c r="C195" s="98">
        <v>4748.783709272524</v>
      </c>
      <c r="D195" s="98">
        <v>4781.3524741839865</v>
      </c>
      <c r="E195" s="98">
        <v>4903.6238697977124</v>
      </c>
      <c r="F195" s="98">
        <v>5300.9434098611218</v>
      </c>
      <c r="G195" s="98">
        <v>5479.577385981288</v>
      </c>
      <c r="H195" s="98">
        <v>5438.8100396362925</v>
      </c>
      <c r="I195" s="98">
        <v>4963.674502075005</v>
      </c>
      <c r="J195" s="98">
        <v>5616.8916426170317</v>
      </c>
      <c r="K195" s="98">
        <v>5510.462438789421</v>
      </c>
      <c r="L195" s="98">
        <v>6136.2652248598588</v>
      </c>
      <c r="M195" s="98">
        <v>5358.9704217583876</v>
      </c>
      <c r="N195" s="98">
        <v>5622.0809448679483</v>
      </c>
      <c r="O195" s="98">
        <v>6224.7322417919459</v>
      </c>
      <c r="P195" s="98">
        <v>5272.6195012343951</v>
      </c>
      <c r="Q195" s="98">
        <v>5243.3234413467835</v>
      </c>
      <c r="R195" s="98">
        <v>6023.8006739689608</v>
      </c>
      <c r="S195" s="98">
        <v>5514.5779123477305</v>
      </c>
      <c r="T195" s="98">
        <v>6288.1436228234006</v>
      </c>
      <c r="U195" s="98">
        <v>5982.107177928443</v>
      </c>
      <c r="V195" s="98">
        <v>6095.4762827287468</v>
      </c>
      <c r="W195" s="98">
        <v>6713.4785614740058</v>
      </c>
      <c r="X195" s="98">
        <v>6509.0943219652299</v>
      </c>
      <c r="Y195" s="98">
        <v>5643.9008066078086</v>
      </c>
      <c r="DA195" s="63" t="s">
        <v>2434</v>
      </c>
    </row>
    <row r="196" spans="1:105" ht="12" customHeight="1" x14ac:dyDescent="0.25">
      <c r="A196" s="97" t="s">
        <v>53</v>
      </c>
      <c r="B196" s="98">
        <v>111.69139219809028</v>
      </c>
      <c r="C196" s="98">
        <v>112.41517060022764</v>
      </c>
      <c r="D196" s="98">
        <v>111.04770304173974</v>
      </c>
      <c r="E196" s="98">
        <v>106.63696536656902</v>
      </c>
      <c r="F196" s="98">
        <v>116.75573695796578</v>
      </c>
      <c r="G196" s="98">
        <v>118.74002787447721</v>
      </c>
      <c r="H196" s="98">
        <v>115.16122781010084</v>
      </c>
      <c r="I196" s="98">
        <v>103.03268052789237</v>
      </c>
      <c r="J196" s="98">
        <v>114.71899261977099</v>
      </c>
      <c r="K196" s="98">
        <v>110.41536032540536</v>
      </c>
      <c r="L196" s="98">
        <v>122.77739540235893</v>
      </c>
      <c r="M196" s="98">
        <v>106.25354581911466</v>
      </c>
      <c r="N196" s="98">
        <v>108.51731657516794</v>
      </c>
      <c r="O196" s="98">
        <v>122.83833400468501</v>
      </c>
      <c r="P196" s="98">
        <v>104.57851127322219</v>
      </c>
      <c r="Q196" s="98">
        <v>99.68252402846862</v>
      </c>
      <c r="R196" s="98">
        <v>114.24337024991296</v>
      </c>
      <c r="S196" s="98">
        <v>103.78062594589893</v>
      </c>
      <c r="T196" s="98">
        <v>117.89385175885269</v>
      </c>
      <c r="U196" s="98">
        <v>111.74723166468745</v>
      </c>
      <c r="V196" s="98">
        <v>113.44947257191521</v>
      </c>
      <c r="W196" s="98">
        <v>134.96573611308844</v>
      </c>
      <c r="X196" s="98">
        <v>130.80745080865259</v>
      </c>
      <c r="Y196" s="98">
        <v>112.21862209245887</v>
      </c>
      <c r="DA196" s="63" t="s">
        <v>2435</v>
      </c>
    </row>
    <row r="197" spans="1:105" ht="12" customHeight="1" x14ac:dyDescent="0.25">
      <c r="A197" s="121" t="s">
        <v>92</v>
      </c>
      <c r="B197" s="122">
        <f t="shared" ref="B197:Y197" si="100">B198</f>
        <v>71.423827895330291</v>
      </c>
      <c r="C197" s="122">
        <f t="shared" si="100"/>
        <v>87.12583758695277</v>
      </c>
      <c r="D197" s="122">
        <f t="shared" si="100"/>
        <v>80.15165975396404</v>
      </c>
      <c r="E197" s="122">
        <f t="shared" si="100"/>
        <v>159.99280358719892</v>
      </c>
      <c r="F197" s="122">
        <f t="shared" si="100"/>
        <v>100.1117920701523</v>
      </c>
      <c r="G197" s="122">
        <f t="shared" si="100"/>
        <v>121.7114006453219</v>
      </c>
      <c r="H197" s="122">
        <f t="shared" si="100"/>
        <v>156.4919139616099</v>
      </c>
      <c r="I197" s="122">
        <f t="shared" si="100"/>
        <v>145.31547436892996</v>
      </c>
      <c r="J197" s="122">
        <f t="shared" si="100"/>
        <v>175.83570236033628</v>
      </c>
      <c r="K197" s="122">
        <f t="shared" si="100"/>
        <v>218.34925095979474</v>
      </c>
      <c r="L197" s="122">
        <f t="shared" si="100"/>
        <v>230.65855861494757</v>
      </c>
      <c r="M197" s="122">
        <f t="shared" si="100"/>
        <v>251.69994009446796</v>
      </c>
      <c r="N197" s="122">
        <f t="shared" si="100"/>
        <v>344.48667924252038</v>
      </c>
      <c r="O197" s="122">
        <f t="shared" si="100"/>
        <v>284.18715664116968</v>
      </c>
      <c r="P197" s="122">
        <f t="shared" si="100"/>
        <v>256.43079521146592</v>
      </c>
      <c r="Q197" s="122">
        <f t="shared" si="100"/>
        <v>354.08064026217619</v>
      </c>
      <c r="R197" s="122">
        <f t="shared" si="100"/>
        <v>325.97939064143679</v>
      </c>
      <c r="S197" s="122">
        <f t="shared" si="100"/>
        <v>362.15010928446753</v>
      </c>
      <c r="T197" s="122">
        <f t="shared" si="100"/>
        <v>301.92339576043366</v>
      </c>
      <c r="U197" s="122">
        <f t="shared" si="100"/>
        <v>326.30745377043019</v>
      </c>
      <c r="V197" s="122">
        <f t="shared" si="100"/>
        <v>286.73081066706123</v>
      </c>
      <c r="W197" s="122">
        <f t="shared" si="100"/>
        <v>290.4366612250106</v>
      </c>
      <c r="X197" s="122">
        <f t="shared" si="100"/>
        <v>332.60170795327934</v>
      </c>
      <c r="Y197" s="122">
        <f t="shared" si="100"/>
        <v>361.01034816009837</v>
      </c>
      <c r="DA197" s="130" t="s">
        <v>2436</v>
      </c>
    </row>
    <row r="198" spans="1:105" ht="12" customHeight="1" x14ac:dyDescent="0.25">
      <c r="A198" s="97" t="s">
        <v>53</v>
      </c>
      <c r="B198" s="98">
        <f>RES_hhdet_tesh!B29</f>
        <v>71.423827895330291</v>
      </c>
      <c r="C198" s="98">
        <f>RES_hhdet_tesh!C29</f>
        <v>87.12583758695277</v>
      </c>
      <c r="D198" s="98">
        <f>RES_hhdet_tesh!D29</f>
        <v>80.15165975396404</v>
      </c>
      <c r="E198" s="98">
        <f>RES_hhdet_tesh!E29</f>
        <v>159.99280358719892</v>
      </c>
      <c r="F198" s="98">
        <f>RES_hhdet_tesh!F29</f>
        <v>100.1117920701523</v>
      </c>
      <c r="G198" s="98">
        <f>RES_hhdet_tesh!G29</f>
        <v>121.7114006453219</v>
      </c>
      <c r="H198" s="98">
        <f>RES_hhdet_tesh!H29</f>
        <v>156.4919139616099</v>
      </c>
      <c r="I198" s="98">
        <f>RES_hhdet_tesh!I29</f>
        <v>145.31547436892996</v>
      </c>
      <c r="J198" s="98">
        <f>RES_hhdet_tesh!J29</f>
        <v>175.83570236033628</v>
      </c>
      <c r="K198" s="98">
        <f>RES_hhdet_tesh!K29</f>
        <v>218.34925095979474</v>
      </c>
      <c r="L198" s="98">
        <f>RES_hhdet_tesh!L29</f>
        <v>230.65855861494757</v>
      </c>
      <c r="M198" s="98">
        <f>RES_hhdet_tesh!M29</f>
        <v>251.69994009446796</v>
      </c>
      <c r="N198" s="98">
        <f>RES_hhdet_tesh!N29</f>
        <v>344.48667924252038</v>
      </c>
      <c r="O198" s="98">
        <f>RES_hhdet_tesh!O29</f>
        <v>284.18715664116968</v>
      </c>
      <c r="P198" s="98">
        <f>RES_hhdet_tesh!P29</f>
        <v>256.43079521146592</v>
      </c>
      <c r="Q198" s="98">
        <f>RES_hhdet_tesh!Q29</f>
        <v>354.08064026217619</v>
      </c>
      <c r="R198" s="98">
        <f>RES_hhdet_tesh!R29</f>
        <v>325.97939064143679</v>
      </c>
      <c r="S198" s="98">
        <f>RES_hhdet_tesh!S29</f>
        <v>362.15010928446753</v>
      </c>
      <c r="T198" s="98">
        <f>RES_hhdet_tesh!T29</f>
        <v>301.92339576043366</v>
      </c>
      <c r="U198" s="98">
        <f>RES_hhdet_tesh!U29</f>
        <v>326.30745377043019</v>
      </c>
      <c r="V198" s="98">
        <f>RES_hhdet_tesh!V29</f>
        <v>286.73081066706123</v>
      </c>
      <c r="W198" s="98">
        <f>RES_hhdet_tesh!W29</f>
        <v>290.4366612250106</v>
      </c>
      <c r="X198" s="98">
        <f>RES_hhdet_tesh!X29</f>
        <v>332.60170795327934</v>
      </c>
      <c r="Y198" s="98">
        <f>RES_hhdet_tesh!Y29</f>
        <v>361.01034816009837</v>
      </c>
      <c r="DA198" s="63" t="s">
        <v>2437</v>
      </c>
    </row>
    <row r="199" spans="1:105" ht="12" customHeight="1" x14ac:dyDescent="0.25">
      <c r="A199" s="121" t="s">
        <v>55</v>
      </c>
      <c r="B199" s="122">
        <v>983.07107274279122</v>
      </c>
      <c r="C199" s="122">
        <v>984.86719978147983</v>
      </c>
      <c r="D199" s="122">
        <v>1004.1212915191879</v>
      </c>
      <c r="E199" s="122">
        <v>997.59270998628824</v>
      </c>
      <c r="F199" s="122">
        <v>1042.5912142513077</v>
      </c>
      <c r="G199" s="122">
        <v>1033.2729217750373</v>
      </c>
      <c r="H199" s="122">
        <v>1044.1669998746625</v>
      </c>
      <c r="I199" s="122">
        <v>1055.516896488484</v>
      </c>
      <c r="J199" s="122">
        <v>1045.4008627574217</v>
      </c>
      <c r="K199" s="122">
        <v>1044.4476417660931</v>
      </c>
      <c r="L199" s="122">
        <v>1114.598583802325</v>
      </c>
      <c r="M199" s="122">
        <v>1194.3762505852053</v>
      </c>
      <c r="N199" s="122">
        <v>1174.7396835611376</v>
      </c>
      <c r="O199" s="122">
        <v>1177.4178474901394</v>
      </c>
      <c r="P199" s="122">
        <v>1153.8959031602583</v>
      </c>
      <c r="Q199" s="122">
        <v>1153.0917943155337</v>
      </c>
      <c r="R199" s="122">
        <v>1192.4145854461606</v>
      </c>
      <c r="S199" s="122">
        <v>1242.0459360503207</v>
      </c>
      <c r="T199" s="122">
        <v>1289.7085355250199</v>
      </c>
      <c r="U199" s="122">
        <v>1281.4280899675173</v>
      </c>
      <c r="V199" s="122">
        <v>1286.1460181361917</v>
      </c>
      <c r="W199" s="122">
        <v>1258.5326407717257</v>
      </c>
      <c r="X199" s="122">
        <v>1193.1242272550721</v>
      </c>
      <c r="Y199" s="122">
        <v>1076.9349965890901</v>
      </c>
      <c r="DA199" s="130" t="s">
        <v>2438</v>
      </c>
    </row>
    <row r="200" spans="1:105" ht="12" customHeight="1" x14ac:dyDescent="0.25">
      <c r="A200" s="97" t="s">
        <v>141</v>
      </c>
      <c r="B200" s="98">
        <v>861.68948649717197</v>
      </c>
      <c r="C200" s="98">
        <v>861.42263867297947</v>
      </c>
      <c r="D200" s="98">
        <v>859.64678317178777</v>
      </c>
      <c r="E200" s="98">
        <v>829.59309529151824</v>
      </c>
      <c r="F200" s="98">
        <v>879.65435142305728</v>
      </c>
      <c r="G200" s="98">
        <v>871.44048990954911</v>
      </c>
      <c r="H200" s="98">
        <v>858.9952286653114</v>
      </c>
      <c r="I200" s="98">
        <v>839.20938129927561</v>
      </c>
      <c r="J200" s="98">
        <v>848.19568840990212</v>
      </c>
      <c r="K200" s="98">
        <v>853.45933679572056</v>
      </c>
      <c r="L200" s="98">
        <v>914.81908981027675</v>
      </c>
      <c r="M200" s="98">
        <v>972.96972595178613</v>
      </c>
      <c r="N200" s="98">
        <v>949.37727328241567</v>
      </c>
      <c r="O200" s="98">
        <v>954.5506587841835</v>
      </c>
      <c r="P200" s="98">
        <v>952.08448355581868</v>
      </c>
      <c r="Q200" s="98">
        <v>921.82402897840939</v>
      </c>
      <c r="R200" s="98">
        <v>996.11514155288876</v>
      </c>
      <c r="S200" s="98">
        <v>1011.8885930552987</v>
      </c>
      <c r="T200" s="98">
        <v>1096.070101395592</v>
      </c>
      <c r="U200" s="98">
        <v>1063.4622041115322</v>
      </c>
      <c r="V200" s="98">
        <v>1072.8751610553568</v>
      </c>
      <c r="W200" s="98">
        <v>1036.8544110731309</v>
      </c>
      <c r="X200" s="98">
        <v>1045.5245004594783</v>
      </c>
      <c r="Y200" s="98">
        <v>879.57530586578969</v>
      </c>
      <c r="DA200" s="63" t="s">
        <v>2439</v>
      </c>
    </row>
    <row r="201" spans="1:105" ht="12" customHeight="1" x14ac:dyDescent="0.25">
      <c r="A201" s="97" t="s">
        <v>140</v>
      </c>
      <c r="B201" s="98">
        <v>852.42870636709995</v>
      </c>
      <c r="C201" s="98">
        <v>853.02190694846229</v>
      </c>
      <c r="D201" s="98">
        <v>856.42175839193203</v>
      </c>
      <c r="E201" s="98">
        <v>847.80528832779532</v>
      </c>
      <c r="F201" s="98">
        <v>866.18302028222661</v>
      </c>
      <c r="G201" s="98">
        <v>863.8973558659136</v>
      </c>
      <c r="H201" s="98">
        <v>882.37027414290594</v>
      </c>
      <c r="I201" s="98">
        <v>868.56091795916029</v>
      </c>
      <c r="J201" s="98">
        <v>893.45283182978312</v>
      </c>
      <c r="K201" s="98">
        <v>890.8663578995471</v>
      </c>
      <c r="L201" s="98">
        <v>945.35746025545438</v>
      </c>
      <c r="M201" s="98">
        <v>943.52262808781188</v>
      </c>
      <c r="N201" s="98">
        <v>912.72541427930344</v>
      </c>
      <c r="O201" s="98">
        <v>963.24949626383079</v>
      </c>
      <c r="P201" s="98">
        <v>995.99848938786647</v>
      </c>
      <c r="Q201" s="98">
        <v>936.92509480090371</v>
      </c>
      <c r="R201" s="98">
        <v>1019.9117797787111</v>
      </c>
      <c r="S201" s="98">
        <v>1004.1154903997489</v>
      </c>
      <c r="T201" s="98">
        <v>1112.9901235041132</v>
      </c>
      <c r="U201" s="98">
        <v>1065.8268240445368</v>
      </c>
      <c r="V201" s="98">
        <v>1123.991450524934</v>
      </c>
      <c r="W201" s="98">
        <v>1067.9411275570062</v>
      </c>
      <c r="X201" s="98">
        <v>1042.1268344954055</v>
      </c>
      <c r="Y201" s="98">
        <v>915.48780439614336</v>
      </c>
      <c r="DA201" s="63" t="s">
        <v>2440</v>
      </c>
    </row>
    <row r="202" spans="1:105" ht="12" customHeight="1" x14ac:dyDescent="0.25">
      <c r="A202" s="100" t="s">
        <v>50</v>
      </c>
      <c r="B202" s="101">
        <v>141.02828638367828</v>
      </c>
      <c r="C202" s="101">
        <v>174.96121435778588</v>
      </c>
      <c r="D202" s="101">
        <v>154.18152029822528</v>
      </c>
      <c r="E202" s="101">
        <v>134.75334201743129</v>
      </c>
      <c r="F202" s="101">
        <v>149.50252433427207</v>
      </c>
      <c r="G202" s="101">
        <v>159.3427636411069</v>
      </c>
      <c r="H202" s="101">
        <v>168.36535146682357</v>
      </c>
      <c r="I202" s="101">
        <v>153.72601596579142</v>
      </c>
      <c r="J202" s="101">
        <v>155.99133194996148</v>
      </c>
      <c r="K202" s="101">
        <v>157.09886060548035</v>
      </c>
      <c r="L202" s="101">
        <v>159.74704734903975</v>
      </c>
      <c r="M202" s="101">
        <v>166.2275409280291</v>
      </c>
      <c r="N202" s="101">
        <v>138.67888883753147</v>
      </c>
      <c r="O202" s="101">
        <v>119.23767544791131</v>
      </c>
      <c r="P202" s="101">
        <v>155.25868628860326</v>
      </c>
      <c r="Q202" s="101">
        <v>126.68882719771507</v>
      </c>
      <c r="R202" s="101">
        <v>173.25998439036306</v>
      </c>
      <c r="S202" s="101">
        <v>170.19898714275882</v>
      </c>
      <c r="T202" s="101">
        <v>206.11128132651586</v>
      </c>
      <c r="U202" s="101">
        <v>196.554356409517</v>
      </c>
      <c r="V202" s="101">
        <v>214.62188351038807</v>
      </c>
      <c r="W202" s="101">
        <v>214.84640368461848</v>
      </c>
      <c r="X202" s="101">
        <v>181.8202269284171</v>
      </c>
      <c r="Y202" s="101">
        <v>156.28506284605962</v>
      </c>
      <c r="DA202" s="131" t="s">
        <v>2441</v>
      </c>
    </row>
    <row r="203" spans="1:105" ht="12" customHeight="1" x14ac:dyDescent="0.25">
      <c r="A203" s="103" t="s">
        <v>52</v>
      </c>
      <c r="B203" s="104">
        <v>711.40041998342178</v>
      </c>
      <c r="C203" s="104">
        <v>678.06069259067647</v>
      </c>
      <c r="D203" s="104">
        <v>702.24023809370681</v>
      </c>
      <c r="E203" s="104">
        <v>713.05194631036409</v>
      </c>
      <c r="F203" s="104">
        <v>716.68049594795457</v>
      </c>
      <c r="G203" s="104">
        <v>704.55459222480692</v>
      </c>
      <c r="H203" s="104">
        <v>714.0049226760824</v>
      </c>
      <c r="I203" s="104">
        <v>714.8349019933687</v>
      </c>
      <c r="J203" s="104">
        <v>737.46149987982164</v>
      </c>
      <c r="K203" s="104">
        <v>733.76749729406663</v>
      </c>
      <c r="L203" s="104">
        <v>785.61041290641492</v>
      </c>
      <c r="M203" s="104">
        <v>777.29508715978284</v>
      </c>
      <c r="N203" s="104">
        <v>774.04652544177179</v>
      </c>
      <c r="O203" s="104">
        <v>844.01182081591935</v>
      </c>
      <c r="P203" s="104">
        <v>840.73980309926333</v>
      </c>
      <c r="Q203" s="104">
        <v>810.23626760318871</v>
      </c>
      <c r="R203" s="104">
        <v>846.65179538834798</v>
      </c>
      <c r="S203" s="104">
        <v>833.91650325699027</v>
      </c>
      <c r="T203" s="104">
        <v>906.87884217759699</v>
      </c>
      <c r="U203" s="104">
        <v>869.27246763501967</v>
      </c>
      <c r="V203" s="104">
        <v>909.36956701454574</v>
      </c>
      <c r="W203" s="104">
        <v>853.09472387238736</v>
      </c>
      <c r="X203" s="104">
        <v>860.30660756698876</v>
      </c>
      <c r="Y203" s="104">
        <v>759.2027415500836</v>
      </c>
      <c r="DA203" s="132" t="s">
        <v>2442</v>
      </c>
    </row>
    <row r="204" spans="1:105" ht="12" customHeight="1" x14ac:dyDescent="0.25">
      <c r="A204" s="106" t="s">
        <v>122</v>
      </c>
      <c r="B204" s="101">
        <v>1100.1959838626531</v>
      </c>
      <c r="C204" s="101">
        <v>1090.6083207478177</v>
      </c>
      <c r="D204" s="101">
        <v>1115.0096630045555</v>
      </c>
      <c r="E204" s="101">
        <v>1112.8360835476462</v>
      </c>
      <c r="F204" s="101">
        <v>1141.14925519228</v>
      </c>
      <c r="G204" s="101">
        <v>1094.6274234017235</v>
      </c>
      <c r="H204" s="101">
        <v>1097.9314432755912</v>
      </c>
      <c r="I204" s="101">
        <v>1090.504003846416</v>
      </c>
      <c r="J204" s="101">
        <v>1070.0953935044729</v>
      </c>
      <c r="K204" s="101">
        <v>1043.0110409323149</v>
      </c>
      <c r="L204" s="101">
        <v>1113.0750120526834</v>
      </c>
      <c r="M204" s="101">
        <v>1178.893971423737</v>
      </c>
      <c r="N204" s="101">
        <v>1161.9613101616744</v>
      </c>
      <c r="O204" s="101">
        <v>1162.5260720986371</v>
      </c>
      <c r="P204" s="101">
        <v>1137.4908325788306</v>
      </c>
      <c r="Q204" s="101">
        <v>1133.1051890386007</v>
      </c>
      <c r="R204" s="101">
        <v>1152.9451501612375</v>
      </c>
      <c r="S204" s="101">
        <v>1203.0679028459203</v>
      </c>
      <c r="T204" s="101">
        <v>1225.6092334937582</v>
      </c>
      <c r="U204" s="101">
        <v>1229.2859172180536</v>
      </c>
      <c r="V204" s="101">
        <v>1242.2688233647159</v>
      </c>
      <c r="W204" s="101">
        <v>1193.13422049064</v>
      </c>
      <c r="X204" s="101">
        <v>1065.3489746008759</v>
      </c>
      <c r="Y204" s="101">
        <v>1024.8962334644809</v>
      </c>
      <c r="DA204" s="131" t="s">
        <v>2443</v>
      </c>
    </row>
    <row r="205" spans="1:105" ht="12" customHeight="1" x14ac:dyDescent="0.25">
      <c r="A205" s="107" t="s">
        <v>121</v>
      </c>
      <c r="B205" s="104">
        <v>1299.047583910489</v>
      </c>
      <c r="C205" s="104">
        <v>1306.7266737111443</v>
      </c>
      <c r="D205" s="104">
        <v>1378.0537771355355</v>
      </c>
      <c r="E205" s="104">
        <v>1437.0577585151345</v>
      </c>
      <c r="F205" s="104">
        <v>1466.5458189377482</v>
      </c>
      <c r="G205" s="104">
        <v>1467.5813609554625</v>
      </c>
      <c r="H205" s="104">
        <v>1431.0684169843844</v>
      </c>
      <c r="I205" s="104">
        <v>1468.8970731396166</v>
      </c>
      <c r="J205" s="104">
        <v>1362.7589943265184</v>
      </c>
      <c r="K205" s="104">
        <v>1356.6690556655012</v>
      </c>
      <c r="L205" s="104">
        <v>1380.3404270617339</v>
      </c>
      <c r="M205" s="104">
        <v>1474.9124908026567</v>
      </c>
      <c r="N205" s="104">
        <v>1413.651785636145</v>
      </c>
      <c r="O205" s="104">
        <v>1389.1163804335065</v>
      </c>
      <c r="P205" s="104">
        <v>1336.6833072007601</v>
      </c>
      <c r="Q205" s="104">
        <v>1359.0734168345618</v>
      </c>
      <c r="R205" s="104">
        <v>1389.99364914956</v>
      </c>
      <c r="S205" s="104">
        <v>1458.2386865028027</v>
      </c>
      <c r="T205" s="104">
        <v>1502.477865896454</v>
      </c>
      <c r="U205" s="104">
        <v>1480.0331287466527</v>
      </c>
      <c r="V205" s="104">
        <v>1466.0686436182687</v>
      </c>
      <c r="W205" s="104">
        <v>1452.2656873580722</v>
      </c>
      <c r="X205" s="104">
        <v>1389.9911642942379</v>
      </c>
      <c r="Y205" s="104">
        <v>1229.0899699430227</v>
      </c>
      <c r="DA205" s="132" t="s">
        <v>2444</v>
      </c>
    </row>
    <row r="206" spans="1:105" ht="12" customHeight="1" x14ac:dyDescent="0.25">
      <c r="A206" s="108" t="s">
        <v>53</v>
      </c>
      <c r="B206" s="98">
        <v>351.42839664320724</v>
      </c>
      <c r="C206" s="98">
        <v>361.91766928174786</v>
      </c>
      <c r="D206" s="98">
        <v>410.97542633319995</v>
      </c>
      <c r="E206" s="98">
        <v>463.34982257204962</v>
      </c>
      <c r="F206" s="98">
        <v>493.23352627524986</v>
      </c>
      <c r="G206" s="98">
        <v>504.46225402366559</v>
      </c>
      <c r="H206" s="98">
        <v>479.32327672899862</v>
      </c>
      <c r="I206" s="98">
        <v>519.69225122154796</v>
      </c>
      <c r="J206" s="98">
        <v>431.50825450748107</v>
      </c>
      <c r="K206" s="98">
        <v>438.20844883099556</v>
      </c>
      <c r="L206" s="98">
        <v>435.81646094126626</v>
      </c>
      <c r="M206" s="98">
        <v>494.87297164771815</v>
      </c>
      <c r="N206" s="98">
        <v>451.27856439788815</v>
      </c>
      <c r="O206" s="98">
        <v>445.72627115113755</v>
      </c>
      <c r="P206" s="98">
        <v>398.84233467668503</v>
      </c>
      <c r="Q206" s="98">
        <v>394.7554604438663</v>
      </c>
      <c r="R206" s="98">
        <v>419.69800839142016</v>
      </c>
      <c r="S206" s="98">
        <v>482.37024276364326</v>
      </c>
      <c r="T206" s="98">
        <v>476.6887926264281</v>
      </c>
      <c r="U206" s="98">
        <v>476.45204642311802</v>
      </c>
      <c r="V206" s="98">
        <v>437.91637677600295</v>
      </c>
      <c r="W206" s="98">
        <v>476.98182999565705</v>
      </c>
      <c r="X206" s="98">
        <v>402.34859279848826</v>
      </c>
      <c r="Y206" s="98">
        <v>317.7380931943996</v>
      </c>
      <c r="DA206" s="63" t="s">
        <v>2445</v>
      </c>
    </row>
    <row r="207" spans="1:105" ht="12" customHeight="1" x14ac:dyDescent="0.25">
      <c r="A207" s="108" t="s">
        <v>52</v>
      </c>
      <c r="B207" s="98">
        <v>947.61918726728209</v>
      </c>
      <c r="C207" s="98">
        <v>944.80900442939617</v>
      </c>
      <c r="D207" s="98">
        <v>967.07835080233588</v>
      </c>
      <c r="E207" s="98">
        <v>973.70793594308441</v>
      </c>
      <c r="F207" s="98">
        <v>973.31229266249795</v>
      </c>
      <c r="G207" s="98">
        <v>963.11910693179721</v>
      </c>
      <c r="H207" s="98">
        <v>951.74514025538554</v>
      </c>
      <c r="I207" s="98">
        <v>949.20482191806923</v>
      </c>
      <c r="J207" s="98">
        <v>931.25073981903756</v>
      </c>
      <c r="K207" s="98">
        <v>918.46060683450582</v>
      </c>
      <c r="L207" s="98">
        <v>944.52396612046755</v>
      </c>
      <c r="M207" s="98">
        <v>980.03951915493838</v>
      </c>
      <c r="N207" s="98">
        <v>962.37322123825686</v>
      </c>
      <c r="O207" s="98">
        <v>943.39010928236917</v>
      </c>
      <c r="P207" s="98">
        <v>937.84097252407537</v>
      </c>
      <c r="Q207" s="98">
        <v>964.31795639069514</v>
      </c>
      <c r="R207" s="98">
        <v>970.29564075813983</v>
      </c>
      <c r="S207" s="98">
        <v>975.86844373915983</v>
      </c>
      <c r="T207" s="98">
        <v>1025.7890732700257</v>
      </c>
      <c r="U207" s="98">
        <v>1003.5810823235344</v>
      </c>
      <c r="V207" s="98">
        <v>1028.1522668422663</v>
      </c>
      <c r="W207" s="98">
        <v>975.28385736241455</v>
      </c>
      <c r="X207" s="98">
        <v>987.64257149574985</v>
      </c>
      <c r="Y207" s="98">
        <v>911.35187674862277</v>
      </c>
      <c r="DA207" s="63" t="s">
        <v>2446</v>
      </c>
    </row>
    <row r="208" spans="1:105" ht="12" customHeight="1" x14ac:dyDescent="0.25">
      <c r="A208" s="121" t="s">
        <v>54</v>
      </c>
      <c r="B208" s="122">
        <v>547.75228144120683</v>
      </c>
      <c r="C208" s="122">
        <v>576.78190879084468</v>
      </c>
      <c r="D208" s="122">
        <v>588.82758699480326</v>
      </c>
      <c r="E208" s="122">
        <v>589.79531381918321</v>
      </c>
      <c r="F208" s="122">
        <v>607.54001603600375</v>
      </c>
      <c r="G208" s="122">
        <v>586.14188987041518</v>
      </c>
      <c r="H208" s="122">
        <v>596.85694639496944</v>
      </c>
      <c r="I208" s="122">
        <v>568.72494699474987</v>
      </c>
      <c r="J208" s="122">
        <v>539.12812318967804</v>
      </c>
      <c r="K208" s="122">
        <v>518.15638150598693</v>
      </c>
      <c r="L208" s="122">
        <v>544.03863436451218</v>
      </c>
      <c r="M208" s="122">
        <v>520.46762083307317</v>
      </c>
      <c r="N208" s="122">
        <v>499.9489710822574</v>
      </c>
      <c r="O208" s="122">
        <v>492.03349661178481</v>
      </c>
      <c r="P208" s="122">
        <v>479.81714908777587</v>
      </c>
      <c r="Q208" s="122">
        <v>480.38009634746101</v>
      </c>
      <c r="R208" s="122">
        <v>481.88155285291828</v>
      </c>
      <c r="S208" s="122">
        <v>511.9431387827284</v>
      </c>
      <c r="T208" s="122">
        <v>521.73815730822093</v>
      </c>
      <c r="U208" s="122">
        <v>516.0821830830306</v>
      </c>
      <c r="V208" s="122">
        <v>526.64732625264378</v>
      </c>
      <c r="W208" s="122">
        <v>524.8292205221826</v>
      </c>
      <c r="X208" s="122">
        <v>520.2497582421837</v>
      </c>
      <c r="Y208" s="122">
        <v>489.10112943234827</v>
      </c>
      <c r="DA208" s="130" t="s">
        <v>2447</v>
      </c>
    </row>
    <row r="209" spans="1:105" ht="12" customHeight="1" x14ac:dyDescent="0.25">
      <c r="A209" s="97" t="s">
        <v>50</v>
      </c>
      <c r="B209" s="98">
        <v>587.64074311283923</v>
      </c>
      <c r="C209" s="98">
        <v>587.62937642567965</v>
      </c>
      <c r="D209" s="98">
        <v>604.26173416206291</v>
      </c>
      <c r="E209" s="98">
        <v>629.26342751228754</v>
      </c>
      <c r="F209" s="98">
        <v>650.6964729256016</v>
      </c>
      <c r="G209" s="98">
        <v>623.26392734160527</v>
      </c>
      <c r="H209" s="98">
        <v>600.77331685139018</v>
      </c>
      <c r="I209" s="98">
        <v>577.35201128423955</v>
      </c>
      <c r="J209" s="98">
        <v>547.57774651406567</v>
      </c>
      <c r="K209" s="98">
        <v>537.63321732703889</v>
      </c>
      <c r="L209" s="98">
        <v>539.28088192967698</v>
      </c>
      <c r="M209" s="98">
        <v>540.89386609755297</v>
      </c>
      <c r="N209" s="98">
        <v>505.25081636252747</v>
      </c>
      <c r="O209" s="98">
        <v>500.05575690363457</v>
      </c>
      <c r="P209" s="98">
        <v>495.34152566886235</v>
      </c>
      <c r="Q209" s="98">
        <v>489.30373221611575</v>
      </c>
      <c r="R209" s="98">
        <v>495.19006549952172</v>
      </c>
      <c r="S209" s="98">
        <v>525.60665151927049</v>
      </c>
      <c r="T209" s="98">
        <v>541.52850234833829</v>
      </c>
      <c r="U209" s="98">
        <v>530.91541715704034</v>
      </c>
      <c r="V209" s="98">
        <v>539.88849666613226</v>
      </c>
      <c r="W209" s="98">
        <v>522.98786733645591</v>
      </c>
      <c r="X209" s="98">
        <v>503.75123078140587</v>
      </c>
      <c r="Y209" s="98">
        <v>456.56015430517766</v>
      </c>
      <c r="DA209" s="63" t="s">
        <v>2448</v>
      </c>
    </row>
    <row r="210" spans="1:105" ht="12" customHeight="1" x14ac:dyDescent="0.25">
      <c r="A210" s="109" t="s">
        <v>120</v>
      </c>
      <c r="B210" s="33">
        <v>526.45119318412094</v>
      </c>
      <c r="C210" s="33">
        <v>571.18278725304026</v>
      </c>
      <c r="D210" s="33">
        <v>581.04387937717536</v>
      </c>
      <c r="E210" s="33">
        <v>570.35808242965788</v>
      </c>
      <c r="F210" s="33">
        <v>587.09760084157415</v>
      </c>
      <c r="G210" s="33">
        <v>569.95031710092837</v>
      </c>
      <c r="H210" s="33">
        <v>595.34056541159828</v>
      </c>
      <c r="I210" s="33">
        <v>565.61565879828083</v>
      </c>
      <c r="J210" s="33">
        <v>536.10264503895542</v>
      </c>
      <c r="K210" s="33">
        <v>511.32088106183767</v>
      </c>
      <c r="L210" s="33">
        <v>545.65599287828229</v>
      </c>
      <c r="M210" s="33">
        <v>513.66769313042732</v>
      </c>
      <c r="N210" s="33">
        <v>498.18406737605966</v>
      </c>
      <c r="O210" s="33">
        <v>489.4027384686413</v>
      </c>
      <c r="P210" s="33">
        <v>474.76438342085135</v>
      </c>
      <c r="Q210" s="33">
        <v>477.58907408844368</v>
      </c>
      <c r="R210" s="33">
        <v>477.92131574377527</v>
      </c>
      <c r="S210" s="33">
        <v>508.11101645746839</v>
      </c>
      <c r="T210" s="33">
        <v>516.55359268182406</v>
      </c>
      <c r="U210" s="33">
        <v>512.43718915609452</v>
      </c>
      <c r="V210" s="33">
        <v>523.53350491676304</v>
      </c>
      <c r="W210" s="33">
        <v>525.25909738563166</v>
      </c>
      <c r="X210" s="33">
        <v>524.1741071529533</v>
      </c>
      <c r="Y210" s="33">
        <v>497.20706961222709</v>
      </c>
      <c r="DA210" s="60" t="s">
        <v>2449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2467.2237497345568</v>
      </c>
      <c r="C212" s="117">
        <f t="shared" si="101"/>
        <v>2488.2585639002041</v>
      </c>
      <c r="D212" s="117">
        <f t="shared" si="101"/>
        <v>2494.4640893661481</v>
      </c>
      <c r="E212" s="117">
        <f t="shared" si="101"/>
        <v>2539.727465265732</v>
      </c>
      <c r="F212" s="117">
        <f t="shared" si="101"/>
        <v>2687.8673504075568</v>
      </c>
      <c r="G212" s="117">
        <f t="shared" si="101"/>
        <v>2730.2229354224655</v>
      </c>
      <c r="H212" s="117">
        <f t="shared" si="101"/>
        <v>2638.3080807891438</v>
      </c>
      <c r="I212" s="117">
        <f t="shared" si="101"/>
        <v>2395.6433188889391</v>
      </c>
      <c r="J212" s="117">
        <f t="shared" si="101"/>
        <v>2623.6025376661883</v>
      </c>
      <c r="K212" s="117">
        <f t="shared" si="101"/>
        <v>2529.225408004309</v>
      </c>
      <c r="L212" s="117">
        <f t="shared" si="101"/>
        <v>2747.9806940709977</v>
      </c>
      <c r="M212" s="117">
        <f t="shared" si="101"/>
        <v>2363.3762973002072</v>
      </c>
      <c r="N212" s="117">
        <f t="shared" si="101"/>
        <v>2395.6618062141829</v>
      </c>
      <c r="O212" s="117">
        <f t="shared" si="101"/>
        <v>2538.0619779895715</v>
      </c>
      <c r="P212" s="117">
        <f t="shared" si="101"/>
        <v>2158.3737151086516</v>
      </c>
      <c r="Q212" s="117">
        <f t="shared" si="101"/>
        <v>2134.2952536606804</v>
      </c>
      <c r="R212" s="117">
        <f t="shared" ref="R212:V212" si="102">R213+R216+R218+R227</f>
        <v>2391.7259825570582</v>
      </c>
      <c r="S212" s="117">
        <f t="shared" si="102"/>
        <v>2169.7729826749278</v>
      </c>
      <c r="T212" s="117">
        <f t="shared" si="102"/>
        <v>2394.4488228671694</v>
      </c>
      <c r="U212" s="117">
        <f t="shared" si="102"/>
        <v>2234.2658596644005</v>
      </c>
      <c r="V212" s="117">
        <f t="shared" si="102"/>
        <v>2220.0422284211309</v>
      </c>
      <c r="W212" s="117">
        <f t="shared" ref="W212:Y212" si="103">W213+W216+W218+W227</f>
        <v>2390.8033627962586</v>
      </c>
      <c r="X212" s="117">
        <f t="shared" si="103"/>
        <v>2275.0377193289628</v>
      </c>
      <c r="Y212" s="117">
        <f t="shared" si="103"/>
        <v>1949.9983096029359</v>
      </c>
      <c r="DA212" s="129" t="s">
        <v>2600</v>
      </c>
    </row>
    <row r="213" spans="1:105" ht="12" customHeight="1" x14ac:dyDescent="0.25">
      <c r="A213" s="121" t="s">
        <v>57</v>
      </c>
      <c r="B213" s="122">
        <f t="shared" ref="B213:Q213" si="104">SUM(B214:B215)</f>
        <v>2200.0036922349909</v>
      </c>
      <c r="C213" s="122">
        <f t="shared" si="104"/>
        <v>2230.3135660309445</v>
      </c>
      <c r="D213" s="122">
        <f t="shared" si="104"/>
        <v>2242.3845680930435</v>
      </c>
      <c r="E213" s="122">
        <f t="shared" si="104"/>
        <v>2295.3428053721127</v>
      </c>
      <c r="F213" s="122">
        <f t="shared" si="104"/>
        <v>2440.5231694194777</v>
      </c>
      <c r="G213" s="122">
        <f t="shared" si="104"/>
        <v>2508.6102166781679</v>
      </c>
      <c r="H213" s="122">
        <f t="shared" si="104"/>
        <v>2447.1045561108549</v>
      </c>
      <c r="I213" s="122">
        <f t="shared" si="104"/>
        <v>2226.8778578464503</v>
      </c>
      <c r="J213" s="122">
        <f t="shared" si="104"/>
        <v>2464.9886904889258</v>
      </c>
      <c r="K213" s="122">
        <f t="shared" si="104"/>
        <v>2378.1867169654911</v>
      </c>
      <c r="L213" s="122">
        <f t="shared" si="104"/>
        <v>2598.8037607960041</v>
      </c>
      <c r="M213" s="122">
        <f t="shared" si="104"/>
        <v>2215.8494060625685</v>
      </c>
      <c r="N213" s="122">
        <f t="shared" si="104"/>
        <v>2260.80192624969</v>
      </c>
      <c r="O213" s="122">
        <f t="shared" si="104"/>
        <v>2407.8328204632776</v>
      </c>
      <c r="P213" s="122">
        <f t="shared" si="104"/>
        <v>2031.2119005839152</v>
      </c>
      <c r="Q213" s="122">
        <f t="shared" si="104"/>
        <v>2012.5995415613154</v>
      </c>
      <c r="R213" s="122">
        <f t="shared" ref="R213:V213" si="105">SUM(R214:R215)</f>
        <v>2267.092308186162</v>
      </c>
      <c r="S213" s="122">
        <f t="shared" si="105"/>
        <v>2045.1915289787173</v>
      </c>
      <c r="T213" s="122">
        <f t="shared" si="105"/>
        <v>2268.7175764782814</v>
      </c>
      <c r="U213" s="122">
        <f t="shared" si="105"/>
        <v>2119.3628774710414</v>
      </c>
      <c r="V213" s="122">
        <f t="shared" si="105"/>
        <v>2108.3346676472484</v>
      </c>
      <c r="W213" s="122">
        <f t="shared" ref="W213:Y213" si="106">SUM(W214:W215)</f>
        <v>2283.602001100553</v>
      </c>
      <c r="X213" s="122">
        <f t="shared" si="106"/>
        <v>2167.3765938098945</v>
      </c>
      <c r="Y213" s="122">
        <f t="shared" si="106"/>
        <v>1856.0292654930747</v>
      </c>
      <c r="DA213" s="130" t="s">
        <v>2601</v>
      </c>
    </row>
    <row r="214" spans="1:105" ht="12" customHeight="1" x14ac:dyDescent="0.25">
      <c r="A214" s="97" t="s">
        <v>74</v>
      </c>
      <c r="B214" s="98">
        <v>2200.0036922349909</v>
      </c>
      <c r="C214" s="98">
        <v>2230.3135660309445</v>
      </c>
      <c r="D214" s="98">
        <v>2242.3845680930435</v>
      </c>
      <c r="E214" s="98">
        <v>2295.3428053721127</v>
      </c>
      <c r="F214" s="98">
        <v>2440.5231694194777</v>
      </c>
      <c r="G214" s="98">
        <v>2508.6102166781679</v>
      </c>
      <c r="H214" s="98">
        <v>2447.1045561108549</v>
      </c>
      <c r="I214" s="98">
        <v>2226.8778578464503</v>
      </c>
      <c r="J214" s="98">
        <v>2464.9886904889258</v>
      </c>
      <c r="K214" s="98">
        <v>2378.1867169654911</v>
      </c>
      <c r="L214" s="98">
        <v>2598.8037607960041</v>
      </c>
      <c r="M214" s="98">
        <v>2215.8494060625685</v>
      </c>
      <c r="N214" s="98">
        <v>2260.80192624969</v>
      </c>
      <c r="O214" s="98">
        <v>2407.8328204632776</v>
      </c>
      <c r="P214" s="98">
        <v>2031.2119005839152</v>
      </c>
      <c r="Q214" s="98">
        <v>2012.5995415613154</v>
      </c>
      <c r="R214" s="98">
        <v>2267.092308186162</v>
      </c>
      <c r="S214" s="98">
        <v>2045.1915289787173</v>
      </c>
      <c r="T214" s="98">
        <v>2268.7175764782814</v>
      </c>
      <c r="U214" s="98">
        <v>2119.3628774710414</v>
      </c>
      <c r="V214" s="98">
        <v>2108.3346676472484</v>
      </c>
      <c r="W214" s="98">
        <v>2283.602001100553</v>
      </c>
      <c r="X214" s="98">
        <v>2167.3765938098945</v>
      </c>
      <c r="Y214" s="98">
        <v>1856.0292654930747</v>
      </c>
      <c r="DA214" s="63" t="s">
        <v>2602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2603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2604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2605</v>
      </c>
    </row>
    <row r="218" spans="1:105" ht="12" customHeight="1" x14ac:dyDescent="0.25">
      <c r="A218" s="121" t="s">
        <v>55</v>
      </c>
      <c r="B218" s="122">
        <v>187.64157154742639</v>
      </c>
      <c r="C218" s="122">
        <v>180.16541560572517</v>
      </c>
      <c r="D218" s="122">
        <v>173.39630255849059</v>
      </c>
      <c r="E218" s="122">
        <v>163.58958185412379</v>
      </c>
      <c r="F218" s="122">
        <v>166.17686377960192</v>
      </c>
      <c r="G218" s="122">
        <v>148.38795446467506</v>
      </c>
      <c r="H218" s="122">
        <v>126.69350470531153</v>
      </c>
      <c r="I218" s="122">
        <v>110.17120444966976</v>
      </c>
      <c r="J218" s="122">
        <v>103.53685500838614</v>
      </c>
      <c r="K218" s="122">
        <v>97.815382169903685</v>
      </c>
      <c r="L218" s="122">
        <v>97.043081574560958</v>
      </c>
      <c r="M218" s="122">
        <v>96.099632438622692</v>
      </c>
      <c r="N218" s="122">
        <v>86.773426432011391</v>
      </c>
      <c r="O218" s="122">
        <v>83.213856634512609</v>
      </c>
      <c r="P218" s="122">
        <v>80.941430399594111</v>
      </c>
      <c r="Q218" s="122">
        <v>77.38348509959711</v>
      </c>
      <c r="R218" s="122">
        <v>81.500269139960068</v>
      </c>
      <c r="S218" s="122">
        <v>80.980615101001945</v>
      </c>
      <c r="T218" s="122">
        <v>83.332966723529509</v>
      </c>
      <c r="U218" s="122">
        <v>75.647923701794838</v>
      </c>
      <c r="V218" s="122">
        <v>73.429330092544959</v>
      </c>
      <c r="W218" s="122">
        <v>70.481602786729113</v>
      </c>
      <c r="X218" s="122">
        <v>71.826404258680554</v>
      </c>
      <c r="Y218" s="122">
        <v>60.376884961470509</v>
      </c>
      <c r="DA218" s="130" t="s">
        <v>2606</v>
      </c>
    </row>
    <row r="219" spans="1:105" ht="12" customHeight="1" x14ac:dyDescent="0.25">
      <c r="A219" s="97" t="s">
        <v>141</v>
      </c>
      <c r="B219" s="98">
        <v>352.40174475492591</v>
      </c>
      <c r="C219" s="98">
        <v>350.83991943678308</v>
      </c>
      <c r="D219" s="98">
        <v>348.69179818501209</v>
      </c>
      <c r="E219" s="98">
        <v>334.62294064949589</v>
      </c>
      <c r="F219" s="98">
        <v>350.43572296805718</v>
      </c>
      <c r="G219" s="98">
        <v>344.85868755570607</v>
      </c>
      <c r="H219" s="98">
        <v>335.20648687315065</v>
      </c>
      <c r="I219" s="98">
        <v>326.03449818273799</v>
      </c>
      <c r="J219" s="98">
        <v>328.09835983747018</v>
      </c>
      <c r="K219" s="98">
        <v>328.096174345311</v>
      </c>
      <c r="L219" s="98">
        <v>348.61920974684756</v>
      </c>
      <c r="M219" s="98">
        <v>365.92316352890674</v>
      </c>
      <c r="N219" s="98">
        <v>352.37684362742988</v>
      </c>
      <c r="O219" s="98">
        <v>348.44832958837378</v>
      </c>
      <c r="P219" s="98">
        <v>342.38678168439975</v>
      </c>
      <c r="Q219" s="98">
        <v>325.92469298711285</v>
      </c>
      <c r="R219" s="98">
        <v>341.54480631462837</v>
      </c>
      <c r="S219" s="98">
        <v>337.97660130263284</v>
      </c>
      <c r="T219" s="98">
        <v>351.55545482906007</v>
      </c>
      <c r="U219" s="98">
        <v>331.18343830644932</v>
      </c>
      <c r="V219" s="98">
        <v>324.31507725580906</v>
      </c>
      <c r="W219" s="98">
        <v>308.49990297322034</v>
      </c>
      <c r="X219" s="98">
        <v>307.30185011664179</v>
      </c>
      <c r="Y219" s="98">
        <v>257.07517180998622</v>
      </c>
      <c r="DA219" s="63" t="s">
        <v>2607</v>
      </c>
    </row>
    <row r="220" spans="1:105" ht="12" customHeight="1" x14ac:dyDescent="0.25">
      <c r="A220" s="97" t="s">
        <v>140</v>
      </c>
      <c r="B220" s="98">
        <v>57.561786754128555</v>
      </c>
      <c r="C220" s="98">
        <v>71.546627959796652</v>
      </c>
      <c r="D220" s="98">
        <v>63.000332312631386</v>
      </c>
      <c r="E220" s="98">
        <v>54.551399157332128</v>
      </c>
      <c r="F220" s="98">
        <v>58.414117747969627</v>
      </c>
      <c r="G220" s="98">
        <v>62.009325813200697</v>
      </c>
      <c r="H220" s="98">
        <v>63.678729763770953</v>
      </c>
      <c r="I220" s="98">
        <v>57.538982653000652</v>
      </c>
      <c r="J220" s="98">
        <v>57.43591935834705</v>
      </c>
      <c r="K220" s="98">
        <v>57.098613496949483</v>
      </c>
      <c r="L220" s="98">
        <v>57.830310297110877</v>
      </c>
      <c r="M220" s="98">
        <v>59.06926832850624</v>
      </c>
      <c r="N220" s="98">
        <v>48.761775179237077</v>
      </c>
      <c r="O220" s="98">
        <v>41.895321859197495</v>
      </c>
      <c r="P220" s="98">
        <v>53.528840847434161</v>
      </c>
      <c r="Q220" s="98">
        <v>45.685769731679905</v>
      </c>
      <c r="R220" s="98">
        <v>58.980925012877734</v>
      </c>
      <c r="S220" s="98">
        <v>58.263152694412909</v>
      </c>
      <c r="T220" s="98">
        <v>64.005854039024555</v>
      </c>
      <c r="U220" s="98">
        <v>58.409899473643875</v>
      </c>
      <c r="V220" s="98">
        <v>61.741961763250991</v>
      </c>
      <c r="W220" s="98">
        <v>61.708237278455343</v>
      </c>
      <c r="X220" s="98">
        <v>52.02935605556398</v>
      </c>
      <c r="Y220" s="98">
        <v>44.913617684611651</v>
      </c>
      <c r="DA220" s="63" t="s">
        <v>2608</v>
      </c>
    </row>
    <row r="221" spans="1:105" ht="12" customHeight="1" x14ac:dyDescent="0.25">
      <c r="A221" s="100" t="s">
        <v>50</v>
      </c>
      <c r="B221" s="101">
        <v>57.561786754128555</v>
      </c>
      <c r="C221" s="101">
        <v>71.546627959796652</v>
      </c>
      <c r="D221" s="101">
        <v>63.000332312631386</v>
      </c>
      <c r="E221" s="101">
        <v>54.551399157332128</v>
      </c>
      <c r="F221" s="101">
        <v>58.414117747969627</v>
      </c>
      <c r="G221" s="101">
        <v>62.009325813200697</v>
      </c>
      <c r="H221" s="101">
        <v>63.678729763770953</v>
      </c>
      <c r="I221" s="101">
        <v>57.538982653000652</v>
      </c>
      <c r="J221" s="101">
        <v>57.43591935834705</v>
      </c>
      <c r="K221" s="101">
        <v>57.098613496949483</v>
      </c>
      <c r="L221" s="101">
        <v>57.830310297110877</v>
      </c>
      <c r="M221" s="101">
        <v>59.06926832850624</v>
      </c>
      <c r="N221" s="101">
        <v>48.761775179237077</v>
      </c>
      <c r="O221" s="101">
        <v>41.895321859197495</v>
      </c>
      <c r="P221" s="101">
        <v>53.528840847434161</v>
      </c>
      <c r="Q221" s="101">
        <v>45.685769731679905</v>
      </c>
      <c r="R221" s="101">
        <v>58.980925012877734</v>
      </c>
      <c r="S221" s="101">
        <v>58.263152694412909</v>
      </c>
      <c r="T221" s="101">
        <v>64.005854039024555</v>
      </c>
      <c r="U221" s="101">
        <v>58.409899473643875</v>
      </c>
      <c r="V221" s="101">
        <v>61.741961763250991</v>
      </c>
      <c r="W221" s="101">
        <v>61.708237278455343</v>
      </c>
      <c r="X221" s="101">
        <v>52.02935605556398</v>
      </c>
      <c r="Y221" s="101">
        <v>44.913617684611651</v>
      </c>
      <c r="DA221" s="131" t="s">
        <v>2609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2610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2611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2612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2613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2614</v>
      </c>
    </row>
    <row r="227" spans="1:105" ht="12" customHeight="1" x14ac:dyDescent="0.25">
      <c r="A227" s="121" t="s">
        <v>54</v>
      </c>
      <c r="B227" s="122">
        <v>79.578485952139445</v>
      </c>
      <c r="C227" s="122">
        <v>77.779582263534351</v>
      </c>
      <c r="D227" s="122">
        <v>78.683218714613659</v>
      </c>
      <c r="E227" s="122">
        <v>80.795078039495166</v>
      </c>
      <c r="F227" s="122">
        <v>81.167317208477556</v>
      </c>
      <c r="G227" s="122">
        <v>73.224764279622576</v>
      </c>
      <c r="H227" s="122">
        <v>64.510019972977275</v>
      </c>
      <c r="I227" s="122">
        <v>58.59425659281893</v>
      </c>
      <c r="J227" s="122">
        <v>55.07699216887633</v>
      </c>
      <c r="K227" s="122">
        <v>53.223308868914003</v>
      </c>
      <c r="L227" s="122">
        <v>52.133851700432984</v>
      </c>
      <c r="M227" s="122">
        <v>51.427258799015938</v>
      </c>
      <c r="N227" s="122">
        <v>48.086453532481386</v>
      </c>
      <c r="O227" s="122">
        <v>47.015300891781493</v>
      </c>
      <c r="P227" s="122">
        <v>46.220384125142019</v>
      </c>
      <c r="Q227" s="122">
        <v>44.312226999767837</v>
      </c>
      <c r="R227" s="122">
        <v>43.133405230936098</v>
      </c>
      <c r="S227" s="122">
        <v>43.6008385952087</v>
      </c>
      <c r="T227" s="122">
        <v>42.398279665358508</v>
      </c>
      <c r="U227" s="122">
        <v>39.255058491564363</v>
      </c>
      <c r="V227" s="122">
        <v>38.278230681337291</v>
      </c>
      <c r="W227" s="122">
        <v>36.719758908976267</v>
      </c>
      <c r="X227" s="122">
        <v>35.83472126038771</v>
      </c>
      <c r="Y227" s="122">
        <v>33.592159148390607</v>
      </c>
      <c r="DA227" s="130" t="s">
        <v>2615</v>
      </c>
    </row>
    <row r="228" spans="1:105" ht="12" customHeight="1" x14ac:dyDescent="0.25">
      <c r="A228" s="97" t="s">
        <v>50</v>
      </c>
      <c r="B228" s="98">
        <v>228.59732238330261</v>
      </c>
      <c r="C228" s="98">
        <v>228.46598825741802</v>
      </c>
      <c r="D228" s="98">
        <v>234.70248830854393</v>
      </c>
      <c r="E228" s="98">
        <v>244.85287320596561</v>
      </c>
      <c r="F228" s="98">
        <v>252.52152328616583</v>
      </c>
      <c r="G228" s="98">
        <v>241.10545642151104</v>
      </c>
      <c r="H228" s="98">
        <v>231.12061396999752</v>
      </c>
      <c r="I228" s="98">
        <v>221.17050770879621</v>
      </c>
      <c r="J228" s="98">
        <v>208.8972527964589</v>
      </c>
      <c r="K228" s="98">
        <v>204.87594310732351</v>
      </c>
      <c r="L228" s="98">
        <v>205.49500060665582</v>
      </c>
      <c r="M228" s="98">
        <v>205.90916617279666</v>
      </c>
      <c r="N228" s="98">
        <v>192.54019104280556</v>
      </c>
      <c r="O228" s="98">
        <v>190.38423141720307</v>
      </c>
      <c r="P228" s="98">
        <v>188.23026468980336</v>
      </c>
      <c r="Q228" s="98">
        <v>185.99012906507204</v>
      </c>
      <c r="R228" s="98">
        <v>188.08469304189077</v>
      </c>
      <c r="S228" s="98">
        <v>199.06054548990292</v>
      </c>
      <c r="T228" s="98">
        <v>204.23956126743286</v>
      </c>
      <c r="U228" s="98">
        <v>199.00277902721183</v>
      </c>
      <c r="V228" s="98">
        <v>201.05204488126594</v>
      </c>
      <c r="W228" s="98">
        <v>194.00676548019325</v>
      </c>
      <c r="X228" s="98">
        <v>186.4890453805865</v>
      </c>
      <c r="Y228" s="98">
        <v>168.44654877602954</v>
      </c>
      <c r="DA228" s="63" t="s">
        <v>2616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2617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142.30409253834071</v>
      </c>
      <c r="C231" s="118">
        <f t="shared" si="108"/>
        <v>143.7704975212618</v>
      </c>
      <c r="D231" s="118">
        <f t="shared" si="108"/>
        <v>144.18905220781707</v>
      </c>
      <c r="E231" s="118">
        <f t="shared" si="108"/>
        <v>146.43838044722989</v>
      </c>
      <c r="F231" s="118">
        <f t="shared" si="108"/>
        <v>153.84439167345971</v>
      </c>
      <c r="G231" s="118">
        <f t="shared" si="108"/>
        <v>155.95206299043863</v>
      </c>
      <c r="H231" s="118">
        <f t="shared" si="108"/>
        <v>152.26657091219661</v>
      </c>
      <c r="I231" s="118">
        <f t="shared" si="108"/>
        <v>139.84277884581664</v>
      </c>
      <c r="J231" s="118">
        <f t="shared" si="108"/>
        <v>150.71221998281612</v>
      </c>
      <c r="K231" s="118">
        <f t="shared" si="108"/>
        <v>145.24340742908777</v>
      </c>
      <c r="L231" s="118">
        <f t="shared" si="108"/>
        <v>156.76607726092146</v>
      </c>
      <c r="M231" s="118">
        <f t="shared" si="108"/>
        <v>137.53251675407788</v>
      </c>
      <c r="N231" s="118">
        <f t="shared" si="108"/>
        <v>138.23655408255124</v>
      </c>
      <c r="O231" s="118">
        <f t="shared" si="108"/>
        <v>143.97271512202846</v>
      </c>
      <c r="P231" s="118">
        <f t="shared" si="108"/>
        <v>123.85245816914066</v>
      </c>
      <c r="Q231" s="118">
        <f t="shared" si="108"/>
        <v>122.06072349625423</v>
      </c>
      <c r="R231" s="118">
        <f t="shared" ref="R231:V231" si="109">R232+R235+R237+R246</f>
        <v>133.97191896244041</v>
      </c>
      <c r="S231" s="118">
        <f t="shared" si="109"/>
        <v>123.69701212444295</v>
      </c>
      <c r="T231" s="118">
        <f t="shared" si="109"/>
        <v>133.972387805344</v>
      </c>
      <c r="U231" s="118">
        <f t="shared" si="109"/>
        <v>125.59371333414235</v>
      </c>
      <c r="V231" s="118">
        <f t="shared" si="109"/>
        <v>123.92002537988432</v>
      </c>
      <c r="W231" s="118">
        <f t="shared" ref="W231:Y231" si="110">W232+W235+W237+W246</f>
        <v>130.9506567904979</v>
      </c>
      <c r="X231" s="118">
        <f t="shared" si="110"/>
        <v>123.81033056168802</v>
      </c>
      <c r="Y231" s="118">
        <f t="shared" si="110"/>
        <v>106.79764787535915</v>
      </c>
      <c r="DA231" s="129" t="s">
        <v>2768</v>
      </c>
    </row>
    <row r="232" spans="1:105" ht="12" customHeight="1" x14ac:dyDescent="0.25">
      <c r="A232" s="121" t="s">
        <v>57</v>
      </c>
      <c r="B232" s="123">
        <f t="shared" ref="B232:Q232" si="111">SUM(B233:B234)</f>
        <v>113.901866703824</v>
      </c>
      <c r="C232" s="123">
        <f t="shared" si="111"/>
        <v>115.09779764976324</v>
      </c>
      <c r="D232" s="123">
        <f t="shared" si="111"/>
        <v>115.33173930813035</v>
      </c>
      <c r="E232" s="123">
        <f t="shared" si="111"/>
        <v>117.58320945228485</v>
      </c>
      <c r="F232" s="123">
        <f t="shared" si="111"/>
        <v>124.61047695683558</v>
      </c>
      <c r="G232" s="123">
        <f t="shared" si="111"/>
        <v>127.64370603204367</v>
      </c>
      <c r="H232" s="123">
        <f t="shared" si="111"/>
        <v>124.11083894101625</v>
      </c>
      <c r="I232" s="123">
        <f t="shared" si="111"/>
        <v>112.5369380986387</v>
      </c>
      <c r="J232" s="123">
        <f t="shared" si="111"/>
        <v>124.20262963271956</v>
      </c>
      <c r="K232" s="123">
        <f t="shared" si="111"/>
        <v>119.30212946734355</v>
      </c>
      <c r="L232" s="123">
        <f t="shared" si="111"/>
        <v>129.70395501613908</v>
      </c>
      <c r="M232" s="123">
        <f t="shared" si="111"/>
        <v>109.9352363296907</v>
      </c>
      <c r="N232" s="123">
        <f t="shared" si="111"/>
        <v>111.48003416682189</v>
      </c>
      <c r="O232" s="123">
        <f t="shared" si="111"/>
        <v>118.05093184945211</v>
      </c>
      <c r="P232" s="123">
        <f t="shared" si="111"/>
        <v>98.901049895564213</v>
      </c>
      <c r="Q232" s="123">
        <f t="shared" si="111"/>
        <v>97.284133056338931</v>
      </c>
      <c r="R232" s="123">
        <f t="shared" ref="R232:V232" si="112">SUM(R233:R234)</f>
        <v>109.1148891980063</v>
      </c>
      <c r="S232" s="123">
        <f t="shared" si="112"/>
        <v>98.057332300775386</v>
      </c>
      <c r="T232" s="123">
        <f t="shared" si="112"/>
        <v>108.31159625064356</v>
      </c>
      <c r="U232" s="123">
        <f t="shared" si="112"/>
        <v>100.64843486752288</v>
      </c>
      <c r="V232" s="123">
        <f t="shared" si="112"/>
        <v>99.480244040237594</v>
      </c>
      <c r="W232" s="123">
        <f t="shared" ref="W232:Y232" si="113">SUM(W233:W234)</f>
        <v>107.34158542306193</v>
      </c>
      <c r="X232" s="123">
        <f t="shared" si="113"/>
        <v>101.43668232932026</v>
      </c>
      <c r="Y232" s="123">
        <f t="shared" si="113"/>
        <v>86.44489045977457</v>
      </c>
      <c r="DA232" s="130" t="s">
        <v>2769</v>
      </c>
    </row>
    <row r="233" spans="1:105" ht="12" customHeight="1" x14ac:dyDescent="0.25">
      <c r="A233" s="97" t="s">
        <v>74</v>
      </c>
      <c r="B233" s="99">
        <v>112.60325563043099</v>
      </c>
      <c r="C233" s="99">
        <v>113.79489004664087</v>
      </c>
      <c r="D233" s="99">
        <v>114.04875339932609</v>
      </c>
      <c r="E233" s="99">
        <v>116.35526667864868</v>
      </c>
      <c r="F233" s="99">
        <v>123.27083881056882</v>
      </c>
      <c r="G233" s="99">
        <v>126.28585994282082</v>
      </c>
      <c r="H233" s="99">
        <v>122.79810329032502</v>
      </c>
      <c r="I233" s="99">
        <v>111.3664557730966</v>
      </c>
      <c r="J233" s="99">
        <v>122.90331049647543</v>
      </c>
      <c r="K233" s="99">
        <v>118.0570208903502</v>
      </c>
      <c r="L233" s="99">
        <v>128.32676446647156</v>
      </c>
      <c r="M233" s="99">
        <v>108.75064947282685</v>
      </c>
      <c r="N233" s="99">
        <v>110.27761536700928</v>
      </c>
      <c r="O233" s="99">
        <v>116.69853284050564</v>
      </c>
      <c r="P233" s="99">
        <v>97.757723676084609</v>
      </c>
      <c r="Q233" s="99">
        <v>96.201761081012862</v>
      </c>
      <c r="R233" s="99">
        <v>107.87998141974278</v>
      </c>
      <c r="S233" s="99">
        <v>96.939911428857513</v>
      </c>
      <c r="T233" s="99">
        <v>107.04796316201248</v>
      </c>
      <c r="U233" s="99">
        <v>99.457194194795832</v>
      </c>
      <c r="V233" s="99">
        <v>98.278933667742834</v>
      </c>
      <c r="W233" s="99">
        <v>105.91954778689559</v>
      </c>
      <c r="X233" s="99">
        <v>100.06481734838199</v>
      </c>
      <c r="Y233" s="99">
        <v>85.273701188520874</v>
      </c>
      <c r="DA233" s="63" t="s">
        <v>2770</v>
      </c>
    </row>
    <row r="234" spans="1:105" ht="12" customHeight="1" x14ac:dyDescent="0.25">
      <c r="A234" s="97" t="s">
        <v>53</v>
      </c>
      <c r="B234" s="99">
        <v>1.2986110733930014</v>
      </c>
      <c r="C234" s="99">
        <v>1.3029076031223672</v>
      </c>
      <c r="D234" s="99">
        <v>1.2829859088042683</v>
      </c>
      <c r="E234" s="99">
        <v>1.2279427736361697</v>
      </c>
      <c r="F234" s="99">
        <v>1.339638146266769</v>
      </c>
      <c r="G234" s="99">
        <v>1.3578460892228483</v>
      </c>
      <c r="H234" s="99">
        <v>1.3127356506912378</v>
      </c>
      <c r="I234" s="99">
        <v>1.1704823255420935</v>
      </c>
      <c r="J234" s="99">
        <v>1.2993191362441336</v>
      </c>
      <c r="K234" s="99">
        <v>1.2451085769933448</v>
      </c>
      <c r="L234" s="99">
        <v>1.3771905496675232</v>
      </c>
      <c r="M234" s="99">
        <v>1.1845868568638489</v>
      </c>
      <c r="N234" s="99">
        <v>1.2024187998126248</v>
      </c>
      <c r="O234" s="99">
        <v>1.3523990089464779</v>
      </c>
      <c r="P234" s="99">
        <v>1.1433262194796088</v>
      </c>
      <c r="Q234" s="99">
        <v>1.0823719753260654</v>
      </c>
      <c r="R234" s="99">
        <v>1.2349077782635152</v>
      </c>
      <c r="S234" s="99">
        <v>1.1174208719178744</v>
      </c>
      <c r="T234" s="99">
        <v>1.2636330886310747</v>
      </c>
      <c r="U234" s="99">
        <v>1.1912406727270544</v>
      </c>
      <c r="V234" s="99">
        <v>1.2013103724947563</v>
      </c>
      <c r="W234" s="99">
        <v>1.4220376361663321</v>
      </c>
      <c r="X234" s="99">
        <v>1.3718649809382713</v>
      </c>
      <c r="Y234" s="99">
        <v>1.1711892712536975</v>
      </c>
      <c r="DA234" s="63" t="s">
        <v>2771</v>
      </c>
    </row>
    <row r="235" spans="1:105" ht="12" customHeight="1" x14ac:dyDescent="0.25">
      <c r="A235" s="121" t="s">
        <v>92</v>
      </c>
      <c r="B235" s="123">
        <f t="shared" ref="B235:Y235" si="114">B236</f>
        <v>0.46626713292743377</v>
      </c>
      <c r="C235" s="123">
        <f t="shared" si="114"/>
        <v>0.53567840541270018</v>
      </c>
      <c r="D235" s="123">
        <f t="shared" si="114"/>
        <v>0.46440571429987793</v>
      </c>
      <c r="E235" s="123">
        <f t="shared" si="114"/>
        <v>0.87975577177121866</v>
      </c>
      <c r="F235" s="123">
        <f t="shared" si="114"/>
        <v>0.5153602427113142</v>
      </c>
      <c r="G235" s="123">
        <f t="shared" si="114"/>
        <v>0.58425645514178604</v>
      </c>
      <c r="H235" s="123">
        <f t="shared" si="114"/>
        <v>0.70207425006493107</v>
      </c>
      <c r="I235" s="123">
        <f t="shared" si="114"/>
        <v>0.61522273833839225</v>
      </c>
      <c r="J235" s="123">
        <f t="shared" si="114"/>
        <v>0.72483801396330461</v>
      </c>
      <c r="K235" s="123">
        <f t="shared" si="114"/>
        <v>0.87265212985118357</v>
      </c>
      <c r="L235" s="123">
        <f t="shared" si="114"/>
        <v>0.88381753002279562</v>
      </c>
      <c r="M235" s="123">
        <f t="shared" si="114"/>
        <v>0.92445958935624628</v>
      </c>
      <c r="N235" s="123">
        <f t="shared" si="114"/>
        <v>1.1981815421129429</v>
      </c>
      <c r="O235" s="123">
        <f t="shared" si="114"/>
        <v>0.93531294395997688</v>
      </c>
      <c r="P235" s="123">
        <f t="shared" si="114"/>
        <v>0.80659719641311334</v>
      </c>
      <c r="Q235" s="123">
        <f t="shared" si="114"/>
        <v>1.0921433920137904</v>
      </c>
      <c r="R235" s="123">
        <f t="shared" si="114"/>
        <v>0.97069960388007814</v>
      </c>
      <c r="S235" s="123">
        <f t="shared" si="114"/>
        <v>1.0485901977025931</v>
      </c>
      <c r="T235" s="123">
        <f t="shared" si="114"/>
        <v>0.84674960515508979</v>
      </c>
      <c r="U235" s="123">
        <f t="shared" si="114"/>
        <v>0.89380504061337929</v>
      </c>
      <c r="V235" s="123">
        <f t="shared" si="114"/>
        <v>0.76629255871567548</v>
      </c>
      <c r="W235" s="123">
        <f t="shared" si="114"/>
        <v>0.76121160602792282</v>
      </c>
      <c r="X235" s="123">
        <f t="shared" si="114"/>
        <v>0.86132856785102818</v>
      </c>
      <c r="Y235" s="123">
        <f t="shared" si="114"/>
        <v>0.92536837602234978</v>
      </c>
      <c r="DA235" s="130" t="s">
        <v>2772</v>
      </c>
    </row>
    <row r="236" spans="1:105" ht="12" customHeight="1" x14ac:dyDescent="0.25">
      <c r="A236" s="97" t="s">
        <v>53</v>
      </c>
      <c r="B236" s="99">
        <f>RES_hhdet_fecs!B29</f>
        <v>0.46626713292743377</v>
      </c>
      <c r="C236" s="99">
        <f>RES_hhdet_fecs!C29</f>
        <v>0.53567840541270018</v>
      </c>
      <c r="D236" s="99">
        <f>RES_hhdet_fecs!D29</f>
        <v>0.46440571429987793</v>
      </c>
      <c r="E236" s="99">
        <f>RES_hhdet_fecs!E29</f>
        <v>0.87975577177121866</v>
      </c>
      <c r="F236" s="99">
        <f>RES_hhdet_fecs!F29</f>
        <v>0.5153602427113142</v>
      </c>
      <c r="G236" s="99">
        <f>RES_hhdet_fecs!G29</f>
        <v>0.58425645514178604</v>
      </c>
      <c r="H236" s="99">
        <f>RES_hhdet_fecs!H29</f>
        <v>0.70207425006493107</v>
      </c>
      <c r="I236" s="99">
        <f>RES_hhdet_fecs!I29</f>
        <v>0.61522273833839225</v>
      </c>
      <c r="J236" s="99">
        <f>RES_hhdet_fecs!J29</f>
        <v>0.72483801396330461</v>
      </c>
      <c r="K236" s="99">
        <f>RES_hhdet_fecs!K29</f>
        <v>0.87265212985118357</v>
      </c>
      <c r="L236" s="99">
        <f>RES_hhdet_fecs!L29</f>
        <v>0.88381753002279562</v>
      </c>
      <c r="M236" s="99">
        <f>RES_hhdet_fecs!M29</f>
        <v>0.92445958935624628</v>
      </c>
      <c r="N236" s="99">
        <f>RES_hhdet_fecs!N29</f>
        <v>1.1981815421129429</v>
      </c>
      <c r="O236" s="99">
        <f>RES_hhdet_fecs!O29</f>
        <v>0.93531294395997688</v>
      </c>
      <c r="P236" s="99">
        <f>RES_hhdet_fecs!P29</f>
        <v>0.80659719641311334</v>
      </c>
      <c r="Q236" s="99">
        <f>RES_hhdet_fecs!Q29</f>
        <v>1.0921433920137904</v>
      </c>
      <c r="R236" s="99">
        <f>RES_hhdet_fecs!R29</f>
        <v>0.97069960388007814</v>
      </c>
      <c r="S236" s="99">
        <f>RES_hhdet_fecs!S29</f>
        <v>1.0485901977025931</v>
      </c>
      <c r="T236" s="99">
        <f>RES_hhdet_fecs!T29</f>
        <v>0.84674960515508979</v>
      </c>
      <c r="U236" s="99">
        <f>RES_hhdet_fecs!U29</f>
        <v>0.89380504061337929</v>
      </c>
      <c r="V236" s="99">
        <f>RES_hhdet_fecs!V29</f>
        <v>0.76629255871567548</v>
      </c>
      <c r="W236" s="99">
        <f>RES_hhdet_fecs!W29</f>
        <v>0.76121160602792282</v>
      </c>
      <c r="X236" s="99">
        <f>RES_hhdet_fecs!X29</f>
        <v>0.86132856785102818</v>
      </c>
      <c r="Y236" s="99">
        <f>RES_hhdet_fecs!Y29</f>
        <v>0.92536837602234978</v>
      </c>
      <c r="DA236" s="63" t="s">
        <v>2773</v>
      </c>
    </row>
    <row r="237" spans="1:105" ht="12" customHeight="1" x14ac:dyDescent="0.25">
      <c r="A237" s="121" t="s">
        <v>55</v>
      </c>
      <c r="B237" s="123">
        <v>18.506749045643335</v>
      </c>
      <c r="C237" s="123">
        <v>18.31796261162868</v>
      </c>
      <c r="D237" s="123">
        <v>18.426575986511754</v>
      </c>
      <c r="E237" s="123">
        <v>18.014611048080674</v>
      </c>
      <c r="F237" s="123">
        <v>18.551652048003422</v>
      </c>
      <c r="G237" s="123">
        <v>18.037018593886049</v>
      </c>
      <c r="H237" s="123">
        <v>17.782467260923305</v>
      </c>
      <c r="I237" s="123">
        <v>17.568348574505102</v>
      </c>
      <c r="J237" s="123">
        <v>17.187615860487831</v>
      </c>
      <c r="K237" s="123">
        <v>16.852395870718528</v>
      </c>
      <c r="L237" s="123">
        <v>17.651598194096898</v>
      </c>
      <c r="M237" s="123">
        <v>18.568735207745032</v>
      </c>
      <c r="N237" s="123">
        <v>17.857007241743208</v>
      </c>
      <c r="O237" s="123">
        <v>17.494146067752894</v>
      </c>
      <c r="P237" s="123">
        <v>16.895279873997357</v>
      </c>
      <c r="Q237" s="123">
        <v>16.524816122294236</v>
      </c>
      <c r="R237" s="123">
        <v>16.788732535754761</v>
      </c>
      <c r="S237" s="123">
        <v>17.17259834641769</v>
      </c>
      <c r="T237" s="123">
        <v>17.387964844620537</v>
      </c>
      <c r="U237" s="123">
        <v>16.870833682061534</v>
      </c>
      <c r="V237" s="123">
        <v>16.515832242907443</v>
      </c>
      <c r="W237" s="123">
        <v>15.851296276341373</v>
      </c>
      <c r="X237" s="123">
        <v>14.68436377080358</v>
      </c>
      <c r="Y237" s="123">
        <v>13.097893459467562</v>
      </c>
      <c r="DA237" s="130" t="s">
        <v>2774</v>
      </c>
    </row>
    <row r="238" spans="1:105" ht="12" customHeight="1" x14ac:dyDescent="0.25">
      <c r="A238" s="97" t="s">
        <v>141</v>
      </c>
      <c r="B238" s="99">
        <v>18.037053251004391</v>
      </c>
      <c r="C238" s="99">
        <v>17.90052782906632</v>
      </c>
      <c r="D238" s="99">
        <v>17.734631904548472</v>
      </c>
      <c r="E238" s="99">
        <v>16.962669543277077</v>
      </c>
      <c r="F238" s="99">
        <v>17.70051030891711</v>
      </c>
      <c r="G238" s="99">
        <v>17.360519233790573</v>
      </c>
      <c r="H238" s="99">
        <v>16.820989808484274</v>
      </c>
      <c r="I238" s="99">
        <v>16.30502831326606</v>
      </c>
      <c r="J238" s="99">
        <v>16.358847709151409</v>
      </c>
      <c r="K238" s="99">
        <v>16.28722279558945</v>
      </c>
      <c r="L238" s="99">
        <v>17.214526118727925</v>
      </c>
      <c r="M238" s="99">
        <v>17.958973918553554</v>
      </c>
      <c r="N238" s="99">
        <v>17.188271813908017</v>
      </c>
      <c r="O238" s="99">
        <v>16.887970164749369</v>
      </c>
      <c r="P238" s="99">
        <v>16.478316410328986</v>
      </c>
      <c r="Q238" s="99">
        <v>15.579119838626609</v>
      </c>
      <c r="R238" s="99">
        <v>16.25246895602195</v>
      </c>
      <c r="S238" s="99">
        <v>16.01973278838301</v>
      </c>
      <c r="T238" s="99">
        <v>16.587915467364496</v>
      </c>
      <c r="U238" s="99">
        <v>15.541734682570786</v>
      </c>
      <c r="V238" s="99">
        <v>15.117780139071074</v>
      </c>
      <c r="W238" s="99">
        <v>14.309047811079513</v>
      </c>
      <c r="X238" s="99">
        <v>14.187706737520841</v>
      </c>
      <c r="Y238" s="99">
        <v>11.811102223158468</v>
      </c>
      <c r="DA238" s="63" t="s">
        <v>2775</v>
      </c>
    </row>
    <row r="239" spans="1:105" ht="12" customHeight="1" x14ac:dyDescent="0.25">
      <c r="A239" s="97" t="s">
        <v>140</v>
      </c>
      <c r="B239" s="99">
        <v>11.217492223229206</v>
      </c>
      <c r="C239" s="99">
        <v>11.509265222657683</v>
      </c>
      <c r="D239" s="99">
        <v>11.317536097157907</v>
      </c>
      <c r="E239" s="99">
        <v>10.976227873355894</v>
      </c>
      <c r="F239" s="99">
        <v>11.173583968347783</v>
      </c>
      <c r="G239" s="99">
        <v>11.17851072826179</v>
      </c>
      <c r="H239" s="99">
        <v>11.334482592181534</v>
      </c>
      <c r="I239" s="99">
        <v>10.998272203076738</v>
      </c>
      <c r="J239" s="99">
        <v>11.216296010783559</v>
      </c>
      <c r="K239" s="99">
        <v>11.108861269170069</v>
      </c>
      <c r="L239" s="99">
        <v>11.667782181150432</v>
      </c>
      <c r="M239" s="99">
        <v>11.564848081308005</v>
      </c>
      <c r="N239" s="99">
        <v>10.955276859092978</v>
      </c>
      <c r="O239" s="99">
        <v>11.322726894783411</v>
      </c>
      <c r="P239" s="99">
        <v>11.767786294696286</v>
      </c>
      <c r="Q239" s="99">
        <v>10.981469392014596</v>
      </c>
      <c r="R239" s="99">
        <v>11.958456182530826</v>
      </c>
      <c r="S239" s="99">
        <v>11.740510198805516</v>
      </c>
      <c r="T239" s="99">
        <v>12.740361910293727</v>
      </c>
      <c r="U239" s="99">
        <v>12.007615019876029</v>
      </c>
      <c r="V239" s="99">
        <v>12.507335228387701</v>
      </c>
      <c r="W239" s="99">
        <v>11.850642779621973</v>
      </c>
      <c r="X239" s="99">
        <v>11.424733502588388</v>
      </c>
      <c r="Y239" s="99">
        <v>9.9870704930367591</v>
      </c>
      <c r="DA239" s="63" t="s">
        <v>2776</v>
      </c>
    </row>
    <row r="240" spans="1:105" ht="12" customHeight="1" x14ac:dyDescent="0.25">
      <c r="A240" s="100" t="s">
        <v>50</v>
      </c>
      <c r="B240" s="102">
        <v>2.9461971410760528</v>
      </c>
      <c r="C240" s="102">
        <v>3.6504466393852444</v>
      </c>
      <c r="D240" s="102">
        <v>3.2042270831845832</v>
      </c>
      <c r="E240" s="102">
        <v>2.7653135652719114</v>
      </c>
      <c r="F240" s="102">
        <v>2.9504974111286066</v>
      </c>
      <c r="G240" s="102">
        <v>3.1216093208629547</v>
      </c>
      <c r="H240" s="102">
        <v>3.1954610257257872</v>
      </c>
      <c r="I240" s="102">
        <v>2.8775321216096144</v>
      </c>
      <c r="J240" s="102">
        <v>2.8637310417636428</v>
      </c>
      <c r="K240" s="102">
        <v>2.8344671838974085</v>
      </c>
      <c r="L240" s="102">
        <v>2.8556125400739121</v>
      </c>
      <c r="M240" s="102">
        <v>2.8990333354938969</v>
      </c>
      <c r="N240" s="102">
        <v>2.3785065933434621</v>
      </c>
      <c r="O240" s="102">
        <v>2.0305074971560617</v>
      </c>
      <c r="P240" s="102">
        <v>2.5762243864169383</v>
      </c>
      <c r="Q240" s="102">
        <v>2.1837685112060057</v>
      </c>
      <c r="R240" s="102">
        <v>2.8066175653867576</v>
      </c>
      <c r="S240" s="102">
        <v>2.7616117032240859</v>
      </c>
      <c r="T240" s="102">
        <v>3.020074590314807</v>
      </c>
      <c r="U240" s="102">
        <v>2.7410524061744006</v>
      </c>
      <c r="V240" s="102">
        <v>2.8780697190822395</v>
      </c>
      <c r="W240" s="102">
        <v>2.8621925292193842</v>
      </c>
      <c r="X240" s="102">
        <v>2.4021243125552552</v>
      </c>
      <c r="Y240" s="102">
        <v>2.0635183318165899</v>
      </c>
      <c r="DA240" s="131" t="s">
        <v>2777</v>
      </c>
    </row>
    <row r="241" spans="1:105" ht="12" customHeight="1" x14ac:dyDescent="0.25">
      <c r="A241" s="103" t="s">
        <v>52</v>
      </c>
      <c r="B241" s="105">
        <v>8.2712950821531539</v>
      </c>
      <c r="C241" s="105">
        <v>7.8588185832724387</v>
      </c>
      <c r="D241" s="105">
        <v>8.1133090139733266</v>
      </c>
      <c r="E241" s="105">
        <v>8.2109143080839821</v>
      </c>
      <c r="F241" s="105">
        <v>8.223086557219176</v>
      </c>
      <c r="G241" s="105">
        <v>8.0569014073988381</v>
      </c>
      <c r="H241" s="105">
        <v>8.1390215664557459</v>
      </c>
      <c r="I241" s="105">
        <v>8.1207400814671225</v>
      </c>
      <c r="J241" s="105">
        <v>8.3525649690199142</v>
      </c>
      <c r="K241" s="105">
        <v>8.2743940852726556</v>
      </c>
      <c r="L241" s="105">
        <v>8.8121696410765207</v>
      </c>
      <c r="M241" s="105">
        <v>8.6658147458141066</v>
      </c>
      <c r="N241" s="105">
        <v>8.5767702657495164</v>
      </c>
      <c r="O241" s="105">
        <v>9.2922193976273526</v>
      </c>
      <c r="P241" s="105">
        <v>9.1915619082793469</v>
      </c>
      <c r="Q241" s="105">
        <v>8.7977008808085913</v>
      </c>
      <c r="R241" s="105">
        <v>9.1518386171440671</v>
      </c>
      <c r="S241" s="105">
        <v>8.9788984955814293</v>
      </c>
      <c r="T241" s="105">
        <v>9.7202873199789153</v>
      </c>
      <c r="U241" s="105">
        <v>9.2665626137016268</v>
      </c>
      <c r="V241" s="105">
        <v>9.629265509305462</v>
      </c>
      <c r="W241" s="105">
        <v>8.9884502504025896</v>
      </c>
      <c r="X241" s="105">
        <v>9.0226091900331333</v>
      </c>
      <c r="Y241" s="105">
        <v>7.9235521612201669</v>
      </c>
      <c r="DA241" s="132" t="s">
        <v>2778</v>
      </c>
    </row>
    <row r="242" spans="1:105" ht="12" customHeight="1" x14ac:dyDescent="0.25">
      <c r="A242" s="106" t="s">
        <v>122</v>
      </c>
      <c r="B242" s="102">
        <v>19.291769314525517</v>
      </c>
      <c r="C242" s="102">
        <v>18.987696944701906</v>
      </c>
      <c r="D242" s="102">
        <v>19.255235731344996</v>
      </c>
      <c r="E242" s="102">
        <v>19.036077226580648</v>
      </c>
      <c r="F242" s="102">
        <v>19.330067159479331</v>
      </c>
      <c r="G242" s="102">
        <v>18.392236080326303</v>
      </c>
      <c r="H242" s="102">
        <v>18.332570061678808</v>
      </c>
      <c r="I242" s="102">
        <v>18.042402407723348</v>
      </c>
      <c r="J242" s="102">
        <v>17.649509581614822</v>
      </c>
      <c r="K242" s="102">
        <v>17.077491746398369</v>
      </c>
      <c r="L242" s="102">
        <v>18.056044739468543</v>
      </c>
      <c r="M242" s="102">
        <v>18.972065455566998</v>
      </c>
      <c r="N242" s="102">
        <v>18.478776667516968</v>
      </c>
      <c r="O242" s="102">
        <v>18.243036838364755</v>
      </c>
      <c r="P242" s="102">
        <v>17.729232691734346</v>
      </c>
      <c r="Q242" s="102">
        <v>17.394830789716529</v>
      </c>
      <c r="R242" s="102">
        <v>17.460157019886147</v>
      </c>
      <c r="S242" s="102">
        <v>17.895115388635126</v>
      </c>
      <c r="T242" s="102">
        <v>17.855379090953459</v>
      </c>
      <c r="U242" s="102">
        <v>17.535334474800798</v>
      </c>
      <c r="V242" s="102">
        <v>17.252226952208073</v>
      </c>
      <c r="W242" s="102">
        <v>16.26736260007149</v>
      </c>
      <c r="X242" s="102">
        <v>14.221369616188879</v>
      </c>
      <c r="Y242" s="102">
        <v>13.518123033597661</v>
      </c>
      <c r="DA242" s="131" t="s">
        <v>2779</v>
      </c>
    </row>
    <row r="243" spans="1:105" ht="12" customHeight="1" x14ac:dyDescent="0.25">
      <c r="A243" s="107" t="s">
        <v>121</v>
      </c>
      <c r="B243" s="105">
        <v>17.249821477933505</v>
      </c>
      <c r="C243" s="105">
        <v>17.209852616545628</v>
      </c>
      <c r="D243" s="105">
        <v>18.268350538642505</v>
      </c>
      <c r="E243" s="105">
        <v>19.10870252585741</v>
      </c>
      <c r="F243" s="105">
        <v>19.428737780079356</v>
      </c>
      <c r="G243" s="105">
        <v>19.453684568851443</v>
      </c>
      <c r="H243" s="105">
        <v>18.60320541756996</v>
      </c>
      <c r="I243" s="105">
        <v>18.953621159137267</v>
      </c>
      <c r="J243" s="105">
        <v>17.344160261256572</v>
      </c>
      <c r="K243" s="105">
        <v>17.174452719911574</v>
      </c>
      <c r="L243" s="105">
        <v>17.306635241988911</v>
      </c>
      <c r="M243" s="105">
        <v>18.445931466305936</v>
      </c>
      <c r="N243" s="105">
        <v>17.36959772051344</v>
      </c>
      <c r="O243" s="105">
        <v>16.811914998734611</v>
      </c>
      <c r="P243" s="105">
        <v>16.000299465764705</v>
      </c>
      <c r="Q243" s="105">
        <v>16.036046653131326</v>
      </c>
      <c r="R243" s="105">
        <v>16.323515225238168</v>
      </c>
      <c r="S243" s="105">
        <v>17.122204705600261</v>
      </c>
      <c r="T243" s="105">
        <v>17.406106869265216</v>
      </c>
      <c r="U243" s="105">
        <v>16.991265160276388</v>
      </c>
      <c r="V243" s="105">
        <v>16.595769427749914</v>
      </c>
      <c r="W243" s="105">
        <v>16.375976271410259</v>
      </c>
      <c r="X243" s="105">
        <v>15.399443095880788</v>
      </c>
      <c r="Y243" s="105">
        <v>13.497906622910389</v>
      </c>
      <c r="DA243" s="132" t="s">
        <v>2780</v>
      </c>
    </row>
    <row r="244" spans="1:105" ht="12" customHeight="1" x14ac:dyDescent="0.25">
      <c r="A244" s="108" t="s">
        <v>53</v>
      </c>
      <c r="B244" s="99">
        <v>6.2320631195950424</v>
      </c>
      <c r="C244" s="99">
        <v>6.2593836647417005</v>
      </c>
      <c r="D244" s="99">
        <v>7.0952432811001733</v>
      </c>
      <c r="E244" s="99">
        <v>7.8962902121406957</v>
      </c>
      <c r="F244" s="99">
        <v>8.2610957484893337</v>
      </c>
      <c r="G244" s="99">
        <v>8.4399806291352277</v>
      </c>
      <c r="H244" s="99">
        <v>7.7541566557279831</v>
      </c>
      <c r="I244" s="99">
        <v>8.1703681011557237</v>
      </c>
      <c r="J244" s="99">
        <v>6.7967183838786411</v>
      </c>
      <c r="K244" s="99">
        <v>6.8173504487248575</v>
      </c>
      <c r="L244" s="99">
        <v>6.7119367975991722</v>
      </c>
      <c r="M244" s="99">
        <v>7.5197837820254865</v>
      </c>
      <c r="N244" s="99">
        <v>6.7060862167843549</v>
      </c>
      <c r="O244" s="99">
        <v>6.4255819441465745</v>
      </c>
      <c r="P244" s="99">
        <v>5.7471589253754436</v>
      </c>
      <c r="Q244" s="99">
        <v>5.565297226653084</v>
      </c>
      <c r="R244" s="99">
        <v>5.835154882172036</v>
      </c>
      <c r="S244" s="99">
        <v>6.6148893243208304</v>
      </c>
      <c r="T244" s="99">
        <v>6.4112925036138124</v>
      </c>
      <c r="U244" s="99">
        <v>6.2929544653814125</v>
      </c>
      <c r="V244" s="99">
        <v>5.7087202889479176</v>
      </c>
      <c r="W244" s="99">
        <v>6.100106327999228</v>
      </c>
      <c r="X244" s="99">
        <v>5.0413767231874518</v>
      </c>
      <c r="Y244" s="99">
        <v>3.9864234084267189</v>
      </c>
      <c r="DA244" s="63" t="s">
        <v>2781</v>
      </c>
    </row>
    <row r="245" spans="1:105" ht="12" customHeight="1" x14ac:dyDescent="0.25">
      <c r="A245" s="108" t="s">
        <v>52</v>
      </c>
      <c r="B245" s="99">
        <v>11.017758358338464</v>
      </c>
      <c r="C245" s="99">
        <v>10.950468951803927</v>
      </c>
      <c r="D245" s="99">
        <v>11.17310725754233</v>
      </c>
      <c r="E245" s="99">
        <v>11.21241231371671</v>
      </c>
      <c r="F245" s="99">
        <v>11.167642031590027</v>
      </c>
      <c r="G245" s="99">
        <v>11.013703939716217</v>
      </c>
      <c r="H245" s="99">
        <v>10.849048761841981</v>
      </c>
      <c r="I245" s="99">
        <v>10.78325305798154</v>
      </c>
      <c r="J245" s="99">
        <v>10.547441877377931</v>
      </c>
      <c r="K245" s="99">
        <v>10.357102271186715</v>
      </c>
      <c r="L245" s="99">
        <v>10.594698444389735</v>
      </c>
      <c r="M245" s="99">
        <v>10.926147684280449</v>
      </c>
      <c r="N245" s="99">
        <v>10.663511503729087</v>
      </c>
      <c r="O245" s="99">
        <v>10.386333054588036</v>
      </c>
      <c r="P245" s="99">
        <v>10.253140540389269</v>
      </c>
      <c r="Q245" s="99">
        <v>10.470749426478241</v>
      </c>
      <c r="R245" s="99">
        <v>10.488360343066132</v>
      </c>
      <c r="S245" s="99">
        <v>10.507315381279431</v>
      </c>
      <c r="T245" s="99">
        <v>10.994814365651402</v>
      </c>
      <c r="U245" s="99">
        <v>10.698310694894976</v>
      </c>
      <c r="V245" s="99">
        <v>10.887049138802004</v>
      </c>
      <c r="W245" s="99">
        <v>10.275869943411031</v>
      </c>
      <c r="X245" s="99">
        <v>10.358066372693337</v>
      </c>
      <c r="Y245" s="99">
        <v>9.5114832144836718</v>
      </c>
      <c r="DA245" s="63" t="s">
        <v>2782</v>
      </c>
    </row>
    <row r="246" spans="1:105" ht="12" customHeight="1" x14ac:dyDescent="0.25">
      <c r="A246" s="121" t="s">
        <v>54</v>
      </c>
      <c r="B246" s="123">
        <v>9.4292096559459608</v>
      </c>
      <c r="C246" s="123">
        <v>9.8190588544571806</v>
      </c>
      <c r="D246" s="123">
        <v>9.9663311988750856</v>
      </c>
      <c r="E246" s="123">
        <v>9.9608041750931502</v>
      </c>
      <c r="F246" s="123">
        <v>10.166902425909401</v>
      </c>
      <c r="G246" s="123">
        <v>9.6870819093671141</v>
      </c>
      <c r="H246" s="123">
        <v>9.6711904601921148</v>
      </c>
      <c r="I246" s="123">
        <v>9.1222694343344362</v>
      </c>
      <c r="J246" s="123">
        <v>8.5971364756454207</v>
      </c>
      <c r="K246" s="123">
        <v>8.2162299611744931</v>
      </c>
      <c r="L246" s="123">
        <v>8.5267065206627066</v>
      </c>
      <c r="M246" s="123">
        <v>8.104085627285917</v>
      </c>
      <c r="N246" s="123">
        <v>7.7013311318731823</v>
      </c>
      <c r="O246" s="123">
        <v>7.4923242608634872</v>
      </c>
      <c r="P246" s="123">
        <v>7.2495312031659855</v>
      </c>
      <c r="Q246" s="123">
        <v>7.1596309256072548</v>
      </c>
      <c r="R246" s="123">
        <v>7.097597624799266</v>
      </c>
      <c r="S246" s="123">
        <v>7.4184912795472808</v>
      </c>
      <c r="T246" s="123">
        <v>7.4260771049247989</v>
      </c>
      <c r="U246" s="123">
        <v>7.1806397439445684</v>
      </c>
      <c r="V246" s="123">
        <v>7.1576565380236117</v>
      </c>
      <c r="W246" s="123">
        <v>6.9965634850666785</v>
      </c>
      <c r="X246" s="123">
        <v>6.8279558937131402</v>
      </c>
      <c r="Y246" s="123">
        <v>6.3294955800946724</v>
      </c>
      <c r="DA246" s="130" t="s">
        <v>2783</v>
      </c>
    </row>
    <row r="247" spans="1:105" ht="12" customHeight="1" x14ac:dyDescent="0.25">
      <c r="A247" s="97" t="s">
        <v>50</v>
      </c>
      <c r="B247" s="99">
        <v>11.700345240152252</v>
      </c>
      <c r="C247" s="99">
        <v>11.656774369810439</v>
      </c>
      <c r="D247" s="99">
        <v>11.937080995019883</v>
      </c>
      <c r="E247" s="99">
        <v>12.412055093572304</v>
      </c>
      <c r="F247" s="99">
        <v>12.754863540432082</v>
      </c>
      <c r="G247" s="99">
        <v>12.137481422448923</v>
      </c>
      <c r="H247" s="99">
        <v>11.597858765755744</v>
      </c>
      <c r="I247" s="99">
        <v>11.060766300350609</v>
      </c>
      <c r="J247" s="99">
        <v>10.41553010825842</v>
      </c>
      <c r="K247" s="99">
        <v>10.170371957258926</v>
      </c>
      <c r="L247" s="99">
        <v>10.147171917979126</v>
      </c>
      <c r="M247" s="99">
        <v>10.10572085469042</v>
      </c>
      <c r="N247" s="99">
        <v>9.3917440904391611</v>
      </c>
      <c r="O247" s="99">
        <v>9.2272022764770405</v>
      </c>
      <c r="P247" s="99">
        <v>9.0591051567452485</v>
      </c>
      <c r="Q247" s="99">
        <v>8.8902822395876484</v>
      </c>
      <c r="R247" s="99">
        <v>8.9500428003882799</v>
      </c>
      <c r="S247" s="99">
        <v>9.4352589355811212</v>
      </c>
      <c r="T247" s="99">
        <v>9.6369108510721908</v>
      </c>
      <c r="U247" s="99">
        <v>9.3387773511588659</v>
      </c>
      <c r="V247" s="99">
        <v>9.3719374280838679</v>
      </c>
      <c r="W247" s="99">
        <v>8.9985509109542683</v>
      </c>
      <c r="X247" s="99">
        <v>8.6099445369941598</v>
      </c>
      <c r="Y247" s="99">
        <v>7.739134793625559</v>
      </c>
      <c r="DA247" s="63" t="s">
        <v>2784</v>
      </c>
    </row>
    <row r="248" spans="1:105" ht="12" customHeight="1" x14ac:dyDescent="0.25">
      <c r="A248" s="109" t="s">
        <v>120</v>
      </c>
      <c r="B248" s="110">
        <v>8.2163862605180213</v>
      </c>
      <c r="C248" s="110">
        <v>8.8704879189396522</v>
      </c>
      <c r="D248" s="110">
        <v>8.9724479583918573</v>
      </c>
      <c r="E248" s="110">
        <v>8.7536136904718838</v>
      </c>
      <c r="F248" s="110">
        <v>8.9410331256225302</v>
      </c>
      <c r="G248" s="110">
        <v>8.6182876099924854</v>
      </c>
      <c r="H248" s="110">
        <v>8.9252030179083732</v>
      </c>
      <c r="I248" s="110">
        <v>8.4236139911682741</v>
      </c>
      <c r="J248" s="110">
        <v>7.946041155336224</v>
      </c>
      <c r="K248" s="110">
        <v>7.5304133015851038</v>
      </c>
      <c r="L248" s="110">
        <v>7.9758427372866674</v>
      </c>
      <c r="M248" s="110">
        <v>7.4377382561863943</v>
      </c>
      <c r="N248" s="110">
        <v>7.1386183521018864</v>
      </c>
      <c r="O248" s="110">
        <v>6.9234017501376002</v>
      </c>
      <c r="P248" s="110">
        <v>6.6605637108709539</v>
      </c>
      <c r="Q248" s="110">
        <v>6.6183396390719897</v>
      </c>
      <c r="R248" s="110">
        <v>6.5463623123473891</v>
      </c>
      <c r="S248" s="110">
        <v>6.8528607196342026</v>
      </c>
      <c r="T248" s="110">
        <v>6.8468951648482257</v>
      </c>
      <c r="U248" s="110">
        <v>6.6503171971190138</v>
      </c>
      <c r="V248" s="110">
        <v>6.6369416114882043</v>
      </c>
      <c r="W248" s="110">
        <v>6.5291854274640064</v>
      </c>
      <c r="X248" s="110">
        <v>6.4040910846937615</v>
      </c>
      <c r="Y248" s="110">
        <v>5.9783551764823564</v>
      </c>
      <c r="DA248" s="60" t="s">
        <v>2785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73.91216632283826</v>
      </c>
      <c r="C250" s="118">
        <f t="shared" si="115"/>
        <v>75.451510225680877</v>
      </c>
      <c r="D250" s="118">
        <f t="shared" si="115"/>
        <v>75.854292087938063</v>
      </c>
      <c r="E250" s="118">
        <f t="shared" si="115"/>
        <v>77.815391856236801</v>
      </c>
      <c r="F250" s="118">
        <f t="shared" si="115"/>
        <v>82.243913748924726</v>
      </c>
      <c r="G250" s="118">
        <f t="shared" si="115"/>
        <v>83.929867654821109</v>
      </c>
      <c r="H250" s="118">
        <f t="shared" si="115"/>
        <v>83.800419825444962</v>
      </c>
      <c r="I250" s="118">
        <f t="shared" si="115"/>
        <v>77.662026548434014</v>
      </c>
      <c r="J250" s="118">
        <f t="shared" si="115"/>
        <v>84.85488482638749</v>
      </c>
      <c r="K250" s="118">
        <f t="shared" si="115"/>
        <v>83.467402793588604</v>
      </c>
      <c r="L250" s="118">
        <f t="shared" si="115"/>
        <v>91.399679876955645</v>
      </c>
      <c r="M250" s="118">
        <f t="shared" si="115"/>
        <v>82.854406095413438</v>
      </c>
      <c r="N250" s="118">
        <f t="shared" si="115"/>
        <v>85.870843100514463</v>
      </c>
      <c r="O250" s="118">
        <f t="shared" si="115"/>
        <v>91.392862164197496</v>
      </c>
      <c r="P250" s="118">
        <f t="shared" si="115"/>
        <v>79.451719031590926</v>
      </c>
      <c r="Q250" s="118">
        <f t="shared" si="115"/>
        <v>79.596610912640557</v>
      </c>
      <c r="R250" s="118">
        <f t="shared" ref="R250:V250" si="116">R251+R254+R256+R265</f>
        <v>87.970742817755735</v>
      </c>
      <c r="S250" s="118">
        <f t="shared" si="116"/>
        <v>83.278445375044569</v>
      </c>
      <c r="T250" s="118">
        <f t="shared" si="116"/>
        <v>91.314391138760612</v>
      </c>
      <c r="U250" s="118">
        <f t="shared" si="116"/>
        <v>87.601501515547113</v>
      </c>
      <c r="V250" s="118">
        <f t="shared" si="116"/>
        <v>87.977729912649224</v>
      </c>
      <c r="W250" s="118">
        <f t="shared" ref="W250:Y250" si="117">W251+W254+W256+W265</f>
        <v>94.007304776780131</v>
      </c>
      <c r="X250" s="118">
        <f t="shared" si="117"/>
        <v>91.094590185576152</v>
      </c>
      <c r="Y250" s="118">
        <f t="shared" si="117"/>
        <v>80.186704371609778</v>
      </c>
      <c r="DA250" s="129" t="s">
        <v>2936</v>
      </c>
    </row>
    <row r="251" spans="1:105" ht="12" customHeight="1" x14ac:dyDescent="0.25">
      <c r="A251" s="121" t="s">
        <v>57</v>
      </c>
      <c r="B251" s="123">
        <f t="shared" ref="B251:Q251" si="118">SUM(B252:B253)</f>
        <v>55.283193292663029</v>
      </c>
      <c r="C251" s="123">
        <f t="shared" si="118"/>
        <v>56.341977217648918</v>
      </c>
      <c r="D251" s="123">
        <f t="shared" si="118"/>
        <v>56.52418119132826</v>
      </c>
      <c r="E251" s="123">
        <f t="shared" si="118"/>
        <v>57.694004751761874</v>
      </c>
      <c r="F251" s="123">
        <f t="shared" si="118"/>
        <v>62.161882843398999</v>
      </c>
      <c r="G251" s="123">
        <f t="shared" si="118"/>
        <v>64.019299495769886</v>
      </c>
      <c r="H251" s="123">
        <f t="shared" si="118"/>
        <v>63.310336511123857</v>
      </c>
      <c r="I251" s="123">
        <f t="shared" si="118"/>
        <v>57.559321717621451</v>
      </c>
      <c r="J251" s="123">
        <f t="shared" si="118"/>
        <v>64.916812899036074</v>
      </c>
      <c r="K251" s="123">
        <f t="shared" si="118"/>
        <v>63.384325670665255</v>
      </c>
      <c r="L251" s="123">
        <f t="shared" si="118"/>
        <v>70.207502923015767</v>
      </c>
      <c r="M251" s="123">
        <f t="shared" si="118"/>
        <v>60.930037034537719</v>
      </c>
      <c r="N251" s="123">
        <f t="shared" si="118"/>
        <v>63.497507137119165</v>
      </c>
      <c r="O251" s="123">
        <f t="shared" si="118"/>
        <v>69.884114152816338</v>
      </c>
      <c r="P251" s="123">
        <f t="shared" si="118"/>
        <v>58.787330209469104</v>
      </c>
      <c r="Q251" s="123">
        <f t="shared" si="118"/>
        <v>58.015384113573859</v>
      </c>
      <c r="R251" s="123">
        <f t="shared" ref="R251:V251" si="119">SUM(R252:R253)</f>
        <v>66.348868358386909</v>
      </c>
      <c r="S251" s="123">
        <f t="shared" si="119"/>
        <v>60.493671524780297</v>
      </c>
      <c r="T251" s="123">
        <f t="shared" si="119"/>
        <v>68.662451850759339</v>
      </c>
      <c r="U251" s="123">
        <f t="shared" si="119"/>
        <v>64.961315982903187</v>
      </c>
      <c r="V251" s="123">
        <f t="shared" si="119"/>
        <v>65.745981385364203</v>
      </c>
      <c r="W251" s="123">
        <f t="shared" ref="W251:Y251" si="120">SUM(W252:W253)</f>
        <v>72.157169818252299</v>
      </c>
      <c r="X251" s="123">
        <f t="shared" si="120"/>
        <v>69.637078489231556</v>
      </c>
      <c r="Y251" s="123">
        <f t="shared" si="120"/>
        <v>60.074746893561681</v>
      </c>
      <c r="DA251" s="130" t="s">
        <v>2937</v>
      </c>
    </row>
    <row r="252" spans="1:105" ht="12" customHeight="1" x14ac:dyDescent="0.25">
      <c r="A252" s="97" t="s">
        <v>74</v>
      </c>
      <c r="B252" s="99">
        <v>53.984582219270024</v>
      </c>
      <c r="C252" s="99">
        <v>55.039069614526554</v>
      </c>
      <c r="D252" s="99">
        <v>55.241195282523989</v>
      </c>
      <c r="E252" s="99">
        <v>56.466061978125701</v>
      </c>
      <c r="F252" s="99">
        <v>60.822244697132227</v>
      </c>
      <c r="G252" s="99">
        <v>62.661453406547039</v>
      </c>
      <c r="H252" s="99">
        <v>61.99760086043262</v>
      </c>
      <c r="I252" s="99">
        <v>56.388839392079355</v>
      </c>
      <c r="J252" s="99">
        <v>63.617493762791938</v>
      </c>
      <c r="K252" s="99">
        <v>62.13921709367191</v>
      </c>
      <c r="L252" s="99">
        <v>68.830312373348249</v>
      </c>
      <c r="M252" s="99">
        <v>59.745450177673867</v>
      </c>
      <c r="N252" s="99">
        <v>62.295088337306538</v>
      </c>
      <c r="O252" s="99">
        <v>68.53171514386986</v>
      </c>
      <c r="P252" s="99">
        <v>57.644003989989493</v>
      </c>
      <c r="Q252" s="99">
        <v>56.933012138247797</v>
      </c>
      <c r="R252" s="99">
        <v>65.11396058012339</v>
      </c>
      <c r="S252" s="99">
        <v>59.376250652862424</v>
      </c>
      <c r="T252" s="99">
        <v>67.398818762128258</v>
      </c>
      <c r="U252" s="99">
        <v>63.770075310176139</v>
      </c>
      <c r="V252" s="99">
        <v>64.544671012869443</v>
      </c>
      <c r="W252" s="99">
        <v>70.735132182085962</v>
      </c>
      <c r="X252" s="99">
        <v>68.265213508293286</v>
      </c>
      <c r="Y252" s="99">
        <v>58.903557622307986</v>
      </c>
      <c r="DA252" s="63" t="s">
        <v>2938</v>
      </c>
    </row>
    <row r="253" spans="1:105" ht="12" customHeight="1" x14ac:dyDescent="0.25">
      <c r="A253" s="97" t="s">
        <v>53</v>
      </c>
      <c r="B253" s="99">
        <v>1.2986110733930014</v>
      </c>
      <c r="C253" s="99">
        <v>1.3029076031223672</v>
      </c>
      <c r="D253" s="99">
        <v>1.2829859088042683</v>
      </c>
      <c r="E253" s="99">
        <v>1.2279427736361697</v>
      </c>
      <c r="F253" s="99">
        <v>1.339638146266769</v>
      </c>
      <c r="G253" s="99">
        <v>1.3578460892228483</v>
      </c>
      <c r="H253" s="99">
        <v>1.3127356506912378</v>
      </c>
      <c r="I253" s="99">
        <v>1.1704823255420935</v>
      </c>
      <c r="J253" s="99">
        <v>1.2993191362441336</v>
      </c>
      <c r="K253" s="99">
        <v>1.2451085769933448</v>
      </c>
      <c r="L253" s="99">
        <v>1.3771905496675232</v>
      </c>
      <c r="M253" s="99">
        <v>1.1845868568638489</v>
      </c>
      <c r="N253" s="99">
        <v>1.2024187998126248</v>
      </c>
      <c r="O253" s="99">
        <v>1.3523990089464779</v>
      </c>
      <c r="P253" s="99">
        <v>1.1433262194796088</v>
      </c>
      <c r="Q253" s="99">
        <v>1.0823719753260654</v>
      </c>
      <c r="R253" s="99">
        <v>1.2349077782635152</v>
      </c>
      <c r="S253" s="99">
        <v>1.1174208719178744</v>
      </c>
      <c r="T253" s="99">
        <v>1.2636330886310747</v>
      </c>
      <c r="U253" s="99">
        <v>1.1912406727270544</v>
      </c>
      <c r="V253" s="99">
        <v>1.2013103724947563</v>
      </c>
      <c r="W253" s="99">
        <v>1.4220376361663321</v>
      </c>
      <c r="X253" s="99">
        <v>1.3718649809382713</v>
      </c>
      <c r="Y253" s="99">
        <v>1.1711892712536975</v>
      </c>
      <c r="DA253" s="63" t="s">
        <v>2939</v>
      </c>
    </row>
    <row r="254" spans="1:105" ht="12" customHeight="1" x14ac:dyDescent="0.25">
      <c r="A254" s="121" t="s">
        <v>92</v>
      </c>
      <c r="B254" s="123">
        <f t="shared" ref="B254:Y254" si="121">B255</f>
        <v>0.8304290239707276</v>
      </c>
      <c r="C254" s="123">
        <f t="shared" si="121"/>
        <v>1.0098006845013443</v>
      </c>
      <c r="D254" s="123">
        <f t="shared" si="121"/>
        <v>0.92602950997516642</v>
      </c>
      <c r="E254" s="123">
        <f t="shared" si="121"/>
        <v>1.8423443158134292</v>
      </c>
      <c r="F254" s="123">
        <f t="shared" si="121"/>
        <v>1.1486679716354018</v>
      </c>
      <c r="G254" s="123">
        <f t="shared" si="121"/>
        <v>1.3918250849224272</v>
      </c>
      <c r="H254" s="123">
        <f t="shared" si="121"/>
        <v>1.7838687413186176</v>
      </c>
      <c r="I254" s="123">
        <f t="shared" si="121"/>
        <v>1.6508276161033404</v>
      </c>
      <c r="J254" s="123">
        <f t="shared" si="121"/>
        <v>1.9915332909952537</v>
      </c>
      <c r="K254" s="123">
        <f t="shared" si="121"/>
        <v>2.4622346415289358</v>
      </c>
      <c r="L254" s="123">
        <f t="shared" si="121"/>
        <v>2.587290486847508</v>
      </c>
      <c r="M254" s="123">
        <f t="shared" si="121"/>
        <v>2.8061222673633051</v>
      </c>
      <c r="N254" s="123">
        <f t="shared" si="121"/>
        <v>3.8170613914813063</v>
      </c>
      <c r="O254" s="123">
        <f t="shared" si="121"/>
        <v>3.1287824937627122</v>
      </c>
      <c r="P254" s="123">
        <f t="shared" si="121"/>
        <v>2.8034827430398335</v>
      </c>
      <c r="Q254" s="123">
        <f t="shared" si="121"/>
        <v>3.8446755412798037</v>
      </c>
      <c r="R254" s="123">
        <f t="shared" si="121"/>
        <v>3.5236572956146475</v>
      </c>
      <c r="S254" s="123">
        <f t="shared" si="121"/>
        <v>3.8993221248517109</v>
      </c>
      <c r="T254" s="123">
        <f t="shared" si="121"/>
        <v>3.2361347722790863</v>
      </c>
      <c r="U254" s="123">
        <f t="shared" si="121"/>
        <v>3.4784817928350837</v>
      </c>
      <c r="V254" s="123">
        <f t="shared" si="121"/>
        <v>3.0361771558684283</v>
      </c>
      <c r="W254" s="123">
        <f t="shared" si="121"/>
        <v>3.0601238142278664</v>
      </c>
      <c r="X254" s="123">
        <f t="shared" si="121"/>
        <v>3.4882159458089519</v>
      </c>
      <c r="Y254" s="123">
        <f t="shared" si="121"/>
        <v>3.7677476223893351</v>
      </c>
      <c r="DA254" s="130" t="s">
        <v>2940</v>
      </c>
    </row>
    <row r="255" spans="1:105" ht="12" customHeight="1" x14ac:dyDescent="0.25">
      <c r="A255" s="97" t="s">
        <v>53</v>
      </c>
      <c r="B255" s="99">
        <f>RES_hhdet_tess!B29</f>
        <v>0.8304290239707276</v>
      </c>
      <c r="C255" s="99">
        <f>RES_hhdet_tess!C29</f>
        <v>1.0098006845013443</v>
      </c>
      <c r="D255" s="99">
        <f>RES_hhdet_tess!D29</f>
        <v>0.92602950997516642</v>
      </c>
      <c r="E255" s="99">
        <f>RES_hhdet_tess!E29</f>
        <v>1.8423443158134292</v>
      </c>
      <c r="F255" s="99">
        <f>RES_hhdet_tess!F29</f>
        <v>1.1486679716354018</v>
      </c>
      <c r="G255" s="99">
        <f>RES_hhdet_tess!G29</f>
        <v>1.3918250849224272</v>
      </c>
      <c r="H255" s="99">
        <f>RES_hhdet_tess!H29</f>
        <v>1.7838687413186176</v>
      </c>
      <c r="I255" s="99">
        <f>RES_hhdet_tess!I29</f>
        <v>1.6508276161033404</v>
      </c>
      <c r="J255" s="99">
        <f>RES_hhdet_tess!J29</f>
        <v>1.9915332909952537</v>
      </c>
      <c r="K255" s="99">
        <f>RES_hhdet_tess!K29</f>
        <v>2.4622346415289358</v>
      </c>
      <c r="L255" s="99">
        <f>RES_hhdet_tess!L29</f>
        <v>2.587290486847508</v>
      </c>
      <c r="M255" s="99">
        <f>RES_hhdet_tess!M29</f>
        <v>2.8061222673633051</v>
      </c>
      <c r="N255" s="99">
        <f>RES_hhdet_tess!N29</f>
        <v>3.8170613914813063</v>
      </c>
      <c r="O255" s="99">
        <f>RES_hhdet_tess!O29</f>
        <v>3.1287824937627122</v>
      </c>
      <c r="P255" s="99">
        <f>RES_hhdet_tess!P29</f>
        <v>2.8034827430398335</v>
      </c>
      <c r="Q255" s="99">
        <f>RES_hhdet_tess!Q29</f>
        <v>3.8446755412798037</v>
      </c>
      <c r="R255" s="99">
        <f>RES_hhdet_tess!R29</f>
        <v>3.5236572956146475</v>
      </c>
      <c r="S255" s="99">
        <f>RES_hhdet_tess!S29</f>
        <v>3.8993221248517109</v>
      </c>
      <c r="T255" s="99">
        <f>RES_hhdet_tess!T29</f>
        <v>3.2361347722790863</v>
      </c>
      <c r="U255" s="99">
        <f>RES_hhdet_tess!U29</f>
        <v>3.4784817928350837</v>
      </c>
      <c r="V255" s="99">
        <f>RES_hhdet_tess!V29</f>
        <v>3.0361771558684283</v>
      </c>
      <c r="W255" s="99">
        <f>RES_hhdet_tess!W29</f>
        <v>3.0601238142278664</v>
      </c>
      <c r="X255" s="99">
        <f>RES_hhdet_tess!X29</f>
        <v>3.4882159458089519</v>
      </c>
      <c r="Y255" s="99">
        <f>RES_hhdet_tess!Y29</f>
        <v>3.7677476223893351</v>
      </c>
      <c r="DA255" s="63" t="s">
        <v>2941</v>
      </c>
    </row>
    <row r="256" spans="1:105" ht="12" customHeight="1" x14ac:dyDescent="0.25">
      <c r="A256" s="121" t="s">
        <v>55</v>
      </c>
      <c r="B256" s="123">
        <v>11.429949576883807</v>
      </c>
      <c r="C256" s="123">
        <v>11.414749057530914</v>
      </c>
      <c r="D256" s="123">
        <v>11.601081629443833</v>
      </c>
      <c r="E256" s="123">
        <v>11.487449544806932</v>
      </c>
      <c r="F256" s="123">
        <v>11.962538184110626</v>
      </c>
      <c r="G256" s="123">
        <v>11.815944640128187</v>
      </c>
      <c r="H256" s="123">
        <v>11.902575824139976</v>
      </c>
      <c r="I256" s="123">
        <v>11.990990288914757</v>
      </c>
      <c r="J256" s="123">
        <v>11.840317936968621</v>
      </c>
      <c r="K256" s="123">
        <v>11.777806214197676</v>
      </c>
      <c r="L256" s="123">
        <v>12.502420590165691</v>
      </c>
      <c r="M256" s="123">
        <v>13.315719467867693</v>
      </c>
      <c r="N256" s="123">
        <v>13.016623751670203</v>
      </c>
      <c r="O256" s="123">
        <v>12.962881196360319</v>
      </c>
      <c r="P256" s="123">
        <v>12.615205787224038</v>
      </c>
      <c r="Q256" s="123">
        <v>12.520491985025783</v>
      </c>
      <c r="R256" s="123">
        <v>12.889343541433648</v>
      </c>
      <c r="S256" s="123">
        <v>13.373286585753597</v>
      </c>
      <c r="T256" s="123">
        <v>13.823607896982336</v>
      </c>
      <c r="U256" s="123">
        <v>13.660197547664405</v>
      </c>
      <c r="V256" s="123">
        <v>13.618931116232627</v>
      </c>
      <c r="W256" s="123">
        <v>13.260260219094528</v>
      </c>
      <c r="X256" s="123">
        <v>12.513089546211068</v>
      </c>
      <c r="Y256" s="123">
        <v>11.239620397437932</v>
      </c>
      <c r="DA256" s="130" t="s">
        <v>2942</v>
      </c>
    </row>
    <row r="257" spans="1:105" ht="12" customHeight="1" x14ac:dyDescent="0.25">
      <c r="A257" s="97" t="s">
        <v>141</v>
      </c>
      <c r="B257" s="99">
        <v>10.018672764029612</v>
      </c>
      <c r="C257" s="99">
        <v>9.9840092706000299</v>
      </c>
      <c r="D257" s="99">
        <v>9.9319002478040179</v>
      </c>
      <c r="E257" s="99">
        <v>9.5529054387461514</v>
      </c>
      <c r="F257" s="99">
        <v>10.093024594758319</v>
      </c>
      <c r="G257" s="99">
        <v>9.965317360923974</v>
      </c>
      <c r="H257" s="99">
        <v>9.791782198623979</v>
      </c>
      <c r="I257" s="99">
        <v>9.5336716778323645</v>
      </c>
      <c r="J257" s="99">
        <v>9.6067518033698054</v>
      </c>
      <c r="K257" s="99">
        <v>9.6241097002053557</v>
      </c>
      <c r="L257" s="99">
        <v>10.261499692295574</v>
      </c>
      <c r="M257" s="99">
        <v>10.84732881715806</v>
      </c>
      <c r="N257" s="99">
        <v>10.519510779820052</v>
      </c>
      <c r="O257" s="99">
        <v>10.509206066566334</v>
      </c>
      <c r="P257" s="99">
        <v>10.408860672773761</v>
      </c>
      <c r="Q257" s="99">
        <v>10.009342207902371</v>
      </c>
      <c r="R257" s="99">
        <v>10.767454896146692</v>
      </c>
      <c r="S257" s="99">
        <v>10.895149490860097</v>
      </c>
      <c r="T257" s="99">
        <v>11.748114315712691</v>
      </c>
      <c r="U257" s="99">
        <v>11.336651589248662</v>
      </c>
      <c r="V257" s="99">
        <v>11.360617463873895</v>
      </c>
      <c r="W257" s="99">
        <v>10.924594924860218</v>
      </c>
      <c r="X257" s="99">
        <v>10.965112767096759</v>
      </c>
      <c r="Y257" s="99">
        <v>9.1798414762297167</v>
      </c>
      <c r="DA257" s="63" t="s">
        <v>2943</v>
      </c>
    </row>
    <row r="258" spans="1:105" ht="12" customHeight="1" x14ac:dyDescent="0.25">
      <c r="A258" s="97" t="s">
        <v>140</v>
      </c>
      <c r="B258" s="99">
        <v>9.9109997250559339</v>
      </c>
      <c r="C258" s="99">
        <v>9.8866436109900029</v>
      </c>
      <c r="D258" s="99">
        <v>9.8946400322861496</v>
      </c>
      <c r="E258" s="99">
        <v>9.7626219357796877</v>
      </c>
      <c r="F258" s="99">
        <v>9.9384565234373756</v>
      </c>
      <c r="G258" s="99">
        <v>9.8790582009340362</v>
      </c>
      <c r="H258" s="99">
        <v>10.058236943145866</v>
      </c>
      <c r="I258" s="99">
        <v>9.8671139867374045</v>
      </c>
      <c r="J258" s="99">
        <v>10.119338875085971</v>
      </c>
      <c r="K258" s="99">
        <v>10.045933282349017</v>
      </c>
      <c r="L258" s="99">
        <v>10.604047724378495</v>
      </c>
      <c r="M258" s="99">
        <v>10.519032525175188</v>
      </c>
      <c r="N258" s="99">
        <v>10.113392330670081</v>
      </c>
      <c r="O258" s="99">
        <v>10.604976652204632</v>
      </c>
      <c r="P258" s="99">
        <v>10.888959630570044</v>
      </c>
      <c r="Q258" s="99">
        <v>10.173312478550354</v>
      </c>
      <c r="R258" s="99">
        <v>11.024683421332059</v>
      </c>
      <c r="S258" s="99">
        <v>10.811455380637641</v>
      </c>
      <c r="T258" s="99">
        <v>11.929469827282794</v>
      </c>
      <c r="U258" s="99">
        <v>11.361858759017204</v>
      </c>
      <c r="V258" s="99">
        <v>11.901885107972655</v>
      </c>
      <c r="W258" s="99">
        <v>11.252133469812563</v>
      </c>
      <c r="X258" s="99">
        <v>10.929479177999028</v>
      </c>
      <c r="Y258" s="99">
        <v>9.5546485465572246</v>
      </c>
      <c r="DA258" s="63" t="s">
        <v>2944</v>
      </c>
    </row>
    <row r="259" spans="1:105" ht="12" customHeight="1" x14ac:dyDescent="0.25">
      <c r="A259" s="100" t="s">
        <v>50</v>
      </c>
      <c r="B259" s="102">
        <v>1.6397046429027806</v>
      </c>
      <c r="C259" s="102">
        <v>2.0278250277175656</v>
      </c>
      <c r="D259" s="102">
        <v>1.7813310183128237</v>
      </c>
      <c r="E259" s="102">
        <v>1.551707627695706</v>
      </c>
      <c r="F259" s="102">
        <v>1.7153699662181996</v>
      </c>
      <c r="G259" s="102">
        <v>1.8221567935352001</v>
      </c>
      <c r="H259" s="102">
        <v>1.9192153766901214</v>
      </c>
      <c r="I259" s="102">
        <v>1.74637390527028</v>
      </c>
      <c r="J259" s="102">
        <v>1.7667739060660563</v>
      </c>
      <c r="K259" s="102">
        <v>1.771539197076359</v>
      </c>
      <c r="L259" s="102">
        <v>1.791878083301977</v>
      </c>
      <c r="M259" s="102">
        <v>1.8532177793610831</v>
      </c>
      <c r="N259" s="102">
        <v>1.5366220649205629</v>
      </c>
      <c r="O259" s="102">
        <v>1.3127572545772785</v>
      </c>
      <c r="P259" s="102">
        <v>1.6973977222906971</v>
      </c>
      <c r="Q259" s="102">
        <v>1.3756115977417633</v>
      </c>
      <c r="R259" s="102">
        <v>1.8728448041879924</v>
      </c>
      <c r="S259" s="102">
        <v>1.8325568850562142</v>
      </c>
      <c r="T259" s="102">
        <v>2.2091825073038756</v>
      </c>
      <c r="U259" s="102">
        <v>2.0952961453155754</v>
      </c>
      <c r="V259" s="102">
        <v>2.2726195986671915</v>
      </c>
      <c r="W259" s="102">
        <v>2.2636832194099692</v>
      </c>
      <c r="X259" s="102">
        <v>1.9068699879658975</v>
      </c>
      <c r="Y259" s="102">
        <v>1.631096385337057</v>
      </c>
      <c r="DA259" s="131" t="s">
        <v>2945</v>
      </c>
    </row>
    <row r="260" spans="1:105" ht="12" customHeight="1" x14ac:dyDescent="0.25">
      <c r="A260" s="103" t="s">
        <v>52</v>
      </c>
      <c r="B260" s="105">
        <v>8.2712950821531539</v>
      </c>
      <c r="C260" s="105">
        <v>7.8588185832724387</v>
      </c>
      <c r="D260" s="105">
        <v>8.1133090139733266</v>
      </c>
      <c r="E260" s="105">
        <v>8.2109143080839821</v>
      </c>
      <c r="F260" s="105">
        <v>8.223086557219176</v>
      </c>
      <c r="G260" s="105">
        <v>8.0569014073988381</v>
      </c>
      <c r="H260" s="105">
        <v>8.1390215664557459</v>
      </c>
      <c r="I260" s="105">
        <v>8.1207400814671225</v>
      </c>
      <c r="J260" s="105">
        <v>8.3525649690199142</v>
      </c>
      <c r="K260" s="105">
        <v>8.2743940852726556</v>
      </c>
      <c r="L260" s="105">
        <v>8.8121696410765207</v>
      </c>
      <c r="M260" s="105">
        <v>8.6658147458141066</v>
      </c>
      <c r="N260" s="105">
        <v>8.5767702657495164</v>
      </c>
      <c r="O260" s="105">
        <v>9.2922193976273526</v>
      </c>
      <c r="P260" s="105">
        <v>9.1915619082793469</v>
      </c>
      <c r="Q260" s="105">
        <v>8.7977008808085913</v>
      </c>
      <c r="R260" s="105">
        <v>9.1518386171440671</v>
      </c>
      <c r="S260" s="105">
        <v>8.9788984955814293</v>
      </c>
      <c r="T260" s="105">
        <v>9.7202873199789153</v>
      </c>
      <c r="U260" s="105">
        <v>9.2665626137016268</v>
      </c>
      <c r="V260" s="105">
        <v>9.629265509305462</v>
      </c>
      <c r="W260" s="105">
        <v>8.9884502504025896</v>
      </c>
      <c r="X260" s="105">
        <v>9.0226091900331333</v>
      </c>
      <c r="Y260" s="105">
        <v>7.9235521612201669</v>
      </c>
      <c r="DA260" s="132" t="s">
        <v>2946</v>
      </c>
    </row>
    <row r="261" spans="1:105" ht="12" customHeight="1" x14ac:dyDescent="0.25">
      <c r="A261" s="106" t="s">
        <v>122</v>
      </c>
      <c r="B261" s="102">
        <v>12.791734971058743</v>
      </c>
      <c r="C261" s="102">
        <v>12.640303488788831</v>
      </c>
      <c r="D261" s="102">
        <v>12.882226706460914</v>
      </c>
      <c r="E261" s="102">
        <v>12.814496571020298</v>
      </c>
      <c r="F261" s="102">
        <v>13.093378643910748</v>
      </c>
      <c r="G261" s="102">
        <v>12.517561201799214</v>
      </c>
      <c r="H261" s="102">
        <v>12.515442697254192</v>
      </c>
      <c r="I261" s="102">
        <v>12.388454380642594</v>
      </c>
      <c r="J261" s="102">
        <v>12.120010737850862</v>
      </c>
      <c r="K261" s="102">
        <v>11.761606257827644</v>
      </c>
      <c r="L261" s="102">
        <v>12.485330729214736</v>
      </c>
      <c r="M261" s="102">
        <v>13.143112480801166</v>
      </c>
      <c r="N261" s="102">
        <v>12.875033847943667</v>
      </c>
      <c r="O261" s="102">
        <v>12.798928937937854</v>
      </c>
      <c r="P261" s="102">
        <v>12.435853957676981</v>
      </c>
      <c r="Q261" s="102">
        <v>12.303473589429398</v>
      </c>
      <c r="R261" s="102">
        <v>12.462700730298119</v>
      </c>
      <c r="S261" s="102">
        <v>12.953604516466308</v>
      </c>
      <c r="T261" s="102">
        <v>13.136566140381342</v>
      </c>
      <c r="U261" s="102">
        <v>13.104354901558391</v>
      </c>
      <c r="V261" s="102">
        <v>13.154317857131455</v>
      </c>
      <c r="W261" s="102">
        <v>12.571203739547727</v>
      </c>
      <c r="X261" s="102">
        <v>11.173025249695959</v>
      </c>
      <c r="Y261" s="102">
        <v>10.696508746943424</v>
      </c>
      <c r="DA261" s="131" t="s">
        <v>2947</v>
      </c>
    </row>
    <row r="262" spans="1:105" ht="12" customHeight="1" x14ac:dyDescent="0.25">
      <c r="A262" s="107" t="s">
        <v>121</v>
      </c>
      <c r="B262" s="105">
        <v>15.103738471973571</v>
      </c>
      <c r="C262" s="105">
        <v>15.145145528761958</v>
      </c>
      <c r="D262" s="105">
        <v>15.92129804769432</v>
      </c>
      <c r="E262" s="105">
        <v>16.547964242985348</v>
      </c>
      <c r="F262" s="105">
        <v>16.826930937058389</v>
      </c>
      <c r="G262" s="105">
        <v>16.782458681046471</v>
      </c>
      <c r="H262" s="105">
        <v>16.312908131298173</v>
      </c>
      <c r="I262" s="105">
        <v>16.687113771489134</v>
      </c>
      <c r="J262" s="105">
        <v>15.434748850053065</v>
      </c>
      <c r="K262" s="105">
        <v>15.298598604146479</v>
      </c>
      <c r="L262" s="105">
        <v>15.483239282309526</v>
      </c>
      <c r="M262" s="105">
        <v>16.443328438219901</v>
      </c>
      <c r="N262" s="105">
        <v>15.663873168667658</v>
      </c>
      <c r="O262" s="105">
        <v>15.293594067613634</v>
      </c>
      <c r="P262" s="105">
        <v>14.61356691405364</v>
      </c>
      <c r="Q262" s="105">
        <v>14.757079970931075</v>
      </c>
      <c r="R262" s="105">
        <v>15.02506417060982</v>
      </c>
      <c r="S262" s="105">
        <v>15.701064911535434</v>
      </c>
      <c r="T262" s="105">
        <v>16.104154016157135</v>
      </c>
      <c r="U262" s="105">
        <v>15.777354245667887</v>
      </c>
      <c r="V262" s="105">
        <v>15.524122135089909</v>
      </c>
      <c r="W262" s="105">
        <v>15.30148706339604</v>
      </c>
      <c r="X262" s="105">
        <v>14.577764418773803</v>
      </c>
      <c r="Y262" s="105">
        <v>12.827612381631019</v>
      </c>
      <c r="DA262" s="132" t="s">
        <v>2948</v>
      </c>
    </row>
    <row r="263" spans="1:105" ht="12" customHeight="1" x14ac:dyDescent="0.25">
      <c r="A263" s="108" t="s">
        <v>53</v>
      </c>
      <c r="B263" s="99">
        <v>4.0859801136351113</v>
      </c>
      <c r="C263" s="99">
        <v>4.1946765769580283</v>
      </c>
      <c r="D263" s="99">
        <v>4.7481907901519937</v>
      </c>
      <c r="E263" s="99">
        <v>5.3355519292686324</v>
      </c>
      <c r="F263" s="99">
        <v>5.6592889054683564</v>
      </c>
      <c r="G263" s="99">
        <v>5.768754741330258</v>
      </c>
      <c r="H263" s="99">
        <v>5.4638593694561903</v>
      </c>
      <c r="I263" s="99">
        <v>5.9038607135076013</v>
      </c>
      <c r="J263" s="99">
        <v>4.8873069726751348</v>
      </c>
      <c r="K263" s="99">
        <v>4.9414963329597654</v>
      </c>
      <c r="L263" s="99">
        <v>4.8885408379197894</v>
      </c>
      <c r="M263" s="99">
        <v>5.5171807539394511</v>
      </c>
      <c r="N263" s="99">
        <v>5.0003616649385725</v>
      </c>
      <c r="O263" s="99">
        <v>4.9072610130255994</v>
      </c>
      <c r="P263" s="99">
        <v>4.3604263736643745</v>
      </c>
      <c r="Q263" s="99">
        <v>4.2863305444528281</v>
      </c>
      <c r="R263" s="99">
        <v>4.536703827543688</v>
      </c>
      <c r="S263" s="99">
        <v>5.1937495302560075</v>
      </c>
      <c r="T263" s="99">
        <v>5.109339650505734</v>
      </c>
      <c r="U263" s="99">
        <v>5.0790435507729077</v>
      </c>
      <c r="V263" s="99">
        <v>4.6370729962879116</v>
      </c>
      <c r="W263" s="99">
        <v>5.0256171199850028</v>
      </c>
      <c r="X263" s="99">
        <v>4.2196980460804694</v>
      </c>
      <c r="Y263" s="99">
        <v>3.316129167147345</v>
      </c>
      <c r="DA263" s="63" t="s">
        <v>2949</v>
      </c>
    </row>
    <row r="264" spans="1:105" ht="12" customHeight="1" x14ac:dyDescent="0.25">
      <c r="A264" s="108" t="s">
        <v>52</v>
      </c>
      <c r="B264" s="99">
        <v>11.017758358338464</v>
      </c>
      <c r="C264" s="99">
        <v>10.950468951803927</v>
      </c>
      <c r="D264" s="99">
        <v>11.17310725754233</v>
      </c>
      <c r="E264" s="99">
        <v>11.21241231371671</v>
      </c>
      <c r="F264" s="99">
        <v>11.167642031590027</v>
      </c>
      <c r="G264" s="99">
        <v>11.013703939716217</v>
      </c>
      <c r="H264" s="99">
        <v>10.849048761841981</v>
      </c>
      <c r="I264" s="99">
        <v>10.78325305798154</v>
      </c>
      <c r="J264" s="99">
        <v>10.547441877377931</v>
      </c>
      <c r="K264" s="99">
        <v>10.357102271186715</v>
      </c>
      <c r="L264" s="99">
        <v>10.594698444389735</v>
      </c>
      <c r="M264" s="99">
        <v>10.926147684280449</v>
      </c>
      <c r="N264" s="99">
        <v>10.663511503729087</v>
      </c>
      <c r="O264" s="99">
        <v>10.386333054588036</v>
      </c>
      <c r="P264" s="99">
        <v>10.253140540389269</v>
      </c>
      <c r="Q264" s="99">
        <v>10.470749426478241</v>
      </c>
      <c r="R264" s="99">
        <v>10.488360343066132</v>
      </c>
      <c r="S264" s="99">
        <v>10.507315381279431</v>
      </c>
      <c r="T264" s="99">
        <v>10.994814365651402</v>
      </c>
      <c r="U264" s="99">
        <v>10.698310694894976</v>
      </c>
      <c r="V264" s="99">
        <v>10.887049138802004</v>
      </c>
      <c r="W264" s="99">
        <v>10.275869943411031</v>
      </c>
      <c r="X264" s="99">
        <v>10.358066372693337</v>
      </c>
      <c r="Y264" s="99">
        <v>9.5114832144836718</v>
      </c>
      <c r="DA264" s="63" t="s">
        <v>2950</v>
      </c>
    </row>
    <row r="265" spans="1:105" ht="12" customHeight="1" x14ac:dyDescent="0.25">
      <c r="A265" s="121" t="s">
        <v>54</v>
      </c>
      <c r="B265" s="123">
        <v>6.3685944293206971</v>
      </c>
      <c r="C265" s="123">
        <v>6.6849832659996995</v>
      </c>
      <c r="D265" s="123">
        <v>6.8029997571908041</v>
      </c>
      <c r="E265" s="123">
        <v>6.7915932438545603</v>
      </c>
      <c r="F265" s="123">
        <v>6.9708247497796911</v>
      </c>
      <c r="G265" s="123">
        <v>6.7027984340005942</v>
      </c>
      <c r="H265" s="123">
        <v>6.8036387488625136</v>
      </c>
      <c r="I265" s="123">
        <v>6.4608869257944743</v>
      </c>
      <c r="J265" s="123">
        <v>6.1062206993875519</v>
      </c>
      <c r="K265" s="123">
        <v>5.8430362671967444</v>
      </c>
      <c r="L265" s="123">
        <v>6.1024658769266891</v>
      </c>
      <c r="M265" s="123">
        <v>5.8025273256447152</v>
      </c>
      <c r="N265" s="123">
        <v>5.5396508202437937</v>
      </c>
      <c r="O265" s="123">
        <v>5.417084321258125</v>
      </c>
      <c r="P265" s="123">
        <v>5.2457002918579407</v>
      </c>
      <c r="Q265" s="123">
        <v>5.2160592727611208</v>
      </c>
      <c r="R265" s="123">
        <v>5.2088736223205334</v>
      </c>
      <c r="S265" s="123">
        <v>5.512165139658955</v>
      </c>
      <c r="T265" s="123">
        <v>5.5921966187398464</v>
      </c>
      <c r="U265" s="123">
        <v>5.5015061921444302</v>
      </c>
      <c r="V265" s="123">
        <v>5.5766402551839604</v>
      </c>
      <c r="W265" s="123">
        <v>5.5297509252054331</v>
      </c>
      <c r="X265" s="123">
        <v>5.4562062043245882</v>
      </c>
      <c r="Y265" s="123">
        <v>5.1045894582208264</v>
      </c>
      <c r="DA265" s="130" t="s">
        <v>2951</v>
      </c>
    </row>
    <row r="266" spans="1:105" ht="12" customHeight="1" x14ac:dyDescent="0.25">
      <c r="A266" s="97" t="s">
        <v>50</v>
      </c>
      <c r="B266" s="99">
        <v>6.8323687364358321</v>
      </c>
      <c r="C266" s="99">
        <v>6.8107069381747936</v>
      </c>
      <c r="D266" s="99">
        <v>6.9813176583054499</v>
      </c>
      <c r="E266" s="99">
        <v>7.2460752785964457</v>
      </c>
      <c r="F266" s="99">
        <v>7.4659955860345013</v>
      </c>
      <c r="G266" s="99">
        <v>7.1273057741666657</v>
      </c>
      <c r="H266" s="99">
        <v>6.8482818915001999</v>
      </c>
      <c r="I266" s="99">
        <v>6.5588929780531009</v>
      </c>
      <c r="J266" s="99">
        <v>6.2019220041908465</v>
      </c>
      <c r="K266" s="99">
        <v>6.0626685290669542</v>
      </c>
      <c r="L266" s="99">
        <v>6.0490983032830243</v>
      </c>
      <c r="M266" s="99">
        <v>6.0302530122450699</v>
      </c>
      <c r="N266" s="99">
        <v>5.5983975589200927</v>
      </c>
      <c r="O266" s="99">
        <v>5.5054060732268102</v>
      </c>
      <c r="P266" s="99">
        <v>5.4154237519659087</v>
      </c>
      <c r="Q266" s="99">
        <v>5.3129538234999041</v>
      </c>
      <c r="R266" s="99">
        <v>5.3527312986868472</v>
      </c>
      <c r="S266" s="99">
        <v>5.6592821393529729</v>
      </c>
      <c r="T266" s="99">
        <v>5.8043173905615228</v>
      </c>
      <c r="U266" s="99">
        <v>5.6596304827761861</v>
      </c>
      <c r="V266" s="99">
        <v>5.716850297602722</v>
      </c>
      <c r="W266" s="99">
        <v>5.5103499008640844</v>
      </c>
      <c r="X266" s="99">
        <v>5.2831751428631231</v>
      </c>
      <c r="Y266" s="99">
        <v>4.7649698814123109</v>
      </c>
      <c r="DA266" s="63" t="s">
        <v>2952</v>
      </c>
    </row>
    <row r="267" spans="1:105" ht="12" customHeight="1" x14ac:dyDescent="0.25">
      <c r="A267" s="109" t="s">
        <v>120</v>
      </c>
      <c r="B267" s="110">
        <v>6.1209313951191557</v>
      </c>
      <c r="C267" s="110">
        <v>6.620088661619703</v>
      </c>
      <c r="D267" s="110">
        <v>6.7130709525588399</v>
      </c>
      <c r="E267" s="110">
        <v>6.5677702220514256</v>
      </c>
      <c r="F267" s="110">
        <v>6.7362714857620043</v>
      </c>
      <c r="G267" s="110">
        <v>6.5176404535202765</v>
      </c>
      <c r="H267" s="110">
        <v>6.7863533532935811</v>
      </c>
      <c r="I267" s="110">
        <v>6.4255644741185858</v>
      </c>
      <c r="J267" s="110">
        <v>6.0719538219703866</v>
      </c>
      <c r="K267" s="110">
        <v>5.7659551418354766</v>
      </c>
      <c r="L267" s="110">
        <v>6.1206077413414617</v>
      </c>
      <c r="M267" s="110">
        <v>5.7267171028226773</v>
      </c>
      <c r="N267" s="110">
        <v>5.5200949238839616</v>
      </c>
      <c r="O267" s="110">
        <v>5.3881207673773845</v>
      </c>
      <c r="P267" s="110">
        <v>5.1904598854154713</v>
      </c>
      <c r="Q267" s="110">
        <v>5.1857538174657796</v>
      </c>
      <c r="R267" s="110">
        <v>5.1660656449372482</v>
      </c>
      <c r="S267" s="110">
        <v>5.470904129417792</v>
      </c>
      <c r="T267" s="110">
        <v>5.5366263976102328</v>
      </c>
      <c r="U267" s="110">
        <v>5.4626500616351903</v>
      </c>
      <c r="V267" s="110">
        <v>5.5436681682796527</v>
      </c>
      <c r="W267" s="110">
        <v>5.5342802309118051</v>
      </c>
      <c r="X267" s="110">
        <v>5.4973634687646955</v>
      </c>
      <c r="Y267" s="110">
        <v>5.189188520257753</v>
      </c>
      <c r="DA267" s="60" t="s">
        <v>2953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28.685863958621876</v>
      </c>
      <c r="C269" s="118">
        <f t="shared" si="122"/>
        <v>28.839265947200843</v>
      </c>
      <c r="D269" s="118">
        <f t="shared" si="122"/>
        <v>28.819707107963424</v>
      </c>
      <c r="E269" s="118">
        <f t="shared" si="122"/>
        <v>29.245393257937394</v>
      </c>
      <c r="F269" s="118">
        <f t="shared" si="122"/>
        <v>30.840194482325913</v>
      </c>
      <c r="G269" s="118">
        <f t="shared" si="122"/>
        <v>31.221337925648033</v>
      </c>
      <c r="H269" s="118">
        <f t="shared" si="122"/>
        <v>30.074367397938691</v>
      </c>
      <c r="I269" s="118">
        <f t="shared" si="122"/>
        <v>27.215230630667783</v>
      </c>
      <c r="J269" s="118">
        <f t="shared" si="122"/>
        <v>29.715192796252381</v>
      </c>
      <c r="K269" s="118">
        <f t="shared" si="122"/>
        <v>28.521034024385372</v>
      </c>
      <c r="L269" s="118">
        <f t="shared" si="122"/>
        <v>30.824021230789747</v>
      </c>
      <c r="M269" s="118">
        <f t="shared" si="122"/>
        <v>26.348527741101794</v>
      </c>
      <c r="N269" s="118">
        <f t="shared" si="122"/>
        <v>26.544968901711382</v>
      </c>
      <c r="O269" s="118">
        <f t="shared" si="122"/>
        <v>27.943007624532914</v>
      </c>
      <c r="P269" s="118">
        <f t="shared" si="122"/>
        <v>23.596867366682478</v>
      </c>
      <c r="Q269" s="118">
        <f t="shared" si="122"/>
        <v>23.174587442970523</v>
      </c>
      <c r="R269" s="118">
        <f t="shared" ref="R269:V269" si="123">R270+R273+R275+R284</f>
        <v>25.853237810418232</v>
      </c>
      <c r="S269" s="118">
        <f t="shared" si="123"/>
        <v>23.362256645362574</v>
      </c>
      <c r="T269" s="118">
        <f t="shared" si="123"/>
        <v>25.664652706382384</v>
      </c>
      <c r="U269" s="118">
        <f t="shared" si="123"/>
        <v>23.817577635426741</v>
      </c>
      <c r="V269" s="118">
        <f t="shared" si="123"/>
        <v>23.507907933975638</v>
      </c>
      <c r="W269" s="118">
        <f t="shared" ref="W269:Y269" si="124">W270+W273+W275+W284</f>
        <v>25.190188713679074</v>
      </c>
      <c r="X269" s="118">
        <f t="shared" si="124"/>
        <v>23.859837938640009</v>
      </c>
      <c r="Y269" s="118">
        <f t="shared" si="124"/>
        <v>20.35149832162551</v>
      </c>
      <c r="DA269" s="129" t="s">
        <v>3104</v>
      </c>
    </row>
    <row r="270" spans="1:105" ht="12" customHeight="1" x14ac:dyDescent="0.25">
      <c r="A270" s="121" t="s">
        <v>57</v>
      </c>
      <c r="B270" s="123">
        <f t="shared" ref="B270:Q270" si="125">SUM(B271:B272)</f>
        <v>25.578955549008693</v>
      </c>
      <c r="C270" s="123">
        <f t="shared" si="125"/>
        <v>25.849647222994943</v>
      </c>
      <c r="D270" s="123">
        <f t="shared" si="125"/>
        <v>25.907314822190923</v>
      </c>
      <c r="E270" s="123">
        <f t="shared" si="125"/>
        <v>26.431262378721833</v>
      </c>
      <c r="F270" s="123">
        <f t="shared" si="125"/>
        <v>28.002203744208817</v>
      </c>
      <c r="G270" s="123">
        <f t="shared" si="125"/>
        <v>28.687095944611169</v>
      </c>
      <c r="H270" s="123">
        <f t="shared" si="125"/>
        <v>27.894817143430235</v>
      </c>
      <c r="I270" s="123">
        <f t="shared" si="125"/>
        <v>25.298004093416626</v>
      </c>
      <c r="J270" s="123">
        <f t="shared" si="125"/>
        <v>27.918716012379356</v>
      </c>
      <c r="K270" s="123">
        <f t="shared" si="125"/>
        <v>26.817832865451965</v>
      </c>
      <c r="L270" s="123">
        <f t="shared" si="125"/>
        <v>29.150707816203685</v>
      </c>
      <c r="M270" s="123">
        <f t="shared" si="125"/>
        <v>24.703797534247364</v>
      </c>
      <c r="N270" s="123">
        <f t="shared" si="125"/>
        <v>25.050663106769836</v>
      </c>
      <c r="O270" s="123">
        <f t="shared" si="125"/>
        <v>26.509238720049257</v>
      </c>
      <c r="P270" s="123">
        <f t="shared" si="125"/>
        <v>22.206644510259384</v>
      </c>
      <c r="Q270" s="123">
        <f t="shared" si="125"/>
        <v>21.853192047162896</v>
      </c>
      <c r="R270" s="123">
        <f t="shared" ref="R270:V270" si="126">SUM(R271:R272)</f>
        <v>24.506016579308771</v>
      </c>
      <c r="S270" s="123">
        <f t="shared" si="126"/>
        <v>22.020870280179285</v>
      </c>
      <c r="T270" s="123">
        <f t="shared" si="126"/>
        <v>24.317015311882759</v>
      </c>
      <c r="U270" s="123">
        <f t="shared" si="126"/>
        <v>22.592696233289818</v>
      </c>
      <c r="V270" s="123">
        <f t="shared" si="126"/>
        <v>22.325042571964484</v>
      </c>
      <c r="W270" s="123">
        <f t="shared" ref="W270:Y270" si="127">SUM(W271:W272)</f>
        <v>24.060684475271195</v>
      </c>
      <c r="X270" s="123">
        <f t="shared" si="127"/>
        <v>22.730723908858462</v>
      </c>
      <c r="Y270" s="123">
        <f t="shared" si="127"/>
        <v>19.370773961984398</v>
      </c>
      <c r="DA270" s="130" t="s">
        <v>3105</v>
      </c>
    </row>
    <row r="271" spans="1:105" ht="12" customHeight="1" x14ac:dyDescent="0.25">
      <c r="A271" s="97" t="s">
        <v>74</v>
      </c>
      <c r="B271" s="99">
        <v>25.578955549008693</v>
      </c>
      <c r="C271" s="99">
        <v>25.849647222994943</v>
      </c>
      <c r="D271" s="99">
        <v>25.907314822190923</v>
      </c>
      <c r="E271" s="99">
        <v>26.431262378721833</v>
      </c>
      <c r="F271" s="99">
        <v>28.002203744208817</v>
      </c>
      <c r="G271" s="99">
        <v>28.687095944611169</v>
      </c>
      <c r="H271" s="99">
        <v>27.894817143430235</v>
      </c>
      <c r="I271" s="99">
        <v>25.298004093416626</v>
      </c>
      <c r="J271" s="99">
        <v>27.918716012379356</v>
      </c>
      <c r="K271" s="99">
        <v>26.817832865451965</v>
      </c>
      <c r="L271" s="99">
        <v>29.150707816203685</v>
      </c>
      <c r="M271" s="99">
        <v>24.703797534247364</v>
      </c>
      <c r="N271" s="99">
        <v>25.050663106769836</v>
      </c>
      <c r="O271" s="99">
        <v>26.509238720049257</v>
      </c>
      <c r="P271" s="99">
        <v>22.206644510259384</v>
      </c>
      <c r="Q271" s="99">
        <v>21.853192047162896</v>
      </c>
      <c r="R271" s="99">
        <v>24.506016579308771</v>
      </c>
      <c r="S271" s="99">
        <v>22.020870280179285</v>
      </c>
      <c r="T271" s="99">
        <v>24.317015311882759</v>
      </c>
      <c r="U271" s="99">
        <v>22.592696233289818</v>
      </c>
      <c r="V271" s="99">
        <v>22.325042571964484</v>
      </c>
      <c r="W271" s="99">
        <v>24.060684475271195</v>
      </c>
      <c r="X271" s="99">
        <v>22.730723908858462</v>
      </c>
      <c r="Y271" s="99">
        <v>19.370773961984398</v>
      </c>
      <c r="DA271" s="63" t="s">
        <v>3106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3107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3108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3109</v>
      </c>
    </row>
    <row r="275" spans="1:105" ht="12" customHeight="1" x14ac:dyDescent="0.25">
      <c r="A275" s="121" t="s">
        <v>55</v>
      </c>
      <c r="B275" s="123">
        <v>2.1816669829684461</v>
      </c>
      <c r="C275" s="123">
        <v>2.0881424505165955</v>
      </c>
      <c r="D275" s="123">
        <v>2.0033283600443901</v>
      </c>
      <c r="E275" s="123">
        <v>1.8837618286436157</v>
      </c>
      <c r="F275" s="123">
        <v>1.9066888835302156</v>
      </c>
      <c r="G275" s="123">
        <v>1.6968835805785281</v>
      </c>
      <c r="H275" s="123">
        <v>1.4441933583057278</v>
      </c>
      <c r="I275" s="123">
        <v>1.2515781102784511</v>
      </c>
      <c r="J275" s="123">
        <v>1.1726690929444716</v>
      </c>
      <c r="K275" s="123">
        <v>1.1030238088495938</v>
      </c>
      <c r="L275" s="123">
        <v>1.0885294839259321</v>
      </c>
      <c r="M275" s="123">
        <v>1.07138411860661</v>
      </c>
      <c r="N275" s="123">
        <v>0.96148709311048264</v>
      </c>
      <c r="O275" s="123">
        <v>0.91614998001224091</v>
      </c>
      <c r="P275" s="123">
        <v>0.88490894057827096</v>
      </c>
      <c r="Q275" s="123">
        <v>0.84024473137282785</v>
      </c>
      <c r="R275" s="123">
        <v>0.88097292710587982</v>
      </c>
      <c r="S275" s="123">
        <v>0.87192988777866609</v>
      </c>
      <c r="T275" s="123">
        <v>0.89319580753910666</v>
      </c>
      <c r="U275" s="123">
        <v>0.80641714500214867</v>
      </c>
      <c r="V275" s="123">
        <v>0.77753923297967475</v>
      </c>
      <c r="W275" s="123">
        <v>0.74261434573344998</v>
      </c>
      <c r="X275" s="123">
        <v>0.75329140733229127</v>
      </c>
      <c r="Y275" s="123">
        <v>0.63013391699223953</v>
      </c>
      <c r="DA275" s="130" t="s">
        <v>3110</v>
      </c>
    </row>
    <row r="276" spans="1:105" ht="12" customHeight="1" x14ac:dyDescent="0.25">
      <c r="A276" s="97" t="s">
        <v>141</v>
      </c>
      <c r="B276" s="99">
        <v>4.0972970164981568</v>
      </c>
      <c r="C276" s="99">
        <v>4.0662839016507064</v>
      </c>
      <c r="D276" s="99">
        <v>4.0285989834372309</v>
      </c>
      <c r="E276" s="99">
        <v>3.8532400134508231</v>
      </c>
      <c r="F276" s="99">
        <v>4.0208479217736111</v>
      </c>
      <c r="G276" s="99">
        <v>3.9436155491478684</v>
      </c>
      <c r="H276" s="99">
        <v>3.8210560448952888</v>
      </c>
      <c r="I276" s="99">
        <v>3.7038502316415176</v>
      </c>
      <c r="J276" s="99">
        <v>3.716075845610836</v>
      </c>
      <c r="K276" s="99">
        <v>3.6998055302460995</v>
      </c>
      <c r="L276" s="99">
        <v>3.9104517531302347</v>
      </c>
      <c r="M276" s="99">
        <v>4.0795605153386267</v>
      </c>
      <c r="N276" s="99">
        <v>3.9044878252473452</v>
      </c>
      <c r="O276" s="99">
        <v>3.8362713026244677</v>
      </c>
      <c r="P276" s="99">
        <v>3.7432143557703332</v>
      </c>
      <c r="Q276" s="99">
        <v>3.538952862542422</v>
      </c>
      <c r="R276" s="99">
        <v>3.6919108480499476</v>
      </c>
      <c r="S276" s="99">
        <v>3.6390425002090843</v>
      </c>
      <c r="T276" s="99">
        <v>3.7681108775665182</v>
      </c>
      <c r="U276" s="99">
        <v>3.5304604504927806</v>
      </c>
      <c r="V276" s="99">
        <v>3.4341549363913848</v>
      </c>
      <c r="W276" s="99">
        <v>3.2504433007648217</v>
      </c>
      <c r="X276" s="99">
        <v>3.2228794624952362</v>
      </c>
      <c r="Y276" s="99">
        <v>2.6830099810126766</v>
      </c>
      <c r="DA276" s="63" t="s">
        <v>3111</v>
      </c>
    </row>
    <row r="277" spans="1:105" ht="12" customHeight="1" x14ac:dyDescent="0.25">
      <c r="A277" s="97" t="s">
        <v>140</v>
      </c>
      <c r="B277" s="99">
        <v>0.66925814256683624</v>
      </c>
      <c r="C277" s="99">
        <v>0.82923545860275216</v>
      </c>
      <c r="D277" s="99">
        <v>0.7278722242162099</v>
      </c>
      <c r="E277" s="99">
        <v>0.62816862948716756</v>
      </c>
      <c r="F277" s="99">
        <v>0.67023499191197444</v>
      </c>
      <c r="G277" s="99">
        <v>0.70910477332722877</v>
      </c>
      <c r="H277" s="99">
        <v>0.72588092660386994</v>
      </c>
      <c r="I277" s="99">
        <v>0.65366019674484011</v>
      </c>
      <c r="J277" s="99">
        <v>0.65052514344702927</v>
      </c>
      <c r="K277" s="99">
        <v>0.64387756549413544</v>
      </c>
      <c r="L277" s="99">
        <v>0.64868094460319004</v>
      </c>
      <c r="M277" s="99">
        <v>0.65854441249079376</v>
      </c>
      <c r="N277" s="99">
        <v>0.54030155774390098</v>
      </c>
      <c r="O277" s="99">
        <v>0.46125008305397108</v>
      </c>
      <c r="P277" s="99">
        <v>0.58521513161847172</v>
      </c>
      <c r="Q277" s="99">
        <v>0.49606485500555614</v>
      </c>
      <c r="R277" s="99">
        <v>0.63755124615325609</v>
      </c>
      <c r="S277" s="99">
        <v>0.62732771450438374</v>
      </c>
      <c r="T277" s="99">
        <v>0.68604014393591173</v>
      </c>
      <c r="U277" s="99">
        <v>0.622657464586577</v>
      </c>
      <c r="V277" s="99">
        <v>0.65378231738672177</v>
      </c>
      <c r="W277" s="99">
        <v>0.65017565493747553</v>
      </c>
      <c r="X277" s="99">
        <v>0.54566655884005177</v>
      </c>
      <c r="Y277" s="99">
        <v>0.46874882425545655</v>
      </c>
      <c r="DA277" s="63" t="s">
        <v>3112</v>
      </c>
    </row>
    <row r="278" spans="1:105" ht="12" customHeight="1" x14ac:dyDescent="0.25">
      <c r="A278" s="100" t="s">
        <v>50</v>
      </c>
      <c r="B278" s="102">
        <v>0.66925814256683624</v>
      </c>
      <c r="C278" s="102">
        <v>0.82923545860275216</v>
      </c>
      <c r="D278" s="102">
        <v>0.7278722242162099</v>
      </c>
      <c r="E278" s="102">
        <v>0.62816862948716756</v>
      </c>
      <c r="F278" s="102">
        <v>0.67023499191197444</v>
      </c>
      <c r="G278" s="102">
        <v>0.70910477332722877</v>
      </c>
      <c r="H278" s="102">
        <v>0.72588092660386994</v>
      </c>
      <c r="I278" s="102">
        <v>0.65366019674484011</v>
      </c>
      <c r="J278" s="102">
        <v>0.65052514344702927</v>
      </c>
      <c r="K278" s="102">
        <v>0.64387756549413544</v>
      </c>
      <c r="L278" s="102">
        <v>0.64868094460319004</v>
      </c>
      <c r="M278" s="102">
        <v>0.65854441249079376</v>
      </c>
      <c r="N278" s="102">
        <v>0.54030155774390098</v>
      </c>
      <c r="O278" s="102">
        <v>0.46125008305397108</v>
      </c>
      <c r="P278" s="102">
        <v>0.58521513161847172</v>
      </c>
      <c r="Q278" s="102">
        <v>0.49606485500555614</v>
      </c>
      <c r="R278" s="102">
        <v>0.63755124615325609</v>
      </c>
      <c r="S278" s="102">
        <v>0.62732771450438374</v>
      </c>
      <c r="T278" s="102">
        <v>0.68604014393591173</v>
      </c>
      <c r="U278" s="102">
        <v>0.622657464586577</v>
      </c>
      <c r="V278" s="102">
        <v>0.65378231738672177</v>
      </c>
      <c r="W278" s="102">
        <v>0.65017565493747553</v>
      </c>
      <c r="X278" s="102">
        <v>0.54566655884005177</v>
      </c>
      <c r="Y278" s="102">
        <v>0.46874882425545655</v>
      </c>
      <c r="DA278" s="131" t="s">
        <v>3113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3114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3115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3116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3117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3118</v>
      </c>
    </row>
    <row r="284" spans="1:105" ht="12" customHeight="1" x14ac:dyDescent="0.25">
      <c r="A284" s="121" t="s">
        <v>54</v>
      </c>
      <c r="B284" s="123">
        <v>0.92524142664473497</v>
      </c>
      <c r="C284" s="123">
        <v>0.90147627368930316</v>
      </c>
      <c r="D284" s="123">
        <v>0.90906392572811279</v>
      </c>
      <c r="E284" s="123">
        <v>0.93036905057194752</v>
      </c>
      <c r="F284" s="123">
        <v>0.93130185458688208</v>
      </c>
      <c r="G284" s="123">
        <v>0.83735840045833576</v>
      </c>
      <c r="H284" s="123">
        <v>0.73535689620272826</v>
      </c>
      <c r="I284" s="123">
        <v>0.66564842697270532</v>
      </c>
      <c r="J284" s="123">
        <v>0.62380769092855526</v>
      </c>
      <c r="K284" s="123">
        <v>0.60017735008380946</v>
      </c>
      <c r="L284" s="123">
        <v>0.58478393066013001</v>
      </c>
      <c r="M284" s="123">
        <v>0.57334608824782096</v>
      </c>
      <c r="N284" s="123">
        <v>0.53281870183106617</v>
      </c>
      <c r="O284" s="123">
        <v>0.517618924471417</v>
      </c>
      <c r="P284" s="123">
        <v>0.50531391584482377</v>
      </c>
      <c r="Q284" s="123">
        <v>0.48115066443480131</v>
      </c>
      <c r="R284" s="123">
        <v>0.46624830400358186</v>
      </c>
      <c r="S284" s="123">
        <v>0.46945647740462376</v>
      </c>
      <c r="T284" s="123">
        <v>0.4544415869605179</v>
      </c>
      <c r="U284" s="123">
        <v>0.41846425713477459</v>
      </c>
      <c r="V284" s="123">
        <v>0.40532612903148046</v>
      </c>
      <c r="W284" s="123">
        <v>0.38688989267442997</v>
      </c>
      <c r="X284" s="123">
        <v>0.3758226224492574</v>
      </c>
      <c r="Y284" s="123">
        <v>0.35059044264887362</v>
      </c>
      <c r="DA284" s="130" t="s">
        <v>3119</v>
      </c>
    </row>
    <row r="285" spans="1:105" ht="12" customHeight="1" x14ac:dyDescent="0.25">
      <c r="A285" s="97" t="s">
        <v>50</v>
      </c>
      <c r="B285" s="99">
        <v>2.6578504247529855</v>
      </c>
      <c r="C285" s="99">
        <v>2.6479528658461389</v>
      </c>
      <c r="D285" s="99">
        <v>2.7116273188287177</v>
      </c>
      <c r="E285" s="99">
        <v>2.8195224350558852</v>
      </c>
      <c r="F285" s="99">
        <v>2.8973948018445523</v>
      </c>
      <c r="G285" s="99">
        <v>2.7571502799234966</v>
      </c>
      <c r="H285" s="99">
        <v>2.6345695972290746</v>
      </c>
      <c r="I285" s="99">
        <v>2.5125636727876448</v>
      </c>
      <c r="J285" s="99">
        <v>2.3659918193919829</v>
      </c>
      <c r="K285" s="99">
        <v>2.310301693810938</v>
      </c>
      <c r="L285" s="99">
        <v>2.3050315728881388</v>
      </c>
      <c r="M285" s="99">
        <v>2.295615549351476</v>
      </c>
      <c r="N285" s="99">
        <v>2.1334285875841603</v>
      </c>
      <c r="O285" s="99">
        <v>2.096051269124525</v>
      </c>
      <c r="P285" s="99">
        <v>2.0578663274062512</v>
      </c>
      <c r="Q285" s="99">
        <v>2.0195165135447315</v>
      </c>
      <c r="R285" s="99">
        <v>2.0330917225362013</v>
      </c>
      <c r="S285" s="99">
        <v>2.1433134198066077</v>
      </c>
      <c r="T285" s="99">
        <v>2.1891206689295584</v>
      </c>
      <c r="U285" s="99">
        <v>2.1213966630892482</v>
      </c>
      <c r="V285" s="99">
        <v>2.1289293061635317</v>
      </c>
      <c r="W285" s="99">
        <v>2.0441108249323716</v>
      </c>
      <c r="X285" s="99">
        <v>1.9558350010235936</v>
      </c>
      <c r="Y285" s="99">
        <v>1.7580218597199824</v>
      </c>
      <c r="DA285" s="63" t="s">
        <v>3120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3121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76.25306854164775</v>
      </c>
      <c r="D290" s="117">
        <f t="shared" si="129"/>
        <v>78.704860161807872</v>
      </c>
      <c r="E290" s="117">
        <f t="shared" si="129"/>
        <v>81.688720093094886</v>
      </c>
      <c r="F290" s="117">
        <f t="shared" si="129"/>
        <v>109.62781689121209</v>
      </c>
      <c r="G290" s="117">
        <f t="shared" si="129"/>
        <v>114.6747985408247</v>
      </c>
      <c r="H290" s="117">
        <f t="shared" si="129"/>
        <v>120.3051180632299</v>
      </c>
      <c r="I290" s="117">
        <f t="shared" si="129"/>
        <v>115.87433410570198</v>
      </c>
      <c r="J290" s="117">
        <f t="shared" si="129"/>
        <v>127.41893245346449</v>
      </c>
      <c r="K290" s="117">
        <f t="shared" si="129"/>
        <v>91.32255205291716</v>
      </c>
      <c r="L290" s="117">
        <f t="shared" si="129"/>
        <v>99.361916577854515</v>
      </c>
      <c r="M290" s="117">
        <f t="shared" si="129"/>
        <v>86.634864364414526</v>
      </c>
      <c r="N290" s="117">
        <f t="shared" si="129"/>
        <v>102.18998742037017</v>
      </c>
      <c r="O290" s="117">
        <f t="shared" si="129"/>
        <v>91.533594770959596</v>
      </c>
      <c r="P290" s="117">
        <f t="shared" si="129"/>
        <v>34.355515685256165</v>
      </c>
      <c r="Q290" s="117">
        <f t="shared" si="129"/>
        <v>40.904648803542521</v>
      </c>
      <c r="R290" s="117">
        <f t="shared" ref="R290:V290" si="130">R291+R294+R296+R305</f>
        <v>55.885215569992141</v>
      </c>
      <c r="S290" s="117">
        <f t="shared" si="130"/>
        <v>50.505497763997958</v>
      </c>
      <c r="T290" s="117">
        <f t="shared" si="130"/>
        <v>57.712922114981147</v>
      </c>
      <c r="U290" s="117">
        <f t="shared" si="130"/>
        <v>49.454092100659416</v>
      </c>
      <c r="V290" s="117">
        <f t="shared" si="130"/>
        <v>55.060156844028626</v>
      </c>
      <c r="W290" s="117">
        <f t="shared" ref="W290:Y290" si="131">W291+W294+W296+W305</f>
        <v>53.113115826577221</v>
      </c>
      <c r="X290" s="117">
        <f t="shared" si="131"/>
        <v>63.866750939853027</v>
      </c>
      <c r="Y290" s="117">
        <f t="shared" si="131"/>
        <v>46.127376670280015</v>
      </c>
      <c r="DA290" s="129" t="s">
        <v>3272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62.124236708550683</v>
      </c>
      <c r="D291" s="122">
        <f t="shared" si="132"/>
        <v>61.761589392368514</v>
      </c>
      <c r="E291" s="122">
        <f t="shared" si="132"/>
        <v>63.268269935293858</v>
      </c>
      <c r="F291" s="122">
        <f t="shared" si="132"/>
        <v>87.777862639186736</v>
      </c>
      <c r="G291" s="122">
        <f t="shared" si="132"/>
        <v>94.165304067500387</v>
      </c>
      <c r="H291" s="122">
        <f t="shared" si="132"/>
        <v>97.835399215959072</v>
      </c>
      <c r="I291" s="122">
        <f t="shared" si="132"/>
        <v>92.745738456390967</v>
      </c>
      <c r="J291" s="122">
        <f t="shared" si="132"/>
        <v>102.40819196414786</v>
      </c>
      <c r="K291" s="122">
        <f t="shared" si="132"/>
        <v>73.682197464928223</v>
      </c>
      <c r="L291" s="122">
        <f t="shared" si="132"/>
        <v>80.352288158644967</v>
      </c>
      <c r="M291" s="122">
        <f t="shared" si="132"/>
        <v>66.733052513413426</v>
      </c>
      <c r="N291" s="122">
        <f t="shared" si="132"/>
        <v>79.054300977395201</v>
      </c>
      <c r="O291" s="122">
        <f t="shared" si="132"/>
        <v>72.67649974860619</v>
      </c>
      <c r="P291" s="122">
        <f t="shared" si="132"/>
        <v>27.19103268262965</v>
      </c>
      <c r="Q291" s="122">
        <f t="shared" si="132"/>
        <v>31.451149161107541</v>
      </c>
      <c r="R291" s="122">
        <f t="shared" ref="R291:V291" si="133">SUM(R292:R293)</f>
        <v>43.562377847783011</v>
      </c>
      <c r="S291" s="122">
        <f t="shared" si="133"/>
        <v>36.970368214474348</v>
      </c>
      <c r="T291" s="122">
        <f t="shared" si="133"/>
        <v>43.102026776884536</v>
      </c>
      <c r="U291" s="122">
        <f t="shared" si="133"/>
        <v>36.728027237325541</v>
      </c>
      <c r="V291" s="122">
        <f t="shared" si="133"/>
        <v>40.499386244959169</v>
      </c>
      <c r="W291" s="122">
        <f t="shared" ref="W291:Y291" si="134">SUM(W292:W293)</f>
        <v>38.972173244593328</v>
      </c>
      <c r="X291" s="122">
        <f t="shared" si="134"/>
        <v>45.649932195156829</v>
      </c>
      <c r="Y291" s="122">
        <f t="shared" si="134"/>
        <v>32.349758700492075</v>
      </c>
      <c r="DA291" s="130" t="s">
        <v>3273</v>
      </c>
    </row>
    <row r="292" spans="1:105" ht="12" customHeight="1" x14ac:dyDescent="0.25">
      <c r="A292" s="97" t="s">
        <v>74</v>
      </c>
      <c r="B292" s="98"/>
      <c r="C292" s="98">
        <v>61.312827241527444</v>
      </c>
      <c r="D292" s="98">
        <v>60.996812614829153</v>
      </c>
      <c r="E292" s="98">
        <v>62.539375270888165</v>
      </c>
      <c r="F292" s="98">
        <v>86.732087836736312</v>
      </c>
      <c r="G292" s="98">
        <v>93.029129123160757</v>
      </c>
      <c r="H292" s="98">
        <v>96.669448997688221</v>
      </c>
      <c r="I292" s="98">
        <v>91.681584259423985</v>
      </c>
      <c r="J292" s="98">
        <v>101.25009563223547</v>
      </c>
      <c r="K292" s="98">
        <v>72.832034766760657</v>
      </c>
      <c r="L292" s="98">
        <v>79.404468983986632</v>
      </c>
      <c r="M292" s="98">
        <v>65.958083048709923</v>
      </c>
      <c r="N292" s="98">
        <v>78.149708586058978</v>
      </c>
      <c r="O292" s="98">
        <v>71.760094995917441</v>
      </c>
      <c r="P292" s="98">
        <v>26.814625940482106</v>
      </c>
      <c r="Q292" s="98">
        <v>31.021356048857029</v>
      </c>
      <c r="R292" s="98">
        <v>42.955745632310297</v>
      </c>
      <c r="S292" s="98">
        <v>36.469043524633868</v>
      </c>
      <c r="T292" s="98">
        <v>42.510324652127068</v>
      </c>
      <c r="U292" s="98">
        <v>36.222104727620348</v>
      </c>
      <c r="V292" s="98">
        <v>39.955381459368105</v>
      </c>
      <c r="W292" s="98">
        <v>38.431177345500579</v>
      </c>
      <c r="X292" s="98">
        <v>45.010399137401272</v>
      </c>
      <c r="Y292" s="98">
        <v>31.893589646203363</v>
      </c>
      <c r="DA292" s="63" t="s">
        <v>3274</v>
      </c>
    </row>
    <row r="293" spans="1:105" ht="12" customHeight="1" x14ac:dyDescent="0.25">
      <c r="A293" s="97" t="s">
        <v>53</v>
      </c>
      <c r="B293" s="98"/>
      <c r="C293" s="98">
        <v>0.81140946702323702</v>
      </c>
      <c r="D293" s="98">
        <v>0.76477677753935835</v>
      </c>
      <c r="E293" s="98">
        <v>0.72889466440569251</v>
      </c>
      <c r="F293" s="98">
        <v>1.0457748024504265</v>
      </c>
      <c r="G293" s="98">
        <v>1.1361749443396336</v>
      </c>
      <c r="H293" s="98">
        <v>1.1659502182708557</v>
      </c>
      <c r="I293" s="98">
        <v>1.0641541969669817</v>
      </c>
      <c r="J293" s="98">
        <v>1.1580963319123905</v>
      </c>
      <c r="K293" s="98">
        <v>0.85016269816756429</v>
      </c>
      <c r="L293" s="98">
        <v>0.94781917465833021</v>
      </c>
      <c r="M293" s="98">
        <v>0.77496946470350037</v>
      </c>
      <c r="N293" s="98">
        <v>0.90459239133622849</v>
      </c>
      <c r="O293" s="98">
        <v>0.91640475268874744</v>
      </c>
      <c r="P293" s="98">
        <v>0.37640674214754438</v>
      </c>
      <c r="Q293" s="98">
        <v>0.4297931122505097</v>
      </c>
      <c r="R293" s="98">
        <v>0.6066322154727124</v>
      </c>
      <c r="S293" s="98">
        <v>0.50132468984048162</v>
      </c>
      <c r="T293" s="98">
        <v>0.59170212475746931</v>
      </c>
      <c r="U293" s="98">
        <v>0.50592250970519481</v>
      </c>
      <c r="V293" s="98">
        <v>0.54400478559106635</v>
      </c>
      <c r="W293" s="98">
        <v>0.54099589909275203</v>
      </c>
      <c r="X293" s="98">
        <v>0.63953305775555414</v>
      </c>
      <c r="Y293" s="98">
        <v>0.45616905428871024</v>
      </c>
      <c r="DA293" s="63" t="s">
        <v>3275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0.18846367081726073</v>
      </c>
      <c r="D294" s="122">
        <f t="shared" si="135"/>
        <v>0.34933443495176558</v>
      </c>
      <c r="E294" s="122">
        <f t="shared" si="135"/>
        <v>0.97034031948764721</v>
      </c>
      <c r="F294" s="122">
        <f t="shared" si="135"/>
        <v>0.82943394136972304</v>
      </c>
      <c r="G294" s="122">
        <f t="shared" si="135"/>
        <v>0.90597270871974145</v>
      </c>
      <c r="H294" s="122">
        <f t="shared" si="135"/>
        <v>0.62659146767447704</v>
      </c>
      <c r="I294" s="122">
        <f t="shared" si="135"/>
        <v>0.68856602762875385</v>
      </c>
      <c r="J294" s="122">
        <f t="shared" si="135"/>
        <v>0.98856491915361855</v>
      </c>
      <c r="K294" s="122">
        <f t="shared" si="135"/>
        <v>0.70577824286012747</v>
      </c>
      <c r="L294" s="122">
        <f t="shared" si="135"/>
        <v>0.70952157072237709</v>
      </c>
      <c r="M294" s="122">
        <f t="shared" si="135"/>
        <v>0.60600641033641778</v>
      </c>
      <c r="N294" s="122">
        <f t="shared" si="135"/>
        <v>1.0670349698903352</v>
      </c>
      <c r="O294" s="122">
        <f t="shared" si="135"/>
        <v>0.48532680689697788</v>
      </c>
      <c r="P294" s="122">
        <f t="shared" si="135"/>
        <v>0.10893869401400302</v>
      </c>
      <c r="Q294" s="122">
        <f t="shared" si="135"/>
        <v>9.076792167165143E-2</v>
      </c>
      <c r="R294" s="122">
        <f t="shared" si="135"/>
        <v>0.17215160417470227</v>
      </c>
      <c r="S294" s="122">
        <f t="shared" si="135"/>
        <v>0.23966786266851653</v>
      </c>
      <c r="T294" s="122">
        <f t="shared" si="135"/>
        <v>0.3181539728587876</v>
      </c>
      <c r="U294" s="122">
        <f t="shared" si="135"/>
        <v>0.2791424183635563</v>
      </c>
      <c r="V294" s="122">
        <f t="shared" si="135"/>
        <v>0.26052141318681632</v>
      </c>
      <c r="W294" s="122">
        <f t="shared" si="135"/>
        <v>0.32171461442101679</v>
      </c>
      <c r="X294" s="122">
        <f t="shared" si="135"/>
        <v>0.518632669854034</v>
      </c>
      <c r="Y294" s="122">
        <f t="shared" si="135"/>
        <v>0.59634612932914854</v>
      </c>
      <c r="DA294" s="130" t="s">
        <v>3276</v>
      </c>
    </row>
    <row r="295" spans="1:105" ht="12" customHeight="1" x14ac:dyDescent="0.25">
      <c r="A295" s="97" t="s">
        <v>53</v>
      </c>
      <c r="B295" s="98"/>
      <c r="C295" s="98">
        <v>0.18846367081726073</v>
      </c>
      <c r="D295" s="98">
        <v>0.34933443495176558</v>
      </c>
      <c r="E295" s="98">
        <v>0.97034031948764721</v>
      </c>
      <c r="F295" s="98">
        <v>0.82943394136972304</v>
      </c>
      <c r="G295" s="98">
        <v>0.90597270871974145</v>
      </c>
      <c r="H295" s="98">
        <v>0.62659146767447704</v>
      </c>
      <c r="I295" s="98">
        <v>0.68856602762875385</v>
      </c>
      <c r="J295" s="98">
        <v>0.98856491915361855</v>
      </c>
      <c r="K295" s="98">
        <v>0.70577824286012747</v>
      </c>
      <c r="L295" s="98">
        <v>0.70952157072237709</v>
      </c>
      <c r="M295" s="98">
        <v>0.60600641033641778</v>
      </c>
      <c r="N295" s="98">
        <v>1.0670349698903352</v>
      </c>
      <c r="O295" s="98">
        <v>0.48532680689697788</v>
      </c>
      <c r="P295" s="98">
        <v>0.10893869401400302</v>
      </c>
      <c r="Q295" s="98">
        <v>9.076792167165143E-2</v>
      </c>
      <c r="R295" s="98">
        <v>0.17215160417470227</v>
      </c>
      <c r="S295" s="98">
        <v>0.23966786266851653</v>
      </c>
      <c r="T295" s="98">
        <v>0.3181539728587876</v>
      </c>
      <c r="U295" s="98">
        <v>0.2791424183635563</v>
      </c>
      <c r="V295" s="98">
        <v>0.26052141318681632</v>
      </c>
      <c r="W295" s="98">
        <v>0.32171461442101679</v>
      </c>
      <c r="X295" s="98">
        <v>0.518632669854034</v>
      </c>
      <c r="Y295" s="98">
        <v>0.59634612932914854</v>
      </c>
      <c r="DA295" s="63" t="s">
        <v>3277</v>
      </c>
    </row>
    <row r="296" spans="1:105" ht="12" customHeight="1" x14ac:dyDescent="0.25">
      <c r="A296" s="121" t="s">
        <v>55</v>
      </c>
      <c r="B296" s="122"/>
      <c r="C296" s="122">
        <v>8.5507665133836905</v>
      </c>
      <c r="D296" s="122">
        <v>10.21508164443309</v>
      </c>
      <c r="E296" s="122">
        <v>10.584830411235764</v>
      </c>
      <c r="F296" s="122">
        <v>13.573248942093528</v>
      </c>
      <c r="G296" s="122">
        <v>13.438773805573806</v>
      </c>
      <c r="H296" s="122">
        <v>14.590227041627413</v>
      </c>
      <c r="I296" s="122">
        <v>14.701681091859568</v>
      </c>
      <c r="J296" s="122">
        <v>15.709081832108927</v>
      </c>
      <c r="K296" s="122">
        <v>11.451122262363155</v>
      </c>
      <c r="L296" s="122">
        <v>12.490253629184297</v>
      </c>
      <c r="M296" s="122">
        <v>13.200210044690589</v>
      </c>
      <c r="N296" s="122">
        <v>14.832019196255544</v>
      </c>
      <c r="O296" s="122">
        <v>12.585338103155339</v>
      </c>
      <c r="P296" s="122">
        <v>5.1094848315874408</v>
      </c>
      <c r="Q296" s="122">
        <v>6.5361058843413238</v>
      </c>
      <c r="R296" s="122">
        <v>8.5940598210051871</v>
      </c>
      <c r="S296" s="122">
        <v>9.1727072687435118</v>
      </c>
      <c r="T296" s="122">
        <v>10.074563321405895</v>
      </c>
      <c r="U296" s="122">
        <v>8.737094020240324</v>
      </c>
      <c r="V296" s="122">
        <v>9.8964859529074296</v>
      </c>
      <c r="W296" s="122">
        <v>9.3234508116553734</v>
      </c>
      <c r="X296" s="122">
        <v>11.522601687604849</v>
      </c>
      <c r="Y296" s="122">
        <v>8.4375656852488365</v>
      </c>
      <c r="DA296" s="130" t="s">
        <v>3278</v>
      </c>
    </row>
    <row r="297" spans="1:105" ht="12" customHeight="1" x14ac:dyDescent="0.25">
      <c r="A297" s="97" t="s">
        <v>141</v>
      </c>
      <c r="B297" s="98"/>
      <c r="C297" s="98">
        <v>2.6891696890202104</v>
      </c>
      <c r="D297" s="98">
        <v>3.867375527934767</v>
      </c>
      <c r="E297" s="98">
        <v>4.9775166281845324</v>
      </c>
      <c r="F297" s="98">
        <v>6.0317287001819579</v>
      </c>
      <c r="G297" s="98">
        <v>3.5611189503816338</v>
      </c>
      <c r="H297" s="98">
        <v>3.6881819091048365</v>
      </c>
      <c r="I297" s="98">
        <v>3.0572324938132223</v>
      </c>
      <c r="J297" s="98">
        <v>3.8422631255018351</v>
      </c>
      <c r="K297" s="98">
        <v>2.875697160907047</v>
      </c>
      <c r="L297" s="98">
        <v>2.8116253421353541</v>
      </c>
      <c r="M297" s="98">
        <v>3.576750140702385</v>
      </c>
      <c r="N297" s="98">
        <v>3.5794646018565679</v>
      </c>
      <c r="O297" s="98">
        <v>2.6485587227652347</v>
      </c>
      <c r="P297" s="98">
        <v>0.52142229326114975</v>
      </c>
      <c r="Q297" s="98">
        <v>1.2233325233909949</v>
      </c>
      <c r="R297" s="98">
        <v>1.5827644012299489</v>
      </c>
      <c r="S297" s="98">
        <v>1.9997944155339449</v>
      </c>
      <c r="T297" s="98">
        <v>2.1521587353569185</v>
      </c>
      <c r="U297" s="98">
        <v>1.484138738884808</v>
      </c>
      <c r="V297" s="98">
        <v>1.9657473135544092</v>
      </c>
      <c r="W297" s="98">
        <v>2.0178428902002139</v>
      </c>
      <c r="X297" s="98">
        <v>3.0996742925017786</v>
      </c>
      <c r="Y297" s="98">
        <v>2.0725985883298419</v>
      </c>
      <c r="DA297" s="63" t="s">
        <v>3279</v>
      </c>
    </row>
    <row r="298" spans="1:105" ht="12" customHeight="1" x14ac:dyDescent="0.25">
      <c r="A298" s="97" t="s">
        <v>140</v>
      </c>
      <c r="B298" s="98"/>
      <c r="C298" s="98">
        <v>1.1675441727955241E-2</v>
      </c>
      <c r="D298" s="98">
        <v>1.0209151816768035E-2</v>
      </c>
      <c r="E298" s="98">
        <v>3.3232359788612373E-2</v>
      </c>
      <c r="F298" s="98">
        <v>1.5255174617216262E-2</v>
      </c>
      <c r="G298" s="98">
        <v>4.162701091354153E-3</v>
      </c>
      <c r="H298" s="98">
        <v>5.0352157604369677E-3</v>
      </c>
      <c r="I298" s="98">
        <v>1.0951977331920229E-2</v>
      </c>
      <c r="J298" s="98">
        <v>2.2415556483553926E-2</v>
      </c>
      <c r="K298" s="98">
        <v>1.3325967714351706E-2</v>
      </c>
      <c r="L298" s="98">
        <v>1.6445248229886217E-2</v>
      </c>
      <c r="M298" s="98">
        <v>1.9623097181213883E-2</v>
      </c>
      <c r="N298" s="98">
        <v>3.2510173671869334E-2</v>
      </c>
      <c r="O298" s="98">
        <v>3.3355636931718974E-2</v>
      </c>
      <c r="P298" s="98">
        <v>1.376471256443121E-2</v>
      </c>
      <c r="Q298" s="98">
        <v>7.8687235523958923E-3</v>
      </c>
      <c r="R298" s="98">
        <v>1.7362789842413795E-2</v>
      </c>
      <c r="S298" s="98">
        <v>1.5086421790623805E-2</v>
      </c>
      <c r="T298" s="98">
        <v>2.4819681159974048E-2</v>
      </c>
      <c r="U298" s="98">
        <v>1.1537311766953698E-2</v>
      </c>
      <c r="V298" s="98">
        <v>2.0046585678502333E-2</v>
      </c>
      <c r="W298" s="98">
        <v>3.1802545557419834E-2</v>
      </c>
      <c r="X298" s="98">
        <v>7.4302210131419619E-2</v>
      </c>
      <c r="Y298" s="98">
        <v>1.4332734522452208E-2</v>
      </c>
      <c r="DA298" s="63" t="s">
        <v>3280</v>
      </c>
    </row>
    <row r="299" spans="1:105" ht="12" customHeight="1" x14ac:dyDescent="0.25">
      <c r="A299" s="100" t="s">
        <v>50</v>
      </c>
      <c r="B299" s="101"/>
      <c r="C299" s="101">
        <v>3.5423626774251041E-3</v>
      </c>
      <c r="D299" s="101">
        <v>2.9528314606320147E-3</v>
      </c>
      <c r="E299" s="101">
        <v>7.9405922100192917E-3</v>
      </c>
      <c r="F299" s="101">
        <v>4.1507787040819151E-3</v>
      </c>
      <c r="G299" s="101">
        <v>1.0114507747634404E-3</v>
      </c>
      <c r="H299" s="101">
        <v>1.7354006343848602E-3</v>
      </c>
      <c r="I299" s="101">
        <v>1.446734085486962E-3</v>
      </c>
      <c r="J299" s="101">
        <v>4.9936067193340206E-3</v>
      </c>
      <c r="K299" s="101">
        <v>3.5424989458434967E-3</v>
      </c>
      <c r="L299" s="101">
        <v>4.3009574750973558E-3</v>
      </c>
      <c r="M299" s="101">
        <v>4.8073791689404542E-3</v>
      </c>
      <c r="N299" s="101">
        <v>5.6338355244357503E-3</v>
      </c>
      <c r="O299" s="101">
        <v>4.5166075157232139E-3</v>
      </c>
      <c r="P299" s="101">
        <v>4.1729799541202449E-3</v>
      </c>
      <c r="Q299" s="101">
        <v>4.9155387731635676E-4</v>
      </c>
      <c r="R299" s="101">
        <v>5.9744825197292507E-3</v>
      </c>
      <c r="S299" s="101">
        <v>2.0892414964843531E-3</v>
      </c>
      <c r="T299" s="101">
        <v>8.5327744679485392E-3</v>
      </c>
      <c r="U299" s="101">
        <v>2.898109541035419E-3</v>
      </c>
      <c r="V299" s="101">
        <v>4.8607258203989187E-3</v>
      </c>
      <c r="W299" s="101">
        <v>4.7223029067290506E-3</v>
      </c>
      <c r="X299" s="101">
        <v>1.0468016894239006E-2</v>
      </c>
      <c r="Y299" s="101">
        <v>2.6941567374156026E-3</v>
      </c>
      <c r="DA299" s="131" t="s">
        <v>3281</v>
      </c>
    </row>
    <row r="300" spans="1:105" ht="12" customHeight="1" x14ac:dyDescent="0.25">
      <c r="A300" s="103" t="s">
        <v>52</v>
      </c>
      <c r="B300" s="104"/>
      <c r="C300" s="104">
        <v>8.133079050530137E-3</v>
      </c>
      <c r="D300" s="104">
        <v>7.2563203561360218E-3</v>
      </c>
      <c r="E300" s="104">
        <v>2.5291767578593079E-2</v>
      </c>
      <c r="F300" s="104">
        <v>1.1104395913134345E-2</v>
      </c>
      <c r="G300" s="104">
        <v>3.1512503165907133E-3</v>
      </c>
      <c r="H300" s="104">
        <v>3.2998151260521078E-3</v>
      </c>
      <c r="I300" s="104">
        <v>9.5052432464332662E-3</v>
      </c>
      <c r="J300" s="104">
        <v>1.7421949764219909E-2</v>
      </c>
      <c r="K300" s="104">
        <v>9.7834687685082085E-3</v>
      </c>
      <c r="L300" s="104">
        <v>1.2144290754788862E-2</v>
      </c>
      <c r="M300" s="104">
        <v>1.4815718012273431E-2</v>
      </c>
      <c r="N300" s="104">
        <v>2.6876338147433586E-2</v>
      </c>
      <c r="O300" s="104">
        <v>2.8839029415995757E-2</v>
      </c>
      <c r="P300" s="104">
        <v>9.5917326103109653E-3</v>
      </c>
      <c r="Q300" s="104">
        <v>7.3771696750795359E-3</v>
      </c>
      <c r="R300" s="104">
        <v>1.1388307322684543E-2</v>
      </c>
      <c r="S300" s="104">
        <v>1.2997180294139451E-2</v>
      </c>
      <c r="T300" s="104">
        <v>1.628690669202551E-2</v>
      </c>
      <c r="U300" s="104">
        <v>8.6392022259182792E-3</v>
      </c>
      <c r="V300" s="104">
        <v>1.5185859858103414E-2</v>
      </c>
      <c r="W300" s="104">
        <v>2.708024265069079E-2</v>
      </c>
      <c r="X300" s="104">
        <v>6.3834193237180606E-2</v>
      </c>
      <c r="Y300" s="104">
        <v>1.1638577785036606E-2</v>
      </c>
      <c r="DA300" s="132" t="s">
        <v>3282</v>
      </c>
    </row>
    <row r="301" spans="1:105" ht="12" customHeight="1" x14ac:dyDescent="0.25">
      <c r="A301" s="106" t="s">
        <v>122</v>
      </c>
      <c r="B301" s="101"/>
      <c r="C301" s="101">
        <v>4.6825903253012573</v>
      </c>
      <c r="D301" s="101">
        <v>4.7958400336663507</v>
      </c>
      <c r="E301" s="101">
        <v>3.5799358059987489</v>
      </c>
      <c r="F301" s="101">
        <v>6.0287704953418215</v>
      </c>
      <c r="G301" s="101">
        <v>7.87896046968189</v>
      </c>
      <c r="H301" s="101">
        <v>8.9281887904377726</v>
      </c>
      <c r="I301" s="101">
        <v>8.563300294351631</v>
      </c>
      <c r="J301" s="101">
        <v>7.5177014318547428</v>
      </c>
      <c r="K301" s="101">
        <v>4.5667012181235851</v>
      </c>
      <c r="L301" s="101">
        <v>5.6148839674160671</v>
      </c>
      <c r="M301" s="101">
        <v>5.6574304329612026</v>
      </c>
      <c r="N301" s="101">
        <v>7.413635649152531</v>
      </c>
      <c r="O301" s="101">
        <v>6.1405994779454582</v>
      </c>
      <c r="P301" s="101">
        <v>2.1443622934910085</v>
      </c>
      <c r="Q301" s="101">
        <v>2.5398248311996205</v>
      </c>
      <c r="R301" s="101">
        <v>3.4712626375194868</v>
      </c>
      <c r="S301" s="101">
        <v>3.7944880793438713</v>
      </c>
      <c r="T301" s="101">
        <v>4.1982427084861937</v>
      </c>
      <c r="U301" s="101">
        <v>3.5498860682548932</v>
      </c>
      <c r="V301" s="101">
        <v>4.4165324063248592</v>
      </c>
      <c r="W301" s="101">
        <v>3.1587519859697961</v>
      </c>
      <c r="X301" s="101">
        <v>2.9046879436873096</v>
      </c>
      <c r="Y301" s="101">
        <v>2.3864559176615678</v>
      </c>
      <c r="DA301" s="131" t="s">
        <v>3283</v>
      </c>
    </row>
    <row r="302" spans="1:105" ht="12" customHeight="1" x14ac:dyDescent="0.25">
      <c r="A302" s="107" t="s">
        <v>121</v>
      </c>
      <c r="B302" s="104"/>
      <c r="C302" s="104">
        <v>1.1673310573342663</v>
      </c>
      <c r="D302" s="104">
        <v>1.5416569310152055</v>
      </c>
      <c r="E302" s="104">
        <v>1.9941456172638714</v>
      </c>
      <c r="F302" s="104">
        <v>1.4974945719525263</v>
      </c>
      <c r="G302" s="104">
        <v>1.9945316844189278</v>
      </c>
      <c r="H302" s="104">
        <v>1.9688211263243653</v>
      </c>
      <c r="I302" s="104">
        <v>3.0701963263627952</v>
      </c>
      <c r="J302" s="104">
        <v>4.3267017182687946</v>
      </c>
      <c r="K302" s="104">
        <v>3.9953979156181703</v>
      </c>
      <c r="L302" s="104">
        <v>4.0472990714029837</v>
      </c>
      <c r="M302" s="104">
        <v>3.9464063738457855</v>
      </c>
      <c r="N302" s="104">
        <v>3.8064087715745751</v>
      </c>
      <c r="O302" s="104">
        <v>3.7628242655129269</v>
      </c>
      <c r="P302" s="104">
        <v>2.42993553227085</v>
      </c>
      <c r="Q302" s="104">
        <v>2.7650798061983139</v>
      </c>
      <c r="R302" s="104">
        <v>3.5226699924133347</v>
      </c>
      <c r="S302" s="104">
        <v>3.363338352075071</v>
      </c>
      <c r="T302" s="104">
        <v>3.699342196402811</v>
      </c>
      <c r="U302" s="104">
        <v>3.691531901333672</v>
      </c>
      <c r="V302" s="104">
        <v>3.4941596473496581</v>
      </c>
      <c r="W302" s="104">
        <v>4.1150533899279456</v>
      </c>
      <c r="X302" s="104">
        <v>5.4439372412843436</v>
      </c>
      <c r="Y302" s="104">
        <v>3.9641784447349742</v>
      </c>
      <c r="DA302" s="132" t="s">
        <v>3284</v>
      </c>
    </row>
    <row r="303" spans="1:105" ht="12" customHeight="1" x14ac:dyDescent="0.25">
      <c r="A303" s="108" t="s">
        <v>53</v>
      </c>
      <c r="B303" s="98"/>
      <c r="C303" s="98">
        <v>0.45325309001906955</v>
      </c>
      <c r="D303" s="98">
        <v>0.62107866067778683</v>
      </c>
      <c r="E303" s="98">
        <v>0.88161071535680047</v>
      </c>
      <c r="F303" s="98">
        <v>0.61463561659905408</v>
      </c>
      <c r="G303" s="98">
        <v>0.85963609891725046</v>
      </c>
      <c r="H303" s="98">
        <v>0.80722614908205659</v>
      </c>
      <c r="I303" s="98">
        <v>1.1379027120322074</v>
      </c>
      <c r="J303" s="98">
        <v>1.4287694467431213</v>
      </c>
      <c r="K303" s="98">
        <v>1.6000502182134719</v>
      </c>
      <c r="L303" s="98">
        <v>1.5470625187809823</v>
      </c>
      <c r="M303" s="98">
        <v>1.6639914062707519</v>
      </c>
      <c r="N303" s="98">
        <v>1.2792379885077427</v>
      </c>
      <c r="O303" s="98">
        <v>1.3598594700999918</v>
      </c>
      <c r="P303" s="98">
        <v>0.96484741709375799</v>
      </c>
      <c r="Q303" s="98">
        <v>1.1443909678103448</v>
      </c>
      <c r="R303" s="98">
        <v>1.4961528698926636</v>
      </c>
      <c r="S303" s="98">
        <v>1.3795174657968334</v>
      </c>
      <c r="T303" s="98">
        <v>1.4995727521479745</v>
      </c>
      <c r="U303" s="98">
        <v>1.4860882618771469</v>
      </c>
      <c r="V303" s="98">
        <v>1.0851360399008358</v>
      </c>
      <c r="W303" s="98">
        <v>1.2052841461119448</v>
      </c>
      <c r="X303" s="98">
        <v>1.2280028676406491</v>
      </c>
      <c r="Y303" s="98">
        <v>0.83882383961552986</v>
      </c>
      <c r="DA303" s="63" t="s">
        <v>3285</v>
      </c>
    </row>
    <row r="304" spans="1:105" ht="12" customHeight="1" x14ac:dyDescent="0.25">
      <c r="A304" s="108" t="s">
        <v>52</v>
      </c>
      <c r="B304" s="98"/>
      <c r="C304" s="98">
        <v>0.71407796731519679</v>
      </c>
      <c r="D304" s="98">
        <v>0.92057827033741879</v>
      </c>
      <c r="E304" s="98">
        <v>1.1125349019070705</v>
      </c>
      <c r="F304" s="98">
        <v>0.88285895535347203</v>
      </c>
      <c r="G304" s="98">
        <v>1.1348955855016774</v>
      </c>
      <c r="H304" s="98">
        <v>1.1615949772423086</v>
      </c>
      <c r="I304" s="98">
        <v>1.9322936143305893</v>
      </c>
      <c r="J304" s="98">
        <v>2.8979322715256726</v>
      </c>
      <c r="K304" s="98">
        <v>2.3953476974046972</v>
      </c>
      <c r="L304" s="98">
        <v>2.5002365526220021</v>
      </c>
      <c r="M304" s="98">
        <v>2.2824149675750331</v>
      </c>
      <c r="N304" s="98">
        <v>2.5271707830668326</v>
      </c>
      <c r="O304" s="98">
        <v>2.4029647954129354</v>
      </c>
      <c r="P304" s="98">
        <v>1.4650881151770929</v>
      </c>
      <c r="Q304" s="98">
        <v>1.620688838387969</v>
      </c>
      <c r="R304" s="98">
        <v>2.0265171225206702</v>
      </c>
      <c r="S304" s="98">
        <v>1.983820886278238</v>
      </c>
      <c r="T304" s="98">
        <v>2.1997694442548359</v>
      </c>
      <c r="U304" s="98">
        <v>2.205443639456524</v>
      </c>
      <c r="V304" s="98">
        <v>2.4090236074488232</v>
      </c>
      <c r="W304" s="98">
        <v>2.9097692438160001</v>
      </c>
      <c r="X304" s="98">
        <v>4.2159343736436918</v>
      </c>
      <c r="Y304" s="98">
        <v>3.1253546051194445</v>
      </c>
      <c r="DA304" s="63" t="s">
        <v>3286</v>
      </c>
    </row>
    <row r="305" spans="1:105" ht="12" customHeight="1" x14ac:dyDescent="0.25">
      <c r="A305" s="121" t="s">
        <v>54</v>
      </c>
      <c r="B305" s="122"/>
      <c r="C305" s="122">
        <v>5.3896016488961127</v>
      </c>
      <c r="D305" s="122">
        <v>6.3788546900545162</v>
      </c>
      <c r="E305" s="122">
        <v>6.8652794270776258</v>
      </c>
      <c r="F305" s="122">
        <v>7.4472713685620935</v>
      </c>
      <c r="G305" s="122">
        <v>6.1647479590307697</v>
      </c>
      <c r="H305" s="122">
        <v>7.2529003379689323</v>
      </c>
      <c r="I305" s="122">
        <v>7.7383485298226873</v>
      </c>
      <c r="J305" s="122">
        <v>8.3130937380540963</v>
      </c>
      <c r="K305" s="122">
        <v>5.4834540827656451</v>
      </c>
      <c r="L305" s="122">
        <v>5.8098532193028785</v>
      </c>
      <c r="M305" s="122">
        <v>6.0955953959740885</v>
      </c>
      <c r="N305" s="122">
        <v>7.236632276829094</v>
      </c>
      <c r="O305" s="122">
        <v>5.7864301123010859</v>
      </c>
      <c r="P305" s="122">
        <v>1.946059477025071</v>
      </c>
      <c r="Q305" s="122">
        <v>2.8266258364220023</v>
      </c>
      <c r="R305" s="122">
        <v>3.5566262970292364</v>
      </c>
      <c r="S305" s="122">
        <v>4.1227544181115743</v>
      </c>
      <c r="T305" s="122">
        <v>4.2181780438319247</v>
      </c>
      <c r="U305" s="122">
        <v>3.7098284247299969</v>
      </c>
      <c r="V305" s="122">
        <v>4.4037632329752094</v>
      </c>
      <c r="W305" s="122">
        <v>4.495777155907497</v>
      </c>
      <c r="X305" s="122">
        <v>6.1755843872373122</v>
      </c>
      <c r="Y305" s="122">
        <v>4.7437061552099582</v>
      </c>
      <c r="DA305" s="130" t="s">
        <v>3287</v>
      </c>
    </row>
    <row r="306" spans="1:105" ht="12" customHeight="1" x14ac:dyDescent="0.25">
      <c r="A306" s="97" t="s">
        <v>50</v>
      </c>
      <c r="B306" s="98"/>
      <c r="C306" s="98">
        <v>2.1204789960385106</v>
      </c>
      <c r="D306" s="98">
        <v>2.4964924193249658</v>
      </c>
      <c r="E306" s="98">
        <v>2.9098756457252519</v>
      </c>
      <c r="F306" s="98">
        <v>2.6656996790099519</v>
      </c>
      <c r="G306" s="98">
        <v>1.6738617628346812</v>
      </c>
      <c r="H306" s="98">
        <v>1.6919274573348813</v>
      </c>
      <c r="I306" s="98">
        <v>2.013897405108779</v>
      </c>
      <c r="J306" s="98">
        <v>2.833073615143304</v>
      </c>
      <c r="K306" s="98">
        <v>1.7282848553583723</v>
      </c>
      <c r="L306" s="98">
        <v>1.6379181579166071</v>
      </c>
      <c r="M306" s="98">
        <v>2.1239240753337629</v>
      </c>
      <c r="N306" s="98">
        <v>2.6781872466583287</v>
      </c>
      <c r="O306" s="98">
        <v>1.8407631048165567</v>
      </c>
      <c r="P306" s="98">
        <v>0.50673608941535475</v>
      </c>
      <c r="Q306" s="98">
        <v>0.57991260735098726</v>
      </c>
      <c r="R306" s="98">
        <v>0.74313257559166046</v>
      </c>
      <c r="S306" s="98">
        <v>0.89166961922240706</v>
      </c>
      <c r="T306" s="98">
        <v>0.86703884801309505</v>
      </c>
      <c r="U306" s="98">
        <v>0.80403263171300965</v>
      </c>
      <c r="V306" s="98">
        <v>1.0323581844411975</v>
      </c>
      <c r="W306" s="98">
        <v>1.2212577274901923</v>
      </c>
      <c r="X306" s="98">
        <v>1.8524398908300859</v>
      </c>
      <c r="Y306" s="98">
        <v>1.5747671497771325</v>
      </c>
      <c r="DA306" s="63" t="s">
        <v>3288</v>
      </c>
    </row>
    <row r="307" spans="1:105" ht="12" customHeight="1" x14ac:dyDescent="0.25">
      <c r="A307" s="109" t="s">
        <v>120</v>
      </c>
      <c r="B307" s="33"/>
      <c r="C307" s="33">
        <v>3.2691226528576021</v>
      </c>
      <c r="D307" s="33">
        <v>3.8823622707295522</v>
      </c>
      <c r="E307" s="33">
        <v>3.9554037813523735</v>
      </c>
      <c r="F307" s="33">
        <v>4.7815716895521403</v>
      </c>
      <c r="G307" s="33">
        <v>4.4908861961960884</v>
      </c>
      <c r="H307" s="33">
        <v>5.5609728806340524</v>
      </c>
      <c r="I307" s="33">
        <v>5.7244511247139069</v>
      </c>
      <c r="J307" s="33">
        <v>5.4800201229107941</v>
      </c>
      <c r="K307" s="33">
        <v>3.7551692274072739</v>
      </c>
      <c r="L307" s="33">
        <v>4.1719350613862698</v>
      </c>
      <c r="M307" s="33">
        <v>3.9716713206403242</v>
      </c>
      <c r="N307" s="33">
        <v>4.5584450301707662</v>
      </c>
      <c r="O307" s="33">
        <v>3.9456670074845297</v>
      </c>
      <c r="P307" s="33">
        <v>1.4393233876097167</v>
      </c>
      <c r="Q307" s="33">
        <v>2.2467132290710152</v>
      </c>
      <c r="R307" s="33">
        <v>2.8134937214375757</v>
      </c>
      <c r="S307" s="33">
        <v>3.2310847988891673</v>
      </c>
      <c r="T307" s="33">
        <v>3.3511391958188299</v>
      </c>
      <c r="U307" s="33">
        <v>2.9057957930169884</v>
      </c>
      <c r="V307" s="33">
        <v>3.3714050485340121</v>
      </c>
      <c r="W307" s="33">
        <v>3.2745194284173045</v>
      </c>
      <c r="X307" s="33">
        <v>4.3231444964072256</v>
      </c>
      <c r="Y307" s="33">
        <v>3.1689390054328253</v>
      </c>
      <c r="DA307" s="60" t="s">
        <v>3289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45.111248449637309</v>
      </c>
      <c r="D309" s="117">
        <f t="shared" si="136"/>
        <v>46.419260425734798</v>
      </c>
      <c r="E309" s="117">
        <f t="shared" si="136"/>
        <v>49.255681341250366</v>
      </c>
      <c r="F309" s="117">
        <f t="shared" si="136"/>
        <v>65.546183050324899</v>
      </c>
      <c r="G309" s="117">
        <f t="shared" si="136"/>
        <v>69.178085025575626</v>
      </c>
      <c r="H309" s="117">
        <f t="shared" si="136"/>
        <v>72.784848017984487</v>
      </c>
      <c r="I309" s="117">
        <f t="shared" si="136"/>
        <v>70.317527170004794</v>
      </c>
      <c r="J309" s="117">
        <f t="shared" si="136"/>
        <v>78.768806599169054</v>
      </c>
      <c r="K309" s="117">
        <f t="shared" si="136"/>
        <v>57.694908408337348</v>
      </c>
      <c r="L309" s="117">
        <f t="shared" si="136"/>
        <v>64.077603753861254</v>
      </c>
      <c r="M309" s="117">
        <f t="shared" si="136"/>
        <v>56.50336245541336</v>
      </c>
      <c r="N309" s="117">
        <f t="shared" si="136"/>
        <v>68.906860509044463</v>
      </c>
      <c r="O309" s="117">
        <f t="shared" si="136"/>
        <v>63.158183598979249</v>
      </c>
      <c r="P309" s="117">
        <f t="shared" si="136"/>
        <v>25.011190900946218</v>
      </c>
      <c r="Q309" s="117">
        <f t="shared" si="136"/>
        <v>30.591843284156884</v>
      </c>
      <c r="R309" s="117">
        <f t="shared" ref="R309:V309" si="137">R310+R313+R315+R324</f>
        <v>42.567118406480638</v>
      </c>
      <c r="S309" s="117">
        <f t="shared" si="137"/>
        <v>38.899169613337982</v>
      </c>
      <c r="T309" s="117">
        <f t="shared" si="137"/>
        <v>45.087792194971684</v>
      </c>
      <c r="U309" s="117">
        <f t="shared" si="137"/>
        <v>38.880482428246978</v>
      </c>
      <c r="V309" s="117">
        <f t="shared" si="137"/>
        <v>43.045444086646427</v>
      </c>
      <c r="W309" s="117">
        <f t="shared" ref="W309:Y309" si="138">W310+W313+W315+W324</f>
        <v>41.44972836671208</v>
      </c>
      <c r="X309" s="117">
        <f t="shared" si="138"/>
        <v>50.609692137473573</v>
      </c>
      <c r="Y309" s="117">
        <f t="shared" si="138"/>
        <v>37.238647068155124</v>
      </c>
      <c r="DA309" s="129" t="s">
        <v>3440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34.997034514031377</v>
      </c>
      <c r="D310" s="122">
        <f t="shared" si="139"/>
        <v>34.241150918451574</v>
      </c>
      <c r="E310" s="122">
        <f t="shared" si="139"/>
        <v>34.975267907936541</v>
      </c>
      <c r="F310" s="122">
        <f t="shared" si="139"/>
        <v>49.109876159215311</v>
      </c>
      <c r="G310" s="122">
        <f t="shared" si="139"/>
        <v>53.034641501336921</v>
      </c>
      <c r="H310" s="122">
        <f t="shared" si="139"/>
        <v>55.658500316984309</v>
      </c>
      <c r="I310" s="122">
        <f t="shared" si="139"/>
        <v>52.338176091923039</v>
      </c>
      <c r="J310" s="122">
        <f t="shared" si="139"/>
        <v>58.467227767096375</v>
      </c>
      <c r="K310" s="122">
        <f t="shared" si="139"/>
        <v>43.096592531282234</v>
      </c>
      <c r="L310" s="122">
        <f t="shared" si="139"/>
        <v>48.162837127992439</v>
      </c>
      <c r="M310" s="122">
        <f t="shared" si="139"/>
        <v>40.508330777118516</v>
      </c>
      <c r="N310" s="122">
        <f t="shared" si="139"/>
        <v>49.150064644152167</v>
      </c>
      <c r="O310" s="122">
        <f t="shared" si="139"/>
        <v>47.666880919322864</v>
      </c>
      <c r="P310" s="122">
        <f t="shared" si="139"/>
        <v>19.012234754696252</v>
      </c>
      <c r="Q310" s="122">
        <f t="shared" si="139"/>
        <v>22.771018564985138</v>
      </c>
      <c r="R310" s="122">
        <f t="shared" ref="R310:V310" si="140">SUM(R311:R312)</f>
        <v>32.063579388329295</v>
      </c>
      <c r="S310" s="122">
        <f t="shared" si="140"/>
        <v>27.173109036369294</v>
      </c>
      <c r="T310" s="122">
        <f t="shared" si="140"/>
        <v>32.012865325380488</v>
      </c>
      <c r="U310" s="122">
        <f t="shared" si="140"/>
        <v>27.317202610789376</v>
      </c>
      <c r="V310" s="122">
        <f t="shared" si="140"/>
        <v>29.986962618031981</v>
      </c>
      <c r="W310" s="122">
        <f t="shared" ref="W310:Y310" si="141">SUM(W311:W312)</f>
        <v>28.501692456613974</v>
      </c>
      <c r="X310" s="122">
        <f t="shared" si="141"/>
        <v>33.397035977718616</v>
      </c>
      <c r="Y310" s="122">
        <f t="shared" si="141"/>
        <v>23.60663386705254</v>
      </c>
      <c r="DA310" s="130" t="s">
        <v>3441</v>
      </c>
    </row>
    <row r="311" spans="1:105" ht="12" customHeight="1" x14ac:dyDescent="0.25">
      <c r="A311" s="97" t="s">
        <v>74</v>
      </c>
      <c r="B311" s="98"/>
      <c r="C311" s="98">
        <v>34.185625047008138</v>
      </c>
      <c r="D311" s="98">
        <v>33.476374140912213</v>
      </c>
      <c r="E311" s="98">
        <v>34.246373243530847</v>
      </c>
      <c r="F311" s="98">
        <v>48.064101356764887</v>
      </c>
      <c r="G311" s="98">
        <v>51.898466556997285</v>
      </c>
      <c r="H311" s="98">
        <v>54.492550098713451</v>
      </c>
      <c r="I311" s="98">
        <v>51.274021894956057</v>
      </c>
      <c r="J311" s="98">
        <v>57.309131435183986</v>
      </c>
      <c r="K311" s="98">
        <v>42.246429833114668</v>
      </c>
      <c r="L311" s="98">
        <v>47.215017953334112</v>
      </c>
      <c r="M311" s="98">
        <v>39.733361312415013</v>
      </c>
      <c r="N311" s="98">
        <v>48.245472252815937</v>
      </c>
      <c r="O311" s="98">
        <v>46.750476166634115</v>
      </c>
      <c r="P311" s="98">
        <v>18.635828012548707</v>
      </c>
      <c r="Q311" s="98">
        <v>22.341225452734626</v>
      </c>
      <c r="R311" s="98">
        <v>31.45694717285658</v>
      </c>
      <c r="S311" s="98">
        <v>26.671784346528813</v>
      </c>
      <c r="T311" s="98">
        <v>31.421163200623017</v>
      </c>
      <c r="U311" s="98">
        <v>26.811280101084183</v>
      </c>
      <c r="V311" s="98">
        <v>29.442957832440914</v>
      </c>
      <c r="W311" s="98">
        <v>27.960696557521221</v>
      </c>
      <c r="X311" s="98">
        <v>32.757502919963059</v>
      </c>
      <c r="Y311" s="98">
        <v>23.150464812763829</v>
      </c>
      <c r="DA311" s="63" t="s">
        <v>3442</v>
      </c>
    </row>
    <row r="312" spans="1:105" ht="12" customHeight="1" x14ac:dyDescent="0.25">
      <c r="A312" s="97" t="s">
        <v>53</v>
      </c>
      <c r="B312" s="98"/>
      <c r="C312" s="98">
        <v>0.81140946702323702</v>
      </c>
      <c r="D312" s="98">
        <v>0.76477677753935835</v>
      </c>
      <c r="E312" s="98">
        <v>0.72889466440569251</v>
      </c>
      <c r="F312" s="98">
        <v>1.0457748024504265</v>
      </c>
      <c r="G312" s="98">
        <v>1.1361749443396336</v>
      </c>
      <c r="H312" s="98">
        <v>1.1659502182708557</v>
      </c>
      <c r="I312" s="98">
        <v>1.0641541969669817</v>
      </c>
      <c r="J312" s="98">
        <v>1.1580963319123905</v>
      </c>
      <c r="K312" s="98">
        <v>0.85016269816756429</v>
      </c>
      <c r="L312" s="98">
        <v>0.94781917465833021</v>
      </c>
      <c r="M312" s="98">
        <v>0.77496946470350037</v>
      </c>
      <c r="N312" s="98">
        <v>0.90459239133622849</v>
      </c>
      <c r="O312" s="98">
        <v>0.91640475268874744</v>
      </c>
      <c r="P312" s="98">
        <v>0.37640674214754438</v>
      </c>
      <c r="Q312" s="98">
        <v>0.4297931122505097</v>
      </c>
      <c r="R312" s="98">
        <v>0.6066322154727124</v>
      </c>
      <c r="S312" s="98">
        <v>0.50132468984048162</v>
      </c>
      <c r="T312" s="98">
        <v>0.59170212475746931</v>
      </c>
      <c r="U312" s="98">
        <v>0.50592250970519481</v>
      </c>
      <c r="V312" s="98">
        <v>0.54400478559106635</v>
      </c>
      <c r="W312" s="98">
        <v>0.54099589909275203</v>
      </c>
      <c r="X312" s="98">
        <v>0.63953305775555414</v>
      </c>
      <c r="Y312" s="98">
        <v>0.45616905428871024</v>
      </c>
      <c r="DA312" s="63" t="s">
        <v>3443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0.44459213340744747</v>
      </c>
      <c r="D313" s="122">
        <f t="shared" si="142"/>
        <v>0.84319160691061934</v>
      </c>
      <c r="E313" s="122">
        <f t="shared" si="142"/>
        <v>2.4498503388075794</v>
      </c>
      <c r="F313" s="122">
        <f t="shared" si="142"/>
        <v>2.1527362615795331</v>
      </c>
      <c r="G313" s="122">
        <f t="shared" si="142"/>
        <v>2.4092283669668708</v>
      </c>
      <c r="H313" s="122">
        <f t="shared" si="142"/>
        <v>1.7398707445497741</v>
      </c>
      <c r="I313" s="122">
        <f t="shared" si="142"/>
        <v>1.9593184670451205</v>
      </c>
      <c r="J313" s="122">
        <f t="shared" si="142"/>
        <v>2.9890175615194892</v>
      </c>
      <c r="K313" s="122">
        <f t="shared" si="142"/>
        <v>2.2249475892049682</v>
      </c>
      <c r="L313" s="122">
        <f t="shared" si="142"/>
        <v>2.3674929708604102</v>
      </c>
      <c r="M313" s="122">
        <f t="shared" si="142"/>
        <v>2.0900328653563207</v>
      </c>
      <c r="N313" s="122">
        <f t="shared" si="142"/>
        <v>3.750713913084474</v>
      </c>
      <c r="O313" s="122">
        <f t="shared" si="142"/>
        <v>1.8084190741371369</v>
      </c>
      <c r="P313" s="122">
        <f t="shared" si="142"/>
        <v>0.43070151054623557</v>
      </c>
      <c r="Q313" s="122">
        <f t="shared" si="142"/>
        <v>0.36151383601353221</v>
      </c>
      <c r="R313" s="122">
        <f t="shared" si="142"/>
        <v>0.68398397203487027</v>
      </c>
      <c r="S313" s="122">
        <f t="shared" si="142"/>
        <v>0.94531294489777073</v>
      </c>
      <c r="T313" s="122">
        <f t="shared" si="142"/>
        <v>1.2635859551341022</v>
      </c>
      <c r="U313" s="122">
        <f t="shared" si="142"/>
        <v>1.1260530021602051</v>
      </c>
      <c r="V313" s="122">
        <f t="shared" si="142"/>
        <v>1.0648992511671462</v>
      </c>
      <c r="W313" s="122">
        <f t="shared" si="142"/>
        <v>1.3302435647654343</v>
      </c>
      <c r="X313" s="122">
        <f t="shared" si="142"/>
        <v>2.1133381134235121</v>
      </c>
      <c r="Y313" s="122">
        <f t="shared" si="142"/>
        <v>2.4489984492449999</v>
      </c>
      <c r="DA313" s="130" t="s">
        <v>3444</v>
      </c>
    </row>
    <row r="314" spans="1:105" ht="12" customHeight="1" x14ac:dyDescent="0.25">
      <c r="A314" s="97" t="s">
        <v>53</v>
      </c>
      <c r="B314" s="98"/>
      <c r="C314" s="98">
        <v>0.44459213340744747</v>
      </c>
      <c r="D314" s="98">
        <v>0.84319160691061934</v>
      </c>
      <c r="E314" s="98">
        <v>2.4498503388075794</v>
      </c>
      <c r="F314" s="98">
        <v>2.1527362615795331</v>
      </c>
      <c r="G314" s="98">
        <v>2.4092283669668708</v>
      </c>
      <c r="H314" s="98">
        <v>1.7398707445497741</v>
      </c>
      <c r="I314" s="98">
        <v>1.9593184670451205</v>
      </c>
      <c r="J314" s="98">
        <v>2.9890175615194892</v>
      </c>
      <c r="K314" s="98">
        <v>2.2249475892049682</v>
      </c>
      <c r="L314" s="98">
        <v>2.3674929708604102</v>
      </c>
      <c r="M314" s="98">
        <v>2.0900328653563207</v>
      </c>
      <c r="N314" s="98">
        <v>3.750713913084474</v>
      </c>
      <c r="O314" s="98">
        <v>1.8084190741371369</v>
      </c>
      <c r="P314" s="98">
        <v>0.43070151054623557</v>
      </c>
      <c r="Q314" s="98">
        <v>0.36151383601353221</v>
      </c>
      <c r="R314" s="98">
        <v>0.68398397203487027</v>
      </c>
      <c r="S314" s="98">
        <v>0.94531294489777073</v>
      </c>
      <c r="T314" s="98">
        <v>1.2635859551341022</v>
      </c>
      <c r="U314" s="98">
        <v>1.1260530021602051</v>
      </c>
      <c r="V314" s="98">
        <v>1.0648992511671462</v>
      </c>
      <c r="W314" s="98">
        <v>1.3302435647654343</v>
      </c>
      <c r="X314" s="98">
        <v>2.1133381134235121</v>
      </c>
      <c r="Y314" s="98">
        <v>2.4489984492449999</v>
      </c>
      <c r="DA314" s="63" t="s">
        <v>3445</v>
      </c>
    </row>
    <row r="315" spans="1:105" ht="12" customHeight="1" x14ac:dyDescent="0.25">
      <c r="A315" s="121" t="s">
        <v>55</v>
      </c>
      <c r="B315" s="122"/>
      <c r="C315" s="122">
        <v>5.9409664795543282</v>
      </c>
      <c r="D315" s="122">
        <v>6.9535146986149785</v>
      </c>
      <c r="E315" s="122">
        <v>7.1631050284289133</v>
      </c>
      <c r="F315" s="122">
        <v>9.0919010757618377</v>
      </c>
      <c r="G315" s="122">
        <v>9.284641979736687</v>
      </c>
      <c r="H315" s="122">
        <v>10.095254075851857</v>
      </c>
      <c r="I315" s="122">
        <v>10.418878559313564</v>
      </c>
      <c r="J315" s="122">
        <v>11.396020244831119</v>
      </c>
      <c r="K315" s="122">
        <v>8.4317146605592992</v>
      </c>
      <c r="L315" s="122">
        <v>9.3399303623918133</v>
      </c>
      <c r="M315" s="122">
        <v>9.583118456436674</v>
      </c>
      <c r="N315" s="122">
        <v>10.894310668635434</v>
      </c>
      <c r="O315" s="122">
        <v>9.492635072872817</v>
      </c>
      <c r="P315" s="122">
        <v>4.1137371639035312</v>
      </c>
      <c r="Q315" s="122">
        <v>5.3032445293501187</v>
      </c>
      <c r="R315" s="122">
        <v>7.0643741024116515</v>
      </c>
      <c r="S315" s="122">
        <v>7.5582638474907071</v>
      </c>
      <c r="T315" s="122">
        <v>8.4410956993173745</v>
      </c>
      <c r="U315" s="122">
        <v>7.4290792649650594</v>
      </c>
      <c r="V315" s="122">
        <v>8.4085761109575294</v>
      </c>
      <c r="W315" s="122">
        <v>7.9742889786691347</v>
      </c>
      <c r="X315" s="122">
        <v>10.105019166859394</v>
      </c>
      <c r="Y315" s="122">
        <v>7.3657875087511888</v>
      </c>
      <c r="DA315" s="130" t="s">
        <v>3446</v>
      </c>
    </row>
    <row r="316" spans="1:105" ht="12" customHeight="1" x14ac:dyDescent="0.25">
      <c r="A316" s="97" t="s">
        <v>141</v>
      </c>
      <c r="B316" s="98"/>
      <c r="C316" s="98">
        <v>1.6121109875084376</v>
      </c>
      <c r="D316" s="98">
        <v>2.2395096234028333</v>
      </c>
      <c r="E316" s="98">
        <v>2.8907274689129947</v>
      </c>
      <c r="F316" s="98">
        <v>3.5316386018916646</v>
      </c>
      <c r="G316" s="98">
        <v>2.1116130317903092</v>
      </c>
      <c r="H316" s="98">
        <v>2.1868645469344927</v>
      </c>
      <c r="I316" s="98">
        <v>1.7996971901701542</v>
      </c>
      <c r="J316" s="98">
        <v>2.291057674738008</v>
      </c>
      <c r="K316" s="98">
        <v>1.7463022683618752</v>
      </c>
      <c r="L316" s="98">
        <v>1.7254016272940593</v>
      </c>
      <c r="M316" s="98">
        <v>2.2179357623544846</v>
      </c>
      <c r="N316" s="98">
        <v>2.2548371551010846</v>
      </c>
      <c r="O316" s="98">
        <v>1.7396856851340308</v>
      </c>
      <c r="P316" s="98">
        <v>0.37899869800488767</v>
      </c>
      <c r="Q316" s="98">
        <v>0.88705245038167102</v>
      </c>
      <c r="R316" s="98">
        <v>1.172799334159601</v>
      </c>
      <c r="S316" s="98">
        <v>1.4986866871226954</v>
      </c>
      <c r="T316" s="98">
        <v>1.6822756369089342</v>
      </c>
      <c r="U316" s="98">
        <v>1.1690788875194094</v>
      </c>
      <c r="V316" s="98">
        <v>1.5478229178043328</v>
      </c>
      <c r="W316" s="98">
        <v>1.5766066499324438</v>
      </c>
      <c r="X316" s="98">
        <v>2.431256236170241</v>
      </c>
      <c r="Y316" s="98">
        <v>1.628897188081853</v>
      </c>
      <c r="DA316" s="63" t="s">
        <v>3447</v>
      </c>
    </row>
    <row r="317" spans="1:105" ht="12" customHeight="1" x14ac:dyDescent="0.25">
      <c r="A317" s="97" t="s">
        <v>140</v>
      </c>
      <c r="B317" s="98"/>
      <c r="C317" s="98">
        <v>1.0159725058949031E-2</v>
      </c>
      <c r="D317" s="98">
        <v>9.0291375582405783E-3</v>
      </c>
      <c r="E317" s="98">
        <v>3.0024405491430463E-2</v>
      </c>
      <c r="F317" s="98">
        <v>1.374072010662904E-2</v>
      </c>
      <c r="G317" s="98">
        <v>3.8019118789553207E-3</v>
      </c>
      <c r="H317" s="98">
        <v>4.4689167865013197E-3</v>
      </c>
      <c r="I317" s="98">
        <v>1.0342319389873175E-2</v>
      </c>
      <c r="J317" s="98">
        <v>2.0549135009800608E-2</v>
      </c>
      <c r="K317" s="98">
        <v>1.2014163405408456E-2</v>
      </c>
      <c r="L317" s="98">
        <v>1.4827781498077328E-2</v>
      </c>
      <c r="M317" s="98">
        <v>1.7968269189206069E-2</v>
      </c>
      <c r="N317" s="98">
        <v>3.0384797161107809E-2</v>
      </c>
      <c r="O317" s="98">
        <v>3.1569224943855403E-2</v>
      </c>
      <c r="P317" s="98">
        <v>1.259742221492274E-2</v>
      </c>
      <c r="Q317" s="98">
        <v>7.7295535125901623E-3</v>
      </c>
      <c r="R317" s="98">
        <v>1.61628437789459E-2</v>
      </c>
      <c r="S317" s="98">
        <v>1.4550633369880805E-2</v>
      </c>
      <c r="T317" s="98">
        <v>2.3333612549349521E-2</v>
      </c>
      <c r="U317" s="98">
        <v>1.1003299634509066E-2</v>
      </c>
      <c r="V317" s="98">
        <v>1.9204396386732582E-2</v>
      </c>
      <c r="W317" s="98">
        <v>3.0626371466546759E-2</v>
      </c>
      <c r="X317" s="98">
        <v>7.1989007595246637E-2</v>
      </c>
      <c r="Y317" s="98">
        <v>1.3752068882257103E-2</v>
      </c>
      <c r="DA317" s="63" t="s">
        <v>3448</v>
      </c>
    </row>
    <row r="318" spans="1:105" ht="12" customHeight="1" x14ac:dyDescent="0.25">
      <c r="A318" s="100" t="s">
        <v>50</v>
      </c>
      <c r="B318" s="101"/>
      <c r="C318" s="101">
        <v>2.0266460084188936E-3</v>
      </c>
      <c r="D318" s="101">
        <v>1.7728172021045565E-3</v>
      </c>
      <c r="E318" s="101">
        <v>4.7326379128373825E-3</v>
      </c>
      <c r="F318" s="101">
        <v>2.6363241934946949E-3</v>
      </c>
      <c r="G318" s="101">
        <v>6.5066156236460819E-4</v>
      </c>
      <c r="H318" s="101">
        <v>1.1691016604492123E-3</v>
      </c>
      <c r="I318" s="101">
        <v>8.3707614343990901E-4</v>
      </c>
      <c r="J318" s="101">
        <v>3.1271852455807014E-3</v>
      </c>
      <c r="K318" s="101">
        <v>2.2306946369002496E-3</v>
      </c>
      <c r="L318" s="101">
        <v>2.6834907432884665E-3</v>
      </c>
      <c r="M318" s="101">
        <v>3.1525511769326417E-3</v>
      </c>
      <c r="N318" s="101">
        <v>3.5084590136742226E-3</v>
      </c>
      <c r="O318" s="101">
        <v>2.7301955278596444E-3</v>
      </c>
      <c r="P318" s="101">
        <v>3.0056896046117727E-3</v>
      </c>
      <c r="Q318" s="101">
        <v>3.523838375106271E-4</v>
      </c>
      <c r="R318" s="101">
        <v>4.7745364562613579E-3</v>
      </c>
      <c r="S318" s="101">
        <v>1.5534530757413539E-3</v>
      </c>
      <c r="T318" s="101">
        <v>7.0467058573240151E-3</v>
      </c>
      <c r="U318" s="101">
        <v>2.3640974085907861E-3</v>
      </c>
      <c r="V318" s="101">
        <v>4.0185365286291661E-3</v>
      </c>
      <c r="W318" s="101">
        <v>3.5461288158559717E-3</v>
      </c>
      <c r="X318" s="101">
        <v>8.1548143580660367E-3</v>
      </c>
      <c r="Y318" s="101">
        <v>2.1134910972204998E-3</v>
      </c>
      <c r="DA318" s="131" t="s">
        <v>3449</v>
      </c>
    </row>
    <row r="319" spans="1:105" ht="12" customHeight="1" x14ac:dyDescent="0.25">
      <c r="A319" s="103" t="s">
        <v>52</v>
      </c>
      <c r="B319" s="104"/>
      <c r="C319" s="104">
        <v>8.133079050530137E-3</v>
      </c>
      <c r="D319" s="104">
        <v>7.2563203561360218E-3</v>
      </c>
      <c r="E319" s="104">
        <v>2.5291767578593079E-2</v>
      </c>
      <c r="F319" s="104">
        <v>1.1104395913134345E-2</v>
      </c>
      <c r="G319" s="104">
        <v>3.1512503165907133E-3</v>
      </c>
      <c r="H319" s="104">
        <v>3.2998151260521078E-3</v>
      </c>
      <c r="I319" s="104">
        <v>9.5052432464332662E-3</v>
      </c>
      <c r="J319" s="104">
        <v>1.7421949764219909E-2</v>
      </c>
      <c r="K319" s="104">
        <v>9.7834687685082085E-3</v>
      </c>
      <c r="L319" s="104">
        <v>1.2144290754788862E-2</v>
      </c>
      <c r="M319" s="104">
        <v>1.4815718012273431E-2</v>
      </c>
      <c r="N319" s="104">
        <v>2.6876338147433586E-2</v>
      </c>
      <c r="O319" s="104">
        <v>2.8839029415995757E-2</v>
      </c>
      <c r="P319" s="104">
        <v>9.5917326103109653E-3</v>
      </c>
      <c r="Q319" s="104">
        <v>7.3771696750795359E-3</v>
      </c>
      <c r="R319" s="104">
        <v>1.1388307322684543E-2</v>
      </c>
      <c r="S319" s="104">
        <v>1.2997180294139451E-2</v>
      </c>
      <c r="T319" s="104">
        <v>1.628690669202551E-2</v>
      </c>
      <c r="U319" s="104">
        <v>8.6392022259182792E-3</v>
      </c>
      <c r="V319" s="104">
        <v>1.5185859858103414E-2</v>
      </c>
      <c r="W319" s="104">
        <v>2.708024265069079E-2</v>
      </c>
      <c r="X319" s="104">
        <v>6.3834193237180606E-2</v>
      </c>
      <c r="Y319" s="104">
        <v>1.1638577785036606E-2</v>
      </c>
      <c r="DA319" s="132" t="s">
        <v>3450</v>
      </c>
    </row>
    <row r="320" spans="1:105" ht="12" customHeight="1" x14ac:dyDescent="0.25">
      <c r="A320" s="106" t="s">
        <v>122</v>
      </c>
      <c r="B320" s="101"/>
      <c r="C320" s="101">
        <v>3.2805156732690901</v>
      </c>
      <c r="D320" s="101">
        <v>3.3636193262405505</v>
      </c>
      <c r="E320" s="101">
        <v>2.5125834228662138</v>
      </c>
      <c r="F320" s="101">
        <v>4.2536518762055575</v>
      </c>
      <c r="G320" s="101">
        <v>5.4238238529718341</v>
      </c>
      <c r="H320" s="101">
        <v>6.1312939294641104</v>
      </c>
      <c r="I320" s="101">
        <v>5.8256239397957401</v>
      </c>
      <c r="J320" s="101">
        <v>5.1735704011111263</v>
      </c>
      <c r="K320" s="101">
        <v>3.1404729341882263</v>
      </c>
      <c r="L320" s="101">
        <v>4.0207484594549472</v>
      </c>
      <c r="M320" s="101">
        <v>3.8661416746626549</v>
      </c>
      <c r="N320" s="101">
        <v>5.152177387457332</v>
      </c>
      <c r="O320" s="101">
        <v>4.2770914684275976</v>
      </c>
      <c r="P320" s="101">
        <v>1.5154829498981985</v>
      </c>
      <c r="Q320" s="101">
        <v>1.8700342853486029</v>
      </c>
      <c r="R320" s="101">
        <v>2.6340145945546776</v>
      </c>
      <c r="S320" s="101">
        <v>2.9286387730876271</v>
      </c>
      <c r="T320" s="101">
        <v>3.2839762915516486</v>
      </c>
      <c r="U320" s="101">
        <v>2.785792761145125</v>
      </c>
      <c r="V320" s="101">
        <v>3.5273556265460293</v>
      </c>
      <c r="W320" s="101">
        <v>2.464138834128049</v>
      </c>
      <c r="X320" s="101">
        <v>2.3723790936520541</v>
      </c>
      <c r="Y320" s="101">
        <v>1.9226406460339314</v>
      </c>
      <c r="DA320" s="131" t="s">
        <v>3451</v>
      </c>
    </row>
    <row r="321" spans="1:105" ht="12" customHeight="1" x14ac:dyDescent="0.25">
      <c r="A321" s="107" t="s">
        <v>121</v>
      </c>
      <c r="B321" s="104"/>
      <c r="C321" s="104">
        <v>1.0381800937178522</v>
      </c>
      <c r="D321" s="104">
        <v>1.3413566114133537</v>
      </c>
      <c r="E321" s="104">
        <v>1.7297697311582765</v>
      </c>
      <c r="F321" s="104">
        <v>1.2928698775579892</v>
      </c>
      <c r="G321" s="104">
        <v>1.745403183095585</v>
      </c>
      <c r="H321" s="104">
        <v>1.7726266826667536</v>
      </c>
      <c r="I321" s="104">
        <v>2.7832151099577955</v>
      </c>
      <c r="J321" s="104">
        <v>3.9108430339721822</v>
      </c>
      <c r="K321" s="104">
        <v>3.5329252946037886</v>
      </c>
      <c r="L321" s="104">
        <v>3.5789524941447275</v>
      </c>
      <c r="M321" s="104">
        <v>3.4810727502303287</v>
      </c>
      <c r="N321" s="104">
        <v>3.4569113289159095</v>
      </c>
      <c r="O321" s="104">
        <v>3.4442886943673336</v>
      </c>
      <c r="P321" s="104">
        <v>2.206658093785522</v>
      </c>
      <c r="Q321" s="104">
        <v>2.5384282401072538</v>
      </c>
      <c r="R321" s="104">
        <v>3.2413973299184278</v>
      </c>
      <c r="S321" s="104">
        <v>3.1163877539105043</v>
      </c>
      <c r="T321" s="104">
        <v>3.4515101583074412</v>
      </c>
      <c r="U321" s="104">
        <v>3.4632043166660171</v>
      </c>
      <c r="V321" s="104">
        <v>3.3141931702204381</v>
      </c>
      <c r="W321" s="104">
        <v>3.9029171231420956</v>
      </c>
      <c r="X321" s="104">
        <v>5.2293948294418513</v>
      </c>
      <c r="Y321" s="104">
        <v>3.8004976057531499</v>
      </c>
      <c r="DA321" s="132" t="s">
        <v>3452</v>
      </c>
    </row>
    <row r="322" spans="1:105" ht="12" customHeight="1" x14ac:dyDescent="0.25">
      <c r="A322" s="108" t="s">
        <v>53</v>
      </c>
      <c r="B322" s="98"/>
      <c r="C322" s="98">
        <v>0.32410212640265579</v>
      </c>
      <c r="D322" s="98">
        <v>0.42077834107593481</v>
      </c>
      <c r="E322" s="98">
        <v>0.61723482925120632</v>
      </c>
      <c r="F322" s="98">
        <v>0.41001092220451735</v>
      </c>
      <c r="G322" s="98">
        <v>0.61050759759390771</v>
      </c>
      <c r="H322" s="98">
        <v>0.61103170542444518</v>
      </c>
      <c r="I322" s="98">
        <v>0.8509214956272062</v>
      </c>
      <c r="J322" s="98">
        <v>1.0129107624465097</v>
      </c>
      <c r="K322" s="98">
        <v>1.1375775971990909</v>
      </c>
      <c r="L322" s="98">
        <v>1.0787159415227248</v>
      </c>
      <c r="M322" s="98">
        <v>1.1986577826552951</v>
      </c>
      <c r="N322" s="98">
        <v>0.92974054584907673</v>
      </c>
      <c r="O322" s="98">
        <v>1.0413238989543983</v>
      </c>
      <c r="P322" s="98">
        <v>0.74156997860842921</v>
      </c>
      <c r="Q322" s="98">
        <v>0.91773940171928547</v>
      </c>
      <c r="R322" s="98">
        <v>1.2148802073977587</v>
      </c>
      <c r="S322" s="98">
        <v>1.1325668676322647</v>
      </c>
      <c r="T322" s="98">
        <v>1.2517407140526056</v>
      </c>
      <c r="U322" s="98">
        <v>1.2577606772094927</v>
      </c>
      <c r="V322" s="98">
        <v>0.90516956277161431</v>
      </c>
      <c r="W322" s="98">
        <v>0.99314787932609472</v>
      </c>
      <c r="X322" s="98">
        <v>1.0134604557981581</v>
      </c>
      <c r="Y322" s="98">
        <v>0.67514300063370525</v>
      </c>
      <c r="DA322" s="63" t="s">
        <v>3453</v>
      </c>
    </row>
    <row r="323" spans="1:105" ht="12" customHeight="1" x14ac:dyDescent="0.25">
      <c r="A323" s="108" t="s">
        <v>52</v>
      </c>
      <c r="B323" s="98"/>
      <c r="C323" s="98">
        <v>0.71407796731519679</v>
      </c>
      <c r="D323" s="98">
        <v>0.92057827033741879</v>
      </c>
      <c r="E323" s="98">
        <v>1.1125349019070705</v>
      </c>
      <c r="F323" s="98">
        <v>0.88285895535347203</v>
      </c>
      <c r="G323" s="98">
        <v>1.1348955855016774</v>
      </c>
      <c r="H323" s="98">
        <v>1.1615949772423086</v>
      </c>
      <c r="I323" s="98">
        <v>1.9322936143305893</v>
      </c>
      <c r="J323" s="98">
        <v>2.8979322715256726</v>
      </c>
      <c r="K323" s="98">
        <v>2.3953476974046972</v>
      </c>
      <c r="L323" s="98">
        <v>2.5002365526220021</v>
      </c>
      <c r="M323" s="98">
        <v>2.2824149675750331</v>
      </c>
      <c r="N323" s="98">
        <v>2.5271707830668326</v>
      </c>
      <c r="O323" s="98">
        <v>2.4029647954129354</v>
      </c>
      <c r="P323" s="98">
        <v>1.4650881151770929</v>
      </c>
      <c r="Q323" s="98">
        <v>1.620688838387969</v>
      </c>
      <c r="R323" s="98">
        <v>2.0265171225206702</v>
      </c>
      <c r="S323" s="98">
        <v>1.983820886278238</v>
      </c>
      <c r="T323" s="98">
        <v>2.1997694442548359</v>
      </c>
      <c r="U323" s="98">
        <v>2.205443639456524</v>
      </c>
      <c r="V323" s="98">
        <v>2.4090236074488232</v>
      </c>
      <c r="W323" s="98">
        <v>2.9097692438160001</v>
      </c>
      <c r="X323" s="98">
        <v>4.2159343736436918</v>
      </c>
      <c r="Y323" s="98">
        <v>3.1253546051194445</v>
      </c>
      <c r="DA323" s="63" t="s">
        <v>3454</v>
      </c>
    </row>
    <row r="324" spans="1:105" ht="12" customHeight="1" x14ac:dyDescent="0.25">
      <c r="A324" s="121" t="s">
        <v>54</v>
      </c>
      <c r="B324" s="122"/>
      <c r="C324" s="122">
        <v>3.7286553226441606</v>
      </c>
      <c r="D324" s="122">
        <v>4.3814032017576228</v>
      </c>
      <c r="E324" s="122">
        <v>4.6674580660773319</v>
      </c>
      <c r="F324" s="122">
        <v>5.1916695537682136</v>
      </c>
      <c r="G324" s="122">
        <v>4.449573177535143</v>
      </c>
      <c r="H324" s="122">
        <v>5.291222880598542</v>
      </c>
      <c r="I324" s="122">
        <v>5.6011540517230776</v>
      </c>
      <c r="J324" s="122">
        <v>5.9165410257220712</v>
      </c>
      <c r="K324" s="122">
        <v>3.94165362729085</v>
      </c>
      <c r="L324" s="122">
        <v>4.2073432926165886</v>
      </c>
      <c r="M324" s="122">
        <v>4.3218803565018487</v>
      </c>
      <c r="N324" s="122">
        <v>5.1117712831723816</v>
      </c>
      <c r="O324" s="122">
        <v>4.1902485326464358</v>
      </c>
      <c r="P324" s="122">
        <v>1.4545174718002034</v>
      </c>
      <c r="Q324" s="122">
        <v>2.1560663538080975</v>
      </c>
      <c r="R324" s="122">
        <v>2.7551809437048189</v>
      </c>
      <c r="S324" s="122">
        <v>3.2224837845802132</v>
      </c>
      <c r="T324" s="122">
        <v>3.3702452151397155</v>
      </c>
      <c r="U324" s="122">
        <v>3.008147550332342</v>
      </c>
      <c r="V324" s="122">
        <v>3.585006106489768</v>
      </c>
      <c r="W324" s="122">
        <v>3.643503366663535</v>
      </c>
      <c r="X324" s="122">
        <v>4.9942988794720584</v>
      </c>
      <c r="Y324" s="122">
        <v>3.8172272431063954</v>
      </c>
      <c r="DA324" s="130" t="s">
        <v>3455</v>
      </c>
    </row>
    <row r="325" spans="1:105" ht="12" customHeight="1" x14ac:dyDescent="0.25">
      <c r="A325" s="97" t="s">
        <v>50</v>
      </c>
      <c r="B325" s="98"/>
      <c r="C325" s="98">
        <v>1.2397152376330407</v>
      </c>
      <c r="D325" s="98">
        <v>1.4459818707887961</v>
      </c>
      <c r="E325" s="98">
        <v>1.6759107101964059</v>
      </c>
      <c r="F325" s="98">
        <v>1.5600743424509949</v>
      </c>
      <c r="G325" s="98">
        <v>1.0030017550105834</v>
      </c>
      <c r="H325" s="98">
        <v>1.0209028523985857</v>
      </c>
      <c r="I325" s="98">
        <v>1.2102902046081683</v>
      </c>
      <c r="J325" s="98">
        <v>1.7123170317905747</v>
      </c>
      <c r="K325" s="98">
        <v>1.0385461210905536</v>
      </c>
      <c r="L325" s="98">
        <v>0.97419243666130972</v>
      </c>
      <c r="M325" s="98">
        <v>1.2460286489714107</v>
      </c>
      <c r="N325" s="98">
        <v>1.572694303184464</v>
      </c>
      <c r="O325" s="98">
        <v>1.092232899909132</v>
      </c>
      <c r="P325" s="98">
        <v>0.30814579951538346</v>
      </c>
      <c r="Q325" s="98">
        <v>0.35047677418754136</v>
      </c>
      <c r="R325" s="98">
        <v>0.4548769137314973</v>
      </c>
      <c r="S325" s="98">
        <v>0.54056575340394608</v>
      </c>
      <c r="T325" s="98">
        <v>0.5322173143551997</v>
      </c>
      <c r="U325" s="98">
        <v>0.49757069156815448</v>
      </c>
      <c r="V325" s="98">
        <v>0.63863951337558644</v>
      </c>
      <c r="W325" s="98">
        <v>0.75374104531512021</v>
      </c>
      <c r="X325" s="98">
        <v>1.1456979454459513</v>
      </c>
      <c r="Y325" s="98">
        <v>0.97453928540876744</v>
      </c>
      <c r="DA325" s="63" t="s">
        <v>3456</v>
      </c>
    </row>
    <row r="326" spans="1:105" ht="12" customHeight="1" x14ac:dyDescent="0.25">
      <c r="A326" s="109" t="s">
        <v>120</v>
      </c>
      <c r="B326" s="33"/>
      <c r="C326" s="33">
        <v>2.4889400850111194</v>
      </c>
      <c r="D326" s="33">
        <v>2.9354213309688246</v>
      </c>
      <c r="E326" s="33">
        <v>2.9915473558809245</v>
      </c>
      <c r="F326" s="33">
        <v>3.6315952113172183</v>
      </c>
      <c r="G326" s="33">
        <v>3.4465714225245581</v>
      </c>
      <c r="H326" s="33">
        <v>4.2703200281999552</v>
      </c>
      <c r="I326" s="33">
        <v>4.3908638471149093</v>
      </c>
      <c r="J326" s="33">
        <v>4.204223993931496</v>
      </c>
      <c r="K326" s="33">
        <v>2.9031075062002976</v>
      </c>
      <c r="L326" s="33">
        <v>3.2331508559552775</v>
      </c>
      <c r="M326" s="33">
        <v>3.0758517075304375</v>
      </c>
      <c r="N326" s="33">
        <v>3.5390769799879167</v>
      </c>
      <c r="O326" s="33">
        <v>3.0980156327373027</v>
      </c>
      <c r="P326" s="33">
        <v>1.1463716722848198</v>
      </c>
      <c r="Q326" s="33">
        <v>1.8055895796205566</v>
      </c>
      <c r="R326" s="33">
        <v>2.3003040299733213</v>
      </c>
      <c r="S326" s="33">
        <v>2.6819180311762665</v>
      </c>
      <c r="T326" s="33">
        <v>2.8380279007845162</v>
      </c>
      <c r="U326" s="33">
        <v>2.5105768587641872</v>
      </c>
      <c r="V326" s="33">
        <v>2.946366593114182</v>
      </c>
      <c r="W326" s="33">
        <v>2.8897623213484147</v>
      </c>
      <c r="X326" s="33">
        <v>3.8486009340261074</v>
      </c>
      <c r="Y326" s="33">
        <v>2.8426879576976285</v>
      </c>
      <c r="DA326" s="60" t="s">
        <v>3457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0.5915991226634838</v>
      </c>
      <c r="D328" s="119">
        <f t="shared" si="143"/>
        <v>0.58978899562622045</v>
      </c>
      <c r="E328" s="119">
        <f t="shared" si="143"/>
        <v>0.60296796528476793</v>
      </c>
      <c r="F328" s="119">
        <f t="shared" si="143"/>
        <v>0.59789736682769945</v>
      </c>
      <c r="G328" s="119">
        <f t="shared" si="143"/>
        <v>0.60325447182667558</v>
      </c>
      <c r="H328" s="119">
        <f t="shared" si="143"/>
        <v>0.60500209126373383</v>
      </c>
      <c r="I328" s="119">
        <f t="shared" si="143"/>
        <v>0.60684298824846139</v>
      </c>
      <c r="J328" s="119">
        <f t="shared" si="143"/>
        <v>0.61818762002214023</v>
      </c>
      <c r="K328" s="119">
        <f t="shared" si="143"/>
        <v>0.63177065370343399</v>
      </c>
      <c r="L328" s="119">
        <f t="shared" si="143"/>
        <v>0.64489097997273004</v>
      </c>
      <c r="M328" s="119">
        <f t="shared" si="143"/>
        <v>0.65220119948179023</v>
      </c>
      <c r="N328" s="119">
        <f t="shared" si="143"/>
        <v>0.67430148734227968</v>
      </c>
      <c r="O328" s="119">
        <f t="shared" si="143"/>
        <v>0.69000003503650365</v>
      </c>
      <c r="P328" s="119">
        <f t="shared" si="143"/>
        <v>0.72801092930995914</v>
      </c>
      <c r="Q328" s="119">
        <f t="shared" si="143"/>
        <v>0.74788182221252797</v>
      </c>
      <c r="R328" s="119">
        <f t="shared" ref="R328:V328" si="144">IF(R309=0,"",R309/R290)</f>
        <v>0.76168836377070848</v>
      </c>
      <c r="S328" s="119">
        <f t="shared" si="144"/>
        <v>0.77019673769192387</v>
      </c>
      <c r="T328" s="119">
        <f t="shared" si="144"/>
        <v>0.7812425803902896</v>
      </c>
      <c r="U328" s="119">
        <f t="shared" si="144"/>
        <v>0.7861934326710357</v>
      </c>
      <c r="V328" s="119">
        <f t="shared" si="144"/>
        <v>0.78178934739657913</v>
      </c>
      <c r="W328" s="119">
        <f t="shared" ref="W328:Y328" si="145">IF(W309=0,"",W309/W290)</f>
        <v>0.78040475919454699</v>
      </c>
      <c r="X328" s="119">
        <f t="shared" si="145"/>
        <v>0.79242628429831374</v>
      </c>
      <c r="Y328" s="119">
        <f t="shared" si="145"/>
        <v>0.80730034431262332</v>
      </c>
      <c r="DA328" s="129" t="s">
        <v>3608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0.56333946891317599</v>
      </c>
      <c r="D329" s="124">
        <f t="shared" si="146"/>
        <v>0.5544085127233227</v>
      </c>
      <c r="E329" s="124">
        <f t="shared" si="146"/>
        <v>0.55280898219133667</v>
      </c>
      <c r="F329" s="124">
        <f t="shared" si="146"/>
        <v>0.55947906092317123</v>
      </c>
      <c r="G329" s="124">
        <f t="shared" si="146"/>
        <v>0.56320788242047382</v>
      </c>
      <c r="H329" s="124">
        <f t="shared" si="146"/>
        <v>0.5688994041320905</v>
      </c>
      <c r="I329" s="124">
        <f t="shared" si="146"/>
        <v>0.56431893220120777</v>
      </c>
      <c r="J329" s="124">
        <f t="shared" si="146"/>
        <v>0.57092334749514173</v>
      </c>
      <c r="K329" s="124">
        <f t="shared" si="146"/>
        <v>0.58489830670150222</v>
      </c>
      <c r="L329" s="124">
        <f t="shared" si="146"/>
        <v>0.59939596284926311</v>
      </c>
      <c r="M329" s="124">
        <f t="shared" si="146"/>
        <v>0.60702049811038228</v>
      </c>
      <c r="N329" s="124">
        <f t="shared" si="146"/>
        <v>0.62172537150390017</v>
      </c>
      <c r="O329" s="124">
        <f t="shared" si="146"/>
        <v>0.65587749938709772</v>
      </c>
      <c r="P329" s="124">
        <f t="shared" si="146"/>
        <v>0.69920973493742178</v>
      </c>
      <c r="Q329" s="124">
        <f t="shared" si="146"/>
        <v>0.72401229119932309</v>
      </c>
      <c r="R329" s="124">
        <f t="shared" ref="R329:V329" si="147">IF(R310=0,"",R310/R291)</f>
        <v>0.73603831958776056</v>
      </c>
      <c r="S329" s="124">
        <f t="shared" si="147"/>
        <v>0.73499698133194924</v>
      </c>
      <c r="T329" s="124">
        <f t="shared" si="147"/>
        <v>0.74272296964348028</v>
      </c>
      <c r="U329" s="124">
        <f t="shared" si="147"/>
        <v>0.74376993989559448</v>
      </c>
      <c r="V329" s="124">
        <f t="shared" si="147"/>
        <v>0.74043005088168135</v>
      </c>
      <c r="W329" s="124">
        <f t="shared" ref="W329:Y329" si="148">IF(W310=0,"",W310/W291)</f>
        <v>0.7313344390043236</v>
      </c>
      <c r="X329" s="124">
        <f t="shared" si="148"/>
        <v>0.73159004563125796</v>
      </c>
      <c r="Y329" s="124">
        <f t="shared" si="148"/>
        <v>0.72973137406102073</v>
      </c>
      <c r="DA329" s="130" t="s">
        <v>3609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0.55756073541254125</v>
      </c>
      <c r="D330" s="111">
        <f t="shared" si="149"/>
        <v>0.54882169585322971</v>
      </c>
      <c r="E330" s="111">
        <f t="shared" si="149"/>
        <v>0.54759698342353602</v>
      </c>
      <c r="F330" s="111">
        <f t="shared" si="149"/>
        <v>0.55416746622357704</v>
      </c>
      <c r="G330" s="111">
        <f t="shared" si="149"/>
        <v>0.55787329244251216</v>
      </c>
      <c r="H330" s="111">
        <f t="shared" si="149"/>
        <v>0.56369981068182773</v>
      </c>
      <c r="I330" s="111">
        <f t="shared" si="149"/>
        <v>0.55926195330427642</v>
      </c>
      <c r="J330" s="111">
        <f t="shared" si="149"/>
        <v>0.56601557832937199</v>
      </c>
      <c r="K330" s="111">
        <f t="shared" si="149"/>
        <v>0.58005285680134866</v>
      </c>
      <c r="L330" s="111">
        <f t="shared" si="149"/>
        <v>0.59461411375795348</v>
      </c>
      <c r="M330" s="111">
        <f t="shared" si="149"/>
        <v>0.60240321543414166</v>
      </c>
      <c r="N330" s="111">
        <f t="shared" si="149"/>
        <v>0.61734679662545</v>
      </c>
      <c r="O330" s="111">
        <f t="shared" si="149"/>
        <v>0.65148291915296141</v>
      </c>
      <c r="P330" s="111">
        <f t="shared" si="149"/>
        <v>0.69498743163200916</v>
      </c>
      <c r="Q330" s="111">
        <f t="shared" si="149"/>
        <v>0.7201885506729091</v>
      </c>
      <c r="R330" s="111">
        <f t="shared" ref="R330:V330" si="150">IF(R311=0,"",R311/R292)</f>
        <v>0.73231058406294802</v>
      </c>
      <c r="S330" s="111">
        <f t="shared" si="150"/>
        <v>0.73135409565958953</v>
      </c>
      <c r="T330" s="111">
        <f t="shared" si="150"/>
        <v>0.73914192511467469</v>
      </c>
      <c r="U330" s="111">
        <f t="shared" si="150"/>
        <v>0.74019111541687543</v>
      </c>
      <c r="V330" s="111">
        <f t="shared" si="150"/>
        <v>0.73689592633178569</v>
      </c>
      <c r="W330" s="111">
        <f t="shared" ref="W330:Y330" si="151">IF(W311=0,"",W311/W292)</f>
        <v>0.72755243239496503</v>
      </c>
      <c r="X330" s="111">
        <f t="shared" si="151"/>
        <v>0.72777632608779286</v>
      </c>
      <c r="Y330" s="111">
        <f t="shared" si="151"/>
        <v>0.72586576392223934</v>
      </c>
      <c r="DA330" s="63" t="s">
        <v>3610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3611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2.3590336083315258</v>
      </c>
      <c r="D332" s="124">
        <f t="shared" si="155"/>
        <v>2.41370882039454</v>
      </c>
      <c r="E332" s="124">
        <f t="shared" si="155"/>
        <v>2.5247331164195397</v>
      </c>
      <c r="F332" s="124">
        <f t="shared" si="155"/>
        <v>2.5954282242471476</v>
      </c>
      <c r="G332" s="124">
        <f t="shared" si="155"/>
        <v>2.6592725628252394</v>
      </c>
      <c r="H332" s="124">
        <f t="shared" si="155"/>
        <v>2.776722688240723</v>
      </c>
      <c r="I332" s="124">
        <f t="shared" si="155"/>
        <v>2.8455055701666181</v>
      </c>
      <c r="J332" s="124">
        <f t="shared" si="155"/>
        <v>3.0235925872006484</v>
      </c>
      <c r="K332" s="124">
        <f t="shared" si="155"/>
        <v>3.152474040838225</v>
      </c>
      <c r="L332" s="124">
        <f t="shared" si="155"/>
        <v>3.3367455882278838</v>
      </c>
      <c r="M332" s="124">
        <f t="shared" si="155"/>
        <v>3.4488626352913694</v>
      </c>
      <c r="N332" s="124">
        <f t="shared" si="155"/>
        <v>3.515080591472981</v>
      </c>
      <c r="O332" s="124">
        <f t="shared" si="155"/>
        <v>3.7261883094807429</v>
      </c>
      <c r="P332" s="124">
        <f t="shared" si="155"/>
        <v>3.9536136764304612</v>
      </c>
      <c r="Q332" s="124">
        <f t="shared" si="155"/>
        <v>3.9828369908180892</v>
      </c>
      <c r="R332" s="124">
        <f t="shared" ref="R332:V332" si="156">IF(R313=0,"",R313/R294)</f>
        <v>3.9731489887294464</v>
      </c>
      <c r="S332" s="124">
        <f t="shared" si="156"/>
        <v>3.9442624237244046</v>
      </c>
      <c r="T332" s="124">
        <f t="shared" si="156"/>
        <v>3.9716177163531565</v>
      </c>
      <c r="U332" s="124">
        <f t="shared" si="156"/>
        <v>4.0339730835663561</v>
      </c>
      <c r="V332" s="124">
        <f t="shared" si="156"/>
        <v>4.0875689953498053</v>
      </c>
      <c r="W332" s="124">
        <f t="shared" ref="W332:Y332" si="157">IF(W313=0,"",W313/W294)</f>
        <v>4.1348558788957925</v>
      </c>
      <c r="X332" s="124">
        <f t="shared" si="157"/>
        <v>4.0748264354775383</v>
      </c>
      <c r="Y332" s="124">
        <f t="shared" si="157"/>
        <v>4.1066728344492942</v>
      </c>
      <c r="DA332" s="130" t="s">
        <v>3612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2.3590336083315258</v>
      </c>
      <c r="D333" s="111">
        <f t="shared" si="158"/>
        <v>2.41370882039454</v>
      </c>
      <c r="E333" s="111">
        <f t="shared" si="158"/>
        <v>2.5247331164195397</v>
      </c>
      <c r="F333" s="111">
        <f t="shared" si="158"/>
        <v>2.5954282242471476</v>
      </c>
      <c r="G333" s="111">
        <f t="shared" si="158"/>
        <v>2.6592725628252394</v>
      </c>
      <c r="H333" s="111">
        <f t="shared" si="158"/>
        <v>2.776722688240723</v>
      </c>
      <c r="I333" s="111">
        <f t="shared" si="158"/>
        <v>2.8455055701666181</v>
      </c>
      <c r="J333" s="111">
        <f t="shared" si="158"/>
        <v>3.0235925872006484</v>
      </c>
      <c r="K333" s="111">
        <f t="shared" si="158"/>
        <v>3.152474040838225</v>
      </c>
      <c r="L333" s="111">
        <f t="shared" si="158"/>
        <v>3.3367455882278838</v>
      </c>
      <c r="M333" s="111">
        <f t="shared" si="158"/>
        <v>3.4488626352913694</v>
      </c>
      <c r="N333" s="111">
        <f t="shared" si="158"/>
        <v>3.515080591472981</v>
      </c>
      <c r="O333" s="111">
        <f t="shared" si="158"/>
        <v>3.7261883094807429</v>
      </c>
      <c r="P333" s="111">
        <f t="shared" si="158"/>
        <v>3.9536136764304612</v>
      </c>
      <c r="Q333" s="111">
        <f t="shared" si="158"/>
        <v>3.9828369908180892</v>
      </c>
      <c r="R333" s="111">
        <f t="shared" ref="R333:V333" si="159">IF(R314=0,"",R314/R295)</f>
        <v>3.9731489887294464</v>
      </c>
      <c r="S333" s="111">
        <f t="shared" si="159"/>
        <v>3.9442624237244046</v>
      </c>
      <c r="T333" s="111">
        <f t="shared" si="159"/>
        <v>3.9716177163531565</v>
      </c>
      <c r="U333" s="111">
        <f t="shared" si="159"/>
        <v>4.0339730835663561</v>
      </c>
      <c r="V333" s="111">
        <f t="shared" si="159"/>
        <v>4.0875689953498053</v>
      </c>
      <c r="W333" s="111">
        <f t="shared" ref="W333:Y333" si="160">IF(W314=0,"",W314/W295)</f>
        <v>4.1348558788957925</v>
      </c>
      <c r="X333" s="111">
        <f t="shared" si="160"/>
        <v>4.0748264354775383</v>
      </c>
      <c r="Y333" s="111">
        <f t="shared" si="160"/>
        <v>4.1066728344492942</v>
      </c>
      <c r="DA333" s="63" t="s">
        <v>3613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0.69478759246384592</v>
      </c>
      <c r="D334" s="124">
        <f t="shared" si="161"/>
        <v>0.68071063361538897</v>
      </c>
      <c r="E334" s="124">
        <f t="shared" si="161"/>
        <v>0.67673309350571176</v>
      </c>
      <c r="F334" s="124">
        <f t="shared" si="161"/>
        <v>0.66983970562610995</v>
      </c>
      <c r="G334" s="124">
        <f t="shared" si="161"/>
        <v>0.69088460852625033</v>
      </c>
      <c r="H334" s="124">
        <f t="shared" si="161"/>
        <v>0.69191891579541998</v>
      </c>
      <c r="I334" s="124">
        <f t="shared" si="161"/>
        <v>0.70868620358542367</v>
      </c>
      <c r="J334" s="124">
        <f t="shared" si="161"/>
        <v>0.72544152272082318</v>
      </c>
      <c r="K334" s="124">
        <f t="shared" si="161"/>
        <v>0.73632212348934045</v>
      </c>
      <c r="L334" s="124">
        <f t="shared" si="161"/>
        <v>0.74777747831865105</v>
      </c>
      <c r="M334" s="124">
        <f t="shared" si="161"/>
        <v>0.72598227028146511</v>
      </c>
      <c r="N334" s="124">
        <f t="shared" si="161"/>
        <v>0.73451298332905246</v>
      </c>
      <c r="O334" s="124">
        <f t="shared" si="161"/>
        <v>0.75426142667497087</v>
      </c>
      <c r="P334" s="124">
        <f t="shared" si="161"/>
        <v>0.80511779553036744</v>
      </c>
      <c r="Q334" s="124">
        <f t="shared" si="161"/>
        <v>0.81137677742571535</v>
      </c>
      <c r="R334" s="124">
        <f t="shared" ref="R334:V334" si="162">IF(R315=0,"",R315/R296)</f>
        <v>0.82200662429009963</v>
      </c>
      <c r="S334" s="124">
        <f t="shared" si="162"/>
        <v>0.82399488243191776</v>
      </c>
      <c r="T334" s="124">
        <f t="shared" si="162"/>
        <v>0.83786219114650695</v>
      </c>
      <c r="U334" s="124">
        <f t="shared" si="162"/>
        <v>0.8502917844027863</v>
      </c>
      <c r="V334" s="124">
        <f t="shared" si="162"/>
        <v>0.84965271016094601</v>
      </c>
      <c r="W334" s="124">
        <f t="shared" ref="W334:Y334" si="163">IF(W315=0,"",W315/W296)</f>
        <v>0.85529372544126758</v>
      </c>
      <c r="X334" s="124">
        <f t="shared" si="163"/>
        <v>0.87697374610541434</v>
      </c>
      <c r="Y334" s="124">
        <f t="shared" si="163"/>
        <v>0.87297542721695098</v>
      </c>
      <c r="DA334" s="130" t="s">
        <v>3614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0.59948280470757676</v>
      </c>
      <c r="D335" s="111">
        <f t="shared" si="164"/>
        <v>0.5790773632471018</v>
      </c>
      <c r="E335" s="111">
        <f t="shared" si="164"/>
        <v>0.58075696875518834</v>
      </c>
      <c r="F335" s="111">
        <f t="shared" si="164"/>
        <v>0.58551018745009642</v>
      </c>
      <c r="G335" s="111">
        <f t="shared" si="164"/>
        <v>0.59296335259006561</v>
      </c>
      <c r="H335" s="111">
        <f t="shared" si="164"/>
        <v>0.59293836389574117</v>
      </c>
      <c r="I335" s="111">
        <f t="shared" si="164"/>
        <v>0.58866873677815368</v>
      </c>
      <c r="J335" s="111">
        <f t="shared" si="164"/>
        <v>0.59627818291043633</v>
      </c>
      <c r="K335" s="111">
        <f t="shared" si="164"/>
        <v>0.60726222917404138</v>
      </c>
      <c r="L335" s="111">
        <f t="shared" si="164"/>
        <v>0.61366697811297399</v>
      </c>
      <c r="M335" s="111">
        <f t="shared" si="164"/>
        <v>0.62009804294547033</v>
      </c>
      <c r="N335" s="111">
        <f t="shared" si="164"/>
        <v>0.62993698944014254</v>
      </c>
      <c r="O335" s="111">
        <f t="shared" si="164"/>
        <v>0.65684240646841585</v>
      </c>
      <c r="P335" s="111">
        <f t="shared" si="164"/>
        <v>0.72685556966600495</v>
      </c>
      <c r="Q335" s="111">
        <f t="shared" si="164"/>
        <v>0.72511147494290573</v>
      </c>
      <c r="R335" s="111">
        <f t="shared" ref="R335:V335" si="165">IF(R316=0,"",R316/R297)</f>
        <v>0.74098162256380762</v>
      </c>
      <c r="S335" s="111">
        <f t="shared" si="165"/>
        <v>0.74942037815549467</v>
      </c>
      <c r="T335" s="111">
        <f t="shared" si="165"/>
        <v>0.78166893978196372</v>
      </c>
      <c r="U335" s="111">
        <f t="shared" si="165"/>
        <v>0.78771536439906098</v>
      </c>
      <c r="V335" s="111">
        <f t="shared" si="165"/>
        <v>0.78739668477816849</v>
      </c>
      <c r="W335" s="111">
        <f t="shared" ref="W335:Y335" si="166">IF(W316=0,"",W316/W297)</f>
        <v>0.78133270810593691</v>
      </c>
      <c r="X335" s="111">
        <f t="shared" si="166"/>
        <v>0.78435861537179419</v>
      </c>
      <c r="Y335" s="111">
        <f t="shared" si="166"/>
        <v>0.78592024391682336</v>
      </c>
      <c r="DA335" s="63" t="s">
        <v>3615</v>
      </c>
    </row>
    <row r="336" spans="1:105" ht="12" customHeight="1" x14ac:dyDescent="0.25">
      <c r="A336" s="97" t="s">
        <v>140</v>
      </c>
      <c r="B336" s="111"/>
      <c r="C336" s="111">
        <f t="shared" ref="C336:Q336" si="167">IF(C317=0,"",C317/C298)</f>
        <v>0.87017907293588437</v>
      </c>
      <c r="D336" s="111">
        <f t="shared" si="167"/>
        <v>0.88441603379926814</v>
      </c>
      <c r="E336" s="111">
        <f t="shared" si="167"/>
        <v>0.90346895864189669</v>
      </c>
      <c r="F336" s="111">
        <f t="shared" si="167"/>
        <v>0.90072519334665102</v>
      </c>
      <c r="G336" s="111">
        <f t="shared" si="167"/>
        <v>0.91332810007709075</v>
      </c>
      <c r="H336" s="111">
        <f t="shared" si="167"/>
        <v>0.88753233210278493</v>
      </c>
      <c r="I336" s="111">
        <f t="shared" si="167"/>
        <v>0.94433352776670132</v>
      </c>
      <c r="J336" s="111">
        <f t="shared" si="167"/>
        <v>0.91673543884031194</v>
      </c>
      <c r="K336" s="111">
        <f t="shared" si="167"/>
        <v>0.90156029662817871</v>
      </c>
      <c r="L336" s="111">
        <f t="shared" si="167"/>
        <v>0.90164534404111696</v>
      </c>
      <c r="M336" s="111">
        <f t="shared" si="167"/>
        <v>0.91566937794141601</v>
      </c>
      <c r="N336" s="111">
        <f t="shared" si="167"/>
        <v>0.9346242646313333</v>
      </c>
      <c r="O336" s="111">
        <f t="shared" si="167"/>
        <v>0.94644347546052066</v>
      </c>
      <c r="P336" s="111">
        <f t="shared" si="167"/>
        <v>0.91519689611791721</v>
      </c>
      <c r="Q336" s="111">
        <f t="shared" si="167"/>
        <v>0.98231351770347108</v>
      </c>
      <c r="R336" s="111">
        <f t="shared" ref="R336:V336" si="168">IF(R317=0,"",R317/R298)</f>
        <v>0.93088978935074895</v>
      </c>
      <c r="S336" s="111">
        <f t="shared" si="168"/>
        <v>0.96448538770962955</v>
      </c>
      <c r="T336" s="111">
        <f t="shared" si="168"/>
        <v>0.94012539480075741</v>
      </c>
      <c r="U336" s="111">
        <f t="shared" si="168"/>
        <v>0.95371433630022884</v>
      </c>
      <c r="V336" s="111">
        <f t="shared" si="168"/>
        <v>0.95798839237382438</v>
      </c>
      <c r="W336" s="111">
        <f t="shared" ref="W336:Y336" si="169">IF(W317=0,"",W317/W298)</f>
        <v>0.96301635387175277</v>
      </c>
      <c r="X336" s="111">
        <f t="shared" si="169"/>
        <v>0.96886764832322514</v>
      </c>
      <c r="Y336" s="111">
        <f t="shared" si="169"/>
        <v>0.95948675116492999</v>
      </c>
      <c r="DA336" s="63" t="s">
        <v>3616</v>
      </c>
    </row>
    <row r="337" spans="1:105" ht="12" customHeight="1" x14ac:dyDescent="0.25">
      <c r="A337" s="100" t="s">
        <v>50</v>
      </c>
      <c r="B337" s="112"/>
      <c r="C337" s="112">
        <f t="shared" ref="C337:Q337" si="170">IF(C318=0,"",C318/C299)</f>
        <v>0.57211702837046474</v>
      </c>
      <c r="D337" s="112">
        <f t="shared" si="170"/>
        <v>0.60037872995470876</v>
      </c>
      <c r="E337" s="112">
        <f t="shared" si="170"/>
        <v>0.59600566150038881</v>
      </c>
      <c r="F337" s="112">
        <f t="shared" si="170"/>
        <v>0.63513966449285975</v>
      </c>
      <c r="G337" s="112">
        <f t="shared" si="170"/>
        <v>0.64329533240684489</v>
      </c>
      <c r="H337" s="112">
        <f t="shared" si="170"/>
        <v>0.6736782488636226</v>
      </c>
      <c r="I337" s="112">
        <f t="shared" si="170"/>
        <v>0.57859709799963288</v>
      </c>
      <c r="J337" s="112">
        <f t="shared" si="170"/>
        <v>0.62623779190960449</v>
      </c>
      <c r="K337" s="112">
        <f t="shared" si="170"/>
        <v>0.62969521544038276</v>
      </c>
      <c r="L337" s="112">
        <f t="shared" si="170"/>
        <v>0.62392868537434765</v>
      </c>
      <c r="M337" s="112">
        <f t="shared" si="170"/>
        <v>0.65577335719650831</v>
      </c>
      <c r="N337" s="112">
        <f t="shared" si="170"/>
        <v>0.62274785951008182</v>
      </c>
      <c r="O337" s="112">
        <f t="shared" si="170"/>
        <v>0.60447925093231769</v>
      </c>
      <c r="P337" s="112">
        <f t="shared" si="170"/>
        <v>0.72027415364027014</v>
      </c>
      <c r="Q337" s="112">
        <f t="shared" si="170"/>
        <v>0.7168773429974149</v>
      </c>
      <c r="R337" s="112">
        <f t="shared" ref="R337:V337" si="171">IF(R318=0,"",R318/R299)</f>
        <v>0.79915481223597729</v>
      </c>
      <c r="S337" s="112">
        <f t="shared" si="171"/>
        <v>0.74354883260523452</v>
      </c>
      <c r="T337" s="112">
        <f t="shared" si="171"/>
        <v>0.82583992859454936</v>
      </c>
      <c r="U337" s="112">
        <f t="shared" si="171"/>
        <v>0.81573776805764064</v>
      </c>
      <c r="V337" s="112">
        <f t="shared" si="171"/>
        <v>0.82673589852870277</v>
      </c>
      <c r="W337" s="112">
        <f t="shared" ref="W337:Y337" si="172">IF(W318=0,"",W318/W299)</f>
        <v>0.75093209518663273</v>
      </c>
      <c r="X337" s="112">
        <f t="shared" si="172"/>
        <v>0.77902189502139385</v>
      </c>
      <c r="Y337" s="112">
        <f t="shared" si="172"/>
        <v>0.78447221272207335</v>
      </c>
      <c r="DA337" s="131" t="s">
        <v>3617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3618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0.70057712619949009</v>
      </c>
      <c r="D339" s="112">
        <f t="shared" si="176"/>
        <v>0.70136186833344227</v>
      </c>
      <c r="E339" s="112">
        <f t="shared" si="176"/>
        <v>0.7018515300346958</v>
      </c>
      <c r="F339" s="112">
        <f t="shared" si="176"/>
        <v>0.70555876683184016</v>
      </c>
      <c r="G339" s="112">
        <f t="shared" si="176"/>
        <v>0.68839333232380329</v>
      </c>
      <c r="H339" s="112">
        <f t="shared" si="176"/>
        <v>0.68673435042399866</v>
      </c>
      <c r="I339" s="112">
        <f t="shared" si="176"/>
        <v>0.68030125530437524</v>
      </c>
      <c r="J339" s="112">
        <f t="shared" si="176"/>
        <v>0.68818513850379393</v>
      </c>
      <c r="K339" s="112">
        <f t="shared" si="176"/>
        <v>0.68768960003882573</v>
      </c>
      <c r="L339" s="112">
        <f t="shared" si="176"/>
        <v>0.71608754210913272</v>
      </c>
      <c r="M339" s="112">
        <f t="shared" si="176"/>
        <v>0.68337414316892375</v>
      </c>
      <c r="N339" s="112">
        <f t="shared" si="176"/>
        <v>0.6949596164799775</v>
      </c>
      <c r="O339" s="112">
        <f t="shared" si="176"/>
        <v>0.69652669642258458</v>
      </c>
      <c r="P339" s="112">
        <f t="shared" si="176"/>
        <v>0.70672896762748127</v>
      </c>
      <c r="Q339" s="112">
        <f t="shared" si="176"/>
        <v>0.73628474782071507</v>
      </c>
      <c r="R339" s="112">
        <f t="shared" ref="R339:V339" si="177">IF(R320=0,"",R320/R301)</f>
        <v>0.75880590713150575</v>
      </c>
      <c r="S339" s="112">
        <f t="shared" si="177"/>
        <v>0.77181393427754197</v>
      </c>
      <c r="T339" s="112">
        <f t="shared" si="177"/>
        <v>0.78222640270738131</v>
      </c>
      <c r="U339" s="112">
        <f t="shared" si="177"/>
        <v>0.78475554076432863</v>
      </c>
      <c r="V339" s="112">
        <f t="shared" si="177"/>
        <v>0.79867083540348272</v>
      </c>
      <c r="W339" s="112">
        <f t="shared" ref="W339:Y339" si="178">IF(W320=0,"",W320/W301)</f>
        <v>0.78009886343498802</v>
      </c>
      <c r="X339" s="112">
        <f t="shared" si="178"/>
        <v>0.81674146746396292</v>
      </c>
      <c r="Y339" s="112">
        <f t="shared" si="178"/>
        <v>0.80564683043375962</v>
      </c>
      <c r="DA339" s="131" t="s">
        <v>3619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0.88936217981611398</v>
      </c>
      <c r="D340" s="113">
        <f t="shared" si="179"/>
        <v>0.87007464788553779</v>
      </c>
      <c r="E340" s="113">
        <f t="shared" si="179"/>
        <v>0.8674239815704432</v>
      </c>
      <c r="F340" s="113">
        <f t="shared" si="179"/>
        <v>0.86335530143008477</v>
      </c>
      <c r="G340" s="113">
        <f t="shared" si="179"/>
        <v>0.87509423727408864</v>
      </c>
      <c r="H340" s="113">
        <f t="shared" si="179"/>
        <v>0.90034927955903676</v>
      </c>
      <c r="I340" s="113">
        <f t="shared" si="179"/>
        <v>0.9065267540252121</v>
      </c>
      <c r="J340" s="113">
        <f t="shared" si="179"/>
        <v>0.90388552033972747</v>
      </c>
      <c r="K340" s="113">
        <f t="shared" si="179"/>
        <v>0.88424867039987243</v>
      </c>
      <c r="L340" s="113">
        <f t="shared" si="179"/>
        <v>0.88428169774567578</v>
      </c>
      <c r="M340" s="113">
        <f t="shared" si="179"/>
        <v>0.88208674436079737</v>
      </c>
      <c r="N340" s="113">
        <f t="shared" si="179"/>
        <v>0.90818184182722683</v>
      </c>
      <c r="O340" s="113">
        <f t="shared" si="179"/>
        <v>0.91534667880585374</v>
      </c>
      <c r="P340" s="113">
        <f t="shared" si="179"/>
        <v>0.90811384272542062</v>
      </c>
      <c r="Q340" s="113">
        <f t="shared" si="179"/>
        <v>0.91803073257307477</v>
      </c>
      <c r="R340" s="113">
        <f t="shared" ref="R340:V340" si="180">IF(R321=0,"",R321/R302)</f>
        <v>0.92015355877766714</v>
      </c>
      <c r="S340" s="113">
        <f t="shared" si="180"/>
        <v>0.92657574935563469</v>
      </c>
      <c r="T340" s="113">
        <f t="shared" si="180"/>
        <v>0.93300645765175272</v>
      </c>
      <c r="U340" s="113">
        <f t="shared" si="180"/>
        <v>0.93814828348492263</v>
      </c>
      <c r="V340" s="113">
        <f t="shared" si="180"/>
        <v>0.94849506167649622</v>
      </c>
      <c r="W340" s="113">
        <f t="shared" ref="W340:Y340" si="181">IF(W321=0,"",W321/W302)</f>
        <v>0.94844872066421371</v>
      </c>
      <c r="X340" s="113">
        <f t="shared" si="181"/>
        <v>0.96059057951375704</v>
      </c>
      <c r="Y340" s="113">
        <f t="shared" si="181"/>
        <v>0.95871002245138159</v>
      </c>
      <c r="DA340" s="132" t="s">
        <v>3620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0.71505773162852559</v>
      </c>
      <c r="D341" s="111">
        <f t="shared" si="182"/>
        <v>0.67749605278136094</v>
      </c>
      <c r="E341" s="111">
        <f t="shared" si="182"/>
        <v>0.7001217413758436</v>
      </c>
      <c r="F341" s="111">
        <f t="shared" si="182"/>
        <v>0.66707966660510043</v>
      </c>
      <c r="G341" s="111">
        <f t="shared" si="182"/>
        <v>0.71019306699994211</v>
      </c>
      <c r="H341" s="111">
        <f t="shared" si="182"/>
        <v>0.75695231890008097</v>
      </c>
      <c r="I341" s="111">
        <f t="shared" si="182"/>
        <v>0.74779810842310535</v>
      </c>
      <c r="J341" s="111">
        <f t="shared" si="182"/>
        <v>0.70893926571249044</v>
      </c>
      <c r="K341" s="111">
        <f t="shared" si="182"/>
        <v>0.71096368367065843</v>
      </c>
      <c r="L341" s="111">
        <f t="shared" si="182"/>
        <v>0.69726719407093241</v>
      </c>
      <c r="M341" s="111">
        <f t="shared" si="182"/>
        <v>0.72035094540642042</v>
      </c>
      <c r="N341" s="111">
        <f t="shared" si="182"/>
        <v>0.72679247661620661</v>
      </c>
      <c r="O341" s="111">
        <f t="shared" si="182"/>
        <v>0.76575846390791302</v>
      </c>
      <c r="P341" s="111">
        <f t="shared" si="182"/>
        <v>0.76858782587834606</v>
      </c>
      <c r="Q341" s="111">
        <f t="shared" si="182"/>
        <v>0.80194568773578323</v>
      </c>
      <c r="R341" s="111">
        <f t="shared" ref="R341:V341" si="183">IF(R322=0,"",R322/R303)</f>
        <v>0.81200272501894555</v>
      </c>
      <c r="S341" s="111">
        <f t="shared" si="183"/>
        <v>0.82098769730187815</v>
      </c>
      <c r="T341" s="111">
        <f t="shared" si="183"/>
        <v>0.83473156754790556</v>
      </c>
      <c r="U341" s="111">
        <f t="shared" si="183"/>
        <v>0.84635664615287176</v>
      </c>
      <c r="V341" s="111">
        <f t="shared" si="183"/>
        <v>0.83415307342877709</v>
      </c>
      <c r="W341" s="111">
        <f t="shared" ref="W341:Y341" si="184">IF(W322=0,"",W322/W303)</f>
        <v>0.82399480863482033</v>
      </c>
      <c r="X341" s="111">
        <f t="shared" si="184"/>
        <v>0.82529160354919251</v>
      </c>
      <c r="Y341" s="111">
        <f t="shared" si="184"/>
        <v>0.80486863718984569</v>
      </c>
      <c r="DA341" s="63" t="s">
        <v>3621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3622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0.69182391678387889</v>
      </c>
      <c r="D343" s="124">
        <f t="shared" si="188"/>
        <v>0.68686361653429939</v>
      </c>
      <c r="E343" s="124">
        <f t="shared" si="188"/>
        <v>0.67986425252673943</v>
      </c>
      <c r="F343" s="124">
        <f t="shared" si="188"/>
        <v>0.69712372449382254</v>
      </c>
      <c r="G343" s="124">
        <f t="shared" si="188"/>
        <v>0.72177698214197739</v>
      </c>
      <c r="H343" s="124">
        <f t="shared" si="188"/>
        <v>0.72953199879212327</v>
      </c>
      <c r="I343" s="124">
        <f t="shared" si="188"/>
        <v>0.72381775389631098</v>
      </c>
      <c r="J343" s="124">
        <f t="shared" si="188"/>
        <v>0.71171349826580899</v>
      </c>
      <c r="K343" s="124">
        <f t="shared" si="188"/>
        <v>0.71882677739189349</v>
      </c>
      <c r="L343" s="124">
        <f t="shared" si="188"/>
        <v>0.72417376718536541</v>
      </c>
      <c r="M343" s="124">
        <f t="shared" si="188"/>
        <v>0.70901693366267193</v>
      </c>
      <c r="N343" s="124">
        <f t="shared" si="188"/>
        <v>0.70637433099091063</v>
      </c>
      <c r="O343" s="124">
        <f t="shared" si="188"/>
        <v>0.72415089292076529</v>
      </c>
      <c r="P343" s="124">
        <f t="shared" si="188"/>
        <v>0.74741676139503976</v>
      </c>
      <c r="Q343" s="124">
        <f t="shared" si="188"/>
        <v>0.76277034124095044</v>
      </c>
      <c r="R343" s="124">
        <f t="shared" ref="R343:V343" si="189">IF(R324=0,"",R324/R305)</f>
        <v>0.77466135421822491</v>
      </c>
      <c r="S343" s="124">
        <f t="shared" si="189"/>
        <v>0.78163369868057053</v>
      </c>
      <c r="T343" s="124">
        <f t="shared" si="189"/>
        <v>0.79898126160603677</v>
      </c>
      <c r="U343" s="124">
        <f t="shared" si="189"/>
        <v>0.81085894169115824</v>
      </c>
      <c r="V343" s="124">
        <f t="shared" si="189"/>
        <v>0.81407785042696679</v>
      </c>
      <c r="W343" s="124">
        <f t="shared" ref="W343:Y343" si="190">IF(W324=0,"",W324/W305)</f>
        <v>0.81042792832290067</v>
      </c>
      <c r="X343" s="124">
        <f t="shared" si="190"/>
        <v>0.80871680578010696</v>
      </c>
      <c r="Y343" s="124">
        <f t="shared" si="190"/>
        <v>0.80469302233528495</v>
      </c>
      <c r="DA343" s="130" t="s">
        <v>3623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0.58463924422221714</v>
      </c>
      <c r="D344" s="111">
        <f t="shared" si="191"/>
        <v>0.57920539217170131</v>
      </c>
      <c r="E344" s="111">
        <f t="shared" si="191"/>
        <v>0.57593894524613098</v>
      </c>
      <c r="F344" s="111">
        <f t="shared" si="191"/>
        <v>0.5852400984008862</v>
      </c>
      <c r="G344" s="111">
        <f t="shared" si="191"/>
        <v>0.59921421068368397</v>
      </c>
      <c r="H344" s="111">
        <f t="shared" si="191"/>
        <v>0.60339635010516857</v>
      </c>
      <c r="I344" s="111">
        <f t="shared" si="191"/>
        <v>0.60096914646096156</v>
      </c>
      <c r="J344" s="111">
        <f t="shared" si="191"/>
        <v>0.60440259040143629</v>
      </c>
      <c r="K344" s="111">
        <f t="shared" si="191"/>
        <v>0.60091142838557332</v>
      </c>
      <c r="L344" s="111">
        <f t="shared" si="191"/>
        <v>0.59477479503643782</v>
      </c>
      <c r="M344" s="111">
        <f t="shared" si="191"/>
        <v>0.58666346101642275</v>
      </c>
      <c r="N344" s="111">
        <f t="shared" si="191"/>
        <v>0.58722343075405636</v>
      </c>
      <c r="O344" s="111">
        <f t="shared" si="191"/>
        <v>0.59335875271032212</v>
      </c>
      <c r="P344" s="111">
        <f t="shared" si="191"/>
        <v>0.60809917815584391</v>
      </c>
      <c r="Q344" s="111">
        <f t="shared" si="191"/>
        <v>0.60436136366909199</v>
      </c>
      <c r="R344" s="111">
        <f t="shared" ref="R344:V344" si="192">IF(R325=0,"",R325/R306)</f>
        <v>0.61210735294350083</v>
      </c>
      <c r="S344" s="111">
        <f t="shared" si="192"/>
        <v>0.60623995900561689</v>
      </c>
      <c r="T344" s="111">
        <f t="shared" si="192"/>
        <v>0.61383329659891028</v>
      </c>
      <c r="U344" s="111">
        <f t="shared" si="192"/>
        <v>0.6188439025267779</v>
      </c>
      <c r="V344" s="111">
        <f t="shared" si="192"/>
        <v>0.61862202770376051</v>
      </c>
      <c r="W344" s="111">
        <f t="shared" ref="W344:Y344" si="193">IF(W325=0,"",W325/W306)</f>
        <v>0.61718425877569183</v>
      </c>
      <c r="X344" s="111">
        <f t="shared" si="193"/>
        <v>0.61848049759528734</v>
      </c>
      <c r="Y344" s="111">
        <f t="shared" si="193"/>
        <v>0.61884659300055134</v>
      </c>
      <c r="DA344" s="63" t="s">
        <v>3624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0.76134802799016721</v>
      </c>
      <c r="D345" s="45">
        <f t="shared" si="194"/>
        <v>0.75609155618989066</v>
      </c>
      <c r="E345" s="45">
        <f t="shared" si="194"/>
        <v>0.75631908175455564</v>
      </c>
      <c r="F345" s="45">
        <f t="shared" si="194"/>
        <v>0.75949822508200582</v>
      </c>
      <c r="G345" s="45">
        <f t="shared" si="194"/>
        <v>0.76745908757249393</v>
      </c>
      <c r="H345" s="45">
        <f t="shared" si="194"/>
        <v>0.76790880298503827</v>
      </c>
      <c r="I345" s="45">
        <f t="shared" si="194"/>
        <v>0.7670366558216275</v>
      </c>
      <c r="J345" s="45">
        <f t="shared" si="194"/>
        <v>0.76719134230083086</v>
      </c>
      <c r="K345" s="45">
        <f t="shared" si="194"/>
        <v>0.77309631880551077</v>
      </c>
      <c r="L345" s="45">
        <f t="shared" si="194"/>
        <v>0.7749763139603979</v>
      </c>
      <c r="M345" s="45">
        <f t="shared" si="194"/>
        <v>0.77444769700493243</v>
      </c>
      <c r="N345" s="45">
        <f t="shared" si="194"/>
        <v>0.77637811941659796</v>
      </c>
      <c r="O345" s="45">
        <f t="shared" si="194"/>
        <v>0.78516905427160522</v>
      </c>
      <c r="P345" s="45">
        <f t="shared" si="194"/>
        <v>0.79646567418639569</v>
      </c>
      <c r="Q345" s="45">
        <f t="shared" si="194"/>
        <v>0.80365823116960178</v>
      </c>
      <c r="R345" s="45">
        <f t="shared" ref="R345:V345" si="195">IF(R326=0,"",R326/R307)</f>
        <v>0.81759700135316593</v>
      </c>
      <c r="S345" s="45">
        <f t="shared" si="195"/>
        <v>0.83003641133104833</v>
      </c>
      <c r="T345" s="45">
        <f t="shared" si="195"/>
        <v>0.84688451745767068</v>
      </c>
      <c r="U345" s="45">
        <f t="shared" si="195"/>
        <v>0.86398943270460904</v>
      </c>
      <c r="V345" s="45">
        <f t="shared" si="195"/>
        <v>0.87392839207954276</v>
      </c>
      <c r="W345" s="45">
        <f t="shared" ref="W345:Y345" si="196">IF(W326=0,"",W326/W307)</f>
        <v>0.88249967194274459</v>
      </c>
      <c r="X345" s="45">
        <f t="shared" si="196"/>
        <v>0.89023185258427273</v>
      </c>
      <c r="Y345" s="45">
        <f t="shared" si="196"/>
        <v>0.89704723026354494</v>
      </c>
      <c r="DA345" s="60" t="s">
        <v>3625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174.69639683867146</v>
      </c>
      <c r="D347" s="117">
        <f t="shared" si="197"/>
        <v>177.96601604432342</v>
      </c>
      <c r="E347" s="117">
        <f t="shared" si="197"/>
        <v>186.07939873368377</v>
      </c>
      <c r="F347" s="117">
        <f t="shared" si="197"/>
        <v>252.12341817004295</v>
      </c>
      <c r="G347" s="117">
        <f t="shared" si="197"/>
        <v>259.60375458698479</v>
      </c>
      <c r="H347" s="117">
        <f t="shared" si="197"/>
        <v>269.60633309934769</v>
      </c>
      <c r="I347" s="117">
        <f t="shared" si="197"/>
        <v>255.61199244021662</v>
      </c>
      <c r="J347" s="117">
        <f t="shared" si="197"/>
        <v>285.13824082706657</v>
      </c>
      <c r="K347" s="117">
        <f t="shared" si="197"/>
        <v>204.58531043191061</v>
      </c>
      <c r="L347" s="117">
        <f t="shared" si="197"/>
        <v>221.54282961838251</v>
      </c>
      <c r="M347" s="117">
        <f t="shared" si="197"/>
        <v>189.32587885667152</v>
      </c>
      <c r="N347" s="117">
        <f t="shared" si="197"/>
        <v>223.00822470274011</v>
      </c>
      <c r="O347" s="117">
        <f t="shared" si="197"/>
        <v>201.45304011654227</v>
      </c>
      <c r="P347" s="117">
        <f t="shared" si="197"/>
        <v>73.568063367940269</v>
      </c>
      <c r="Q347" s="117">
        <f t="shared" si="197"/>
        <v>86.719653999863311</v>
      </c>
      <c r="R347" s="117">
        <f t="shared" ref="R347:V347" si="198">R348+R351+R353+R362</f>
        <v>119.6440331960154</v>
      </c>
      <c r="S347" s="117">
        <f t="shared" si="198"/>
        <v>103.99089510043598</v>
      </c>
      <c r="T347" s="117">
        <f t="shared" si="198"/>
        <v>120.30565781962035</v>
      </c>
      <c r="U347" s="117">
        <f t="shared" si="198"/>
        <v>101.74683035479219</v>
      </c>
      <c r="V347" s="117">
        <f t="shared" si="198"/>
        <v>113.49040436045175</v>
      </c>
      <c r="W347" s="117">
        <f t="shared" ref="W347:Y347" si="199">W348+W351+W353+W362</f>
        <v>110.09996629299582</v>
      </c>
      <c r="X347" s="117">
        <f t="shared" si="199"/>
        <v>132.02216018482275</v>
      </c>
      <c r="Y347" s="117">
        <f t="shared" si="199"/>
        <v>93.901729847927484</v>
      </c>
      <c r="DA347" s="129" t="s">
        <v>3776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161.98056795483595</v>
      </c>
      <c r="D348" s="122">
        <f t="shared" si="200"/>
        <v>161.14569814018881</v>
      </c>
      <c r="E348" s="122">
        <f t="shared" si="200"/>
        <v>165.22094937840154</v>
      </c>
      <c r="F348" s="122">
        <f t="shared" si="200"/>
        <v>229.13497027890895</v>
      </c>
      <c r="G348" s="122">
        <f t="shared" si="200"/>
        <v>245.77093977990796</v>
      </c>
      <c r="H348" s="122">
        <f t="shared" si="200"/>
        <v>255.3881945590818</v>
      </c>
      <c r="I348" s="122">
        <f t="shared" si="200"/>
        <v>242.2109003527118</v>
      </c>
      <c r="J348" s="122">
        <f t="shared" si="200"/>
        <v>267.48967114801047</v>
      </c>
      <c r="K348" s="122">
        <f t="shared" si="200"/>
        <v>192.41282595488983</v>
      </c>
      <c r="L348" s="122">
        <f t="shared" si="200"/>
        <v>209.77634799829994</v>
      </c>
      <c r="M348" s="122">
        <f t="shared" si="200"/>
        <v>174.25273363036177</v>
      </c>
      <c r="N348" s="122">
        <f t="shared" si="200"/>
        <v>206.46143314201856</v>
      </c>
      <c r="O348" s="122">
        <f t="shared" si="200"/>
        <v>189.58089957494045</v>
      </c>
      <c r="P348" s="122">
        <f t="shared" si="200"/>
        <v>70.840777285082211</v>
      </c>
      <c r="Q348" s="122">
        <f t="shared" si="200"/>
        <v>81.954414721878777</v>
      </c>
      <c r="R348" s="122">
        <f t="shared" ref="R348:V348" si="201">SUM(R349:R350)</f>
        <v>113.48353007822814</v>
      </c>
      <c r="S348" s="122">
        <f t="shared" si="201"/>
        <v>96.346501191659286</v>
      </c>
      <c r="T348" s="122">
        <f t="shared" si="201"/>
        <v>112.30678539697467</v>
      </c>
      <c r="U348" s="122">
        <f t="shared" si="201"/>
        <v>95.694120794442171</v>
      </c>
      <c r="V348" s="122">
        <f t="shared" si="201"/>
        <v>105.55695558036598</v>
      </c>
      <c r="W348" s="122">
        <f t="shared" ref="W348:Y348" si="202">SUM(W349:W350)</f>
        <v>101.53020523869952</v>
      </c>
      <c r="X348" s="122">
        <f t="shared" si="202"/>
        <v>118.91165917744566</v>
      </c>
      <c r="Y348" s="122">
        <f t="shared" si="202"/>
        <v>84.258743193487021</v>
      </c>
      <c r="DA348" s="130" t="s">
        <v>3777</v>
      </c>
    </row>
    <row r="349" spans="1:105" ht="12" customHeight="1" x14ac:dyDescent="0.25">
      <c r="A349" s="97" t="s">
        <v>74</v>
      </c>
      <c r="B349" s="98"/>
      <c r="C349" s="98">
        <v>161.98056795483595</v>
      </c>
      <c r="D349" s="98">
        <v>161.14569814018881</v>
      </c>
      <c r="E349" s="98">
        <v>165.22094937840154</v>
      </c>
      <c r="F349" s="98">
        <v>229.13497027890895</v>
      </c>
      <c r="G349" s="98">
        <v>245.77093977990796</v>
      </c>
      <c r="H349" s="98">
        <v>255.3881945590818</v>
      </c>
      <c r="I349" s="98">
        <v>242.2109003527118</v>
      </c>
      <c r="J349" s="98">
        <v>267.48967114801047</v>
      </c>
      <c r="K349" s="98">
        <v>192.41282595488983</v>
      </c>
      <c r="L349" s="98">
        <v>209.77634799829994</v>
      </c>
      <c r="M349" s="98">
        <v>174.25273363036177</v>
      </c>
      <c r="N349" s="98">
        <v>206.46143314201856</v>
      </c>
      <c r="O349" s="98">
        <v>189.58089957494045</v>
      </c>
      <c r="P349" s="98">
        <v>70.840777285082211</v>
      </c>
      <c r="Q349" s="98">
        <v>81.954414721878777</v>
      </c>
      <c r="R349" s="98">
        <v>113.48353007822814</v>
      </c>
      <c r="S349" s="98">
        <v>96.346501191659286</v>
      </c>
      <c r="T349" s="98">
        <v>112.30678539697467</v>
      </c>
      <c r="U349" s="98">
        <v>95.694120794442171</v>
      </c>
      <c r="V349" s="98">
        <v>105.55695558036598</v>
      </c>
      <c r="W349" s="98">
        <v>101.53020523869952</v>
      </c>
      <c r="X349" s="98">
        <v>118.91165917744566</v>
      </c>
      <c r="Y349" s="98">
        <v>84.258743193487021</v>
      </c>
      <c r="DA349" s="63" t="s">
        <v>3778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3779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3780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3781</v>
      </c>
    </row>
    <row r="353" spans="1:105" ht="12" customHeight="1" x14ac:dyDescent="0.25">
      <c r="A353" s="121" t="s">
        <v>55</v>
      </c>
      <c r="B353" s="122"/>
      <c r="C353" s="122">
        <v>7.1137973421880769</v>
      </c>
      <c r="D353" s="122">
        <v>10.224907479098611</v>
      </c>
      <c r="E353" s="122">
        <v>13.170933855209531</v>
      </c>
      <c r="F353" s="122">
        <v>15.946013747588248</v>
      </c>
      <c r="G353" s="122">
        <v>9.4106882926073734</v>
      </c>
      <c r="H353" s="122">
        <v>9.7482847950146105</v>
      </c>
      <c r="I353" s="122">
        <v>8.080635338752149</v>
      </c>
      <c r="J353" s="122">
        <v>10.163955220958528</v>
      </c>
      <c r="K353" s="122">
        <v>7.606579183567284</v>
      </c>
      <c r="L353" s="122">
        <v>7.4393134658929023</v>
      </c>
      <c r="M353" s="122">
        <v>9.4620122302684759</v>
      </c>
      <c r="N353" s="122">
        <v>9.4713668768425059</v>
      </c>
      <c r="O353" s="122">
        <v>7.00908224526962</v>
      </c>
      <c r="P353" s="122">
        <v>1.3885548049254441</v>
      </c>
      <c r="Q353" s="122">
        <v>3.2331850940720956</v>
      </c>
      <c r="R353" s="122">
        <v>4.1972428658028695</v>
      </c>
      <c r="S353" s="122">
        <v>5.2887179785059057</v>
      </c>
      <c r="T353" s="122">
        <v>5.7082678076142308</v>
      </c>
      <c r="U353" s="122">
        <v>3.9285592283802631</v>
      </c>
      <c r="V353" s="122">
        <v>5.2060918374695557</v>
      </c>
      <c r="W353" s="122">
        <v>5.3433559247655955</v>
      </c>
      <c r="X353" s="122">
        <v>8.2165941510379046</v>
      </c>
      <c r="Y353" s="122">
        <v>5.482655304645033</v>
      </c>
      <c r="DA353" s="130" t="s">
        <v>3782</v>
      </c>
    </row>
    <row r="354" spans="1:105" ht="12" customHeight="1" x14ac:dyDescent="0.25">
      <c r="A354" s="97" t="s">
        <v>141</v>
      </c>
      <c r="B354" s="98"/>
      <c r="C354" s="98">
        <v>7.1044388776675769</v>
      </c>
      <c r="D354" s="98">
        <v>10.217106479885448</v>
      </c>
      <c r="E354" s="98">
        <v>13.149955836515176</v>
      </c>
      <c r="F354" s="98">
        <v>15.93504792653267</v>
      </c>
      <c r="G354" s="98">
        <v>9.4080161703398879</v>
      </c>
      <c r="H354" s="98">
        <v>9.743700090752327</v>
      </c>
      <c r="I354" s="98">
        <v>8.0768132542163364</v>
      </c>
      <c r="J354" s="98">
        <v>10.150762757180035</v>
      </c>
      <c r="K354" s="98">
        <v>7.5972203590432281</v>
      </c>
      <c r="L354" s="98">
        <v>7.4279508919274004</v>
      </c>
      <c r="M354" s="98">
        <v>9.4493117556175239</v>
      </c>
      <c r="N354" s="98">
        <v>9.456483011278495</v>
      </c>
      <c r="O354" s="98">
        <v>6.9971499517587707</v>
      </c>
      <c r="P354" s="98">
        <v>1.3775303310356684</v>
      </c>
      <c r="Q354" s="98">
        <v>3.2318864722369862</v>
      </c>
      <c r="R354" s="98">
        <v>4.1814590548888866</v>
      </c>
      <c r="S354" s="98">
        <v>5.2831984724021961</v>
      </c>
      <c r="T354" s="98">
        <v>5.6857253199043729</v>
      </c>
      <c r="U354" s="98">
        <v>3.9209027974086004</v>
      </c>
      <c r="V354" s="98">
        <v>5.1932504278578397</v>
      </c>
      <c r="W354" s="98">
        <v>5.3308802106075523</v>
      </c>
      <c r="X354" s="98">
        <v>8.1889390028711091</v>
      </c>
      <c r="Y354" s="98">
        <v>5.4755376906298316</v>
      </c>
      <c r="DA354" s="63" t="s">
        <v>3783</v>
      </c>
    </row>
    <row r="355" spans="1:105" ht="12" customHeight="1" x14ac:dyDescent="0.25">
      <c r="A355" s="97" t="s">
        <v>140</v>
      </c>
      <c r="B355" s="98"/>
      <c r="C355" s="98">
        <v>9.3584645204992031E-3</v>
      </c>
      <c r="D355" s="98">
        <v>7.8009992131650701E-3</v>
      </c>
      <c r="E355" s="98">
        <v>2.0978018694357437E-2</v>
      </c>
      <c r="F355" s="98">
        <v>1.0965821055575852E-2</v>
      </c>
      <c r="G355" s="98">
        <v>2.67212226748491E-3</v>
      </c>
      <c r="H355" s="98">
        <v>4.5847042622828389E-3</v>
      </c>
      <c r="I355" s="98">
        <v>3.8220845358127092E-3</v>
      </c>
      <c r="J355" s="98">
        <v>1.3192463778492343E-2</v>
      </c>
      <c r="K355" s="98">
        <v>9.3588245240547145E-3</v>
      </c>
      <c r="L355" s="98">
        <v>1.1362573965501431E-2</v>
      </c>
      <c r="M355" s="98">
        <v>1.2700474650952056E-2</v>
      </c>
      <c r="N355" s="98">
        <v>1.4883865564009495E-2</v>
      </c>
      <c r="O355" s="98">
        <v>1.1932293510849703E-2</v>
      </c>
      <c r="P355" s="98">
        <v>1.1024473889775618E-2</v>
      </c>
      <c r="Q355" s="98">
        <v>1.2986218351088655E-3</v>
      </c>
      <c r="R355" s="98">
        <v>1.5783810913983135E-2</v>
      </c>
      <c r="S355" s="98">
        <v>5.5195061037103168E-3</v>
      </c>
      <c r="T355" s="98">
        <v>2.2542487709858783E-2</v>
      </c>
      <c r="U355" s="98">
        <v>7.6564309716628766E-3</v>
      </c>
      <c r="V355" s="98">
        <v>1.2841409611717947E-2</v>
      </c>
      <c r="W355" s="98">
        <v>1.2475714158042602E-2</v>
      </c>
      <c r="X355" s="98">
        <v>2.7655148166796723E-2</v>
      </c>
      <c r="Y355" s="98">
        <v>7.1176140152015479E-3</v>
      </c>
      <c r="DA355" s="63" t="s">
        <v>3784</v>
      </c>
    </row>
    <row r="356" spans="1:105" ht="12" customHeight="1" x14ac:dyDescent="0.25">
      <c r="A356" s="100" t="s">
        <v>50</v>
      </c>
      <c r="B356" s="101"/>
      <c r="C356" s="101">
        <v>9.3584645204992031E-3</v>
      </c>
      <c r="D356" s="101">
        <v>7.8009992131650701E-3</v>
      </c>
      <c r="E356" s="101">
        <v>2.0978018694357437E-2</v>
      </c>
      <c r="F356" s="101">
        <v>1.0965821055575852E-2</v>
      </c>
      <c r="G356" s="101">
        <v>2.67212226748491E-3</v>
      </c>
      <c r="H356" s="101">
        <v>4.5847042622828389E-3</v>
      </c>
      <c r="I356" s="101">
        <v>3.8220845358127092E-3</v>
      </c>
      <c r="J356" s="101">
        <v>1.3192463778492343E-2</v>
      </c>
      <c r="K356" s="101">
        <v>9.3588245240547145E-3</v>
      </c>
      <c r="L356" s="101">
        <v>1.1362573965501431E-2</v>
      </c>
      <c r="M356" s="101">
        <v>1.2700474650952056E-2</v>
      </c>
      <c r="N356" s="101">
        <v>1.4883865564009495E-2</v>
      </c>
      <c r="O356" s="101">
        <v>1.1932293510849703E-2</v>
      </c>
      <c r="P356" s="101">
        <v>1.1024473889775618E-2</v>
      </c>
      <c r="Q356" s="101">
        <v>1.2986218351088655E-3</v>
      </c>
      <c r="R356" s="101">
        <v>1.5783810913983135E-2</v>
      </c>
      <c r="S356" s="101">
        <v>5.5195061037103168E-3</v>
      </c>
      <c r="T356" s="101">
        <v>2.2542487709858783E-2</v>
      </c>
      <c r="U356" s="101">
        <v>7.6564309716628766E-3</v>
      </c>
      <c r="V356" s="101">
        <v>1.2841409611717947E-2</v>
      </c>
      <c r="W356" s="101">
        <v>1.2475714158042602E-2</v>
      </c>
      <c r="X356" s="101">
        <v>2.7655148166796723E-2</v>
      </c>
      <c r="Y356" s="101">
        <v>7.1176140152015479E-3</v>
      </c>
      <c r="DA356" s="131" t="s">
        <v>3785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3786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3787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3788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3789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3790</v>
      </c>
    </row>
    <row r="362" spans="1:105" ht="12" customHeight="1" x14ac:dyDescent="0.25">
      <c r="A362" s="121" t="s">
        <v>54</v>
      </c>
      <c r="B362" s="122"/>
      <c r="C362" s="122">
        <v>5.6020315416474578</v>
      </c>
      <c r="D362" s="122">
        <v>6.5954104250359844</v>
      </c>
      <c r="E362" s="122">
        <v>7.6875155000726902</v>
      </c>
      <c r="F362" s="122">
        <v>7.0424341435457665</v>
      </c>
      <c r="G362" s="122">
        <v>4.4221265144694701</v>
      </c>
      <c r="H362" s="122">
        <v>4.4698537452512701</v>
      </c>
      <c r="I362" s="122">
        <v>5.3204567487526537</v>
      </c>
      <c r="J362" s="122">
        <v>7.4846144580975364</v>
      </c>
      <c r="K362" s="122">
        <v>4.5659052934535076</v>
      </c>
      <c r="L362" s="122">
        <v>4.3271681541896738</v>
      </c>
      <c r="M362" s="122">
        <v>5.6111329960412695</v>
      </c>
      <c r="N362" s="122">
        <v>7.0754246838790378</v>
      </c>
      <c r="O362" s="122">
        <v>4.8630582963322011</v>
      </c>
      <c r="P362" s="122">
        <v>1.338731277932615</v>
      </c>
      <c r="Q362" s="122">
        <v>1.5320541839124386</v>
      </c>
      <c r="R362" s="122">
        <v>1.9632602519844009</v>
      </c>
      <c r="S362" s="122">
        <v>2.3556759302707966</v>
      </c>
      <c r="T362" s="122">
        <v>2.2906046150314343</v>
      </c>
      <c r="U362" s="122">
        <v>2.1241503319697541</v>
      </c>
      <c r="V362" s="122">
        <v>2.7273569426162134</v>
      </c>
      <c r="W362" s="122">
        <v>3.2264051295306979</v>
      </c>
      <c r="X362" s="122">
        <v>4.8939068563391919</v>
      </c>
      <c r="Y362" s="122">
        <v>4.1603313497954328</v>
      </c>
      <c r="DA362" s="130" t="s">
        <v>3791</v>
      </c>
    </row>
    <row r="363" spans="1:105" ht="12" customHeight="1" x14ac:dyDescent="0.25">
      <c r="A363" s="97" t="s">
        <v>50</v>
      </c>
      <c r="B363" s="98"/>
      <c r="C363" s="98">
        <v>5.6020315416474578</v>
      </c>
      <c r="D363" s="98">
        <v>6.5954104250359844</v>
      </c>
      <c r="E363" s="98">
        <v>7.6875155000726902</v>
      </c>
      <c r="F363" s="98">
        <v>7.0424341435457665</v>
      </c>
      <c r="G363" s="98">
        <v>4.4221265144694701</v>
      </c>
      <c r="H363" s="98">
        <v>4.4698537452512701</v>
      </c>
      <c r="I363" s="98">
        <v>5.3204567487526537</v>
      </c>
      <c r="J363" s="98">
        <v>7.4846144580975364</v>
      </c>
      <c r="K363" s="98">
        <v>4.5659052934535076</v>
      </c>
      <c r="L363" s="98">
        <v>4.3271681541896738</v>
      </c>
      <c r="M363" s="98">
        <v>5.6111329960412695</v>
      </c>
      <c r="N363" s="98">
        <v>7.0754246838790378</v>
      </c>
      <c r="O363" s="98">
        <v>4.8630582963322011</v>
      </c>
      <c r="P363" s="98">
        <v>1.338731277932615</v>
      </c>
      <c r="Q363" s="98">
        <v>1.5320541839124386</v>
      </c>
      <c r="R363" s="98">
        <v>1.9632602519844009</v>
      </c>
      <c r="S363" s="98">
        <v>2.3556759302707966</v>
      </c>
      <c r="T363" s="98">
        <v>2.2906046150314343</v>
      </c>
      <c r="U363" s="98">
        <v>2.1241503319697541</v>
      </c>
      <c r="V363" s="98">
        <v>2.7273569426162134</v>
      </c>
      <c r="W363" s="98">
        <v>3.2264051295306979</v>
      </c>
      <c r="X363" s="98">
        <v>4.8939068563391919</v>
      </c>
      <c r="Y363" s="98">
        <v>4.1603313497954328</v>
      </c>
      <c r="DA363" s="63" t="s">
        <v>3792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3793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14930.940098314053</v>
      </c>
      <c r="D366" s="117">
        <f t="shared" si="204"/>
        <v>11855.321577559946</v>
      </c>
      <c r="E366" s="117">
        <f t="shared" si="204"/>
        <v>11555.272202618604</v>
      </c>
      <c r="F366" s="117">
        <f t="shared" si="204"/>
        <v>12361.202509572113</v>
      </c>
      <c r="G366" s="117">
        <f t="shared" si="204"/>
        <v>13353.905608532921</v>
      </c>
      <c r="H366" s="117">
        <f t="shared" si="204"/>
        <v>12465.352165171671</v>
      </c>
      <c r="I366" s="117">
        <f t="shared" si="204"/>
        <v>10960.079585947233</v>
      </c>
      <c r="J366" s="117">
        <f t="shared" si="204"/>
        <v>11264.525966217356</v>
      </c>
      <c r="K366" s="117">
        <f t="shared" si="204"/>
        <v>11747.127376625078</v>
      </c>
      <c r="L366" s="117">
        <f t="shared" si="204"/>
        <v>12848.761797707817</v>
      </c>
      <c r="M366" s="117">
        <f t="shared" si="204"/>
        <v>10940.479641219839</v>
      </c>
      <c r="N366" s="117">
        <f t="shared" si="204"/>
        <v>10241.718978463876</v>
      </c>
      <c r="O366" s="117">
        <f t="shared" si="204"/>
        <v>10648.445120947676</v>
      </c>
      <c r="P366" s="117">
        <f t="shared" si="204"/>
        <v>10918.88195609896</v>
      </c>
      <c r="Q366" s="117">
        <f t="shared" si="204"/>
        <v>8989.7778749234567</v>
      </c>
      <c r="R366" s="117">
        <f t="shared" ref="R366:V366" si="205">R367+R370+R372+R381</f>
        <v>9633.9537691066125</v>
      </c>
      <c r="S366" s="117">
        <f t="shared" si="205"/>
        <v>8005.0553177509828</v>
      </c>
      <c r="T366" s="117">
        <f t="shared" si="205"/>
        <v>8917.8407519727734</v>
      </c>
      <c r="U366" s="117">
        <f t="shared" si="205"/>
        <v>8543.4127706164363</v>
      </c>
      <c r="V366" s="117">
        <f t="shared" si="205"/>
        <v>7767.9338156857275</v>
      </c>
      <c r="W366" s="117">
        <f t="shared" ref="W366:Y366" si="206">W367+W370+W372+W381</f>
        <v>7340.0931265295358</v>
      </c>
      <c r="X366" s="117">
        <f t="shared" si="206"/>
        <v>6472.6054710036142</v>
      </c>
      <c r="Y366" s="117">
        <f t="shared" si="206"/>
        <v>5454.3377629541619</v>
      </c>
      <c r="DA366" s="129" t="s">
        <v>3944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12164.40563886597</v>
      </c>
      <c r="D367" s="122">
        <f t="shared" si="207"/>
        <v>9303.1548735671477</v>
      </c>
      <c r="E367" s="122">
        <f t="shared" si="207"/>
        <v>8949.6087104548642</v>
      </c>
      <c r="F367" s="122">
        <f t="shared" si="207"/>
        <v>9897.4873960786645</v>
      </c>
      <c r="G367" s="122">
        <f t="shared" si="207"/>
        <v>10965.570448929415</v>
      </c>
      <c r="H367" s="122">
        <f t="shared" si="207"/>
        <v>10137.163946808301</v>
      </c>
      <c r="I367" s="122">
        <f t="shared" si="207"/>
        <v>8772.4402697514324</v>
      </c>
      <c r="J367" s="122">
        <f t="shared" si="207"/>
        <v>9053.4406098153559</v>
      </c>
      <c r="K367" s="122">
        <f t="shared" si="207"/>
        <v>9477.9891664504194</v>
      </c>
      <c r="L367" s="122">
        <f t="shared" si="207"/>
        <v>10390.574638747577</v>
      </c>
      <c r="M367" s="122">
        <f t="shared" si="207"/>
        <v>8427.2262417177717</v>
      </c>
      <c r="N367" s="122">
        <f t="shared" si="207"/>
        <v>7923.0065008109659</v>
      </c>
      <c r="O367" s="122">
        <f t="shared" si="207"/>
        <v>8454.7287921126117</v>
      </c>
      <c r="P367" s="122">
        <f t="shared" si="207"/>
        <v>8641.8634738606524</v>
      </c>
      <c r="Q367" s="122">
        <f t="shared" si="207"/>
        <v>6912.1445395457258</v>
      </c>
      <c r="R367" s="122">
        <f t="shared" ref="R367:V367" si="208">SUM(R368:R369)</f>
        <v>7509.641503167858</v>
      </c>
      <c r="S367" s="122">
        <f t="shared" si="208"/>
        <v>5859.754992563463</v>
      </c>
      <c r="T367" s="122">
        <f t="shared" si="208"/>
        <v>6660.1550709515341</v>
      </c>
      <c r="U367" s="122">
        <f t="shared" si="208"/>
        <v>6344.9288746467828</v>
      </c>
      <c r="V367" s="122">
        <f t="shared" si="208"/>
        <v>5713.6878999075052</v>
      </c>
      <c r="W367" s="122">
        <f t="shared" ref="W367:Y367" si="209">SUM(W368:W369)</f>
        <v>5385.8519973218517</v>
      </c>
      <c r="X367" s="122">
        <f t="shared" si="209"/>
        <v>4626.4135333200347</v>
      </c>
      <c r="Y367" s="122">
        <f t="shared" si="209"/>
        <v>3825.2015015680226</v>
      </c>
      <c r="DA367" s="130" t="s">
        <v>3945</v>
      </c>
    </row>
    <row r="368" spans="1:105" ht="12" customHeight="1" x14ac:dyDescent="0.25">
      <c r="A368" s="97" t="s">
        <v>74</v>
      </c>
      <c r="B368" s="98"/>
      <c r="C368" s="98">
        <v>12005.525394712755</v>
      </c>
      <c r="D368" s="98">
        <v>9187.9564650554094</v>
      </c>
      <c r="E368" s="98">
        <v>8846.5029665449892</v>
      </c>
      <c r="F368" s="98">
        <v>9779.5699324359703</v>
      </c>
      <c r="G368" s="98">
        <v>10833.262625810892</v>
      </c>
      <c r="H368" s="98">
        <v>10016.354622053172</v>
      </c>
      <c r="I368" s="98">
        <v>8671.7862743650294</v>
      </c>
      <c r="J368" s="98">
        <v>8951.0586014982437</v>
      </c>
      <c r="K368" s="98">
        <v>9368.6298758729645</v>
      </c>
      <c r="L368" s="98">
        <v>10268.009543166489</v>
      </c>
      <c r="M368" s="98">
        <v>8329.3610495303383</v>
      </c>
      <c r="N368" s="98">
        <v>7832.346140672048</v>
      </c>
      <c r="O368" s="98">
        <v>8348.1200028260173</v>
      </c>
      <c r="P368" s="98">
        <v>8522.2337520237998</v>
      </c>
      <c r="Q368" s="98">
        <v>6817.6871924148172</v>
      </c>
      <c r="R368" s="98">
        <v>7405.0652452236563</v>
      </c>
      <c r="S368" s="98">
        <v>5780.2956851217277</v>
      </c>
      <c r="T368" s="98">
        <v>6568.7248482593213</v>
      </c>
      <c r="U368" s="98">
        <v>6257.5285272385236</v>
      </c>
      <c r="V368" s="98">
        <v>5636.9392414927042</v>
      </c>
      <c r="W368" s="98">
        <v>5311.0877847801285</v>
      </c>
      <c r="X368" s="98">
        <v>4561.5997592106451</v>
      </c>
      <c r="Y368" s="98">
        <v>3771.2617313338942</v>
      </c>
      <c r="DA368" s="63" t="s">
        <v>3946</v>
      </c>
    </row>
    <row r="369" spans="1:105" ht="12" customHeight="1" x14ac:dyDescent="0.25">
      <c r="A369" s="97" t="s">
        <v>53</v>
      </c>
      <c r="B369" s="98"/>
      <c r="C369" s="98">
        <v>158.88024415321567</v>
      </c>
      <c r="D369" s="98">
        <v>115.19840851173747</v>
      </c>
      <c r="E369" s="98">
        <v>103.10574390987516</v>
      </c>
      <c r="F369" s="98">
        <v>117.91746364269471</v>
      </c>
      <c r="G369" s="98">
        <v>132.30782311852229</v>
      </c>
      <c r="H369" s="98">
        <v>120.80932475512995</v>
      </c>
      <c r="I369" s="98">
        <v>100.65399538640337</v>
      </c>
      <c r="J369" s="98">
        <v>102.38200831711251</v>
      </c>
      <c r="K369" s="98">
        <v>109.35929057745403</v>
      </c>
      <c r="L369" s="98">
        <v>122.56509558108876</v>
      </c>
      <c r="M369" s="98">
        <v>97.865192187433721</v>
      </c>
      <c r="N369" s="98">
        <v>90.660360138918122</v>
      </c>
      <c r="O369" s="98">
        <v>106.60878928659444</v>
      </c>
      <c r="P369" s="98">
        <v>119.62972183685244</v>
      </c>
      <c r="Q369" s="98">
        <v>94.45734713090873</v>
      </c>
      <c r="R369" s="98">
        <v>104.57625794420201</v>
      </c>
      <c r="S369" s="98">
        <v>79.459307441735731</v>
      </c>
      <c r="T369" s="98">
        <v>91.430222692212425</v>
      </c>
      <c r="U369" s="98">
        <v>87.400347408259165</v>
      </c>
      <c r="V369" s="98">
        <v>76.748658414800772</v>
      </c>
      <c r="W369" s="98">
        <v>74.764212541723083</v>
      </c>
      <c r="X369" s="98">
        <v>64.813774109389442</v>
      </c>
      <c r="Y369" s="98">
        <v>53.939770234128417</v>
      </c>
      <c r="DA369" s="63" t="s">
        <v>3947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36.902643178798591</v>
      </c>
      <c r="D370" s="122">
        <f t="shared" si="210"/>
        <v>52.620283626119146</v>
      </c>
      <c r="E370" s="122">
        <f t="shared" si="210"/>
        <v>137.25942220758893</v>
      </c>
      <c r="F370" s="122">
        <f t="shared" si="210"/>
        <v>93.52371695732991</v>
      </c>
      <c r="G370" s="122">
        <f t="shared" si="210"/>
        <v>105.50072195542845</v>
      </c>
      <c r="H370" s="122">
        <f t="shared" si="210"/>
        <v>64.923948656523507</v>
      </c>
      <c r="I370" s="122">
        <f t="shared" si="210"/>
        <v>65.12864579749349</v>
      </c>
      <c r="J370" s="122">
        <f t="shared" si="210"/>
        <v>87.394510271575598</v>
      </c>
      <c r="K370" s="122">
        <f t="shared" si="210"/>
        <v>90.786631912393062</v>
      </c>
      <c r="L370" s="122">
        <f t="shared" si="210"/>
        <v>91.750179208793327</v>
      </c>
      <c r="M370" s="122">
        <f t="shared" si="210"/>
        <v>76.528091125604405</v>
      </c>
      <c r="N370" s="122">
        <f t="shared" si="210"/>
        <v>106.94073438776131</v>
      </c>
      <c r="O370" s="122">
        <f t="shared" si="210"/>
        <v>56.45988100761074</v>
      </c>
      <c r="P370" s="122">
        <f t="shared" si="210"/>
        <v>34.622933658974532</v>
      </c>
      <c r="Q370" s="122">
        <f t="shared" si="210"/>
        <v>19.948428304949285</v>
      </c>
      <c r="R370" s="122">
        <f t="shared" si="210"/>
        <v>29.676911486893562</v>
      </c>
      <c r="S370" s="122">
        <f t="shared" si="210"/>
        <v>37.987042668377228</v>
      </c>
      <c r="T370" s="122">
        <f t="shared" si="210"/>
        <v>49.161372541655481</v>
      </c>
      <c r="U370" s="122">
        <f t="shared" si="210"/>
        <v>48.22308530129024</v>
      </c>
      <c r="V370" s="122">
        <f t="shared" si="210"/>
        <v>36.754582827229619</v>
      </c>
      <c r="W370" s="122">
        <f t="shared" si="210"/>
        <v>44.460114856115801</v>
      </c>
      <c r="X370" s="122">
        <f t="shared" si="210"/>
        <v>52.561068270089713</v>
      </c>
      <c r="Y370" s="122">
        <f t="shared" si="210"/>
        <v>70.515027035717523</v>
      </c>
      <c r="DA370" s="130" t="s">
        <v>3948</v>
      </c>
    </row>
    <row r="371" spans="1:105" ht="12" customHeight="1" x14ac:dyDescent="0.25">
      <c r="A371" s="97" t="s">
        <v>53</v>
      </c>
      <c r="B371" s="98"/>
      <c r="C371" s="98">
        <f>RES_hhdet_in_fech!C29</f>
        <v>36.902643178798591</v>
      </c>
      <c r="D371" s="98">
        <f>RES_hhdet_in_fech!D29</f>
        <v>52.620283626119146</v>
      </c>
      <c r="E371" s="98">
        <f>RES_hhdet_in_fech!E29</f>
        <v>137.25942220758893</v>
      </c>
      <c r="F371" s="98">
        <f>RES_hhdet_in_fech!F29</f>
        <v>93.52371695732991</v>
      </c>
      <c r="G371" s="98">
        <f>RES_hhdet_in_fech!G29</f>
        <v>105.50072195542845</v>
      </c>
      <c r="H371" s="98">
        <f>RES_hhdet_in_fech!H29</f>
        <v>64.923948656523507</v>
      </c>
      <c r="I371" s="98">
        <f>RES_hhdet_in_fech!I29</f>
        <v>65.12864579749349</v>
      </c>
      <c r="J371" s="98">
        <f>RES_hhdet_in_fech!J29</f>
        <v>87.394510271575598</v>
      </c>
      <c r="K371" s="98">
        <f>RES_hhdet_in_fech!K29</f>
        <v>90.786631912393062</v>
      </c>
      <c r="L371" s="98">
        <f>RES_hhdet_in_fech!L29</f>
        <v>91.750179208793327</v>
      </c>
      <c r="M371" s="98">
        <f>RES_hhdet_in_fech!M29</f>
        <v>76.528091125604405</v>
      </c>
      <c r="N371" s="98">
        <f>RES_hhdet_in_fech!N29</f>
        <v>106.94073438776131</v>
      </c>
      <c r="O371" s="98">
        <f>RES_hhdet_in_fech!O29</f>
        <v>56.45988100761074</v>
      </c>
      <c r="P371" s="98">
        <f>RES_hhdet_in_fech!P29</f>
        <v>34.622933658974532</v>
      </c>
      <c r="Q371" s="98">
        <f>RES_hhdet_in_fech!Q29</f>
        <v>19.948428304949285</v>
      </c>
      <c r="R371" s="98">
        <f>RES_hhdet_in_fech!R29</f>
        <v>29.676911486893562</v>
      </c>
      <c r="S371" s="98">
        <f>RES_hhdet_in_fech!S29</f>
        <v>37.987042668377228</v>
      </c>
      <c r="T371" s="98">
        <f>RES_hhdet_in_fech!T29</f>
        <v>49.161372541655481</v>
      </c>
      <c r="U371" s="98">
        <f>RES_hhdet_in_fech!U29</f>
        <v>48.22308530129024</v>
      </c>
      <c r="V371" s="98">
        <f>RES_hhdet_in_fech!V29</f>
        <v>36.754582827229619</v>
      </c>
      <c r="W371" s="98">
        <f>RES_hhdet_in_fech!W29</f>
        <v>44.460114856115801</v>
      </c>
      <c r="X371" s="98">
        <f>RES_hhdet_in_fech!X29</f>
        <v>52.561068270089713</v>
      </c>
      <c r="Y371" s="98">
        <f>RES_hhdet_in_fech!Y29</f>
        <v>70.515027035717523</v>
      </c>
      <c r="DA371" s="63" t="s">
        <v>3949</v>
      </c>
    </row>
    <row r="372" spans="1:105" ht="12" customHeight="1" x14ac:dyDescent="0.25">
      <c r="A372" s="121" t="s">
        <v>55</v>
      </c>
      <c r="B372" s="122"/>
      <c r="C372" s="122">
        <v>1674.3061629876643</v>
      </c>
      <c r="D372" s="122">
        <v>1538.6988501956616</v>
      </c>
      <c r="E372" s="122">
        <v>1497.2764474825392</v>
      </c>
      <c r="F372" s="122">
        <v>1530.4662962735979</v>
      </c>
      <c r="G372" s="122">
        <v>1564.9481767362236</v>
      </c>
      <c r="H372" s="122">
        <v>1511.7587777779174</v>
      </c>
      <c r="I372" s="122">
        <v>1390.5719161847376</v>
      </c>
      <c r="J372" s="122">
        <v>1388.7681900635243</v>
      </c>
      <c r="K372" s="122">
        <v>1472.996415423655</v>
      </c>
      <c r="L372" s="122">
        <v>1615.1489343364062</v>
      </c>
      <c r="M372" s="122">
        <v>1666.9574115831647</v>
      </c>
      <c r="N372" s="122">
        <v>1486.4995712970474</v>
      </c>
      <c r="O372" s="122">
        <v>1464.0994102259315</v>
      </c>
      <c r="P372" s="122">
        <v>1623.8982480627969</v>
      </c>
      <c r="Q372" s="122">
        <v>1436.4660689158623</v>
      </c>
      <c r="R372" s="122">
        <v>1481.5148185445619</v>
      </c>
      <c r="S372" s="122">
        <v>1453.8621011705059</v>
      </c>
      <c r="T372" s="122">
        <v>1556.7285116315759</v>
      </c>
      <c r="U372" s="122">
        <v>1509.3715698726246</v>
      </c>
      <c r="V372" s="122">
        <v>1396.2046658860122</v>
      </c>
      <c r="W372" s="122">
        <v>1288.4764177951636</v>
      </c>
      <c r="X372" s="122">
        <v>1167.7634078117433</v>
      </c>
      <c r="Y372" s="122">
        <v>997.70107182597701</v>
      </c>
      <c r="DA372" s="130" t="s">
        <v>3950</v>
      </c>
    </row>
    <row r="373" spans="1:105" ht="12" customHeight="1" x14ac:dyDescent="0.25">
      <c r="A373" s="97" t="s">
        <v>141</v>
      </c>
      <c r="B373" s="98"/>
      <c r="C373" s="98">
        <v>1734.3228238953609</v>
      </c>
      <c r="D373" s="98">
        <v>1414.3892260968976</v>
      </c>
      <c r="E373" s="98">
        <v>1350.5160131062455</v>
      </c>
      <c r="F373" s="98">
        <v>1429.1041189568546</v>
      </c>
      <c r="G373" s="98">
        <v>1518.0636827556043</v>
      </c>
      <c r="H373" s="98">
        <v>1418.1094192114672</v>
      </c>
      <c r="I373" s="98">
        <v>1327.593678703897</v>
      </c>
      <c r="J373" s="98">
        <v>1412.3556417581574</v>
      </c>
      <c r="K373" s="98">
        <v>1483.6464369332336</v>
      </c>
      <c r="L373" s="98">
        <v>1553.3325128988727</v>
      </c>
      <c r="M373" s="98">
        <v>1568.182316835133</v>
      </c>
      <c r="N373" s="98">
        <v>1380.8728337676016</v>
      </c>
      <c r="O373" s="98">
        <v>1357.6066792613019</v>
      </c>
      <c r="P373" s="98">
        <v>1866.46391832169</v>
      </c>
      <c r="Q373" s="98">
        <v>1294.2197077264871</v>
      </c>
      <c r="R373" s="98">
        <v>1397.0514561554573</v>
      </c>
      <c r="S373" s="98">
        <v>1294.2464692632043</v>
      </c>
      <c r="T373" s="98">
        <v>1502.9185836556362</v>
      </c>
      <c r="U373" s="98">
        <v>1399.3136224750965</v>
      </c>
      <c r="V373" s="98">
        <v>1250.7052495562002</v>
      </c>
      <c r="W373" s="98">
        <v>1161.8730969912115</v>
      </c>
      <c r="X373" s="98">
        <v>1144.8555647165804</v>
      </c>
      <c r="Y373" s="98">
        <v>972.77216926736594</v>
      </c>
      <c r="DA373" s="63" t="s">
        <v>3951</v>
      </c>
    </row>
    <row r="374" spans="1:105" ht="12" customHeight="1" x14ac:dyDescent="0.25">
      <c r="A374" s="97" t="s">
        <v>140</v>
      </c>
      <c r="B374" s="98"/>
      <c r="C374" s="98">
        <v>1212.3695294296381</v>
      </c>
      <c r="D374" s="98">
        <v>949.85948503209795</v>
      </c>
      <c r="E374" s="98">
        <v>911.53854797538179</v>
      </c>
      <c r="F374" s="98">
        <v>964.2265260773105</v>
      </c>
      <c r="G374" s="98">
        <v>968.24427384897604</v>
      </c>
      <c r="H374" s="98">
        <v>1148.2266528212144</v>
      </c>
      <c r="I374" s="98">
        <v>758.16366887043023</v>
      </c>
      <c r="J374" s="98">
        <v>927.73281816274789</v>
      </c>
      <c r="K374" s="98">
        <v>1026.3642683305322</v>
      </c>
      <c r="L374" s="98">
        <v>1105.5389416969751</v>
      </c>
      <c r="M374" s="98">
        <v>1018.8241973996315</v>
      </c>
      <c r="N374" s="98">
        <v>928.97621573425147</v>
      </c>
      <c r="O374" s="98">
        <v>1182.7013948655233</v>
      </c>
      <c r="P374" s="98">
        <v>2163.291988166689</v>
      </c>
      <c r="Q374" s="98">
        <v>817.08263316396631</v>
      </c>
      <c r="R374" s="98">
        <v>1302.7693281759512</v>
      </c>
      <c r="S374" s="98">
        <v>864.31076564017167</v>
      </c>
      <c r="T374" s="98">
        <v>1374.5375804309438</v>
      </c>
      <c r="U374" s="98">
        <v>1032.1456603820886</v>
      </c>
      <c r="V374" s="98">
        <v>1183.4608702587925</v>
      </c>
      <c r="W374" s="98">
        <v>1131.0813603449317</v>
      </c>
      <c r="X374" s="98">
        <v>922.23554303992546</v>
      </c>
      <c r="Y374" s="98">
        <v>1262.8007764857512</v>
      </c>
      <c r="DA374" s="63" t="s">
        <v>3952</v>
      </c>
    </row>
    <row r="375" spans="1:105" ht="12" customHeight="1" x14ac:dyDescent="0.25">
      <c r="A375" s="100" t="s">
        <v>50</v>
      </c>
      <c r="B375" s="101"/>
      <c r="C375" s="101">
        <v>367.83641016476753</v>
      </c>
      <c r="D375" s="101">
        <v>274.73143909720267</v>
      </c>
      <c r="E375" s="101">
        <v>217.80445142104804</v>
      </c>
      <c r="F375" s="101">
        <v>262.35628439387324</v>
      </c>
      <c r="G375" s="101">
        <v>235.26345020997624</v>
      </c>
      <c r="H375" s="101">
        <v>395.73939956658677</v>
      </c>
      <c r="I375" s="101">
        <v>100.15188937031768</v>
      </c>
      <c r="J375" s="101">
        <v>206.67489731620876</v>
      </c>
      <c r="K375" s="101">
        <v>272.8427996037077</v>
      </c>
      <c r="L375" s="101">
        <v>289.13373084035987</v>
      </c>
      <c r="M375" s="101">
        <v>249.59740953025658</v>
      </c>
      <c r="N375" s="101">
        <v>160.98650405205839</v>
      </c>
      <c r="O375" s="101">
        <v>160.14678478006394</v>
      </c>
      <c r="P375" s="101">
        <v>655.83455224889804</v>
      </c>
      <c r="Q375" s="101">
        <v>51.042603510618115</v>
      </c>
      <c r="R375" s="101">
        <v>448.27891422226571</v>
      </c>
      <c r="S375" s="101">
        <v>119.69398327149274</v>
      </c>
      <c r="T375" s="101">
        <v>472.55317648686434</v>
      </c>
      <c r="U375" s="101">
        <v>259.2693381710917</v>
      </c>
      <c r="V375" s="101">
        <v>286.9555395494387</v>
      </c>
      <c r="W375" s="101">
        <v>167.95224099467541</v>
      </c>
      <c r="X375" s="101">
        <v>129.92853413020239</v>
      </c>
      <c r="Y375" s="101">
        <v>237.37153678896559</v>
      </c>
      <c r="DA375" s="131" t="s">
        <v>3953</v>
      </c>
    </row>
    <row r="376" spans="1:105" ht="12" customHeight="1" x14ac:dyDescent="0.25">
      <c r="A376" s="103" t="s">
        <v>52</v>
      </c>
      <c r="B376" s="104"/>
      <c r="C376" s="104">
        <v>844.53311926487038</v>
      </c>
      <c r="D376" s="104">
        <v>675.12804593489545</v>
      </c>
      <c r="E376" s="104">
        <v>693.73409655433375</v>
      </c>
      <c r="F376" s="104">
        <v>701.87024168343703</v>
      </c>
      <c r="G376" s="104">
        <v>732.98082363900005</v>
      </c>
      <c r="H376" s="104">
        <v>752.48725325462772</v>
      </c>
      <c r="I376" s="104">
        <v>658.01177950011243</v>
      </c>
      <c r="J376" s="104">
        <v>721.05792084653922</v>
      </c>
      <c r="K376" s="104">
        <v>753.52146872682431</v>
      </c>
      <c r="L376" s="104">
        <v>816.40521085661544</v>
      </c>
      <c r="M376" s="104">
        <v>769.2267878693749</v>
      </c>
      <c r="N376" s="104">
        <v>767.98971168219316</v>
      </c>
      <c r="O376" s="104">
        <v>1022.5546100854592</v>
      </c>
      <c r="P376" s="104">
        <v>1507.4574359177909</v>
      </c>
      <c r="Q376" s="104">
        <v>766.04002965334826</v>
      </c>
      <c r="R376" s="104">
        <v>854.49041395368533</v>
      </c>
      <c r="S376" s="104">
        <v>744.61678236867897</v>
      </c>
      <c r="T376" s="104">
        <v>901.98440394407953</v>
      </c>
      <c r="U376" s="104">
        <v>772.8763222109967</v>
      </c>
      <c r="V376" s="104">
        <v>896.50533070935376</v>
      </c>
      <c r="W376" s="104">
        <v>963.12911935025647</v>
      </c>
      <c r="X376" s="104">
        <v>792.30700890972298</v>
      </c>
      <c r="Y376" s="104">
        <v>1025.4292396967858</v>
      </c>
      <c r="DA376" s="132" t="s">
        <v>3954</v>
      </c>
    </row>
    <row r="377" spans="1:105" ht="12" customHeight="1" x14ac:dyDescent="0.25">
      <c r="A377" s="106" t="s">
        <v>122</v>
      </c>
      <c r="B377" s="101"/>
      <c r="C377" s="101">
        <v>1631.9117042717814</v>
      </c>
      <c r="D377" s="101">
        <v>1586.3824224676373</v>
      </c>
      <c r="E377" s="101">
        <v>1578.5052101821902</v>
      </c>
      <c r="F377" s="101">
        <v>1612.4600616522639</v>
      </c>
      <c r="G377" s="101">
        <v>1566.6856494050126</v>
      </c>
      <c r="H377" s="101">
        <v>1570.1860852695686</v>
      </c>
      <c r="I377" s="101">
        <v>1480.9758416480952</v>
      </c>
      <c r="J377" s="101">
        <v>1472.9167885656875</v>
      </c>
      <c r="K377" s="101">
        <v>1450.0036902581985</v>
      </c>
      <c r="L377" s="101">
        <v>1652.773994964537</v>
      </c>
      <c r="M377" s="101">
        <v>1619.4721850777489</v>
      </c>
      <c r="N377" s="101">
        <v>1561.7690256605852</v>
      </c>
      <c r="O377" s="101">
        <v>1542.8775234624338</v>
      </c>
      <c r="P377" s="101">
        <v>1659.3874158826554</v>
      </c>
      <c r="Q377" s="101">
        <v>1458.2426336320884</v>
      </c>
      <c r="R377" s="101">
        <v>1507.6664478601647</v>
      </c>
      <c r="S377" s="101">
        <v>1544.8398922764554</v>
      </c>
      <c r="T377" s="101">
        <v>1566.4280622295294</v>
      </c>
      <c r="U377" s="101">
        <v>1524.1693422602875</v>
      </c>
      <c r="V377" s="101">
        <v>1477.810854951754</v>
      </c>
      <c r="W377" s="101">
        <v>1392.84495153853</v>
      </c>
      <c r="X377" s="101">
        <v>1259.5175714955972</v>
      </c>
      <c r="Y377" s="101">
        <v>1101.6743667845844</v>
      </c>
      <c r="DA377" s="131" t="s">
        <v>3955</v>
      </c>
    </row>
    <row r="378" spans="1:105" ht="12" customHeight="1" x14ac:dyDescent="0.25">
      <c r="A378" s="107" t="s">
        <v>121</v>
      </c>
      <c r="B378" s="104"/>
      <c r="C378" s="104">
        <v>1723.0689423527756</v>
      </c>
      <c r="D378" s="104">
        <v>1770.8118624895642</v>
      </c>
      <c r="E378" s="104">
        <v>1847.5195992016904</v>
      </c>
      <c r="F378" s="104">
        <v>1676.2138471422406</v>
      </c>
      <c r="G378" s="104">
        <v>1650.8720724355655</v>
      </c>
      <c r="H378" s="104">
        <v>1447.7358181052332</v>
      </c>
      <c r="I378" s="104">
        <v>1241.5293211265407</v>
      </c>
      <c r="J378" s="104">
        <v>1249.4299295691037</v>
      </c>
      <c r="K378" s="104">
        <v>1494.5314643671584</v>
      </c>
      <c r="L378" s="104">
        <v>1611.8237236043112</v>
      </c>
      <c r="M378" s="104">
        <v>1856.8882197607513</v>
      </c>
      <c r="N378" s="104">
        <v>1461.9244415115852</v>
      </c>
      <c r="O378" s="104">
        <v>1426.9946916201566</v>
      </c>
      <c r="P378" s="104">
        <v>1549.2654043259681</v>
      </c>
      <c r="Q378" s="104">
        <v>1491.760363041536</v>
      </c>
      <c r="R378" s="104">
        <v>1497.611200898051</v>
      </c>
      <c r="S378" s="104">
        <v>1468.4696112412464</v>
      </c>
      <c r="T378" s="104">
        <v>1579.9401323552088</v>
      </c>
      <c r="U378" s="104">
        <v>1546.0591311358207</v>
      </c>
      <c r="V378" s="104">
        <v>1391.5853947906487</v>
      </c>
      <c r="W378" s="104">
        <v>1284.6079969094619</v>
      </c>
      <c r="X378" s="104">
        <v>1140.569088743234</v>
      </c>
      <c r="Y378" s="104">
        <v>955.49098075206211</v>
      </c>
      <c r="DA378" s="132" t="s">
        <v>3956</v>
      </c>
    </row>
    <row r="379" spans="1:105" ht="12" customHeight="1" x14ac:dyDescent="0.25">
      <c r="A379" s="108" t="s">
        <v>53</v>
      </c>
      <c r="B379" s="98"/>
      <c r="C379" s="98">
        <v>669.03584679804283</v>
      </c>
      <c r="D379" s="98">
        <v>713.39701962297886</v>
      </c>
      <c r="E379" s="98">
        <v>816.78743086111604</v>
      </c>
      <c r="F379" s="98">
        <v>687.98962666477371</v>
      </c>
      <c r="G379" s="98">
        <v>711.52002209149691</v>
      </c>
      <c r="H379" s="98">
        <v>593.57866172384399</v>
      </c>
      <c r="I379" s="98">
        <v>460.14633313402544</v>
      </c>
      <c r="J379" s="98">
        <v>412.58848551478621</v>
      </c>
      <c r="K379" s="98">
        <v>598.51995876049909</v>
      </c>
      <c r="L379" s="98">
        <v>616.11262861428031</v>
      </c>
      <c r="M379" s="98">
        <v>782.95181676290997</v>
      </c>
      <c r="N379" s="98">
        <v>491.315934293618</v>
      </c>
      <c r="O379" s="98">
        <v>515.70631745077458</v>
      </c>
      <c r="P379" s="98">
        <v>615.16229706706895</v>
      </c>
      <c r="Q379" s="98">
        <v>617.39884750356305</v>
      </c>
      <c r="R379" s="98">
        <v>636.0673299039214</v>
      </c>
      <c r="S379" s="98">
        <v>602.31212701194477</v>
      </c>
      <c r="T379" s="98">
        <v>640.44769224343372</v>
      </c>
      <c r="U379" s="98">
        <v>622.39210938929079</v>
      </c>
      <c r="V379" s="98">
        <v>432.16670584366557</v>
      </c>
      <c r="W379" s="98">
        <v>376.25700226229816</v>
      </c>
      <c r="X379" s="98">
        <v>257.28109080635471</v>
      </c>
      <c r="Y379" s="98">
        <v>202.18277869326255</v>
      </c>
      <c r="DA379" s="63" t="s">
        <v>3957</v>
      </c>
    </row>
    <row r="380" spans="1:105" ht="12" customHeight="1" x14ac:dyDescent="0.25">
      <c r="A380" s="108" t="s">
        <v>52</v>
      </c>
      <c r="B380" s="98"/>
      <c r="C380" s="98">
        <v>1054.0330955547327</v>
      </c>
      <c r="D380" s="98">
        <v>1057.4148428665858</v>
      </c>
      <c r="E380" s="98">
        <v>1030.7321683405744</v>
      </c>
      <c r="F380" s="98">
        <v>988.22422047746682</v>
      </c>
      <c r="G380" s="98">
        <v>939.35205034406863</v>
      </c>
      <c r="H380" s="98">
        <v>854.15715638138909</v>
      </c>
      <c r="I380" s="98">
        <v>781.38298799251572</v>
      </c>
      <c r="J380" s="98">
        <v>836.84144405431721</v>
      </c>
      <c r="K380" s="98">
        <v>896.01150560665872</v>
      </c>
      <c r="L380" s="98">
        <v>995.71109499003126</v>
      </c>
      <c r="M380" s="98">
        <v>1073.936402997841</v>
      </c>
      <c r="N380" s="98">
        <v>970.60850721796714</v>
      </c>
      <c r="O380" s="98">
        <v>911.28837416938211</v>
      </c>
      <c r="P380" s="98">
        <v>934.10310725889963</v>
      </c>
      <c r="Q380" s="98">
        <v>874.36151553797288</v>
      </c>
      <c r="R380" s="98">
        <v>861.54387099412895</v>
      </c>
      <c r="S380" s="98">
        <v>866.15748422930164</v>
      </c>
      <c r="T380" s="98">
        <v>939.49244011177484</v>
      </c>
      <c r="U380" s="98">
        <v>923.66702174652937</v>
      </c>
      <c r="V380" s="98">
        <v>959.41868894698359</v>
      </c>
      <c r="W380" s="98">
        <v>908.35099464716359</v>
      </c>
      <c r="X380" s="98">
        <v>883.2879979368787</v>
      </c>
      <c r="Y380" s="98">
        <v>753.30820205879968</v>
      </c>
      <c r="DA380" s="63" t="s">
        <v>3958</v>
      </c>
    </row>
    <row r="381" spans="1:105" ht="12" customHeight="1" x14ac:dyDescent="0.25">
      <c r="A381" s="121" t="s">
        <v>54</v>
      </c>
      <c r="B381" s="122"/>
      <c r="C381" s="122">
        <v>1055.3256532816195</v>
      </c>
      <c r="D381" s="122">
        <v>960.84757017101663</v>
      </c>
      <c r="E381" s="122">
        <v>971.1276224736099</v>
      </c>
      <c r="F381" s="122">
        <v>839.72510026252053</v>
      </c>
      <c r="G381" s="122">
        <v>717.88626091185483</v>
      </c>
      <c r="H381" s="122">
        <v>751.50549192892811</v>
      </c>
      <c r="I381" s="122">
        <v>731.93875421356938</v>
      </c>
      <c r="J381" s="122">
        <v>734.92265606690182</v>
      </c>
      <c r="K381" s="122">
        <v>705.35516283861045</v>
      </c>
      <c r="L381" s="122">
        <v>751.2880454150403</v>
      </c>
      <c r="M381" s="122">
        <v>769.76789679329659</v>
      </c>
      <c r="N381" s="122">
        <v>725.27217196810091</v>
      </c>
      <c r="O381" s="122">
        <v>673.15703760152076</v>
      </c>
      <c r="P381" s="122">
        <v>618.49730051653523</v>
      </c>
      <c r="Q381" s="122">
        <v>621.2188381569199</v>
      </c>
      <c r="R381" s="122">
        <v>613.12053590729897</v>
      </c>
      <c r="S381" s="122">
        <v>653.45118134863719</v>
      </c>
      <c r="T381" s="122">
        <v>651.79579684800751</v>
      </c>
      <c r="U381" s="122">
        <v>640.88924079573781</v>
      </c>
      <c r="V381" s="122">
        <v>621.28666706498063</v>
      </c>
      <c r="W381" s="122">
        <v>621.30459655640414</v>
      </c>
      <c r="X381" s="122">
        <v>625.86746160174584</v>
      </c>
      <c r="Y381" s="122">
        <v>560.92016252444523</v>
      </c>
      <c r="DA381" s="130" t="s">
        <v>3959</v>
      </c>
    </row>
    <row r="382" spans="1:105" ht="12" customHeight="1" x14ac:dyDescent="0.25">
      <c r="A382" s="97" t="s">
        <v>50</v>
      </c>
      <c r="B382" s="98"/>
      <c r="C382" s="98">
        <v>1360.6913884312448</v>
      </c>
      <c r="D382" s="98">
        <v>1235.2353472346033</v>
      </c>
      <c r="E382" s="98">
        <v>1358.7286208609903</v>
      </c>
      <c r="F382" s="98">
        <v>1084.7476300519854</v>
      </c>
      <c r="G382" s="98">
        <v>888.98585723661256</v>
      </c>
      <c r="H382" s="98">
        <v>872.75420601457779</v>
      </c>
      <c r="I382" s="98">
        <v>865.03275304384329</v>
      </c>
      <c r="J382" s="98">
        <v>856.56543815620614</v>
      </c>
      <c r="K382" s="98">
        <v>852.34301025434092</v>
      </c>
      <c r="L382" s="98">
        <v>889.97328427257241</v>
      </c>
      <c r="M382" s="98">
        <v>1016.7210123947998</v>
      </c>
      <c r="N382" s="98">
        <v>931.21614681405049</v>
      </c>
      <c r="O382" s="98">
        <v>852.43588870815313</v>
      </c>
      <c r="P382" s="98">
        <v>765.56777343473323</v>
      </c>
      <c r="Q382" s="98">
        <v>769.64322988611002</v>
      </c>
      <c r="R382" s="98">
        <v>759.79181135217686</v>
      </c>
      <c r="S382" s="98">
        <v>861.23392339146199</v>
      </c>
      <c r="T382" s="98">
        <v>880.66915304736199</v>
      </c>
      <c r="U382" s="98">
        <v>884.58040931059531</v>
      </c>
      <c r="V382" s="98">
        <v>833.59895056940422</v>
      </c>
      <c r="W382" s="98">
        <v>822.89845716749335</v>
      </c>
      <c r="X382" s="98">
        <v>773.29059333646444</v>
      </c>
      <c r="Y382" s="98">
        <v>701.27668677852841</v>
      </c>
      <c r="DA382" s="63" t="s">
        <v>3960</v>
      </c>
    </row>
    <row r="383" spans="1:105" ht="12" customHeight="1" x14ac:dyDescent="0.25">
      <c r="A383" s="109" t="s">
        <v>120</v>
      </c>
      <c r="B383" s="33"/>
      <c r="C383" s="33">
        <v>921.22547194722472</v>
      </c>
      <c r="D383" s="33">
        <v>840.75437972189593</v>
      </c>
      <c r="E383" s="33">
        <v>802.67572809506373</v>
      </c>
      <c r="F383" s="33">
        <v>745.80795769337863</v>
      </c>
      <c r="G383" s="33">
        <v>669.83451273851858</v>
      </c>
      <c r="H383" s="33">
        <v>721.02873676682646</v>
      </c>
      <c r="I383" s="33">
        <v>694.35411166365327</v>
      </c>
      <c r="J383" s="33">
        <v>684.65665484388296</v>
      </c>
      <c r="K383" s="33">
        <v>653.488225568556</v>
      </c>
      <c r="L383" s="33">
        <v>707.97433008802068</v>
      </c>
      <c r="M383" s="33">
        <v>681.27636370275775</v>
      </c>
      <c r="N383" s="33">
        <v>641.87127032091928</v>
      </c>
      <c r="O383" s="33">
        <v>613.0102368121228</v>
      </c>
      <c r="P383" s="33">
        <v>579.31583311649092</v>
      </c>
      <c r="Q383" s="33">
        <v>591.76253774421707</v>
      </c>
      <c r="R383" s="33">
        <v>583.3752069090018</v>
      </c>
      <c r="S383" s="33">
        <v>612.66024636962607</v>
      </c>
      <c r="T383" s="33">
        <v>610.73021777596159</v>
      </c>
      <c r="U383" s="33">
        <v>595.49612463061806</v>
      </c>
      <c r="V383" s="33">
        <v>576.33820429284106</v>
      </c>
      <c r="W383" s="33">
        <v>569.2900957095934</v>
      </c>
      <c r="X383" s="33">
        <v>578.6016674325175</v>
      </c>
      <c r="Y383" s="33">
        <v>510.17816737750746</v>
      </c>
      <c r="DA383" s="60" t="s">
        <v>3961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8833.1310627036273</v>
      </c>
      <c r="D385" s="117">
        <f t="shared" si="211"/>
        <v>6992.1382060549367</v>
      </c>
      <c r="E385" s="117">
        <f t="shared" si="211"/>
        <v>6967.4589683245767</v>
      </c>
      <c r="F385" s="117">
        <f t="shared" si="211"/>
        <v>7390.7304312971173</v>
      </c>
      <c r="G385" s="117">
        <f t="shared" si="211"/>
        <v>8055.8032746988056</v>
      </c>
      <c r="H385" s="117">
        <f t="shared" si="211"/>
        <v>7541.5641282677716</v>
      </c>
      <c r="I385" s="117">
        <f t="shared" si="211"/>
        <v>6651.0474473771792</v>
      </c>
      <c r="J385" s="117">
        <f t="shared" si="211"/>
        <v>6963.5904977335085</v>
      </c>
      <c r="K385" s="117">
        <f t="shared" si="211"/>
        <v>7421.4903418679314</v>
      </c>
      <c r="L385" s="117">
        <f t="shared" si="211"/>
        <v>8286.0505871599726</v>
      </c>
      <c r="M385" s="117">
        <f t="shared" si="211"/>
        <v>7135.3939449096833</v>
      </c>
      <c r="N385" s="117">
        <f t="shared" si="211"/>
        <v>6906.0063401198449</v>
      </c>
      <c r="O385" s="117">
        <f t="shared" si="211"/>
        <v>7347.4275065381826</v>
      </c>
      <c r="P385" s="117">
        <f t="shared" si="211"/>
        <v>7949.0653998853477</v>
      </c>
      <c r="Q385" s="117">
        <f t="shared" si="211"/>
        <v>6723.2914583836227</v>
      </c>
      <c r="R385" s="117">
        <f t="shared" ref="R385:V385" si="212">R386+R389+R391+R400</f>
        <v>7338.0704830334662</v>
      </c>
      <c r="S385" s="117">
        <f t="shared" si="212"/>
        <v>6165.467490775196</v>
      </c>
      <c r="T385" s="117">
        <f t="shared" si="212"/>
        <v>6966.9969205808893</v>
      </c>
      <c r="U385" s="117">
        <f t="shared" si="212"/>
        <v>6716.7750128565003</v>
      </c>
      <c r="V385" s="117">
        <f t="shared" si="212"/>
        <v>6072.8879083847623</v>
      </c>
      <c r="W385" s="117">
        <f t="shared" ref="W385:Y385" si="213">W386+W389+W391+W400</f>
        <v>5728.2436088748318</v>
      </c>
      <c r="X385" s="117">
        <f t="shared" si="213"/>
        <v>5129.0627031163322</v>
      </c>
      <c r="Y385" s="117">
        <f t="shared" si="213"/>
        <v>4403.2887540302381</v>
      </c>
      <c r="DA385" s="129" t="s">
        <v>4112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6852.6898122432003</v>
      </c>
      <c r="D386" s="122">
        <f t="shared" si="214"/>
        <v>5157.7482570890925</v>
      </c>
      <c r="E386" s="122">
        <f t="shared" si="214"/>
        <v>4947.424082237274</v>
      </c>
      <c r="F386" s="122">
        <f t="shared" si="214"/>
        <v>5537.4369538570154</v>
      </c>
      <c r="G386" s="122">
        <f t="shared" si="214"/>
        <v>6175.8957120740588</v>
      </c>
      <c r="H386" s="122">
        <f t="shared" si="214"/>
        <v>5767.0265289285517</v>
      </c>
      <c r="I386" s="122">
        <f t="shared" si="214"/>
        <v>4950.4541258250028</v>
      </c>
      <c r="J386" s="122">
        <f t="shared" si="214"/>
        <v>5168.8206193042415</v>
      </c>
      <c r="K386" s="122">
        <f t="shared" si="214"/>
        <v>5543.6598143920319</v>
      </c>
      <c r="L386" s="122">
        <f t="shared" si="214"/>
        <v>6228.0684901492396</v>
      </c>
      <c r="M386" s="122">
        <f t="shared" si="214"/>
        <v>5115.4990709364056</v>
      </c>
      <c r="N386" s="122">
        <f t="shared" si="214"/>
        <v>4925.934160144514</v>
      </c>
      <c r="O386" s="122">
        <f t="shared" si="214"/>
        <v>5545.2663781669171</v>
      </c>
      <c r="P386" s="122">
        <f t="shared" si="214"/>
        <v>6042.4750689234934</v>
      </c>
      <c r="Q386" s="122">
        <f t="shared" si="214"/>
        <v>5004.4776051773897</v>
      </c>
      <c r="R386" s="122">
        <f t="shared" ref="R386:V386" si="215">SUM(R387:R388)</f>
        <v>5527.3839126981748</v>
      </c>
      <c r="S386" s="122">
        <f t="shared" si="215"/>
        <v>4306.9022308789645</v>
      </c>
      <c r="T386" s="122">
        <f t="shared" si="215"/>
        <v>4946.6501525832073</v>
      </c>
      <c r="U386" s="122">
        <f t="shared" si="215"/>
        <v>4719.1673677378603</v>
      </c>
      <c r="V386" s="122">
        <f t="shared" si="215"/>
        <v>4230.5862224505609</v>
      </c>
      <c r="W386" s="122">
        <f t="shared" ref="W386:Y386" si="216">SUM(W387:W388)</f>
        <v>3938.8590490216925</v>
      </c>
      <c r="X386" s="122">
        <f t="shared" si="216"/>
        <v>3384.6380879506733</v>
      </c>
      <c r="Y386" s="122">
        <f t="shared" si="216"/>
        <v>2791.3695477995125</v>
      </c>
      <c r="DA386" s="130" t="s">
        <v>4113</v>
      </c>
    </row>
    <row r="387" spans="1:105" ht="12" customHeight="1" x14ac:dyDescent="0.25">
      <c r="A387" s="97" t="s">
        <v>74</v>
      </c>
      <c r="B387" s="98"/>
      <c r="C387" s="98">
        <v>6693.8095680899851</v>
      </c>
      <c r="D387" s="98">
        <v>5042.5498485773551</v>
      </c>
      <c r="E387" s="98">
        <v>4844.318338327399</v>
      </c>
      <c r="F387" s="98">
        <v>5419.5194902143203</v>
      </c>
      <c r="G387" s="98">
        <v>6043.5878889555361</v>
      </c>
      <c r="H387" s="98">
        <v>5646.217204173422</v>
      </c>
      <c r="I387" s="98">
        <v>4849.8001304385998</v>
      </c>
      <c r="J387" s="98">
        <v>5066.4386109871293</v>
      </c>
      <c r="K387" s="98">
        <v>5434.3005238145779</v>
      </c>
      <c r="L387" s="98">
        <v>6105.5033945681507</v>
      </c>
      <c r="M387" s="98">
        <v>5017.6338787489722</v>
      </c>
      <c r="N387" s="98">
        <v>4835.2738000055961</v>
      </c>
      <c r="O387" s="98">
        <v>5438.6575888803227</v>
      </c>
      <c r="P387" s="98">
        <v>5922.8453470866407</v>
      </c>
      <c r="Q387" s="98">
        <v>4910.0202580464811</v>
      </c>
      <c r="R387" s="98">
        <v>5422.8076547539731</v>
      </c>
      <c r="S387" s="98">
        <v>4227.4429234372292</v>
      </c>
      <c r="T387" s="98">
        <v>4855.2199298909945</v>
      </c>
      <c r="U387" s="98">
        <v>4631.7670203296011</v>
      </c>
      <c r="V387" s="98">
        <v>4153.8375640357599</v>
      </c>
      <c r="W387" s="98">
        <v>3864.0948364799692</v>
      </c>
      <c r="X387" s="98">
        <v>3319.824313841284</v>
      </c>
      <c r="Y387" s="98">
        <v>2737.429777565384</v>
      </c>
      <c r="DA387" s="63" t="s">
        <v>4114</v>
      </c>
    </row>
    <row r="388" spans="1:105" ht="12" customHeight="1" x14ac:dyDescent="0.25">
      <c r="A388" s="97" t="s">
        <v>53</v>
      </c>
      <c r="B388" s="98"/>
      <c r="C388" s="98">
        <v>158.88024415321567</v>
      </c>
      <c r="D388" s="98">
        <v>115.19840851173747</v>
      </c>
      <c r="E388" s="98">
        <v>103.10574390987516</v>
      </c>
      <c r="F388" s="98">
        <v>117.91746364269471</v>
      </c>
      <c r="G388" s="98">
        <v>132.30782311852229</v>
      </c>
      <c r="H388" s="98">
        <v>120.80932475512995</v>
      </c>
      <c r="I388" s="98">
        <v>100.65399538640337</v>
      </c>
      <c r="J388" s="98">
        <v>102.38200831711251</v>
      </c>
      <c r="K388" s="98">
        <v>109.35929057745403</v>
      </c>
      <c r="L388" s="98">
        <v>122.56509558108876</v>
      </c>
      <c r="M388" s="98">
        <v>97.865192187433721</v>
      </c>
      <c r="N388" s="98">
        <v>90.660360138918122</v>
      </c>
      <c r="O388" s="98">
        <v>106.60878928659444</v>
      </c>
      <c r="P388" s="98">
        <v>119.62972183685244</v>
      </c>
      <c r="Q388" s="98">
        <v>94.45734713090873</v>
      </c>
      <c r="R388" s="98">
        <v>104.57625794420201</v>
      </c>
      <c r="S388" s="98">
        <v>79.459307441735731</v>
      </c>
      <c r="T388" s="98">
        <v>91.430222692212425</v>
      </c>
      <c r="U388" s="98">
        <v>87.400347408259165</v>
      </c>
      <c r="V388" s="98">
        <v>76.748658414800772</v>
      </c>
      <c r="W388" s="98">
        <v>74.764212541723083</v>
      </c>
      <c r="X388" s="98">
        <v>64.813774109389442</v>
      </c>
      <c r="Y388" s="98">
        <v>53.939770234128417</v>
      </c>
      <c r="DA388" s="63" t="s">
        <v>4115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87.054575495052006</v>
      </c>
      <c r="D389" s="122">
        <f t="shared" si="217"/>
        <v>127.01004272002619</v>
      </c>
      <c r="E389" s="122">
        <f t="shared" si="217"/>
        <v>346.54340878811126</v>
      </c>
      <c r="F389" s="122">
        <f t="shared" si="217"/>
        <v>242.73409462755566</v>
      </c>
      <c r="G389" s="122">
        <f t="shared" si="217"/>
        <v>280.55517525432521</v>
      </c>
      <c r="H389" s="122">
        <f t="shared" si="217"/>
        <v>180.27580124474466</v>
      </c>
      <c r="I389" s="122">
        <f t="shared" si="217"/>
        <v>185.32392439417643</v>
      </c>
      <c r="J389" s="122">
        <f t="shared" si="217"/>
        <v>264.24539341916687</v>
      </c>
      <c r="K389" s="122">
        <f t="shared" si="217"/>
        <v>286.20250035895435</v>
      </c>
      <c r="L389" s="122">
        <f t="shared" si="217"/>
        <v>306.14700569405886</v>
      </c>
      <c r="M389" s="122">
        <f t="shared" si="217"/>
        <v>263.93487403327009</v>
      </c>
      <c r="N389" s="122">
        <f t="shared" si="217"/>
        <v>375.90529988428699</v>
      </c>
      <c r="O389" s="122">
        <f t="shared" si="217"/>
        <v>210.38014856523296</v>
      </c>
      <c r="P389" s="122">
        <f t="shared" si="217"/>
        <v>136.88570403226629</v>
      </c>
      <c r="Q389" s="122">
        <f t="shared" si="217"/>
        <v>79.451338161634595</v>
      </c>
      <c r="R389" s="122">
        <f t="shared" si="217"/>
        <v>117.91079086276446</v>
      </c>
      <c r="S389" s="122">
        <f t="shared" si="217"/>
        <v>149.83086498529593</v>
      </c>
      <c r="T389" s="122">
        <f t="shared" si="217"/>
        <v>195.25017814667652</v>
      </c>
      <c r="U389" s="122">
        <f t="shared" si="217"/>
        <v>194.53062811192919</v>
      </c>
      <c r="V389" s="122">
        <f t="shared" si="217"/>
        <v>150.23689320160017</v>
      </c>
      <c r="W389" s="122">
        <f t="shared" si="217"/>
        <v>183.83616728919259</v>
      </c>
      <c r="X389" s="122">
        <f t="shared" si="217"/>
        <v>214.17723046390117</v>
      </c>
      <c r="Y389" s="122">
        <f t="shared" si="217"/>
        <v>289.58214594803871</v>
      </c>
      <c r="DA389" s="130" t="s">
        <v>4116</v>
      </c>
    </row>
    <row r="390" spans="1:105" ht="12" customHeight="1" x14ac:dyDescent="0.25">
      <c r="A390" s="97" t="s">
        <v>53</v>
      </c>
      <c r="B390" s="98"/>
      <c r="C390" s="98">
        <f>RES_hhdet_in_tesh!C29</f>
        <v>87.054575495052006</v>
      </c>
      <c r="D390" s="98">
        <f>RES_hhdet_in_tesh!D29</f>
        <v>127.01004272002619</v>
      </c>
      <c r="E390" s="98">
        <f>RES_hhdet_in_tesh!E29</f>
        <v>346.54340878811126</v>
      </c>
      <c r="F390" s="98">
        <f>RES_hhdet_in_tesh!F29</f>
        <v>242.73409462755566</v>
      </c>
      <c r="G390" s="98">
        <f>RES_hhdet_in_tesh!G29</f>
        <v>280.55517525432521</v>
      </c>
      <c r="H390" s="98">
        <f>RES_hhdet_in_tesh!H29</f>
        <v>180.27580124474466</v>
      </c>
      <c r="I390" s="98">
        <f>RES_hhdet_in_tesh!I29</f>
        <v>185.32392439417643</v>
      </c>
      <c r="J390" s="98">
        <f>RES_hhdet_in_tesh!J29</f>
        <v>264.24539341916687</v>
      </c>
      <c r="K390" s="98">
        <f>RES_hhdet_in_tesh!K29</f>
        <v>286.20250035895435</v>
      </c>
      <c r="L390" s="98">
        <f>RES_hhdet_in_tesh!L29</f>
        <v>306.14700569405886</v>
      </c>
      <c r="M390" s="98">
        <f>RES_hhdet_in_tesh!M29</f>
        <v>263.93487403327009</v>
      </c>
      <c r="N390" s="98">
        <f>RES_hhdet_in_tesh!N29</f>
        <v>375.90529988428699</v>
      </c>
      <c r="O390" s="98">
        <f>RES_hhdet_in_tesh!O29</f>
        <v>210.38014856523296</v>
      </c>
      <c r="P390" s="98">
        <f>RES_hhdet_in_tesh!P29</f>
        <v>136.88570403226629</v>
      </c>
      <c r="Q390" s="98">
        <f>RES_hhdet_in_tesh!Q29</f>
        <v>79.451338161634595</v>
      </c>
      <c r="R390" s="98">
        <f>RES_hhdet_in_tesh!R29</f>
        <v>117.91079086276446</v>
      </c>
      <c r="S390" s="98">
        <f>RES_hhdet_in_tesh!S29</f>
        <v>149.83086498529593</v>
      </c>
      <c r="T390" s="98">
        <f>RES_hhdet_in_tesh!T29</f>
        <v>195.25017814667652</v>
      </c>
      <c r="U390" s="98">
        <f>RES_hhdet_in_tesh!U29</f>
        <v>194.53062811192919</v>
      </c>
      <c r="V390" s="98">
        <f>RES_hhdet_in_tesh!V29</f>
        <v>150.23689320160017</v>
      </c>
      <c r="W390" s="98">
        <f>RES_hhdet_in_tesh!W29</f>
        <v>183.83616728919259</v>
      </c>
      <c r="X390" s="98">
        <f>RES_hhdet_in_tesh!X29</f>
        <v>214.17723046390117</v>
      </c>
      <c r="Y390" s="98">
        <f>RES_hhdet_in_tesh!Y29</f>
        <v>289.58214594803871</v>
      </c>
      <c r="DA390" s="63" t="s">
        <v>4117</v>
      </c>
    </row>
    <row r="391" spans="1:105" ht="12" customHeight="1" x14ac:dyDescent="0.25">
      <c r="A391" s="121" t="s">
        <v>55</v>
      </c>
      <c r="B391" s="122"/>
      <c r="C391" s="122">
        <v>1163.2871480295789</v>
      </c>
      <c r="D391" s="122">
        <v>1047.4086692599594</v>
      </c>
      <c r="E391" s="122">
        <v>1013.2565221381012</v>
      </c>
      <c r="F391" s="122">
        <v>1025.1670933665898</v>
      </c>
      <c r="G391" s="122">
        <v>1081.1986084482749</v>
      </c>
      <c r="H391" s="122">
        <v>1046.0144944643059</v>
      </c>
      <c r="I391" s="122">
        <v>985.47913209346962</v>
      </c>
      <c r="J391" s="122">
        <v>1007.4701105059247</v>
      </c>
      <c r="K391" s="122">
        <v>1084.5998484969325</v>
      </c>
      <c r="L391" s="122">
        <v>1207.7719972271345</v>
      </c>
      <c r="M391" s="122">
        <v>1210.1815261236607</v>
      </c>
      <c r="N391" s="122">
        <v>1091.8532348307519</v>
      </c>
      <c r="O391" s="122">
        <v>1104.3137099509945</v>
      </c>
      <c r="P391" s="122">
        <v>1307.4293776459449</v>
      </c>
      <c r="Q391" s="122">
        <v>1165.5152098783378</v>
      </c>
      <c r="R391" s="122">
        <v>1217.8149948275745</v>
      </c>
      <c r="S391" s="122">
        <v>1197.9749311262121</v>
      </c>
      <c r="T391" s="122">
        <v>1304.3239617758727</v>
      </c>
      <c r="U391" s="122">
        <v>1283.4062454738289</v>
      </c>
      <c r="V391" s="122">
        <v>1186.2890783094083</v>
      </c>
      <c r="W391" s="122">
        <v>1102.0257955192449</v>
      </c>
      <c r="X391" s="122">
        <v>1024.0978503134893</v>
      </c>
      <c r="Y391" s="122">
        <v>870.96851941209206</v>
      </c>
      <c r="DA391" s="130" t="s">
        <v>4118</v>
      </c>
    </row>
    <row r="392" spans="1:105" ht="12" customHeight="1" x14ac:dyDescent="0.25">
      <c r="A392" s="97" t="s">
        <v>141</v>
      </c>
      <c r="B392" s="98"/>
      <c r="C392" s="98">
        <v>1039.6967107371556</v>
      </c>
      <c r="D392" s="98">
        <v>819.04078365330042</v>
      </c>
      <c r="E392" s="98">
        <v>784.32158602692539</v>
      </c>
      <c r="F392" s="98">
        <v>836.75502057613301</v>
      </c>
      <c r="G392" s="98">
        <v>900.15613077198498</v>
      </c>
      <c r="H392" s="98">
        <v>840.85147885238689</v>
      </c>
      <c r="I392" s="98">
        <v>781.51289379728519</v>
      </c>
      <c r="J392" s="98">
        <v>842.15685569085736</v>
      </c>
      <c r="K392" s="98">
        <v>900.96244259819935</v>
      </c>
      <c r="L392" s="98">
        <v>953.22886919528332</v>
      </c>
      <c r="M392" s="98">
        <v>972.42678565115943</v>
      </c>
      <c r="N392" s="98">
        <v>869.86287570324123</v>
      </c>
      <c r="O392" s="98">
        <v>891.73363824358842</v>
      </c>
      <c r="P392" s="98">
        <v>1356.6496946127559</v>
      </c>
      <c r="Q392" s="98">
        <v>938.45356116972926</v>
      </c>
      <c r="R392" s="98">
        <v>1035.1894547872009</v>
      </c>
      <c r="S392" s="98">
        <v>969.93467842164421</v>
      </c>
      <c r="T392" s="98">
        <v>1174.7847758647117</v>
      </c>
      <c r="U392" s="98">
        <v>1102.2608400365407</v>
      </c>
      <c r="V392" s="98">
        <v>984.80116713520374</v>
      </c>
      <c r="W392" s="98">
        <v>907.80945334757507</v>
      </c>
      <c r="X392" s="98">
        <v>897.97732554179061</v>
      </c>
      <c r="Y392" s="98">
        <v>764.52134054610565</v>
      </c>
      <c r="DA392" s="63" t="s">
        <v>4119</v>
      </c>
    </row>
    <row r="393" spans="1:105" ht="12" customHeight="1" x14ac:dyDescent="0.25">
      <c r="A393" s="97" t="s">
        <v>140</v>
      </c>
      <c r="B393" s="98"/>
      <c r="C393" s="98">
        <v>1054.9785931747967</v>
      </c>
      <c r="D393" s="98">
        <v>840.07095841870341</v>
      </c>
      <c r="E393" s="98">
        <v>823.54678270126487</v>
      </c>
      <c r="F393" s="98">
        <v>868.50312413095514</v>
      </c>
      <c r="G393" s="98">
        <v>884.32470304500748</v>
      </c>
      <c r="H393" s="98">
        <v>1019.0882789609873</v>
      </c>
      <c r="I393" s="98">
        <v>715.95937204895847</v>
      </c>
      <c r="J393" s="98">
        <v>850.48555218498598</v>
      </c>
      <c r="K393" s="98">
        <v>925.32927420463807</v>
      </c>
      <c r="L393" s="98">
        <v>996.80403943722149</v>
      </c>
      <c r="M393" s="98">
        <v>932.90611906458287</v>
      </c>
      <c r="N393" s="98">
        <v>868.24371249062358</v>
      </c>
      <c r="O393" s="98">
        <v>1119.3600185885316</v>
      </c>
      <c r="P393" s="98">
        <v>1979.8381129669119</v>
      </c>
      <c r="Q393" s="98">
        <v>802.63131563771071</v>
      </c>
      <c r="R393" s="98">
        <v>1212.734665478328</v>
      </c>
      <c r="S393" s="98">
        <v>833.61510390006788</v>
      </c>
      <c r="T393" s="98">
        <v>1292.2376854711188</v>
      </c>
      <c r="U393" s="98">
        <v>984.37211345646494</v>
      </c>
      <c r="V393" s="98">
        <v>1133.7417765365478</v>
      </c>
      <c r="W393" s="98">
        <v>1089.2498475716784</v>
      </c>
      <c r="X393" s="98">
        <v>893.52418178518508</v>
      </c>
      <c r="Y393" s="98">
        <v>1211.6406143988645</v>
      </c>
      <c r="DA393" s="63" t="s">
        <v>4120</v>
      </c>
    </row>
    <row r="394" spans="1:105" ht="12" customHeight="1" x14ac:dyDescent="0.25">
      <c r="A394" s="100" t="s">
        <v>50</v>
      </c>
      <c r="B394" s="101"/>
      <c r="C394" s="101">
        <v>210.44547390992619</v>
      </c>
      <c r="D394" s="101">
        <v>164.94291248380793</v>
      </c>
      <c r="E394" s="101">
        <v>129.81268614693104</v>
      </c>
      <c r="F394" s="101">
        <v>166.63288244751794</v>
      </c>
      <c r="G394" s="101">
        <v>151.34387940600789</v>
      </c>
      <c r="H394" s="101">
        <v>266.60102570635962</v>
      </c>
      <c r="I394" s="101">
        <v>57.947592548846075</v>
      </c>
      <c r="J394" s="101">
        <v>129.42763133844682</v>
      </c>
      <c r="K394" s="101">
        <v>171.80780547781393</v>
      </c>
      <c r="L394" s="101">
        <v>180.39882858060616</v>
      </c>
      <c r="M394" s="101">
        <v>163.67933119520814</v>
      </c>
      <c r="N394" s="101">
        <v>100.2540008084305</v>
      </c>
      <c r="O394" s="101">
        <v>96.805408503072144</v>
      </c>
      <c r="P394" s="101">
        <v>472.38067704912049</v>
      </c>
      <c r="Q394" s="101">
        <v>36.591285984362443</v>
      </c>
      <c r="R394" s="101">
        <v>358.24425152464255</v>
      </c>
      <c r="S394" s="101">
        <v>88.998321531388882</v>
      </c>
      <c r="T394" s="101">
        <v>390.25328152703946</v>
      </c>
      <c r="U394" s="101">
        <v>211.49579124546801</v>
      </c>
      <c r="V394" s="101">
        <v>237.23644582719393</v>
      </c>
      <c r="W394" s="101">
        <v>126.12072822142187</v>
      </c>
      <c r="X394" s="101">
        <v>101.21717287546213</v>
      </c>
      <c r="Y394" s="101">
        <v>186.2113747020789</v>
      </c>
      <c r="DA394" s="131" t="s">
        <v>4121</v>
      </c>
    </row>
    <row r="395" spans="1:105" ht="12" customHeight="1" x14ac:dyDescent="0.25">
      <c r="A395" s="103" t="s">
        <v>52</v>
      </c>
      <c r="B395" s="104"/>
      <c r="C395" s="104">
        <v>844.53311926487038</v>
      </c>
      <c r="D395" s="104">
        <v>675.12804593489545</v>
      </c>
      <c r="E395" s="104">
        <v>693.73409655433375</v>
      </c>
      <c r="F395" s="104">
        <v>701.87024168343703</v>
      </c>
      <c r="G395" s="104">
        <v>732.98082363900005</v>
      </c>
      <c r="H395" s="104">
        <v>752.48725325462772</v>
      </c>
      <c r="I395" s="104">
        <v>658.01177950011243</v>
      </c>
      <c r="J395" s="104">
        <v>721.05792084653922</v>
      </c>
      <c r="K395" s="104">
        <v>753.52146872682431</v>
      </c>
      <c r="L395" s="104">
        <v>816.40521085661544</v>
      </c>
      <c r="M395" s="104">
        <v>769.2267878693749</v>
      </c>
      <c r="N395" s="104">
        <v>767.98971168219316</v>
      </c>
      <c r="O395" s="104">
        <v>1022.5546100854592</v>
      </c>
      <c r="P395" s="104">
        <v>1507.4574359177909</v>
      </c>
      <c r="Q395" s="104">
        <v>766.04002965334826</v>
      </c>
      <c r="R395" s="104">
        <v>854.49041395368533</v>
      </c>
      <c r="S395" s="104">
        <v>744.61678236867897</v>
      </c>
      <c r="T395" s="104">
        <v>901.98440394407953</v>
      </c>
      <c r="U395" s="104">
        <v>772.8763222109967</v>
      </c>
      <c r="V395" s="104">
        <v>896.50533070935376</v>
      </c>
      <c r="W395" s="104">
        <v>963.12911935025647</v>
      </c>
      <c r="X395" s="104">
        <v>792.30700890972298</v>
      </c>
      <c r="Y395" s="104">
        <v>1025.4292396967858</v>
      </c>
      <c r="DA395" s="132" t="s">
        <v>4122</v>
      </c>
    </row>
    <row r="396" spans="1:105" ht="12" customHeight="1" x14ac:dyDescent="0.25">
      <c r="A396" s="106" t="s">
        <v>122</v>
      </c>
      <c r="B396" s="101"/>
      <c r="C396" s="101">
        <v>1143.2800119900367</v>
      </c>
      <c r="D396" s="101">
        <v>1112.6281397132343</v>
      </c>
      <c r="E396" s="101">
        <v>1107.8762969341092</v>
      </c>
      <c r="F396" s="101">
        <v>1137.6853326649641</v>
      </c>
      <c r="G396" s="101">
        <v>1078.4959548977984</v>
      </c>
      <c r="H396" s="101">
        <v>1078.3007213123985</v>
      </c>
      <c r="I396" s="101">
        <v>1007.5097241486527</v>
      </c>
      <c r="J396" s="101">
        <v>1013.6394441436412</v>
      </c>
      <c r="K396" s="101">
        <v>997.1524578084817</v>
      </c>
      <c r="L396" s="101">
        <v>1183.5308677160476</v>
      </c>
      <c r="M396" s="101">
        <v>1106.7054168634113</v>
      </c>
      <c r="N396" s="101">
        <v>1085.3664031033886</v>
      </c>
      <c r="O396" s="101">
        <v>1074.6553844019479</v>
      </c>
      <c r="P396" s="101">
        <v>1172.7371553207831</v>
      </c>
      <c r="Q396" s="101">
        <v>1073.6818097652178</v>
      </c>
      <c r="R396" s="101">
        <v>1144.0262066202674</v>
      </c>
      <c r="S396" s="101">
        <v>1192.3289550867853</v>
      </c>
      <c r="T396" s="101">
        <v>1225.3013882176988</v>
      </c>
      <c r="U396" s="101">
        <v>1196.1003364018829</v>
      </c>
      <c r="V396" s="101">
        <v>1180.2844300926524</v>
      </c>
      <c r="W396" s="101">
        <v>1086.5567636363683</v>
      </c>
      <c r="X396" s="101">
        <v>1028.700229639961</v>
      </c>
      <c r="Y396" s="101">
        <v>887.56046177011956</v>
      </c>
      <c r="DA396" s="131" t="s">
        <v>4123</v>
      </c>
    </row>
    <row r="397" spans="1:105" ht="12" customHeight="1" x14ac:dyDescent="0.25">
      <c r="A397" s="107" t="s">
        <v>121</v>
      </c>
      <c r="B397" s="104"/>
      <c r="C397" s="104">
        <v>1532.4323505443106</v>
      </c>
      <c r="D397" s="104">
        <v>1540.7385077271413</v>
      </c>
      <c r="E397" s="104">
        <v>1602.5828067689602</v>
      </c>
      <c r="F397" s="104">
        <v>1447.1681112607714</v>
      </c>
      <c r="G397" s="104">
        <v>1444.6686370650953</v>
      </c>
      <c r="H397" s="104">
        <v>1303.4679008228593</v>
      </c>
      <c r="I397" s="104">
        <v>1125.4795455079682</v>
      </c>
      <c r="J397" s="104">
        <v>1129.3416220165984</v>
      </c>
      <c r="K397" s="104">
        <v>1321.5374602374341</v>
      </c>
      <c r="L397" s="104">
        <v>1425.3062187755772</v>
      </c>
      <c r="M397" s="104">
        <v>1637.9364844106778</v>
      </c>
      <c r="N397" s="104">
        <v>1327.6932319042312</v>
      </c>
      <c r="O397" s="104">
        <v>1306.1948516480936</v>
      </c>
      <c r="P397" s="104">
        <v>1406.9093597240073</v>
      </c>
      <c r="Q397" s="104">
        <v>1369.4818589064973</v>
      </c>
      <c r="R397" s="104">
        <v>1378.0322761716375</v>
      </c>
      <c r="S397" s="104">
        <v>1360.6483304418355</v>
      </c>
      <c r="T397" s="104">
        <v>1474.0943461905747</v>
      </c>
      <c r="U397" s="104">
        <v>1450.4327200412611</v>
      </c>
      <c r="V397" s="104">
        <v>1319.9118748600677</v>
      </c>
      <c r="W397" s="104">
        <v>1218.3848112237974</v>
      </c>
      <c r="X397" s="104">
        <v>1095.619921931341</v>
      </c>
      <c r="Y397" s="104">
        <v>916.03877960890202</v>
      </c>
      <c r="DA397" s="132" t="s">
        <v>4124</v>
      </c>
    </row>
    <row r="398" spans="1:105" ht="12" customHeight="1" x14ac:dyDescent="0.25">
      <c r="A398" s="108" t="s">
        <v>53</v>
      </c>
      <c r="B398" s="98"/>
      <c r="C398" s="98">
        <v>478.39925498957825</v>
      </c>
      <c r="D398" s="98">
        <v>483.32366486055525</v>
      </c>
      <c r="E398" s="98">
        <v>571.85063842838599</v>
      </c>
      <c r="F398" s="98">
        <v>458.94389078330482</v>
      </c>
      <c r="G398" s="98">
        <v>505.31658672102674</v>
      </c>
      <c r="H398" s="98">
        <v>449.31074444147049</v>
      </c>
      <c r="I398" s="98">
        <v>344.09655751545228</v>
      </c>
      <c r="J398" s="98">
        <v>292.50017796228104</v>
      </c>
      <c r="K398" s="98">
        <v>425.525954630775</v>
      </c>
      <c r="L398" s="98">
        <v>429.59512378554558</v>
      </c>
      <c r="M398" s="98">
        <v>564.00008141283661</v>
      </c>
      <c r="N398" s="98">
        <v>357.08472468626405</v>
      </c>
      <c r="O398" s="98">
        <v>394.90647747871174</v>
      </c>
      <c r="P398" s="98">
        <v>472.80625246510778</v>
      </c>
      <c r="Q398" s="98">
        <v>495.12034336852486</v>
      </c>
      <c r="R398" s="98">
        <v>516.48840517750887</v>
      </c>
      <c r="S398" s="98">
        <v>494.49084621253286</v>
      </c>
      <c r="T398" s="98">
        <v>534.60190607879997</v>
      </c>
      <c r="U398" s="98">
        <v>526.76569829473158</v>
      </c>
      <c r="V398" s="98">
        <v>360.49318591308383</v>
      </c>
      <c r="W398" s="98">
        <v>310.03381657663351</v>
      </c>
      <c r="X398" s="98">
        <v>212.3319239944619</v>
      </c>
      <c r="Y398" s="98">
        <v>162.73057755010242</v>
      </c>
      <c r="DA398" s="63" t="s">
        <v>4125</v>
      </c>
    </row>
    <row r="399" spans="1:105" ht="12" customHeight="1" x14ac:dyDescent="0.25">
      <c r="A399" s="108" t="s">
        <v>52</v>
      </c>
      <c r="B399" s="98"/>
      <c r="C399" s="98">
        <v>1054.0330955547327</v>
      </c>
      <c r="D399" s="98">
        <v>1057.4148428665858</v>
      </c>
      <c r="E399" s="98">
        <v>1030.7321683405744</v>
      </c>
      <c r="F399" s="98">
        <v>988.22422047746682</v>
      </c>
      <c r="G399" s="98">
        <v>939.35205034406863</v>
      </c>
      <c r="H399" s="98">
        <v>854.15715638138909</v>
      </c>
      <c r="I399" s="98">
        <v>781.38298799251572</v>
      </c>
      <c r="J399" s="98">
        <v>836.84144405431721</v>
      </c>
      <c r="K399" s="98">
        <v>896.01150560665872</v>
      </c>
      <c r="L399" s="98">
        <v>995.71109499003126</v>
      </c>
      <c r="M399" s="98">
        <v>1073.936402997841</v>
      </c>
      <c r="N399" s="98">
        <v>970.60850721796714</v>
      </c>
      <c r="O399" s="98">
        <v>911.28837416938211</v>
      </c>
      <c r="P399" s="98">
        <v>934.10310725889963</v>
      </c>
      <c r="Q399" s="98">
        <v>874.36151553797288</v>
      </c>
      <c r="R399" s="98">
        <v>861.54387099412895</v>
      </c>
      <c r="S399" s="98">
        <v>866.15748422930164</v>
      </c>
      <c r="T399" s="98">
        <v>939.49244011177484</v>
      </c>
      <c r="U399" s="98">
        <v>923.66702174652937</v>
      </c>
      <c r="V399" s="98">
        <v>959.41868894698359</v>
      </c>
      <c r="W399" s="98">
        <v>908.35099464716359</v>
      </c>
      <c r="X399" s="98">
        <v>883.2879979368787</v>
      </c>
      <c r="Y399" s="98">
        <v>753.30820205879968</v>
      </c>
      <c r="DA399" s="63" t="s">
        <v>4126</v>
      </c>
    </row>
    <row r="400" spans="1:105" ht="12" customHeight="1" x14ac:dyDescent="0.25">
      <c r="A400" s="121" t="s">
        <v>54</v>
      </c>
      <c r="B400" s="122"/>
      <c r="C400" s="122">
        <v>730.09952693579578</v>
      </c>
      <c r="D400" s="122">
        <v>659.97123698585847</v>
      </c>
      <c r="E400" s="122">
        <v>660.2349551610904</v>
      </c>
      <c r="F400" s="122">
        <v>585.39228944595675</v>
      </c>
      <c r="G400" s="122">
        <v>518.15377892214667</v>
      </c>
      <c r="H400" s="122">
        <v>548.24730363016886</v>
      </c>
      <c r="I400" s="122">
        <v>529.79026506452976</v>
      </c>
      <c r="J400" s="122">
        <v>523.05437450417458</v>
      </c>
      <c r="K400" s="122">
        <v>507.02817862001268</v>
      </c>
      <c r="L400" s="122">
        <v>544.06309408953962</v>
      </c>
      <c r="M400" s="122">
        <v>545.77847381634729</v>
      </c>
      <c r="N400" s="122">
        <v>512.31364526029188</v>
      </c>
      <c r="O400" s="122">
        <v>487.46726985503852</v>
      </c>
      <c r="P400" s="122">
        <v>462.27524928364352</v>
      </c>
      <c r="Q400" s="122">
        <v>473.84730516626047</v>
      </c>
      <c r="R400" s="122">
        <v>474.96078464495207</v>
      </c>
      <c r="S400" s="122">
        <v>510.75946378472366</v>
      </c>
      <c r="T400" s="122">
        <v>520.77262807513307</v>
      </c>
      <c r="U400" s="122">
        <v>519.67077153288187</v>
      </c>
      <c r="V400" s="122">
        <v>505.77571442319413</v>
      </c>
      <c r="W400" s="122">
        <v>503.5225970447022</v>
      </c>
      <c r="X400" s="122">
        <v>506.14953438826763</v>
      </c>
      <c r="Y400" s="122">
        <v>451.3685408705951</v>
      </c>
      <c r="DA400" s="130" t="s">
        <v>4127</v>
      </c>
    </row>
    <row r="401" spans="1:105" ht="12" customHeight="1" x14ac:dyDescent="0.25">
      <c r="A401" s="97" t="s">
        <v>50</v>
      </c>
      <c r="B401" s="98"/>
      <c r="C401" s="98">
        <v>795.51358495212219</v>
      </c>
      <c r="D401" s="98">
        <v>715.45497371936608</v>
      </c>
      <c r="E401" s="98">
        <v>782.54472877440878</v>
      </c>
      <c r="F401" s="98">
        <v>634.83780975175193</v>
      </c>
      <c r="G401" s="98">
        <v>532.69295875299508</v>
      </c>
      <c r="H401" s="98">
        <v>526.61670244813058</v>
      </c>
      <c r="I401" s="98">
        <v>519.8579952575343</v>
      </c>
      <c r="J401" s="98">
        <v>517.71036966995223</v>
      </c>
      <c r="K401" s="98">
        <v>512.18265576639544</v>
      </c>
      <c r="L401" s="98">
        <v>529.33367774112469</v>
      </c>
      <c r="M401" s="98">
        <v>596.47306801965453</v>
      </c>
      <c r="N401" s="98">
        <v>546.83194050571979</v>
      </c>
      <c r="O401" s="98">
        <v>505.8002956893846</v>
      </c>
      <c r="P401" s="98">
        <v>465.54113384826053</v>
      </c>
      <c r="Q401" s="98">
        <v>465.14263195265391</v>
      </c>
      <c r="R401" s="98">
        <v>465.07415443492863</v>
      </c>
      <c r="S401" s="98">
        <v>522.11441841108649</v>
      </c>
      <c r="T401" s="98">
        <v>540.58404942803259</v>
      </c>
      <c r="U401" s="98">
        <v>547.41719259650324</v>
      </c>
      <c r="V401" s="98">
        <v>515.68267309297164</v>
      </c>
      <c r="W401" s="98">
        <v>507.87997433457986</v>
      </c>
      <c r="X401" s="98">
        <v>478.26515095249147</v>
      </c>
      <c r="Y401" s="98">
        <v>433.98268836360711</v>
      </c>
      <c r="DA401" s="63" t="s">
        <v>4128</v>
      </c>
    </row>
    <row r="402" spans="1:105" ht="12" customHeight="1" x14ac:dyDescent="0.25">
      <c r="A402" s="109" t="s">
        <v>120</v>
      </c>
      <c r="B402" s="33"/>
      <c r="C402" s="33">
        <v>701.37319640133069</v>
      </c>
      <c r="D402" s="33">
        <v>635.68728733739431</v>
      </c>
      <c r="E402" s="33">
        <v>607.07896961952804</v>
      </c>
      <c r="F402" s="33">
        <v>566.43982012015681</v>
      </c>
      <c r="G402" s="33">
        <v>514.07058397086951</v>
      </c>
      <c r="H402" s="33">
        <v>553.68431416842793</v>
      </c>
      <c r="I402" s="33">
        <v>532.59505576648542</v>
      </c>
      <c r="J402" s="33">
        <v>525.26265804487514</v>
      </c>
      <c r="K402" s="33">
        <v>505.20934156979581</v>
      </c>
      <c r="L402" s="33">
        <v>548.66333671019618</v>
      </c>
      <c r="M402" s="33">
        <v>527.61291089349538</v>
      </c>
      <c r="N402" s="33">
        <v>498.33480975929814</v>
      </c>
      <c r="O402" s="33">
        <v>481.31666789658721</v>
      </c>
      <c r="P402" s="33">
        <v>461.40517558997936</v>
      </c>
      <c r="Q402" s="33">
        <v>475.57483435595231</v>
      </c>
      <c r="R402" s="33">
        <v>476.96581983258261</v>
      </c>
      <c r="S402" s="33">
        <v>508.53031226184038</v>
      </c>
      <c r="T402" s="33">
        <v>517.21796577801342</v>
      </c>
      <c r="U402" s="33">
        <v>514.50235889740088</v>
      </c>
      <c r="V402" s="33">
        <v>503.67832017165364</v>
      </c>
      <c r="W402" s="33">
        <v>502.39832270396982</v>
      </c>
      <c r="X402" s="33">
        <v>515.08963430679921</v>
      </c>
      <c r="Y402" s="33">
        <v>457.65391198692424</v>
      </c>
      <c r="DA402" s="60" t="s">
        <v>4129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2941.2643629711506</v>
      </c>
      <c r="D404" s="117">
        <f t="shared" si="218"/>
        <v>2304.9905586696295</v>
      </c>
      <c r="E404" s="117">
        <f t="shared" si="218"/>
        <v>2263.2715707661891</v>
      </c>
      <c r="F404" s="117">
        <f t="shared" si="218"/>
        <v>2444.4064858501588</v>
      </c>
      <c r="G404" s="117">
        <f t="shared" si="218"/>
        <v>2599.390759950184</v>
      </c>
      <c r="H404" s="117">
        <f t="shared" si="218"/>
        <v>2401.9879466812868</v>
      </c>
      <c r="I404" s="117">
        <f t="shared" si="218"/>
        <v>2078.8730404955932</v>
      </c>
      <c r="J404" s="117">
        <f t="shared" si="218"/>
        <v>2167.4780569585378</v>
      </c>
      <c r="K404" s="117">
        <f t="shared" si="218"/>
        <v>2262.8114678572606</v>
      </c>
      <c r="L404" s="117">
        <f t="shared" si="218"/>
        <v>2463.3113136793813</v>
      </c>
      <c r="M404" s="117">
        <f t="shared" si="218"/>
        <v>2055.7671845015639</v>
      </c>
      <c r="N404" s="117">
        <f t="shared" si="218"/>
        <v>1921.7888756031446</v>
      </c>
      <c r="O404" s="117">
        <f t="shared" si="218"/>
        <v>2015.1147844529139</v>
      </c>
      <c r="P404" s="117">
        <f t="shared" si="218"/>
        <v>2010.4408867253371</v>
      </c>
      <c r="Q404" s="117">
        <f t="shared" si="218"/>
        <v>1638.7553195484204</v>
      </c>
      <c r="R404" s="117">
        <f t="shared" ref="R404:V404" si="219">R405+R408+R410+R419</f>
        <v>1773.4500355154662</v>
      </c>
      <c r="S404" s="117">
        <f t="shared" si="219"/>
        <v>1417.2330884817377</v>
      </c>
      <c r="T404" s="117">
        <f t="shared" si="219"/>
        <v>1598.4276598634203</v>
      </c>
      <c r="U404" s="117">
        <f t="shared" si="219"/>
        <v>1511.3683747239672</v>
      </c>
      <c r="V404" s="117">
        <f t="shared" si="219"/>
        <v>1376.7259581543244</v>
      </c>
      <c r="W404" s="117">
        <f t="shared" ref="W404:Y404" si="220">W405+W408+W410+W419</f>
        <v>1308.2997598834986</v>
      </c>
      <c r="X404" s="117">
        <f t="shared" si="220"/>
        <v>1150.4597597060085</v>
      </c>
      <c r="Y404" s="117">
        <f t="shared" si="220"/>
        <v>954.72248333005416</v>
      </c>
      <c r="DA404" s="129" t="s">
        <v>4279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2727.1751486629505</v>
      </c>
      <c r="D405" s="122">
        <f t="shared" si="221"/>
        <v>2087.136190601987</v>
      </c>
      <c r="E405" s="122">
        <f t="shared" si="221"/>
        <v>2009.5716138803598</v>
      </c>
      <c r="F405" s="122">
        <f t="shared" si="221"/>
        <v>2221.5271058521562</v>
      </c>
      <c r="G405" s="122">
        <f t="shared" si="221"/>
        <v>2460.8839380792019</v>
      </c>
      <c r="H405" s="122">
        <f t="shared" si="221"/>
        <v>2275.3151159455983</v>
      </c>
      <c r="I405" s="122">
        <f t="shared" si="221"/>
        <v>1969.8829700847598</v>
      </c>
      <c r="J405" s="122">
        <f t="shared" si="221"/>
        <v>2033.3224719163413</v>
      </c>
      <c r="K405" s="122">
        <f t="shared" si="221"/>
        <v>2128.1779626033031</v>
      </c>
      <c r="L405" s="122">
        <f t="shared" si="221"/>
        <v>2332.4810478256995</v>
      </c>
      <c r="M405" s="122">
        <f t="shared" si="221"/>
        <v>1892.0976560113118</v>
      </c>
      <c r="N405" s="122">
        <f t="shared" si="221"/>
        <v>1779.195749315063</v>
      </c>
      <c r="O405" s="122">
        <f t="shared" si="221"/>
        <v>1896.3589398419585</v>
      </c>
      <c r="P405" s="122">
        <f t="shared" si="221"/>
        <v>1935.910619109726</v>
      </c>
      <c r="Q405" s="122">
        <f t="shared" si="221"/>
        <v>1548.70582262895</v>
      </c>
      <c r="R405" s="122">
        <f t="shared" ref="R405:V405" si="222">SUM(R406:R407)</f>
        <v>1682.1346211050063</v>
      </c>
      <c r="S405" s="122">
        <f t="shared" si="222"/>
        <v>1313.0519678322514</v>
      </c>
      <c r="T405" s="122">
        <f t="shared" si="222"/>
        <v>1492.1515365305875</v>
      </c>
      <c r="U405" s="122">
        <f t="shared" si="222"/>
        <v>1421.4601802475033</v>
      </c>
      <c r="V405" s="122">
        <f t="shared" si="222"/>
        <v>1280.4871180974826</v>
      </c>
      <c r="W405" s="122">
        <f t="shared" ref="W405:Y405" si="223">SUM(W406:W407)</f>
        <v>1206.4667011906545</v>
      </c>
      <c r="X405" s="122">
        <f t="shared" si="223"/>
        <v>1036.2130013022904</v>
      </c>
      <c r="Y405" s="122">
        <f t="shared" si="223"/>
        <v>856.67981488980752</v>
      </c>
      <c r="DA405" s="130" t="s">
        <v>4280</v>
      </c>
    </row>
    <row r="406" spans="1:105" ht="12" customHeight="1" x14ac:dyDescent="0.25">
      <c r="A406" s="97" t="s">
        <v>74</v>
      </c>
      <c r="B406" s="98"/>
      <c r="C406" s="98">
        <v>2727.1751486629505</v>
      </c>
      <c r="D406" s="98">
        <v>2087.136190601987</v>
      </c>
      <c r="E406" s="98">
        <v>2009.5716138803598</v>
      </c>
      <c r="F406" s="98">
        <v>2221.5271058521562</v>
      </c>
      <c r="G406" s="98">
        <v>2460.8839380792019</v>
      </c>
      <c r="H406" s="98">
        <v>2275.3151159455983</v>
      </c>
      <c r="I406" s="98">
        <v>1969.8829700847598</v>
      </c>
      <c r="J406" s="98">
        <v>2033.3224719163413</v>
      </c>
      <c r="K406" s="98">
        <v>2128.1779626033031</v>
      </c>
      <c r="L406" s="98">
        <v>2332.4810478256995</v>
      </c>
      <c r="M406" s="98">
        <v>1892.0976560113118</v>
      </c>
      <c r="N406" s="98">
        <v>1779.195749315063</v>
      </c>
      <c r="O406" s="98">
        <v>1896.3589398419585</v>
      </c>
      <c r="P406" s="98">
        <v>1935.910619109726</v>
      </c>
      <c r="Q406" s="98">
        <v>1548.70582262895</v>
      </c>
      <c r="R406" s="98">
        <v>1682.1346211050063</v>
      </c>
      <c r="S406" s="98">
        <v>1313.0519678322514</v>
      </c>
      <c r="T406" s="98">
        <v>1492.1515365305875</v>
      </c>
      <c r="U406" s="98">
        <v>1421.4601802475033</v>
      </c>
      <c r="V406" s="98">
        <v>1280.4871180974826</v>
      </c>
      <c r="W406" s="98">
        <v>1206.4667011906545</v>
      </c>
      <c r="X406" s="98">
        <v>1036.2130013022904</v>
      </c>
      <c r="Y406" s="98">
        <v>856.67981488980752</v>
      </c>
      <c r="DA406" s="63" t="s">
        <v>4281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4282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4283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4284</v>
      </c>
    </row>
    <row r="410" spans="1:105" ht="12" customHeight="1" x14ac:dyDescent="0.25">
      <c r="A410" s="121" t="s">
        <v>55</v>
      </c>
      <c r="B410" s="122"/>
      <c r="C410" s="122">
        <v>119.7709797489364</v>
      </c>
      <c r="D410" s="122">
        <v>132.431549160054</v>
      </c>
      <c r="E410" s="122">
        <v>160.19720806170903</v>
      </c>
      <c r="F410" s="122">
        <v>154.60102719126112</v>
      </c>
      <c r="G410" s="122">
        <v>94.228437610591385</v>
      </c>
      <c r="H410" s="122">
        <v>86.849823998063229</v>
      </c>
      <c r="I410" s="122">
        <v>65.719197270201363</v>
      </c>
      <c r="J410" s="122">
        <v>77.261295606778461</v>
      </c>
      <c r="K410" s="122">
        <v>84.132407020830016</v>
      </c>
      <c r="L410" s="122">
        <v>82.716940368178868</v>
      </c>
      <c r="M410" s="122">
        <v>102.74186687951003</v>
      </c>
      <c r="N410" s="122">
        <v>81.620162327799477</v>
      </c>
      <c r="O410" s="122">
        <v>70.111154687555583</v>
      </c>
      <c r="P410" s="122">
        <v>37.945913287389502</v>
      </c>
      <c r="Q410" s="122">
        <v>61.098021355155062</v>
      </c>
      <c r="R410" s="122">
        <v>62.214556886678366</v>
      </c>
      <c r="S410" s="122">
        <v>72.076945847496532</v>
      </c>
      <c r="T410" s="122">
        <v>75.842261444419464</v>
      </c>
      <c r="U410" s="122">
        <v>58.355627937497403</v>
      </c>
      <c r="V410" s="122">
        <v>63.153901103530728</v>
      </c>
      <c r="W410" s="122">
        <v>63.494218106655516</v>
      </c>
      <c r="X410" s="122">
        <v>71.600562506865913</v>
      </c>
      <c r="Y410" s="122">
        <v>55.743534183773399</v>
      </c>
      <c r="DA410" s="130" t="s">
        <v>4285</v>
      </c>
    </row>
    <row r="411" spans="1:105" ht="12" customHeight="1" x14ac:dyDescent="0.25">
      <c r="A411" s="97" t="s">
        <v>141</v>
      </c>
      <c r="B411" s="98"/>
      <c r="C411" s="98">
        <v>393.96877267607039</v>
      </c>
      <c r="D411" s="98">
        <v>321.29265660017131</v>
      </c>
      <c r="E411" s="98">
        <v>306.7832175372148</v>
      </c>
      <c r="F411" s="98">
        <v>324.63529166223913</v>
      </c>
      <c r="G411" s="98">
        <v>344.84334617476316</v>
      </c>
      <c r="H411" s="98">
        <v>322.13773566807708</v>
      </c>
      <c r="I411" s="98">
        <v>301.57618005437746</v>
      </c>
      <c r="J411" s="98">
        <v>320.83070758178309</v>
      </c>
      <c r="K411" s="98">
        <v>337.02512461375335</v>
      </c>
      <c r="L411" s="98">
        <v>352.85501363010786</v>
      </c>
      <c r="M411" s="98">
        <v>356.22829509226887</v>
      </c>
      <c r="N411" s="98">
        <v>313.67907291864844</v>
      </c>
      <c r="O411" s="98">
        <v>308.39393326099747</v>
      </c>
      <c r="P411" s="98">
        <v>423.98594368595514</v>
      </c>
      <c r="Q411" s="98">
        <v>293.99494880714877</v>
      </c>
      <c r="R411" s="98">
        <v>317.35420878027372</v>
      </c>
      <c r="S411" s="98">
        <v>294.00102795782954</v>
      </c>
      <c r="T411" s="98">
        <v>341.40298546321441</v>
      </c>
      <c r="U411" s="98">
        <v>317.86808248144308</v>
      </c>
      <c r="V411" s="98">
        <v>284.11020448918646</v>
      </c>
      <c r="W411" s="98">
        <v>263.93109271252359</v>
      </c>
      <c r="X411" s="98">
        <v>260.06539008101845</v>
      </c>
      <c r="Y411" s="98">
        <v>220.9749259707749</v>
      </c>
      <c r="DA411" s="63" t="s">
        <v>4286</v>
      </c>
    </row>
    <row r="412" spans="1:105" ht="12" customHeight="1" x14ac:dyDescent="0.25">
      <c r="A412" s="97" t="s">
        <v>140</v>
      </c>
      <c r="B412" s="98"/>
      <c r="C412" s="98">
        <v>83.557718933028596</v>
      </c>
      <c r="D412" s="98">
        <v>62.407993705320557</v>
      </c>
      <c r="E412" s="98">
        <v>49.476459184805279</v>
      </c>
      <c r="F412" s="98">
        <v>59.596853562912244</v>
      </c>
      <c r="G412" s="98">
        <v>53.442445349698204</v>
      </c>
      <c r="H412" s="98">
        <v>89.896162005545847</v>
      </c>
      <c r="I412" s="98">
        <v>22.750503189361364</v>
      </c>
      <c r="J412" s="98">
        <v>46.948269674349973</v>
      </c>
      <c r="K412" s="98">
        <v>61.978970357978241</v>
      </c>
      <c r="L412" s="98">
        <v>65.679618297696138</v>
      </c>
      <c r="M412" s="98">
        <v>56.698547548893103</v>
      </c>
      <c r="N412" s="98">
        <v>36.569694260465589</v>
      </c>
      <c r="O412" s="98">
        <v>36.378943630639334</v>
      </c>
      <c r="P412" s="98">
        <v>148.97937688885969</v>
      </c>
      <c r="Q412" s="98">
        <v>11.594837813472013</v>
      </c>
      <c r="R412" s="98">
        <v>101.8310381547299</v>
      </c>
      <c r="S412" s="98">
        <v>27.189685239952301</v>
      </c>
      <c r="T412" s="98">
        <v>107.3451795707561</v>
      </c>
      <c r="U412" s="98">
        <v>58.89562285894521</v>
      </c>
      <c r="V412" s="98">
        <v>65.184820364050495</v>
      </c>
      <c r="W412" s="98">
        <v>38.15203106435046</v>
      </c>
      <c r="X412" s="98">
        <v>29.51456581301678</v>
      </c>
      <c r="Y412" s="98">
        <v>53.921318296981426</v>
      </c>
      <c r="DA412" s="63" t="s">
        <v>4287</v>
      </c>
    </row>
    <row r="413" spans="1:105" ht="12" customHeight="1" x14ac:dyDescent="0.25">
      <c r="A413" s="100" t="s">
        <v>50</v>
      </c>
      <c r="B413" s="101"/>
      <c r="C413" s="101">
        <v>83.557718933028596</v>
      </c>
      <c r="D413" s="101">
        <v>62.407993705320557</v>
      </c>
      <c r="E413" s="101">
        <v>49.476459184805279</v>
      </c>
      <c r="F413" s="101">
        <v>59.596853562912244</v>
      </c>
      <c r="G413" s="101">
        <v>53.442445349698204</v>
      </c>
      <c r="H413" s="101">
        <v>89.896162005545847</v>
      </c>
      <c r="I413" s="101">
        <v>22.750503189361364</v>
      </c>
      <c r="J413" s="101">
        <v>46.948269674349973</v>
      </c>
      <c r="K413" s="101">
        <v>61.978970357978241</v>
      </c>
      <c r="L413" s="101">
        <v>65.679618297696138</v>
      </c>
      <c r="M413" s="101">
        <v>56.698547548893103</v>
      </c>
      <c r="N413" s="101">
        <v>36.569694260465589</v>
      </c>
      <c r="O413" s="101">
        <v>36.378943630639334</v>
      </c>
      <c r="P413" s="101">
        <v>148.97937688885969</v>
      </c>
      <c r="Q413" s="101">
        <v>11.594837813472013</v>
      </c>
      <c r="R413" s="101">
        <v>101.8310381547299</v>
      </c>
      <c r="S413" s="101">
        <v>27.189685239952301</v>
      </c>
      <c r="T413" s="101">
        <v>107.3451795707561</v>
      </c>
      <c r="U413" s="101">
        <v>58.89562285894521</v>
      </c>
      <c r="V413" s="101">
        <v>65.184820364050495</v>
      </c>
      <c r="W413" s="101">
        <v>38.15203106435046</v>
      </c>
      <c r="X413" s="101">
        <v>29.51456581301678</v>
      </c>
      <c r="Y413" s="101">
        <v>53.921318296981426</v>
      </c>
      <c r="DA413" s="131" t="s">
        <v>4288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4289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4290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4291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4292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4293</v>
      </c>
    </row>
    <row r="419" spans="1:105" ht="12" customHeight="1" x14ac:dyDescent="0.25">
      <c r="A419" s="121" t="s">
        <v>54</v>
      </c>
      <c r="B419" s="122"/>
      <c r="C419" s="122">
        <v>94.31823455926353</v>
      </c>
      <c r="D419" s="122">
        <v>85.422818907588294</v>
      </c>
      <c r="E419" s="122">
        <v>93.502748824120204</v>
      </c>
      <c r="F419" s="122">
        <v>68.278352806741765</v>
      </c>
      <c r="G419" s="122">
        <v>44.278384260390602</v>
      </c>
      <c r="H419" s="122">
        <v>39.823006737625242</v>
      </c>
      <c r="I419" s="122">
        <v>43.270873140631714</v>
      </c>
      <c r="J419" s="122">
        <v>56.894289435417939</v>
      </c>
      <c r="K419" s="122">
        <v>50.50109823312733</v>
      </c>
      <c r="L419" s="122">
        <v>48.113325485502898</v>
      </c>
      <c r="M419" s="122">
        <v>60.927661610741829</v>
      </c>
      <c r="N419" s="122">
        <v>60.972963960281945</v>
      </c>
      <c r="O419" s="122">
        <v>48.644689923399795</v>
      </c>
      <c r="P419" s="122">
        <v>36.584354328221657</v>
      </c>
      <c r="Q419" s="122">
        <v>28.951475564315327</v>
      </c>
      <c r="R419" s="122">
        <v>29.100857523781585</v>
      </c>
      <c r="S419" s="122">
        <v>32.104174801989707</v>
      </c>
      <c r="T419" s="122">
        <v>30.433861888413396</v>
      </c>
      <c r="U419" s="122">
        <v>31.55256653896636</v>
      </c>
      <c r="V419" s="122">
        <v>33.084938953311259</v>
      </c>
      <c r="W419" s="122">
        <v>38.33884058618856</v>
      </c>
      <c r="X419" s="122">
        <v>42.646195896852383</v>
      </c>
      <c r="Y419" s="122">
        <v>42.299134256473316</v>
      </c>
      <c r="DA419" s="130" t="s">
        <v>4294</v>
      </c>
    </row>
    <row r="420" spans="1:105" ht="12" customHeight="1" x14ac:dyDescent="0.25">
      <c r="A420" s="97" t="s">
        <v>50</v>
      </c>
      <c r="B420" s="98"/>
      <c r="C420" s="98">
        <v>309.09465579604159</v>
      </c>
      <c r="D420" s="98">
        <v>280.59606147781255</v>
      </c>
      <c r="E420" s="98">
        <v>308.6487935147826</v>
      </c>
      <c r="F420" s="98">
        <v>246.41127164260905</v>
      </c>
      <c r="G420" s="98">
        <v>201.94202732986892</v>
      </c>
      <c r="H420" s="98">
        <v>198.25484543827153</v>
      </c>
      <c r="I420" s="98">
        <v>196.50084018143943</v>
      </c>
      <c r="J420" s="98">
        <v>194.57740493156388</v>
      </c>
      <c r="K420" s="98">
        <v>193.61823820937613</v>
      </c>
      <c r="L420" s="98">
        <v>202.16633125535762</v>
      </c>
      <c r="M420" s="98">
        <v>230.95834517560277</v>
      </c>
      <c r="N420" s="98">
        <v>211.53505991027976</v>
      </c>
      <c r="O420" s="98">
        <v>193.63933647894405</v>
      </c>
      <c r="P420" s="98">
        <v>173.90637541343401</v>
      </c>
      <c r="Q420" s="98">
        <v>174.83215610092876</v>
      </c>
      <c r="R420" s="98">
        <v>172.59430786676052</v>
      </c>
      <c r="S420" s="98">
        <v>195.63789803760457</v>
      </c>
      <c r="T420" s="98">
        <v>200.05280480623881</v>
      </c>
      <c r="U420" s="98">
        <v>200.94128577899482</v>
      </c>
      <c r="V420" s="98">
        <v>189.36033761134581</v>
      </c>
      <c r="W420" s="98">
        <v>186.9296135301679</v>
      </c>
      <c r="X420" s="98">
        <v>175.66069118231127</v>
      </c>
      <c r="Y420" s="98">
        <v>159.30201216861053</v>
      </c>
      <c r="DA420" s="63" t="s">
        <v>4295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4296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157.3781876235403</v>
      </c>
      <c r="D423" s="118">
        <f t="shared" si="225"/>
        <v>126.4460155719259</v>
      </c>
      <c r="E423" s="118">
        <f t="shared" si="225"/>
        <v>121.46671756880596</v>
      </c>
      <c r="F423" s="118">
        <f t="shared" si="225"/>
        <v>128.78620269063899</v>
      </c>
      <c r="G423" s="118">
        <f t="shared" si="225"/>
        <v>139.06828983163024</v>
      </c>
      <c r="H423" s="118">
        <f t="shared" si="225"/>
        <v>131.62480511417795</v>
      </c>
      <c r="I423" s="118">
        <f t="shared" si="225"/>
        <v>114.52272253632087</v>
      </c>
      <c r="J423" s="118">
        <f t="shared" si="225"/>
        <v>119.80099663993046</v>
      </c>
      <c r="K423" s="118">
        <f t="shared" si="225"/>
        <v>118.57288827549783</v>
      </c>
      <c r="L423" s="118">
        <f t="shared" si="225"/>
        <v>125.55807287909006</v>
      </c>
      <c r="M423" s="118">
        <f t="shared" si="225"/>
        <v>103.93247695371528</v>
      </c>
      <c r="N423" s="118">
        <f t="shared" si="225"/>
        <v>97.486421355046119</v>
      </c>
      <c r="O423" s="118">
        <f t="shared" si="225"/>
        <v>99.092185215452204</v>
      </c>
      <c r="P423" s="118">
        <f t="shared" si="225"/>
        <v>100.22970657609471</v>
      </c>
      <c r="Q423" s="118">
        <f t="shared" si="225"/>
        <v>82.846810244964857</v>
      </c>
      <c r="R423" s="118">
        <f t="shared" ref="R423:V423" si="226">R424+R427+R429+R438</f>
        <v>94.321504097727725</v>
      </c>
      <c r="S423" s="118">
        <f t="shared" si="226"/>
        <v>79.632184571999744</v>
      </c>
      <c r="T423" s="118">
        <f t="shared" si="226"/>
        <v>86.850851788003979</v>
      </c>
      <c r="U423" s="118">
        <f t="shared" si="226"/>
        <v>80.847246632194398</v>
      </c>
      <c r="V423" s="118">
        <f t="shared" si="226"/>
        <v>70.086554714252074</v>
      </c>
      <c r="W423" s="118">
        <f t="shared" ref="W423:Y423" si="227">W424+W427+W429+W438</f>
        <v>70.819960036437877</v>
      </c>
      <c r="X423" s="118">
        <f t="shared" si="227"/>
        <v>62.850470870355146</v>
      </c>
      <c r="Y423" s="118">
        <f t="shared" si="227"/>
        <v>53.170963238695578</v>
      </c>
      <c r="DA423" s="129" t="s">
        <v>4447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128.21778805331013</v>
      </c>
      <c r="D424" s="123">
        <f t="shared" si="228"/>
        <v>99.225217832785674</v>
      </c>
      <c r="E424" s="123">
        <f t="shared" si="228"/>
        <v>94.076502441699105</v>
      </c>
      <c r="F424" s="123">
        <f t="shared" si="228"/>
        <v>103.11778461135772</v>
      </c>
      <c r="G424" s="123">
        <f t="shared" si="228"/>
        <v>114.19603927606391</v>
      </c>
      <c r="H424" s="123">
        <f t="shared" si="228"/>
        <v>107.04087708305333</v>
      </c>
      <c r="I424" s="123">
        <f t="shared" si="228"/>
        <v>91.663909472639475</v>
      </c>
      <c r="J424" s="123">
        <f t="shared" si="228"/>
        <v>96.285561534420538</v>
      </c>
      <c r="K424" s="123">
        <f t="shared" si="228"/>
        <v>95.668712399097089</v>
      </c>
      <c r="L424" s="123">
        <f t="shared" si="228"/>
        <v>101.5366732053694</v>
      </c>
      <c r="M424" s="123">
        <f t="shared" si="228"/>
        <v>80.057047394077529</v>
      </c>
      <c r="N424" s="123">
        <f t="shared" si="228"/>
        <v>75.415616437141807</v>
      </c>
      <c r="O424" s="123">
        <f t="shared" si="228"/>
        <v>78.677923574618404</v>
      </c>
      <c r="P424" s="123">
        <f t="shared" si="228"/>
        <v>79.327850940993685</v>
      </c>
      <c r="Q424" s="123">
        <f t="shared" si="228"/>
        <v>63.700030748356006</v>
      </c>
      <c r="R424" s="123">
        <f t="shared" ref="R424:V424" si="229">SUM(R425:R426)</f>
        <v>73.523363178770808</v>
      </c>
      <c r="S424" s="123">
        <f t="shared" si="229"/>
        <v>58.291301258066611</v>
      </c>
      <c r="T424" s="123">
        <f t="shared" si="229"/>
        <v>64.863250762172939</v>
      </c>
      <c r="U424" s="123">
        <f t="shared" si="229"/>
        <v>60.042753799344709</v>
      </c>
      <c r="V424" s="123">
        <f t="shared" si="229"/>
        <v>51.552022599419729</v>
      </c>
      <c r="W424" s="123">
        <f t="shared" ref="W424:Y424" si="230">SUM(W425:W426)</f>
        <v>51.96471170561896</v>
      </c>
      <c r="X424" s="123">
        <f t="shared" si="230"/>
        <v>44.923527366648194</v>
      </c>
      <c r="Y424" s="123">
        <f t="shared" si="230"/>
        <v>37.289522075786728</v>
      </c>
      <c r="DA424" s="130" t="s">
        <v>4448</v>
      </c>
    </row>
    <row r="425" spans="1:105" ht="12" customHeight="1" x14ac:dyDescent="0.25">
      <c r="A425" s="97" t="s">
        <v>74</v>
      </c>
      <c r="B425" s="99"/>
      <c r="C425" s="99">
        <v>126.54312559338626</v>
      </c>
      <c r="D425" s="99">
        <v>97.996539246444513</v>
      </c>
      <c r="E425" s="99">
        <v>92.992675418361273</v>
      </c>
      <c r="F425" s="99">
        <v>101.8892518402382</v>
      </c>
      <c r="G425" s="99">
        <v>112.81817850395529</v>
      </c>
      <c r="H425" s="99">
        <v>105.76522087886694</v>
      </c>
      <c r="I425" s="99">
        <v>90.612168060050735</v>
      </c>
      <c r="J425" s="99">
        <v>95.196703763470197</v>
      </c>
      <c r="K425" s="99">
        <v>94.564864068540075</v>
      </c>
      <c r="L425" s="99">
        <v>100.33896735279858</v>
      </c>
      <c r="M425" s="99">
        <v>79.127346671152253</v>
      </c>
      <c r="N425" s="99">
        <v>74.5526603174428</v>
      </c>
      <c r="O425" s="99">
        <v>77.685844658533227</v>
      </c>
      <c r="P425" s="99">
        <v>78.229711775674659</v>
      </c>
      <c r="Q425" s="99">
        <v>62.829543176485515</v>
      </c>
      <c r="R425" s="99">
        <v>72.499506289002511</v>
      </c>
      <c r="S425" s="99">
        <v>57.500860969398964</v>
      </c>
      <c r="T425" s="99">
        <v>63.972811816150163</v>
      </c>
      <c r="U425" s="99">
        <v>59.215674781582919</v>
      </c>
      <c r="V425" s="99">
        <v>50.8595541548029</v>
      </c>
      <c r="W425" s="99">
        <v>51.243358658309056</v>
      </c>
      <c r="X425" s="99">
        <v>44.294170882631207</v>
      </c>
      <c r="Y425" s="99">
        <v>36.763696638333592</v>
      </c>
      <c r="DA425" s="63" t="s">
        <v>4449</v>
      </c>
    </row>
    <row r="426" spans="1:105" ht="12" customHeight="1" x14ac:dyDescent="0.25">
      <c r="A426" s="97" t="s">
        <v>53</v>
      </c>
      <c r="B426" s="99"/>
      <c r="C426" s="99">
        <v>1.6746624599238775</v>
      </c>
      <c r="D426" s="99">
        <v>1.2286785863411629</v>
      </c>
      <c r="E426" s="99">
        <v>1.0838270233378258</v>
      </c>
      <c r="F426" s="99">
        <v>1.2285327711195153</v>
      </c>
      <c r="G426" s="99">
        <v>1.3778607721086145</v>
      </c>
      <c r="H426" s="99">
        <v>1.2756562041863835</v>
      </c>
      <c r="I426" s="99">
        <v>1.0517414125887434</v>
      </c>
      <c r="J426" s="99">
        <v>1.0888577709503462</v>
      </c>
      <c r="K426" s="99">
        <v>1.1038483305570117</v>
      </c>
      <c r="L426" s="99">
        <v>1.1977058525708166</v>
      </c>
      <c r="M426" s="99">
        <v>0.92970072292527828</v>
      </c>
      <c r="N426" s="99">
        <v>0.86295611969900066</v>
      </c>
      <c r="O426" s="99">
        <v>0.99207891608518384</v>
      </c>
      <c r="P426" s="99">
        <v>1.098139165319032</v>
      </c>
      <c r="Q426" s="99">
        <v>0.87048757187048964</v>
      </c>
      <c r="R426" s="99">
        <v>1.0238568897682996</v>
      </c>
      <c r="S426" s="99">
        <v>0.79044028866764737</v>
      </c>
      <c r="T426" s="99">
        <v>0.89043894602276974</v>
      </c>
      <c r="U426" s="99">
        <v>0.82707901776179316</v>
      </c>
      <c r="V426" s="99">
        <v>0.69246844461683055</v>
      </c>
      <c r="W426" s="99">
        <v>0.72135304730990613</v>
      </c>
      <c r="X426" s="99">
        <v>0.62935648401698874</v>
      </c>
      <c r="Y426" s="99">
        <v>0.52582543745313526</v>
      </c>
      <c r="DA426" s="63" t="s">
        <v>4450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0.38896888365745347</v>
      </c>
      <c r="D427" s="123">
        <f t="shared" si="231"/>
        <v>0.56123532029545031</v>
      </c>
      <c r="E427" s="123">
        <f t="shared" si="231"/>
        <v>1.4428436802352835</v>
      </c>
      <c r="F427" s="123">
        <f t="shared" si="231"/>
        <v>0.97438451955800587</v>
      </c>
      <c r="G427" s="123">
        <f t="shared" si="231"/>
        <v>1.0986901816176329</v>
      </c>
      <c r="H427" s="123">
        <f t="shared" si="231"/>
        <v>0.6855483885192033</v>
      </c>
      <c r="I427" s="123">
        <f t="shared" si="231"/>
        <v>0.68053427653901866</v>
      </c>
      <c r="J427" s="123">
        <f t="shared" si="231"/>
        <v>0.92946205306757512</v>
      </c>
      <c r="K427" s="123">
        <f t="shared" si="231"/>
        <v>0.9163800491409706</v>
      </c>
      <c r="L427" s="123">
        <f t="shared" si="231"/>
        <v>0.89658255551304389</v>
      </c>
      <c r="M427" s="123">
        <f t="shared" si="231"/>
        <v>0.72700231873352106</v>
      </c>
      <c r="N427" s="123">
        <f t="shared" si="231"/>
        <v>1.0179218463683157</v>
      </c>
      <c r="O427" s="123">
        <f t="shared" si="231"/>
        <v>0.52540374885743357</v>
      </c>
      <c r="P427" s="123">
        <f t="shared" si="231"/>
        <v>0.31782067938780451</v>
      </c>
      <c r="Q427" s="123">
        <f t="shared" si="231"/>
        <v>0.18383809672043658</v>
      </c>
      <c r="R427" s="123">
        <f t="shared" si="231"/>
        <v>0.29055266357983678</v>
      </c>
      <c r="S427" s="123">
        <f t="shared" si="231"/>
        <v>0.3778851079773069</v>
      </c>
      <c r="T427" s="123">
        <f t="shared" si="231"/>
        <v>0.47878261106710607</v>
      </c>
      <c r="U427" s="123">
        <f t="shared" si="231"/>
        <v>0.4563403145084674</v>
      </c>
      <c r="V427" s="123">
        <f t="shared" si="231"/>
        <v>0.33161998305372242</v>
      </c>
      <c r="W427" s="123">
        <f t="shared" si="231"/>
        <v>0.42896779414763048</v>
      </c>
      <c r="X427" s="123">
        <f t="shared" si="231"/>
        <v>0.51037992428600742</v>
      </c>
      <c r="Y427" s="123">
        <f t="shared" si="231"/>
        <v>0.68740735782029161</v>
      </c>
      <c r="DA427" s="130" t="s">
        <v>4451</v>
      </c>
    </row>
    <row r="428" spans="1:105" ht="12" customHeight="1" x14ac:dyDescent="0.25">
      <c r="A428" s="97" t="s">
        <v>53</v>
      </c>
      <c r="B428" s="99"/>
      <c r="C428" s="99">
        <f>RES_hhdet_in_fecs!C29</f>
        <v>0.38896888365745347</v>
      </c>
      <c r="D428" s="99">
        <f>RES_hhdet_in_fecs!D29</f>
        <v>0.56123532029545031</v>
      </c>
      <c r="E428" s="99">
        <f>RES_hhdet_in_fecs!E29</f>
        <v>1.4428436802352835</v>
      </c>
      <c r="F428" s="99">
        <f>RES_hhdet_in_fecs!F29</f>
        <v>0.97438451955800587</v>
      </c>
      <c r="G428" s="99">
        <f>RES_hhdet_in_fecs!G29</f>
        <v>1.0986901816176329</v>
      </c>
      <c r="H428" s="99">
        <f>RES_hhdet_in_fecs!H29</f>
        <v>0.6855483885192033</v>
      </c>
      <c r="I428" s="99">
        <f>RES_hhdet_in_fecs!I29</f>
        <v>0.68053427653901866</v>
      </c>
      <c r="J428" s="99">
        <f>RES_hhdet_in_fecs!J29</f>
        <v>0.92946205306757512</v>
      </c>
      <c r="K428" s="99">
        <f>RES_hhdet_in_fecs!K29</f>
        <v>0.9163800491409706</v>
      </c>
      <c r="L428" s="99">
        <f>RES_hhdet_in_fecs!L29</f>
        <v>0.89658255551304389</v>
      </c>
      <c r="M428" s="99">
        <f>RES_hhdet_in_fecs!M29</f>
        <v>0.72700231873352106</v>
      </c>
      <c r="N428" s="99">
        <f>RES_hhdet_in_fecs!N29</f>
        <v>1.0179218463683157</v>
      </c>
      <c r="O428" s="99">
        <f>RES_hhdet_in_fecs!O29</f>
        <v>0.52540374885743357</v>
      </c>
      <c r="P428" s="99">
        <f>RES_hhdet_in_fecs!P29</f>
        <v>0.31782067938780451</v>
      </c>
      <c r="Q428" s="99">
        <f>RES_hhdet_in_fecs!Q29</f>
        <v>0.18383809672043658</v>
      </c>
      <c r="R428" s="99">
        <f>RES_hhdet_in_fecs!R29</f>
        <v>0.29055266357983678</v>
      </c>
      <c r="S428" s="99">
        <f>RES_hhdet_in_fecs!S29</f>
        <v>0.3778851079773069</v>
      </c>
      <c r="T428" s="99">
        <f>RES_hhdet_in_fecs!T29</f>
        <v>0.47878261106710607</v>
      </c>
      <c r="U428" s="99">
        <f>RES_hhdet_in_fecs!U29</f>
        <v>0.4563403145084674</v>
      </c>
      <c r="V428" s="99">
        <f>RES_hhdet_in_fecs!V29</f>
        <v>0.33161998305372242</v>
      </c>
      <c r="W428" s="99">
        <f>RES_hhdet_in_fecs!W29</f>
        <v>0.42896779414763048</v>
      </c>
      <c r="X428" s="99">
        <f>RES_hhdet_in_fecs!X29</f>
        <v>0.51037992428600742</v>
      </c>
      <c r="Y428" s="99">
        <f>RES_hhdet_in_fecs!Y29</f>
        <v>0.68740735782029161</v>
      </c>
      <c r="DA428" s="63" t="s">
        <v>4452</v>
      </c>
    </row>
    <row r="429" spans="1:105" ht="12" customHeight="1" x14ac:dyDescent="0.25">
      <c r="A429" s="121" t="s">
        <v>55</v>
      </c>
      <c r="B429" s="123"/>
      <c r="C429" s="123">
        <v>17.647868635389941</v>
      </c>
      <c r="D429" s="123">
        <v>16.411392765643544</v>
      </c>
      <c r="E429" s="123">
        <v>15.739071497387343</v>
      </c>
      <c r="F429" s="123">
        <v>15.9452886958573</v>
      </c>
      <c r="G429" s="123">
        <v>16.297454317392326</v>
      </c>
      <c r="H429" s="123">
        <v>15.963043150969478</v>
      </c>
      <c r="I429" s="123">
        <v>14.530193916494381</v>
      </c>
      <c r="J429" s="123">
        <v>14.769890341627203</v>
      </c>
      <c r="K429" s="123">
        <v>14.868097858867053</v>
      </c>
      <c r="L429" s="123">
        <v>15.783231941008758</v>
      </c>
      <c r="M429" s="123">
        <v>15.835778543880647</v>
      </c>
      <c r="N429" s="123">
        <v>14.149336049571486</v>
      </c>
      <c r="O429" s="123">
        <v>13.624600426078981</v>
      </c>
      <c r="P429" s="123">
        <v>14.906548634483038</v>
      </c>
      <c r="Q429" s="123">
        <v>13.237994696928629</v>
      </c>
      <c r="R429" s="123">
        <v>14.504813846657441</v>
      </c>
      <c r="S429" s="123">
        <v>14.462637744166372</v>
      </c>
      <c r="T429" s="123">
        <v>15.160979097767008</v>
      </c>
      <c r="U429" s="123">
        <v>14.283347749368987</v>
      </c>
      <c r="V429" s="123">
        <v>12.597323436293426</v>
      </c>
      <c r="W429" s="123">
        <v>12.431701729551476</v>
      </c>
      <c r="X429" s="123">
        <v>11.339248216956195</v>
      </c>
      <c r="Y429" s="123">
        <v>9.7259702861771622</v>
      </c>
      <c r="DA429" s="130" t="s">
        <v>4453</v>
      </c>
    </row>
    <row r="430" spans="1:105" ht="12" customHeight="1" x14ac:dyDescent="0.25">
      <c r="A430" s="97" t="s">
        <v>141</v>
      </c>
      <c r="B430" s="99"/>
      <c r="C430" s="99">
        <v>18.280468676557902</v>
      </c>
      <c r="D430" s="99">
        <v>15.085536139849028</v>
      </c>
      <c r="E430" s="99">
        <v>14.196355071492954</v>
      </c>
      <c r="F430" s="99">
        <v>14.889238533830591</v>
      </c>
      <c r="G430" s="99">
        <v>15.809196680365162</v>
      </c>
      <c r="H430" s="99">
        <v>14.9741758965956</v>
      </c>
      <c r="I430" s="99">
        <v>13.872129423414199</v>
      </c>
      <c r="J430" s="99">
        <v>15.020748675984805</v>
      </c>
      <c r="K430" s="99">
        <v>14.975596804788053</v>
      </c>
      <c r="L430" s="99">
        <v>15.179162002583794</v>
      </c>
      <c r="M430" s="99">
        <v>14.897433919589913</v>
      </c>
      <c r="N430" s="99">
        <v>13.14392156174897</v>
      </c>
      <c r="O430" s="99">
        <v>12.633601524268681</v>
      </c>
      <c r="P430" s="99">
        <v>17.133176420481078</v>
      </c>
      <c r="Q430" s="99">
        <v>11.927099427050424</v>
      </c>
      <c r="R430" s="99">
        <v>13.677872844798081</v>
      </c>
      <c r="S430" s="99">
        <v>12.874823424828271</v>
      </c>
      <c r="T430" s="99">
        <v>14.636924204958156</v>
      </c>
      <c r="U430" s="99">
        <v>13.241857392297193</v>
      </c>
      <c r="V430" s="99">
        <v>11.284547987190182</v>
      </c>
      <c r="W430" s="99">
        <v>11.210185603630681</v>
      </c>
      <c r="X430" s="99">
        <v>11.116807851695995</v>
      </c>
      <c r="Y430" s="99">
        <v>9.4829538432777714</v>
      </c>
      <c r="DA430" s="63" t="s">
        <v>4454</v>
      </c>
    </row>
    <row r="431" spans="1:105" ht="12" customHeight="1" x14ac:dyDescent="0.25">
      <c r="A431" s="97" t="s">
        <v>140</v>
      </c>
      <c r="B431" s="99"/>
      <c r="C431" s="99">
        <v>12.77886844467251</v>
      </c>
      <c r="D431" s="99">
        <v>10.13097337341315</v>
      </c>
      <c r="E431" s="99">
        <v>9.5819114788930673</v>
      </c>
      <c r="F431" s="99">
        <v>10.045873185147073</v>
      </c>
      <c r="G431" s="99">
        <v>10.083347842252634</v>
      </c>
      <c r="H431" s="99">
        <v>12.124415532099471</v>
      </c>
      <c r="I431" s="99">
        <v>7.9221110400051211</v>
      </c>
      <c r="J431" s="99">
        <v>9.8666660776308408</v>
      </c>
      <c r="K431" s="99">
        <v>10.359892407473248</v>
      </c>
      <c r="L431" s="99">
        <v>10.80332418000185</v>
      </c>
      <c r="M431" s="99">
        <v>9.6786362105343962</v>
      </c>
      <c r="N431" s="99">
        <v>8.8425162793783922</v>
      </c>
      <c r="O431" s="99">
        <v>11.005969824086206</v>
      </c>
      <c r="P431" s="99">
        <v>19.857905056959723</v>
      </c>
      <c r="Q431" s="99">
        <v>7.5299624535792784</v>
      </c>
      <c r="R431" s="99">
        <v>12.754800933338604</v>
      </c>
      <c r="S431" s="99">
        <v>8.5979361397294465</v>
      </c>
      <c r="T431" s="99">
        <v>13.386621604410321</v>
      </c>
      <c r="U431" s="99">
        <v>9.7673069305814391</v>
      </c>
      <c r="V431" s="99">
        <v>10.677832355893619</v>
      </c>
      <c r="W431" s="99">
        <v>10.913095427640897</v>
      </c>
      <c r="X431" s="99">
        <v>8.9551168216729771</v>
      </c>
      <c r="Y431" s="99">
        <v>12.310263240454985</v>
      </c>
      <c r="DA431" s="63" t="s">
        <v>4455</v>
      </c>
    </row>
    <row r="432" spans="1:105" ht="12" customHeight="1" x14ac:dyDescent="0.25">
      <c r="A432" s="100" t="s">
        <v>50</v>
      </c>
      <c r="B432" s="102"/>
      <c r="C432" s="102">
        <v>3.8771455241600621</v>
      </c>
      <c r="D432" s="102">
        <v>2.9302196147877413</v>
      </c>
      <c r="E432" s="102">
        <v>2.2895169687126735</v>
      </c>
      <c r="F432" s="102">
        <v>2.7333804775828288</v>
      </c>
      <c r="G432" s="102">
        <v>2.4500461991946563</v>
      </c>
      <c r="H432" s="102">
        <v>4.1787123744077874</v>
      </c>
      <c r="I432" s="102">
        <v>1.0464948678430532</v>
      </c>
      <c r="J432" s="102">
        <v>2.1980382266588614</v>
      </c>
      <c r="K432" s="102">
        <v>2.7540144715344925</v>
      </c>
      <c r="L432" s="102">
        <v>2.8254142010114531</v>
      </c>
      <c r="M432" s="102">
        <v>2.3711279454305565</v>
      </c>
      <c r="N432" s="102">
        <v>1.5323597727584495</v>
      </c>
      <c r="O432" s="102">
        <v>1.4902922143879109</v>
      </c>
      <c r="P432" s="102">
        <v>6.0202230410279709</v>
      </c>
      <c r="Q432" s="102">
        <v>0.47039169891493687</v>
      </c>
      <c r="R432" s="102">
        <v>4.3888877254453913</v>
      </c>
      <c r="S432" s="102">
        <v>1.1906842600946859</v>
      </c>
      <c r="T432" s="102">
        <v>4.6021954231389541</v>
      </c>
      <c r="U432" s="102">
        <v>2.4534940181488674</v>
      </c>
      <c r="V432" s="102">
        <v>2.5890700925615526</v>
      </c>
      <c r="W432" s="102">
        <v>1.6204659518941098</v>
      </c>
      <c r="X432" s="102">
        <v>1.2616356096723498</v>
      </c>
      <c r="Y432" s="102">
        <v>2.313988206275452</v>
      </c>
      <c r="DA432" s="131" t="s">
        <v>4456</v>
      </c>
    </row>
    <row r="433" spans="1:105" ht="12" customHeight="1" x14ac:dyDescent="0.25">
      <c r="A433" s="103" t="s">
        <v>52</v>
      </c>
      <c r="B433" s="105"/>
      <c r="C433" s="105">
        <v>8.9017229205124444</v>
      </c>
      <c r="D433" s="105">
        <v>7.2007537586254102</v>
      </c>
      <c r="E433" s="105">
        <v>7.2923945101803946</v>
      </c>
      <c r="F433" s="105">
        <v>7.3124927075642425</v>
      </c>
      <c r="G433" s="105">
        <v>7.6333016430579796</v>
      </c>
      <c r="H433" s="105">
        <v>7.9457031576916846</v>
      </c>
      <c r="I433" s="105">
        <v>6.8756161721620668</v>
      </c>
      <c r="J433" s="105">
        <v>7.6686278509719807</v>
      </c>
      <c r="K433" s="105">
        <v>7.6058779359387545</v>
      </c>
      <c r="L433" s="105">
        <v>7.9779099789903984</v>
      </c>
      <c r="M433" s="105">
        <v>7.3075082651038379</v>
      </c>
      <c r="N433" s="105">
        <v>7.3101565066199443</v>
      </c>
      <c r="O433" s="105">
        <v>9.5156776096982938</v>
      </c>
      <c r="P433" s="105">
        <v>13.837682015931753</v>
      </c>
      <c r="Q433" s="105">
        <v>7.0595707546643416</v>
      </c>
      <c r="R433" s="105">
        <v>8.365913207893211</v>
      </c>
      <c r="S433" s="105">
        <v>7.4072518796347611</v>
      </c>
      <c r="T433" s="105">
        <v>8.7844261812713675</v>
      </c>
      <c r="U433" s="105">
        <v>7.3138129124325699</v>
      </c>
      <c r="V433" s="105">
        <v>8.0887622633320646</v>
      </c>
      <c r="W433" s="105">
        <v>9.2926294757467893</v>
      </c>
      <c r="X433" s="105">
        <v>7.6934812120006262</v>
      </c>
      <c r="Y433" s="105">
        <v>9.9962750341795346</v>
      </c>
      <c r="DA433" s="132" t="s">
        <v>4457</v>
      </c>
    </row>
    <row r="434" spans="1:105" ht="12" customHeight="1" x14ac:dyDescent="0.25">
      <c r="A434" s="106" t="s">
        <v>122</v>
      </c>
      <c r="B434" s="102"/>
      <c r="C434" s="102">
        <v>17.201013780032238</v>
      </c>
      <c r="D434" s="102">
        <v>16.919974307070468</v>
      </c>
      <c r="E434" s="102">
        <v>16.592932055952648</v>
      </c>
      <c r="F434" s="102">
        <v>16.799547468759737</v>
      </c>
      <c r="G434" s="102">
        <v>16.315548451030899</v>
      </c>
      <c r="H434" s="102">
        <v>16.57999186288971</v>
      </c>
      <c r="I434" s="102">
        <v>15.474831552639753</v>
      </c>
      <c r="J434" s="102">
        <v>15.664831326862265</v>
      </c>
      <c r="K434" s="102">
        <v>14.636014410311125</v>
      </c>
      <c r="L434" s="102">
        <v>16.150903953207614</v>
      </c>
      <c r="M434" s="102">
        <v>15.384677918381398</v>
      </c>
      <c r="N434" s="102">
        <v>14.865792902046932</v>
      </c>
      <c r="O434" s="102">
        <v>14.357692938562215</v>
      </c>
      <c r="P434" s="102">
        <v>15.232320896836999</v>
      </c>
      <c r="Q434" s="102">
        <v>13.438680292271856</v>
      </c>
      <c r="R434" s="102">
        <v>14.760852132782894</v>
      </c>
      <c r="S434" s="102">
        <v>15.367660878389662</v>
      </c>
      <c r="T434" s="102">
        <v>15.255443021806776</v>
      </c>
      <c r="U434" s="102">
        <v>14.423380683040076</v>
      </c>
      <c r="V434" s="102">
        <v>13.333619183745389</v>
      </c>
      <c r="W434" s="102">
        <v>13.438688325137292</v>
      </c>
      <c r="X434" s="102">
        <v>12.23020200947148</v>
      </c>
      <c r="Y434" s="102">
        <v>10.739541591129848</v>
      </c>
      <c r="DA434" s="131" t="s">
        <v>4458</v>
      </c>
    </row>
    <row r="435" spans="1:105" ht="12" customHeight="1" x14ac:dyDescent="0.25">
      <c r="A435" s="107" t="s">
        <v>121</v>
      </c>
      <c r="B435" s="105"/>
      <c r="C435" s="105">
        <v>18.16184818319044</v>
      </c>
      <c r="D435" s="105">
        <v>18.887054465324084</v>
      </c>
      <c r="E435" s="105">
        <v>19.42075767875118</v>
      </c>
      <c r="F435" s="105">
        <v>17.463771514442154</v>
      </c>
      <c r="G435" s="105">
        <v>17.192270379514518</v>
      </c>
      <c r="H435" s="105">
        <v>15.287008532926748</v>
      </c>
      <c r="I435" s="105">
        <v>12.972836269034568</v>
      </c>
      <c r="J435" s="105">
        <v>13.287993764055432</v>
      </c>
      <c r="K435" s="105">
        <v>15.085467848186008</v>
      </c>
      <c r="L435" s="105">
        <v>15.750737988827842</v>
      </c>
      <c r="M435" s="105">
        <v>17.640085118278382</v>
      </c>
      <c r="N435" s="105">
        <v>13.91541619079014</v>
      </c>
      <c r="O435" s="105">
        <v>13.27931173775981</v>
      </c>
      <c r="P435" s="105">
        <v>14.221457609709796</v>
      </c>
      <c r="Q435" s="105">
        <v>13.747568565915683</v>
      </c>
      <c r="R435" s="105">
        <v>14.662405945446807</v>
      </c>
      <c r="S435" s="105">
        <v>14.607949411846061</v>
      </c>
      <c r="T435" s="105">
        <v>15.387037073828271</v>
      </c>
      <c r="U435" s="105">
        <v>14.630526142057761</v>
      </c>
      <c r="V435" s="105">
        <v>12.555645841704319</v>
      </c>
      <c r="W435" s="105">
        <v>12.394377759976848</v>
      </c>
      <c r="X435" s="105">
        <v>11.075185195332002</v>
      </c>
      <c r="Y435" s="105">
        <v>9.3144902315247453</v>
      </c>
      <c r="DA435" s="132" t="s">
        <v>4459</v>
      </c>
    </row>
    <row r="436" spans="1:105" ht="12" customHeight="1" x14ac:dyDescent="0.25">
      <c r="A436" s="108" t="s">
        <v>53</v>
      </c>
      <c r="B436" s="99"/>
      <c r="C436" s="99">
        <v>7.0519102167013399</v>
      </c>
      <c r="D436" s="99">
        <v>7.6089214503432219</v>
      </c>
      <c r="E436" s="99">
        <v>8.5859066267322302</v>
      </c>
      <c r="F436" s="99">
        <v>7.1678763809665655</v>
      </c>
      <c r="G436" s="99">
        <v>7.4098077037478047</v>
      </c>
      <c r="H436" s="99">
        <v>6.2677471630228521</v>
      </c>
      <c r="I436" s="99">
        <v>4.8081047607702265</v>
      </c>
      <c r="J436" s="99">
        <v>4.3879797441160378</v>
      </c>
      <c r="K436" s="99">
        <v>6.0413272049794733</v>
      </c>
      <c r="L436" s="99">
        <v>6.020651292568906</v>
      </c>
      <c r="M436" s="99">
        <v>7.4378934306492273</v>
      </c>
      <c r="N436" s="99">
        <v>4.6766204276559504</v>
      </c>
      <c r="O436" s="99">
        <v>4.7990542605212774</v>
      </c>
      <c r="P436" s="99">
        <v>5.6468727090935067</v>
      </c>
      <c r="Q436" s="99">
        <v>5.6897429365042225</v>
      </c>
      <c r="R436" s="99">
        <v>6.2274356616024091</v>
      </c>
      <c r="S436" s="99">
        <v>5.9916426013710851</v>
      </c>
      <c r="T436" s="99">
        <v>6.2373201253564474</v>
      </c>
      <c r="U436" s="99">
        <v>5.8897643975239014</v>
      </c>
      <c r="V436" s="99">
        <v>3.8992447919197839</v>
      </c>
      <c r="W436" s="99">
        <v>3.6302680911958114</v>
      </c>
      <c r="X436" s="99">
        <v>2.4982578925377803</v>
      </c>
      <c r="Y436" s="99">
        <v>1.9709547814241457</v>
      </c>
      <c r="DA436" s="63" t="s">
        <v>4460</v>
      </c>
    </row>
    <row r="437" spans="1:105" ht="12" customHeight="1" x14ac:dyDescent="0.25">
      <c r="A437" s="108" t="s">
        <v>52</v>
      </c>
      <c r="B437" s="99"/>
      <c r="C437" s="99">
        <v>11.109937966489097</v>
      </c>
      <c r="D437" s="99">
        <v>11.278133014980869</v>
      </c>
      <c r="E437" s="99">
        <v>10.834851052018951</v>
      </c>
      <c r="F437" s="99">
        <v>10.295895133475588</v>
      </c>
      <c r="G437" s="99">
        <v>9.7824626757667126</v>
      </c>
      <c r="H437" s="99">
        <v>9.0192613699038962</v>
      </c>
      <c r="I437" s="99">
        <v>8.1647315082643459</v>
      </c>
      <c r="J437" s="99">
        <v>8.9000140199393911</v>
      </c>
      <c r="K437" s="99">
        <v>9.0441406432065286</v>
      </c>
      <c r="L437" s="99">
        <v>9.7300866962589385</v>
      </c>
      <c r="M437" s="99">
        <v>10.202191687629153</v>
      </c>
      <c r="N437" s="99">
        <v>9.2387957631341884</v>
      </c>
      <c r="O437" s="99">
        <v>8.4802574772385348</v>
      </c>
      <c r="P437" s="99">
        <v>8.5745849006162942</v>
      </c>
      <c r="Q437" s="99">
        <v>8.057825629411461</v>
      </c>
      <c r="R437" s="99">
        <v>8.4349702838443914</v>
      </c>
      <c r="S437" s="99">
        <v>8.616306810474974</v>
      </c>
      <c r="T437" s="99">
        <v>9.1497169484718199</v>
      </c>
      <c r="U437" s="99">
        <v>8.7407617445338559</v>
      </c>
      <c r="V437" s="99">
        <v>8.6564010497845398</v>
      </c>
      <c r="W437" s="99">
        <v>8.7641096687810354</v>
      </c>
      <c r="X437" s="99">
        <v>8.5769273027942177</v>
      </c>
      <c r="Y437" s="99">
        <v>7.3435354501005996</v>
      </c>
      <c r="DA437" s="63" t="s">
        <v>4461</v>
      </c>
    </row>
    <row r="438" spans="1:105" ht="12" customHeight="1" x14ac:dyDescent="0.25">
      <c r="A438" s="121" t="s">
        <v>54</v>
      </c>
      <c r="B438" s="123"/>
      <c r="C438" s="123">
        <v>11.123562051182814</v>
      </c>
      <c r="D438" s="123">
        <v>10.248169653201227</v>
      </c>
      <c r="E438" s="123">
        <v>10.208299949484228</v>
      </c>
      <c r="F438" s="123">
        <v>8.7487448638659657</v>
      </c>
      <c r="G438" s="123">
        <v>7.4761060565563788</v>
      </c>
      <c r="H438" s="123">
        <v>7.935336491635919</v>
      </c>
      <c r="I438" s="123">
        <v>7.6480848706479945</v>
      </c>
      <c r="J438" s="123">
        <v>7.8160827108151381</v>
      </c>
      <c r="K438" s="123">
        <v>7.1196979683927264</v>
      </c>
      <c r="L438" s="123">
        <v>7.3415851771988647</v>
      </c>
      <c r="M438" s="123">
        <v>7.3126486970235733</v>
      </c>
      <c r="N438" s="123">
        <v>6.9035470219645161</v>
      </c>
      <c r="O438" s="123">
        <v>6.2642574658973817</v>
      </c>
      <c r="P438" s="123">
        <v>5.6774863212301918</v>
      </c>
      <c r="Q438" s="123">
        <v>5.7249467029597856</v>
      </c>
      <c r="R438" s="123">
        <v>6.0027744087196426</v>
      </c>
      <c r="S438" s="123">
        <v>6.5003604617894606</v>
      </c>
      <c r="T438" s="123">
        <v>6.3478393169969323</v>
      </c>
      <c r="U438" s="123">
        <v>6.064804768972234</v>
      </c>
      <c r="V438" s="123">
        <v>5.605588695485193</v>
      </c>
      <c r="W438" s="123">
        <v>5.9945788071198045</v>
      </c>
      <c r="X438" s="123">
        <v>6.0773153624647493</v>
      </c>
      <c r="Y438" s="123">
        <v>5.4680635189113911</v>
      </c>
      <c r="DA438" s="130" t="s">
        <v>4462</v>
      </c>
    </row>
    <row r="439" spans="1:105" ht="12" customHeight="1" x14ac:dyDescent="0.25">
      <c r="A439" s="97" t="s">
        <v>50</v>
      </c>
      <c r="B439" s="99"/>
      <c r="C439" s="99">
        <v>14.342241226354416</v>
      </c>
      <c r="D439" s="99">
        <v>13.174723851191137</v>
      </c>
      <c r="E439" s="99">
        <v>14.282684366827331</v>
      </c>
      <c r="F439" s="99">
        <v>11.301532196716762</v>
      </c>
      <c r="G439" s="99">
        <v>9.2579464371385232</v>
      </c>
      <c r="H439" s="99">
        <v>9.2156323188536113</v>
      </c>
      <c r="I439" s="99">
        <v>9.038794397870058</v>
      </c>
      <c r="J439" s="99">
        <v>9.1097835351602701</v>
      </c>
      <c r="K439" s="99">
        <v>8.6033605737852437</v>
      </c>
      <c r="L439" s="99">
        <v>8.6968170354806862</v>
      </c>
      <c r="M439" s="99">
        <v>9.6586563527756457</v>
      </c>
      <c r="N439" s="99">
        <v>8.863837198797361</v>
      </c>
      <c r="O439" s="99">
        <v>7.9325886557838965</v>
      </c>
      <c r="P439" s="99">
        <v>7.0275174330112558</v>
      </c>
      <c r="Q439" s="99">
        <v>7.0927766525309526</v>
      </c>
      <c r="R439" s="99">
        <v>7.4387637895547032</v>
      </c>
      <c r="S439" s="99">
        <v>8.5673285224023239</v>
      </c>
      <c r="T439" s="99">
        <v>8.576836951104255</v>
      </c>
      <c r="U439" s="99">
        <v>8.3708808690020806</v>
      </c>
      <c r="V439" s="99">
        <v>7.5211864370999635</v>
      </c>
      <c r="W439" s="99">
        <v>7.9396316703412833</v>
      </c>
      <c r="X439" s="99">
        <v>7.5088274928144427</v>
      </c>
      <c r="Y439" s="99">
        <v>6.8363124092006702</v>
      </c>
      <c r="DA439" s="63" t="s">
        <v>4463</v>
      </c>
    </row>
    <row r="440" spans="1:105" ht="12" customHeight="1" x14ac:dyDescent="0.25">
      <c r="A440" s="109" t="s">
        <v>120</v>
      </c>
      <c r="B440" s="110"/>
      <c r="C440" s="110">
        <v>9.7100915423313197</v>
      </c>
      <c r="D440" s="110">
        <v>8.9672844970908354</v>
      </c>
      <c r="E440" s="110">
        <v>8.4375672207673436</v>
      </c>
      <c r="F440" s="110">
        <v>7.770261407287288</v>
      </c>
      <c r="G440" s="110">
        <v>6.9756925717092155</v>
      </c>
      <c r="H440" s="110">
        <v>7.6135247284727159</v>
      </c>
      <c r="I440" s="110">
        <v>7.2553600225648003</v>
      </c>
      <c r="J440" s="110">
        <v>7.2814914584462826</v>
      </c>
      <c r="K440" s="110">
        <v>6.5961646516133436</v>
      </c>
      <c r="L440" s="110">
        <v>6.9183236434171205</v>
      </c>
      <c r="M440" s="110">
        <v>6.4719959537124128</v>
      </c>
      <c r="N440" s="110">
        <v>6.1096904968573051</v>
      </c>
      <c r="O440" s="110">
        <v>5.7045440188876171</v>
      </c>
      <c r="P440" s="110">
        <v>5.3178206524816005</v>
      </c>
      <c r="Q440" s="110">
        <v>5.4534872114391844</v>
      </c>
      <c r="R440" s="110">
        <v>5.711551901507911</v>
      </c>
      <c r="S440" s="110">
        <v>6.0945829706695545</v>
      </c>
      <c r="T440" s="110">
        <v>5.9479016391699497</v>
      </c>
      <c r="U440" s="110">
        <v>5.6352447609825349</v>
      </c>
      <c r="V440" s="110">
        <v>5.2000390383756354</v>
      </c>
      <c r="W440" s="110">
        <v>5.4927234753430989</v>
      </c>
      <c r="X440" s="110">
        <v>5.6183537537423405</v>
      </c>
      <c r="Y440" s="110">
        <v>4.973411211725594</v>
      </c>
      <c r="DA440" s="60" t="s">
        <v>4464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93.104797724455636</v>
      </c>
      <c r="D442" s="118">
        <f t="shared" si="232"/>
        <v>74.576468525103579</v>
      </c>
      <c r="E442" s="118">
        <f t="shared" si="232"/>
        <v>73.240539542282491</v>
      </c>
      <c r="F442" s="118">
        <f t="shared" si="232"/>
        <v>77.00093147247145</v>
      </c>
      <c r="G442" s="118">
        <f t="shared" si="232"/>
        <v>83.893567730219118</v>
      </c>
      <c r="H442" s="118">
        <f t="shared" si="232"/>
        <v>79.633282356259031</v>
      </c>
      <c r="I442" s="118">
        <f t="shared" si="232"/>
        <v>69.497311166290373</v>
      </c>
      <c r="J442" s="118">
        <f t="shared" si="232"/>
        <v>74.059492989119022</v>
      </c>
      <c r="K442" s="118">
        <f t="shared" si="232"/>
        <v>74.910871137315524</v>
      </c>
      <c r="L442" s="118">
        <f t="shared" si="232"/>
        <v>80.971268662483851</v>
      </c>
      <c r="M442" s="118">
        <f t="shared" si="232"/>
        <v>67.784886134326626</v>
      </c>
      <c r="N442" s="118">
        <f t="shared" si="232"/>
        <v>65.735238915383775</v>
      </c>
      <c r="O442" s="118">
        <f t="shared" si="232"/>
        <v>68.373611270505734</v>
      </c>
      <c r="P442" s="118">
        <f t="shared" si="232"/>
        <v>72.968321828927245</v>
      </c>
      <c r="Q442" s="118">
        <f t="shared" si="232"/>
        <v>61.959623410499844</v>
      </c>
      <c r="R442" s="118">
        <f t="shared" ref="R442:V442" si="233">R443+R446+R448+R457</f>
        <v>71.84359212459043</v>
      </c>
      <c r="S442" s="118">
        <f t="shared" si="233"/>
        <v>61.332448772635381</v>
      </c>
      <c r="T442" s="118">
        <f t="shared" si="233"/>
        <v>67.851583559954832</v>
      </c>
      <c r="U442" s="118">
        <f t="shared" si="233"/>
        <v>63.561574351766765</v>
      </c>
      <c r="V442" s="118">
        <f t="shared" si="233"/>
        <v>54.792921871329753</v>
      </c>
      <c r="W442" s="118">
        <f t="shared" ref="W442:Y442" si="234">W443+W446+W448+W457</f>
        <v>55.268233858403747</v>
      </c>
      <c r="X442" s="118">
        <f t="shared" si="234"/>
        <v>49.80436509819495</v>
      </c>
      <c r="Y442" s="118">
        <f t="shared" si="234"/>
        <v>42.924936930032764</v>
      </c>
      <c r="DA442" s="129" t="s">
        <v>4615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72.23014062717391</v>
      </c>
      <c r="D443" s="123">
        <f t="shared" si="235"/>
        <v>55.011305443322414</v>
      </c>
      <c r="E443" s="123">
        <f t="shared" si="235"/>
        <v>52.006335562916469</v>
      </c>
      <c r="F443" s="123">
        <f t="shared" si="235"/>
        <v>57.692241298840258</v>
      </c>
      <c r="G443" s="123">
        <f t="shared" si="235"/>
        <v>64.316109461477197</v>
      </c>
      <c r="H443" s="123">
        <f t="shared" si="235"/>
        <v>60.895491190325359</v>
      </c>
      <c r="I443" s="123">
        <f t="shared" si="235"/>
        <v>51.727679514988083</v>
      </c>
      <c r="J443" s="123">
        <f t="shared" si="235"/>
        <v>54.971675106680848</v>
      </c>
      <c r="K443" s="123">
        <f t="shared" si="235"/>
        <v>55.956467886544893</v>
      </c>
      <c r="L443" s="123">
        <f t="shared" si="235"/>
        <v>60.860672000443373</v>
      </c>
      <c r="M443" s="123">
        <f t="shared" si="235"/>
        <v>48.59626878639942</v>
      </c>
      <c r="N443" s="123">
        <f t="shared" si="235"/>
        <v>46.887802146577627</v>
      </c>
      <c r="O443" s="123">
        <f t="shared" si="235"/>
        <v>51.603079771089902</v>
      </c>
      <c r="P443" s="123">
        <f t="shared" si="235"/>
        <v>55.466805629607492</v>
      </c>
      <c r="Q443" s="123">
        <f t="shared" si="235"/>
        <v>46.119605211584549</v>
      </c>
      <c r="R443" s="123">
        <f t="shared" ref="R443:V443" si="236">SUM(R444:R445)</f>
        <v>54.116012684543101</v>
      </c>
      <c r="S443" s="123">
        <f t="shared" si="236"/>
        <v>42.843930462590222</v>
      </c>
      <c r="T443" s="123">
        <f t="shared" si="236"/>
        <v>48.175426226810814</v>
      </c>
      <c r="U443" s="123">
        <f t="shared" si="236"/>
        <v>44.657995384504602</v>
      </c>
      <c r="V443" s="123">
        <f t="shared" si="236"/>
        <v>38.170666716341934</v>
      </c>
      <c r="W443" s="123">
        <f t="shared" ref="W443:Y443" si="237">SUM(W444:W445)</f>
        <v>38.003583283250251</v>
      </c>
      <c r="X443" s="123">
        <f t="shared" si="237"/>
        <v>32.865605436083221</v>
      </c>
      <c r="Y443" s="123">
        <f t="shared" si="237"/>
        <v>27.211334182442613</v>
      </c>
      <c r="DA443" s="130" t="s">
        <v>4616</v>
      </c>
    </row>
    <row r="444" spans="1:105" ht="12" customHeight="1" x14ac:dyDescent="0.25">
      <c r="A444" s="97" t="s">
        <v>74</v>
      </c>
      <c r="B444" s="99"/>
      <c r="C444" s="99">
        <v>70.55547816725003</v>
      </c>
      <c r="D444" s="99">
        <v>53.782626856981253</v>
      </c>
      <c r="E444" s="99">
        <v>50.922508539578644</v>
      </c>
      <c r="F444" s="99">
        <v>56.46370852772074</v>
      </c>
      <c r="G444" s="99">
        <v>62.938248689368585</v>
      </c>
      <c r="H444" s="99">
        <v>59.619834986138976</v>
      </c>
      <c r="I444" s="99">
        <v>50.675938102399336</v>
      </c>
      <c r="J444" s="99">
        <v>53.8828173357305</v>
      </c>
      <c r="K444" s="99">
        <v>54.852619555987879</v>
      </c>
      <c r="L444" s="99">
        <v>59.662966147872552</v>
      </c>
      <c r="M444" s="99">
        <v>47.666568063474145</v>
      </c>
      <c r="N444" s="99">
        <v>46.024846026878627</v>
      </c>
      <c r="O444" s="99">
        <v>50.611000855004718</v>
      </c>
      <c r="P444" s="99">
        <v>54.368666464288459</v>
      </c>
      <c r="Q444" s="99">
        <v>45.249117639714058</v>
      </c>
      <c r="R444" s="99">
        <v>53.092155794774804</v>
      </c>
      <c r="S444" s="99">
        <v>42.053490173922576</v>
      </c>
      <c r="T444" s="99">
        <v>47.284987280788044</v>
      </c>
      <c r="U444" s="99">
        <v>43.830916366742812</v>
      </c>
      <c r="V444" s="99">
        <v>37.478198271725105</v>
      </c>
      <c r="W444" s="99">
        <v>37.282230235940347</v>
      </c>
      <c r="X444" s="99">
        <v>32.236248952066234</v>
      </c>
      <c r="Y444" s="99">
        <v>26.685508744989477</v>
      </c>
      <c r="DA444" s="63" t="s">
        <v>4617</v>
      </c>
    </row>
    <row r="445" spans="1:105" ht="12" customHeight="1" x14ac:dyDescent="0.25">
      <c r="A445" s="97" t="s">
        <v>53</v>
      </c>
      <c r="B445" s="99"/>
      <c r="C445" s="99">
        <v>1.6746624599238775</v>
      </c>
      <c r="D445" s="99">
        <v>1.2286785863411629</v>
      </c>
      <c r="E445" s="99">
        <v>1.0838270233378258</v>
      </c>
      <c r="F445" s="99">
        <v>1.2285327711195153</v>
      </c>
      <c r="G445" s="99">
        <v>1.3778607721086145</v>
      </c>
      <c r="H445" s="99">
        <v>1.2756562041863835</v>
      </c>
      <c r="I445" s="99">
        <v>1.0517414125887434</v>
      </c>
      <c r="J445" s="99">
        <v>1.0888577709503462</v>
      </c>
      <c r="K445" s="99">
        <v>1.1038483305570117</v>
      </c>
      <c r="L445" s="99">
        <v>1.1977058525708166</v>
      </c>
      <c r="M445" s="99">
        <v>0.92970072292527828</v>
      </c>
      <c r="N445" s="99">
        <v>0.86295611969900066</v>
      </c>
      <c r="O445" s="99">
        <v>0.99207891608518384</v>
      </c>
      <c r="P445" s="99">
        <v>1.098139165319032</v>
      </c>
      <c r="Q445" s="99">
        <v>0.87048757187048964</v>
      </c>
      <c r="R445" s="99">
        <v>1.0238568897682996</v>
      </c>
      <c r="S445" s="99">
        <v>0.79044028866764737</v>
      </c>
      <c r="T445" s="99">
        <v>0.89043894602276974</v>
      </c>
      <c r="U445" s="99">
        <v>0.82707901776179316</v>
      </c>
      <c r="V445" s="99">
        <v>0.69246844461683055</v>
      </c>
      <c r="W445" s="99">
        <v>0.72135304730990613</v>
      </c>
      <c r="X445" s="99">
        <v>0.62935648401698874</v>
      </c>
      <c r="Y445" s="99">
        <v>0.52582543745313526</v>
      </c>
      <c r="DA445" s="63" t="s">
        <v>4618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0.91759066914312792</v>
      </c>
      <c r="D446" s="123">
        <f t="shared" si="238"/>
        <v>1.3546586429140834</v>
      </c>
      <c r="E446" s="123">
        <f t="shared" si="238"/>
        <v>3.6427952213066641</v>
      </c>
      <c r="F446" s="123">
        <f t="shared" si="238"/>
        <v>2.528945083330346</v>
      </c>
      <c r="G446" s="123">
        <f t="shared" si="238"/>
        <v>2.9217166550212501</v>
      </c>
      <c r="H446" s="123">
        <f t="shared" si="238"/>
        <v>1.903577764288138</v>
      </c>
      <c r="I446" s="123">
        <f t="shared" si="238"/>
        <v>1.9364640745810873</v>
      </c>
      <c r="J446" s="123">
        <f t="shared" si="238"/>
        <v>2.8103145737394155</v>
      </c>
      <c r="K446" s="123">
        <f t="shared" si="238"/>
        <v>2.8888643164589674</v>
      </c>
      <c r="L446" s="123">
        <f t="shared" si="238"/>
        <v>2.9916678865902311</v>
      </c>
      <c r="M446" s="123">
        <f t="shared" si="238"/>
        <v>2.5073311328502279</v>
      </c>
      <c r="N446" s="123">
        <f t="shared" si="238"/>
        <v>3.5780773258056082</v>
      </c>
      <c r="O446" s="123">
        <f t="shared" si="238"/>
        <v>1.9577533067499249</v>
      </c>
      <c r="P446" s="123">
        <f t="shared" si="238"/>
        <v>1.256540184680045</v>
      </c>
      <c r="Q446" s="123">
        <f t="shared" si="238"/>
        <v>0.73219717193974831</v>
      </c>
      <c r="R446" s="123">
        <f t="shared" si="238"/>
        <v>1.1544090214748757</v>
      </c>
      <c r="S446" s="123">
        <f t="shared" si="238"/>
        <v>1.4904780318799309</v>
      </c>
      <c r="T446" s="123">
        <f t="shared" si="238"/>
        <v>1.9015415003959413</v>
      </c>
      <c r="U446" s="123">
        <f t="shared" si="238"/>
        <v>1.8408645456733628</v>
      </c>
      <c r="V446" s="123">
        <f t="shared" si="238"/>
        <v>1.3555195609688235</v>
      </c>
      <c r="W446" s="123">
        <f t="shared" si="238"/>
        <v>1.77372000548829</v>
      </c>
      <c r="X446" s="123">
        <f t="shared" si="238"/>
        <v>2.0797096076176471</v>
      </c>
      <c r="Y446" s="123">
        <f t="shared" si="238"/>
        <v>2.8229571225611574</v>
      </c>
      <c r="DA446" s="130" t="s">
        <v>4619</v>
      </c>
    </row>
    <row r="447" spans="1:105" ht="12" customHeight="1" x14ac:dyDescent="0.25">
      <c r="A447" s="97" t="s">
        <v>53</v>
      </c>
      <c r="B447" s="99"/>
      <c r="C447" s="99">
        <f>RES_hhdet_in_tess!C29</f>
        <v>0.91759066914312792</v>
      </c>
      <c r="D447" s="99">
        <f>RES_hhdet_in_tess!D29</f>
        <v>1.3546586429140834</v>
      </c>
      <c r="E447" s="99">
        <f>RES_hhdet_in_tess!E29</f>
        <v>3.6427952213066641</v>
      </c>
      <c r="F447" s="99">
        <f>RES_hhdet_in_tess!F29</f>
        <v>2.528945083330346</v>
      </c>
      <c r="G447" s="99">
        <f>RES_hhdet_in_tess!G29</f>
        <v>2.9217166550212501</v>
      </c>
      <c r="H447" s="99">
        <f>RES_hhdet_in_tess!H29</f>
        <v>1.903577764288138</v>
      </c>
      <c r="I447" s="99">
        <f>RES_hhdet_in_tess!I29</f>
        <v>1.9364640745810873</v>
      </c>
      <c r="J447" s="99">
        <f>RES_hhdet_in_tess!J29</f>
        <v>2.8103145737394155</v>
      </c>
      <c r="K447" s="99">
        <f>RES_hhdet_in_tess!K29</f>
        <v>2.8888643164589674</v>
      </c>
      <c r="L447" s="99">
        <f>RES_hhdet_in_tess!L29</f>
        <v>2.9916678865902311</v>
      </c>
      <c r="M447" s="99">
        <f>RES_hhdet_in_tess!M29</f>
        <v>2.5073311328502279</v>
      </c>
      <c r="N447" s="99">
        <f>RES_hhdet_in_tess!N29</f>
        <v>3.5780773258056082</v>
      </c>
      <c r="O447" s="99">
        <f>RES_hhdet_in_tess!O29</f>
        <v>1.9577533067499249</v>
      </c>
      <c r="P447" s="99">
        <f>RES_hhdet_in_tess!P29</f>
        <v>1.256540184680045</v>
      </c>
      <c r="Q447" s="99">
        <f>RES_hhdet_in_tess!Q29</f>
        <v>0.73219717193974831</v>
      </c>
      <c r="R447" s="99">
        <f>RES_hhdet_in_tess!R29</f>
        <v>1.1544090214748757</v>
      </c>
      <c r="S447" s="99">
        <f>RES_hhdet_in_tess!S29</f>
        <v>1.4904780318799309</v>
      </c>
      <c r="T447" s="99">
        <f>RES_hhdet_in_tess!T29</f>
        <v>1.9015415003959413</v>
      </c>
      <c r="U447" s="99">
        <f>RES_hhdet_in_tess!U29</f>
        <v>1.8408645456733628</v>
      </c>
      <c r="V447" s="99">
        <f>RES_hhdet_in_tess!V29</f>
        <v>1.3555195609688235</v>
      </c>
      <c r="W447" s="99">
        <f>RES_hhdet_in_tess!W29</f>
        <v>1.77372000548829</v>
      </c>
      <c r="X447" s="99">
        <f>RES_hhdet_in_tess!X29</f>
        <v>2.0797096076176471</v>
      </c>
      <c r="Y447" s="99">
        <f>RES_hhdet_in_tess!Y29</f>
        <v>2.8229571225611574</v>
      </c>
      <c r="DA447" s="63" t="s">
        <v>4620</v>
      </c>
    </row>
    <row r="448" spans="1:105" ht="12" customHeight="1" x14ac:dyDescent="0.25">
      <c r="A448" s="121" t="s">
        <v>55</v>
      </c>
      <c r="B448" s="123"/>
      <c r="C448" s="123">
        <v>12.261520161300794</v>
      </c>
      <c r="D448" s="123">
        <v>11.17140956801223</v>
      </c>
      <c r="E448" s="123">
        <v>10.651150543334513</v>
      </c>
      <c r="F448" s="123">
        <v>10.680787486156396</v>
      </c>
      <c r="G448" s="123">
        <v>11.259660346046044</v>
      </c>
      <c r="H448" s="123">
        <v>11.045131509814306</v>
      </c>
      <c r="I448" s="123">
        <v>10.297347964040421</v>
      </c>
      <c r="J448" s="123">
        <v>10.714691739849618</v>
      </c>
      <c r="K448" s="123">
        <v>10.947709387688306</v>
      </c>
      <c r="L448" s="123">
        <v>11.802345380565919</v>
      </c>
      <c r="M448" s="123">
        <v>11.496494458960987</v>
      </c>
      <c r="N448" s="123">
        <v>10.392871033896064</v>
      </c>
      <c r="O448" s="123">
        <v>10.276510555250749</v>
      </c>
      <c r="P448" s="123">
        <v>12.001527575561193</v>
      </c>
      <c r="Q448" s="123">
        <v>10.741001476772661</v>
      </c>
      <c r="R448" s="123">
        <v>11.923053066047176</v>
      </c>
      <c r="S448" s="123">
        <v>11.917139487659787</v>
      </c>
      <c r="T448" s="123">
        <v>12.702811166781458</v>
      </c>
      <c r="U448" s="123">
        <v>12.145013245056479</v>
      </c>
      <c r="V448" s="123">
        <v>10.703349998420709</v>
      </c>
      <c r="W448" s="123">
        <v>10.632756485842734</v>
      </c>
      <c r="X448" s="123">
        <v>9.944222986843215</v>
      </c>
      <c r="Y448" s="123">
        <v>8.4905330656748781</v>
      </c>
      <c r="DA448" s="130" t="s">
        <v>4621</v>
      </c>
    </row>
    <row r="449" spans="1:105" ht="12" customHeight="1" x14ac:dyDescent="0.25">
      <c r="A449" s="97" t="s">
        <v>141</v>
      </c>
      <c r="B449" s="99"/>
      <c r="C449" s="99">
        <v>10.958826633591935</v>
      </c>
      <c r="D449" s="99">
        <v>8.7356924910326388</v>
      </c>
      <c r="E449" s="99">
        <v>8.2446321386925945</v>
      </c>
      <c r="F449" s="99">
        <v>8.7178008449323503</v>
      </c>
      <c r="G449" s="99">
        <v>9.374274265345063</v>
      </c>
      <c r="H449" s="99">
        <v>8.8787633568144368</v>
      </c>
      <c r="I449" s="99">
        <v>8.1660889041042939</v>
      </c>
      <c r="J449" s="99">
        <v>8.9565447264705629</v>
      </c>
      <c r="K449" s="99">
        <v>9.094114298887245</v>
      </c>
      <c r="L449" s="99">
        <v>9.314950476412875</v>
      </c>
      <c r="M449" s="99">
        <v>9.2378696184471725</v>
      </c>
      <c r="N449" s="99">
        <v>8.2798423780455206</v>
      </c>
      <c r="O449" s="99">
        <v>8.2982852275636869</v>
      </c>
      <c r="P449" s="99">
        <v>12.453344707296941</v>
      </c>
      <c r="Q449" s="99">
        <v>8.6484766573392182</v>
      </c>
      <c r="R449" s="99">
        <v>10.135052413759926</v>
      </c>
      <c r="S449" s="99">
        <v>9.6486550397200226</v>
      </c>
      <c r="T449" s="99">
        <v>11.441229024958604</v>
      </c>
      <c r="U449" s="99">
        <v>10.430814521093783</v>
      </c>
      <c r="V449" s="99">
        <v>8.8854156743337001</v>
      </c>
      <c r="W449" s="99">
        <v>8.7588846760549455</v>
      </c>
      <c r="X449" s="99">
        <v>8.7195640139105617</v>
      </c>
      <c r="Y449" s="99">
        <v>7.4528453975608446</v>
      </c>
      <c r="DA449" s="63" t="s">
        <v>4622</v>
      </c>
    </row>
    <row r="450" spans="1:105" ht="12" customHeight="1" x14ac:dyDescent="0.25">
      <c r="A450" s="97" t="s">
        <v>140</v>
      </c>
      <c r="B450" s="99"/>
      <c r="C450" s="99">
        <v>11.119903896354749</v>
      </c>
      <c r="D450" s="99">
        <v>8.9599952894400499</v>
      </c>
      <c r="E450" s="99">
        <v>8.6569595856343575</v>
      </c>
      <c r="F450" s="99">
        <v>9.0485710670275346</v>
      </c>
      <c r="G450" s="99">
        <v>9.2094049271810281</v>
      </c>
      <c r="H450" s="99">
        <v>10.760810792587472</v>
      </c>
      <c r="I450" s="99">
        <v>7.4811150657675665</v>
      </c>
      <c r="J450" s="99">
        <v>9.0451224565677286</v>
      </c>
      <c r="K450" s="99">
        <v>9.3400676719175966</v>
      </c>
      <c r="L450" s="99">
        <v>9.7407669470654863</v>
      </c>
      <c r="M450" s="99">
        <v>8.8624307982212915</v>
      </c>
      <c r="N450" s="99">
        <v>8.2644302751046226</v>
      </c>
      <c r="O450" s="99">
        <v>10.416528331121766</v>
      </c>
      <c r="P450" s="99">
        <v>18.173893071533833</v>
      </c>
      <c r="Q450" s="99">
        <v>7.3967839059505218</v>
      </c>
      <c r="R450" s="99">
        <v>11.87331395404631</v>
      </c>
      <c r="S450" s="99">
        <v>8.2925837712295927</v>
      </c>
      <c r="T450" s="99">
        <v>12.585102920894601</v>
      </c>
      <c r="U450" s="99">
        <v>9.3152206467401015</v>
      </c>
      <c r="V450" s="99">
        <v>10.229239452659733</v>
      </c>
      <c r="W450" s="99">
        <v>10.509489368181235</v>
      </c>
      <c r="X450" s="99">
        <v>8.6763229754740507</v>
      </c>
      <c r="Y450" s="99">
        <v>11.811534482569218</v>
      </c>
      <c r="DA450" s="63" t="s">
        <v>4623</v>
      </c>
    </row>
    <row r="451" spans="1:105" ht="12" customHeight="1" x14ac:dyDescent="0.25">
      <c r="A451" s="100" t="s">
        <v>50</v>
      </c>
      <c r="B451" s="102"/>
      <c r="C451" s="102">
        <v>2.2181809758423023</v>
      </c>
      <c r="D451" s="102">
        <v>1.7592415308146399</v>
      </c>
      <c r="E451" s="102">
        <v>1.364565075453962</v>
      </c>
      <c r="F451" s="102">
        <v>1.7360783594632907</v>
      </c>
      <c r="G451" s="102">
        <v>1.5761032841230536</v>
      </c>
      <c r="H451" s="102">
        <v>2.8151076348957891</v>
      </c>
      <c r="I451" s="102">
        <v>0.6054988936054998</v>
      </c>
      <c r="J451" s="102">
        <v>1.3764946055957481</v>
      </c>
      <c r="K451" s="102">
        <v>1.7341897359788443</v>
      </c>
      <c r="L451" s="102">
        <v>1.7628569680750883</v>
      </c>
      <c r="M451" s="102">
        <v>1.5549225331174554</v>
      </c>
      <c r="N451" s="102">
        <v>0.95427376848468004</v>
      </c>
      <c r="O451" s="102">
        <v>0.90085072142346945</v>
      </c>
      <c r="P451" s="102">
        <v>4.3362110556020745</v>
      </c>
      <c r="Q451" s="102">
        <v>0.33721315128617996</v>
      </c>
      <c r="R451" s="102">
        <v>3.5074007461530972</v>
      </c>
      <c r="S451" s="102">
        <v>0.88533189159483094</v>
      </c>
      <c r="T451" s="102">
        <v>3.8006767396232353</v>
      </c>
      <c r="U451" s="102">
        <v>2.0014077343075298</v>
      </c>
      <c r="V451" s="102">
        <v>2.1404771893276671</v>
      </c>
      <c r="W451" s="102">
        <v>1.2168598924344451</v>
      </c>
      <c r="X451" s="102">
        <v>0.98284176347342556</v>
      </c>
      <c r="Y451" s="102">
        <v>1.8152594483896856</v>
      </c>
      <c r="DA451" s="131" t="s">
        <v>4624</v>
      </c>
    </row>
    <row r="452" spans="1:105" ht="12" customHeight="1" x14ac:dyDescent="0.25">
      <c r="A452" s="103" t="s">
        <v>52</v>
      </c>
      <c r="B452" s="105"/>
      <c r="C452" s="105">
        <v>8.9017229205124444</v>
      </c>
      <c r="D452" s="105">
        <v>7.2007537586254102</v>
      </c>
      <c r="E452" s="105">
        <v>7.2923945101803946</v>
      </c>
      <c r="F452" s="105">
        <v>7.3124927075642425</v>
      </c>
      <c r="G452" s="105">
        <v>7.6333016430579796</v>
      </c>
      <c r="H452" s="105">
        <v>7.9457031576916846</v>
      </c>
      <c r="I452" s="105">
        <v>6.8756161721620668</v>
      </c>
      <c r="J452" s="105">
        <v>7.6686278509719807</v>
      </c>
      <c r="K452" s="105">
        <v>7.6058779359387545</v>
      </c>
      <c r="L452" s="105">
        <v>7.9779099789903984</v>
      </c>
      <c r="M452" s="105">
        <v>7.3075082651038379</v>
      </c>
      <c r="N452" s="105">
        <v>7.3101565066199443</v>
      </c>
      <c r="O452" s="105">
        <v>9.5156776096982938</v>
      </c>
      <c r="P452" s="105">
        <v>13.837682015931753</v>
      </c>
      <c r="Q452" s="105">
        <v>7.0595707546643416</v>
      </c>
      <c r="R452" s="105">
        <v>8.365913207893211</v>
      </c>
      <c r="S452" s="105">
        <v>7.4072518796347611</v>
      </c>
      <c r="T452" s="105">
        <v>8.7844261812713675</v>
      </c>
      <c r="U452" s="105">
        <v>7.3138129124325699</v>
      </c>
      <c r="V452" s="105">
        <v>8.0887622633320646</v>
      </c>
      <c r="W452" s="105">
        <v>9.2926294757467893</v>
      </c>
      <c r="X452" s="105">
        <v>7.6934812120006262</v>
      </c>
      <c r="Y452" s="105">
        <v>9.9962750341795346</v>
      </c>
      <c r="DA452" s="132" t="s">
        <v>4625</v>
      </c>
    </row>
    <row r="453" spans="1:105" ht="12" customHeight="1" x14ac:dyDescent="0.25">
      <c r="A453" s="106" t="s">
        <v>122</v>
      </c>
      <c r="B453" s="102"/>
      <c r="C453" s="102">
        <v>12.050636801732811</v>
      </c>
      <c r="D453" s="102">
        <v>11.867024792160786</v>
      </c>
      <c r="E453" s="102">
        <v>11.645774751232116</v>
      </c>
      <c r="F453" s="102">
        <v>11.853067995391079</v>
      </c>
      <c r="G453" s="102">
        <v>11.231514766895629</v>
      </c>
      <c r="H453" s="102">
        <v>11.386049941996747</v>
      </c>
      <c r="I453" s="102">
        <v>10.527547330884577</v>
      </c>
      <c r="J453" s="102">
        <v>10.78030411631528</v>
      </c>
      <c r="K453" s="102">
        <v>10.065034895989346</v>
      </c>
      <c r="L453" s="102">
        <v>11.565461114693118</v>
      </c>
      <c r="M453" s="102">
        <v>10.513491090403749</v>
      </c>
      <c r="N453" s="102">
        <v>10.331125733877309</v>
      </c>
      <c r="O453" s="102">
        <v>10.000516430746611</v>
      </c>
      <c r="P453" s="102">
        <v>10.765122421992123</v>
      </c>
      <c r="Q453" s="102">
        <v>9.8946953300385996</v>
      </c>
      <c r="R453" s="102">
        <v>11.200621792650345</v>
      </c>
      <c r="S453" s="102">
        <v>11.860974803192992</v>
      </c>
      <c r="T453" s="102">
        <v>11.933210316655337</v>
      </c>
      <c r="U453" s="102">
        <v>11.318827907568886</v>
      </c>
      <c r="V453" s="102">
        <v>10.649172772433834</v>
      </c>
      <c r="W453" s="102">
        <v>10.483505488496645</v>
      </c>
      <c r="X453" s="102">
        <v>9.9889131365964463</v>
      </c>
      <c r="Y453" s="102">
        <v>8.6522776432052968</v>
      </c>
      <c r="DA453" s="131" t="s">
        <v>4626</v>
      </c>
    </row>
    <row r="454" spans="1:105" ht="12" customHeight="1" x14ac:dyDescent="0.25">
      <c r="A454" s="107" t="s">
        <v>121</v>
      </c>
      <c r="B454" s="105"/>
      <c r="C454" s="105">
        <v>16.152460889691579</v>
      </c>
      <c r="D454" s="105">
        <v>16.433147263511831</v>
      </c>
      <c r="E454" s="105">
        <v>16.846030950817113</v>
      </c>
      <c r="F454" s="105">
        <v>15.077439719957338</v>
      </c>
      <c r="G454" s="105">
        <v>15.044856734771162</v>
      </c>
      <c r="H454" s="105">
        <v>13.763647119233445</v>
      </c>
      <c r="I454" s="105">
        <v>11.76022315346845</v>
      </c>
      <c r="J454" s="105">
        <v>12.010825157694299</v>
      </c>
      <c r="K454" s="105">
        <v>13.339304887118502</v>
      </c>
      <c r="L454" s="105">
        <v>13.928089329507994</v>
      </c>
      <c r="M454" s="105">
        <v>15.560085252229529</v>
      </c>
      <c r="N454" s="105">
        <v>12.637728305944201</v>
      </c>
      <c r="O454" s="105">
        <v>12.155173895986032</v>
      </c>
      <c r="P454" s="105">
        <v>12.914702519110238</v>
      </c>
      <c r="Q454" s="105">
        <v>12.620690441666151</v>
      </c>
      <c r="R454" s="105">
        <v>13.491665010945704</v>
      </c>
      <c r="S454" s="105">
        <v>13.535371672830466</v>
      </c>
      <c r="T454" s="105">
        <v>14.356204954008705</v>
      </c>
      <c r="U454" s="105">
        <v>13.725602986652776</v>
      </c>
      <c r="V454" s="105">
        <v>11.908968077015581</v>
      </c>
      <c r="W454" s="105">
        <v>11.755431729879026</v>
      </c>
      <c r="X454" s="105">
        <v>10.638718565006151</v>
      </c>
      <c r="Y454" s="105">
        <v>8.929895138988261</v>
      </c>
      <c r="DA454" s="132" t="s">
        <v>4627</v>
      </c>
    </row>
    <row r="455" spans="1:105" ht="12" customHeight="1" x14ac:dyDescent="0.25">
      <c r="A455" s="108" t="s">
        <v>53</v>
      </c>
      <c r="B455" s="99"/>
      <c r="C455" s="99">
        <v>5.0425229232024842</v>
      </c>
      <c r="D455" s="99">
        <v>5.1550142485309607</v>
      </c>
      <c r="E455" s="99">
        <v>6.0111798987981642</v>
      </c>
      <c r="F455" s="99">
        <v>4.7815445864817514</v>
      </c>
      <c r="G455" s="99">
        <v>5.2623940590044516</v>
      </c>
      <c r="H455" s="99">
        <v>4.7443857493295525</v>
      </c>
      <c r="I455" s="99">
        <v>3.5954916452041026</v>
      </c>
      <c r="J455" s="99">
        <v>3.1108111377549053</v>
      </c>
      <c r="K455" s="99">
        <v>4.2951642439119695</v>
      </c>
      <c r="L455" s="99">
        <v>4.198002633249053</v>
      </c>
      <c r="M455" s="99">
        <v>5.3578935646003742</v>
      </c>
      <c r="N455" s="99">
        <v>3.3989325428100114</v>
      </c>
      <c r="O455" s="99">
        <v>3.674916418747499</v>
      </c>
      <c r="P455" s="99">
        <v>4.3401176184939443</v>
      </c>
      <c r="Q455" s="99">
        <v>4.562864812254694</v>
      </c>
      <c r="R455" s="99">
        <v>5.0566947271013163</v>
      </c>
      <c r="S455" s="99">
        <v>4.9190648623554818</v>
      </c>
      <c r="T455" s="99">
        <v>5.2064880055368858</v>
      </c>
      <c r="U455" s="99">
        <v>4.984841242118919</v>
      </c>
      <c r="V455" s="99">
        <v>3.2525670272310396</v>
      </c>
      <c r="W455" s="99">
        <v>2.9913220610979869</v>
      </c>
      <c r="X455" s="99">
        <v>2.0617912622119312</v>
      </c>
      <c r="Y455" s="99">
        <v>1.5863596888876625</v>
      </c>
      <c r="DA455" s="63" t="s">
        <v>4628</v>
      </c>
    </row>
    <row r="456" spans="1:105" ht="12" customHeight="1" x14ac:dyDescent="0.25">
      <c r="A456" s="108" t="s">
        <v>52</v>
      </c>
      <c r="B456" s="99"/>
      <c r="C456" s="99">
        <v>11.109937966489097</v>
      </c>
      <c r="D456" s="99">
        <v>11.278133014980869</v>
      </c>
      <c r="E456" s="99">
        <v>10.834851052018951</v>
      </c>
      <c r="F456" s="99">
        <v>10.295895133475588</v>
      </c>
      <c r="G456" s="99">
        <v>9.7824626757667126</v>
      </c>
      <c r="H456" s="99">
        <v>9.0192613699038962</v>
      </c>
      <c r="I456" s="99">
        <v>8.1647315082643459</v>
      </c>
      <c r="J456" s="99">
        <v>8.9000140199393911</v>
      </c>
      <c r="K456" s="99">
        <v>9.0441406432065286</v>
      </c>
      <c r="L456" s="99">
        <v>9.7300866962589385</v>
      </c>
      <c r="M456" s="99">
        <v>10.202191687629153</v>
      </c>
      <c r="N456" s="99">
        <v>9.2387957631341884</v>
      </c>
      <c r="O456" s="99">
        <v>8.4802574772385348</v>
      </c>
      <c r="P456" s="99">
        <v>8.5745849006162942</v>
      </c>
      <c r="Q456" s="99">
        <v>8.057825629411461</v>
      </c>
      <c r="R456" s="99">
        <v>8.4349702838443914</v>
      </c>
      <c r="S456" s="99">
        <v>8.616306810474974</v>
      </c>
      <c r="T456" s="99">
        <v>9.1497169484718199</v>
      </c>
      <c r="U456" s="99">
        <v>8.7407617445338559</v>
      </c>
      <c r="V456" s="99">
        <v>8.6564010497845398</v>
      </c>
      <c r="W456" s="99">
        <v>8.7641096687810354</v>
      </c>
      <c r="X456" s="99">
        <v>8.5769273027942177</v>
      </c>
      <c r="Y456" s="99">
        <v>7.3435354501005996</v>
      </c>
      <c r="DA456" s="63" t="s">
        <v>4629</v>
      </c>
    </row>
    <row r="457" spans="1:105" ht="12" customHeight="1" x14ac:dyDescent="0.25">
      <c r="A457" s="121" t="s">
        <v>54</v>
      </c>
      <c r="B457" s="123"/>
      <c r="C457" s="123">
        <v>7.6955462668378125</v>
      </c>
      <c r="D457" s="123">
        <v>7.0390948708548517</v>
      </c>
      <c r="E457" s="123">
        <v>6.9402582147248468</v>
      </c>
      <c r="F457" s="123">
        <v>6.0989576041444415</v>
      </c>
      <c r="G457" s="123">
        <v>5.3960812676746208</v>
      </c>
      <c r="H457" s="123">
        <v>5.7890818918312279</v>
      </c>
      <c r="I457" s="123">
        <v>5.5358196126807888</v>
      </c>
      <c r="J457" s="123">
        <v>5.5628115688491482</v>
      </c>
      <c r="K457" s="123">
        <v>5.1178295466233559</v>
      </c>
      <c r="L457" s="123">
        <v>5.31658339488434</v>
      </c>
      <c r="M457" s="123">
        <v>5.1847917561159873</v>
      </c>
      <c r="N457" s="123">
        <v>4.8764884091044776</v>
      </c>
      <c r="O457" s="123">
        <v>4.5362676374151603</v>
      </c>
      <c r="P457" s="123">
        <v>4.2434484390785094</v>
      </c>
      <c r="Q457" s="123">
        <v>4.366819550202889</v>
      </c>
      <c r="R457" s="123">
        <v>4.6501173525252639</v>
      </c>
      <c r="S457" s="123">
        <v>5.0809007905054386</v>
      </c>
      <c r="T457" s="123">
        <v>5.0718046659666118</v>
      </c>
      <c r="U457" s="123">
        <v>4.9177011765323151</v>
      </c>
      <c r="V457" s="123">
        <v>4.5633855955982918</v>
      </c>
      <c r="W457" s="123">
        <v>4.8581740838224681</v>
      </c>
      <c r="X457" s="123">
        <v>4.9148270676508652</v>
      </c>
      <c r="Y457" s="123">
        <v>4.4001125593541213</v>
      </c>
      <c r="DA457" s="130" t="s">
        <v>4630</v>
      </c>
    </row>
    <row r="458" spans="1:105" ht="12" customHeight="1" x14ac:dyDescent="0.25">
      <c r="A458" s="97" t="s">
        <v>50</v>
      </c>
      <c r="B458" s="99"/>
      <c r="C458" s="99">
        <v>8.3850370710285702</v>
      </c>
      <c r="D458" s="99">
        <v>7.6308710949830303</v>
      </c>
      <c r="E458" s="99">
        <v>8.2259541695139351</v>
      </c>
      <c r="F458" s="99">
        <v>6.6141098148872999</v>
      </c>
      <c r="G458" s="99">
        <v>5.5474930668817857</v>
      </c>
      <c r="H458" s="99">
        <v>5.5606789051075003</v>
      </c>
      <c r="I458" s="99">
        <v>5.4320365543240907</v>
      </c>
      <c r="J458" s="99">
        <v>5.5059767666472199</v>
      </c>
      <c r="K458" s="99">
        <v>5.1698576913094172</v>
      </c>
      <c r="L458" s="99">
        <v>5.1726475697474257</v>
      </c>
      <c r="M458" s="99">
        <v>5.6663807646876192</v>
      </c>
      <c r="N458" s="99">
        <v>5.2050528895232118</v>
      </c>
      <c r="O458" s="99">
        <v>4.7068709105599824</v>
      </c>
      <c r="P458" s="99">
        <v>4.2734275754900102</v>
      </c>
      <c r="Q458" s="99">
        <v>4.2866001699239042</v>
      </c>
      <c r="R458" s="99">
        <v>4.5533220123962934</v>
      </c>
      <c r="S458" s="99">
        <v>5.1938568922088368</v>
      </c>
      <c r="T458" s="99">
        <v>5.2647481000876724</v>
      </c>
      <c r="U458" s="99">
        <v>5.1802685845599923</v>
      </c>
      <c r="V458" s="99">
        <v>4.6527716044568006</v>
      </c>
      <c r="W458" s="99">
        <v>4.9002156874115936</v>
      </c>
      <c r="X458" s="99">
        <v>4.64406336411305</v>
      </c>
      <c r="Y458" s="99">
        <v>4.2306286431212259</v>
      </c>
      <c r="DA458" s="63" t="s">
        <v>4631</v>
      </c>
    </row>
    <row r="459" spans="1:105" ht="12" customHeight="1" x14ac:dyDescent="0.25">
      <c r="A459" s="109" t="s">
        <v>120</v>
      </c>
      <c r="B459" s="110"/>
      <c r="C459" s="110">
        <v>7.3927590473579512</v>
      </c>
      <c r="D459" s="110">
        <v>6.7800880902028879</v>
      </c>
      <c r="E459" s="110">
        <v>6.3814930926530966</v>
      </c>
      <c r="F459" s="110">
        <v>5.9014997472579047</v>
      </c>
      <c r="G459" s="110">
        <v>5.3535586562701774</v>
      </c>
      <c r="H459" s="110">
        <v>5.8464926607384715</v>
      </c>
      <c r="I459" s="110">
        <v>5.5651270884900308</v>
      </c>
      <c r="J459" s="110">
        <v>5.586297205957437</v>
      </c>
      <c r="K459" s="110">
        <v>5.0994706103973089</v>
      </c>
      <c r="L459" s="110">
        <v>5.3615369559604691</v>
      </c>
      <c r="M459" s="110">
        <v>5.0122223613778187</v>
      </c>
      <c r="N459" s="110">
        <v>4.7434300181675351</v>
      </c>
      <c r="O459" s="110">
        <v>4.4790314323607321</v>
      </c>
      <c r="P459" s="110">
        <v>4.2354616111810959</v>
      </c>
      <c r="Q459" s="110">
        <v>4.3827398860512599</v>
      </c>
      <c r="R459" s="110">
        <v>4.6697477077458407</v>
      </c>
      <c r="S459" s="110">
        <v>5.0587257775338772</v>
      </c>
      <c r="T459" s="110">
        <v>5.0371858095741322</v>
      </c>
      <c r="U459" s="110">
        <v>4.8687919241929212</v>
      </c>
      <c r="V459" s="110">
        <v>4.544461755558471</v>
      </c>
      <c r="W459" s="110">
        <v>4.8473266650624964</v>
      </c>
      <c r="X459" s="110">
        <v>5.0016374706678448</v>
      </c>
      <c r="Y459" s="110">
        <v>4.4613847524401038</v>
      </c>
      <c r="DA459" s="60" t="s">
        <v>4632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31.002123892947267</v>
      </c>
      <c r="D461" s="118">
        <f t="shared" si="239"/>
        <v>24.584476276574321</v>
      </c>
      <c r="E461" s="118">
        <f t="shared" si="239"/>
        <v>23.791059513549595</v>
      </c>
      <c r="F461" s="118">
        <f t="shared" si="239"/>
        <v>25.467249557738075</v>
      </c>
      <c r="G461" s="118">
        <f t="shared" si="239"/>
        <v>27.070194906831297</v>
      </c>
      <c r="H461" s="118">
        <f t="shared" si="239"/>
        <v>25.363198021142683</v>
      </c>
      <c r="I461" s="118">
        <f t="shared" si="239"/>
        <v>21.722305804254653</v>
      </c>
      <c r="J461" s="118">
        <f t="shared" si="239"/>
        <v>23.051660779828534</v>
      </c>
      <c r="K461" s="118">
        <f t="shared" si="239"/>
        <v>22.840315148079927</v>
      </c>
      <c r="L461" s="118">
        <f t="shared" si="239"/>
        <v>24.071472902705619</v>
      </c>
      <c r="M461" s="118">
        <f t="shared" si="239"/>
        <v>19.529397479102681</v>
      </c>
      <c r="N461" s="118">
        <f t="shared" si="239"/>
        <v>18.29266361207933</v>
      </c>
      <c r="O461" s="118">
        <f t="shared" si="239"/>
        <v>18.752233324524397</v>
      </c>
      <c r="P461" s="118">
        <f t="shared" si="239"/>
        <v>18.454810755831012</v>
      </c>
      <c r="Q461" s="118">
        <f t="shared" si="239"/>
        <v>15.10222531473957</v>
      </c>
      <c r="R461" s="118">
        <f t="shared" ref="R461:V461" si="240">R462+R465+R467+R476</f>
        <v>17.363014064733193</v>
      </c>
      <c r="S461" s="118">
        <f t="shared" si="240"/>
        <v>14.098261961196567</v>
      </c>
      <c r="T461" s="118">
        <f t="shared" si="240"/>
        <v>15.567087105691321</v>
      </c>
      <c r="U461" s="118">
        <f t="shared" si="240"/>
        <v>14.302243731411208</v>
      </c>
      <c r="V461" s="118">
        <f t="shared" si="240"/>
        <v>12.421575863310361</v>
      </c>
      <c r="W461" s="118">
        <f t="shared" ref="W461:Y461" si="241">W462+W465+W467+W476</f>
        <v>12.622964738110644</v>
      </c>
      <c r="X461" s="118">
        <f t="shared" si="241"/>
        <v>11.171225859330292</v>
      </c>
      <c r="Y461" s="118">
        <f t="shared" si="241"/>
        <v>9.3069986257697543</v>
      </c>
      <c r="DA461" s="129" t="s">
        <v>4783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28.745536409793633</v>
      </c>
      <c r="D462" s="123">
        <f t="shared" si="242"/>
        <v>22.260893855222335</v>
      </c>
      <c r="E462" s="123">
        <f t="shared" si="242"/>
        <v>21.124216148034947</v>
      </c>
      <c r="F462" s="123">
        <f t="shared" si="242"/>
        <v>23.145162448028522</v>
      </c>
      <c r="G462" s="123">
        <f t="shared" si="242"/>
        <v>25.627777428958481</v>
      </c>
      <c r="H462" s="123">
        <f t="shared" si="242"/>
        <v>24.025627574843412</v>
      </c>
      <c r="I462" s="123">
        <f t="shared" si="242"/>
        <v>20.583460096521122</v>
      </c>
      <c r="J462" s="123">
        <f t="shared" si="242"/>
        <v>21.624883226909894</v>
      </c>
      <c r="K462" s="123">
        <f t="shared" si="242"/>
        <v>21.481354521809568</v>
      </c>
      <c r="L462" s="123">
        <f t="shared" si="242"/>
        <v>22.792999823861724</v>
      </c>
      <c r="M462" s="123">
        <f t="shared" si="242"/>
        <v>17.974568069818947</v>
      </c>
      <c r="N462" s="123">
        <f t="shared" si="242"/>
        <v>16.93538231771031</v>
      </c>
      <c r="O462" s="123">
        <f t="shared" si="242"/>
        <v>17.647116472632412</v>
      </c>
      <c r="P462" s="123">
        <f t="shared" si="242"/>
        <v>17.770661326962252</v>
      </c>
      <c r="Q462" s="123">
        <f t="shared" si="242"/>
        <v>14.272359027970451</v>
      </c>
      <c r="R462" s="123">
        <f t="shared" ref="R462:V462" si="243">SUM(R463:R464)</f>
        <v>16.468987848609817</v>
      </c>
      <c r="S462" s="123">
        <f t="shared" si="243"/>
        <v>13.061895577808667</v>
      </c>
      <c r="T462" s="123">
        <f t="shared" si="243"/>
        <v>14.532063932156671</v>
      </c>
      <c r="U462" s="123">
        <f t="shared" si="243"/>
        <v>13.451432683384379</v>
      </c>
      <c r="V462" s="123">
        <f t="shared" si="243"/>
        <v>11.553256321805026</v>
      </c>
      <c r="W462" s="123">
        <f t="shared" ref="W462:Y462" si="244">SUM(W463:W464)</f>
        <v>11.64044135282149</v>
      </c>
      <c r="X462" s="123">
        <f t="shared" si="244"/>
        <v>10.061863857698508</v>
      </c>
      <c r="Y462" s="123">
        <f t="shared" si="244"/>
        <v>8.3512413283638605</v>
      </c>
      <c r="DA462" s="130" t="s">
        <v>4784</v>
      </c>
    </row>
    <row r="463" spans="1:105" ht="12" customHeight="1" x14ac:dyDescent="0.25">
      <c r="A463" s="97" t="s">
        <v>74</v>
      </c>
      <c r="B463" s="99"/>
      <c r="C463" s="99">
        <v>28.745536409793633</v>
      </c>
      <c r="D463" s="99">
        <v>22.260893855222335</v>
      </c>
      <c r="E463" s="99">
        <v>21.124216148034947</v>
      </c>
      <c r="F463" s="99">
        <v>23.145162448028522</v>
      </c>
      <c r="G463" s="99">
        <v>25.627777428958481</v>
      </c>
      <c r="H463" s="99">
        <v>24.025627574843412</v>
      </c>
      <c r="I463" s="99">
        <v>20.583460096521122</v>
      </c>
      <c r="J463" s="99">
        <v>21.624883226909894</v>
      </c>
      <c r="K463" s="99">
        <v>21.481354521809568</v>
      </c>
      <c r="L463" s="99">
        <v>22.792999823861724</v>
      </c>
      <c r="M463" s="99">
        <v>17.974568069818947</v>
      </c>
      <c r="N463" s="99">
        <v>16.93538231771031</v>
      </c>
      <c r="O463" s="99">
        <v>17.647116472632412</v>
      </c>
      <c r="P463" s="99">
        <v>17.770661326962252</v>
      </c>
      <c r="Q463" s="99">
        <v>14.272359027970451</v>
      </c>
      <c r="R463" s="99">
        <v>16.468987848609817</v>
      </c>
      <c r="S463" s="99">
        <v>13.061895577808667</v>
      </c>
      <c r="T463" s="99">
        <v>14.532063932156671</v>
      </c>
      <c r="U463" s="99">
        <v>13.451432683384379</v>
      </c>
      <c r="V463" s="99">
        <v>11.553256321805026</v>
      </c>
      <c r="W463" s="99">
        <v>11.64044135282149</v>
      </c>
      <c r="X463" s="99">
        <v>10.061863857698508</v>
      </c>
      <c r="Y463" s="99">
        <v>8.3512413283638605</v>
      </c>
      <c r="DA463" s="63" t="s">
        <v>4785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4786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4787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4788</v>
      </c>
    </row>
    <row r="467" spans="1:105" ht="12" customHeight="1" x14ac:dyDescent="0.25">
      <c r="A467" s="121" t="s">
        <v>55</v>
      </c>
      <c r="B467" s="123"/>
      <c r="C467" s="123">
        <v>1.2624348901454479</v>
      </c>
      <c r="D467" s="123">
        <v>1.4124831298547531</v>
      </c>
      <c r="E467" s="123">
        <v>1.68396111192718</v>
      </c>
      <c r="F467" s="123">
        <v>1.6107234881571366</v>
      </c>
      <c r="G467" s="123">
        <v>0.98130000736548983</v>
      </c>
      <c r="H467" s="123">
        <v>0.91706924974696791</v>
      </c>
      <c r="I467" s="123">
        <v>0.68670499472787694</v>
      </c>
      <c r="J467" s="123">
        <v>0.82169282960892409</v>
      </c>
      <c r="K467" s="123">
        <v>0.84921378462958474</v>
      </c>
      <c r="L467" s="123">
        <v>0.80830976483165429</v>
      </c>
      <c r="M467" s="123">
        <v>0.97602820550980551</v>
      </c>
      <c r="N467" s="123">
        <v>0.77690645022448623</v>
      </c>
      <c r="O467" s="123">
        <v>0.65243962353727913</v>
      </c>
      <c r="P467" s="123">
        <v>0.34832391904672716</v>
      </c>
      <c r="Q467" s="123">
        <v>0.56305909355924322</v>
      </c>
      <c r="R467" s="123">
        <v>0.60911342559507864</v>
      </c>
      <c r="S467" s="123">
        <v>0.71700249745762223</v>
      </c>
      <c r="T467" s="123">
        <v>0.7386277901990097</v>
      </c>
      <c r="U467" s="123">
        <v>0.55222567033935022</v>
      </c>
      <c r="V467" s="123">
        <v>0.56980909597520002</v>
      </c>
      <c r="W467" s="123">
        <v>0.61261593161615324</v>
      </c>
      <c r="X467" s="123">
        <v>0.69525774254259454</v>
      </c>
      <c r="Y467" s="123">
        <v>0.54340921587427804</v>
      </c>
      <c r="DA467" s="130" t="s">
        <v>4789</v>
      </c>
    </row>
    <row r="468" spans="1:105" ht="12" customHeight="1" x14ac:dyDescent="0.25">
      <c r="A468" s="97" t="s">
        <v>141</v>
      </c>
      <c r="B468" s="99"/>
      <c r="C468" s="99">
        <v>4.1525912645668956</v>
      </c>
      <c r="D468" s="99">
        <v>3.4268303895281056</v>
      </c>
      <c r="E468" s="99">
        <v>3.2248440180403404</v>
      </c>
      <c r="F468" s="99">
        <v>3.3822394253449577</v>
      </c>
      <c r="G468" s="99">
        <v>3.5912171179117509</v>
      </c>
      <c r="H468" s="99">
        <v>3.4015337966706585</v>
      </c>
      <c r="I468" s="99">
        <v>3.1511929198227713</v>
      </c>
      <c r="J468" s="99">
        <v>3.4121132692367091</v>
      </c>
      <c r="K468" s="99">
        <v>3.4018565701756538</v>
      </c>
      <c r="L468" s="99">
        <v>3.4480984405069344</v>
      </c>
      <c r="M468" s="99">
        <v>3.3841010891740453</v>
      </c>
      <c r="N468" s="99">
        <v>2.9857732219668964</v>
      </c>
      <c r="O468" s="99">
        <v>2.8698489222528747</v>
      </c>
      <c r="P468" s="99">
        <v>3.8919723556764825</v>
      </c>
      <c r="Q468" s="99">
        <v>2.7093599058487743</v>
      </c>
      <c r="R468" s="99">
        <v>3.1070655954243325</v>
      </c>
      <c r="S468" s="99">
        <v>2.9246448891839907</v>
      </c>
      <c r="T468" s="99">
        <v>3.3249237023982956</v>
      </c>
      <c r="U468" s="99">
        <v>3.0080203252342321</v>
      </c>
      <c r="V468" s="99">
        <v>2.5633979207701216</v>
      </c>
      <c r="W468" s="99">
        <v>2.5465057617207454</v>
      </c>
      <c r="X468" s="99">
        <v>2.5252940715912628</v>
      </c>
      <c r="Y468" s="99">
        <v>2.1541477950389791</v>
      </c>
      <c r="DA468" s="63" t="s">
        <v>4790</v>
      </c>
    </row>
    <row r="469" spans="1:105" ht="12" customHeight="1" x14ac:dyDescent="0.25">
      <c r="A469" s="97" t="s">
        <v>140</v>
      </c>
      <c r="B469" s="99"/>
      <c r="C469" s="99">
        <v>0.88073237726819975</v>
      </c>
      <c r="D469" s="99">
        <v>0.66562868769518335</v>
      </c>
      <c r="E469" s="99">
        <v>0.52008667461277092</v>
      </c>
      <c r="F469" s="99">
        <v>0.62091470928771542</v>
      </c>
      <c r="G469" s="99">
        <v>0.5565524946090582</v>
      </c>
      <c r="H469" s="99">
        <v>0.94923630297047301</v>
      </c>
      <c r="I469" s="99">
        <v>0.23772177417922796</v>
      </c>
      <c r="J469" s="99">
        <v>0.49930636356782687</v>
      </c>
      <c r="K469" s="99">
        <v>0.62560192735377529</v>
      </c>
      <c r="L469" s="99">
        <v>0.64182108990176157</v>
      </c>
      <c r="M469" s="99">
        <v>0.53862542408400538</v>
      </c>
      <c r="N469" s="99">
        <v>0.34809084597980944</v>
      </c>
      <c r="O469" s="99">
        <v>0.33853477942035798</v>
      </c>
      <c r="P469" s="99">
        <v>1.367553865999914</v>
      </c>
      <c r="Q469" s="99">
        <v>0.10685417832551708</v>
      </c>
      <c r="R469" s="99">
        <v>0.99697973571217524</v>
      </c>
      <c r="S469" s="99">
        <v>0.27047583652310897</v>
      </c>
      <c r="T469" s="99">
        <v>1.0454347123202448</v>
      </c>
      <c r="U469" s="99">
        <v>0.55733570116269693</v>
      </c>
      <c r="V469" s="99">
        <v>0.5881331622262822</v>
      </c>
      <c r="W469" s="99">
        <v>0.36810504563226593</v>
      </c>
      <c r="X469" s="99">
        <v>0.28659314509317102</v>
      </c>
      <c r="Y469" s="99">
        <v>0.52564556093753168</v>
      </c>
      <c r="DA469" s="63" t="s">
        <v>4791</v>
      </c>
    </row>
    <row r="470" spans="1:105" ht="12" customHeight="1" x14ac:dyDescent="0.25">
      <c r="A470" s="100" t="s">
        <v>50</v>
      </c>
      <c r="B470" s="102"/>
      <c r="C470" s="102">
        <v>0.88073237726819975</v>
      </c>
      <c r="D470" s="102">
        <v>0.66562868769518335</v>
      </c>
      <c r="E470" s="102">
        <v>0.52008667461277092</v>
      </c>
      <c r="F470" s="102">
        <v>0.62091470928771542</v>
      </c>
      <c r="G470" s="102">
        <v>0.5565524946090582</v>
      </c>
      <c r="H470" s="102">
        <v>0.94923630297047301</v>
      </c>
      <c r="I470" s="102">
        <v>0.23772177417922796</v>
      </c>
      <c r="J470" s="102">
        <v>0.49930636356782687</v>
      </c>
      <c r="K470" s="102">
        <v>0.62560192735377529</v>
      </c>
      <c r="L470" s="102">
        <v>0.64182108990176157</v>
      </c>
      <c r="M470" s="102">
        <v>0.53862542408400538</v>
      </c>
      <c r="N470" s="102">
        <v>0.34809084597980944</v>
      </c>
      <c r="O470" s="102">
        <v>0.33853477942035798</v>
      </c>
      <c r="P470" s="102">
        <v>1.367553865999914</v>
      </c>
      <c r="Q470" s="102">
        <v>0.10685417832551708</v>
      </c>
      <c r="R470" s="102">
        <v>0.99697973571217524</v>
      </c>
      <c r="S470" s="102">
        <v>0.27047583652310897</v>
      </c>
      <c r="T470" s="102">
        <v>1.0454347123202448</v>
      </c>
      <c r="U470" s="102">
        <v>0.55733570116269693</v>
      </c>
      <c r="V470" s="102">
        <v>0.5881331622262822</v>
      </c>
      <c r="W470" s="102">
        <v>0.36810504563226593</v>
      </c>
      <c r="X470" s="102">
        <v>0.28659314509317102</v>
      </c>
      <c r="Y470" s="102">
        <v>0.52564556093753168</v>
      </c>
      <c r="DA470" s="131" t="s">
        <v>4792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4793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4794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4795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4796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4797</v>
      </c>
    </row>
    <row r="476" spans="1:105" ht="12" customHeight="1" x14ac:dyDescent="0.25">
      <c r="A476" s="121" t="s">
        <v>54</v>
      </c>
      <c r="B476" s="123"/>
      <c r="C476" s="123">
        <v>0.99415259300818914</v>
      </c>
      <c r="D476" s="123">
        <v>0.91109929149723223</v>
      </c>
      <c r="E476" s="123">
        <v>0.98288225358746928</v>
      </c>
      <c r="F476" s="123">
        <v>0.71136362155241373</v>
      </c>
      <c r="G476" s="123">
        <v>0.46111747050732604</v>
      </c>
      <c r="H476" s="123">
        <v>0.42050119655230206</v>
      </c>
      <c r="I476" s="123">
        <v>0.45214071300565489</v>
      </c>
      <c r="J476" s="123">
        <v>0.60508472330971552</v>
      </c>
      <c r="K476" s="123">
        <v>0.50974684164077777</v>
      </c>
      <c r="L476" s="123">
        <v>0.47016331401223843</v>
      </c>
      <c r="M476" s="123">
        <v>0.57880120377392752</v>
      </c>
      <c r="N476" s="123">
        <v>0.58037484414453389</v>
      </c>
      <c r="O476" s="123">
        <v>0.45267722835470492</v>
      </c>
      <c r="P476" s="123">
        <v>0.33582550982203369</v>
      </c>
      <c r="Q476" s="123">
        <v>0.26680719320987573</v>
      </c>
      <c r="R476" s="123">
        <v>0.28491279052829555</v>
      </c>
      <c r="S476" s="123">
        <v>0.3193638859302777</v>
      </c>
      <c r="T476" s="123">
        <v>0.29639538333564142</v>
      </c>
      <c r="U476" s="123">
        <v>0.29858537768747878</v>
      </c>
      <c r="V476" s="123">
        <v>0.29851044553013384</v>
      </c>
      <c r="W476" s="123">
        <v>0.36990745367300087</v>
      </c>
      <c r="X476" s="123">
        <v>0.41410425908918863</v>
      </c>
      <c r="Y476" s="123">
        <v>0.41234808153161534</v>
      </c>
      <c r="DA476" s="130" t="s">
        <v>4798</v>
      </c>
    </row>
    <row r="477" spans="1:105" ht="12" customHeight="1" x14ac:dyDescent="0.25">
      <c r="A477" s="97" t="s">
        <v>50</v>
      </c>
      <c r="B477" s="99"/>
      <c r="C477" s="99">
        <v>3.2579835169786695</v>
      </c>
      <c r="D477" s="99">
        <v>2.9927702700365795</v>
      </c>
      <c r="E477" s="99">
        <v>3.244454580768497</v>
      </c>
      <c r="F477" s="99">
        <v>2.5672560538061799</v>
      </c>
      <c r="G477" s="99">
        <v>2.103035112660387</v>
      </c>
      <c r="H477" s="99">
        <v>2.093423037550787</v>
      </c>
      <c r="I477" s="99">
        <v>2.0532525354201621</v>
      </c>
      <c r="J477" s="99">
        <v>2.069378427847008</v>
      </c>
      <c r="K477" s="99">
        <v>1.9543393879410567</v>
      </c>
      <c r="L477" s="99">
        <v>1.9755689577797932</v>
      </c>
      <c r="M477" s="99">
        <v>2.1940603770965161</v>
      </c>
      <c r="N477" s="99">
        <v>2.013509258078809</v>
      </c>
      <c r="O477" s="99">
        <v>1.8019668390478698</v>
      </c>
      <c r="P477" s="99">
        <v>1.5963708600828368</v>
      </c>
      <c r="Q477" s="99">
        <v>1.6111951443889312</v>
      </c>
      <c r="R477" s="99">
        <v>1.6897895824352467</v>
      </c>
      <c r="S477" s="99">
        <v>1.9461543471489124</v>
      </c>
      <c r="T477" s="99">
        <v>1.9483142818128432</v>
      </c>
      <c r="U477" s="99">
        <v>1.9015292982025125</v>
      </c>
      <c r="V477" s="99">
        <v>1.7085127110516272</v>
      </c>
      <c r="W477" s="99">
        <v>1.8035667302347269</v>
      </c>
      <c r="X477" s="99">
        <v>1.7057052532677288</v>
      </c>
      <c r="Y477" s="99">
        <v>1.5529367268740244</v>
      </c>
      <c r="DA477" s="63" t="s">
        <v>4799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4800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34692862</v>
      </c>
      <c r="C5" s="120">
        <v>34297399</v>
      </c>
      <c r="D5" s="120">
        <v>33417508</v>
      </c>
      <c r="E5" s="120">
        <v>32682617</v>
      </c>
      <c r="F5" s="120">
        <v>31972487</v>
      </c>
      <c r="G5" s="120">
        <v>30982666</v>
      </c>
      <c r="H5" s="120">
        <v>29759884</v>
      </c>
      <c r="I5" s="120">
        <v>28264618</v>
      </c>
      <c r="J5" s="120">
        <v>27339640</v>
      </c>
      <c r="K5" s="120">
        <v>26244740</v>
      </c>
      <c r="L5" s="120">
        <v>25190104</v>
      </c>
      <c r="M5" s="120">
        <v>24329308</v>
      </c>
      <c r="N5" s="120">
        <v>23893870</v>
      </c>
      <c r="O5" s="120">
        <v>24026610</v>
      </c>
      <c r="P5" s="120">
        <v>24047141</v>
      </c>
      <c r="Q5" s="120">
        <v>23689030</v>
      </c>
      <c r="R5" s="120">
        <v>22942006</v>
      </c>
      <c r="S5" s="120">
        <v>22275165</v>
      </c>
      <c r="T5" s="120">
        <v>21686257</v>
      </c>
      <c r="U5" s="120">
        <v>21251125</v>
      </c>
      <c r="V5" s="120">
        <v>20583252</v>
      </c>
      <c r="W5" s="120">
        <v>19681564</v>
      </c>
      <c r="X5" s="120">
        <v>19099644</v>
      </c>
      <c r="Y5" s="120">
        <v>18958001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211</v>
      </c>
      <c r="B7" s="52">
        <v>34692862</v>
      </c>
      <c r="C7" s="52">
        <v>34297399</v>
      </c>
      <c r="D7" s="52">
        <v>33417508</v>
      </c>
      <c r="E7" s="52">
        <v>32682617</v>
      </c>
      <c r="F7" s="52">
        <v>31972487</v>
      </c>
      <c r="G7" s="52">
        <v>30982666</v>
      </c>
      <c r="H7" s="52">
        <v>29759884</v>
      </c>
      <c r="I7" s="52">
        <v>28264618</v>
      </c>
      <c r="J7" s="52">
        <v>27339640</v>
      </c>
      <c r="K7" s="52">
        <v>26244740</v>
      </c>
      <c r="L7" s="52">
        <v>25190104</v>
      </c>
      <c r="M7" s="52">
        <v>24329308</v>
      </c>
      <c r="N7" s="52">
        <v>23893870</v>
      </c>
      <c r="O7" s="52">
        <v>24026610</v>
      </c>
      <c r="P7" s="52">
        <v>24047141</v>
      </c>
      <c r="Q7" s="52">
        <v>23689030</v>
      </c>
      <c r="R7" s="52">
        <v>22942006</v>
      </c>
      <c r="S7" s="52">
        <v>22275165</v>
      </c>
      <c r="T7" s="52">
        <v>21686257</v>
      </c>
      <c r="U7" s="52">
        <v>21251125</v>
      </c>
      <c r="V7" s="52">
        <v>20583252</v>
      </c>
      <c r="W7" s="52">
        <v>19681564</v>
      </c>
      <c r="X7" s="52">
        <v>19099644</v>
      </c>
      <c r="Y7" s="52">
        <v>18958001</v>
      </c>
      <c r="DA7" s="63" t="s">
        <v>1077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1758107</v>
      </c>
      <c r="C9" s="52">
        <v>1886393</v>
      </c>
      <c r="D9" s="52">
        <v>1996501</v>
      </c>
      <c r="E9" s="52">
        <v>2066382</v>
      </c>
      <c r="F9" s="52">
        <v>2213660</v>
      </c>
      <c r="G9" s="52">
        <v>2420743</v>
      </c>
      <c r="H9" s="52">
        <v>2393114</v>
      </c>
      <c r="I9" s="52">
        <v>2330544</v>
      </c>
      <c r="J9" s="52">
        <v>2301442</v>
      </c>
      <c r="K9" s="52">
        <v>2282830</v>
      </c>
      <c r="L9" s="52">
        <v>2352874</v>
      </c>
      <c r="M9" s="52">
        <v>2403924</v>
      </c>
      <c r="N9" s="52">
        <v>2560495</v>
      </c>
      <c r="O9" s="52">
        <v>2616632</v>
      </c>
      <c r="P9" s="52">
        <v>2862786</v>
      </c>
      <c r="Q9" s="52">
        <v>2994402</v>
      </c>
      <c r="R9" s="52">
        <v>3106663</v>
      </c>
      <c r="S9" s="52">
        <v>3063630</v>
      </c>
      <c r="T9" s="52">
        <v>2957401</v>
      </c>
      <c r="U9" s="52">
        <v>2851736</v>
      </c>
      <c r="V9" s="52">
        <v>2767562</v>
      </c>
      <c r="W9" s="52">
        <v>2694419</v>
      </c>
      <c r="X9" s="52">
        <v>2620967</v>
      </c>
      <c r="Y9" s="52">
        <v>2693359</v>
      </c>
      <c r="DA9" s="63" t="s">
        <v>1078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138</v>
      </c>
      <c r="B11" s="52">
        <v>23057443</v>
      </c>
      <c r="C11" s="52">
        <v>22715851</v>
      </c>
      <c r="D11" s="52">
        <v>22107671</v>
      </c>
      <c r="E11" s="52">
        <v>21642274</v>
      </c>
      <c r="F11" s="52">
        <v>21085308</v>
      </c>
      <c r="G11" s="52">
        <v>20530467</v>
      </c>
      <c r="H11" s="52">
        <v>19918413</v>
      </c>
      <c r="I11" s="52">
        <v>19128488</v>
      </c>
      <c r="J11" s="52">
        <v>18621309</v>
      </c>
      <c r="K11" s="52">
        <v>17907010</v>
      </c>
      <c r="L11" s="52">
        <v>17145317</v>
      </c>
      <c r="M11" s="52">
        <v>16239208</v>
      </c>
      <c r="N11" s="52">
        <v>15495386</v>
      </c>
      <c r="O11" s="52">
        <v>14621175</v>
      </c>
      <c r="P11" s="52">
        <v>14253231</v>
      </c>
      <c r="Q11" s="52">
        <v>13889003</v>
      </c>
      <c r="R11" s="52">
        <v>13899332</v>
      </c>
      <c r="S11" s="52">
        <v>13988867</v>
      </c>
      <c r="T11" s="52">
        <v>14126460</v>
      </c>
      <c r="U11" s="52">
        <v>14310067</v>
      </c>
      <c r="V11" s="52">
        <v>13791293</v>
      </c>
      <c r="W11" s="52">
        <v>13513034</v>
      </c>
      <c r="X11" s="52">
        <v>13109462</v>
      </c>
      <c r="Y11" s="52">
        <v>13235028</v>
      </c>
      <c r="DA11" s="63" t="s">
        <v>1079</v>
      </c>
    </row>
    <row r="12" spans="1:105" ht="12" customHeight="1" x14ac:dyDescent="0.25">
      <c r="A12" s="97" t="s">
        <v>137</v>
      </c>
      <c r="B12" s="52">
        <v>35949</v>
      </c>
      <c r="C12" s="52">
        <v>43111</v>
      </c>
      <c r="D12" s="52">
        <v>43786</v>
      </c>
      <c r="E12" s="52">
        <v>53396</v>
      </c>
      <c r="F12" s="52">
        <v>51543</v>
      </c>
      <c r="G12" s="52">
        <v>58689</v>
      </c>
      <c r="H12" s="52">
        <v>70277</v>
      </c>
      <c r="I12" s="52">
        <v>70525</v>
      </c>
      <c r="J12" s="52">
        <v>83318</v>
      </c>
      <c r="K12" s="52">
        <v>91937</v>
      </c>
      <c r="L12" s="52">
        <v>93236</v>
      </c>
      <c r="M12" s="52">
        <v>97439</v>
      </c>
      <c r="N12" s="52">
        <v>103943</v>
      </c>
      <c r="O12" s="52">
        <v>98523</v>
      </c>
      <c r="P12" s="52">
        <v>119195</v>
      </c>
      <c r="Q12" s="52">
        <v>118347</v>
      </c>
      <c r="R12" s="52">
        <v>119251</v>
      </c>
      <c r="S12" s="52">
        <v>120520</v>
      </c>
      <c r="T12" s="52">
        <v>121592</v>
      </c>
      <c r="U12" s="52">
        <v>150324</v>
      </c>
      <c r="V12" s="52">
        <v>166482</v>
      </c>
      <c r="W12" s="52">
        <v>160743</v>
      </c>
      <c r="X12" s="52">
        <v>157994</v>
      </c>
      <c r="Y12" s="52">
        <v>152541</v>
      </c>
      <c r="DA12" s="63" t="s">
        <v>1080</v>
      </c>
    </row>
    <row r="13" spans="1:105" ht="12" customHeight="1" x14ac:dyDescent="0.25">
      <c r="A13" s="97" t="s">
        <v>122</v>
      </c>
      <c r="B13" s="52">
        <v>9334217</v>
      </c>
      <c r="C13" s="52">
        <v>9171495</v>
      </c>
      <c r="D13" s="52">
        <v>8861448</v>
      </c>
      <c r="E13" s="52">
        <v>8409448</v>
      </c>
      <c r="F13" s="52">
        <v>8226272</v>
      </c>
      <c r="G13" s="52">
        <v>7761312</v>
      </c>
      <c r="H13" s="52">
        <v>7118953</v>
      </c>
      <c r="I13" s="52">
        <v>6361977</v>
      </c>
      <c r="J13" s="52">
        <v>5770063</v>
      </c>
      <c r="K13" s="52">
        <v>5166721</v>
      </c>
      <c r="L13" s="52">
        <v>4783248</v>
      </c>
      <c r="M13" s="52">
        <v>4721387</v>
      </c>
      <c r="N13" s="52">
        <v>4797774</v>
      </c>
      <c r="O13" s="52">
        <v>5083209</v>
      </c>
      <c r="P13" s="52">
        <v>4981429</v>
      </c>
      <c r="Q13" s="52">
        <v>4864720</v>
      </c>
      <c r="R13" s="52">
        <v>4338580</v>
      </c>
      <c r="S13" s="52">
        <v>3872624</v>
      </c>
      <c r="T13" s="52">
        <v>3471997</v>
      </c>
      <c r="U13" s="52">
        <v>3134334</v>
      </c>
      <c r="V13" s="52">
        <v>3078655</v>
      </c>
      <c r="W13" s="52">
        <v>2846187</v>
      </c>
      <c r="X13" s="52">
        <v>2791939</v>
      </c>
      <c r="Y13" s="52">
        <v>2703490</v>
      </c>
      <c r="DA13" s="63" t="s">
        <v>1081</v>
      </c>
    </row>
    <row r="14" spans="1:105" ht="12" customHeight="1" x14ac:dyDescent="0.25">
      <c r="A14" s="97" t="s">
        <v>121</v>
      </c>
      <c r="B14" s="52">
        <v>2265253</v>
      </c>
      <c r="C14" s="52">
        <v>2366942</v>
      </c>
      <c r="D14" s="52">
        <v>2404603</v>
      </c>
      <c r="E14" s="52">
        <v>2577499</v>
      </c>
      <c r="F14" s="52">
        <v>2609364</v>
      </c>
      <c r="G14" s="52">
        <v>2632198</v>
      </c>
      <c r="H14" s="52">
        <v>2652241</v>
      </c>
      <c r="I14" s="52">
        <v>2703628</v>
      </c>
      <c r="J14" s="52">
        <v>2864950</v>
      </c>
      <c r="K14" s="52">
        <v>3079072</v>
      </c>
      <c r="L14" s="52">
        <v>3168303</v>
      </c>
      <c r="M14" s="52">
        <v>3271274</v>
      </c>
      <c r="N14" s="52">
        <v>3496767</v>
      </c>
      <c r="O14" s="52">
        <v>4223703</v>
      </c>
      <c r="P14" s="52">
        <v>4693286</v>
      </c>
      <c r="Q14" s="52">
        <v>4816960</v>
      </c>
      <c r="R14" s="52">
        <v>4584843</v>
      </c>
      <c r="S14" s="52">
        <v>4293154</v>
      </c>
      <c r="T14" s="52">
        <v>3966208</v>
      </c>
      <c r="U14" s="52">
        <v>3656400</v>
      </c>
      <c r="V14" s="52">
        <v>3546822</v>
      </c>
      <c r="W14" s="52">
        <v>3161600</v>
      </c>
      <c r="X14" s="52">
        <v>3040249</v>
      </c>
      <c r="Y14" s="52">
        <v>2866942</v>
      </c>
      <c r="DA14" s="63" t="s">
        <v>1082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6674159</v>
      </c>
      <c r="C16" s="52">
        <v>6394662</v>
      </c>
      <c r="D16" s="52">
        <v>6081813</v>
      </c>
      <c r="E16" s="52">
        <v>5819511</v>
      </c>
      <c r="F16" s="52">
        <v>5666660</v>
      </c>
      <c r="G16" s="52">
        <v>5315707</v>
      </c>
      <c r="H16" s="52">
        <v>4833034</v>
      </c>
      <c r="I16" s="52">
        <v>4458318</v>
      </c>
      <c r="J16" s="52">
        <v>4149784</v>
      </c>
      <c r="K16" s="52">
        <v>3851624</v>
      </c>
      <c r="L16" s="52">
        <v>3547711</v>
      </c>
      <c r="M16" s="52">
        <v>3361271</v>
      </c>
      <c r="N16" s="52">
        <v>3208822</v>
      </c>
      <c r="O16" s="52">
        <v>3170255</v>
      </c>
      <c r="P16" s="52">
        <v>3124682</v>
      </c>
      <c r="Q16" s="52">
        <v>3046523</v>
      </c>
      <c r="R16" s="52">
        <v>2897088</v>
      </c>
      <c r="S16" s="52">
        <v>2739476</v>
      </c>
      <c r="T16" s="52">
        <v>2605787</v>
      </c>
      <c r="U16" s="52">
        <v>2484723</v>
      </c>
      <c r="V16" s="52">
        <v>2364693</v>
      </c>
      <c r="W16" s="52">
        <v>2211304</v>
      </c>
      <c r="X16" s="52">
        <v>2066683</v>
      </c>
      <c r="Y16" s="52">
        <v>1961018</v>
      </c>
      <c r="DA16" s="63" t="s">
        <v>1083</v>
      </c>
    </row>
    <row r="17" spans="1:105" ht="12" customHeight="1" x14ac:dyDescent="0.25">
      <c r="A17" s="109" t="s">
        <v>120</v>
      </c>
      <c r="B17" s="36">
        <v>28018703</v>
      </c>
      <c r="C17" s="36">
        <v>27902737</v>
      </c>
      <c r="D17" s="36">
        <v>27335695</v>
      </c>
      <c r="E17" s="36">
        <v>26863106</v>
      </c>
      <c r="F17" s="36">
        <v>26305827</v>
      </c>
      <c r="G17" s="36">
        <v>25666959</v>
      </c>
      <c r="H17" s="36">
        <v>24926850</v>
      </c>
      <c r="I17" s="36">
        <v>23806300</v>
      </c>
      <c r="J17" s="36">
        <v>23189856</v>
      </c>
      <c r="K17" s="36">
        <v>22393116</v>
      </c>
      <c r="L17" s="36">
        <v>21642393</v>
      </c>
      <c r="M17" s="36">
        <v>20968037</v>
      </c>
      <c r="N17" s="36">
        <v>20685048</v>
      </c>
      <c r="O17" s="36">
        <v>20856355</v>
      </c>
      <c r="P17" s="36">
        <v>20922459</v>
      </c>
      <c r="Q17" s="36">
        <v>20642507</v>
      </c>
      <c r="R17" s="36">
        <v>20044918</v>
      </c>
      <c r="S17" s="36">
        <v>19535689</v>
      </c>
      <c r="T17" s="36">
        <v>19080470</v>
      </c>
      <c r="U17" s="36">
        <v>18766402</v>
      </c>
      <c r="V17" s="36">
        <v>18218559</v>
      </c>
      <c r="W17" s="36">
        <v>17470260</v>
      </c>
      <c r="X17" s="36">
        <v>17032961</v>
      </c>
      <c r="Y17" s="36">
        <v>16996983</v>
      </c>
      <c r="DA17" s="60" t="s">
        <v>1084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1157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211</v>
      </c>
      <c r="B21" s="52"/>
      <c r="C21" s="52">
        <v>2727960</v>
      </c>
      <c r="D21" s="52">
        <v>2854420</v>
      </c>
      <c r="E21" s="52">
        <v>2905915</v>
      </c>
      <c r="F21" s="52">
        <v>2683766</v>
      </c>
      <c r="G21" s="52">
        <v>2705449</v>
      </c>
      <c r="H21" s="52">
        <v>2695362</v>
      </c>
      <c r="I21" s="52">
        <v>2854901</v>
      </c>
      <c r="J21" s="52">
        <v>2863213</v>
      </c>
      <c r="K21" s="52">
        <v>3023050</v>
      </c>
      <c r="L21" s="52">
        <v>3096947</v>
      </c>
      <c r="M21" s="52">
        <v>3167725</v>
      </c>
      <c r="N21" s="52">
        <v>3313624</v>
      </c>
      <c r="O21" s="52">
        <v>3001912</v>
      </c>
      <c r="P21" s="52">
        <v>1132660</v>
      </c>
      <c r="Q21" s="52">
        <v>1370665</v>
      </c>
      <c r="R21" s="52">
        <v>1629499</v>
      </c>
      <c r="S21" s="52">
        <v>1986556</v>
      </c>
      <c r="T21" s="52">
        <v>1881364</v>
      </c>
      <c r="U21" s="52">
        <v>1916646</v>
      </c>
      <c r="V21" s="52">
        <v>1845957</v>
      </c>
      <c r="W21" s="52">
        <v>1833179</v>
      </c>
      <c r="X21" s="52">
        <v>1798805</v>
      </c>
      <c r="Y21" s="52">
        <v>1792364</v>
      </c>
      <c r="DA21" s="63" t="s">
        <v>1158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274702</v>
      </c>
      <c r="D23" s="52">
        <v>275491</v>
      </c>
      <c r="E23" s="52">
        <v>280960</v>
      </c>
      <c r="F23" s="52">
        <v>303031</v>
      </c>
      <c r="G23" s="52">
        <v>329517</v>
      </c>
      <c r="H23" s="52">
        <v>402183</v>
      </c>
      <c r="I23" s="52">
        <v>304728</v>
      </c>
      <c r="J23" s="52">
        <v>254225</v>
      </c>
      <c r="K23" s="52">
        <v>384103</v>
      </c>
      <c r="L23" s="52">
        <v>395237</v>
      </c>
      <c r="M23" s="52">
        <v>425231</v>
      </c>
      <c r="N23" s="52">
        <v>428436</v>
      </c>
      <c r="O23" s="52">
        <v>601410</v>
      </c>
      <c r="P23" s="52">
        <v>318979</v>
      </c>
      <c r="Q23" s="52">
        <v>285450</v>
      </c>
      <c r="R23" s="52">
        <v>322009</v>
      </c>
      <c r="S23" s="52">
        <v>451208</v>
      </c>
      <c r="T23" s="52">
        <v>504783</v>
      </c>
      <c r="U23" s="52">
        <v>520948</v>
      </c>
      <c r="V23" s="52">
        <v>541475</v>
      </c>
      <c r="W23" s="52">
        <v>513688</v>
      </c>
      <c r="X23" s="52">
        <v>455719</v>
      </c>
      <c r="Y23" s="52">
        <v>421958</v>
      </c>
      <c r="DA23" s="63" t="s">
        <v>1159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138</v>
      </c>
      <c r="B25" s="52"/>
      <c r="C25" s="52">
        <v>1801431</v>
      </c>
      <c r="D25" s="52">
        <v>1820885</v>
      </c>
      <c r="E25" s="52">
        <v>1821769</v>
      </c>
      <c r="F25" s="52">
        <v>1841491</v>
      </c>
      <c r="G25" s="52">
        <v>1823003</v>
      </c>
      <c r="H25" s="52">
        <v>1887419</v>
      </c>
      <c r="I25" s="52">
        <v>1978993</v>
      </c>
      <c r="J25" s="52">
        <v>2370685</v>
      </c>
      <c r="K25" s="52">
        <v>2406817</v>
      </c>
      <c r="L25" s="52">
        <v>2539918</v>
      </c>
      <c r="M25" s="52">
        <v>2593367</v>
      </c>
      <c r="N25" s="52">
        <v>2650881</v>
      </c>
      <c r="O25" s="52">
        <v>2410377</v>
      </c>
      <c r="P25" s="52">
        <v>849255</v>
      </c>
      <c r="Q25" s="52">
        <v>1055358</v>
      </c>
      <c r="R25" s="52">
        <v>1186430</v>
      </c>
      <c r="S25" s="52">
        <v>1547054</v>
      </c>
      <c r="T25" s="52">
        <v>1414160</v>
      </c>
      <c r="U25" s="52">
        <v>1469105</v>
      </c>
      <c r="V25" s="52">
        <v>1456959</v>
      </c>
      <c r="W25" s="52">
        <v>1518949</v>
      </c>
      <c r="X25" s="52">
        <v>1802657</v>
      </c>
      <c r="Y25" s="52">
        <v>1616417</v>
      </c>
      <c r="DA25" s="63" t="s">
        <v>1160</v>
      </c>
    </row>
    <row r="26" spans="1:105" ht="12" customHeight="1" x14ac:dyDescent="0.25">
      <c r="A26" s="97" t="s">
        <v>137</v>
      </c>
      <c r="B26" s="52"/>
      <c r="C26" s="52">
        <v>2809</v>
      </c>
      <c r="D26" s="52">
        <v>2818</v>
      </c>
      <c r="E26" s="52">
        <v>2834</v>
      </c>
      <c r="F26" s="52">
        <v>2872</v>
      </c>
      <c r="G26" s="52">
        <v>2923</v>
      </c>
      <c r="H26" s="52">
        <v>3064</v>
      </c>
      <c r="I26" s="52">
        <v>3299</v>
      </c>
      <c r="J26" s="52">
        <v>4440</v>
      </c>
      <c r="K26" s="52">
        <v>4701</v>
      </c>
      <c r="L26" s="52">
        <v>5618</v>
      </c>
      <c r="M26" s="52">
        <v>6590</v>
      </c>
      <c r="N26" s="52">
        <v>8163</v>
      </c>
      <c r="O26" s="52">
        <v>10757</v>
      </c>
      <c r="P26" s="52">
        <v>5535</v>
      </c>
      <c r="Q26" s="52">
        <v>6573</v>
      </c>
      <c r="R26" s="52">
        <v>7787</v>
      </c>
      <c r="S26" s="52">
        <v>10552</v>
      </c>
      <c r="T26" s="52">
        <v>9659</v>
      </c>
      <c r="U26" s="52">
        <v>10379</v>
      </c>
      <c r="V26" s="52">
        <v>10094</v>
      </c>
      <c r="W26" s="52">
        <v>11428</v>
      </c>
      <c r="X26" s="52">
        <v>13399</v>
      </c>
      <c r="Y26" s="52">
        <v>13876</v>
      </c>
      <c r="DA26" s="63" t="s">
        <v>1161</v>
      </c>
    </row>
    <row r="27" spans="1:105" ht="12" customHeight="1" x14ac:dyDescent="0.25">
      <c r="A27" s="97" t="s">
        <v>122</v>
      </c>
      <c r="B27" s="52"/>
      <c r="C27" s="52">
        <v>1484059</v>
      </c>
      <c r="D27" s="52">
        <v>1483566</v>
      </c>
      <c r="E27" s="52">
        <v>1516132</v>
      </c>
      <c r="F27" s="52">
        <v>1492133</v>
      </c>
      <c r="G27" s="52">
        <v>1604104</v>
      </c>
      <c r="H27" s="52">
        <v>1732205</v>
      </c>
      <c r="I27" s="52">
        <v>1114681</v>
      </c>
      <c r="J27" s="52">
        <v>986673</v>
      </c>
      <c r="K27" s="52">
        <v>1232059</v>
      </c>
      <c r="L27" s="52">
        <v>1142378</v>
      </c>
      <c r="M27" s="52">
        <v>1085266</v>
      </c>
      <c r="N27" s="52">
        <v>1014894</v>
      </c>
      <c r="O27" s="52">
        <v>810955</v>
      </c>
      <c r="P27" s="52">
        <v>556756</v>
      </c>
      <c r="Q27" s="52">
        <v>581198</v>
      </c>
      <c r="R27" s="52">
        <v>892609</v>
      </c>
      <c r="S27" s="52">
        <v>822821</v>
      </c>
      <c r="T27" s="52">
        <v>831297</v>
      </c>
      <c r="U27" s="52">
        <v>779608</v>
      </c>
      <c r="V27" s="52">
        <v>701615</v>
      </c>
      <c r="W27" s="52">
        <v>671346</v>
      </c>
      <c r="X27" s="52">
        <v>452652</v>
      </c>
      <c r="Y27" s="52">
        <v>418108</v>
      </c>
      <c r="DA27" s="63" t="s">
        <v>1162</v>
      </c>
    </row>
    <row r="28" spans="1:105" ht="12" customHeight="1" x14ac:dyDescent="0.25">
      <c r="A28" s="97" t="s">
        <v>121</v>
      </c>
      <c r="B28" s="52"/>
      <c r="C28" s="52">
        <v>353947</v>
      </c>
      <c r="D28" s="52">
        <v>355052</v>
      </c>
      <c r="E28" s="52">
        <v>361973</v>
      </c>
      <c r="F28" s="52">
        <v>376954</v>
      </c>
      <c r="G28" s="52">
        <v>409506</v>
      </c>
      <c r="H28" s="52">
        <v>462302</v>
      </c>
      <c r="I28" s="52">
        <v>330916</v>
      </c>
      <c r="J28" s="52">
        <v>344812</v>
      </c>
      <c r="K28" s="52">
        <v>460752</v>
      </c>
      <c r="L28" s="52">
        <v>460534</v>
      </c>
      <c r="M28" s="52">
        <v>489716</v>
      </c>
      <c r="N28" s="52">
        <v>466525</v>
      </c>
      <c r="O28" s="52">
        <v>482423</v>
      </c>
      <c r="P28" s="52">
        <v>432561</v>
      </c>
      <c r="Q28" s="52">
        <v>518498</v>
      </c>
      <c r="R28" s="52">
        <v>692292</v>
      </c>
      <c r="S28" s="52">
        <v>714586</v>
      </c>
      <c r="T28" s="52">
        <v>694028</v>
      </c>
      <c r="U28" s="52">
        <v>695519</v>
      </c>
      <c r="V28" s="52">
        <v>775152</v>
      </c>
      <c r="W28" s="52">
        <v>846020</v>
      </c>
      <c r="X28" s="52">
        <v>646571</v>
      </c>
      <c r="Y28" s="52">
        <v>502623</v>
      </c>
      <c r="DA28" s="63" t="s">
        <v>1163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1046946</v>
      </c>
      <c r="D30" s="52">
        <v>1049990</v>
      </c>
      <c r="E30" s="52">
        <v>1061166</v>
      </c>
      <c r="F30" s="52">
        <v>1081888</v>
      </c>
      <c r="G30" s="52">
        <v>1136921</v>
      </c>
      <c r="H30" s="52">
        <v>1223427</v>
      </c>
      <c r="I30" s="52">
        <v>746631</v>
      </c>
      <c r="J30" s="52">
        <v>698428</v>
      </c>
      <c r="K30" s="52">
        <v>827013</v>
      </c>
      <c r="L30" s="52">
        <v>795627</v>
      </c>
      <c r="M30" s="52">
        <v>753655</v>
      </c>
      <c r="N30" s="52">
        <v>727989</v>
      </c>
      <c r="O30" s="52">
        <v>633961</v>
      </c>
      <c r="P30" s="52">
        <v>352064</v>
      </c>
      <c r="Q30" s="52">
        <v>411505</v>
      </c>
      <c r="R30" s="52">
        <v>478911</v>
      </c>
      <c r="S30" s="52">
        <v>545763</v>
      </c>
      <c r="T30" s="52">
        <v>527224</v>
      </c>
      <c r="U30" s="52">
        <v>536332</v>
      </c>
      <c r="V30" s="52">
        <v>497612</v>
      </c>
      <c r="W30" s="52">
        <v>436682</v>
      </c>
      <c r="X30" s="52">
        <v>338893</v>
      </c>
      <c r="Y30" s="52">
        <v>332862</v>
      </c>
      <c r="DA30" s="63" t="s">
        <v>1164</v>
      </c>
    </row>
    <row r="31" spans="1:105" ht="12" customHeight="1" x14ac:dyDescent="0.25">
      <c r="A31" s="109" t="s">
        <v>120</v>
      </c>
      <c r="B31" s="36"/>
      <c r="C31" s="36">
        <v>4378015</v>
      </c>
      <c r="D31" s="36">
        <v>4391365</v>
      </c>
      <c r="E31" s="36">
        <v>4454769</v>
      </c>
      <c r="F31" s="36">
        <v>4600735</v>
      </c>
      <c r="G31" s="36">
        <v>4887425</v>
      </c>
      <c r="H31" s="36">
        <v>5359165</v>
      </c>
      <c r="I31" s="36">
        <v>3469516</v>
      </c>
      <c r="J31" s="36">
        <v>3414771</v>
      </c>
      <c r="K31" s="36">
        <v>4059556</v>
      </c>
      <c r="L31" s="36">
        <v>4017076</v>
      </c>
      <c r="M31" s="36">
        <v>4097222</v>
      </c>
      <c r="N31" s="36">
        <v>4150982</v>
      </c>
      <c r="O31" s="36">
        <v>3876341</v>
      </c>
      <c r="P31" s="36">
        <v>2342569</v>
      </c>
      <c r="Q31" s="36">
        <v>2714792</v>
      </c>
      <c r="R31" s="36">
        <v>3172665</v>
      </c>
      <c r="S31" s="36">
        <v>3517580</v>
      </c>
      <c r="T31" s="36">
        <v>3517287</v>
      </c>
      <c r="U31" s="36">
        <v>3545666</v>
      </c>
      <c r="V31" s="36">
        <v>3436221</v>
      </c>
      <c r="W31" s="36">
        <v>3127285</v>
      </c>
      <c r="X31" s="36">
        <v>2615153</v>
      </c>
      <c r="Y31" s="36">
        <v>2639011</v>
      </c>
      <c r="DA31" s="60" t="s">
        <v>1165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1244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211</v>
      </c>
      <c r="B35" s="52"/>
      <c r="C35" s="52">
        <v>2332497</v>
      </c>
      <c r="D35" s="52">
        <v>1974529</v>
      </c>
      <c r="E35" s="52">
        <v>2171024</v>
      </c>
      <c r="F35" s="52">
        <v>1973636</v>
      </c>
      <c r="G35" s="52">
        <v>1715628</v>
      </c>
      <c r="H35" s="52">
        <v>1472580</v>
      </c>
      <c r="I35" s="52">
        <v>1359635</v>
      </c>
      <c r="J35" s="52">
        <v>1938235</v>
      </c>
      <c r="K35" s="52">
        <v>1928150</v>
      </c>
      <c r="L35" s="52">
        <v>2042311</v>
      </c>
      <c r="M35" s="52">
        <v>2306929</v>
      </c>
      <c r="N35" s="52">
        <v>2878186</v>
      </c>
      <c r="O35" s="52">
        <v>3134652</v>
      </c>
      <c r="P35" s="52">
        <v>1153191</v>
      </c>
      <c r="Q35" s="52">
        <v>1012554</v>
      </c>
      <c r="R35" s="52">
        <v>882475</v>
      </c>
      <c r="S35" s="52">
        <v>1319715</v>
      </c>
      <c r="T35" s="52">
        <v>1292456</v>
      </c>
      <c r="U35" s="52">
        <v>1481514</v>
      </c>
      <c r="V35" s="52">
        <v>1178084</v>
      </c>
      <c r="W35" s="52">
        <v>931491</v>
      </c>
      <c r="X35" s="52">
        <v>1216885</v>
      </c>
      <c r="Y35" s="52">
        <v>1650721</v>
      </c>
      <c r="DA35" s="63" t="s">
        <v>1245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402988</v>
      </c>
      <c r="D37" s="52">
        <v>385599</v>
      </c>
      <c r="E37" s="52">
        <v>350841</v>
      </c>
      <c r="F37" s="52">
        <v>450309</v>
      </c>
      <c r="G37" s="52">
        <v>536600</v>
      </c>
      <c r="H37" s="52">
        <v>374554</v>
      </c>
      <c r="I37" s="52">
        <v>242158</v>
      </c>
      <c r="J37" s="52">
        <v>225123</v>
      </c>
      <c r="K37" s="52">
        <v>365491</v>
      </c>
      <c r="L37" s="52">
        <v>465281</v>
      </c>
      <c r="M37" s="52">
        <v>476281</v>
      </c>
      <c r="N37" s="52">
        <v>585007</v>
      </c>
      <c r="O37" s="52">
        <v>657547</v>
      </c>
      <c r="P37" s="52">
        <v>565133</v>
      </c>
      <c r="Q37" s="52">
        <v>417066</v>
      </c>
      <c r="R37" s="52">
        <v>434270</v>
      </c>
      <c r="S37" s="52">
        <v>408175</v>
      </c>
      <c r="T37" s="52">
        <v>398554</v>
      </c>
      <c r="U37" s="52">
        <v>415283</v>
      </c>
      <c r="V37" s="52">
        <v>457301</v>
      </c>
      <c r="W37" s="52">
        <v>440545</v>
      </c>
      <c r="X37" s="52">
        <v>382267</v>
      </c>
      <c r="Y37" s="52">
        <v>494350</v>
      </c>
      <c r="DA37" s="63" t="s">
        <v>1246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138</v>
      </c>
      <c r="B39" s="52"/>
      <c r="C39" s="52">
        <v>1459839</v>
      </c>
      <c r="D39" s="52">
        <v>1212705</v>
      </c>
      <c r="E39" s="52">
        <v>1356372</v>
      </c>
      <c r="F39" s="52">
        <v>1284525</v>
      </c>
      <c r="G39" s="52">
        <v>1268162</v>
      </c>
      <c r="H39" s="52">
        <v>1275365</v>
      </c>
      <c r="I39" s="52">
        <v>1189068</v>
      </c>
      <c r="J39" s="52">
        <v>1863506</v>
      </c>
      <c r="K39" s="52">
        <v>1692518</v>
      </c>
      <c r="L39" s="52">
        <v>1778225</v>
      </c>
      <c r="M39" s="52">
        <v>1687258</v>
      </c>
      <c r="N39" s="52">
        <v>1907059</v>
      </c>
      <c r="O39" s="52">
        <v>1536166</v>
      </c>
      <c r="P39" s="52">
        <v>481311</v>
      </c>
      <c r="Q39" s="52">
        <v>691130</v>
      </c>
      <c r="R39" s="52">
        <v>1196759</v>
      </c>
      <c r="S39" s="52">
        <v>1636589</v>
      </c>
      <c r="T39" s="52">
        <v>1551753</v>
      </c>
      <c r="U39" s="52">
        <v>1652712</v>
      </c>
      <c r="V39" s="52">
        <v>938185</v>
      </c>
      <c r="W39" s="52">
        <v>1240690</v>
      </c>
      <c r="X39" s="52">
        <v>1399085</v>
      </c>
      <c r="Y39" s="52">
        <v>1741983</v>
      </c>
      <c r="DA39" s="63" t="s">
        <v>1247</v>
      </c>
    </row>
    <row r="40" spans="1:105" ht="12" customHeight="1" x14ac:dyDescent="0.25">
      <c r="A40" s="97" t="s">
        <v>137</v>
      </c>
      <c r="B40" s="52"/>
      <c r="C40" s="52">
        <v>9971</v>
      </c>
      <c r="D40" s="52">
        <v>3493</v>
      </c>
      <c r="E40" s="52">
        <v>12444</v>
      </c>
      <c r="F40" s="52">
        <v>1019</v>
      </c>
      <c r="G40" s="52">
        <v>10069</v>
      </c>
      <c r="H40" s="52">
        <v>14652</v>
      </c>
      <c r="I40" s="52">
        <v>3547</v>
      </c>
      <c r="J40" s="52">
        <v>17233</v>
      </c>
      <c r="K40" s="52">
        <v>13320</v>
      </c>
      <c r="L40" s="52">
        <v>6917</v>
      </c>
      <c r="M40" s="52">
        <v>10793</v>
      </c>
      <c r="N40" s="52">
        <v>14667</v>
      </c>
      <c r="O40" s="52">
        <v>5337</v>
      </c>
      <c r="P40" s="52">
        <v>26207</v>
      </c>
      <c r="Q40" s="52">
        <v>5725</v>
      </c>
      <c r="R40" s="52">
        <v>8691</v>
      </c>
      <c r="S40" s="52">
        <v>11821</v>
      </c>
      <c r="T40" s="52">
        <v>10731</v>
      </c>
      <c r="U40" s="52">
        <v>39111</v>
      </c>
      <c r="V40" s="52">
        <v>26252</v>
      </c>
      <c r="W40" s="52">
        <v>5689</v>
      </c>
      <c r="X40" s="52">
        <v>10650</v>
      </c>
      <c r="Y40" s="52">
        <v>8423</v>
      </c>
      <c r="DA40" s="63" t="s">
        <v>1248</v>
      </c>
    </row>
    <row r="41" spans="1:105" ht="12" customHeight="1" x14ac:dyDescent="0.25">
      <c r="A41" s="97" t="s">
        <v>122</v>
      </c>
      <c r="B41" s="52"/>
      <c r="C41" s="52">
        <v>1321337</v>
      </c>
      <c r="D41" s="52">
        <v>1173519</v>
      </c>
      <c r="E41" s="52">
        <v>1064132</v>
      </c>
      <c r="F41" s="52">
        <v>1308957</v>
      </c>
      <c r="G41" s="52">
        <v>1139144</v>
      </c>
      <c r="H41" s="52">
        <v>1089846</v>
      </c>
      <c r="I41" s="52">
        <v>357705</v>
      </c>
      <c r="J41" s="52">
        <v>394759</v>
      </c>
      <c r="K41" s="52">
        <v>628717</v>
      </c>
      <c r="L41" s="52">
        <v>758905</v>
      </c>
      <c r="M41" s="52">
        <v>1023405</v>
      </c>
      <c r="N41" s="52">
        <v>1091281</v>
      </c>
      <c r="O41" s="52">
        <v>1096390</v>
      </c>
      <c r="P41" s="52">
        <v>454976</v>
      </c>
      <c r="Q41" s="52">
        <v>464489</v>
      </c>
      <c r="R41" s="52">
        <v>366469</v>
      </c>
      <c r="S41" s="52">
        <v>356865</v>
      </c>
      <c r="T41" s="52">
        <v>430670</v>
      </c>
      <c r="U41" s="52">
        <v>441945</v>
      </c>
      <c r="V41" s="52">
        <v>645936</v>
      </c>
      <c r="W41" s="52">
        <v>438878</v>
      </c>
      <c r="X41" s="52">
        <v>398404</v>
      </c>
      <c r="Y41" s="52">
        <v>329659</v>
      </c>
      <c r="DA41" s="63" t="s">
        <v>1249</v>
      </c>
    </row>
    <row r="42" spans="1:105" ht="12" customHeight="1" x14ac:dyDescent="0.25">
      <c r="A42" s="97" t="s">
        <v>121</v>
      </c>
      <c r="B42" s="52"/>
      <c r="C42" s="52">
        <v>455636</v>
      </c>
      <c r="D42" s="52">
        <v>392713</v>
      </c>
      <c r="E42" s="52">
        <v>534869</v>
      </c>
      <c r="F42" s="52">
        <v>408819</v>
      </c>
      <c r="G42" s="52">
        <v>432340</v>
      </c>
      <c r="H42" s="52">
        <v>482345</v>
      </c>
      <c r="I42" s="52">
        <v>382303</v>
      </c>
      <c r="J42" s="52">
        <v>506134</v>
      </c>
      <c r="K42" s="52">
        <v>674874</v>
      </c>
      <c r="L42" s="52">
        <v>549765</v>
      </c>
      <c r="M42" s="52">
        <v>592687</v>
      </c>
      <c r="N42" s="52">
        <v>692018</v>
      </c>
      <c r="O42" s="52">
        <v>1209359</v>
      </c>
      <c r="P42" s="52">
        <v>902144</v>
      </c>
      <c r="Q42" s="52">
        <v>642172</v>
      </c>
      <c r="R42" s="52">
        <v>460175</v>
      </c>
      <c r="S42" s="52">
        <v>422897</v>
      </c>
      <c r="T42" s="52">
        <v>367082</v>
      </c>
      <c r="U42" s="52">
        <v>385711</v>
      </c>
      <c r="V42" s="52">
        <v>665574</v>
      </c>
      <c r="W42" s="52">
        <v>460798</v>
      </c>
      <c r="X42" s="52">
        <v>525220</v>
      </c>
      <c r="Y42" s="52">
        <v>329316</v>
      </c>
      <c r="DA42" s="63" t="s">
        <v>1250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767449</v>
      </c>
      <c r="D44" s="52">
        <v>737141</v>
      </c>
      <c r="E44" s="52">
        <v>798864</v>
      </c>
      <c r="F44" s="52">
        <v>929037</v>
      </c>
      <c r="G44" s="52">
        <v>785968</v>
      </c>
      <c r="H44" s="52">
        <v>740754</v>
      </c>
      <c r="I44" s="52">
        <v>371915</v>
      </c>
      <c r="J44" s="52">
        <v>389894</v>
      </c>
      <c r="K44" s="52">
        <v>528853</v>
      </c>
      <c r="L44" s="52">
        <v>491714</v>
      </c>
      <c r="M44" s="52">
        <v>567215</v>
      </c>
      <c r="N44" s="52">
        <v>575540</v>
      </c>
      <c r="O44" s="52">
        <v>595394</v>
      </c>
      <c r="P44" s="52">
        <v>306491</v>
      </c>
      <c r="Q44" s="52">
        <v>333346</v>
      </c>
      <c r="R44" s="52">
        <v>329476</v>
      </c>
      <c r="S44" s="52">
        <v>388151</v>
      </c>
      <c r="T44" s="52">
        <v>393535</v>
      </c>
      <c r="U44" s="52">
        <v>415268</v>
      </c>
      <c r="V44" s="52">
        <v>377582</v>
      </c>
      <c r="W44" s="52">
        <v>283293</v>
      </c>
      <c r="X44" s="52">
        <v>194272</v>
      </c>
      <c r="Y44" s="52">
        <v>227197</v>
      </c>
      <c r="DA44" s="63" t="s">
        <v>1251</v>
      </c>
    </row>
    <row r="45" spans="1:105" ht="12" customHeight="1" x14ac:dyDescent="0.25">
      <c r="A45" s="109" t="s">
        <v>120</v>
      </c>
      <c r="B45" s="36"/>
      <c r="C45" s="36">
        <v>4262049</v>
      </c>
      <c r="D45" s="36">
        <v>3824323</v>
      </c>
      <c r="E45" s="36">
        <v>3982180</v>
      </c>
      <c r="F45" s="36">
        <v>4043456</v>
      </c>
      <c r="G45" s="36">
        <v>4248557</v>
      </c>
      <c r="H45" s="36">
        <v>4619056</v>
      </c>
      <c r="I45" s="36">
        <v>2348966</v>
      </c>
      <c r="J45" s="36">
        <v>2798327</v>
      </c>
      <c r="K45" s="36">
        <v>3262816</v>
      </c>
      <c r="L45" s="36">
        <v>3266353</v>
      </c>
      <c r="M45" s="36">
        <v>3422866</v>
      </c>
      <c r="N45" s="36">
        <v>3867993</v>
      </c>
      <c r="O45" s="36">
        <v>4047648</v>
      </c>
      <c r="P45" s="36">
        <v>2408673</v>
      </c>
      <c r="Q45" s="36">
        <v>2434840</v>
      </c>
      <c r="R45" s="36">
        <v>2575076</v>
      </c>
      <c r="S45" s="36">
        <v>3008351</v>
      </c>
      <c r="T45" s="36">
        <v>3062068</v>
      </c>
      <c r="U45" s="36">
        <v>3231598</v>
      </c>
      <c r="V45" s="36">
        <v>2888378</v>
      </c>
      <c r="W45" s="36">
        <v>2378986</v>
      </c>
      <c r="X45" s="36">
        <v>2177854</v>
      </c>
      <c r="Y45" s="36">
        <v>2603033</v>
      </c>
      <c r="DA45" s="60" t="s">
        <v>1252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1331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211</v>
      </c>
      <c r="B49" s="52"/>
      <c r="C49" s="52">
        <v>800855</v>
      </c>
      <c r="D49" s="52">
        <v>709492</v>
      </c>
      <c r="E49" s="52">
        <v>794861</v>
      </c>
      <c r="F49" s="52">
        <v>715485</v>
      </c>
      <c r="G49" s="52">
        <v>564816</v>
      </c>
      <c r="H49" s="52">
        <v>537144</v>
      </c>
      <c r="I49" s="52">
        <v>483127</v>
      </c>
      <c r="J49" s="52">
        <v>754040</v>
      </c>
      <c r="K49" s="52">
        <v>657544</v>
      </c>
      <c r="L49" s="52">
        <v>663477</v>
      </c>
      <c r="M49" s="52">
        <v>704592</v>
      </c>
      <c r="N49" s="52">
        <v>822151</v>
      </c>
      <c r="O49" s="52">
        <v>892190</v>
      </c>
      <c r="P49" s="52">
        <v>602180</v>
      </c>
      <c r="Q49" s="52">
        <v>481060</v>
      </c>
      <c r="R49" s="52">
        <v>329443</v>
      </c>
      <c r="S49" s="52">
        <v>431428</v>
      </c>
      <c r="T49" s="52">
        <v>421030</v>
      </c>
      <c r="U49" s="52">
        <v>470966</v>
      </c>
      <c r="V49" s="52">
        <v>378662</v>
      </c>
      <c r="W49" s="52">
        <v>287983</v>
      </c>
      <c r="X49" s="52">
        <v>368251</v>
      </c>
      <c r="Y49" s="52">
        <v>557193</v>
      </c>
      <c r="DA49" s="63" t="s">
        <v>1332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49904</v>
      </c>
      <c r="D51" s="52">
        <v>38109</v>
      </c>
      <c r="E51" s="52">
        <v>61133</v>
      </c>
      <c r="F51" s="52">
        <v>80459</v>
      </c>
      <c r="G51" s="52">
        <v>65480</v>
      </c>
      <c r="H51" s="52">
        <v>42537</v>
      </c>
      <c r="I51" s="52">
        <v>42952</v>
      </c>
      <c r="J51" s="52">
        <v>54494</v>
      </c>
      <c r="K51" s="52">
        <v>82639</v>
      </c>
      <c r="L51" s="52">
        <v>73299</v>
      </c>
      <c r="M51" s="52">
        <v>76952</v>
      </c>
      <c r="N51" s="52">
        <v>115941</v>
      </c>
      <c r="O51" s="52">
        <v>86813</v>
      </c>
      <c r="P51" s="52">
        <v>21241</v>
      </c>
      <c r="Q51" s="52">
        <v>11504</v>
      </c>
      <c r="R51" s="52">
        <v>21751</v>
      </c>
      <c r="S51" s="52">
        <v>29893</v>
      </c>
      <c r="T51" s="52">
        <v>23925</v>
      </c>
      <c r="U51" s="52">
        <v>33843</v>
      </c>
      <c r="V51" s="52">
        <v>33735</v>
      </c>
      <c r="W51" s="52">
        <v>29244</v>
      </c>
      <c r="X51" s="52">
        <v>29600</v>
      </c>
      <c r="Y51" s="52">
        <v>78602</v>
      </c>
      <c r="DA51" s="63" t="s">
        <v>1333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138</v>
      </c>
      <c r="B53" s="52"/>
      <c r="C53" s="52">
        <v>334549</v>
      </c>
      <c r="D53" s="52">
        <v>279144</v>
      </c>
      <c r="E53" s="52">
        <v>306110</v>
      </c>
      <c r="F53" s="52">
        <v>233412</v>
      </c>
      <c r="G53" s="52">
        <v>251113</v>
      </c>
      <c r="H53" s="52">
        <v>265691</v>
      </c>
      <c r="I53" s="52">
        <v>290306</v>
      </c>
      <c r="J53" s="52">
        <v>480637</v>
      </c>
      <c r="K53" s="52">
        <v>359684</v>
      </c>
      <c r="L53" s="52">
        <v>380328</v>
      </c>
      <c r="M53" s="52">
        <v>327602</v>
      </c>
      <c r="N53" s="52">
        <v>394564</v>
      </c>
      <c r="O53" s="52">
        <v>311327</v>
      </c>
      <c r="P53" s="52">
        <v>83327</v>
      </c>
      <c r="Q53" s="52">
        <v>127938</v>
      </c>
      <c r="R53" s="52">
        <v>160720</v>
      </c>
      <c r="S53" s="52">
        <v>287672</v>
      </c>
      <c r="T53" s="52">
        <v>292273</v>
      </c>
      <c r="U53" s="52">
        <v>321219</v>
      </c>
      <c r="V53" s="52">
        <v>134147</v>
      </c>
      <c r="W53" s="52">
        <v>147893</v>
      </c>
      <c r="X53" s="52">
        <v>218043</v>
      </c>
      <c r="Y53" s="52">
        <v>412334</v>
      </c>
      <c r="DA53" s="63" t="s">
        <v>1334</v>
      </c>
    </row>
    <row r="54" spans="1:105" ht="12" customHeight="1" x14ac:dyDescent="0.25">
      <c r="A54" s="108" t="s">
        <v>137</v>
      </c>
      <c r="B54" s="52"/>
      <c r="C54" s="52">
        <v>2464</v>
      </c>
      <c r="D54" s="52">
        <v>910</v>
      </c>
      <c r="E54" s="52">
        <v>3057</v>
      </c>
      <c r="F54" s="52">
        <v>96</v>
      </c>
      <c r="G54" s="52">
        <v>2317</v>
      </c>
      <c r="H54" s="52">
        <v>3844</v>
      </c>
      <c r="I54" s="52">
        <v>613</v>
      </c>
      <c r="J54" s="52">
        <v>4676</v>
      </c>
      <c r="K54" s="52">
        <v>2991</v>
      </c>
      <c r="L54" s="52">
        <v>1691</v>
      </c>
      <c r="M54" s="52">
        <v>2445</v>
      </c>
      <c r="N54" s="52">
        <v>3039</v>
      </c>
      <c r="O54" s="52">
        <v>1021</v>
      </c>
      <c r="P54" s="52">
        <v>6688</v>
      </c>
      <c r="Q54" s="52">
        <v>1057</v>
      </c>
      <c r="R54" s="52">
        <v>1376</v>
      </c>
      <c r="S54" s="52">
        <v>2446</v>
      </c>
      <c r="T54" s="52">
        <v>1918</v>
      </c>
      <c r="U54" s="52">
        <v>7616</v>
      </c>
      <c r="V54" s="52">
        <v>3216</v>
      </c>
      <c r="W54" s="52">
        <v>371</v>
      </c>
      <c r="X54" s="52">
        <v>859</v>
      </c>
      <c r="Y54" s="52">
        <v>1453</v>
      </c>
      <c r="DA54" s="63" t="s">
        <v>1335</v>
      </c>
    </row>
    <row r="55" spans="1:105" ht="12" customHeight="1" x14ac:dyDescent="0.25">
      <c r="A55" s="108" t="s">
        <v>122</v>
      </c>
      <c r="B55" s="52"/>
      <c r="C55" s="52">
        <v>342825</v>
      </c>
      <c r="D55" s="52">
        <v>325366</v>
      </c>
      <c r="E55" s="52">
        <v>336636</v>
      </c>
      <c r="F55" s="52">
        <v>363461</v>
      </c>
      <c r="G55" s="52">
        <v>229497</v>
      </c>
      <c r="H55" s="52">
        <v>188071</v>
      </c>
      <c r="I55" s="52">
        <v>104710</v>
      </c>
      <c r="J55" s="52">
        <v>128842</v>
      </c>
      <c r="K55" s="52">
        <v>146777</v>
      </c>
      <c r="L55" s="52">
        <v>171349</v>
      </c>
      <c r="M55" s="52">
        <v>241556</v>
      </c>
      <c r="N55" s="52">
        <v>261582</v>
      </c>
      <c r="O55" s="52">
        <v>280701</v>
      </c>
      <c r="P55" s="52">
        <v>156330</v>
      </c>
      <c r="Q55" s="52">
        <v>157301</v>
      </c>
      <c r="R55" s="52">
        <v>80377</v>
      </c>
      <c r="S55" s="52">
        <v>66299</v>
      </c>
      <c r="T55" s="52">
        <v>68071</v>
      </c>
      <c r="U55" s="52">
        <v>73741</v>
      </c>
      <c r="V55" s="52">
        <v>118751</v>
      </c>
      <c r="W55" s="52">
        <v>69885</v>
      </c>
      <c r="X55" s="52">
        <v>58367</v>
      </c>
      <c r="Y55" s="52">
        <v>71021</v>
      </c>
      <c r="DA55" s="63" t="s">
        <v>1336</v>
      </c>
    </row>
    <row r="56" spans="1:105" ht="12" customHeight="1" x14ac:dyDescent="0.25">
      <c r="A56" s="108" t="s">
        <v>121</v>
      </c>
      <c r="B56" s="52"/>
      <c r="C56" s="52">
        <v>121017</v>
      </c>
      <c r="D56" s="52">
        <v>104072</v>
      </c>
      <c r="E56" s="52">
        <v>149058</v>
      </c>
      <c r="F56" s="52">
        <v>118516</v>
      </c>
      <c r="G56" s="52">
        <v>81889</v>
      </c>
      <c r="H56" s="52">
        <v>79538</v>
      </c>
      <c r="I56" s="52">
        <v>87498</v>
      </c>
      <c r="J56" s="52">
        <v>139885</v>
      </c>
      <c r="K56" s="52">
        <v>148092</v>
      </c>
      <c r="L56" s="52">
        <v>110109</v>
      </c>
      <c r="M56" s="52">
        <v>132989</v>
      </c>
      <c r="N56" s="52">
        <v>162966</v>
      </c>
      <c r="O56" s="52">
        <v>299141</v>
      </c>
      <c r="P56" s="52">
        <v>355835</v>
      </c>
      <c r="Q56" s="52">
        <v>194764</v>
      </c>
      <c r="R56" s="52">
        <v>86970</v>
      </c>
      <c r="S56" s="52">
        <v>75011</v>
      </c>
      <c r="T56" s="52">
        <v>58768</v>
      </c>
      <c r="U56" s="52">
        <v>68390</v>
      </c>
      <c r="V56" s="52">
        <v>122548</v>
      </c>
      <c r="W56" s="52">
        <v>69834</v>
      </c>
      <c r="X56" s="52">
        <v>90982</v>
      </c>
      <c r="Y56" s="52">
        <v>72385</v>
      </c>
      <c r="DA56" s="63" t="s">
        <v>1337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117801</v>
      </c>
      <c r="D58" s="52">
        <v>108246</v>
      </c>
      <c r="E58" s="52">
        <v>134211</v>
      </c>
      <c r="F58" s="52">
        <v>135126</v>
      </c>
      <c r="G58" s="52">
        <v>86554</v>
      </c>
      <c r="H58" s="52">
        <v>66171</v>
      </c>
      <c r="I58" s="52">
        <v>68932</v>
      </c>
      <c r="J58" s="52">
        <v>95459</v>
      </c>
      <c r="K58" s="52">
        <v>104765</v>
      </c>
      <c r="L58" s="52">
        <v>97264</v>
      </c>
      <c r="M58" s="52">
        <v>109768</v>
      </c>
      <c r="N58" s="52">
        <v>116792</v>
      </c>
      <c r="O58" s="52">
        <v>124830</v>
      </c>
      <c r="P58" s="52">
        <v>59626</v>
      </c>
      <c r="Q58" s="52">
        <v>61394</v>
      </c>
      <c r="R58" s="52">
        <v>41121</v>
      </c>
      <c r="S58" s="52">
        <v>45810</v>
      </c>
      <c r="T58" s="52">
        <v>42721</v>
      </c>
      <c r="U58" s="52">
        <v>53749</v>
      </c>
      <c r="V58" s="52">
        <v>50086</v>
      </c>
      <c r="W58" s="52">
        <v>34622</v>
      </c>
      <c r="X58" s="52">
        <v>33385</v>
      </c>
      <c r="Y58" s="52">
        <v>38690</v>
      </c>
      <c r="DA58" s="63" t="s">
        <v>1338</v>
      </c>
    </row>
    <row r="59" spans="1:105" ht="12" customHeight="1" x14ac:dyDescent="0.25">
      <c r="A59" s="115" t="s">
        <v>120</v>
      </c>
      <c r="B59" s="36"/>
      <c r="C59" s="36">
        <v>683054</v>
      </c>
      <c r="D59" s="36">
        <v>601246</v>
      </c>
      <c r="E59" s="36">
        <v>660650</v>
      </c>
      <c r="F59" s="36">
        <v>580359</v>
      </c>
      <c r="G59" s="36">
        <v>478262</v>
      </c>
      <c r="H59" s="36">
        <v>470973</v>
      </c>
      <c r="I59" s="36">
        <v>414195</v>
      </c>
      <c r="J59" s="36">
        <v>658581</v>
      </c>
      <c r="K59" s="36">
        <v>552779</v>
      </c>
      <c r="L59" s="36">
        <v>566213</v>
      </c>
      <c r="M59" s="36">
        <v>594824</v>
      </c>
      <c r="N59" s="36">
        <v>705359</v>
      </c>
      <c r="O59" s="36">
        <v>767360</v>
      </c>
      <c r="P59" s="36">
        <v>542554</v>
      </c>
      <c r="Q59" s="36">
        <v>419666</v>
      </c>
      <c r="R59" s="36">
        <v>288322</v>
      </c>
      <c r="S59" s="36">
        <v>385618</v>
      </c>
      <c r="T59" s="36">
        <v>378309</v>
      </c>
      <c r="U59" s="36">
        <v>417217</v>
      </c>
      <c r="V59" s="36">
        <v>328576</v>
      </c>
      <c r="W59" s="36">
        <v>253361</v>
      </c>
      <c r="X59" s="36">
        <v>334866</v>
      </c>
      <c r="Y59" s="36">
        <v>518503</v>
      </c>
      <c r="DA59" s="60" t="s">
        <v>1339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1418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211</v>
      </c>
      <c r="B63" s="52"/>
      <c r="C63" s="52">
        <v>1531642</v>
      </c>
      <c r="D63" s="52">
        <v>1265037</v>
      </c>
      <c r="E63" s="52">
        <v>1376163</v>
      </c>
      <c r="F63" s="52">
        <v>1258151</v>
      </c>
      <c r="G63" s="52">
        <v>1150812</v>
      </c>
      <c r="H63" s="52">
        <v>935436</v>
      </c>
      <c r="I63" s="52">
        <v>876508</v>
      </c>
      <c r="J63" s="52">
        <v>1184195</v>
      </c>
      <c r="K63" s="52">
        <v>1270606</v>
      </c>
      <c r="L63" s="52">
        <v>1378834</v>
      </c>
      <c r="M63" s="52">
        <v>1602337</v>
      </c>
      <c r="N63" s="52">
        <v>2056035</v>
      </c>
      <c r="O63" s="52">
        <v>2242462</v>
      </c>
      <c r="P63" s="52">
        <v>551011</v>
      </c>
      <c r="Q63" s="52">
        <v>531494</v>
      </c>
      <c r="R63" s="52">
        <v>553032</v>
      </c>
      <c r="S63" s="52">
        <v>888287</v>
      </c>
      <c r="T63" s="52">
        <v>871426</v>
      </c>
      <c r="U63" s="52">
        <v>1010548</v>
      </c>
      <c r="V63" s="52">
        <v>799422</v>
      </c>
      <c r="W63" s="52">
        <v>643508</v>
      </c>
      <c r="X63" s="52">
        <v>848634</v>
      </c>
      <c r="Y63" s="52">
        <v>1093528</v>
      </c>
      <c r="DA63" s="63" t="s">
        <v>1419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353084</v>
      </c>
      <c r="D65" s="52">
        <v>347490</v>
      </c>
      <c r="E65" s="52">
        <v>289708</v>
      </c>
      <c r="F65" s="52">
        <v>369850</v>
      </c>
      <c r="G65" s="52">
        <v>471120</v>
      </c>
      <c r="H65" s="52">
        <v>332017</v>
      </c>
      <c r="I65" s="52">
        <v>199206</v>
      </c>
      <c r="J65" s="52">
        <v>170629</v>
      </c>
      <c r="K65" s="52">
        <v>282852</v>
      </c>
      <c r="L65" s="52">
        <v>391982</v>
      </c>
      <c r="M65" s="52">
        <v>399329</v>
      </c>
      <c r="N65" s="52">
        <v>469066</v>
      </c>
      <c r="O65" s="52">
        <v>570734</v>
      </c>
      <c r="P65" s="52">
        <v>543892</v>
      </c>
      <c r="Q65" s="52">
        <v>405562</v>
      </c>
      <c r="R65" s="52">
        <v>412519</v>
      </c>
      <c r="S65" s="52">
        <v>378282</v>
      </c>
      <c r="T65" s="52">
        <v>374629</v>
      </c>
      <c r="U65" s="52">
        <v>381440</v>
      </c>
      <c r="V65" s="52">
        <v>423566</v>
      </c>
      <c r="W65" s="52">
        <v>411301</v>
      </c>
      <c r="X65" s="52">
        <v>352667</v>
      </c>
      <c r="Y65" s="52">
        <v>415748</v>
      </c>
      <c r="DA65" s="63" t="s">
        <v>1420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1125290</v>
      </c>
      <c r="D67" s="52">
        <f t="shared" si="0"/>
        <v>933561</v>
      </c>
      <c r="E67" s="52">
        <f t="shared" si="0"/>
        <v>1050262</v>
      </c>
      <c r="F67" s="52">
        <f t="shared" si="0"/>
        <v>1051113</v>
      </c>
      <c r="G67" s="52">
        <f t="shared" si="0"/>
        <v>1017049</v>
      </c>
      <c r="H67" s="52">
        <f t="shared" si="0"/>
        <v>1009674</v>
      </c>
      <c r="I67" s="52">
        <f t="shared" si="0"/>
        <v>898762</v>
      </c>
      <c r="J67" s="52">
        <f t="shared" si="0"/>
        <v>1382869</v>
      </c>
      <c r="K67" s="52">
        <f t="shared" si="0"/>
        <v>1332834</v>
      </c>
      <c r="L67" s="52">
        <f t="shared" si="0"/>
        <v>1397897</v>
      </c>
      <c r="M67" s="52">
        <f t="shared" si="0"/>
        <v>1359656</v>
      </c>
      <c r="N67" s="52">
        <f t="shared" si="0"/>
        <v>1512495</v>
      </c>
      <c r="O67" s="52">
        <f t="shared" si="0"/>
        <v>1224839</v>
      </c>
      <c r="P67" s="52">
        <f t="shared" si="0"/>
        <v>397984</v>
      </c>
      <c r="Q67" s="52">
        <f t="shared" si="0"/>
        <v>563192</v>
      </c>
      <c r="R67" s="52">
        <f t="shared" ref="R67:V67" si="1">R39-R53</f>
        <v>1036039</v>
      </c>
      <c r="S67" s="52">
        <f t="shared" si="1"/>
        <v>1348917</v>
      </c>
      <c r="T67" s="52">
        <f t="shared" si="1"/>
        <v>1259480</v>
      </c>
      <c r="U67" s="52">
        <f t="shared" si="1"/>
        <v>1331493</v>
      </c>
      <c r="V67" s="52">
        <f t="shared" si="1"/>
        <v>804038</v>
      </c>
      <c r="W67" s="52">
        <f t="shared" ref="W67:Y67" si="2">W39-W53</f>
        <v>1092797</v>
      </c>
      <c r="X67" s="52">
        <f t="shared" si="2"/>
        <v>1181042</v>
      </c>
      <c r="Y67" s="52">
        <f t="shared" si="2"/>
        <v>1329649</v>
      </c>
      <c r="DA67" s="63" t="s">
        <v>1421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7507</v>
      </c>
      <c r="D68" s="52">
        <f t="shared" si="3"/>
        <v>2583</v>
      </c>
      <c r="E68" s="52">
        <f t="shared" si="3"/>
        <v>9387</v>
      </c>
      <c r="F68" s="52">
        <f t="shared" si="3"/>
        <v>923</v>
      </c>
      <c r="G68" s="52">
        <f t="shared" si="3"/>
        <v>7752</v>
      </c>
      <c r="H68" s="52">
        <f t="shared" si="3"/>
        <v>10808</v>
      </c>
      <c r="I68" s="52">
        <f t="shared" si="3"/>
        <v>2934</v>
      </c>
      <c r="J68" s="52">
        <f t="shared" si="3"/>
        <v>12557</v>
      </c>
      <c r="K68" s="52">
        <f t="shared" si="3"/>
        <v>10329</v>
      </c>
      <c r="L68" s="52">
        <f t="shared" si="3"/>
        <v>5226</v>
      </c>
      <c r="M68" s="52">
        <f t="shared" si="3"/>
        <v>8348</v>
      </c>
      <c r="N68" s="52">
        <f t="shared" si="3"/>
        <v>11628</v>
      </c>
      <c r="O68" s="52">
        <f t="shared" si="3"/>
        <v>4316</v>
      </c>
      <c r="P68" s="52">
        <f t="shared" si="3"/>
        <v>19519</v>
      </c>
      <c r="Q68" s="52">
        <f t="shared" si="3"/>
        <v>4668</v>
      </c>
      <c r="R68" s="52">
        <f t="shared" ref="R68:V68" si="4">R40-R54</f>
        <v>7315</v>
      </c>
      <c r="S68" s="52">
        <f t="shared" si="4"/>
        <v>9375</v>
      </c>
      <c r="T68" s="52">
        <f t="shared" si="4"/>
        <v>8813</v>
      </c>
      <c r="U68" s="52">
        <f t="shared" si="4"/>
        <v>31495</v>
      </c>
      <c r="V68" s="52">
        <f t="shared" si="4"/>
        <v>23036</v>
      </c>
      <c r="W68" s="52">
        <f t="shared" ref="W68:Y68" si="5">W40-W54</f>
        <v>5318</v>
      </c>
      <c r="X68" s="52">
        <f t="shared" si="5"/>
        <v>9791</v>
      </c>
      <c r="Y68" s="52">
        <f t="shared" si="5"/>
        <v>6970</v>
      </c>
      <c r="DA68" s="63" t="s">
        <v>1422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978512</v>
      </c>
      <c r="D69" s="52">
        <f t="shared" si="6"/>
        <v>848153</v>
      </c>
      <c r="E69" s="52">
        <f t="shared" si="6"/>
        <v>727496</v>
      </c>
      <c r="F69" s="52">
        <f t="shared" si="6"/>
        <v>945496</v>
      </c>
      <c r="G69" s="52">
        <f t="shared" si="6"/>
        <v>909647</v>
      </c>
      <c r="H69" s="52">
        <f t="shared" si="6"/>
        <v>901775</v>
      </c>
      <c r="I69" s="52">
        <f t="shared" si="6"/>
        <v>252995</v>
      </c>
      <c r="J69" s="52">
        <f t="shared" si="6"/>
        <v>265917</v>
      </c>
      <c r="K69" s="52">
        <f t="shared" si="6"/>
        <v>481940</v>
      </c>
      <c r="L69" s="52">
        <f t="shared" si="6"/>
        <v>587556</v>
      </c>
      <c r="M69" s="52">
        <f t="shared" si="6"/>
        <v>781849</v>
      </c>
      <c r="N69" s="52">
        <f t="shared" si="6"/>
        <v>829699</v>
      </c>
      <c r="O69" s="52">
        <f t="shared" si="6"/>
        <v>815689</v>
      </c>
      <c r="P69" s="52">
        <f t="shared" si="6"/>
        <v>298646</v>
      </c>
      <c r="Q69" s="52">
        <f t="shared" si="6"/>
        <v>307188</v>
      </c>
      <c r="R69" s="52">
        <f t="shared" ref="R69:V69" si="7">R41-R55</f>
        <v>286092</v>
      </c>
      <c r="S69" s="52">
        <f t="shared" si="7"/>
        <v>290566</v>
      </c>
      <c r="T69" s="52">
        <f t="shared" si="7"/>
        <v>362599</v>
      </c>
      <c r="U69" s="52">
        <f t="shared" si="7"/>
        <v>368204</v>
      </c>
      <c r="V69" s="52">
        <f t="shared" si="7"/>
        <v>527185</v>
      </c>
      <c r="W69" s="52">
        <f t="shared" ref="W69:Y69" si="8">W41-W55</f>
        <v>368993</v>
      </c>
      <c r="X69" s="52">
        <f t="shared" si="8"/>
        <v>340037</v>
      </c>
      <c r="Y69" s="52">
        <f t="shared" si="8"/>
        <v>258638</v>
      </c>
      <c r="DA69" s="63" t="s">
        <v>1423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334619</v>
      </c>
      <c r="D70" s="52">
        <f t="shared" si="9"/>
        <v>288641</v>
      </c>
      <c r="E70" s="52">
        <f t="shared" si="9"/>
        <v>385811</v>
      </c>
      <c r="F70" s="52">
        <f t="shared" si="9"/>
        <v>290303</v>
      </c>
      <c r="G70" s="52">
        <f t="shared" si="9"/>
        <v>350451</v>
      </c>
      <c r="H70" s="52">
        <f t="shared" si="9"/>
        <v>402807</v>
      </c>
      <c r="I70" s="52">
        <f t="shared" si="9"/>
        <v>294805</v>
      </c>
      <c r="J70" s="52">
        <f t="shared" si="9"/>
        <v>366249</v>
      </c>
      <c r="K70" s="52">
        <f t="shared" si="9"/>
        <v>526782</v>
      </c>
      <c r="L70" s="52">
        <f t="shared" si="9"/>
        <v>439656</v>
      </c>
      <c r="M70" s="52">
        <f t="shared" si="9"/>
        <v>459698</v>
      </c>
      <c r="N70" s="52">
        <f t="shared" si="9"/>
        <v>529052</v>
      </c>
      <c r="O70" s="52">
        <f t="shared" si="9"/>
        <v>910218</v>
      </c>
      <c r="P70" s="52">
        <f t="shared" si="9"/>
        <v>546309</v>
      </c>
      <c r="Q70" s="52">
        <f t="shared" si="9"/>
        <v>447408</v>
      </c>
      <c r="R70" s="52">
        <f t="shared" ref="R70:V70" si="10">R42-R56</f>
        <v>373205</v>
      </c>
      <c r="S70" s="52">
        <f t="shared" si="10"/>
        <v>347886</v>
      </c>
      <c r="T70" s="52">
        <f t="shared" si="10"/>
        <v>308314</v>
      </c>
      <c r="U70" s="52">
        <f t="shared" si="10"/>
        <v>317321</v>
      </c>
      <c r="V70" s="52">
        <f t="shared" si="10"/>
        <v>543026</v>
      </c>
      <c r="W70" s="52">
        <f t="shared" ref="W70:Y70" si="11">W42-W56</f>
        <v>390964</v>
      </c>
      <c r="X70" s="52">
        <f t="shared" si="11"/>
        <v>434238</v>
      </c>
      <c r="Y70" s="52">
        <f t="shared" si="11"/>
        <v>256931</v>
      </c>
      <c r="DA70" s="63" t="s">
        <v>1424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649648</v>
      </c>
      <c r="D72" s="52">
        <v>628895</v>
      </c>
      <c r="E72" s="52">
        <v>664653</v>
      </c>
      <c r="F72" s="52">
        <v>793911</v>
      </c>
      <c r="G72" s="52">
        <v>699414</v>
      </c>
      <c r="H72" s="52">
        <v>674583</v>
      </c>
      <c r="I72" s="52">
        <v>302983</v>
      </c>
      <c r="J72" s="52">
        <v>294435</v>
      </c>
      <c r="K72" s="52">
        <v>424088</v>
      </c>
      <c r="L72" s="52">
        <v>394450</v>
      </c>
      <c r="M72" s="52">
        <v>457447</v>
      </c>
      <c r="N72" s="52">
        <v>458748</v>
      </c>
      <c r="O72" s="52">
        <v>470564</v>
      </c>
      <c r="P72" s="52">
        <v>246865</v>
      </c>
      <c r="Q72" s="52">
        <v>271952</v>
      </c>
      <c r="R72" s="52">
        <v>288355</v>
      </c>
      <c r="S72" s="52">
        <v>342341</v>
      </c>
      <c r="T72" s="52">
        <v>350814</v>
      </c>
      <c r="U72" s="52">
        <v>361519</v>
      </c>
      <c r="V72" s="52">
        <v>327496</v>
      </c>
      <c r="W72" s="52">
        <v>248671</v>
      </c>
      <c r="X72" s="52">
        <v>160887</v>
      </c>
      <c r="Y72" s="52">
        <v>188507</v>
      </c>
      <c r="DA72" s="63" t="s">
        <v>1425</v>
      </c>
    </row>
    <row r="73" spans="1:105" ht="12" customHeight="1" x14ac:dyDescent="0.25">
      <c r="A73" s="115" t="s">
        <v>120</v>
      </c>
      <c r="B73" s="36"/>
      <c r="C73" s="36">
        <v>3578995</v>
      </c>
      <c r="D73" s="36">
        <v>3223077</v>
      </c>
      <c r="E73" s="36">
        <v>3321530</v>
      </c>
      <c r="F73" s="36">
        <v>3463097</v>
      </c>
      <c r="G73" s="36">
        <v>3770295</v>
      </c>
      <c r="H73" s="36">
        <v>4148083</v>
      </c>
      <c r="I73" s="36">
        <v>1934771</v>
      </c>
      <c r="J73" s="36">
        <v>2139746</v>
      </c>
      <c r="K73" s="36">
        <v>2710037</v>
      </c>
      <c r="L73" s="36">
        <v>2700140</v>
      </c>
      <c r="M73" s="36">
        <v>2828042</v>
      </c>
      <c r="N73" s="36">
        <v>3162634</v>
      </c>
      <c r="O73" s="36">
        <v>3280288</v>
      </c>
      <c r="P73" s="36">
        <v>1866119</v>
      </c>
      <c r="Q73" s="36">
        <v>2015174</v>
      </c>
      <c r="R73" s="36">
        <v>2286754</v>
      </c>
      <c r="S73" s="36">
        <v>2622733</v>
      </c>
      <c r="T73" s="36">
        <v>2683759</v>
      </c>
      <c r="U73" s="36">
        <v>2814381</v>
      </c>
      <c r="V73" s="36">
        <v>2559802</v>
      </c>
      <c r="W73" s="36">
        <v>2125625</v>
      </c>
      <c r="X73" s="36">
        <v>1842988</v>
      </c>
      <c r="Y73" s="36">
        <v>2084530</v>
      </c>
      <c r="DA73" s="60" t="s">
        <v>1426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1505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X78" s="128">
        <f>RES_hhdet_numvin!X44</f>
        <v>0</v>
      </c>
      <c r="Y78" s="128">
        <f>RES_hhdet_numvin!Y44</f>
        <v>0</v>
      </c>
      <c r="DA78" s="133"/>
    </row>
    <row r="79" spans="1:105" ht="12" customHeight="1" x14ac:dyDescent="0.25">
      <c r="A79" s="97" t="s">
        <v>211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341116</v>
      </c>
      <c r="K79" s="52">
        <f>RES_hhdet_numvin!K45</f>
        <v>635487</v>
      </c>
      <c r="L79" s="52">
        <f>RES_hhdet_numvin!L45</f>
        <v>943244</v>
      </c>
      <c r="M79" s="52">
        <f>RES_hhdet_numvin!M45</f>
        <v>1295015</v>
      </c>
      <c r="N79" s="52">
        <f>RES_hhdet_numvin!N45</f>
        <v>1886001</v>
      </c>
      <c r="O79" s="52">
        <f>RES_hhdet_numvin!O45</f>
        <v>2290713</v>
      </c>
      <c r="P79" s="52">
        <f>RES_hhdet_numvin!P45</f>
        <v>947900</v>
      </c>
      <c r="Q79" s="52">
        <f>RES_hhdet_numvin!Q45</f>
        <v>885244</v>
      </c>
      <c r="R79" s="52">
        <f>RES_hhdet_numvin!R45</f>
        <v>807476</v>
      </c>
      <c r="S79" s="52">
        <f>RES_hhdet_numvin!S45</f>
        <v>1248933</v>
      </c>
      <c r="T79" s="52">
        <f>RES_hhdet_numvin!T45</f>
        <v>1252723</v>
      </c>
      <c r="U79" s="52">
        <f>RES_hhdet_numvin!U45</f>
        <v>1457840</v>
      </c>
      <c r="V79" s="52">
        <f>RES_hhdet_numvin!V45</f>
        <v>1169517</v>
      </c>
      <c r="W79" s="52">
        <f>RES_hhdet_numvin!W45</f>
        <v>929462</v>
      </c>
      <c r="X79" s="52">
        <f>RES_hhdet_numvin!X45</f>
        <v>1216609</v>
      </c>
      <c r="Y79" s="52">
        <f>RES_hhdet_numvin!Y45</f>
        <v>1650721</v>
      </c>
      <c r="DA79" s="63" t="s">
        <v>1506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X80" s="138">
        <f>RES_hhdet_numvin!X46</f>
        <v>0</v>
      </c>
      <c r="Y80" s="138">
        <f>RES_hhdet_numvin!Y46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X81" s="150">
        <f>RES_hhdet_numvin!X47</f>
        <v>0</v>
      </c>
      <c r="Y81" s="150">
        <f>RES_hhdet_numvin!Y47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129765</v>
      </c>
      <c r="S82" s="138">
        <f>RES_hhdet_numvin!S48</f>
        <v>214922</v>
      </c>
      <c r="T82" s="138">
        <f>RES_hhdet_numvin!T48</f>
        <v>282812</v>
      </c>
      <c r="U82" s="138">
        <f>RES_hhdet_numvin!U48</f>
        <v>348984</v>
      </c>
      <c r="V82" s="138">
        <f>RES_hhdet_numvin!V48</f>
        <v>423957</v>
      </c>
      <c r="W82" s="138">
        <f>RES_hhdet_numvin!W48</f>
        <v>423090</v>
      </c>
      <c r="X82" s="138">
        <f>RES_hhdet_numvin!X48</f>
        <v>375479</v>
      </c>
      <c r="Y82" s="138">
        <f>RES_hhdet_numvin!Y48</f>
        <v>494350</v>
      </c>
      <c r="DA82" s="63" t="s">
        <v>1507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X83" s="150">
        <f>RES_hhdet_numvin!X49</f>
        <v>0</v>
      </c>
      <c r="Y83" s="150">
        <f>RES_hhdet_numvin!Y49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160536</v>
      </c>
      <c r="K84" s="138">
        <f>RES_hhdet_numvin!K50</f>
        <v>284486</v>
      </c>
      <c r="L84" s="138">
        <f>RES_hhdet_numvin!L50</f>
        <v>475831</v>
      </c>
      <c r="M84" s="138">
        <f>RES_hhdet_numvin!M50</f>
        <v>532405</v>
      </c>
      <c r="N84" s="138">
        <f>RES_hhdet_numvin!N50</f>
        <v>805081</v>
      </c>
      <c r="O84" s="138">
        <f>RES_hhdet_numvin!O50</f>
        <v>721656</v>
      </c>
      <c r="P84" s="138">
        <f>RES_hhdet_numvin!P50</f>
        <v>223529</v>
      </c>
      <c r="Q84" s="138">
        <f>RES_hhdet_numvin!Q50</f>
        <v>397030</v>
      </c>
      <c r="R84" s="138">
        <f>RES_hhdet_numvin!R50</f>
        <v>743324</v>
      </c>
      <c r="S84" s="138">
        <f>RES_hhdet_numvin!S50</f>
        <v>1233670</v>
      </c>
      <c r="T84" s="138">
        <f>RES_hhdet_numvin!T50</f>
        <v>1271983</v>
      </c>
      <c r="U84" s="138">
        <f>RES_hhdet_numvin!U50</f>
        <v>1427114</v>
      </c>
      <c r="V84" s="138">
        <f>RES_hhdet_numvin!V50</f>
        <v>793391</v>
      </c>
      <c r="W84" s="138">
        <f>RES_hhdet_numvin!W50</f>
        <v>1099268</v>
      </c>
      <c r="X84" s="138">
        <f>RES_hhdet_numvin!X50</f>
        <v>1323741</v>
      </c>
      <c r="Y84" s="138">
        <f>RES_hhdet_numvin!Y50</f>
        <v>1741983</v>
      </c>
      <c r="DA84" s="63" t="s">
        <v>1508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1672</v>
      </c>
      <c r="K85" s="138">
        <f>RES_hhdet_numvin!K51</f>
        <v>2484</v>
      </c>
      <c r="L85" s="138">
        <f>RES_hhdet_numvin!L51</f>
        <v>2071</v>
      </c>
      <c r="M85" s="138">
        <f>RES_hhdet_numvin!M51</f>
        <v>4201</v>
      </c>
      <c r="N85" s="138">
        <f>RES_hhdet_numvin!N51</f>
        <v>7316</v>
      </c>
      <c r="O85" s="138">
        <f>RES_hhdet_numvin!O51</f>
        <v>2936</v>
      </c>
      <c r="P85" s="138">
        <f>RES_hhdet_numvin!P51</f>
        <v>15716</v>
      </c>
      <c r="Q85" s="138">
        <f>RES_hhdet_numvin!Q51</f>
        <v>4120</v>
      </c>
      <c r="R85" s="138">
        <f>RES_hhdet_numvin!R51</f>
        <v>6629</v>
      </c>
      <c r="S85" s="138">
        <f>RES_hhdet_numvin!S51</f>
        <v>10403</v>
      </c>
      <c r="T85" s="138">
        <f>RES_hhdet_numvin!T51</f>
        <v>9430</v>
      </c>
      <c r="U85" s="138">
        <f>RES_hhdet_numvin!U51</f>
        <v>36949</v>
      </c>
      <c r="V85" s="138">
        <f>RES_hhdet_numvin!V51</f>
        <v>24609</v>
      </c>
      <c r="W85" s="138">
        <f>RES_hhdet_numvin!W51</f>
        <v>5178</v>
      </c>
      <c r="X85" s="138">
        <f>RES_hhdet_numvin!X51</f>
        <v>10404</v>
      </c>
      <c r="Y85" s="138">
        <f>RES_hhdet_numvin!Y51</f>
        <v>8423</v>
      </c>
      <c r="DA85" s="63" t="s">
        <v>1509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X86" s="138">
        <f>RES_hhdet_numvin!X52</f>
        <v>0</v>
      </c>
      <c r="Y86" s="138">
        <f>RES_hhdet_numvin!Y52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X87" s="138">
        <f>RES_hhdet_numvin!X53</f>
        <v>0</v>
      </c>
      <c r="Y87" s="138">
        <f>RES_hhdet_numvin!Y53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115264</v>
      </c>
      <c r="S88" s="138">
        <f>RES_hhdet_numvin!S54</f>
        <v>197278</v>
      </c>
      <c r="T88" s="138">
        <f>RES_hhdet_numvin!T54</f>
        <v>286622</v>
      </c>
      <c r="U88" s="138">
        <f>RES_hhdet_numvin!U54</f>
        <v>358736</v>
      </c>
      <c r="V88" s="138">
        <f>RES_hhdet_numvin!V54</f>
        <v>596082</v>
      </c>
      <c r="W88" s="138">
        <f>RES_hhdet_numvin!W54</f>
        <v>424670</v>
      </c>
      <c r="X88" s="138">
        <f>RES_hhdet_numvin!X54</f>
        <v>395179</v>
      </c>
      <c r="Y88" s="138">
        <f>RES_hhdet_numvin!Y54</f>
        <v>329659</v>
      </c>
      <c r="DA88" s="63" t="s">
        <v>1510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144889</v>
      </c>
      <c r="S89" s="138">
        <f>RES_hhdet_numvin!S55</f>
        <v>235275</v>
      </c>
      <c r="T89" s="138">
        <f>RES_hhdet_numvin!T55</f>
        <v>258739</v>
      </c>
      <c r="U89" s="138">
        <f>RES_hhdet_numvin!U55</f>
        <v>321474</v>
      </c>
      <c r="V89" s="138">
        <f>RES_hhdet_numvin!V55</f>
        <v>614581</v>
      </c>
      <c r="W89" s="138">
        <f>RES_hhdet_numvin!W55</f>
        <v>443165</v>
      </c>
      <c r="X89" s="138">
        <f>RES_hhdet_numvin!X55</f>
        <v>519503</v>
      </c>
      <c r="Y89" s="138">
        <f>RES_hhdet_numvin!Y55</f>
        <v>329316</v>
      </c>
      <c r="DA89" s="63" t="s">
        <v>1511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X90" s="138">
        <f>RES_hhdet_numvin!X56</f>
        <v>0</v>
      </c>
      <c r="Y90" s="138">
        <f>RES_hhdet_numvin!Y56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X91" s="148">
        <f>RES_hhdet_numvin!X57</f>
        <v>0</v>
      </c>
      <c r="Y91" s="148">
        <f>RES_hhdet_numvin!Y57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X92" s="150">
        <f>RES_hhdet_numvin!X58</f>
        <v>0</v>
      </c>
      <c r="Y92" s="150">
        <f>RES_hhdet_numvin!Y58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101232</v>
      </c>
      <c r="S93" s="138">
        <f>RES_hhdet_numvin!S59</f>
        <v>211052</v>
      </c>
      <c r="T93" s="138">
        <f>RES_hhdet_numvin!T59</f>
        <v>278806</v>
      </c>
      <c r="U93" s="138">
        <f>RES_hhdet_numvin!U59</f>
        <v>340950</v>
      </c>
      <c r="V93" s="138">
        <f>RES_hhdet_numvin!V59</f>
        <v>339042</v>
      </c>
      <c r="W93" s="138">
        <f>RES_hhdet_numvin!W59</f>
        <v>269571</v>
      </c>
      <c r="X93" s="138">
        <f>RES_hhdet_numvin!X59</f>
        <v>193168</v>
      </c>
      <c r="Y93" s="138">
        <f>RES_hhdet_numvin!Y59</f>
        <v>227197</v>
      </c>
      <c r="DA93" s="63" t="s">
        <v>1512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795566</v>
      </c>
      <c r="S94" s="39">
        <f>RES_hhdet_numvin!S60</f>
        <v>1652570</v>
      </c>
      <c r="T94" s="39">
        <f>RES_hhdet_numvin!T60</f>
        <v>2203689</v>
      </c>
      <c r="U94" s="39">
        <f>RES_hhdet_numvin!U60</f>
        <v>2697358</v>
      </c>
      <c r="V94" s="39">
        <f>RES_hhdet_numvin!V60</f>
        <v>2612591</v>
      </c>
      <c r="W94" s="39">
        <f>RES_hhdet_numvin!W60</f>
        <v>2266776</v>
      </c>
      <c r="X94" s="39">
        <f>RES_hhdet_numvin!X60</f>
        <v>2165400</v>
      </c>
      <c r="Y94" s="39">
        <f>RES_hhdet_numvin!Y60</f>
        <v>2603033</v>
      </c>
      <c r="DA94" s="60" t="s">
        <v>1513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50907.90601529269</v>
      </c>
      <c r="C98" s="117">
        <f t="shared" si="12"/>
        <v>55859.913753186484</v>
      </c>
      <c r="D98" s="117">
        <f t="shared" si="12"/>
        <v>50835.995627150427</v>
      </c>
      <c r="E98" s="117">
        <f t="shared" si="12"/>
        <v>51322.424972291454</v>
      </c>
      <c r="F98" s="117">
        <f t="shared" si="12"/>
        <v>49150.668449052595</v>
      </c>
      <c r="G98" s="117">
        <f t="shared" si="12"/>
        <v>48660.161621008301</v>
      </c>
      <c r="H98" s="117">
        <f t="shared" si="12"/>
        <v>47083.461829082022</v>
      </c>
      <c r="I98" s="117">
        <f t="shared" si="12"/>
        <v>36353.787825548425</v>
      </c>
      <c r="J98" s="117">
        <f t="shared" si="12"/>
        <v>42071.025859449663</v>
      </c>
      <c r="K98" s="117">
        <f t="shared" si="12"/>
        <v>38117.275879628483</v>
      </c>
      <c r="L98" s="117">
        <f t="shared" si="12"/>
        <v>37401.559632087032</v>
      </c>
      <c r="M98" s="117">
        <f t="shared" si="12"/>
        <v>33059.572922019623</v>
      </c>
      <c r="N98" s="117">
        <f t="shared" si="12"/>
        <v>33070.043804834124</v>
      </c>
      <c r="O98" s="117">
        <f t="shared" si="12"/>
        <v>33322.158677655105</v>
      </c>
      <c r="P98" s="117">
        <f t="shared" si="12"/>
        <v>28526.982770795566</v>
      </c>
      <c r="Q98" s="117">
        <f t="shared" si="12"/>
        <v>29676.956840706578</v>
      </c>
      <c r="R98" s="117">
        <f t="shared" ref="R98:V98" si="13">R99+R102+R104+R113</f>
        <v>28597.326560832669</v>
      </c>
      <c r="S98" s="117">
        <f t="shared" si="13"/>
        <v>27965.326076114343</v>
      </c>
      <c r="T98" s="117">
        <f t="shared" si="13"/>
        <v>25849.314116823123</v>
      </c>
      <c r="U98" s="117">
        <f t="shared" si="13"/>
        <v>26318.596950250725</v>
      </c>
      <c r="V98" s="117">
        <f t="shared" si="13"/>
        <v>27449.30549236566</v>
      </c>
      <c r="W98" s="117">
        <f t="shared" ref="W98:Y98" si="14">W99+W102+W104+W113</f>
        <v>22066.750543232309</v>
      </c>
      <c r="X98" s="117">
        <f t="shared" si="14"/>
        <v>23059.736984575844</v>
      </c>
      <c r="Y98" s="117">
        <f t="shared" si="14"/>
        <v>21059.55366239282</v>
      </c>
      <c r="DA98" s="129" t="s">
        <v>1610</v>
      </c>
    </row>
    <row r="99" spans="1:105" ht="12" customHeight="1" x14ac:dyDescent="0.25">
      <c r="A99" s="121" t="s">
        <v>57</v>
      </c>
      <c r="B99" s="122">
        <f t="shared" ref="B99:Q99" si="15">SUM(B100:B101)</f>
        <v>42633.629710964211</v>
      </c>
      <c r="C99" s="122">
        <f t="shared" si="15"/>
        <v>47242.873937527591</v>
      </c>
      <c r="D99" s="122">
        <f t="shared" si="15"/>
        <v>42502.035124026341</v>
      </c>
      <c r="E99" s="122">
        <f t="shared" si="15"/>
        <v>43023.472826167075</v>
      </c>
      <c r="F99" s="122">
        <f t="shared" si="15"/>
        <v>41103.543993969732</v>
      </c>
      <c r="G99" s="122">
        <f t="shared" si="15"/>
        <v>40771.055330889882</v>
      </c>
      <c r="H99" s="122">
        <f t="shared" si="15"/>
        <v>39226.449254955078</v>
      </c>
      <c r="I99" s="122">
        <f t="shared" si="15"/>
        <v>29661.769321951706</v>
      </c>
      <c r="J99" s="122">
        <f t="shared" si="15"/>
        <v>35004.706735649881</v>
      </c>
      <c r="K99" s="122">
        <f t="shared" si="15"/>
        <v>31487.481946955046</v>
      </c>
      <c r="L99" s="122">
        <f t="shared" si="15"/>
        <v>30984.086442365584</v>
      </c>
      <c r="M99" s="122">
        <f t="shared" si="15"/>
        <v>26770.10910303229</v>
      </c>
      <c r="N99" s="122">
        <f t="shared" si="15"/>
        <v>26859.247854827754</v>
      </c>
      <c r="O99" s="122">
        <f t="shared" si="15"/>
        <v>27585.397476587001</v>
      </c>
      <c r="P99" s="122">
        <f t="shared" si="15"/>
        <v>22748.657166835146</v>
      </c>
      <c r="Q99" s="122">
        <f t="shared" si="15"/>
        <v>24100.493476927404</v>
      </c>
      <c r="R99" s="122">
        <f t="shared" ref="R99:V99" si="16">SUM(R100:R101)</f>
        <v>23161.48547777129</v>
      </c>
      <c r="S99" s="122">
        <f t="shared" si="16"/>
        <v>22481.102863092561</v>
      </c>
      <c r="T99" s="122">
        <f t="shared" si="16"/>
        <v>20680.935151230926</v>
      </c>
      <c r="U99" s="122">
        <f t="shared" si="16"/>
        <v>21045.930000066932</v>
      </c>
      <c r="V99" s="122">
        <f t="shared" si="16"/>
        <v>22116.340341037139</v>
      </c>
      <c r="W99" s="122">
        <f t="shared" ref="W99:Y99" si="17">SUM(W100:W101)</f>
        <v>17734.134031043784</v>
      </c>
      <c r="X99" s="122">
        <f t="shared" si="17"/>
        <v>18595.841013636484</v>
      </c>
      <c r="Y99" s="122">
        <f t="shared" si="17"/>
        <v>16933.734820083777</v>
      </c>
      <c r="DA99" s="130" t="s">
        <v>1611</v>
      </c>
    </row>
    <row r="100" spans="1:105" ht="12" customHeight="1" x14ac:dyDescent="0.25">
      <c r="A100" s="97" t="s">
        <v>212</v>
      </c>
      <c r="B100" s="98">
        <v>42144.004150926419</v>
      </c>
      <c r="C100" s="98">
        <v>46704.197285557719</v>
      </c>
      <c r="D100" s="98">
        <v>42022.728608119935</v>
      </c>
      <c r="E100" s="98">
        <v>42554.108013276011</v>
      </c>
      <c r="F100" s="98">
        <v>40653.814954801921</v>
      </c>
      <c r="G100" s="98">
        <v>40329.427591494816</v>
      </c>
      <c r="H100" s="98">
        <v>38804.738833712785</v>
      </c>
      <c r="I100" s="98">
        <v>29351.337041198502</v>
      </c>
      <c r="J100" s="98">
        <v>34630.888546753878</v>
      </c>
      <c r="K100" s="98">
        <v>31150.932135267736</v>
      </c>
      <c r="L100" s="98">
        <v>30650.264970406071</v>
      </c>
      <c r="M100" s="98">
        <v>26481.363251032399</v>
      </c>
      <c r="N100" s="98">
        <v>26563.94371241135</v>
      </c>
      <c r="O100" s="98">
        <v>27268.568330388156</v>
      </c>
      <c r="P100" s="98">
        <v>22486.76082197162</v>
      </c>
      <c r="Q100" s="98">
        <v>23825.950261581333</v>
      </c>
      <c r="R100" s="98">
        <v>22896.058688128422</v>
      </c>
      <c r="S100" s="98">
        <v>22221.055637238398</v>
      </c>
      <c r="T100" s="98">
        <v>20439.687808233833</v>
      </c>
      <c r="U100" s="98">
        <v>20796.505294541064</v>
      </c>
      <c r="V100" s="98">
        <v>21851.617747251748</v>
      </c>
      <c r="W100" s="98">
        <v>17519.621209353012</v>
      </c>
      <c r="X100" s="98">
        <v>18366.595206253194</v>
      </c>
      <c r="Y100" s="98">
        <v>16722.145809543526</v>
      </c>
      <c r="DA100" s="63" t="s">
        <v>1612</v>
      </c>
    </row>
    <row r="101" spans="1:105" ht="12" customHeight="1" x14ac:dyDescent="0.25">
      <c r="A101" s="97" t="s">
        <v>53</v>
      </c>
      <c r="B101" s="98">
        <v>489.62556003779054</v>
      </c>
      <c r="C101" s="98">
        <v>538.67665196986934</v>
      </c>
      <c r="D101" s="98">
        <v>479.30651590640394</v>
      </c>
      <c r="E101" s="98">
        <v>469.36481289106376</v>
      </c>
      <c r="F101" s="98">
        <v>449.72903916780746</v>
      </c>
      <c r="G101" s="98">
        <v>441.62773939506462</v>
      </c>
      <c r="H101" s="98">
        <v>421.71042124228956</v>
      </c>
      <c r="I101" s="98">
        <v>310.4322807532057</v>
      </c>
      <c r="J101" s="98">
        <v>373.81818889600152</v>
      </c>
      <c r="K101" s="98">
        <v>336.54981168730882</v>
      </c>
      <c r="L101" s="98">
        <v>333.82147195951399</v>
      </c>
      <c r="M101" s="98">
        <v>288.7458519998911</v>
      </c>
      <c r="N101" s="98">
        <v>295.30414241640239</v>
      </c>
      <c r="O101" s="98">
        <v>316.82914619884406</v>
      </c>
      <c r="P101" s="98">
        <v>261.89634486352747</v>
      </c>
      <c r="Q101" s="98">
        <v>274.54321534607237</v>
      </c>
      <c r="R101" s="98">
        <v>265.42678964286915</v>
      </c>
      <c r="S101" s="98">
        <v>260.04722585416334</v>
      </c>
      <c r="T101" s="98">
        <v>241.24734299709161</v>
      </c>
      <c r="U101" s="98">
        <v>249.42470552586843</v>
      </c>
      <c r="V101" s="98">
        <v>264.72259378539218</v>
      </c>
      <c r="W101" s="98">
        <v>214.51282169077226</v>
      </c>
      <c r="X101" s="98">
        <v>229.24580738329072</v>
      </c>
      <c r="Y101" s="98">
        <v>211.58901054024921</v>
      </c>
      <c r="DA101" s="63" t="s">
        <v>1613</v>
      </c>
    </row>
    <row r="102" spans="1:105" ht="12" customHeight="1" x14ac:dyDescent="0.25">
      <c r="A102" s="121" t="s">
        <v>92</v>
      </c>
      <c r="B102" s="122">
        <f t="shared" ref="B102:Y102" si="18">B103</f>
        <v>110.81159330245453</v>
      </c>
      <c r="C102" s="122">
        <f t="shared" si="18"/>
        <v>130.30387604393258</v>
      </c>
      <c r="D102" s="122">
        <f t="shared" si="18"/>
        <v>110.56471704967353</v>
      </c>
      <c r="E102" s="122">
        <f t="shared" si="18"/>
        <v>199.10959119707468</v>
      </c>
      <c r="F102" s="122">
        <f t="shared" si="18"/>
        <v>111.45557623862199</v>
      </c>
      <c r="G102" s="122">
        <f t="shared" si="18"/>
        <v>124.65423819302544</v>
      </c>
      <c r="H102" s="122">
        <f t="shared" si="18"/>
        <v>150.75817492684706</v>
      </c>
      <c r="I102" s="122">
        <f t="shared" si="18"/>
        <v>152.96196320374929</v>
      </c>
      <c r="J102" s="122">
        <f t="shared" si="18"/>
        <v>153.95733572357443</v>
      </c>
      <c r="K102" s="122">
        <f t="shared" si="18"/>
        <v>131.71852633725422</v>
      </c>
      <c r="L102" s="122">
        <f t="shared" si="18"/>
        <v>149.26131648493538</v>
      </c>
      <c r="M102" s="122">
        <f t="shared" si="18"/>
        <v>137.79184693817416</v>
      </c>
      <c r="N102" s="122">
        <f t="shared" si="18"/>
        <v>178.49578109222878</v>
      </c>
      <c r="O102" s="122">
        <f t="shared" si="18"/>
        <v>128.15940644789305</v>
      </c>
      <c r="P102" s="122">
        <f t="shared" si="18"/>
        <v>113.26274606550909</v>
      </c>
      <c r="Q102" s="122">
        <f t="shared" si="18"/>
        <v>146.45927678953822</v>
      </c>
      <c r="R102" s="122">
        <f t="shared" si="18"/>
        <v>153.95233535720141</v>
      </c>
      <c r="S102" s="122">
        <f t="shared" si="18"/>
        <v>160.09754455795513</v>
      </c>
      <c r="T102" s="122">
        <f t="shared" si="18"/>
        <v>127.97614886523134</v>
      </c>
      <c r="U102" s="122">
        <f t="shared" si="18"/>
        <v>141.96735598593952</v>
      </c>
      <c r="V102" s="122">
        <f t="shared" si="18"/>
        <v>131.46870174538878</v>
      </c>
      <c r="W102" s="122">
        <f t="shared" si="18"/>
        <v>126.43467675413561</v>
      </c>
      <c r="X102" s="122">
        <f t="shared" si="18"/>
        <v>114.4052659305127</v>
      </c>
      <c r="Y102" s="122">
        <f t="shared" si="18"/>
        <v>121.96213926220344</v>
      </c>
      <c r="DA102" s="130" t="s">
        <v>1614</v>
      </c>
    </row>
    <row r="103" spans="1:105" ht="12" customHeight="1" x14ac:dyDescent="0.25">
      <c r="A103" s="97" t="s">
        <v>53</v>
      </c>
      <c r="B103" s="98">
        <v>110.81159330245453</v>
      </c>
      <c r="C103" s="98">
        <v>130.30387604393258</v>
      </c>
      <c r="D103" s="98">
        <v>110.56471704967353</v>
      </c>
      <c r="E103" s="98">
        <v>199.10959119707468</v>
      </c>
      <c r="F103" s="98">
        <v>111.45557623862199</v>
      </c>
      <c r="G103" s="98">
        <v>124.65423819302544</v>
      </c>
      <c r="H103" s="98">
        <v>150.75817492684706</v>
      </c>
      <c r="I103" s="98">
        <v>152.96196320374929</v>
      </c>
      <c r="J103" s="98">
        <v>153.95733572357443</v>
      </c>
      <c r="K103" s="98">
        <v>131.71852633725422</v>
      </c>
      <c r="L103" s="98">
        <v>149.26131648493538</v>
      </c>
      <c r="M103" s="98">
        <v>137.79184693817416</v>
      </c>
      <c r="N103" s="98">
        <v>178.49578109222878</v>
      </c>
      <c r="O103" s="98">
        <v>128.15940644789305</v>
      </c>
      <c r="P103" s="98">
        <v>113.26274606550909</v>
      </c>
      <c r="Q103" s="98">
        <v>146.45927678953822</v>
      </c>
      <c r="R103" s="98">
        <v>153.95233535720141</v>
      </c>
      <c r="S103" s="98">
        <v>160.09754455795513</v>
      </c>
      <c r="T103" s="98">
        <v>127.97614886523134</v>
      </c>
      <c r="U103" s="98">
        <v>141.96735598593952</v>
      </c>
      <c r="V103" s="98">
        <v>131.46870174538878</v>
      </c>
      <c r="W103" s="98">
        <v>126.43467675413561</v>
      </c>
      <c r="X103" s="98">
        <v>114.4052659305127</v>
      </c>
      <c r="Y103" s="98">
        <v>121.96213926220344</v>
      </c>
      <c r="DA103" s="63" t="s">
        <v>1615</v>
      </c>
    </row>
    <row r="104" spans="1:105" ht="12" customHeight="1" x14ac:dyDescent="0.25">
      <c r="A104" s="121" t="s">
        <v>55</v>
      </c>
      <c r="B104" s="122">
        <v>5997.7951493195969</v>
      </c>
      <c r="C104" s="122">
        <v>6289.3204902408625</v>
      </c>
      <c r="D104" s="122">
        <v>6041.8098655549293</v>
      </c>
      <c r="E104" s="122">
        <v>5982.6034679495806</v>
      </c>
      <c r="F104" s="122">
        <v>5839.3045512278295</v>
      </c>
      <c r="G104" s="122">
        <v>5746.4435990738393</v>
      </c>
      <c r="H104" s="122">
        <v>5757.0242756448697</v>
      </c>
      <c r="I104" s="122">
        <v>4742.5916683727964</v>
      </c>
      <c r="J104" s="122">
        <v>5232.7209508722581</v>
      </c>
      <c r="K104" s="122">
        <v>4929.5729997360486</v>
      </c>
      <c r="L104" s="122">
        <v>4692.7229159932967</v>
      </c>
      <c r="M104" s="122">
        <v>4711.5493317832625</v>
      </c>
      <c r="N104" s="122">
        <v>4619.4882336778956</v>
      </c>
      <c r="O104" s="122">
        <v>4193.1347122603765</v>
      </c>
      <c r="P104" s="122">
        <v>4297.5356682165529</v>
      </c>
      <c r="Q104" s="122">
        <v>4106.4657366634347</v>
      </c>
      <c r="R104" s="122">
        <v>4025.2505970295861</v>
      </c>
      <c r="S104" s="122">
        <v>4054.4437492685879</v>
      </c>
      <c r="T104" s="122">
        <v>3821.8753319710509</v>
      </c>
      <c r="U104" s="122">
        <v>3957.8184037447595</v>
      </c>
      <c r="V104" s="122">
        <v>4056.8350786769988</v>
      </c>
      <c r="W104" s="122">
        <v>3119.4272284554272</v>
      </c>
      <c r="X104" s="122">
        <v>3247.1206527799454</v>
      </c>
      <c r="Y104" s="122">
        <v>3018.7228425761664</v>
      </c>
      <c r="DA104" s="130" t="s">
        <v>1616</v>
      </c>
    </row>
    <row r="105" spans="1:105" ht="12" customHeight="1" x14ac:dyDescent="0.25">
      <c r="A105" s="97" t="s">
        <v>138</v>
      </c>
      <c r="B105" s="98">
        <v>4407.2899064563926</v>
      </c>
      <c r="C105" s="98">
        <v>4696.2253823253632</v>
      </c>
      <c r="D105" s="98">
        <v>4473.5474665251159</v>
      </c>
      <c r="E105" s="98">
        <v>4480.0884407726962</v>
      </c>
      <c r="F105" s="98">
        <v>4345.0313248727462</v>
      </c>
      <c r="G105" s="98">
        <v>4324.2778031442176</v>
      </c>
      <c r="H105" s="98">
        <v>4374.0743139913211</v>
      </c>
      <c r="I105" s="98">
        <v>3455.1875948229554</v>
      </c>
      <c r="J105" s="98">
        <v>4018.7117784711613</v>
      </c>
      <c r="K105" s="98">
        <v>3749.3158477525567</v>
      </c>
      <c r="L105" s="98">
        <v>3547.5856736206979</v>
      </c>
      <c r="M105" s="98">
        <v>3531.3320945689111</v>
      </c>
      <c r="N105" s="98">
        <v>3409.1833242187458</v>
      </c>
      <c r="O105" s="98">
        <v>2836.3980376612444</v>
      </c>
      <c r="P105" s="98">
        <v>2936.9729274673832</v>
      </c>
      <c r="Q105" s="98">
        <v>2758.8351653285349</v>
      </c>
      <c r="R105" s="98">
        <v>2768.8603970140102</v>
      </c>
      <c r="S105" s="98">
        <v>2866.1851367797231</v>
      </c>
      <c r="T105" s="98">
        <v>2750.2813313790157</v>
      </c>
      <c r="U105" s="98">
        <v>2999.6516293594486</v>
      </c>
      <c r="V105" s="98">
        <v>3152.9580149284538</v>
      </c>
      <c r="W105" s="98">
        <v>2319.3582337561952</v>
      </c>
      <c r="X105" s="98">
        <v>2485.7324230776189</v>
      </c>
      <c r="Y105" s="98">
        <v>2341.4281955954089</v>
      </c>
      <c r="DA105" s="63" t="s">
        <v>1617</v>
      </c>
    </row>
    <row r="106" spans="1:105" ht="12" customHeight="1" x14ac:dyDescent="0.25">
      <c r="A106" s="97" t="s">
        <v>137</v>
      </c>
      <c r="B106" s="98">
        <v>5.0158521713082287</v>
      </c>
      <c r="C106" s="98">
        <v>6.6964596024521157</v>
      </c>
      <c r="D106" s="98">
        <v>6.8134916073705831</v>
      </c>
      <c r="E106" s="98">
        <v>8.807826654104149</v>
      </c>
      <c r="F106" s="98">
        <v>8.4700472593680978</v>
      </c>
      <c r="G106" s="98">
        <v>10.199786895061834</v>
      </c>
      <c r="H106" s="98">
        <v>13.192989296427307</v>
      </c>
      <c r="I106" s="98">
        <v>10.364807389984241</v>
      </c>
      <c r="J106" s="98">
        <v>15.173433501321258</v>
      </c>
      <c r="K106" s="98">
        <v>16.198024582850266</v>
      </c>
      <c r="L106" s="98">
        <v>16.063834956653849</v>
      </c>
      <c r="M106" s="98">
        <v>17.46869010884248</v>
      </c>
      <c r="N106" s="98">
        <v>19.072095527709326</v>
      </c>
      <c r="O106" s="98">
        <v>15.598554102215326</v>
      </c>
      <c r="P106" s="98">
        <v>20.428884941463487</v>
      </c>
      <c r="Q106" s="98">
        <v>19.242239016836496</v>
      </c>
      <c r="R106" s="98">
        <v>19.223654348434827</v>
      </c>
      <c r="S106" s="98">
        <v>21.186971867351819</v>
      </c>
      <c r="T106" s="98">
        <v>19.760886688958191</v>
      </c>
      <c r="U106" s="98">
        <v>27.991960312574506</v>
      </c>
      <c r="V106" s="98">
        <v>35.162115049929874</v>
      </c>
      <c r="W106" s="98">
        <v>22.440608097567374</v>
      </c>
      <c r="X106" s="98">
        <v>27.681362569915304</v>
      </c>
      <c r="Y106" s="98">
        <v>24.612721089061459</v>
      </c>
      <c r="DA106" s="63" t="s">
        <v>1618</v>
      </c>
    </row>
    <row r="107" spans="1:105" ht="12" customHeight="1" x14ac:dyDescent="0.25">
      <c r="A107" s="100" t="s">
        <v>212</v>
      </c>
      <c r="B107" s="101">
        <v>2.4674617837054091</v>
      </c>
      <c r="C107" s="101">
        <v>3.3081864200770075</v>
      </c>
      <c r="D107" s="101">
        <v>3.4422720617401867</v>
      </c>
      <c r="E107" s="101">
        <v>4.505476614208038</v>
      </c>
      <c r="F107" s="101">
        <v>4.5218545290836474</v>
      </c>
      <c r="G107" s="101">
        <v>5.4854838012870877</v>
      </c>
      <c r="H107" s="101">
        <v>7.0630339318922903</v>
      </c>
      <c r="I107" s="101">
        <v>5.8610768796236385</v>
      </c>
      <c r="J107" s="101">
        <v>8.1189618940251709</v>
      </c>
      <c r="K107" s="101">
        <v>8.7783000876536068</v>
      </c>
      <c r="L107" s="101">
        <v>8.6932889534239113</v>
      </c>
      <c r="M107" s="101">
        <v>9.5692816610043856</v>
      </c>
      <c r="N107" s="101">
        <v>10.544799971856252</v>
      </c>
      <c r="O107" s="101">
        <v>8.5103908764902698</v>
      </c>
      <c r="P107" s="101">
        <v>10.369293616851191</v>
      </c>
      <c r="Q107" s="101">
        <v>9.5672761457959723</v>
      </c>
      <c r="R107" s="101">
        <v>9.731995841383462</v>
      </c>
      <c r="S107" s="101">
        <v>11.383362936467002</v>
      </c>
      <c r="T107" s="101">
        <v>9.7906211405305754</v>
      </c>
      <c r="U107" s="101">
        <v>13.870915246806623</v>
      </c>
      <c r="V107" s="101">
        <v>16.582938971259509</v>
      </c>
      <c r="W107" s="101">
        <v>11.201119042775581</v>
      </c>
      <c r="X107" s="101">
        <v>12.985657059495297</v>
      </c>
      <c r="Y107" s="101">
        <v>10.34367768828303</v>
      </c>
      <c r="DA107" s="131" t="s">
        <v>1619</v>
      </c>
    </row>
    <row r="108" spans="1:105" ht="12" customHeight="1" x14ac:dyDescent="0.25">
      <c r="A108" s="103" t="s">
        <v>52</v>
      </c>
      <c r="B108" s="104">
        <v>2.5483903876028209</v>
      </c>
      <c r="C108" s="104">
        <v>3.3882731823751056</v>
      </c>
      <c r="D108" s="104">
        <v>3.3712195456303968</v>
      </c>
      <c r="E108" s="104">
        <v>4.3023500398961128</v>
      </c>
      <c r="F108" s="104">
        <v>3.9481927302844535</v>
      </c>
      <c r="G108" s="104">
        <v>4.7143030937747454</v>
      </c>
      <c r="H108" s="104">
        <v>6.1299553645350162</v>
      </c>
      <c r="I108" s="104">
        <v>4.503730510360608</v>
      </c>
      <c r="J108" s="104">
        <v>7.054471607296084</v>
      </c>
      <c r="K108" s="104">
        <v>7.4197244951966628</v>
      </c>
      <c r="L108" s="104">
        <v>7.3705460032299372</v>
      </c>
      <c r="M108" s="104">
        <v>7.8994084478380993</v>
      </c>
      <c r="N108" s="104">
        <v>8.5272955558530654</v>
      </c>
      <c r="O108" s="104">
        <v>7.0881632257250553</v>
      </c>
      <c r="P108" s="104">
        <v>10.059591324612295</v>
      </c>
      <c r="Q108" s="104">
        <v>9.6749628710405222</v>
      </c>
      <c r="R108" s="104">
        <v>9.491658507051369</v>
      </c>
      <c r="S108" s="104">
        <v>9.8036089308848169</v>
      </c>
      <c r="T108" s="104">
        <v>9.9702655484276175</v>
      </c>
      <c r="U108" s="104">
        <v>14.121045065767884</v>
      </c>
      <c r="V108" s="104">
        <v>18.579176078670372</v>
      </c>
      <c r="W108" s="104">
        <v>11.239489054791798</v>
      </c>
      <c r="X108" s="104">
        <v>14.695705510420016</v>
      </c>
      <c r="Y108" s="104">
        <v>14.269043400778429</v>
      </c>
      <c r="DA108" s="132" t="s">
        <v>1620</v>
      </c>
    </row>
    <row r="109" spans="1:105" ht="12" customHeight="1" x14ac:dyDescent="0.25">
      <c r="A109" s="106" t="s">
        <v>122</v>
      </c>
      <c r="B109" s="101">
        <v>1335.483349064727</v>
      </c>
      <c r="C109" s="101">
        <v>1321.6825884159884</v>
      </c>
      <c r="D109" s="101">
        <v>1283.1001674279287</v>
      </c>
      <c r="E109" s="101">
        <v>1191.7559314700295</v>
      </c>
      <c r="F109" s="101">
        <v>1171.415362212231</v>
      </c>
      <c r="G109" s="101">
        <v>1090.4969700292399</v>
      </c>
      <c r="H109" s="101">
        <v>1037.0886109260514</v>
      </c>
      <c r="I109" s="101">
        <v>926.66028103449241</v>
      </c>
      <c r="J109" s="101">
        <v>827.33082222235225</v>
      </c>
      <c r="K109" s="101">
        <v>751.27772262584949</v>
      </c>
      <c r="L109" s="101">
        <v>708.89819034880315</v>
      </c>
      <c r="M109" s="101">
        <v>710.40892622886531</v>
      </c>
      <c r="N109" s="101">
        <v>721.80423337322929</v>
      </c>
      <c r="O109" s="101">
        <v>766.69137926497865</v>
      </c>
      <c r="P109" s="101">
        <v>733.6955273577704</v>
      </c>
      <c r="Q109" s="101">
        <v>707.17701721243066</v>
      </c>
      <c r="R109" s="101">
        <v>640.30091762069264</v>
      </c>
      <c r="S109" s="101">
        <v>587.04333252749518</v>
      </c>
      <c r="T109" s="101">
        <v>522.17089241990209</v>
      </c>
      <c r="U109" s="101">
        <v>461.21695030669719</v>
      </c>
      <c r="V109" s="101">
        <v>426.80714281739489</v>
      </c>
      <c r="W109" s="101">
        <v>383.55935613843292</v>
      </c>
      <c r="X109" s="101">
        <v>355.46502876182143</v>
      </c>
      <c r="Y109" s="101">
        <v>321.73646555760683</v>
      </c>
      <c r="DA109" s="131" t="s">
        <v>1621</v>
      </c>
    </row>
    <row r="110" spans="1:105" ht="12" customHeight="1" x14ac:dyDescent="0.25">
      <c r="A110" s="107" t="s">
        <v>121</v>
      </c>
      <c r="B110" s="104">
        <v>250.00604162717096</v>
      </c>
      <c r="C110" s="104">
        <v>264.71605989705836</v>
      </c>
      <c r="D110" s="104">
        <v>278.34873999451315</v>
      </c>
      <c r="E110" s="104">
        <v>301.95126905275043</v>
      </c>
      <c r="F110" s="104">
        <v>314.3878168834861</v>
      </c>
      <c r="G110" s="104">
        <v>321.46903900531913</v>
      </c>
      <c r="H110" s="104">
        <v>332.66836143107145</v>
      </c>
      <c r="I110" s="104">
        <v>350.37898512536606</v>
      </c>
      <c r="J110" s="104">
        <v>371.50491667742256</v>
      </c>
      <c r="K110" s="104">
        <v>412.78140477479207</v>
      </c>
      <c r="L110" s="104">
        <v>420.17521706714115</v>
      </c>
      <c r="M110" s="104">
        <v>452.33962087664321</v>
      </c>
      <c r="N110" s="104">
        <v>469.42858055821114</v>
      </c>
      <c r="O110" s="104">
        <v>574.44674123193749</v>
      </c>
      <c r="P110" s="104">
        <v>606.43832844993688</v>
      </c>
      <c r="Q110" s="104">
        <v>621.2113151056335</v>
      </c>
      <c r="R110" s="104">
        <v>596.8656280464478</v>
      </c>
      <c r="S110" s="104">
        <v>580.02830809401746</v>
      </c>
      <c r="T110" s="104">
        <v>529.66222148317502</v>
      </c>
      <c r="U110" s="104">
        <v>468.95786376603985</v>
      </c>
      <c r="V110" s="104">
        <v>441.90780588122078</v>
      </c>
      <c r="W110" s="104">
        <v>394.06903046323129</v>
      </c>
      <c r="X110" s="104">
        <v>378.24183837059041</v>
      </c>
      <c r="Y110" s="104">
        <v>330.94546033408989</v>
      </c>
      <c r="DA110" s="132" t="s">
        <v>1622</v>
      </c>
    </row>
    <row r="111" spans="1:105" ht="12" customHeight="1" x14ac:dyDescent="0.25">
      <c r="A111" s="108" t="s">
        <v>53</v>
      </c>
      <c r="B111" s="98">
        <v>83.65235101675799</v>
      </c>
      <c r="C111" s="98">
        <v>90.086526610470969</v>
      </c>
      <c r="D111" s="98">
        <v>95.950210813091388</v>
      </c>
      <c r="E111" s="98">
        <v>105.72686589162032</v>
      </c>
      <c r="F111" s="98">
        <v>112.16856052934226</v>
      </c>
      <c r="G111" s="98">
        <v>122.58228290474877</v>
      </c>
      <c r="H111" s="98">
        <v>120.57551155267817</v>
      </c>
      <c r="I111" s="98">
        <v>130.39589787251052</v>
      </c>
      <c r="J111" s="98">
        <v>131.49003183882488</v>
      </c>
      <c r="K111" s="98">
        <v>148.04470337354894</v>
      </c>
      <c r="L111" s="98">
        <v>148.39414767173716</v>
      </c>
      <c r="M111" s="98">
        <v>168.10352762735701</v>
      </c>
      <c r="N111" s="98">
        <v>168.06467369121083</v>
      </c>
      <c r="O111" s="98">
        <v>217.59074405593159</v>
      </c>
      <c r="P111" s="98">
        <v>211.954885012696</v>
      </c>
      <c r="Q111" s="98">
        <v>209.57323260930463</v>
      </c>
      <c r="R111" s="98">
        <v>203.03440546521085</v>
      </c>
      <c r="S111" s="98">
        <v>207.75646880106709</v>
      </c>
      <c r="T111" s="98">
        <v>173.8801852558081</v>
      </c>
      <c r="U111" s="98">
        <v>144.52192734948696</v>
      </c>
      <c r="V111" s="98">
        <v>120.85116347237232</v>
      </c>
      <c r="W111" s="98">
        <v>107.49567958846391</v>
      </c>
      <c r="X111" s="98">
        <v>100.09929531760426</v>
      </c>
      <c r="Y111" s="98">
        <v>74.202896305916795</v>
      </c>
      <c r="DA111" s="63" t="s">
        <v>1623</v>
      </c>
    </row>
    <row r="112" spans="1:105" ht="12" customHeight="1" x14ac:dyDescent="0.25">
      <c r="A112" s="108" t="s">
        <v>52</v>
      </c>
      <c r="B112" s="98">
        <v>166.35369061041291</v>
      </c>
      <c r="C112" s="98">
        <v>174.62953328658736</v>
      </c>
      <c r="D112" s="98">
        <v>182.39852918142188</v>
      </c>
      <c r="E112" s="98">
        <v>196.22440316113014</v>
      </c>
      <c r="F112" s="98">
        <v>202.21925635414388</v>
      </c>
      <c r="G112" s="98">
        <v>198.88675610057032</v>
      </c>
      <c r="H112" s="98">
        <v>212.09284987839342</v>
      </c>
      <c r="I112" s="98">
        <v>219.98308725285548</v>
      </c>
      <c r="J112" s="98">
        <v>240.01488483859774</v>
      </c>
      <c r="K112" s="98">
        <v>264.73670140124312</v>
      </c>
      <c r="L112" s="98">
        <v>271.78106939540396</v>
      </c>
      <c r="M112" s="98">
        <v>284.23609324928611</v>
      </c>
      <c r="N112" s="98">
        <v>301.36390686700031</v>
      </c>
      <c r="O112" s="98">
        <v>356.85599717600599</v>
      </c>
      <c r="P112" s="98">
        <v>394.48344343724079</v>
      </c>
      <c r="Q112" s="98">
        <v>411.63808249632876</v>
      </c>
      <c r="R112" s="98">
        <v>393.83122258123706</v>
      </c>
      <c r="S112" s="98">
        <v>372.27183929295023</v>
      </c>
      <c r="T112" s="98">
        <v>355.78203622736697</v>
      </c>
      <c r="U112" s="98">
        <v>324.43593641655275</v>
      </c>
      <c r="V112" s="98">
        <v>321.05664240884857</v>
      </c>
      <c r="W112" s="98">
        <v>286.57335087476747</v>
      </c>
      <c r="X112" s="98">
        <v>278.14254305298607</v>
      </c>
      <c r="Y112" s="98">
        <v>256.74256402817309</v>
      </c>
      <c r="DA112" s="63" t="s">
        <v>1624</v>
      </c>
    </row>
    <row r="113" spans="1:105" ht="12" customHeight="1" x14ac:dyDescent="0.25">
      <c r="A113" s="121" t="s">
        <v>54</v>
      </c>
      <c r="B113" s="122">
        <v>2165.6695617064343</v>
      </c>
      <c r="C113" s="122">
        <v>2197.4154493740975</v>
      </c>
      <c r="D113" s="122">
        <v>2181.5859205194806</v>
      </c>
      <c r="E113" s="122">
        <v>2117.2390869777241</v>
      </c>
      <c r="F113" s="122">
        <v>2096.3643276164053</v>
      </c>
      <c r="G113" s="122">
        <v>2018.008452851554</v>
      </c>
      <c r="H113" s="122">
        <v>1949.2301235552241</v>
      </c>
      <c r="I113" s="122">
        <v>1796.4648720201747</v>
      </c>
      <c r="J113" s="122">
        <v>1679.6408372039489</v>
      </c>
      <c r="K113" s="122">
        <v>1568.5024066001365</v>
      </c>
      <c r="L113" s="122">
        <v>1575.488957243218</v>
      </c>
      <c r="M113" s="122">
        <v>1440.1226402659013</v>
      </c>
      <c r="N113" s="122">
        <v>1412.8119352362476</v>
      </c>
      <c r="O113" s="122">
        <v>1415.4670823598335</v>
      </c>
      <c r="P113" s="122">
        <v>1367.5271896783547</v>
      </c>
      <c r="Q113" s="122">
        <v>1323.5383503262028</v>
      </c>
      <c r="R113" s="122">
        <v>1256.6381506745936</v>
      </c>
      <c r="S113" s="122">
        <v>1269.6819191952432</v>
      </c>
      <c r="T113" s="122">
        <v>1218.5274847559126</v>
      </c>
      <c r="U113" s="122">
        <v>1172.8811904530937</v>
      </c>
      <c r="V113" s="122">
        <v>1144.6613709061353</v>
      </c>
      <c r="W113" s="122">
        <v>1086.7546069789614</v>
      </c>
      <c r="X113" s="122">
        <v>1102.3700522289039</v>
      </c>
      <c r="Y113" s="122">
        <v>985.13386047067286</v>
      </c>
      <c r="DA113" s="130" t="s">
        <v>1625</v>
      </c>
    </row>
    <row r="114" spans="1:105" ht="12" customHeight="1" x14ac:dyDescent="0.25">
      <c r="A114" s="97" t="s">
        <v>50</v>
      </c>
      <c r="B114" s="98">
        <v>520.19375453781856</v>
      </c>
      <c r="C114" s="98">
        <v>492.88453545314553</v>
      </c>
      <c r="D114" s="98">
        <v>477.46877770924385</v>
      </c>
      <c r="E114" s="98">
        <v>448.38302582527552</v>
      </c>
      <c r="F114" s="98">
        <v>436.79013612973165</v>
      </c>
      <c r="G114" s="98">
        <v>411.43510632204715</v>
      </c>
      <c r="H114" s="98">
        <v>360.08925492119255</v>
      </c>
      <c r="I114" s="98">
        <v>343.39893183413955</v>
      </c>
      <c r="J114" s="98">
        <v>302.76895346586997</v>
      </c>
      <c r="K114" s="98">
        <v>285.86753853624856</v>
      </c>
      <c r="L114" s="98">
        <v>268.64936810700425</v>
      </c>
      <c r="M114" s="98">
        <v>257.40445380380089</v>
      </c>
      <c r="N114" s="98">
        <v>231.75091320050353</v>
      </c>
      <c r="O114" s="98">
        <v>233.2316068554436</v>
      </c>
      <c r="P114" s="98">
        <v>229.57309415274807</v>
      </c>
      <c r="Q114" s="98">
        <v>220.57234455705898</v>
      </c>
      <c r="R114" s="98">
        <v>204.69201736174628</v>
      </c>
      <c r="S114" s="98">
        <v>204.55352248307594</v>
      </c>
      <c r="T114" s="98">
        <v>200.19942321343305</v>
      </c>
      <c r="U114" s="98">
        <v>189.09398225822338</v>
      </c>
      <c r="V114" s="98">
        <v>189.2749708376966</v>
      </c>
      <c r="W114" s="98">
        <v>173.69918926089102</v>
      </c>
      <c r="X114" s="98">
        <v>160.9928619812847</v>
      </c>
      <c r="Y114" s="98">
        <v>136.34093079770406</v>
      </c>
      <c r="DA114" s="63" t="s">
        <v>1626</v>
      </c>
    </row>
    <row r="115" spans="1:105" ht="12" customHeight="1" x14ac:dyDescent="0.25">
      <c r="A115" s="109" t="s">
        <v>120</v>
      </c>
      <c r="B115" s="33">
        <v>1645.4758071686163</v>
      </c>
      <c r="C115" s="33">
        <v>1704.5309139209508</v>
      </c>
      <c r="D115" s="33">
        <v>1704.1171428102377</v>
      </c>
      <c r="E115" s="33">
        <v>1668.856061152449</v>
      </c>
      <c r="F115" s="33">
        <v>1659.5741914866733</v>
      </c>
      <c r="G115" s="33">
        <v>1606.5733465295068</v>
      </c>
      <c r="H115" s="33">
        <v>1589.1408686340314</v>
      </c>
      <c r="I115" s="33">
        <v>1453.0659401860348</v>
      </c>
      <c r="J115" s="33">
        <v>1376.8718837380789</v>
      </c>
      <c r="K115" s="33">
        <v>1282.634868063888</v>
      </c>
      <c r="L115" s="33">
        <v>1306.8395891362143</v>
      </c>
      <c r="M115" s="33">
        <v>1182.7181864621007</v>
      </c>
      <c r="N115" s="33">
        <v>1181.0610220357444</v>
      </c>
      <c r="O115" s="33">
        <v>1182.2354755043903</v>
      </c>
      <c r="P115" s="33">
        <v>1137.9540955256064</v>
      </c>
      <c r="Q115" s="33">
        <v>1102.966005769144</v>
      </c>
      <c r="R115" s="33">
        <v>1051.9461333128475</v>
      </c>
      <c r="S115" s="33">
        <v>1065.1283967121676</v>
      </c>
      <c r="T115" s="33">
        <v>1018.3280615424795</v>
      </c>
      <c r="U115" s="33">
        <v>983.78720819487035</v>
      </c>
      <c r="V115" s="33">
        <v>955.38640006843877</v>
      </c>
      <c r="W115" s="33">
        <v>913.055417718071</v>
      </c>
      <c r="X115" s="33">
        <v>941.37719024761873</v>
      </c>
      <c r="Y115" s="33">
        <v>848.79292967296863</v>
      </c>
      <c r="DA115" s="60" t="s">
        <v>1627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25960.934537172918</v>
      </c>
      <c r="C117" s="117">
        <f t="shared" si="19"/>
        <v>28681.692448454109</v>
      </c>
      <c r="D117" s="117">
        <f t="shared" si="19"/>
        <v>26282.4463590757</v>
      </c>
      <c r="E117" s="117">
        <f t="shared" si="19"/>
        <v>26772.459391057786</v>
      </c>
      <c r="F117" s="117">
        <f t="shared" si="19"/>
        <v>25655.200072410855</v>
      </c>
      <c r="G117" s="117">
        <f t="shared" si="19"/>
        <v>25598.045653348297</v>
      </c>
      <c r="H117" s="117">
        <f t="shared" si="19"/>
        <v>25178.634030940113</v>
      </c>
      <c r="I117" s="117">
        <f t="shared" si="19"/>
        <v>19598.481669735276</v>
      </c>
      <c r="J117" s="117">
        <f t="shared" si="19"/>
        <v>22991.218899349537</v>
      </c>
      <c r="K117" s="117">
        <f t="shared" si="19"/>
        <v>21097.781126538935</v>
      </c>
      <c r="L117" s="117">
        <f t="shared" si="19"/>
        <v>21120.927906965575</v>
      </c>
      <c r="M117" s="117">
        <f t="shared" si="19"/>
        <v>19026.701802999862</v>
      </c>
      <c r="N117" s="117">
        <f t="shared" si="19"/>
        <v>19735.934119899845</v>
      </c>
      <c r="O117" s="117">
        <f t="shared" si="19"/>
        <v>20478.331748439661</v>
      </c>
      <c r="P117" s="117">
        <f t="shared" si="19"/>
        <v>17767.339603253036</v>
      </c>
      <c r="Q117" s="117">
        <f t="shared" si="19"/>
        <v>18601.99397400974</v>
      </c>
      <c r="R117" s="117">
        <f t="shared" ref="R117:V117" si="20">R118+R121+R123+R132</f>
        <v>18172.674596635883</v>
      </c>
      <c r="S117" s="117">
        <f t="shared" si="20"/>
        <v>18117.586558450952</v>
      </c>
      <c r="T117" s="117">
        <f t="shared" si="20"/>
        <v>16952.340769425471</v>
      </c>
      <c r="U117" s="117">
        <f t="shared" si="20"/>
        <v>17656.312759983859</v>
      </c>
      <c r="V117" s="117">
        <f t="shared" si="20"/>
        <v>18643.058319226264</v>
      </c>
      <c r="W117" s="117">
        <f t="shared" ref="W117:Y117" si="21">W118+W121+W123+W132</f>
        <v>15173.934606103679</v>
      </c>
      <c r="X117" s="117">
        <f t="shared" si="21"/>
        <v>16141.534804725783</v>
      </c>
      <c r="Y117" s="117">
        <f t="shared" si="21"/>
        <v>15073.576950353998</v>
      </c>
      <c r="DA117" s="129" t="s">
        <v>1778</v>
      </c>
    </row>
    <row r="118" spans="1:105" ht="12" customHeight="1" x14ac:dyDescent="0.25">
      <c r="A118" s="121" t="s">
        <v>57</v>
      </c>
      <c r="B118" s="122">
        <f t="shared" ref="B118:Q118" si="22">SUM(B119:B120)</f>
        <v>20620.599767549618</v>
      </c>
      <c r="C118" s="122">
        <f t="shared" si="22"/>
        <v>23075.802025832676</v>
      </c>
      <c r="D118" s="122">
        <f t="shared" si="22"/>
        <v>20841.73752885684</v>
      </c>
      <c r="E118" s="122">
        <f t="shared" si="22"/>
        <v>21196.935055866084</v>
      </c>
      <c r="F118" s="122">
        <f t="shared" si="22"/>
        <v>20329.931508512949</v>
      </c>
      <c r="G118" s="122">
        <f t="shared" si="22"/>
        <v>20320.203246591325</v>
      </c>
      <c r="H118" s="122">
        <f t="shared" si="22"/>
        <v>19824.679659799138</v>
      </c>
      <c r="I118" s="122">
        <f t="shared" si="22"/>
        <v>14937.096148203693</v>
      </c>
      <c r="J118" s="122">
        <f t="shared" si="22"/>
        <v>18079.599219719694</v>
      </c>
      <c r="K118" s="122">
        <f t="shared" si="22"/>
        <v>16470.62580229864</v>
      </c>
      <c r="L118" s="122">
        <f t="shared" si="22"/>
        <v>16535.514453841162</v>
      </c>
      <c r="M118" s="122">
        <f t="shared" si="22"/>
        <v>14512.867625355528</v>
      </c>
      <c r="N118" s="122">
        <f t="shared" si="22"/>
        <v>15090.928663202747</v>
      </c>
      <c r="O118" s="122">
        <f t="shared" si="22"/>
        <v>16160.794445647431</v>
      </c>
      <c r="P118" s="122">
        <f t="shared" si="22"/>
        <v>13426.381869222459</v>
      </c>
      <c r="Q118" s="122">
        <f t="shared" si="22"/>
        <v>14267.750956872838</v>
      </c>
      <c r="R118" s="122">
        <f t="shared" ref="R118:V118" si="23">SUM(R119:R120)</f>
        <v>13881.456701055624</v>
      </c>
      <c r="S118" s="122">
        <f t="shared" si="23"/>
        <v>13708.931993434817</v>
      </c>
      <c r="T118" s="122">
        <f t="shared" si="23"/>
        <v>12798.032006530673</v>
      </c>
      <c r="U118" s="122">
        <f t="shared" si="23"/>
        <v>13318.429118296832</v>
      </c>
      <c r="V118" s="122">
        <f t="shared" si="23"/>
        <v>14228.484966918091</v>
      </c>
      <c r="W118" s="122">
        <f t="shared" ref="W118:Y118" si="24">SUM(W119:W120)</f>
        <v>11460.79614648168</v>
      </c>
      <c r="X118" s="122">
        <f t="shared" si="24"/>
        <v>12291.049703902869</v>
      </c>
      <c r="Y118" s="122">
        <f t="shared" si="24"/>
        <v>11407.956715377266</v>
      </c>
      <c r="DA118" s="130" t="s">
        <v>1779</v>
      </c>
    </row>
    <row r="119" spans="1:105" ht="12" customHeight="1" x14ac:dyDescent="0.25">
      <c r="A119" s="97" t="s">
        <v>212</v>
      </c>
      <c r="B119" s="98">
        <v>20130.974207511827</v>
      </c>
      <c r="C119" s="98">
        <v>22537.125373862807</v>
      </c>
      <c r="D119" s="98">
        <v>20362.431012950437</v>
      </c>
      <c r="E119" s="98">
        <v>20727.57024297502</v>
      </c>
      <c r="F119" s="98">
        <v>19880.202469345142</v>
      </c>
      <c r="G119" s="98">
        <v>19878.575507196259</v>
      </c>
      <c r="H119" s="98">
        <v>19402.969238556849</v>
      </c>
      <c r="I119" s="98">
        <v>14626.663867450487</v>
      </c>
      <c r="J119" s="98">
        <v>17705.781030823691</v>
      </c>
      <c r="K119" s="98">
        <v>16134.075990611331</v>
      </c>
      <c r="L119" s="98">
        <v>16201.69298188165</v>
      </c>
      <c r="M119" s="98">
        <v>14224.121773355637</v>
      </c>
      <c r="N119" s="98">
        <v>14795.624520786345</v>
      </c>
      <c r="O119" s="98">
        <v>15843.965299448586</v>
      </c>
      <c r="P119" s="98">
        <v>13164.485524358932</v>
      </c>
      <c r="Q119" s="98">
        <v>13993.207741526767</v>
      </c>
      <c r="R119" s="98">
        <v>13616.029911412756</v>
      </c>
      <c r="S119" s="98">
        <v>13448.884767580654</v>
      </c>
      <c r="T119" s="98">
        <v>12556.784663533581</v>
      </c>
      <c r="U119" s="98">
        <v>13069.004412770963</v>
      </c>
      <c r="V119" s="98">
        <v>13963.762373132698</v>
      </c>
      <c r="W119" s="98">
        <v>11246.283324790907</v>
      </c>
      <c r="X119" s="98">
        <v>12061.803896519577</v>
      </c>
      <c r="Y119" s="98">
        <v>11196.367704837017</v>
      </c>
      <c r="DA119" s="63" t="s">
        <v>1780</v>
      </c>
    </row>
    <row r="120" spans="1:105" ht="12" customHeight="1" x14ac:dyDescent="0.25">
      <c r="A120" s="97" t="s">
        <v>53</v>
      </c>
      <c r="B120" s="98">
        <v>489.62556003779054</v>
      </c>
      <c r="C120" s="98">
        <v>538.67665196986934</v>
      </c>
      <c r="D120" s="98">
        <v>479.30651590640394</v>
      </c>
      <c r="E120" s="98">
        <v>469.36481289106376</v>
      </c>
      <c r="F120" s="98">
        <v>449.72903916780746</v>
      </c>
      <c r="G120" s="98">
        <v>441.62773939506462</v>
      </c>
      <c r="H120" s="98">
        <v>421.71042124228956</v>
      </c>
      <c r="I120" s="98">
        <v>310.4322807532057</v>
      </c>
      <c r="J120" s="98">
        <v>373.81818889600152</v>
      </c>
      <c r="K120" s="98">
        <v>336.54981168730882</v>
      </c>
      <c r="L120" s="98">
        <v>333.82147195951399</v>
      </c>
      <c r="M120" s="98">
        <v>288.7458519998911</v>
      </c>
      <c r="N120" s="98">
        <v>295.30414241640239</v>
      </c>
      <c r="O120" s="98">
        <v>316.82914619884406</v>
      </c>
      <c r="P120" s="98">
        <v>261.89634486352747</v>
      </c>
      <c r="Q120" s="98">
        <v>274.54321534607237</v>
      </c>
      <c r="R120" s="98">
        <v>265.42678964286915</v>
      </c>
      <c r="S120" s="98">
        <v>260.04722585416334</v>
      </c>
      <c r="T120" s="98">
        <v>241.24734299709161</v>
      </c>
      <c r="U120" s="98">
        <v>249.42470552586843</v>
      </c>
      <c r="V120" s="98">
        <v>264.72259378539218</v>
      </c>
      <c r="W120" s="98">
        <v>214.51282169077226</v>
      </c>
      <c r="X120" s="98">
        <v>229.24580738329072</v>
      </c>
      <c r="Y120" s="98">
        <v>211.58901054024921</v>
      </c>
      <c r="DA120" s="63" t="s">
        <v>1781</v>
      </c>
    </row>
    <row r="121" spans="1:105" ht="12" customHeight="1" x14ac:dyDescent="0.25">
      <c r="A121" s="121" t="s">
        <v>92</v>
      </c>
      <c r="B121" s="122">
        <f t="shared" ref="B121:Y121" si="25">B122</f>
        <v>196.38558840637731</v>
      </c>
      <c r="C121" s="122">
        <f t="shared" si="25"/>
        <v>241.41989254105454</v>
      </c>
      <c r="D121" s="122">
        <f t="shared" si="25"/>
        <v>215.42139439983271</v>
      </c>
      <c r="E121" s="122">
        <f t="shared" si="25"/>
        <v>410.47140741876507</v>
      </c>
      <c r="F121" s="122">
        <f t="shared" si="25"/>
        <v>244.87288618414973</v>
      </c>
      <c r="G121" s="122">
        <f t="shared" si="25"/>
        <v>292.03554829693928</v>
      </c>
      <c r="H121" s="122">
        <f t="shared" si="25"/>
        <v>378.1596597136284</v>
      </c>
      <c r="I121" s="122">
        <f t="shared" si="25"/>
        <v>396.50254083597696</v>
      </c>
      <c r="J121" s="122">
        <f t="shared" si="25"/>
        <v>408.82382064317881</v>
      </c>
      <c r="K121" s="122">
        <f t="shared" si="25"/>
        <v>364.88512986248554</v>
      </c>
      <c r="L121" s="122">
        <f t="shared" si="25"/>
        <v>428.29326301519507</v>
      </c>
      <c r="M121" s="122">
        <f t="shared" si="25"/>
        <v>412.37171417668247</v>
      </c>
      <c r="N121" s="122">
        <f t="shared" si="25"/>
        <v>556.57997514416797</v>
      </c>
      <c r="O121" s="122">
        <f t="shared" si="25"/>
        <v>425.05275594318567</v>
      </c>
      <c r="P121" s="122">
        <f t="shared" si="25"/>
        <v>391.46126660015511</v>
      </c>
      <c r="Q121" s="122">
        <f t="shared" si="25"/>
        <v>515.78583420324298</v>
      </c>
      <c r="R121" s="122">
        <f t="shared" si="25"/>
        <v>554.45504603183588</v>
      </c>
      <c r="S121" s="122">
        <f t="shared" si="25"/>
        <v>589.4017428966946</v>
      </c>
      <c r="T121" s="122">
        <f t="shared" si="25"/>
        <v>485.12227511988908</v>
      </c>
      <c r="U121" s="122">
        <f t="shared" si="25"/>
        <v>544.79193642628309</v>
      </c>
      <c r="V121" s="122">
        <f t="shared" si="25"/>
        <v>512.74535142413208</v>
      </c>
      <c r="W121" s="122">
        <f t="shared" si="25"/>
        <v>498.98304771257261</v>
      </c>
      <c r="X121" s="122">
        <f t="shared" si="25"/>
        <v>455.24875209496793</v>
      </c>
      <c r="Y121" s="122">
        <f t="shared" si="25"/>
        <v>488.12481230330133</v>
      </c>
      <c r="DA121" s="130" t="s">
        <v>1782</v>
      </c>
    </row>
    <row r="122" spans="1:105" ht="12" customHeight="1" x14ac:dyDescent="0.25">
      <c r="A122" s="97" t="s">
        <v>53</v>
      </c>
      <c r="B122" s="98">
        <v>196.38558840637731</v>
      </c>
      <c r="C122" s="98">
        <v>241.41989254105454</v>
      </c>
      <c r="D122" s="98">
        <v>215.42139439983271</v>
      </c>
      <c r="E122" s="98">
        <v>410.47140741876507</v>
      </c>
      <c r="F122" s="98">
        <v>244.87288618414973</v>
      </c>
      <c r="G122" s="98">
        <v>292.03554829693928</v>
      </c>
      <c r="H122" s="98">
        <v>378.1596597136284</v>
      </c>
      <c r="I122" s="98">
        <v>396.50254083597696</v>
      </c>
      <c r="J122" s="98">
        <v>408.82382064317881</v>
      </c>
      <c r="K122" s="98">
        <v>364.88512986248554</v>
      </c>
      <c r="L122" s="98">
        <v>428.29326301519507</v>
      </c>
      <c r="M122" s="98">
        <v>412.37171417668247</v>
      </c>
      <c r="N122" s="98">
        <v>556.57997514416797</v>
      </c>
      <c r="O122" s="98">
        <v>425.05275594318567</v>
      </c>
      <c r="P122" s="98">
        <v>391.46126660015511</v>
      </c>
      <c r="Q122" s="98">
        <v>515.78583420324298</v>
      </c>
      <c r="R122" s="98">
        <v>554.45504603183588</v>
      </c>
      <c r="S122" s="98">
        <v>589.4017428966946</v>
      </c>
      <c r="T122" s="98">
        <v>485.12227511988908</v>
      </c>
      <c r="U122" s="98">
        <v>544.79193642628309</v>
      </c>
      <c r="V122" s="98">
        <v>512.74535142413208</v>
      </c>
      <c r="W122" s="98">
        <v>498.98304771257261</v>
      </c>
      <c r="X122" s="98">
        <v>455.24875209496793</v>
      </c>
      <c r="Y122" s="98">
        <v>488.12481230330133</v>
      </c>
      <c r="DA122" s="63" t="s">
        <v>1783</v>
      </c>
    </row>
    <row r="123" spans="1:105" ht="12" customHeight="1" x14ac:dyDescent="0.25">
      <c r="A123" s="121" t="s">
        <v>55</v>
      </c>
      <c r="B123" s="122">
        <v>3588.7390486846061</v>
      </c>
      <c r="C123" s="122">
        <v>3777.8012897510794</v>
      </c>
      <c r="D123" s="122">
        <v>3645.344186549708</v>
      </c>
      <c r="E123" s="122">
        <v>3626.2859448767326</v>
      </c>
      <c r="F123" s="122">
        <v>3551.3536571237792</v>
      </c>
      <c r="G123" s="122">
        <v>3507.9958198889926</v>
      </c>
      <c r="H123" s="122">
        <v>3536.709270943345</v>
      </c>
      <c r="I123" s="122">
        <v>2938.2839423397013</v>
      </c>
      <c r="J123" s="122">
        <v>3258.1717430309586</v>
      </c>
      <c r="K123" s="122">
        <v>3099.0345582315817</v>
      </c>
      <c r="L123" s="122">
        <v>2983.3374130876323</v>
      </c>
      <c r="M123" s="122">
        <v>3028.0578063422299</v>
      </c>
      <c r="N123" s="122">
        <v>3028.3050061851841</v>
      </c>
      <c r="O123" s="122">
        <v>2826.4378214790077</v>
      </c>
      <c r="P123" s="122">
        <v>2918.6259590651357</v>
      </c>
      <c r="Q123" s="122">
        <v>2817.2439771508698</v>
      </c>
      <c r="R123" s="122">
        <v>2780.6148426069431</v>
      </c>
      <c r="S123" s="122">
        <v>2843.9959960915294</v>
      </c>
      <c r="T123" s="122">
        <v>2723.8078453660664</v>
      </c>
      <c r="U123" s="122">
        <v>2869.2260432308522</v>
      </c>
      <c r="V123" s="122">
        <v>2987.9990854548701</v>
      </c>
      <c r="W123" s="122">
        <v>2333.507398284079</v>
      </c>
      <c r="X123" s="122">
        <v>2487.9364094043663</v>
      </c>
      <c r="Y123" s="122">
        <v>2355.4374249065609</v>
      </c>
      <c r="DA123" s="130" t="s">
        <v>1784</v>
      </c>
    </row>
    <row r="124" spans="1:105" ht="12" customHeight="1" x14ac:dyDescent="0.25">
      <c r="A124" s="97" t="s">
        <v>138</v>
      </c>
      <c r="B124" s="98">
        <v>2490.8910416049257</v>
      </c>
      <c r="C124" s="98">
        <v>2672.4637634306414</v>
      </c>
      <c r="D124" s="98">
        <v>2549.8232423233489</v>
      </c>
      <c r="E124" s="98">
        <v>2565.4000322809165</v>
      </c>
      <c r="F124" s="98">
        <v>2489.964897431154</v>
      </c>
      <c r="G124" s="98">
        <v>2493.0217767160307</v>
      </c>
      <c r="H124" s="98">
        <v>2539.2862723941457</v>
      </c>
      <c r="I124" s="98">
        <v>1997.1851432167018</v>
      </c>
      <c r="J124" s="98">
        <v>2358.0619605629308</v>
      </c>
      <c r="K124" s="98">
        <v>2212.7001293848593</v>
      </c>
      <c r="L124" s="98">
        <v>2114.9580789305051</v>
      </c>
      <c r="M124" s="98">
        <v>2125.4774077647858</v>
      </c>
      <c r="N124" s="98">
        <v>2088.6156896681823</v>
      </c>
      <c r="O124" s="98">
        <v>1752.6336799000769</v>
      </c>
      <c r="P124" s="98">
        <v>1829.8661951254444</v>
      </c>
      <c r="Q124" s="98">
        <v>1727.3175462378331</v>
      </c>
      <c r="R124" s="98">
        <v>1759.7191420300946</v>
      </c>
      <c r="S124" s="98">
        <v>1873.8690670035444</v>
      </c>
      <c r="T124" s="98">
        <v>1838.648264394481</v>
      </c>
      <c r="U124" s="98">
        <v>2071.2721091436729</v>
      </c>
      <c r="V124" s="98">
        <v>2221.4361360990115</v>
      </c>
      <c r="W124" s="98">
        <v>1651.426428836631</v>
      </c>
      <c r="X124" s="98">
        <v>1830.749201269492</v>
      </c>
      <c r="Y124" s="98">
        <v>1765.8414543527163</v>
      </c>
      <c r="DA124" s="63" t="s">
        <v>1785</v>
      </c>
    </row>
    <row r="125" spans="1:105" ht="12" customHeight="1" x14ac:dyDescent="0.25">
      <c r="A125" s="97" t="s">
        <v>137</v>
      </c>
      <c r="B125" s="98">
        <v>3.9580334814435498</v>
      </c>
      <c r="C125" s="98">
        <v>5.3215486591951553</v>
      </c>
      <c r="D125" s="98">
        <v>5.3961257096631394</v>
      </c>
      <c r="E125" s="98">
        <v>7.0000289987226658</v>
      </c>
      <c r="F125" s="98">
        <v>6.6617433946008129</v>
      </c>
      <c r="G125" s="98">
        <v>8.0426569581238301</v>
      </c>
      <c r="H125" s="98">
        <v>10.479030420394245</v>
      </c>
      <c r="I125" s="98">
        <v>8.0976746639978003</v>
      </c>
      <c r="J125" s="98">
        <v>12.069668341074694</v>
      </c>
      <c r="K125" s="98">
        <v>12.849743578780542</v>
      </c>
      <c r="L125" s="98">
        <v>12.732641705130174</v>
      </c>
      <c r="M125" s="98">
        <v>13.831040144115361</v>
      </c>
      <c r="N125" s="98">
        <v>15.174414717595987</v>
      </c>
      <c r="O125" s="98">
        <v>12.445429032998469</v>
      </c>
      <c r="P125" s="98">
        <v>16.832610913904304</v>
      </c>
      <c r="Q125" s="98">
        <v>15.918034556054087</v>
      </c>
      <c r="R125" s="98">
        <v>15.914963027552281</v>
      </c>
      <c r="S125" s="98">
        <v>17.513360032467997</v>
      </c>
      <c r="T125" s="98">
        <v>16.69564537641115</v>
      </c>
      <c r="U125" s="98">
        <v>24.210883212135691</v>
      </c>
      <c r="V125" s="98">
        <v>30.978103391618269</v>
      </c>
      <c r="W125" s="98">
        <v>19.629769124883151</v>
      </c>
      <c r="X125" s="98">
        <v>24.602194802948247</v>
      </c>
      <c r="Y125" s="98">
        <v>22.220211756227485</v>
      </c>
      <c r="DA125" s="63" t="s">
        <v>1786</v>
      </c>
    </row>
    <row r="126" spans="1:105" ht="12" customHeight="1" x14ac:dyDescent="0.25">
      <c r="A126" s="100" t="s">
        <v>212</v>
      </c>
      <c r="B126" s="101">
        <v>1.4096430938407292</v>
      </c>
      <c r="C126" s="101">
        <v>1.9332754768200509</v>
      </c>
      <c r="D126" s="101">
        <v>2.024906164032743</v>
      </c>
      <c r="E126" s="101">
        <v>2.6976789588265535</v>
      </c>
      <c r="F126" s="101">
        <v>2.7135506643163607</v>
      </c>
      <c r="G126" s="101">
        <v>3.328353864349082</v>
      </c>
      <c r="H126" s="101">
        <v>4.3490750558592293</v>
      </c>
      <c r="I126" s="101">
        <v>3.593944153637195</v>
      </c>
      <c r="J126" s="101">
        <v>5.0151967337786116</v>
      </c>
      <c r="K126" s="101">
        <v>5.4300190835838782</v>
      </c>
      <c r="L126" s="101">
        <v>5.3620957019002375</v>
      </c>
      <c r="M126" s="101">
        <v>5.9316316962772628</v>
      </c>
      <c r="N126" s="101">
        <v>6.6471191617429231</v>
      </c>
      <c r="O126" s="101">
        <v>5.3572658072734143</v>
      </c>
      <c r="P126" s="101">
        <v>6.7730195892920086</v>
      </c>
      <c r="Q126" s="101">
        <v>6.2430716850135628</v>
      </c>
      <c r="R126" s="101">
        <v>6.4233045205009107</v>
      </c>
      <c r="S126" s="101">
        <v>7.7097511015831772</v>
      </c>
      <c r="T126" s="101">
        <v>6.7253798279835273</v>
      </c>
      <c r="U126" s="101">
        <v>10.089838146367804</v>
      </c>
      <c r="V126" s="101">
        <v>12.398927312947899</v>
      </c>
      <c r="W126" s="101">
        <v>8.3902800700913591</v>
      </c>
      <c r="X126" s="101">
        <v>9.9064892925282404</v>
      </c>
      <c r="Y126" s="101">
        <v>7.951168355449056</v>
      </c>
      <c r="DA126" s="131" t="s">
        <v>1787</v>
      </c>
    </row>
    <row r="127" spans="1:105" ht="12" customHeight="1" x14ac:dyDescent="0.25">
      <c r="A127" s="103" t="s">
        <v>52</v>
      </c>
      <c r="B127" s="104">
        <v>2.5483903876028209</v>
      </c>
      <c r="C127" s="104">
        <v>3.3882731823751056</v>
      </c>
      <c r="D127" s="104">
        <v>3.3712195456303968</v>
      </c>
      <c r="E127" s="104">
        <v>4.3023500398961128</v>
      </c>
      <c r="F127" s="104">
        <v>3.9481927302844535</v>
      </c>
      <c r="G127" s="104">
        <v>4.7143030937747454</v>
      </c>
      <c r="H127" s="104">
        <v>6.1299553645350162</v>
      </c>
      <c r="I127" s="104">
        <v>4.503730510360608</v>
      </c>
      <c r="J127" s="104">
        <v>7.054471607296084</v>
      </c>
      <c r="K127" s="104">
        <v>7.4197244951966628</v>
      </c>
      <c r="L127" s="104">
        <v>7.3705460032299372</v>
      </c>
      <c r="M127" s="104">
        <v>7.8994084478380993</v>
      </c>
      <c r="N127" s="104">
        <v>8.5272955558530654</v>
      </c>
      <c r="O127" s="104">
        <v>7.0881632257250553</v>
      </c>
      <c r="P127" s="104">
        <v>10.059591324612295</v>
      </c>
      <c r="Q127" s="104">
        <v>9.6749628710405222</v>
      </c>
      <c r="R127" s="104">
        <v>9.491658507051369</v>
      </c>
      <c r="S127" s="104">
        <v>9.8036089308848169</v>
      </c>
      <c r="T127" s="104">
        <v>9.9702655484276175</v>
      </c>
      <c r="U127" s="104">
        <v>14.121045065767884</v>
      </c>
      <c r="V127" s="104">
        <v>18.579176078670372</v>
      </c>
      <c r="W127" s="104">
        <v>11.239489054791798</v>
      </c>
      <c r="X127" s="104">
        <v>14.695705510420016</v>
      </c>
      <c r="Y127" s="104">
        <v>14.269043400778429</v>
      </c>
      <c r="DA127" s="132" t="s">
        <v>1788</v>
      </c>
    </row>
    <row r="128" spans="1:105" ht="12" customHeight="1" x14ac:dyDescent="0.25">
      <c r="A128" s="106" t="s">
        <v>122</v>
      </c>
      <c r="B128" s="101">
        <v>874.92770259546671</v>
      </c>
      <c r="C128" s="101">
        <v>868.02204271828509</v>
      </c>
      <c r="D128" s="101">
        <v>846.46221430555534</v>
      </c>
      <c r="E128" s="101">
        <v>789.45440100125779</v>
      </c>
      <c r="F128" s="101">
        <v>779.57408685069004</v>
      </c>
      <c r="G128" s="101">
        <v>728.48541555833219</v>
      </c>
      <c r="H128" s="101">
        <v>695.32235325345243</v>
      </c>
      <c r="I128" s="101">
        <v>625.56059791221276</v>
      </c>
      <c r="J128" s="101">
        <v>560.49669351908472</v>
      </c>
      <c r="K128" s="101">
        <v>509.40189033488411</v>
      </c>
      <c r="L128" s="101">
        <v>483.61179205832912</v>
      </c>
      <c r="M128" s="101">
        <v>487.94229788222293</v>
      </c>
      <c r="N128" s="101">
        <v>502.37107600274982</v>
      </c>
      <c r="O128" s="101">
        <v>540.43802368484353</v>
      </c>
      <c r="P128" s="101">
        <v>516.84281067763936</v>
      </c>
      <c r="Q128" s="101">
        <v>501.25768143738844</v>
      </c>
      <c r="R128" s="101">
        <v>455.40733746728222</v>
      </c>
      <c r="S128" s="101">
        <v>420.68273723414757</v>
      </c>
      <c r="T128" s="101">
        <v>378.44922614623897</v>
      </c>
      <c r="U128" s="101">
        <v>337.77952008411268</v>
      </c>
      <c r="V128" s="101">
        <v>319.88652590464682</v>
      </c>
      <c r="W128" s="101">
        <v>291.27891393217681</v>
      </c>
      <c r="X128" s="101">
        <v>274.54716638435207</v>
      </c>
      <c r="Y128" s="101">
        <v>250.96487027057321</v>
      </c>
      <c r="DA128" s="131" t="s">
        <v>1789</v>
      </c>
    </row>
    <row r="129" spans="1:105" ht="12" customHeight="1" x14ac:dyDescent="0.25">
      <c r="A129" s="107" t="s">
        <v>121</v>
      </c>
      <c r="B129" s="104">
        <v>218.96227100277031</v>
      </c>
      <c r="C129" s="104">
        <v>231.99393494295765</v>
      </c>
      <c r="D129" s="104">
        <v>243.66260421114026</v>
      </c>
      <c r="E129" s="104">
        <v>264.43148259583467</v>
      </c>
      <c r="F129" s="104">
        <v>275.1529294473346</v>
      </c>
      <c r="G129" s="104">
        <v>278.44597065650572</v>
      </c>
      <c r="H129" s="104">
        <v>291.62161487535246</v>
      </c>
      <c r="I129" s="104">
        <v>307.44052654678916</v>
      </c>
      <c r="J129" s="104">
        <v>327.54342060786757</v>
      </c>
      <c r="K129" s="104">
        <v>364.08279493305639</v>
      </c>
      <c r="L129" s="104">
        <v>372.03490039366943</v>
      </c>
      <c r="M129" s="104">
        <v>400.80706055110687</v>
      </c>
      <c r="N129" s="104">
        <v>422.14382579665534</v>
      </c>
      <c r="O129" s="104">
        <v>520.92068886108893</v>
      </c>
      <c r="P129" s="104">
        <v>555.08434234814683</v>
      </c>
      <c r="Q129" s="104">
        <v>572.75071491959329</v>
      </c>
      <c r="R129" s="104">
        <v>549.57340008201447</v>
      </c>
      <c r="S129" s="104">
        <v>531.93083182136979</v>
      </c>
      <c r="T129" s="104">
        <v>490.01470944893447</v>
      </c>
      <c r="U129" s="104">
        <v>435.96353079092972</v>
      </c>
      <c r="V129" s="104">
        <v>415.6983200595937</v>
      </c>
      <c r="W129" s="104">
        <v>371.17228639038848</v>
      </c>
      <c r="X129" s="104">
        <v>358.03784694757314</v>
      </c>
      <c r="Y129" s="104">
        <v>316.41088852704439</v>
      </c>
      <c r="DA129" s="132" t="s">
        <v>1790</v>
      </c>
    </row>
    <row r="130" spans="1:105" ht="12" customHeight="1" x14ac:dyDescent="0.25">
      <c r="A130" s="108" t="s">
        <v>53</v>
      </c>
      <c r="B130" s="98">
        <v>52.608580392357382</v>
      </c>
      <c r="C130" s="98">
        <v>57.36440165637034</v>
      </c>
      <c r="D130" s="98">
        <v>61.264075029718434</v>
      </c>
      <c r="E130" s="98">
        <v>68.207079434704497</v>
      </c>
      <c r="F130" s="98">
        <v>72.933673093190677</v>
      </c>
      <c r="G130" s="98">
        <v>79.559214555935455</v>
      </c>
      <c r="H130" s="98">
        <v>79.528764996959097</v>
      </c>
      <c r="I130" s="98">
        <v>87.457439293933703</v>
      </c>
      <c r="J130" s="98">
        <v>87.528535769269837</v>
      </c>
      <c r="K130" s="98">
        <v>99.34609353181331</v>
      </c>
      <c r="L130" s="98">
        <v>100.25383099826534</v>
      </c>
      <c r="M130" s="98">
        <v>116.57096730182072</v>
      </c>
      <c r="N130" s="98">
        <v>120.77991892965504</v>
      </c>
      <c r="O130" s="98">
        <v>164.06469168508292</v>
      </c>
      <c r="P130" s="98">
        <v>160.60089891090624</v>
      </c>
      <c r="Q130" s="98">
        <v>161.11263242326447</v>
      </c>
      <c r="R130" s="98">
        <v>155.74217750077739</v>
      </c>
      <c r="S130" s="98">
        <v>159.65899252841976</v>
      </c>
      <c r="T130" s="98">
        <v>134.23267322156747</v>
      </c>
      <c r="U130" s="98">
        <v>111.52759437437687</v>
      </c>
      <c r="V130" s="98">
        <v>94.641677650745208</v>
      </c>
      <c r="W130" s="98">
        <v>84.598935515621193</v>
      </c>
      <c r="X130" s="98">
        <v>79.895303894586917</v>
      </c>
      <c r="Y130" s="98">
        <v>59.668324498871314</v>
      </c>
      <c r="DA130" s="63" t="s">
        <v>1791</v>
      </c>
    </row>
    <row r="131" spans="1:105" ht="12" customHeight="1" x14ac:dyDescent="0.25">
      <c r="A131" s="108" t="s">
        <v>52</v>
      </c>
      <c r="B131" s="98">
        <v>166.35369061041291</v>
      </c>
      <c r="C131" s="98">
        <v>174.62953328658736</v>
      </c>
      <c r="D131" s="98">
        <v>182.39852918142188</v>
      </c>
      <c r="E131" s="98">
        <v>196.22440316113014</v>
      </c>
      <c r="F131" s="98">
        <v>202.21925635414388</v>
      </c>
      <c r="G131" s="98">
        <v>198.88675610057032</v>
      </c>
      <c r="H131" s="98">
        <v>212.09284987839342</v>
      </c>
      <c r="I131" s="98">
        <v>219.98308725285548</v>
      </c>
      <c r="J131" s="98">
        <v>240.01488483859774</v>
      </c>
      <c r="K131" s="98">
        <v>264.73670140124312</v>
      </c>
      <c r="L131" s="98">
        <v>271.78106939540396</v>
      </c>
      <c r="M131" s="98">
        <v>284.23609324928611</v>
      </c>
      <c r="N131" s="98">
        <v>301.36390686700031</v>
      </c>
      <c r="O131" s="98">
        <v>356.85599717600599</v>
      </c>
      <c r="P131" s="98">
        <v>394.48344343724079</v>
      </c>
      <c r="Q131" s="98">
        <v>411.63808249632876</v>
      </c>
      <c r="R131" s="98">
        <v>393.83122258123706</v>
      </c>
      <c r="S131" s="98">
        <v>372.27183929295023</v>
      </c>
      <c r="T131" s="98">
        <v>355.78203622736697</v>
      </c>
      <c r="U131" s="98">
        <v>324.43593641655275</v>
      </c>
      <c r="V131" s="98">
        <v>321.05664240884857</v>
      </c>
      <c r="W131" s="98">
        <v>286.57335087476747</v>
      </c>
      <c r="X131" s="98">
        <v>278.14254305298607</v>
      </c>
      <c r="Y131" s="98">
        <v>256.74256402817309</v>
      </c>
      <c r="DA131" s="63" t="s">
        <v>1792</v>
      </c>
    </row>
    <row r="132" spans="1:105" ht="12" customHeight="1" x14ac:dyDescent="0.25">
      <c r="A132" s="121" t="s">
        <v>54</v>
      </c>
      <c r="B132" s="122">
        <v>1555.2101325323163</v>
      </c>
      <c r="C132" s="122">
        <v>1586.6692403293016</v>
      </c>
      <c r="D132" s="122">
        <v>1579.9432492693179</v>
      </c>
      <c r="E132" s="122">
        <v>1538.7669828962012</v>
      </c>
      <c r="F132" s="122">
        <v>1529.0420205899795</v>
      </c>
      <c r="G132" s="122">
        <v>1477.8110385710418</v>
      </c>
      <c r="H132" s="122">
        <v>1439.0854404840018</v>
      </c>
      <c r="I132" s="122">
        <v>1326.5990383559069</v>
      </c>
      <c r="J132" s="122">
        <v>1244.6241159557085</v>
      </c>
      <c r="K132" s="122">
        <v>1163.2356361462269</v>
      </c>
      <c r="L132" s="122">
        <v>1173.7827770215854</v>
      </c>
      <c r="M132" s="122">
        <v>1073.4046571254214</v>
      </c>
      <c r="N132" s="122">
        <v>1060.1204753677457</v>
      </c>
      <c r="O132" s="122">
        <v>1066.0467253700372</v>
      </c>
      <c r="P132" s="122">
        <v>1030.8705083652874</v>
      </c>
      <c r="Q132" s="122">
        <v>1001.2132057827873</v>
      </c>
      <c r="R132" s="122">
        <v>956.14800694148096</v>
      </c>
      <c r="S132" s="122">
        <v>975.25682602791153</v>
      </c>
      <c r="T132" s="122">
        <v>945.37864240884346</v>
      </c>
      <c r="U132" s="122">
        <v>923.86566202989013</v>
      </c>
      <c r="V132" s="122">
        <v>913.8289154291698</v>
      </c>
      <c r="W132" s="122">
        <v>880.64801362534911</v>
      </c>
      <c r="X132" s="122">
        <v>907.29993932358104</v>
      </c>
      <c r="Y132" s="122">
        <v>822.05799776686888</v>
      </c>
      <c r="DA132" s="130" t="s">
        <v>1793</v>
      </c>
    </row>
    <row r="133" spans="1:105" ht="12" customHeight="1" x14ac:dyDescent="0.25">
      <c r="A133" s="97" t="s">
        <v>50</v>
      </c>
      <c r="B133" s="98">
        <v>312.66908019098639</v>
      </c>
      <c r="C133" s="98">
        <v>296.4546501420009</v>
      </c>
      <c r="D133" s="98">
        <v>287.30512200571707</v>
      </c>
      <c r="E133" s="98">
        <v>269.45841319281914</v>
      </c>
      <c r="F133" s="98">
        <v>262.91965645707046</v>
      </c>
      <c r="G133" s="98">
        <v>247.47162719190507</v>
      </c>
      <c r="H133" s="98">
        <v>217.22306385330691</v>
      </c>
      <c r="I133" s="98">
        <v>207.03671274507104</v>
      </c>
      <c r="J133" s="98">
        <v>182.68972221822952</v>
      </c>
      <c r="K133" s="98">
        <v>172.51484249315138</v>
      </c>
      <c r="L133" s="98">
        <v>162.06091115418559</v>
      </c>
      <c r="M133" s="98">
        <v>155.40980925086026</v>
      </c>
      <c r="N133" s="98">
        <v>139.954676008414</v>
      </c>
      <c r="O133" s="98">
        <v>140.68545568981403</v>
      </c>
      <c r="P133" s="98">
        <v>138.37657168102012</v>
      </c>
      <c r="Q133" s="98">
        <v>132.77198378211449</v>
      </c>
      <c r="R133" s="98">
        <v>123.00470594402823</v>
      </c>
      <c r="S133" s="98">
        <v>123.1065543402117</v>
      </c>
      <c r="T133" s="98">
        <v>120.69171590391849</v>
      </c>
      <c r="U133" s="98">
        <v>114.46959440505526</v>
      </c>
      <c r="V133" s="98">
        <v>115.13354162660744</v>
      </c>
      <c r="W133" s="98">
        <v>105.94665786569037</v>
      </c>
      <c r="X133" s="98">
        <v>98.382318860723984</v>
      </c>
      <c r="Y133" s="98">
        <v>83.558686485400173</v>
      </c>
      <c r="DA133" s="63" t="s">
        <v>1794</v>
      </c>
    </row>
    <row r="134" spans="1:105" ht="12" customHeight="1" x14ac:dyDescent="0.25">
      <c r="A134" s="109" t="s">
        <v>120</v>
      </c>
      <c r="B134" s="33">
        <v>1242.5410523413298</v>
      </c>
      <c r="C134" s="33">
        <v>1290.2145901873009</v>
      </c>
      <c r="D134" s="33">
        <v>1292.6381272636008</v>
      </c>
      <c r="E134" s="33">
        <v>1269.3085697033823</v>
      </c>
      <c r="F134" s="33">
        <v>1266.1223641329091</v>
      </c>
      <c r="G134" s="33">
        <v>1230.3394113791369</v>
      </c>
      <c r="H134" s="33">
        <v>1221.8623766306946</v>
      </c>
      <c r="I134" s="33">
        <v>1119.5623256108365</v>
      </c>
      <c r="J134" s="33">
        <v>1061.934393737479</v>
      </c>
      <c r="K134" s="33">
        <v>990.72079365307525</v>
      </c>
      <c r="L134" s="33">
        <v>1011.7218658674</v>
      </c>
      <c r="M134" s="33">
        <v>917.99484787456174</v>
      </c>
      <c r="N134" s="33">
        <v>920.16579935933203</v>
      </c>
      <c r="O134" s="33">
        <v>925.3612696802229</v>
      </c>
      <c r="P134" s="33">
        <v>892.4939366842674</v>
      </c>
      <c r="Q134" s="33">
        <v>868.44122200067272</v>
      </c>
      <c r="R134" s="33">
        <v>833.1433009974528</v>
      </c>
      <c r="S134" s="33">
        <v>852.15027168769973</v>
      </c>
      <c r="T134" s="33">
        <v>824.68692650492494</v>
      </c>
      <c r="U134" s="33">
        <v>809.39606762483504</v>
      </c>
      <c r="V134" s="33">
        <v>798.69537380256236</v>
      </c>
      <c r="W134" s="33">
        <v>774.70135575965867</v>
      </c>
      <c r="X134" s="33">
        <v>808.91762046285703</v>
      </c>
      <c r="Y134" s="33">
        <v>738.49931128146875</v>
      </c>
      <c r="DA134" s="60" t="s">
        <v>1795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0.50995879754657902</v>
      </c>
      <c r="C136" s="119">
        <f t="shared" si="26"/>
        <v>0.51345751400874629</v>
      </c>
      <c r="D136" s="119">
        <f t="shared" si="26"/>
        <v>0.51700465457272959</v>
      </c>
      <c r="E136" s="119">
        <f t="shared" si="26"/>
        <v>0.52165226809746446</v>
      </c>
      <c r="F136" s="119">
        <f t="shared" si="26"/>
        <v>0.52197052211006856</v>
      </c>
      <c r="G136" s="119">
        <f t="shared" si="26"/>
        <v>0.52605755510472296</v>
      </c>
      <c r="H136" s="119">
        <f t="shared" si="26"/>
        <v>0.53476598900780137</v>
      </c>
      <c r="I136" s="119">
        <f t="shared" si="26"/>
        <v>0.53910425410916907</v>
      </c>
      <c r="J136" s="119">
        <f t="shared" si="26"/>
        <v>0.54648581606158841</v>
      </c>
      <c r="K136" s="119">
        <f t="shared" si="26"/>
        <v>0.55349656132731406</v>
      </c>
      <c r="L136" s="119">
        <f t="shared" si="26"/>
        <v>0.56470714362525676</v>
      </c>
      <c r="M136" s="119">
        <f t="shared" si="26"/>
        <v>0.57552775554238811</v>
      </c>
      <c r="N136" s="119">
        <f t="shared" si="26"/>
        <v>0.59679189529875609</v>
      </c>
      <c r="O136" s="119">
        <f t="shared" si="26"/>
        <v>0.61455597599599243</v>
      </c>
      <c r="P136" s="119">
        <f t="shared" si="26"/>
        <v>0.62282575574176424</v>
      </c>
      <c r="Q136" s="119">
        <f t="shared" si="26"/>
        <v>0.62681608743974049</v>
      </c>
      <c r="R136" s="119">
        <f t="shared" ref="R136:V136" si="27">IF(R117=0,"",R117/R98)</f>
        <v>0.63546760421743242</v>
      </c>
      <c r="S136" s="119">
        <f t="shared" si="27"/>
        <v>0.64785894178882786</v>
      </c>
      <c r="T136" s="119">
        <f t="shared" si="27"/>
        <v>0.65581394898182743</v>
      </c>
      <c r="U136" s="119">
        <f t="shared" si="27"/>
        <v>0.670868313890709</v>
      </c>
      <c r="V136" s="119">
        <f t="shared" si="27"/>
        <v>0.6791814213445716</v>
      </c>
      <c r="W136" s="119">
        <f t="shared" ref="W136:Y136" si="28">IF(W117=0,"",W117/W98)</f>
        <v>0.68763792731401496</v>
      </c>
      <c r="X136" s="119">
        <f t="shared" si="28"/>
        <v>0.69998781059482618</v>
      </c>
      <c r="Y136" s="119">
        <f t="shared" si="28"/>
        <v>0.71575956413889708</v>
      </c>
      <c r="DA136" s="129" t="s">
        <v>1946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0.48366981435424344</v>
      </c>
      <c r="C137" s="124">
        <f t="shared" si="29"/>
        <v>0.48845042865824273</v>
      </c>
      <c r="D137" s="124">
        <f t="shared" si="29"/>
        <v>0.49037034269154406</v>
      </c>
      <c r="E137" s="124">
        <f t="shared" si="29"/>
        <v>0.4926830323881714</v>
      </c>
      <c r="F137" s="124">
        <f t="shared" si="29"/>
        <v>0.49460288659040053</v>
      </c>
      <c r="G137" s="124">
        <f t="shared" si="29"/>
        <v>0.49839777463881041</v>
      </c>
      <c r="H137" s="124">
        <f t="shared" si="29"/>
        <v>0.50539062383513822</v>
      </c>
      <c r="I137" s="124">
        <f t="shared" si="29"/>
        <v>0.50358075359817578</v>
      </c>
      <c r="J137" s="124">
        <f t="shared" si="29"/>
        <v>0.51649052101061788</v>
      </c>
      <c r="K137" s="124">
        <f t="shared" si="29"/>
        <v>0.52308488274945752</v>
      </c>
      <c r="L137" s="124">
        <f t="shared" si="29"/>
        <v>0.53367765044805704</v>
      </c>
      <c r="M137" s="124">
        <f t="shared" si="29"/>
        <v>0.5421295658339933</v>
      </c>
      <c r="N137" s="124">
        <f t="shared" si="29"/>
        <v>0.56185224339743611</v>
      </c>
      <c r="O137" s="124">
        <f t="shared" si="29"/>
        <v>0.58584598823938794</v>
      </c>
      <c r="P137" s="124">
        <f t="shared" si="29"/>
        <v>0.59020546886593983</v>
      </c>
      <c r="Q137" s="124">
        <f t="shared" si="29"/>
        <v>0.59201073913826963</v>
      </c>
      <c r="R137" s="124">
        <f t="shared" ref="R137:V137" si="30">IF(R118=0,"",R118/R99)</f>
        <v>0.59933360985753859</v>
      </c>
      <c r="S137" s="124">
        <f t="shared" si="30"/>
        <v>0.60979801911501863</v>
      </c>
      <c r="T137" s="124">
        <f t="shared" si="30"/>
        <v>0.61883236482993065</v>
      </c>
      <c r="U137" s="124">
        <f t="shared" si="30"/>
        <v>0.63282682771702059</v>
      </c>
      <c r="V137" s="124">
        <f t="shared" si="30"/>
        <v>0.64334716989849194</v>
      </c>
      <c r="W137" s="124">
        <f t="shared" ref="W137:Y137" si="31">IF(W118=0,"",W118/W99)</f>
        <v>0.64625631713504805</v>
      </c>
      <c r="X137" s="124">
        <f t="shared" si="31"/>
        <v>0.66095691476872387</v>
      </c>
      <c r="Y137" s="124">
        <f t="shared" si="31"/>
        <v>0.67368225831948081</v>
      </c>
      <c r="DA137" s="130" t="s">
        <v>1947</v>
      </c>
    </row>
    <row r="138" spans="1:105" ht="12" customHeight="1" x14ac:dyDescent="0.25">
      <c r="A138" s="97" t="s">
        <v>212</v>
      </c>
      <c r="B138" s="111">
        <f t="shared" ref="B138:Q138" si="32">IF(B119=0,"",B119/B100)</f>
        <v>0.47767113289517132</v>
      </c>
      <c r="C138" s="111">
        <f t="shared" si="32"/>
        <v>0.4825503206075214</v>
      </c>
      <c r="D138" s="111">
        <f t="shared" si="32"/>
        <v>0.4845575641419882</v>
      </c>
      <c r="E138" s="111">
        <f t="shared" si="32"/>
        <v>0.48708740966931896</v>
      </c>
      <c r="F138" s="111">
        <f t="shared" si="32"/>
        <v>0.48901197812425584</v>
      </c>
      <c r="G138" s="111">
        <f t="shared" si="32"/>
        <v>0.49290497520943011</v>
      </c>
      <c r="H138" s="111">
        <f t="shared" si="32"/>
        <v>0.50001545743428466</v>
      </c>
      <c r="I138" s="111">
        <f t="shared" si="32"/>
        <v>0.49833041155569918</v>
      </c>
      <c r="J138" s="111">
        <f t="shared" si="32"/>
        <v>0.51127134687635212</v>
      </c>
      <c r="K138" s="111">
        <f t="shared" si="32"/>
        <v>0.51793236621465422</v>
      </c>
      <c r="L138" s="111">
        <f t="shared" si="32"/>
        <v>0.52859879017440681</v>
      </c>
      <c r="M138" s="111">
        <f t="shared" si="32"/>
        <v>0.53713706649151072</v>
      </c>
      <c r="N138" s="111">
        <f t="shared" si="32"/>
        <v>0.55698147387179764</v>
      </c>
      <c r="O138" s="111">
        <f t="shared" si="32"/>
        <v>0.58103399883271589</v>
      </c>
      <c r="P138" s="111">
        <f t="shared" si="32"/>
        <v>0.58543271877095016</v>
      </c>
      <c r="Q138" s="111">
        <f t="shared" si="32"/>
        <v>0.58730953384429818</v>
      </c>
      <c r="R138" s="111">
        <f t="shared" ref="R138:V138" si="33">IF(R119=0,"",R119/R100)</f>
        <v>0.59468881071975288</v>
      </c>
      <c r="S138" s="111">
        <f t="shared" si="33"/>
        <v>0.60523158697477897</v>
      </c>
      <c r="T138" s="111">
        <f t="shared" si="33"/>
        <v>0.614333485977964</v>
      </c>
      <c r="U138" s="111">
        <f t="shared" si="33"/>
        <v>0.62842310415497948</v>
      </c>
      <c r="V138" s="111">
        <f t="shared" si="33"/>
        <v>0.63902648008241425</v>
      </c>
      <c r="W138" s="111">
        <f t="shared" ref="W138:Y138" si="34">IF(W119=0,"",W119/W100)</f>
        <v>0.64192502739653845</v>
      </c>
      <c r="X138" s="111">
        <f t="shared" si="34"/>
        <v>0.6567250903647589</v>
      </c>
      <c r="Y138" s="111">
        <f t="shared" si="34"/>
        <v>0.66955328773937117</v>
      </c>
      <c r="DA138" s="63" t="s">
        <v>1948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1949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1.7722476733129626</v>
      </c>
      <c r="C140" s="124">
        <f t="shared" si="38"/>
        <v>1.8527452894774876</v>
      </c>
      <c r="D140" s="124">
        <f t="shared" si="38"/>
        <v>1.948373768306666</v>
      </c>
      <c r="E140" s="124">
        <f t="shared" si="38"/>
        <v>2.0615350820166602</v>
      </c>
      <c r="F140" s="124">
        <f t="shared" si="38"/>
        <v>2.1970447280258689</v>
      </c>
      <c r="G140" s="124">
        <f t="shared" si="38"/>
        <v>2.3427646948090612</v>
      </c>
      <c r="H140" s="124">
        <f t="shared" si="38"/>
        <v>2.5083857634726887</v>
      </c>
      <c r="I140" s="124">
        <f t="shared" si="38"/>
        <v>2.5921643036695685</v>
      </c>
      <c r="J140" s="124">
        <f t="shared" si="38"/>
        <v>2.6554357979876264</v>
      </c>
      <c r="K140" s="124">
        <f t="shared" si="38"/>
        <v>2.7701883706793669</v>
      </c>
      <c r="L140" s="124">
        <f t="shared" si="38"/>
        <v>2.8694190370377832</v>
      </c>
      <c r="M140" s="124">
        <f t="shared" si="38"/>
        <v>2.9927149054160629</v>
      </c>
      <c r="N140" s="124">
        <f t="shared" si="38"/>
        <v>3.1181687978192776</v>
      </c>
      <c r="O140" s="124">
        <f t="shared" si="38"/>
        <v>3.3165942924057101</v>
      </c>
      <c r="P140" s="124">
        <f t="shared" si="38"/>
        <v>3.4562226345257523</v>
      </c>
      <c r="Q140" s="124">
        <f t="shared" si="38"/>
        <v>3.5217013596511646</v>
      </c>
      <c r="R140" s="124">
        <f t="shared" ref="R140:V140" si="39">IF(R121=0,"",R121/R102)</f>
        <v>3.6014721358099893</v>
      </c>
      <c r="S140" s="124">
        <f t="shared" si="39"/>
        <v>3.6815164437661432</v>
      </c>
      <c r="T140" s="124">
        <f t="shared" si="39"/>
        <v>3.7907241264992266</v>
      </c>
      <c r="U140" s="124">
        <f t="shared" si="39"/>
        <v>3.8374451129472287</v>
      </c>
      <c r="V140" s="124">
        <f t="shared" si="39"/>
        <v>3.9001324620756472</v>
      </c>
      <c r="W140" s="124">
        <f t="shared" ref="W140:Y140" si="40">IF(W121=0,"",W121/W102)</f>
        <v>3.9465679869051522</v>
      </c>
      <c r="X140" s="124">
        <f t="shared" si="40"/>
        <v>3.9792639647503312</v>
      </c>
      <c r="Y140" s="124">
        <f t="shared" si="40"/>
        <v>4.0022650902661985</v>
      </c>
      <c r="DA140" s="130" t="s">
        <v>1950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1.7722476733129626</v>
      </c>
      <c r="C141" s="111">
        <f t="shared" si="41"/>
        <v>1.8527452894774876</v>
      </c>
      <c r="D141" s="111">
        <f t="shared" si="41"/>
        <v>1.948373768306666</v>
      </c>
      <c r="E141" s="111">
        <f t="shared" si="41"/>
        <v>2.0615350820166602</v>
      </c>
      <c r="F141" s="111">
        <f t="shared" si="41"/>
        <v>2.1970447280258689</v>
      </c>
      <c r="G141" s="111">
        <f t="shared" si="41"/>
        <v>2.3427646948090612</v>
      </c>
      <c r="H141" s="111">
        <f t="shared" si="41"/>
        <v>2.5083857634726887</v>
      </c>
      <c r="I141" s="111">
        <f t="shared" si="41"/>
        <v>2.5921643036695685</v>
      </c>
      <c r="J141" s="111">
        <f t="shared" si="41"/>
        <v>2.6554357979876264</v>
      </c>
      <c r="K141" s="111">
        <f t="shared" si="41"/>
        <v>2.7701883706793669</v>
      </c>
      <c r="L141" s="111">
        <f t="shared" si="41"/>
        <v>2.8694190370377832</v>
      </c>
      <c r="M141" s="111">
        <f t="shared" si="41"/>
        <v>2.9927149054160629</v>
      </c>
      <c r="N141" s="111">
        <f t="shared" si="41"/>
        <v>3.1181687978192776</v>
      </c>
      <c r="O141" s="111">
        <f t="shared" si="41"/>
        <v>3.3165942924057101</v>
      </c>
      <c r="P141" s="111">
        <f t="shared" si="41"/>
        <v>3.4562226345257523</v>
      </c>
      <c r="Q141" s="111">
        <f t="shared" si="41"/>
        <v>3.5217013596511646</v>
      </c>
      <c r="R141" s="111">
        <f t="shared" ref="R141:V141" si="42">IF(R122=0,"",R122/R103)</f>
        <v>3.6014721358099893</v>
      </c>
      <c r="S141" s="111">
        <f t="shared" si="42"/>
        <v>3.6815164437661432</v>
      </c>
      <c r="T141" s="111">
        <f t="shared" si="42"/>
        <v>3.7907241264992266</v>
      </c>
      <c r="U141" s="111">
        <f t="shared" si="42"/>
        <v>3.8374451129472287</v>
      </c>
      <c r="V141" s="111">
        <f t="shared" si="42"/>
        <v>3.9001324620756472</v>
      </c>
      <c r="W141" s="111">
        <f t="shared" ref="W141:Y141" si="43">IF(W122=0,"",W122/W103)</f>
        <v>3.9465679869051522</v>
      </c>
      <c r="X141" s="111">
        <f t="shared" si="43"/>
        <v>3.9792639647503312</v>
      </c>
      <c r="Y141" s="111">
        <f t="shared" si="43"/>
        <v>4.0022650902661985</v>
      </c>
      <c r="DA141" s="63" t="s">
        <v>1951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0.59834305096127205</v>
      </c>
      <c r="C142" s="124">
        <f t="shared" si="44"/>
        <v>0.60066922899112762</v>
      </c>
      <c r="D142" s="124">
        <f t="shared" si="44"/>
        <v>0.60335301303211231</v>
      </c>
      <c r="E142" s="124">
        <f t="shared" si="44"/>
        <v>0.60613844195152222</v>
      </c>
      <c r="F142" s="124">
        <f t="shared" si="44"/>
        <v>0.60818092736352258</v>
      </c>
      <c r="G142" s="124">
        <f t="shared" si="44"/>
        <v>0.6104638041613043</v>
      </c>
      <c r="H142" s="124">
        <f t="shared" si="44"/>
        <v>0.61432940033020489</v>
      </c>
      <c r="I142" s="124">
        <f t="shared" si="44"/>
        <v>0.61955237722328294</v>
      </c>
      <c r="J142" s="124">
        <f t="shared" si="44"/>
        <v>0.62265344810482282</v>
      </c>
      <c r="K142" s="124">
        <f t="shared" si="44"/>
        <v>0.62866186552010039</v>
      </c>
      <c r="L142" s="124">
        <f t="shared" si="44"/>
        <v>0.63573696263210056</v>
      </c>
      <c r="M142" s="124">
        <f t="shared" si="44"/>
        <v>0.64268833734064879</v>
      </c>
      <c r="N142" s="124">
        <f t="shared" si="44"/>
        <v>0.6555498905934305</v>
      </c>
      <c r="O142" s="124">
        <f t="shared" si="44"/>
        <v>0.67406320460316693</v>
      </c>
      <c r="P142" s="124">
        <f t="shared" si="44"/>
        <v>0.67913943813207367</v>
      </c>
      <c r="Q142" s="124">
        <f t="shared" si="44"/>
        <v>0.68605076915603902</v>
      </c>
      <c r="R142" s="124">
        <f t="shared" ref="R142:V142" si="45">IF(R123=0,"",R123/R104)</f>
        <v>0.69079297687922436</v>
      </c>
      <c r="S142" s="124">
        <f t="shared" si="45"/>
        <v>0.7014515854621437</v>
      </c>
      <c r="T142" s="124">
        <f t="shared" si="45"/>
        <v>0.71268882649851384</v>
      </c>
      <c r="U142" s="124">
        <f t="shared" si="45"/>
        <v>0.72495141275710973</v>
      </c>
      <c r="V142" s="124">
        <f t="shared" si="45"/>
        <v>0.73653452198734837</v>
      </c>
      <c r="W142" s="124">
        <f t="shared" ref="W142:Y142" si="46">IF(W123=0,"",W123/W104)</f>
        <v>0.74805636656557195</v>
      </c>
      <c r="X142" s="124">
        <f t="shared" si="46"/>
        <v>0.76619771035436535</v>
      </c>
      <c r="Y142" s="124">
        <f t="shared" si="46"/>
        <v>0.78027614582080673</v>
      </c>
      <c r="DA142" s="130" t="s">
        <v>1952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0.56517521980025243</v>
      </c>
      <c r="C143" s="111">
        <f t="shared" si="47"/>
        <v>0.56906633431365583</v>
      </c>
      <c r="D143" s="111">
        <f t="shared" si="47"/>
        <v>0.56997791157985767</v>
      </c>
      <c r="E143" s="111">
        <f t="shared" si="47"/>
        <v>0.5726226314939562</v>
      </c>
      <c r="F143" s="111">
        <f t="shared" si="47"/>
        <v>0.57306028685629284</v>
      </c>
      <c r="G143" s="111">
        <f t="shared" si="47"/>
        <v>0.57651748805392067</v>
      </c>
      <c r="H143" s="111">
        <f t="shared" si="47"/>
        <v>0.58053112272732732</v>
      </c>
      <c r="I143" s="111">
        <f t="shared" si="47"/>
        <v>0.57802509658496215</v>
      </c>
      <c r="J143" s="111">
        <f t="shared" si="47"/>
        <v>0.58677060972509165</v>
      </c>
      <c r="K143" s="111">
        <f t="shared" si="47"/>
        <v>0.59016103716927792</v>
      </c>
      <c r="L143" s="111">
        <f t="shared" si="47"/>
        <v>0.59616828838187286</v>
      </c>
      <c r="M143" s="111">
        <f t="shared" si="47"/>
        <v>0.60189111384729577</v>
      </c>
      <c r="N143" s="111">
        <f t="shared" si="47"/>
        <v>0.61264399448123341</v>
      </c>
      <c r="O143" s="111">
        <f t="shared" si="47"/>
        <v>0.61790822607718809</v>
      </c>
      <c r="P143" s="111">
        <f t="shared" si="47"/>
        <v>0.62304496511085605</v>
      </c>
      <c r="Q143" s="111">
        <f t="shared" si="47"/>
        <v>0.62610393253854879</v>
      </c>
      <c r="R143" s="111">
        <f t="shared" ref="R143:V143" si="48">IF(R124=0,"",R124/R105)</f>
        <v>0.63553913513581539</v>
      </c>
      <c r="S143" s="111">
        <f t="shared" si="48"/>
        <v>0.65378507583390566</v>
      </c>
      <c r="T143" s="111">
        <f t="shared" si="48"/>
        <v>0.66853097660106153</v>
      </c>
      <c r="U143" s="111">
        <f t="shared" si="48"/>
        <v>0.69050422018038682</v>
      </c>
      <c r="V143" s="111">
        <f t="shared" si="48"/>
        <v>0.70455620581722833</v>
      </c>
      <c r="W143" s="111">
        <f t="shared" ref="W143:Y143" si="49">IF(W124=0,"",W124/W105)</f>
        <v>0.7120186975869397</v>
      </c>
      <c r="X143" s="111">
        <f t="shared" si="49"/>
        <v>0.7365029253642742</v>
      </c>
      <c r="Y143" s="111">
        <f t="shared" si="49"/>
        <v>0.75417279832648254</v>
      </c>
      <c r="DA143" s="63" t="s">
        <v>1953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0.78910489110591553</v>
      </c>
      <c r="C144" s="111">
        <f t="shared" si="50"/>
        <v>0.79468091724864665</v>
      </c>
      <c r="D144" s="111">
        <f t="shared" si="50"/>
        <v>0.79197656952065665</v>
      </c>
      <c r="E144" s="111">
        <f t="shared" si="50"/>
        <v>0.79475099518005266</v>
      </c>
      <c r="F144" s="111">
        <f t="shared" si="50"/>
        <v>0.78650604779480393</v>
      </c>
      <c r="G144" s="111">
        <f t="shared" si="50"/>
        <v>0.78851225431166949</v>
      </c>
      <c r="H144" s="111">
        <f t="shared" si="50"/>
        <v>0.79428779823477857</v>
      </c>
      <c r="I144" s="111">
        <f t="shared" si="50"/>
        <v>0.78126629461757047</v>
      </c>
      <c r="J144" s="111">
        <f t="shared" si="50"/>
        <v>0.79544740747199394</v>
      </c>
      <c r="K144" s="111">
        <f t="shared" si="50"/>
        <v>0.79329078141943732</v>
      </c>
      <c r="L144" s="111">
        <f t="shared" si="50"/>
        <v>0.79262777160544395</v>
      </c>
      <c r="M144" s="111">
        <f t="shared" si="50"/>
        <v>0.79176172099556696</v>
      </c>
      <c r="N144" s="111">
        <f t="shared" si="50"/>
        <v>0.79563437041039853</v>
      </c>
      <c r="O144" s="111">
        <f t="shared" si="50"/>
        <v>0.79785786243040013</v>
      </c>
      <c r="P144" s="111">
        <f t="shared" si="50"/>
        <v>0.82396131566339159</v>
      </c>
      <c r="Q144" s="111">
        <f t="shared" si="50"/>
        <v>0.82724440446489567</v>
      </c>
      <c r="R144" s="111">
        <f t="shared" ref="R144:V144" si="51">IF(R125=0,"",R125/R106)</f>
        <v>0.82788437302754891</v>
      </c>
      <c r="S144" s="111">
        <f t="shared" si="51"/>
        <v>0.82660986865495889</v>
      </c>
      <c r="T144" s="111">
        <f t="shared" si="51"/>
        <v>0.84488341232887043</v>
      </c>
      <c r="U144" s="111">
        <f t="shared" si="51"/>
        <v>0.86492274716678974</v>
      </c>
      <c r="V144" s="111">
        <f t="shared" si="51"/>
        <v>0.88100796404396187</v>
      </c>
      <c r="W144" s="111">
        <f t="shared" ref="W144:Y144" si="52">IF(W125=0,"",W125/W106)</f>
        <v>0.87474319053818661</v>
      </c>
      <c r="X144" s="111">
        <f t="shared" si="52"/>
        <v>0.88876386560849563</v>
      </c>
      <c r="Y144" s="111">
        <f t="shared" si="52"/>
        <v>0.90279379008210237</v>
      </c>
      <c r="DA144" s="63" t="s">
        <v>1954</v>
      </c>
    </row>
    <row r="145" spans="1:105" ht="12" customHeight="1" x14ac:dyDescent="0.25">
      <c r="A145" s="100" t="s">
        <v>212</v>
      </c>
      <c r="B145" s="112">
        <f t="shared" ref="B145:Q145" si="53">IF(B126=0,"",B126/B107)</f>
        <v>0.5712927767107524</v>
      </c>
      <c r="C145" s="112">
        <f t="shared" si="53"/>
        <v>0.58439133450497882</v>
      </c>
      <c r="D145" s="112">
        <f t="shared" si="53"/>
        <v>0.58824698562875455</v>
      </c>
      <c r="E145" s="112">
        <f t="shared" si="53"/>
        <v>0.59875551241780112</v>
      </c>
      <c r="F145" s="112">
        <f t="shared" si="53"/>
        <v>0.60009685116214051</v>
      </c>
      <c r="G145" s="112">
        <f t="shared" si="53"/>
        <v>0.606756666306832</v>
      </c>
      <c r="H145" s="112">
        <f t="shared" si="53"/>
        <v>0.61575168656935053</v>
      </c>
      <c r="I145" s="112">
        <f t="shared" si="53"/>
        <v>0.61318836579873959</v>
      </c>
      <c r="J145" s="112">
        <f t="shared" si="53"/>
        <v>0.61771403773545819</v>
      </c>
      <c r="K145" s="112">
        <f t="shared" si="53"/>
        <v>0.61857296166270548</v>
      </c>
      <c r="L145" s="112">
        <f t="shared" si="53"/>
        <v>0.616808636021277</v>
      </c>
      <c r="M145" s="112">
        <f t="shared" si="53"/>
        <v>0.61986175205283722</v>
      </c>
      <c r="N145" s="112">
        <f t="shared" si="53"/>
        <v>0.63036939339616493</v>
      </c>
      <c r="O145" s="112">
        <f t="shared" si="53"/>
        <v>0.62949703310017402</v>
      </c>
      <c r="P145" s="112">
        <f t="shared" si="53"/>
        <v>0.65318042284820066</v>
      </c>
      <c r="Q145" s="112">
        <f t="shared" si="53"/>
        <v>0.65254431772170363</v>
      </c>
      <c r="R145" s="112">
        <f t="shared" ref="R145:V145" si="54">IF(R126=0,"",R126/R107)</f>
        <v>0.66001924221823338</v>
      </c>
      <c r="S145" s="112">
        <f t="shared" si="54"/>
        <v>0.67728237644823919</v>
      </c>
      <c r="T145" s="112">
        <f t="shared" si="54"/>
        <v>0.68692064900175109</v>
      </c>
      <c r="U145" s="112">
        <f t="shared" si="54"/>
        <v>0.72740968903913505</v>
      </c>
      <c r="V145" s="112">
        <f t="shared" si="54"/>
        <v>0.74769178940095771</v>
      </c>
      <c r="W145" s="112">
        <f t="shared" ref="W145:Y145" si="55">IF(W126=0,"",W126/W107)</f>
        <v>0.74905730740384047</v>
      </c>
      <c r="X145" s="112">
        <f t="shared" si="55"/>
        <v>0.76287932502302414</v>
      </c>
      <c r="Y145" s="112">
        <f t="shared" si="55"/>
        <v>0.76869838707908233</v>
      </c>
      <c r="DA145" s="131" t="s">
        <v>1955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1956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0.65513935700374015</v>
      </c>
      <c r="C147" s="112">
        <f t="shared" si="59"/>
        <v>0.65675529837961555</v>
      </c>
      <c r="D147" s="112">
        <f t="shared" si="59"/>
        <v>0.65970080574640777</v>
      </c>
      <c r="E147" s="112">
        <f t="shared" si="59"/>
        <v>0.66242959666033863</v>
      </c>
      <c r="F147" s="112">
        <f t="shared" si="59"/>
        <v>0.66549757839820001</v>
      </c>
      <c r="G147" s="112">
        <f t="shared" si="59"/>
        <v>0.66803066453160254</v>
      </c>
      <c r="H147" s="112">
        <f t="shared" si="59"/>
        <v>0.67045606896847099</v>
      </c>
      <c r="I147" s="112">
        <f t="shared" si="59"/>
        <v>0.67507004531785686</v>
      </c>
      <c r="J147" s="112">
        <f t="shared" si="59"/>
        <v>0.67747590016469428</v>
      </c>
      <c r="K147" s="112">
        <f t="shared" si="59"/>
        <v>0.67804737847734087</v>
      </c>
      <c r="L147" s="112">
        <f t="shared" si="59"/>
        <v>0.68220204063488288</v>
      </c>
      <c r="M147" s="112">
        <f t="shared" si="59"/>
        <v>0.68684708182428922</v>
      </c>
      <c r="N147" s="112">
        <f t="shared" si="59"/>
        <v>0.69599352951284876</v>
      </c>
      <c r="O147" s="112">
        <f t="shared" si="59"/>
        <v>0.70489643982035832</v>
      </c>
      <c r="P147" s="112">
        <f t="shared" si="59"/>
        <v>0.70443772846609221</v>
      </c>
      <c r="Q147" s="112">
        <f t="shared" si="59"/>
        <v>0.7088150056307817</v>
      </c>
      <c r="R147" s="112">
        <f t="shared" ref="R147:V147" si="60">IF(R128=0,"",R128/R109)</f>
        <v>0.71123955149016449</v>
      </c>
      <c r="S147" s="112">
        <f t="shared" si="60"/>
        <v>0.71661275058335527</v>
      </c>
      <c r="T147" s="112">
        <f t="shared" si="60"/>
        <v>0.72476124510193918</v>
      </c>
      <c r="U147" s="112">
        <f t="shared" si="60"/>
        <v>0.73236579848051586</v>
      </c>
      <c r="V147" s="112">
        <f t="shared" si="60"/>
        <v>0.74948728316270707</v>
      </c>
      <c r="W147" s="112">
        <f t="shared" ref="W147:Y147" si="61">IF(W128=0,"",W128/W109)</f>
        <v>0.75941026928580369</v>
      </c>
      <c r="X147" s="112">
        <f t="shared" si="61"/>
        <v>0.77236055355620314</v>
      </c>
      <c r="Y147" s="112">
        <f t="shared" si="61"/>
        <v>0.78003240893326098</v>
      </c>
      <c r="DA147" s="131" t="s">
        <v>1957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0.87582791830808793</v>
      </c>
      <c r="C148" s="113">
        <f t="shared" si="62"/>
        <v>0.87638783620900995</v>
      </c>
      <c r="D148" s="113">
        <f t="shared" si="62"/>
        <v>0.87538605066415376</v>
      </c>
      <c r="E148" s="113">
        <f t="shared" si="62"/>
        <v>0.87574224617562013</v>
      </c>
      <c r="F148" s="113">
        <f t="shared" si="62"/>
        <v>0.87520226507157506</v>
      </c>
      <c r="G148" s="113">
        <f t="shared" si="62"/>
        <v>0.8661673034456624</v>
      </c>
      <c r="H148" s="113">
        <f t="shared" si="62"/>
        <v>0.87661361489519396</v>
      </c>
      <c r="I148" s="113">
        <f t="shared" si="62"/>
        <v>0.87745138720801574</v>
      </c>
      <c r="J148" s="113">
        <f t="shared" si="62"/>
        <v>0.88166644882461487</v>
      </c>
      <c r="K148" s="113">
        <f t="shared" si="62"/>
        <v>0.8820232469815229</v>
      </c>
      <c r="L148" s="113">
        <f t="shared" si="62"/>
        <v>0.88542799594536958</v>
      </c>
      <c r="M148" s="113">
        <f t="shared" si="62"/>
        <v>0.88607551064029011</v>
      </c>
      <c r="N148" s="113">
        <f t="shared" si="62"/>
        <v>0.89927167471284319</v>
      </c>
      <c r="O148" s="113">
        <f t="shared" si="62"/>
        <v>0.90682155798106101</v>
      </c>
      <c r="P148" s="113">
        <f t="shared" si="62"/>
        <v>0.91531869987002401</v>
      </c>
      <c r="Q148" s="113">
        <f t="shared" si="62"/>
        <v>0.92199015213076119</v>
      </c>
      <c r="R148" s="113">
        <f t="shared" ref="R148:V148" si="63">IF(R129=0,"",R129/R110)</f>
        <v>0.92076570379966149</v>
      </c>
      <c r="S148" s="113">
        <f t="shared" si="63"/>
        <v>0.91707736398125672</v>
      </c>
      <c r="T148" s="113">
        <f t="shared" si="63"/>
        <v>0.92514566751010019</v>
      </c>
      <c r="U148" s="113">
        <f t="shared" si="63"/>
        <v>0.92964328882312808</v>
      </c>
      <c r="V148" s="113">
        <f t="shared" si="63"/>
        <v>0.94069014968096798</v>
      </c>
      <c r="W148" s="113">
        <f t="shared" ref="W148:Y148" si="64">IF(W129=0,"",W129/W110)</f>
        <v>0.94189661632144117</v>
      </c>
      <c r="X148" s="113">
        <f t="shared" si="64"/>
        <v>0.94658446165010968</v>
      </c>
      <c r="Y148" s="113">
        <f t="shared" si="64"/>
        <v>0.95608167039858216</v>
      </c>
      <c r="DA148" s="132" t="s">
        <v>1958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0.62889541958980155</v>
      </c>
      <c r="C149" s="111">
        <f t="shared" si="65"/>
        <v>0.63677004558529338</v>
      </c>
      <c r="D149" s="111">
        <f t="shared" si="65"/>
        <v>0.63849859745550031</v>
      </c>
      <c r="E149" s="111">
        <f t="shared" si="65"/>
        <v>0.64512533176404729</v>
      </c>
      <c r="F149" s="111">
        <f t="shared" si="65"/>
        <v>0.65021493321305401</v>
      </c>
      <c r="G149" s="111">
        <f t="shared" si="65"/>
        <v>0.64902702634242893</v>
      </c>
      <c r="H149" s="111">
        <f t="shared" si="65"/>
        <v>0.65957642619839785</v>
      </c>
      <c r="I149" s="111">
        <f t="shared" si="65"/>
        <v>0.67070698327827605</v>
      </c>
      <c r="J149" s="111">
        <f t="shared" si="65"/>
        <v>0.665666701461893</v>
      </c>
      <c r="K149" s="111">
        <f t="shared" si="65"/>
        <v>0.67105469677723995</v>
      </c>
      <c r="L149" s="111">
        <f t="shared" si="65"/>
        <v>0.67559154165592128</v>
      </c>
      <c r="M149" s="111">
        <f t="shared" si="65"/>
        <v>0.69344747815304064</v>
      </c>
      <c r="N149" s="111">
        <f t="shared" si="65"/>
        <v>0.71865143505152562</v>
      </c>
      <c r="O149" s="111">
        <f t="shared" si="65"/>
        <v>0.75400583971030577</v>
      </c>
      <c r="P149" s="111">
        <f t="shared" si="65"/>
        <v>0.75771265616872341</v>
      </c>
      <c r="Q149" s="111">
        <f t="shared" si="65"/>
        <v>0.76876531614902144</v>
      </c>
      <c r="R149" s="111">
        <f t="shared" ref="R149:V149" si="66">IF(R130=0,"",R130/R111)</f>
        <v>0.76707283745297639</v>
      </c>
      <c r="S149" s="111">
        <f t="shared" si="66"/>
        <v>0.76849107731657651</v>
      </c>
      <c r="T149" s="111">
        <f t="shared" si="66"/>
        <v>0.77198372559868034</v>
      </c>
      <c r="U149" s="111">
        <f t="shared" si="66"/>
        <v>0.77170015941371817</v>
      </c>
      <c r="V149" s="111">
        <f t="shared" si="66"/>
        <v>0.78312591233249618</v>
      </c>
      <c r="W149" s="111">
        <f t="shared" ref="W149:Y149" si="67">IF(W130=0,"",W130/W111)</f>
        <v>0.78699847137577494</v>
      </c>
      <c r="X149" s="111">
        <f t="shared" si="67"/>
        <v>0.79816050293948371</v>
      </c>
      <c r="Y149" s="111">
        <f t="shared" si="67"/>
        <v>0.80412392870591332</v>
      </c>
      <c r="DA149" s="63" t="s">
        <v>1959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1960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0.71811977230122404</v>
      </c>
      <c r="C151" s="124">
        <f t="shared" si="71"/>
        <v>0.72206156590973347</v>
      </c>
      <c r="D151" s="124">
        <f t="shared" si="71"/>
        <v>0.72421775113633879</v>
      </c>
      <c r="E151" s="124">
        <f t="shared" si="71"/>
        <v>0.72677998075915495</v>
      </c>
      <c r="F151" s="124">
        <f t="shared" si="71"/>
        <v>0.72937800001993025</v>
      </c>
      <c r="G151" s="124">
        <f t="shared" si="71"/>
        <v>0.73231161964798297</v>
      </c>
      <c r="H151" s="124">
        <f t="shared" si="71"/>
        <v>0.73828401433650981</v>
      </c>
      <c r="I151" s="124">
        <f t="shared" si="71"/>
        <v>0.73844975151899828</v>
      </c>
      <c r="J151" s="124">
        <f t="shared" si="71"/>
        <v>0.74100610582176574</v>
      </c>
      <c r="K151" s="124">
        <f t="shared" si="71"/>
        <v>0.74162183701562812</v>
      </c>
      <c r="L151" s="124">
        <f t="shared" si="71"/>
        <v>0.74502761293577335</v>
      </c>
      <c r="M151" s="124">
        <f t="shared" si="71"/>
        <v>0.74535642112204425</v>
      </c>
      <c r="N151" s="124">
        <f t="shared" si="71"/>
        <v>0.75036206088567226</v>
      </c>
      <c r="O151" s="124">
        <f t="shared" si="71"/>
        <v>0.75314130484246167</v>
      </c>
      <c r="P151" s="124">
        <f t="shared" si="71"/>
        <v>0.75382084988580755</v>
      </c>
      <c r="Q151" s="124">
        <f t="shared" si="71"/>
        <v>0.75646709106390886</v>
      </c>
      <c r="R151" s="124">
        <f t="shared" ref="R151:V151" si="72">IF(R132=0,"",R132/R113)</f>
        <v>0.76087774864084601</v>
      </c>
      <c r="S151" s="124">
        <f t="shared" si="72"/>
        <v>0.76811113971446821</v>
      </c>
      <c r="T151" s="124">
        <f t="shared" si="72"/>
        <v>0.77583694601539122</v>
      </c>
      <c r="U151" s="124">
        <f t="shared" si="72"/>
        <v>0.78768904263269257</v>
      </c>
      <c r="V151" s="124">
        <f t="shared" si="72"/>
        <v>0.79833996206735425</v>
      </c>
      <c r="W151" s="124">
        <f t="shared" ref="W151:Y151" si="73">IF(W132=0,"",W132/W113)</f>
        <v>0.8103467038188481</v>
      </c>
      <c r="X151" s="124">
        <f t="shared" si="73"/>
        <v>0.82304480014591586</v>
      </c>
      <c r="Y151" s="124">
        <f t="shared" si="73"/>
        <v>0.83446324479610279</v>
      </c>
      <c r="DA151" s="130" t="s">
        <v>1961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0.60106273376693353</v>
      </c>
      <c r="C152" s="111">
        <f t="shared" si="74"/>
        <v>0.60146875955328571</v>
      </c>
      <c r="D152" s="111">
        <f t="shared" si="74"/>
        <v>0.60172546440444419</v>
      </c>
      <c r="E152" s="111">
        <f t="shared" si="74"/>
        <v>0.60095587404733919</v>
      </c>
      <c r="F152" s="111">
        <f t="shared" si="74"/>
        <v>0.60193588341239535</v>
      </c>
      <c r="G152" s="111">
        <f t="shared" si="74"/>
        <v>0.60148398468991815</v>
      </c>
      <c r="H152" s="111">
        <f t="shared" si="74"/>
        <v>0.6032478361534207</v>
      </c>
      <c r="I152" s="111">
        <f t="shared" si="74"/>
        <v>0.60290435861072811</v>
      </c>
      <c r="J152" s="111">
        <f t="shared" si="74"/>
        <v>0.60339648476812358</v>
      </c>
      <c r="K152" s="111">
        <f t="shared" si="74"/>
        <v>0.60347825211807382</v>
      </c>
      <c r="L152" s="111">
        <f t="shared" si="74"/>
        <v>0.60324322478821535</v>
      </c>
      <c r="M152" s="111">
        <f t="shared" si="74"/>
        <v>0.60375726586812251</v>
      </c>
      <c r="N152" s="111">
        <f t="shared" si="74"/>
        <v>0.60390129245069968</v>
      </c>
      <c r="O152" s="111">
        <f t="shared" si="74"/>
        <v>0.6032006450009606</v>
      </c>
      <c r="P152" s="111">
        <f t="shared" si="74"/>
        <v>0.60275605114661346</v>
      </c>
      <c r="Q152" s="111">
        <f t="shared" si="74"/>
        <v>0.60194302258852872</v>
      </c>
      <c r="R152" s="111">
        <f t="shared" ref="R152:V152" si="75">IF(R133=0,"",R133/R114)</f>
        <v>0.60092575924270453</v>
      </c>
      <c r="S152" s="111">
        <f t="shared" si="75"/>
        <v>0.60183052751094579</v>
      </c>
      <c r="T152" s="111">
        <f t="shared" si="75"/>
        <v>0.60285746065935852</v>
      </c>
      <c r="U152" s="111">
        <f t="shared" si="75"/>
        <v>0.60535820885477798</v>
      </c>
      <c r="V152" s="111">
        <f t="shared" si="75"/>
        <v>0.60828719781092722</v>
      </c>
      <c r="W152" s="111">
        <f t="shared" ref="W152:Y152" si="76">IF(W133=0,"",W133/W114)</f>
        <v>0.60994330668153918</v>
      </c>
      <c r="X152" s="111">
        <f t="shared" si="76"/>
        <v>0.61109739680359776</v>
      </c>
      <c r="Y152" s="111">
        <f t="shared" si="76"/>
        <v>0.61286574762629742</v>
      </c>
      <c r="DA152" s="63" t="s">
        <v>1962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0.75512568883001707</v>
      </c>
      <c r="C153" s="45">
        <f t="shared" si="77"/>
        <v>0.75693234992107383</v>
      </c>
      <c r="D153" s="45">
        <f t="shared" si="77"/>
        <v>0.75853830396420274</v>
      </c>
      <c r="E153" s="45">
        <f t="shared" si="77"/>
        <v>0.76058600813472532</v>
      </c>
      <c r="F153" s="45">
        <f t="shared" si="77"/>
        <v>0.76292001323465763</v>
      </c>
      <c r="G153" s="45">
        <f t="shared" si="77"/>
        <v>0.7658158988115269</v>
      </c>
      <c r="H153" s="45">
        <f t="shared" si="77"/>
        <v>0.76888235696874607</v>
      </c>
      <c r="I153" s="45">
        <f t="shared" si="77"/>
        <v>0.77048280786727397</v>
      </c>
      <c r="J153" s="45">
        <f t="shared" si="77"/>
        <v>0.77126594440611718</v>
      </c>
      <c r="K153" s="45">
        <f t="shared" si="77"/>
        <v>0.77241061998302663</v>
      </c>
      <c r="L153" s="45">
        <f t="shared" si="77"/>
        <v>0.77417448497724262</v>
      </c>
      <c r="M153" s="45">
        <f t="shared" si="77"/>
        <v>0.77617378204066212</v>
      </c>
      <c r="N153" s="45">
        <f t="shared" si="77"/>
        <v>0.7791009797049111</v>
      </c>
      <c r="O153" s="45">
        <f t="shared" si="77"/>
        <v>0.78272162259843014</v>
      </c>
      <c r="P153" s="45">
        <f t="shared" si="77"/>
        <v>0.78429695907200536</v>
      </c>
      <c r="Q153" s="45">
        <f t="shared" si="77"/>
        <v>0.78736898277755407</v>
      </c>
      <c r="R153" s="45">
        <f t="shared" ref="R153:V153" si="78">IF(R134=0,"",R134/R115)</f>
        <v>0.79200186645838166</v>
      </c>
      <c r="S153" s="45">
        <f t="shared" si="78"/>
        <v>0.80004464655914953</v>
      </c>
      <c r="T153" s="45">
        <f t="shared" si="78"/>
        <v>0.80984405482822208</v>
      </c>
      <c r="U153" s="45">
        <f t="shared" si="78"/>
        <v>0.82273489722434812</v>
      </c>
      <c r="V153" s="45">
        <f t="shared" si="78"/>
        <v>0.83599198580317668</v>
      </c>
      <c r="W153" s="45">
        <f t="shared" ref="W153:Y153" si="79">IF(W134=0,"",W134/W115)</f>
        <v>0.84847134218403741</v>
      </c>
      <c r="X153" s="45">
        <f t="shared" si="79"/>
        <v>0.85929171520512448</v>
      </c>
      <c r="Y153" s="45">
        <f t="shared" si="79"/>
        <v>0.87005827389019974</v>
      </c>
      <c r="DA153" s="60" t="s">
        <v>1963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145912.80159251334</v>
      </c>
      <c r="C155" s="117">
        <f t="shared" si="80"/>
        <v>160899.37611547415</v>
      </c>
      <c r="D155" s="117">
        <f t="shared" si="80"/>
        <v>145593.23352100851</v>
      </c>
      <c r="E155" s="117">
        <f t="shared" si="80"/>
        <v>147200.61459204703</v>
      </c>
      <c r="F155" s="117">
        <f t="shared" si="80"/>
        <v>140730.71179394252</v>
      </c>
      <c r="G155" s="117">
        <f t="shared" si="80"/>
        <v>139620.58987497241</v>
      </c>
      <c r="H155" s="117">
        <f t="shared" si="80"/>
        <v>134767.73881837048</v>
      </c>
      <c r="I155" s="117">
        <f t="shared" si="80"/>
        <v>102524.7098207605</v>
      </c>
      <c r="J155" s="117">
        <f t="shared" si="80"/>
        <v>120654.33152576959</v>
      </c>
      <c r="K155" s="117">
        <f t="shared" si="80"/>
        <v>108903.01744833501</v>
      </c>
      <c r="L155" s="117">
        <f t="shared" si="80"/>
        <v>106593.70233790403</v>
      </c>
      <c r="M155" s="117">
        <f t="shared" si="80"/>
        <v>93615.543856847813</v>
      </c>
      <c r="N155" s="117">
        <f t="shared" si="80"/>
        <v>93439.041016562172</v>
      </c>
      <c r="O155" s="117">
        <f t="shared" si="80"/>
        <v>93868.888065203209</v>
      </c>
      <c r="P155" s="117">
        <f t="shared" si="80"/>
        <v>79348.435450261517</v>
      </c>
      <c r="Q155" s="117">
        <f t="shared" si="80"/>
        <v>82907.90057868349</v>
      </c>
      <c r="R155" s="117">
        <f t="shared" ref="R155:V155" si="81">R156+R159+R161+R170</f>
        <v>79997.608237105596</v>
      </c>
      <c r="S155" s="117">
        <f t="shared" si="81"/>
        <v>78207.899963946882</v>
      </c>
      <c r="T155" s="117">
        <f t="shared" si="81"/>
        <v>72304.521795809211</v>
      </c>
      <c r="U155" s="117">
        <f t="shared" si="81"/>
        <v>74177.603951637764</v>
      </c>
      <c r="V155" s="117">
        <f t="shared" si="81"/>
        <v>77876.132595222851</v>
      </c>
      <c r="W155" s="117">
        <f t="shared" ref="W155:Y155" si="82">W156+W159+W161+W170</f>
        <v>61770.814728226913</v>
      </c>
      <c r="X155" s="117">
        <f t="shared" si="82"/>
        <v>64953.693858703875</v>
      </c>
      <c r="Y155" s="117">
        <f t="shared" si="82"/>
        <v>59335.816042254861</v>
      </c>
      <c r="DA155" s="129" t="s">
        <v>2114</v>
      </c>
    </row>
    <row r="156" spans="1:105" ht="12" customHeight="1" x14ac:dyDescent="0.25">
      <c r="A156" s="121" t="s">
        <v>57</v>
      </c>
      <c r="B156" s="122">
        <f t="shared" ref="B156:Q156" si="83">SUM(B157:B158)</f>
        <v>130847.0747766904</v>
      </c>
      <c r="C156" s="122">
        <f t="shared" si="83"/>
        <v>145005.71257459489</v>
      </c>
      <c r="D156" s="122">
        <f t="shared" si="83"/>
        <v>130436.17271577737</v>
      </c>
      <c r="E156" s="122">
        <f t="shared" si="83"/>
        <v>132095.84496968851</v>
      </c>
      <c r="F156" s="122">
        <f t="shared" si="83"/>
        <v>126082.61790453453</v>
      </c>
      <c r="G156" s="122">
        <f t="shared" si="83"/>
        <v>125103.21037143974</v>
      </c>
      <c r="H156" s="122">
        <f t="shared" si="83"/>
        <v>120240.9208234831</v>
      </c>
      <c r="I156" s="122">
        <f t="shared" si="83"/>
        <v>90900.401599970181</v>
      </c>
      <c r="J156" s="122">
        <f t="shared" si="83"/>
        <v>107369.81112604395</v>
      </c>
      <c r="K156" s="122">
        <f t="shared" si="83"/>
        <v>96504.588468441245</v>
      </c>
      <c r="L156" s="122">
        <f t="shared" si="83"/>
        <v>94871.675089545242</v>
      </c>
      <c r="M156" s="122">
        <f t="shared" si="83"/>
        <v>81971.101170838723</v>
      </c>
      <c r="N156" s="122">
        <f t="shared" si="83"/>
        <v>82236.46180642127</v>
      </c>
      <c r="O156" s="122">
        <f t="shared" si="83"/>
        <v>84442.490074060901</v>
      </c>
      <c r="P156" s="122">
        <f t="shared" si="83"/>
        <v>69616.775722498016</v>
      </c>
      <c r="Q156" s="122">
        <f t="shared" si="83"/>
        <v>73757.051481849732</v>
      </c>
      <c r="R156" s="122">
        <f t="shared" ref="R156:V156" si="84">SUM(R157:R158)</f>
        <v>70858.686615351777</v>
      </c>
      <c r="S156" s="122">
        <f t="shared" si="84"/>
        <v>68762.880909356056</v>
      </c>
      <c r="T156" s="122">
        <f t="shared" si="84"/>
        <v>63236.366894107916</v>
      </c>
      <c r="U156" s="122">
        <f t="shared" si="84"/>
        <v>64354.751119278611</v>
      </c>
      <c r="V156" s="122">
        <f t="shared" si="84"/>
        <v>67574.573385033393</v>
      </c>
      <c r="W156" s="122">
        <f t="shared" ref="W156:Y156" si="85">SUM(W157:W158)</f>
        <v>54106.439224367008</v>
      </c>
      <c r="X156" s="122">
        <f t="shared" si="85"/>
        <v>56796.683810876355</v>
      </c>
      <c r="Y156" s="122">
        <f t="shared" si="85"/>
        <v>51698.310673409607</v>
      </c>
      <c r="DA156" s="130" t="s">
        <v>2115</v>
      </c>
    </row>
    <row r="157" spans="1:105" ht="12" customHeight="1" x14ac:dyDescent="0.25">
      <c r="A157" s="97" t="s">
        <v>212</v>
      </c>
      <c r="B157" s="98">
        <v>130847.0747766904</v>
      </c>
      <c r="C157" s="98">
        <v>145005.71257459489</v>
      </c>
      <c r="D157" s="98">
        <v>130436.17271577737</v>
      </c>
      <c r="E157" s="98">
        <v>132095.84496968851</v>
      </c>
      <c r="F157" s="98">
        <v>126082.61790453453</v>
      </c>
      <c r="G157" s="98">
        <v>125103.21037143974</v>
      </c>
      <c r="H157" s="98">
        <v>120240.9208234831</v>
      </c>
      <c r="I157" s="98">
        <v>90900.401599970181</v>
      </c>
      <c r="J157" s="98">
        <v>107369.81112604395</v>
      </c>
      <c r="K157" s="98">
        <v>96504.588468441245</v>
      </c>
      <c r="L157" s="98">
        <v>94871.675089545242</v>
      </c>
      <c r="M157" s="98">
        <v>81971.101170838723</v>
      </c>
      <c r="N157" s="98">
        <v>82236.46180642127</v>
      </c>
      <c r="O157" s="98">
        <v>84442.490074060901</v>
      </c>
      <c r="P157" s="98">
        <v>69616.775722498016</v>
      </c>
      <c r="Q157" s="98">
        <v>73757.051481849732</v>
      </c>
      <c r="R157" s="98">
        <v>70858.686615351777</v>
      </c>
      <c r="S157" s="98">
        <v>68762.880909356056</v>
      </c>
      <c r="T157" s="98">
        <v>63236.366894107916</v>
      </c>
      <c r="U157" s="98">
        <v>64354.751119278611</v>
      </c>
      <c r="V157" s="98">
        <v>67574.573385033393</v>
      </c>
      <c r="W157" s="98">
        <v>54106.439224367008</v>
      </c>
      <c r="X157" s="98">
        <v>56796.683810876355</v>
      </c>
      <c r="Y157" s="98">
        <v>51698.310673409607</v>
      </c>
      <c r="DA157" s="63" t="s">
        <v>2116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2117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2118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2119</v>
      </c>
    </row>
    <row r="161" spans="1:105" ht="12" customHeight="1" x14ac:dyDescent="0.25">
      <c r="A161" s="121" t="s">
        <v>55</v>
      </c>
      <c r="B161" s="122">
        <v>13691.442125367124</v>
      </c>
      <c r="C161" s="122">
        <v>14591.526278894034</v>
      </c>
      <c r="D161" s="122">
        <v>13895.64998348942</v>
      </c>
      <c r="E161" s="122">
        <v>13920.199599215086</v>
      </c>
      <c r="F161" s="122">
        <v>13494.150783038815</v>
      </c>
      <c r="G161" s="122">
        <v>13430.42111004555</v>
      </c>
      <c r="H161" s="122">
        <v>13575.508706917339</v>
      </c>
      <c r="I161" s="122">
        <v>10717.092610026524</v>
      </c>
      <c r="J161" s="122">
        <v>12484.643942417608</v>
      </c>
      <c r="K161" s="122">
        <v>11643.203877166972</v>
      </c>
      <c r="L161" s="122">
        <v>11012.290327318455</v>
      </c>
      <c r="M161" s="122">
        <v>10964.413375714874</v>
      </c>
      <c r="N161" s="122">
        <v>10590.323239683161</v>
      </c>
      <c r="O161" s="122">
        <v>8810.230219353838</v>
      </c>
      <c r="P161" s="122">
        <v>9125.1572738557006</v>
      </c>
      <c r="Q161" s="122">
        <v>8568.1254604609258</v>
      </c>
      <c r="R161" s="122">
        <v>8598.1517580927248</v>
      </c>
      <c r="S161" s="122">
        <v>8904.6150765056427</v>
      </c>
      <c r="T161" s="122">
        <v>8539.2538913368899</v>
      </c>
      <c r="U161" s="122">
        <v>9323.2909621754297</v>
      </c>
      <c r="V161" s="122">
        <v>9801.5191915624946</v>
      </c>
      <c r="W161" s="122">
        <v>7205.4846877678883</v>
      </c>
      <c r="X161" s="122">
        <v>7731.6877067507312</v>
      </c>
      <c r="Y161" s="122">
        <v>7277.310244925975</v>
      </c>
      <c r="DA161" s="130" t="s">
        <v>2120</v>
      </c>
    </row>
    <row r="162" spans="1:105" ht="12" customHeight="1" x14ac:dyDescent="0.25">
      <c r="A162" s="97" t="s">
        <v>138</v>
      </c>
      <c r="B162" s="98">
        <v>13683.786234340881</v>
      </c>
      <c r="C162" s="98">
        <v>14581.262438317633</v>
      </c>
      <c r="D162" s="98">
        <v>13884.972111319619</v>
      </c>
      <c r="E162" s="98">
        <v>13906.224266443529</v>
      </c>
      <c r="F162" s="98">
        <v>13480.125435138798</v>
      </c>
      <c r="G162" s="98">
        <v>13413.409972473666</v>
      </c>
      <c r="H162" s="98">
        <v>13553.608827595015</v>
      </c>
      <c r="I162" s="98">
        <v>10698.929427540548</v>
      </c>
      <c r="J162" s="98">
        <v>12459.482700717426</v>
      </c>
      <c r="K162" s="98">
        <v>11616.016928952224</v>
      </c>
      <c r="L162" s="98">
        <v>10985.375528167782</v>
      </c>
      <c r="M162" s="98">
        <v>10934.784555795391</v>
      </c>
      <c r="N162" s="98">
        <v>10557.671640045295</v>
      </c>
      <c r="O162" s="98">
        <v>8783.879480046844</v>
      </c>
      <c r="P162" s="98">
        <v>9093.0526414537089</v>
      </c>
      <c r="Q162" s="98">
        <v>8538.5250530363901</v>
      </c>
      <c r="R162" s="98">
        <v>8568.0531996476748</v>
      </c>
      <c r="S162" s="98">
        <v>8869.4003740317094</v>
      </c>
      <c r="T162" s="98">
        <v>8508.9774562113016</v>
      </c>
      <c r="U162" s="98">
        <v>9280.3769421493962</v>
      </c>
      <c r="V162" s="98">
        <v>9750.2301359765843</v>
      </c>
      <c r="W162" s="98">
        <v>7170.8464848615449</v>
      </c>
      <c r="X162" s="98">
        <v>7691.4845010064555</v>
      </c>
      <c r="Y162" s="98">
        <v>7245.2989828438667</v>
      </c>
      <c r="DA162" s="63" t="s">
        <v>2121</v>
      </c>
    </row>
    <row r="163" spans="1:105" ht="12" customHeight="1" x14ac:dyDescent="0.25">
      <c r="A163" s="97" t="s">
        <v>137</v>
      </c>
      <c r="B163" s="98">
        <v>7.6558910262422053</v>
      </c>
      <c r="C163" s="98">
        <v>10.263840576399106</v>
      </c>
      <c r="D163" s="98">
        <v>10.677872169803573</v>
      </c>
      <c r="E163" s="98">
        <v>13.975332771550917</v>
      </c>
      <c r="F163" s="98">
        <v>14.02534790001747</v>
      </c>
      <c r="G163" s="98">
        <v>17.011137571880468</v>
      </c>
      <c r="H163" s="98">
        <v>21.899879322326502</v>
      </c>
      <c r="I163" s="98">
        <v>18.163182485980276</v>
      </c>
      <c r="J163" s="98">
        <v>25.161241700180728</v>
      </c>
      <c r="K163" s="98">
        <v>27.186948214751691</v>
      </c>
      <c r="L163" s="98">
        <v>26.914799150670071</v>
      </c>
      <c r="M163" s="98">
        <v>29.628819919481874</v>
      </c>
      <c r="N163" s="98">
        <v>32.651599637868998</v>
      </c>
      <c r="O163" s="98">
        <v>26.350739306993582</v>
      </c>
      <c r="P163" s="98">
        <v>32.104632401993506</v>
      </c>
      <c r="Q163" s="98">
        <v>29.600407424535078</v>
      </c>
      <c r="R163" s="98">
        <v>30.098558445052191</v>
      </c>
      <c r="S163" s="98">
        <v>35.214702473929528</v>
      </c>
      <c r="T163" s="98">
        <v>30.276435125585177</v>
      </c>
      <c r="U163" s="98">
        <v>42.914020026034528</v>
      </c>
      <c r="V163" s="98">
        <v>51.289055585910781</v>
      </c>
      <c r="W163" s="98">
        <v>34.638202906343814</v>
      </c>
      <c r="X163" s="98">
        <v>40.203205744272495</v>
      </c>
      <c r="Y163" s="98">
        <v>32.011262082108537</v>
      </c>
      <c r="DA163" s="63" t="s">
        <v>2122</v>
      </c>
    </row>
    <row r="164" spans="1:105" ht="12" customHeight="1" x14ac:dyDescent="0.25">
      <c r="A164" s="100" t="s">
        <v>212</v>
      </c>
      <c r="B164" s="101">
        <v>7.6558910262422053</v>
      </c>
      <c r="C164" s="101">
        <v>10.263840576399106</v>
      </c>
      <c r="D164" s="101">
        <v>10.677872169803573</v>
      </c>
      <c r="E164" s="101">
        <v>13.975332771550917</v>
      </c>
      <c r="F164" s="101">
        <v>14.02534790001747</v>
      </c>
      <c r="G164" s="101">
        <v>17.011137571880468</v>
      </c>
      <c r="H164" s="101">
        <v>21.899879322326502</v>
      </c>
      <c r="I164" s="101">
        <v>18.163182485980276</v>
      </c>
      <c r="J164" s="101">
        <v>25.161241700180728</v>
      </c>
      <c r="K164" s="101">
        <v>27.186948214751691</v>
      </c>
      <c r="L164" s="101">
        <v>26.914799150670071</v>
      </c>
      <c r="M164" s="101">
        <v>29.628819919481874</v>
      </c>
      <c r="N164" s="101">
        <v>32.651599637868998</v>
      </c>
      <c r="O164" s="101">
        <v>26.350739306993582</v>
      </c>
      <c r="P164" s="101">
        <v>32.104632401993506</v>
      </c>
      <c r="Q164" s="101">
        <v>29.600407424535078</v>
      </c>
      <c r="R164" s="101">
        <v>30.098558445052191</v>
      </c>
      <c r="S164" s="101">
        <v>35.214702473929528</v>
      </c>
      <c r="T164" s="101">
        <v>30.276435125585177</v>
      </c>
      <c r="U164" s="101">
        <v>42.914020026034528</v>
      </c>
      <c r="V164" s="101">
        <v>51.289055585910781</v>
      </c>
      <c r="W164" s="101">
        <v>34.638202906343814</v>
      </c>
      <c r="X164" s="101">
        <v>40.203205744272495</v>
      </c>
      <c r="Y164" s="101">
        <v>32.011262082108537</v>
      </c>
      <c r="DA164" s="131" t="s">
        <v>2123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2124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2125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2126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2127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2128</v>
      </c>
    </row>
    <row r="170" spans="1:105" ht="12" customHeight="1" x14ac:dyDescent="0.25">
      <c r="A170" s="121" t="s">
        <v>54</v>
      </c>
      <c r="B170" s="122">
        <v>1374.2846904558305</v>
      </c>
      <c r="C170" s="122">
        <v>1302.1372619852302</v>
      </c>
      <c r="D170" s="122">
        <v>1261.4108217417427</v>
      </c>
      <c r="E170" s="122">
        <v>1184.5700231434412</v>
      </c>
      <c r="F170" s="122">
        <v>1153.9431063691632</v>
      </c>
      <c r="G170" s="122">
        <v>1086.9583934871123</v>
      </c>
      <c r="H170" s="122">
        <v>951.30928797005481</v>
      </c>
      <c r="I170" s="122">
        <v>907.21561076380419</v>
      </c>
      <c r="J170" s="122">
        <v>799.8764573080407</v>
      </c>
      <c r="K170" s="122">
        <v>755.22510272679017</v>
      </c>
      <c r="L170" s="122">
        <v>709.73692104034581</v>
      </c>
      <c r="M170" s="122">
        <v>680.02931029421029</v>
      </c>
      <c r="N170" s="122">
        <v>612.25597045774509</v>
      </c>
      <c r="O170" s="122">
        <v>616.16777178847644</v>
      </c>
      <c r="P170" s="122">
        <v>606.50245390779594</v>
      </c>
      <c r="Q170" s="122">
        <v>582.72363637283297</v>
      </c>
      <c r="R170" s="122">
        <v>540.76986366109054</v>
      </c>
      <c r="S170" s="122">
        <v>540.40397808518185</v>
      </c>
      <c r="T170" s="122">
        <v>528.90101036441081</v>
      </c>
      <c r="U170" s="122">
        <v>499.56187018371855</v>
      </c>
      <c r="V170" s="122">
        <v>500.04001862696219</v>
      </c>
      <c r="W170" s="122">
        <v>458.89081609202168</v>
      </c>
      <c r="X170" s="122">
        <v>425.3223410767863</v>
      </c>
      <c r="Y170" s="122">
        <v>360.19512391927515</v>
      </c>
      <c r="DA170" s="130" t="s">
        <v>2129</v>
      </c>
    </row>
    <row r="171" spans="1:105" ht="12" customHeight="1" x14ac:dyDescent="0.25">
      <c r="A171" s="97" t="s">
        <v>50</v>
      </c>
      <c r="B171" s="98">
        <v>1374.2846904558305</v>
      </c>
      <c r="C171" s="98">
        <v>1302.1372619852302</v>
      </c>
      <c r="D171" s="98">
        <v>1261.4108217417427</v>
      </c>
      <c r="E171" s="98">
        <v>1184.5700231434412</v>
      </c>
      <c r="F171" s="98">
        <v>1153.9431063691632</v>
      </c>
      <c r="G171" s="98">
        <v>1086.9583934871123</v>
      </c>
      <c r="H171" s="98">
        <v>951.30928797005481</v>
      </c>
      <c r="I171" s="98">
        <v>907.21561076380419</v>
      </c>
      <c r="J171" s="98">
        <v>799.8764573080407</v>
      </c>
      <c r="K171" s="98">
        <v>755.22510272679017</v>
      </c>
      <c r="L171" s="98">
        <v>709.73692104034581</v>
      </c>
      <c r="M171" s="98">
        <v>680.02931029421029</v>
      </c>
      <c r="N171" s="98">
        <v>612.25597045774509</v>
      </c>
      <c r="O171" s="98">
        <v>616.16777178847644</v>
      </c>
      <c r="P171" s="98">
        <v>606.50245390779594</v>
      </c>
      <c r="Q171" s="98">
        <v>582.72363637283297</v>
      </c>
      <c r="R171" s="98">
        <v>540.76986366109054</v>
      </c>
      <c r="S171" s="98">
        <v>540.40397808518185</v>
      </c>
      <c r="T171" s="98">
        <v>528.90101036441081</v>
      </c>
      <c r="U171" s="98">
        <v>499.56187018371855</v>
      </c>
      <c r="V171" s="98">
        <v>500.04001862696219</v>
      </c>
      <c r="W171" s="98">
        <v>458.89081609202168</v>
      </c>
      <c r="X171" s="98">
        <v>425.3223410767863</v>
      </c>
      <c r="Y171" s="98">
        <v>360.19512391927515</v>
      </c>
      <c r="DA171" s="63" t="s">
        <v>2130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2131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17065.728015113138</v>
      </c>
      <c r="C174" s="117">
        <f t="shared" si="87"/>
        <v>18941.692836519727</v>
      </c>
      <c r="D174" s="117">
        <f t="shared" si="87"/>
        <v>17692.002322368244</v>
      </c>
      <c r="E174" s="117">
        <f t="shared" si="87"/>
        <v>18262.913353228403</v>
      </c>
      <c r="F174" s="117">
        <f t="shared" si="87"/>
        <v>17878.567721756572</v>
      </c>
      <c r="G174" s="117">
        <f t="shared" si="87"/>
        <v>18265.622450060513</v>
      </c>
      <c r="H174" s="117">
        <f t="shared" si="87"/>
        <v>18399.959525118571</v>
      </c>
      <c r="I174" s="117">
        <f t="shared" si="87"/>
        <v>14958.438582510762</v>
      </c>
      <c r="J174" s="117">
        <f t="shared" si="87"/>
        <v>17896.579133646221</v>
      </c>
      <c r="K174" s="117">
        <f t="shared" si="87"/>
        <v>16891.152988373262</v>
      </c>
      <c r="L174" s="117">
        <f t="shared" si="87"/>
        <v>17267.897683994168</v>
      </c>
      <c r="M174" s="117">
        <f t="shared" si="87"/>
        <v>15803.278625232097</v>
      </c>
      <c r="N174" s="117">
        <f t="shared" si="87"/>
        <v>16096.3715568144</v>
      </c>
      <c r="O174" s="117">
        <f t="shared" si="87"/>
        <v>16129.479165855226</v>
      </c>
      <c r="P174" s="117">
        <f t="shared" si="87"/>
        <v>13796.601002354184</v>
      </c>
      <c r="Q174" s="117">
        <f t="shared" si="87"/>
        <v>14569.740004441615</v>
      </c>
      <c r="R174" s="117">
        <f t="shared" ref="R174:V174" si="88">R175+R178+R180+R189</f>
        <v>14496.853845408459</v>
      </c>
      <c r="S174" s="117">
        <f t="shared" si="88"/>
        <v>14600.867929158319</v>
      </c>
      <c r="T174" s="117">
        <f t="shared" si="88"/>
        <v>13862.582333993962</v>
      </c>
      <c r="U174" s="117">
        <f t="shared" si="88"/>
        <v>14403.250770555249</v>
      </c>
      <c r="V174" s="117">
        <f t="shared" si="88"/>
        <v>15509.474541545362</v>
      </c>
      <c r="W174" s="117">
        <f t="shared" ref="W174:Y174" si="89">W175+W178+W180+W189</f>
        <v>13039.426583059745</v>
      </c>
      <c r="X174" s="117">
        <f t="shared" si="89"/>
        <v>14041.347636145316</v>
      </c>
      <c r="Y174" s="117">
        <f t="shared" si="89"/>
        <v>12919.221235067371</v>
      </c>
      <c r="DA174" s="129" t="s">
        <v>2282</v>
      </c>
    </row>
    <row r="175" spans="1:105" ht="12" customHeight="1" x14ac:dyDescent="0.25">
      <c r="A175" s="121" t="s">
        <v>57</v>
      </c>
      <c r="B175" s="122">
        <f t="shared" ref="B175:Q175" si="90">SUM(B176:B177)</f>
        <v>14291.963388276061</v>
      </c>
      <c r="C175" s="122">
        <f t="shared" si="90"/>
        <v>16019.716943942189</v>
      </c>
      <c r="D175" s="122">
        <f t="shared" si="90"/>
        <v>14791.607695356168</v>
      </c>
      <c r="E175" s="122">
        <f t="shared" si="90"/>
        <v>15309.758975798146</v>
      </c>
      <c r="F175" s="122">
        <f t="shared" si="90"/>
        <v>14951.424224517408</v>
      </c>
      <c r="G175" s="122">
        <f t="shared" si="90"/>
        <v>15304.279286303165</v>
      </c>
      <c r="H175" s="122">
        <f t="shared" si="90"/>
        <v>15329.481957494439</v>
      </c>
      <c r="I175" s="122">
        <f t="shared" si="90"/>
        <v>12204.883760123641</v>
      </c>
      <c r="J175" s="122">
        <f t="shared" si="90"/>
        <v>14890.640086541305</v>
      </c>
      <c r="K175" s="122">
        <f t="shared" si="90"/>
        <v>13953.249871901462</v>
      </c>
      <c r="L175" s="122">
        <f t="shared" si="90"/>
        <v>14305.019356994786</v>
      </c>
      <c r="M175" s="122">
        <f t="shared" si="90"/>
        <v>12796.762195959931</v>
      </c>
      <c r="N175" s="122">
        <f t="shared" si="90"/>
        <v>13073.355323003212</v>
      </c>
      <c r="O175" s="122">
        <f t="shared" si="90"/>
        <v>13352.61914405348</v>
      </c>
      <c r="P175" s="122">
        <f t="shared" si="90"/>
        <v>11002.009879273914</v>
      </c>
      <c r="Q175" s="122">
        <f t="shared" si="90"/>
        <v>11832.005748511685</v>
      </c>
      <c r="R175" s="122">
        <f t="shared" ref="R175:V175" si="91">SUM(R176:R177)</f>
        <v>11741.260816795189</v>
      </c>
      <c r="S175" s="122">
        <f t="shared" si="91"/>
        <v>11737.521418932991</v>
      </c>
      <c r="T175" s="122">
        <f t="shared" si="91"/>
        <v>11090.861636879783</v>
      </c>
      <c r="U175" s="122">
        <f t="shared" si="91"/>
        <v>11517.703928652172</v>
      </c>
      <c r="V175" s="122">
        <f t="shared" si="91"/>
        <v>12496.229369696388</v>
      </c>
      <c r="W175" s="122">
        <f t="shared" ref="W175:Y175" si="92">SUM(W176:W177)</f>
        <v>10479.247420633807</v>
      </c>
      <c r="X175" s="122">
        <f t="shared" si="92"/>
        <v>11323.228379994533</v>
      </c>
      <c r="Y175" s="122">
        <f t="shared" si="92"/>
        <v>10388.191031194392</v>
      </c>
      <c r="DA175" s="130" t="s">
        <v>2283</v>
      </c>
    </row>
    <row r="176" spans="1:105" ht="12" customHeight="1" x14ac:dyDescent="0.25">
      <c r="A176" s="97" t="s">
        <v>212</v>
      </c>
      <c r="B176" s="98">
        <v>14127.827455551931</v>
      </c>
      <c r="C176" s="98">
        <v>15837.055586373657</v>
      </c>
      <c r="D176" s="98">
        <v>14624.798884238609</v>
      </c>
      <c r="E176" s="98">
        <v>15142.737076238418</v>
      </c>
      <c r="F176" s="98">
        <v>14787.835176048278</v>
      </c>
      <c r="G176" s="98">
        <v>15138.504959162801</v>
      </c>
      <c r="H176" s="98">
        <v>15164.679829937497</v>
      </c>
      <c r="I176" s="98">
        <v>12077.150654897885</v>
      </c>
      <c r="J176" s="98">
        <v>14731.621696509084</v>
      </c>
      <c r="K176" s="98">
        <v>13804.112394832784</v>
      </c>
      <c r="L176" s="98">
        <v>14150.89757492953</v>
      </c>
      <c r="M176" s="98">
        <v>12658.734667237833</v>
      </c>
      <c r="N176" s="98">
        <v>12929.620248848094</v>
      </c>
      <c r="O176" s="98">
        <v>13199.259058286385</v>
      </c>
      <c r="P176" s="98">
        <v>10875.348065681901</v>
      </c>
      <c r="Q176" s="98">
        <v>11697.220255206352</v>
      </c>
      <c r="R176" s="98">
        <v>11606.70791137155</v>
      </c>
      <c r="S176" s="98">
        <v>11601.749170481233</v>
      </c>
      <c r="T176" s="98">
        <v>10961.484465012079</v>
      </c>
      <c r="U176" s="98">
        <v>11381.20248106924</v>
      </c>
      <c r="V176" s="98">
        <v>12346.655154420585</v>
      </c>
      <c r="W176" s="98">
        <v>10352.490008658637</v>
      </c>
      <c r="X176" s="98">
        <v>11183.63788606346</v>
      </c>
      <c r="Y176" s="98">
        <v>10258.389361040292</v>
      </c>
      <c r="DA176" s="63" t="s">
        <v>2284</v>
      </c>
    </row>
    <row r="177" spans="1:105" ht="12" customHeight="1" x14ac:dyDescent="0.25">
      <c r="A177" s="97" t="s">
        <v>53</v>
      </c>
      <c r="B177" s="98">
        <v>164.13593272412936</v>
      </c>
      <c r="C177" s="98">
        <v>182.66135756853109</v>
      </c>
      <c r="D177" s="98">
        <v>166.80881111755784</v>
      </c>
      <c r="E177" s="98">
        <v>167.02189955972841</v>
      </c>
      <c r="F177" s="98">
        <v>163.58904846912912</v>
      </c>
      <c r="G177" s="98">
        <v>165.77432714036297</v>
      </c>
      <c r="H177" s="98">
        <v>164.80212755694299</v>
      </c>
      <c r="I177" s="98">
        <v>127.73310522575548</v>
      </c>
      <c r="J177" s="98">
        <v>159.01839003222051</v>
      </c>
      <c r="K177" s="98">
        <v>149.13747706867744</v>
      </c>
      <c r="L177" s="98">
        <v>154.12178206525655</v>
      </c>
      <c r="M177" s="98">
        <v>138.02752872209658</v>
      </c>
      <c r="N177" s="98">
        <v>143.73507415511844</v>
      </c>
      <c r="O177" s="98">
        <v>153.3600857670956</v>
      </c>
      <c r="P177" s="98">
        <v>126.66181359201181</v>
      </c>
      <c r="Q177" s="98">
        <v>134.78549330533255</v>
      </c>
      <c r="R177" s="98">
        <v>134.5529054236394</v>
      </c>
      <c r="S177" s="98">
        <v>135.77224845175868</v>
      </c>
      <c r="T177" s="98">
        <v>129.37717186770291</v>
      </c>
      <c r="U177" s="98">
        <v>136.50144758293268</v>
      </c>
      <c r="V177" s="98">
        <v>149.5742152758034</v>
      </c>
      <c r="W177" s="98">
        <v>126.75741197517034</v>
      </c>
      <c r="X177" s="98">
        <v>139.59049393107384</v>
      </c>
      <c r="Y177" s="98">
        <v>129.80167015410001</v>
      </c>
      <c r="DA177" s="63" t="s">
        <v>2285</v>
      </c>
    </row>
    <row r="178" spans="1:105" ht="12" customHeight="1" x14ac:dyDescent="0.25">
      <c r="A178" s="121" t="s">
        <v>92</v>
      </c>
      <c r="B178" s="122">
        <f t="shared" ref="B178:Y178" si="93">B179</f>
        <v>37.147088934534892</v>
      </c>
      <c r="C178" s="122">
        <f t="shared" si="93"/>
        <v>44.185102152817358</v>
      </c>
      <c r="D178" s="122">
        <f t="shared" si="93"/>
        <v>38.478861418622337</v>
      </c>
      <c r="E178" s="122">
        <f t="shared" si="93"/>
        <v>70.852482395212689</v>
      </c>
      <c r="F178" s="122">
        <f t="shared" si="93"/>
        <v>40.54199323484513</v>
      </c>
      <c r="G178" s="122">
        <f t="shared" si="93"/>
        <v>46.79160890108313</v>
      </c>
      <c r="H178" s="122">
        <f t="shared" si="93"/>
        <v>58.915470718878858</v>
      </c>
      <c r="I178" s="122">
        <f t="shared" si="93"/>
        <v>62.939029710559133</v>
      </c>
      <c r="J178" s="122">
        <f t="shared" si="93"/>
        <v>65.491857773736982</v>
      </c>
      <c r="K178" s="122">
        <f t="shared" si="93"/>
        <v>58.369275569209918</v>
      </c>
      <c r="L178" s="122">
        <f t="shared" si="93"/>
        <v>68.912343939500943</v>
      </c>
      <c r="M178" s="122">
        <f t="shared" si="93"/>
        <v>65.867848764583258</v>
      </c>
      <c r="N178" s="122">
        <f t="shared" si="93"/>
        <v>86.880272392149976</v>
      </c>
      <c r="O178" s="122">
        <f t="shared" si="93"/>
        <v>62.035130923130488</v>
      </c>
      <c r="P178" s="122">
        <f t="shared" si="93"/>
        <v>54.777644325446872</v>
      </c>
      <c r="Q178" s="122">
        <f t="shared" si="93"/>
        <v>71.903382665407975</v>
      </c>
      <c r="R178" s="122">
        <f t="shared" si="93"/>
        <v>78.043117075475095</v>
      </c>
      <c r="S178" s="122">
        <f t="shared" si="93"/>
        <v>83.587908022634991</v>
      </c>
      <c r="T178" s="122">
        <f t="shared" si="93"/>
        <v>68.631604398243567</v>
      </c>
      <c r="U178" s="122">
        <f t="shared" si="93"/>
        <v>77.693785628595037</v>
      </c>
      <c r="V178" s="122">
        <f t="shared" si="93"/>
        <v>74.282771318102292</v>
      </c>
      <c r="W178" s="122">
        <f t="shared" si="93"/>
        <v>74.711302955933633</v>
      </c>
      <c r="X178" s="122">
        <f t="shared" si="93"/>
        <v>69.662724748789174</v>
      </c>
      <c r="Y178" s="122">
        <f t="shared" si="93"/>
        <v>74.819052895894771</v>
      </c>
      <c r="DA178" s="130" t="s">
        <v>2286</v>
      </c>
    </row>
    <row r="179" spans="1:105" ht="12" customHeight="1" x14ac:dyDescent="0.25">
      <c r="A179" s="97" t="s">
        <v>53</v>
      </c>
      <c r="B179" s="98">
        <f>RES_hhdet_fech!B48</f>
        <v>37.147088934534892</v>
      </c>
      <c r="C179" s="98">
        <f>RES_hhdet_fech!C48</f>
        <v>44.185102152817358</v>
      </c>
      <c r="D179" s="98">
        <f>RES_hhdet_fech!D48</f>
        <v>38.478861418622337</v>
      </c>
      <c r="E179" s="98">
        <f>RES_hhdet_fech!E48</f>
        <v>70.852482395212689</v>
      </c>
      <c r="F179" s="98">
        <f>RES_hhdet_fech!F48</f>
        <v>40.54199323484513</v>
      </c>
      <c r="G179" s="98">
        <f>RES_hhdet_fech!G48</f>
        <v>46.79160890108313</v>
      </c>
      <c r="H179" s="98">
        <f>RES_hhdet_fech!H48</f>
        <v>58.915470718878858</v>
      </c>
      <c r="I179" s="98">
        <f>RES_hhdet_fech!I48</f>
        <v>62.939029710559133</v>
      </c>
      <c r="J179" s="98">
        <f>RES_hhdet_fech!J48</f>
        <v>65.491857773736982</v>
      </c>
      <c r="K179" s="98">
        <f>RES_hhdet_fech!K48</f>
        <v>58.369275569209918</v>
      </c>
      <c r="L179" s="98">
        <f>RES_hhdet_fech!L48</f>
        <v>68.912343939500943</v>
      </c>
      <c r="M179" s="98">
        <f>RES_hhdet_fech!M48</f>
        <v>65.867848764583258</v>
      </c>
      <c r="N179" s="98">
        <f>RES_hhdet_fech!N48</f>
        <v>86.880272392149976</v>
      </c>
      <c r="O179" s="98">
        <f>RES_hhdet_fech!O48</f>
        <v>62.035130923130488</v>
      </c>
      <c r="P179" s="98">
        <f>RES_hhdet_fech!P48</f>
        <v>54.777644325446872</v>
      </c>
      <c r="Q179" s="98">
        <f>RES_hhdet_fech!Q48</f>
        <v>71.903382665407975</v>
      </c>
      <c r="R179" s="98">
        <f>RES_hhdet_fech!R48</f>
        <v>78.043117075475095</v>
      </c>
      <c r="S179" s="98">
        <f>RES_hhdet_fech!S48</f>
        <v>83.587908022634991</v>
      </c>
      <c r="T179" s="98">
        <f>RES_hhdet_fech!T48</f>
        <v>68.631604398243567</v>
      </c>
      <c r="U179" s="98">
        <f>RES_hhdet_fech!U48</f>
        <v>77.693785628595037</v>
      </c>
      <c r="V179" s="98">
        <f>RES_hhdet_fech!V48</f>
        <v>74.282771318102292</v>
      </c>
      <c r="W179" s="98">
        <f>RES_hhdet_fech!W48</f>
        <v>74.711302955933633</v>
      </c>
      <c r="X179" s="98">
        <f>RES_hhdet_fech!X48</f>
        <v>69.662724748789174</v>
      </c>
      <c r="Y179" s="98">
        <f>RES_hhdet_fech!Y48</f>
        <v>74.819052895894771</v>
      </c>
      <c r="DA179" s="63" t="s">
        <v>2287</v>
      </c>
    </row>
    <row r="180" spans="1:105" ht="12" customHeight="1" x14ac:dyDescent="0.25">
      <c r="A180" s="121" t="s">
        <v>55</v>
      </c>
      <c r="B180" s="122">
        <v>2010.6256320561536</v>
      </c>
      <c r="C180" s="122">
        <v>2132.6631008229292</v>
      </c>
      <c r="D180" s="122">
        <v>2102.6776962663948</v>
      </c>
      <c r="E180" s="122">
        <v>2128.889443958959</v>
      </c>
      <c r="F180" s="122">
        <v>2124.0484648810602</v>
      </c>
      <c r="G180" s="122">
        <v>2157.0493338832994</v>
      </c>
      <c r="H180" s="122">
        <v>2249.8136190903783</v>
      </c>
      <c r="I180" s="122">
        <v>1951.4270846744021</v>
      </c>
      <c r="J180" s="122">
        <v>2225.9453547539165</v>
      </c>
      <c r="K180" s="122">
        <v>2184.4733072962522</v>
      </c>
      <c r="L180" s="122">
        <v>2166.5796819656653</v>
      </c>
      <c r="M180" s="122">
        <v>2252.2349887074201</v>
      </c>
      <c r="N180" s="122">
        <v>2248.4699279636966</v>
      </c>
      <c r="O180" s="122">
        <v>2029.6727962699765</v>
      </c>
      <c r="P180" s="122">
        <v>2078.4316863846107</v>
      </c>
      <c r="Q180" s="122">
        <v>2016.0469431376357</v>
      </c>
      <c r="R180" s="122">
        <v>2040.5218464093368</v>
      </c>
      <c r="S180" s="122">
        <v>2116.8499000565735</v>
      </c>
      <c r="T180" s="122">
        <v>2049.6118860356269</v>
      </c>
      <c r="U180" s="122">
        <v>2165.9760617638622</v>
      </c>
      <c r="V180" s="122">
        <v>2292.2029990699962</v>
      </c>
      <c r="W180" s="122">
        <v>1843.2955158917564</v>
      </c>
      <c r="X180" s="122">
        <v>1977.2103182567573</v>
      </c>
      <c r="Y180" s="122">
        <v>1851.8696490817156</v>
      </c>
      <c r="DA180" s="130" t="s">
        <v>2288</v>
      </c>
    </row>
    <row r="181" spans="1:105" ht="12" customHeight="1" x14ac:dyDescent="0.25">
      <c r="A181" s="97" t="s">
        <v>138</v>
      </c>
      <c r="B181" s="98">
        <v>2223.00372214247</v>
      </c>
      <c r="C181" s="98">
        <v>2404.3607785789745</v>
      </c>
      <c r="D181" s="98">
        <v>2353.3621897886528</v>
      </c>
      <c r="E181" s="98">
        <v>2407.4840086668551</v>
      </c>
      <c r="F181" s="98">
        <v>2396.5841195333751</v>
      </c>
      <c r="G181" s="98">
        <v>2449.5960491579299</v>
      </c>
      <c r="H181" s="98">
        <v>2553.9426394923662</v>
      </c>
      <c r="I181" s="98">
        <v>2100.7322548332613</v>
      </c>
      <c r="J181" s="98">
        <v>2509.8997059562034</v>
      </c>
      <c r="K181" s="98">
        <v>2435.0543898374008</v>
      </c>
      <c r="L181" s="98">
        <v>2406.3959496467005</v>
      </c>
      <c r="M181" s="98">
        <v>2529.0268010506688</v>
      </c>
      <c r="N181" s="98">
        <v>2558.7489114930095</v>
      </c>
      <c r="O181" s="98">
        <v>2256.1325733397125</v>
      </c>
      <c r="P181" s="98">
        <v>2396.4387545845339</v>
      </c>
      <c r="Q181" s="98">
        <v>2310.1192340998746</v>
      </c>
      <c r="R181" s="98">
        <v>2316.7909376704538</v>
      </c>
      <c r="S181" s="98">
        <v>2382.8758355303671</v>
      </c>
      <c r="T181" s="98">
        <v>2264.2453865963553</v>
      </c>
      <c r="U181" s="98">
        <v>2437.8605948840341</v>
      </c>
      <c r="V181" s="98">
        <v>2658.8443675018666</v>
      </c>
      <c r="W181" s="98">
        <v>1996.1569147672205</v>
      </c>
      <c r="X181" s="98">
        <v>2205.2062914857001</v>
      </c>
      <c r="Y181" s="98">
        <v>2057.4803404099034</v>
      </c>
      <c r="DA181" s="63" t="s">
        <v>2289</v>
      </c>
    </row>
    <row r="182" spans="1:105" ht="12" customHeight="1" x14ac:dyDescent="0.25">
      <c r="A182" s="97" t="s">
        <v>137</v>
      </c>
      <c r="B182" s="98">
        <v>1622.6977315729146</v>
      </c>
      <c r="C182" s="98">
        <v>1806.4954460930644</v>
      </c>
      <c r="D182" s="98">
        <v>1809.7315898625104</v>
      </c>
      <c r="E182" s="98">
        <v>1918.4025767329249</v>
      </c>
      <c r="F182" s="98">
        <v>1911.154756736142</v>
      </c>
      <c r="G182" s="98">
        <v>2021.2224026575532</v>
      </c>
      <c r="H182" s="98">
        <v>2183.2813796469623</v>
      </c>
      <c r="I182" s="98">
        <v>1709.2195667567064</v>
      </c>
      <c r="J182" s="98">
        <v>2117.9940903570205</v>
      </c>
      <c r="K182" s="98">
        <v>2049.0447360534781</v>
      </c>
      <c r="L182" s="98">
        <v>2003.7582108400647</v>
      </c>
      <c r="M182" s="98">
        <v>2085.0056544693402</v>
      </c>
      <c r="N182" s="98">
        <v>2133.9433245842383</v>
      </c>
      <c r="O182" s="98">
        <v>1841.3079606666893</v>
      </c>
      <c r="P182" s="98">
        <v>1993.2709582551311</v>
      </c>
      <c r="Q182" s="98">
        <v>1890.9413822556419</v>
      </c>
      <c r="R182" s="98">
        <v>1874.7943419535018</v>
      </c>
      <c r="S182" s="98">
        <v>2044.5111418627748</v>
      </c>
      <c r="T182" s="98">
        <v>1890.0841518568966</v>
      </c>
      <c r="U182" s="98">
        <v>2165.6322239645133</v>
      </c>
      <c r="V182" s="98">
        <v>2456.3340062630464</v>
      </c>
      <c r="W182" s="98">
        <v>1623.6120526225625</v>
      </c>
      <c r="X182" s="98">
        <v>2037.635901921054</v>
      </c>
      <c r="Y182" s="98">
        <v>1876.5180919607503</v>
      </c>
      <c r="DA182" s="63" t="s">
        <v>2290</v>
      </c>
    </row>
    <row r="183" spans="1:105" ht="12" customHeight="1" x14ac:dyDescent="0.25">
      <c r="A183" s="100" t="s">
        <v>212</v>
      </c>
      <c r="B183" s="101">
        <v>798.25810299295961</v>
      </c>
      <c r="C183" s="101">
        <v>892.44527070806976</v>
      </c>
      <c r="D183" s="101">
        <v>914.30192477135097</v>
      </c>
      <c r="E183" s="101">
        <v>981.32244031836615</v>
      </c>
      <c r="F183" s="101">
        <v>1020.2969981033859</v>
      </c>
      <c r="G183" s="101">
        <v>1087.0210194238925</v>
      </c>
      <c r="H183" s="101">
        <v>1168.8473416325019</v>
      </c>
      <c r="I183" s="101">
        <v>966.52710542393356</v>
      </c>
      <c r="J183" s="101">
        <v>1133.2908474460828</v>
      </c>
      <c r="K183" s="101">
        <v>1110.4520488966514</v>
      </c>
      <c r="L183" s="101">
        <v>1084.3767485554945</v>
      </c>
      <c r="M183" s="101">
        <v>1142.1581268022148</v>
      </c>
      <c r="N183" s="101">
        <v>1179.8391779406811</v>
      </c>
      <c r="O183" s="101">
        <v>1004.5963469807236</v>
      </c>
      <c r="P183" s="101">
        <v>1011.7444923359146</v>
      </c>
      <c r="Q183" s="101">
        <v>940.17948554342036</v>
      </c>
      <c r="R183" s="101">
        <v>949.11666682283305</v>
      </c>
      <c r="S183" s="101">
        <v>1098.4775219972721</v>
      </c>
      <c r="T183" s="101">
        <v>936.45078512048974</v>
      </c>
      <c r="U183" s="101">
        <v>1073.1403123943019</v>
      </c>
      <c r="V183" s="101">
        <v>1158.4410340802494</v>
      </c>
      <c r="W183" s="101">
        <v>810.41796201066302</v>
      </c>
      <c r="X183" s="101">
        <v>955.87928403566139</v>
      </c>
      <c r="Y183" s="101">
        <v>788.62057751510508</v>
      </c>
      <c r="DA183" s="131" t="s">
        <v>2291</v>
      </c>
    </row>
    <row r="184" spans="1:105" ht="12" customHeight="1" x14ac:dyDescent="0.25">
      <c r="A184" s="103" t="s">
        <v>52</v>
      </c>
      <c r="B184" s="104">
        <v>824.43962857995507</v>
      </c>
      <c r="C184" s="104">
        <v>914.05017538499396</v>
      </c>
      <c r="D184" s="104">
        <v>895.42966509115968</v>
      </c>
      <c r="E184" s="104">
        <v>937.08013641455898</v>
      </c>
      <c r="F184" s="104">
        <v>890.85775863275694</v>
      </c>
      <c r="G184" s="104">
        <v>934.20138323366029</v>
      </c>
      <c r="H184" s="104">
        <v>1014.4340380144605</v>
      </c>
      <c r="I184" s="104">
        <v>742.69246133277375</v>
      </c>
      <c r="J184" s="104">
        <v>984.70324291093709</v>
      </c>
      <c r="K184" s="104">
        <v>938.59268715682686</v>
      </c>
      <c r="L184" s="104">
        <v>919.38146228457015</v>
      </c>
      <c r="M184" s="104">
        <v>942.84752766712609</v>
      </c>
      <c r="N184" s="104">
        <v>954.10414664355619</v>
      </c>
      <c r="O184" s="104">
        <v>836.71161368596563</v>
      </c>
      <c r="P184" s="104">
        <v>981.52646591921643</v>
      </c>
      <c r="Q184" s="104">
        <v>950.76189671222141</v>
      </c>
      <c r="R184" s="104">
        <v>925.67767513066917</v>
      </c>
      <c r="S184" s="104">
        <v>946.03361986550294</v>
      </c>
      <c r="T184" s="104">
        <v>953.63336673640686</v>
      </c>
      <c r="U184" s="104">
        <v>1092.4919115702116</v>
      </c>
      <c r="V184" s="104">
        <v>1297.8929721827969</v>
      </c>
      <c r="W184" s="104">
        <v>813.19409061189981</v>
      </c>
      <c r="X184" s="104">
        <v>1081.7566178853931</v>
      </c>
      <c r="Y184" s="104">
        <v>1087.8975144456449</v>
      </c>
      <c r="DA184" s="132" t="s">
        <v>2292</v>
      </c>
    </row>
    <row r="185" spans="1:105" ht="12" customHeight="1" x14ac:dyDescent="0.25">
      <c r="A185" s="106" t="s">
        <v>122</v>
      </c>
      <c r="B185" s="101">
        <v>1663.9501041836475</v>
      </c>
      <c r="C185" s="101">
        <v>1675.9719656694951</v>
      </c>
      <c r="D185" s="101">
        <v>1683.9747801021697</v>
      </c>
      <c r="E185" s="101">
        <v>1648.1606739225265</v>
      </c>
      <c r="F185" s="101">
        <v>1656.1038417558095</v>
      </c>
      <c r="G185" s="101">
        <v>1634.0639007219477</v>
      </c>
      <c r="H185" s="101">
        <v>1694.2576450596002</v>
      </c>
      <c r="I185" s="101">
        <v>1693.9795708835707</v>
      </c>
      <c r="J185" s="101">
        <v>1667.5480774552993</v>
      </c>
      <c r="K185" s="101">
        <v>1691.0841352065711</v>
      </c>
      <c r="L185" s="101">
        <v>1723.6166625181427</v>
      </c>
      <c r="M185" s="101">
        <v>1749.9213286353572</v>
      </c>
      <c r="N185" s="101">
        <v>1749.6829225658933</v>
      </c>
      <c r="O185" s="101">
        <v>1754.1322304181672</v>
      </c>
      <c r="P185" s="101">
        <v>1712.9379909200495</v>
      </c>
      <c r="Q185" s="101">
        <v>1690.6355782410023</v>
      </c>
      <c r="R185" s="101">
        <v>1716.3910016476948</v>
      </c>
      <c r="S185" s="101">
        <v>1762.9684568640716</v>
      </c>
      <c r="T185" s="101">
        <v>1749.0935271094595</v>
      </c>
      <c r="U185" s="101">
        <v>1711.3533950328488</v>
      </c>
      <c r="V185" s="101">
        <v>1612.3167652648001</v>
      </c>
      <c r="W185" s="101">
        <v>1567.2882041446942</v>
      </c>
      <c r="X185" s="101">
        <v>1480.7122521301444</v>
      </c>
      <c r="Y185" s="101">
        <v>1384.0610079693163</v>
      </c>
      <c r="DA185" s="131" t="s">
        <v>2293</v>
      </c>
    </row>
    <row r="186" spans="1:105" ht="12" customHeight="1" x14ac:dyDescent="0.25">
      <c r="A186" s="107" t="s">
        <v>121</v>
      </c>
      <c r="B186" s="104">
        <v>1283.552108362288</v>
      </c>
      <c r="C186" s="104">
        <v>1300.685769487714</v>
      </c>
      <c r="D186" s="104">
        <v>1346.2496079960758</v>
      </c>
      <c r="E186" s="104">
        <v>1362.4421422019902</v>
      </c>
      <c r="F186" s="104">
        <v>1401.2342894111146</v>
      </c>
      <c r="G186" s="104">
        <v>1420.3661440483813</v>
      </c>
      <c r="H186" s="104">
        <v>1458.7411337971778</v>
      </c>
      <c r="I186" s="104">
        <v>1507.1998059673915</v>
      </c>
      <c r="J186" s="104">
        <v>1508.0899076627602</v>
      </c>
      <c r="K186" s="104">
        <v>1559.1216241552104</v>
      </c>
      <c r="L186" s="104">
        <v>1542.3517809031687</v>
      </c>
      <c r="M186" s="104">
        <v>1608.1532121110492</v>
      </c>
      <c r="N186" s="104">
        <v>1561.2862944233902</v>
      </c>
      <c r="O186" s="104">
        <v>1581.743697539205</v>
      </c>
      <c r="P186" s="104">
        <v>1502.7589965479979</v>
      </c>
      <c r="Q186" s="104">
        <v>1499.8438007952147</v>
      </c>
      <c r="R186" s="104">
        <v>1514.0207100178104</v>
      </c>
      <c r="S186" s="104">
        <v>1571.2758552647829</v>
      </c>
      <c r="T186" s="104">
        <v>1553.1136127629527</v>
      </c>
      <c r="U186" s="104">
        <v>1491.6256305653221</v>
      </c>
      <c r="V186" s="104">
        <v>1449.0120401865663</v>
      </c>
      <c r="W186" s="104">
        <v>1449.5897090989943</v>
      </c>
      <c r="X186" s="104">
        <v>1446.9053621101316</v>
      </c>
      <c r="Y186" s="104">
        <v>1342.509092854151</v>
      </c>
      <c r="DA186" s="132" t="s">
        <v>2294</v>
      </c>
    </row>
    <row r="187" spans="1:105" ht="12" customHeight="1" x14ac:dyDescent="0.25">
      <c r="A187" s="108" t="s">
        <v>53</v>
      </c>
      <c r="B187" s="98">
        <v>429.47822707878345</v>
      </c>
      <c r="C187" s="98">
        <v>442.6413086927256</v>
      </c>
      <c r="D187" s="98">
        <v>464.06868483331885</v>
      </c>
      <c r="E187" s="98">
        <v>477.05293011541198</v>
      </c>
      <c r="F187" s="98">
        <v>499.93805347059686</v>
      </c>
      <c r="G187" s="98">
        <v>541.61273209014973</v>
      </c>
      <c r="H187" s="98">
        <v>528.72012737818579</v>
      </c>
      <c r="I187" s="98">
        <v>560.91455342868812</v>
      </c>
      <c r="J187" s="98">
        <v>533.7716435838438</v>
      </c>
      <c r="K187" s="98">
        <v>559.18143526178483</v>
      </c>
      <c r="L187" s="98">
        <v>544.71555827277348</v>
      </c>
      <c r="M187" s="98">
        <v>597.63994893309518</v>
      </c>
      <c r="N187" s="98">
        <v>558.97123114830981</v>
      </c>
      <c r="O187" s="98">
        <v>599.13785447757198</v>
      </c>
      <c r="P187" s="98">
        <v>525.22588921656484</v>
      </c>
      <c r="Q187" s="98">
        <v>505.99064456549615</v>
      </c>
      <c r="R187" s="98">
        <v>515.0209364988948</v>
      </c>
      <c r="S187" s="98">
        <v>562.8048125355881</v>
      </c>
      <c r="T187" s="98">
        <v>509.86396944513456</v>
      </c>
      <c r="U187" s="98">
        <v>459.68439313929917</v>
      </c>
      <c r="V187" s="98">
        <v>396.26996538977431</v>
      </c>
      <c r="W187" s="98">
        <v>395.4247069881817</v>
      </c>
      <c r="X187" s="98">
        <v>382.91429568556316</v>
      </c>
      <c r="Y187" s="98">
        <v>301.01051365455328</v>
      </c>
      <c r="DA187" s="63" t="s">
        <v>2295</v>
      </c>
    </row>
    <row r="188" spans="1:105" ht="12" customHeight="1" x14ac:dyDescent="0.25">
      <c r="A188" s="108" t="s">
        <v>52</v>
      </c>
      <c r="B188" s="98">
        <v>854.07388128350431</v>
      </c>
      <c r="C188" s="98">
        <v>858.04446079498825</v>
      </c>
      <c r="D188" s="98">
        <v>882.18092316275772</v>
      </c>
      <c r="E188" s="98">
        <v>885.38921208657837</v>
      </c>
      <c r="F188" s="98">
        <v>901.29623594051793</v>
      </c>
      <c r="G188" s="98">
        <v>878.75341195823148</v>
      </c>
      <c r="H188" s="98">
        <v>930.02100641899278</v>
      </c>
      <c r="I188" s="98">
        <v>946.28525253870339</v>
      </c>
      <c r="J188" s="98">
        <v>974.3182640789164</v>
      </c>
      <c r="K188" s="98">
        <v>999.94018889342544</v>
      </c>
      <c r="L188" s="98">
        <v>997.63622263039474</v>
      </c>
      <c r="M188" s="98">
        <v>1010.5132631779538</v>
      </c>
      <c r="N188" s="98">
        <v>1002.3150632750805</v>
      </c>
      <c r="O188" s="98">
        <v>982.60584306163321</v>
      </c>
      <c r="P188" s="98">
        <v>977.5331073314328</v>
      </c>
      <c r="Q188" s="98">
        <v>993.85315622971825</v>
      </c>
      <c r="R188" s="98">
        <v>998.99977351891573</v>
      </c>
      <c r="S188" s="98">
        <v>1008.4710427291943</v>
      </c>
      <c r="T188" s="98">
        <v>1043.2496433178185</v>
      </c>
      <c r="U188" s="98">
        <v>1031.9412374260226</v>
      </c>
      <c r="V188" s="98">
        <v>1052.7420747967924</v>
      </c>
      <c r="W188" s="98">
        <v>1054.1650021108128</v>
      </c>
      <c r="X188" s="98">
        <v>1063.9910664245685</v>
      </c>
      <c r="Y188" s="98">
        <v>1041.4985791995978</v>
      </c>
      <c r="DA188" s="63" t="s">
        <v>2296</v>
      </c>
    </row>
    <row r="189" spans="1:105" ht="12" customHeight="1" x14ac:dyDescent="0.25">
      <c r="A189" s="121" t="s">
        <v>54</v>
      </c>
      <c r="B189" s="122">
        <v>725.99190584639086</v>
      </c>
      <c r="C189" s="122">
        <v>745.12768960179039</v>
      </c>
      <c r="D189" s="122">
        <v>759.23806932705929</v>
      </c>
      <c r="E189" s="122">
        <v>753.41245107608529</v>
      </c>
      <c r="F189" s="122">
        <v>762.55303912325599</v>
      </c>
      <c r="G189" s="122">
        <v>757.50222097296512</v>
      </c>
      <c r="H189" s="122">
        <v>761.74847781487506</v>
      </c>
      <c r="I189" s="122">
        <v>739.18870800216121</v>
      </c>
      <c r="J189" s="122">
        <v>714.50183457726314</v>
      </c>
      <c r="K189" s="122">
        <v>695.06053360633746</v>
      </c>
      <c r="L189" s="122">
        <v>727.38630109421638</v>
      </c>
      <c r="M189" s="122">
        <v>688.41359180016264</v>
      </c>
      <c r="N189" s="122">
        <v>687.66603345534054</v>
      </c>
      <c r="O189" s="122">
        <v>685.15209460863866</v>
      </c>
      <c r="P189" s="122">
        <v>661.38179237021427</v>
      </c>
      <c r="Q189" s="122">
        <v>649.78393012688741</v>
      </c>
      <c r="R189" s="122">
        <v>637.02806512846018</v>
      </c>
      <c r="S189" s="122">
        <v>662.90870214612005</v>
      </c>
      <c r="T189" s="122">
        <v>653.4772066803074</v>
      </c>
      <c r="U189" s="122">
        <v>641.87699451061906</v>
      </c>
      <c r="V189" s="122">
        <v>646.75940146087476</v>
      </c>
      <c r="W189" s="122">
        <v>642.17234357825021</v>
      </c>
      <c r="X189" s="122">
        <v>671.24621314523722</v>
      </c>
      <c r="Y189" s="122">
        <v>604.3415018953699</v>
      </c>
      <c r="DA189" s="130" t="s">
        <v>2297</v>
      </c>
    </row>
    <row r="190" spans="1:105" ht="12" customHeight="1" x14ac:dyDescent="0.25">
      <c r="A190" s="97" t="s">
        <v>50</v>
      </c>
      <c r="B190" s="98">
        <v>906.4592805288022</v>
      </c>
      <c r="C190" s="98">
        <v>896.41127980182262</v>
      </c>
      <c r="D190" s="98">
        <v>913.04383820392138</v>
      </c>
      <c r="E190" s="98">
        <v>896.07092251358472</v>
      </c>
      <c r="F190" s="98">
        <v>896.44857520810831</v>
      </c>
      <c r="G190" s="98">
        <v>900.16065342303648</v>
      </c>
      <c r="H190" s="98">
        <v>866.502911987267</v>
      </c>
      <c r="I190" s="98">
        <v>895.79289257317282</v>
      </c>
      <c r="J190" s="98">
        <v>848.52679773406703</v>
      </c>
      <c r="K190" s="98">
        <v>863.17861587127152</v>
      </c>
      <c r="L190" s="98">
        <v>880.67831654958911</v>
      </c>
      <c r="M190" s="98">
        <v>890.61958935718201</v>
      </c>
      <c r="N190" s="98">
        <v>839.95407676769105</v>
      </c>
      <c r="O190" s="98">
        <v>855.60422985810567</v>
      </c>
      <c r="P190" s="98">
        <v>854.46617767710757</v>
      </c>
      <c r="Q190" s="98">
        <v>842.02757280959179</v>
      </c>
      <c r="R190" s="98">
        <v>821.71068394094652</v>
      </c>
      <c r="S190" s="98">
        <v>868.39872533220705</v>
      </c>
      <c r="T190" s="98">
        <v>893.51865366287677</v>
      </c>
      <c r="U190" s="98">
        <v>885.07371391625463</v>
      </c>
      <c r="V190" s="98">
        <v>930.88951117223735</v>
      </c>
      <c r="W190" s="98">
        <v>913.54312708888631</v>
      </c>
      <c r="X190" s="98">
        <v>905.96718744110308</v>
      </c>
      <c r="Y190" s="98">
        <v>808.58259596663481</v>
      </c>
      <c r="DA190" s="63" t="s">
        <v>2298</v>
      </c>
    </row>
    <row r="191" spans="1:105" ht="12" customHeight="1" x14ac:dyDescent="0.25">
      <c r="A191" s="109" t="s">
        <v>120</v>
      </c>
      <c r="B191" s="33">
        <v>683.00390768876798</v>
      </c>
      <c r="C191" s="33">
        <v>710.45698953836165</v>
      </c>
      <c r="D191" s="33">
        <v>725.01841898964221</v>
      </c>
      <c r="E191" s="33">
        <v>722.50751611533599</v>
      </c>
      <c r="F191" s="33">
        <v>733.70998170823566</v>
      </c>
      <c r="G191" s="33">
        <v>727.95721612903833</v>
      </c>
      <c r="H191" s="33">
        <v>741.43777902999307</v>
      </c>
      <c r="I191" s="33">
        <v>709.86070428263042</v>
      </c>
      <c r="J191" s="33">
        <v>690.51830282490141</v>
      </c>
      <c r="K191" s="33">
        <v>666.1441630357748</v>
      </c>
      <c r="L191" s="33">
        <v>702.25803688409928</v>
      </c>
      <c r="M191" s="33">
        <v>655.99905744892726</v>
      </c>
      <c r="N191" s="33">
        <v>664.04195369890886</v>
      </c>
      <c r="O191" s="33">
        <v>659.24264235606165</v>
      </c>
      <c r="P191" s="33">
        <v>632.54544463262198</v>
      </c>
      <c r="Q191" s="33">
        <v>621.41166511873507</v>
      </c>
      <c r="R191" s="33">
        <v>610.33592307179379</v>
      </c>
      <c r="S191" s="33">
        <v>634.09297996925068</v>
      </c>
      <c r="T191" s="33">
        <v>620.6951587533764</v>
      </c>
      <c r="U191" s="33">
        <v>609.67708308211365</v>
      </c>
      <c r="V191" s="33">
        <v>609.88049783717486</v>
      </c>
      <c r="W191" s="33">
        <v>607.8234959331553</v>
      </c>
      <c r="X191" s="33">
        <v>642.76649976359397</v>
      </c>
      <c r="Y191" s="33">
        <v>580.77729277581932</v>
      </c>
      <c r="DA191" s="60" t="s">
        <v>2299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8702.8181378440622</v>
      </c>
      <c r="C193" s="117">
        <f t="shared" si="94"/>
        <v>9725.7545149566977</v>
      </c>
      <c r="D193" s="117">
        <f t="shared" si="94"/>
        <v>9146.8475493759252</v>
      </c>
      <c r="E193" s="117">
        <f t="shared" si="94"/>
        <v>9526.8901727790653</v>
      </c>
      <c r="F193" s="117">
        <f t="shared" si="94"/>
        <v>9332.0853283054985</v>
      </c>
      <c r="G193" s="117">
        <f t="shared" si="94"/>
        <v>9608.7686885447711</v>
      </c>
      <c r="H193" s="117">
        <f t="shared" si="94"/>
        <v>9839.6725531535503</v>
      </c>
      <c r="I193" s="117">
        <f t="shared" si="94"/>
        <v>8064.1578746622818</v>
      </c>
      <c r="J193" s="117">
        <f t="shared" si="94"/>
        <v>9780.2266525614505</v>
      </c>
      <c r="K193" s="117">
        <f t="shared" si="94"/>
        <v>9349.1950959181831</v>
      </c>
      <c r="L193" s="117">
        <f t="shared" si="94"/>
        <v>9751.3051775415315</v>
      </c>
      <c r="M193" s="117">
        <f t="shared" si="94"/>
        <v>9095.2254773908262</v>
      </c>
      <c r="N193" s="117">
        <f t="shared" si="94"/>
        <v>9606.1840888242532</v>
      </c>
      <c r="O193" s="117">
        <f t="shared" si="94"/>
        <v>9912.4678110791847</v>
      </c>
      <c r="P193" s="117">
        <f t="shared" si="94"/>
        <v>8592.8784459588296</v>
      </c>
      <c r="Q193" s="117">
        <f t="shared" si="94"/>
        <v>9132.5474245983587</v>
      </c>
      <c r="R193" s="117">
        <f t="shared" ref="R193:V193" si="95">R194+R197+R199+R208</f>
        <v>9212.2809818319874</v>
      </c>
      <c r="S193" s="117">
        <f t="shared" si="95"/>
        <v>9459.3028457829405</v>
      </c>
      <c r="T193" s="117">
        <f t="shared" si="95"/>
        <v>9091.2748635422977</v>
      </c>
      <c r="U193" s="117">
        <f t="shared" si="95"/>
        <v>9662.6845589874538</v>
      </c>
      <c r="V193" s="117">
        <f t="shared" si="95"/>
        <v>10533.746963434223</v>
      </c>
      <c r="W193" s="117">
        <f t="shared" ref="W193:Y193" si="96">W194+W197+W199+W208</f>
        <v>8966.4042689384751</v>
      </c>
      <c r="X193" s="117">
        <f t="shared" si="96"/>
        <v>9828.7721896261974</v>
      </c>
      <c r="Y193" s="117">
        <f t="shared" si="96"/>
        <v>9247.0561602258058</v>
      </c>
      <c r="DA193" s="129" t="s">
        <v>2450</v>
      </c>
    </row>
    <row r="194" spans="1:105" ht="12" customHeight="1" x14ac:dyDescent="0.25">
      <c r="A194" s="121" t="s">
        <v>57</v>
      </c>
      <c r="B194" s="122">
        <f t="shared" ref="B194:Q194" si="97">SUM(B195:B196)</f>
        <v>6912.5912787651268</v>
      </c>
      <c r="C194" s="122">
        <f t="shared" si="97"/>
        <v>7824.8376082522773</v>
      </c>
      <c r="D194" s="122">
        <f t="shared" si="97"/>
        <v>7253.3657345306856</v>
      </c>
      <c r="E194" s="122">
        <f t="shared" si="97"/>
        <v>7542.8584773282564</v>
      </c>
      <c r="F194" s="122">
        <f t="shared" si="97"/>
        <v>7395.0175800839515</v>
      </c>
      <c r="G194" s="122">
        <f t="shared" si="97"/>
        <v>7627.6187387443379</v>
      </c>
      <c r="H194" s="122">
        <f t="shared" si="97"/>
        <v>7747.3764495676114</v>
      </c>
      <c r="I194" s="122">
        <f t="shared" si="97"/>
        <v>6146.1445615011999</v>
      </c>
      <c r="J194" s="122">
        <f t="shared" si="97"/>
        <v>7690.8744564793105</v>
      </c>
      <c r="K194" s="122">
        <f t="shared" si="97"/>
        <v>7298.7340732174589</v>
      </c>
      <c r="L194" s="122">
        <f t="shared" si="97"/>
        <v>7634.2691200549516</v>
      </c>
      <c r="M194" s="122">
        <f t="shared" si="97"/>
        <v>6937.5031333766174</v>
      </c>
      <c r="N194" s="122">
        <f t="shared" si="97"/>
        <v>7345.2940169611675</v>
      </c>
      <c r="O194" s="122">
        <f t="shared" si="97"/>
        <v>7822.5783580321822</v>
      </c>
      <c r="P194" s="122">
        <f t="shared" si="97"/>
        <v>6493.4463992645624</v>
      </c>
      <c r="Q194" s="122">
        <f t="shared" si="97"/>
        <v>7004.6744686646571</v>
      </c>
      <c r="R194" s="122">
        <f t="shared" ref="R194:V194" si="98">SUM(R195:R196)</f>
        <v>7036.9322296087321</v>
      </c>
      <c r="S194" s="122">
        <f t="shared" si="98"/>
        <v>7157.5173105854392</v>
      </c>
      <c r="T194" s="122">
        <f t="shared" si="98"/>
        <v>6863.384134751871</v>
      </c>
      <c r="U194" s="122">
        <f t="shared" si="98"/>
        <v>7288.7120397528206</v>
      </c>
      <c r="V194" s="122">
        <f t="shared" si="98"/>
        <v>8039.4137993965851</v>
      </c>
      <c r="W194" s="122">
        <f t="shared" ref="W194:Y194" si="99">SUM(W195:W196)</f>
        <v>6772.2798444057571</v>
      </c>
      <c r="X194" s="122">
        <f t="shared" si="99"/>
        <v>7484.1660952628408</v>
      </c>
      <c r="Y194" s="122">
        <f t="shared" si="99"/>
        <v>6998.339993749215</v>
      </c>
      <c r="DA194" s="130" t="s">
        <v>2451</v>
      </c>
    </row>
    <row r="195" spans="1:105" ht="12" customHeight="1" x14ac:dyDescent="0.25">
      <c r="A195" s="97" t="s">
        <v>212</v>
      </c>
      <c r="B195" s="98">
        <v>6748.455346040997</v>
      </c>
      <c r="C195" s="98">
        <v>7642.1762506837458</v>
      </c>
      <c r="D195" s="98">
        <v>7086.5569234131281</v>
      </c>
      <c r="E195" s="98">
        <v>7375.8365777685276</v>
      </c>
      <c r="F195" s="98">
        <v>7231.4285316148225</v>
      </c>
      <c r="G195" s="98">
        <v>7461.8444116039745</v>
      </c>
      <c r="H195" s="98">
        <v>7582.5743220106688</v>
      </c>
      <c r="I195" s="98">
        <v>6018.4114562754448</v>
      </c>
      <c r="J195" s="98">
        <v>7531.8560664470897</v>
      </c>
      <c r="K195" s="98">
        <v>7149.5965961487818</v>
      </c>
      <c r="L195" s="98">
        <v>7480.1473379896952</v>
      </c>
      <c r="M195" s="98">
        <v>6799.4756046545208</v>
      </c>
      <c r="N195" s="98">
        <v>7201.5589428060493</v>
      </c>
      <c r="O195" s="98">
        <v>7669.2182722650869</v>
      </c>
      <c r="P195" s="98">
        <v>6366.7845856725507</v>
      </c>
      <c r="Q195" s="98">
        <v>6869.8889753593248</v>
      </c>
      <c r="R195" s="98">
        <v>6902.3793241850926</v>
      </c>
      <c r="S195" s="98">
        <v>7021.7450621336802</v>
      </c>
      <c r="T195" s="98">
        <v>6734.0069628841684</v>
      </c>
      <c r="U195" s="98">
        <v>7152.2105921698876</v>
      </c>
      <c r="V195" s="98">
        <v>7889.8395841207821</v>
      </c>
      <c r="W195" s="98">
        <v>6645.5224324305864</v>
      </c>
      <c r="X195" s="98">
        <v>7344.5756013317668</v>
      </c>
      <c r="Y195" s="98">
        <v>6868.5383235951149</v>
      </c>
      <c r="DA195" s="63" t="s">
        <v>2452</v>
      </c>
    </row>
    <row r="196" spans="1:105" ht="12" customHeight="1" x14ac:dyDescent="0.25">
      <c r="A196" s="97" t="s">
        <v>53</v>
      </c>
      <c r="B196" s="98">
        <v>164.13593272412936</v>
      </c>
      <c r="C196" s="98">
        <v>182.66135756853109</v>
      </c>
      <c r="D196" s="98">
        <v>166.80881111755784</v>
      </c>
      <c r="E196" s="98">
        <v>167.02189955972841</v>
      </c>
      <c r="F196" s="98">
        <v>163.58904846912912</v>
      </c>
      <c r="G196" s="98">
        <v>165.77432714036297</v>
      </c>
      <c r="H196" s="98">
        <v>164.80212755694299</v>
      </c>
      <c r="I196" s="98">
        <v>127.73310522575548</v>
      </c>
      <c r="J196" s="98">
        <v>159.01839003222051</v>
      </c>
      <c r="K196" s="98">
        <v>149.13747706867744</v>
      </c>
      <c r="L196" s="98">
        <v>154.12178206525655</v>
      </c>
      <c r="M196" s="98">
        <v>138.02752872209658</v>
      </c>
      <c r="N196" s="98">
        <v>143.73507415511844</v>
      </c>
      <c r="O196" s="98">
        <v>153.3600857670956</v>
      </c>
      <c r="P196" s="98">
        <v>126.66181359201181</v>
      </c>
      <c r="Q196" s="98">
        <v>134.78549330533255</v>
      </c>
      <c r="R196" s="98">
        <v>134.5529054236394</v>
      </c>
      <c r="S196" s="98">
        <v>135.77224845175868</v>
      </c>
      <c r="T196" s="98">
        <v>129.37717186770291</v>
      </c>
      <c r="U196" s="98">
        <v>136.50144758293268</v>
      </c>
      <c r="V196" s="98">
        <v>149.5742152758034</v>
      </c>
      <c r="W196" s="98">
        <v>126.75741197517034</v>
      </c>
      <c r="X196" s="98">
        <v>139.59049393107384</v>
      </c>
      <c r="Y196" s="98">
        <v>129.80167015410001</v>
      </c>
      <c r="DA196" s="63" t="s">
        <v>2453</v>
      </c>
    </row>
    <row r="197" spans="1:105" ht="12" customHeight="1" x14ac:dyDescent="0.25">
      <c r="A197" s="121" t="s">
        <v>92</v>
      </c>
      <c r="B197" s="122">
        <f t="shared" ref="B197:Y197" si="100">B198</f>
        <v>65.833841934579155</v>
      </c>
      <c r="C197" s="122">
        <f t="shared" si="100"/>
        <v>81.863739878713957</v>
      </c>
      <c r="D197" s="122">
        <f t="shared" si="100"/>
        <v>74.971204222351176</v>
      </c>
      <c r="E197" s="122">
        <f t="shared" si="100"/>
        <v>146.06487810569877</v>
      </c>
      <c r="F197" s="122">
        <f t="shared" si="100"/>
        <v>89.07257250027692</v>
      </c>
      <c r="G197" s="122">
        <f t="shared" si="100"/>
        <v>109.62172934677099</v>
      </c>
      <c r="H197" s="122">
        <f t="shared" si="100"/>
        <v>147.78272799952776</v>
      </c>
      <c r="I197" s="122">
        <f t="shared" si="100"/>
        <v>163.14830612330979</v>
      </c>
      <c r="J197" s="122">
        <f t="shared" si="100"/>
        <v>173.90942360909543</v>
      </c>
      <c r="K197" s="122">
        <f t="shared" si="100"/>
        <v>161.69388838680464</v>
      </c>
      <c r="L197" s="122">
        <f t="shared" si="100"/>
        <v>197.73839158689933</v>
      </c>
      <c r="M197" s="122">
        <f t="shared" si="100"/>
        <v>197.1236927854593</v>
      </c>
      <c r="N197" s="122">
        <f t="shared" si="100"/>
        <v>270.90735451924172</v>
      </c>
      <c r="O197" s="122">
        <f t="shared" si="100"/>
        <v>205.74536114829556</v>
      </c>
      <c r="P197" s="122">
        <f t="shared" si="100"/>
        <v>189.32373418361061</v>
      </c>
      <c r="Q197" s="122">
        <f t="shared" si="100"/>
        <v>253.22224049628522</v>
      </c>
      <c r="R197" s="122">
        <f t="shared" si="100"/>
        <v>281.07011153908036</v>
      </c>
      <c r="S197" s="122">
        <f t="shared" si="100"/>
        <v>307.73025788534261</v>
      </c>
      <c r="T197" s="122">
        <f t="shared" si="100"/>
        <v>260.16347863277235</v>
      </c>
      <c r="U197" s="122">
        <f t="shared" si="100"/>
        <v>298.14563796682165</v>
      </c>
      <c r="V197" s="122">
        <f t="shared" si="100"/>
        <v>289.71264779067258</v>
      </c>
      <c r="W197" s="122">
        <f t="shared" si="100"/>
        <v>294.85323650585997</v>
      </c>
      <c r="X197" s="122">
        <f t="shared" si="100"/>
        <v>277.2063702791778</v>
      </c>
      <c r="Y197" s="122">
        <f t="shared" si="100"/>
        <v>299.44568349201978</v>
      </c>
      <c r="DA197" s="130" t="s">
        <v>2454</v>
      </c>
    </row>
    <row r="198" spans="1:105" ht="12" customHeight="1" x14ac:dyDescent="0.25">
      <c r="A198" s="97" t="s">
        <v>53</v>
      </c>
      <c r="B198" s="98">
        <f>RES_hhdet_tesh!B48</f>
        <v>65.833841934579155</v>
      </c>
      <c r="C198" s="98">
        <f>RES_hhdet_tesh!C48</f>
        <v>81.863739878713957</v>
      </c>
      <c r="D198" s="98">
        <f>RES_hhdet_tesh!D48</f>
        <v>74.971204222351176</v>
      </c>
      <c r="E198" s="98">
        <f>RES_hhdet_tesh!E48</f>
        <v>146.06487810569877</v>
      </c>
      <c r="F198" s="98">
        <f>RES_hhdet_tesh!F48</f>
        <v>89.07257250027692</v>
      </c>
      <c r="G198" s="98">
        <f>RES_hhdet_tesh!G48</f>
        <v>109.62172934677099</v>
      </c>
      <c r="H198" s="98">
        <f>RES_hhdet_tesh!H48</f>
        <v>147.78272799952776</v>
      </c>
      <c r="I198" s="98">
        <f>RES_hhdet_tesh!I48</f>
        <v>163.14830612330979</v>
      </c>
      <c r="J198" s="98">
        <f>RES_hhdet_tesh!J48</f>
        <v>173.90942360909543</v>
      </c>
      <c r="K198" s="98">
        <f>RES_hhdet_tesh!K48</f>
        <v>161.69388838680464</v>
      </c>
      <c r="L198" s="98">
        <f>RES_hhdet_tesh!L48</f>
        <v>197.73839158689933</v>
      </c>
      <c r="M198" s="98">
        <f>RES_hhdet_tesh!M48</f>
        <v>197.1236927854593</v>
      </c>
      <c r="N198" s="98">
        <f>RES_hhdet_tesh!N48</f>
        <v>270.90735451924172</v>
      </c>
      <c r="O198" s="98">
        <f>RES_hhdet_tesh!O48</f>
        <v>205.74536114829556</v>
      </c>
      <c r="P198" s="98">
        <f>RES_hhdet_tesh!P48</f>
        <v>189.32373418361061</v>
      </c>
      <c r="Q198" s="98">
        <f>RES_hhdet_tesh!Q48</f>
        <v>253.22224049628522</v>
      </c>
      <c r="R198" s="98">
        <f>RES_hhdet_tesh!R48</f>
        <v>281.07011153908036</v>
      </c>
      <c r="S198" s="98">
        <f>RES_hhdet_tesh!S48</f>
        <v>307.73025788534261</v>
      </c>
      <c r="T198" s="98">
        <f>RES_hhdet_tesh!T48</f>
        <v>260.16347863277235</v>
      </c>
      <c r="U198" s="98">
        <f>RES_hhdet_tesh!U48</f>
        <v>298.14563796682165</v>
      </c>
      <c r="V198" s="98">
        <f>RES_hhdet_tesh!V48</f>
        <v>289.71264779067258</v>
      </c>
      <c r="W198" s="98">
        <f>RES_hhdet_tesh!W48</f>
        <v>294.85323650585997</v>
      </c>
      <c r="X198" s="98">
        <f>RES_hhdet_tesh!X48</f>
        <v>277.2063702791778</v>
      </c>
      <c r="Y198" s="98">
        <f>RES_hhdet_tesh!Y48</f>
        <v>299.44568349201978</v>
      </c>
      <c r="DA198" s="63" t="s">
        <v>2455</v>
      </c>
    </row>
    <row r="199" spans="1:105" ht="12" customHeight="1" x14ac:dyDescent="0.25">
      <c r="A199" s="121" t="s">
        <v>55</v>
      </c>
      <c r="B199" s="122">
        <v>1203.0438750254152</v>
      </c>
      <c r="C199" s="122">
        <v>1281.0251004691363</v>
      </c>
      <c r="D199" s="122">
        <v>1268.6569234777503</v>
      </c>
      <c r="E199" s="122">
        <v>1290.4017306483261</v>
      </c>
      <c r="F199" s="122">
        <v>1291.8057651364295</v>
      </c>
      <c r="G199" s="122">
        <v>1316.8005421260063</v>
      </c>
      <c r="H199" s="122">
        <v>1382.1266514705201</v>
      </c>
      <c r="I199" s="122">
        <v>1209.011289287926</v>
      </c>
      <c r="J199" s="122">
        <v>1385.9925504304392</v>
      </c>
      <c r="K199" s="122">
        <v>1373.2950645437254</v>
      </c>
      <c r="L199" s="122">
        <v>1377.3747863132744</v>
      </c>
      <c r="M199" s="122">
        <v>1447.4851601928067</v>
      </c>
      <c r="N199" s="122">
        <v>1473.9842152792198</v>
      </c>
      <c r="O199" s="122">
        <v>1368.1277493496111</v>
      </c>
      <c r="P199" s="122">
        <v>1411.5449276871429</v>
      </c>
      <c r="Q199" s="122">
        <v>1383.1105559942562</v>
      </c>
      <c r="R199" s="122">
        <v>1409.5781606681974</v>
      </c>
      <c r="S199" s="122">
        <v>1484.8677185800636</v>
      </c>
      <c r="T199" s="122">
        <v>1460.7354898361368</v>
      </c>
      <c r="U199" s="122">
        <v>1570.2274059737924</v>
      </c>
      <c r="V199" s="122">
        <v>1688.2866402179861</v>
      </c>
      <c r="W199" s="122">
        <v>1378.8889461245985</v>
      </c>
      <c r="X199" s="122">
        <v>1514.9340187373534</v>
      </c>
      <c r="Y199" s="122">
        <v>1444.9697123480107</v>
      </c>
      <c r="DA199" s="130" t="s">
        <v>2456</v>
      </c>
    </row>
    <row r="200" spans="1:105" ht="12" customHeight="1" x14ac:dyDescent="0.25">
      <c r="A200" s="97" t="s">
        <v>138</v>
      </c>
      <c r="B200" s="98">
        <v>1256.3866172786497</v>
      </c>
      <c r="C200" s="98">
        <v>1368.2407746334643</v>
      </c>
      <c r="D200" s="98">
        <v>1341.3644661267369</v>
      </c>
      <c r="E200" s="98">
        <v>1378.5798283224333</v>
      </c>
      <c r="F200" s="98">
        <v>1373.3871830150322</v>
      </c>
      <c r="G200" s="98">
        <v>1412.2349610073379</v>
      </c>
      <c r="H200" s="98">
        <v>1482.6431878856972</v>
      </c>
      <c r="I200" s="98">
        <v>1214.2759644991411</v>
      </c>
      <c r="J200" s="98">
        <v>1472.7353808127498</v>
      </c>
      <c r="K200" s="98">
        <v>1437.0742242700437</v>
      </c>
      <c r="L200" s="98">
        <v>1434.6169544699451</v>
      </c>
      <c r="M200" s="98">
        <v>1522.1987582340505</v>
      </c>
      <c r="N200" s="98">
        <v>1567.6021540115853</v>
      </c>
      <c r="O200" s="98">
        <v>1394.0828761873031</v>
      </c>
      <c r="P200" s="98">
        <v>1493.0891002404239</v>
      </c>
      <c r="Q200" s="98">
        <v>1446.3747371028719</v>
      </c>
      <c r="R200" s="98">
        <v>1472.411308817575</v>
      </c>
      <c r="S200" s="98">
        <v>1557.8886588350022</v>
      </c>
      <c r="T200" s="98">
        <v>1513.7181795657095</v>
      </c>
      <c r="U200" s="98">
        <v>1683.3530289788941</v>
      </c>
      <c r="V200" s="98">
        <v>1873.3052994256234</v>
      </c>
      <c r="W200" s="98">
        <v>1421.3010466317201</v>
      </c>
      <c r="X200" s="98">
        <v>1624.1408847109203</v>
      </c>
      <c r="Y200" s="98">
        <v>1551.6957058286609</v>
      </c>
      <c r="DA200" s="63" t="s">
        <v>2457</v>
      </c>
    </row>
    <row r="201" spans="1:105" ht="12" customHeight="1" x14ac:dyDescent="0.25">
      <c r="A201" s="97" t="s">
        <v>137</v>
      </c>
      <c r="B201" s="98">
        <v>1280.4787167706609</v>
      </c>
      <c r="C201" s="98">
        <v>1435.5874581067399</v>
      </c>
      <c r="D201" s="98">
        <v>1433.2650162924749</v>
      </c>
      <c r="E201" s="98">
        <v>1524.6523570144695</v>
      </c>
      <c r="F201" s="98">
        <v>1503.1347744447833</v>
      </c>
      <c r="G201" s="98">
        <v>1593.758633184756</v>
      </c>
      <c r="H201" s="98">
        <v>1734.1537599667754</v>
      </c>
      <c r="I201" s="98">
        <v>1335.3556376078614</v>
      </c>
      <c r="J201" s="98">
        <v>1684.7529082154958</v>
      </c>
      <c r="K201" s="98">
        <v>1625.4882998272483</v>
      </c>
      <c r="L201" s="98">
        <v>1588.2344054942719</v>
      </c>
      <c r="M201" s="98">
        <v>1650.8276652681334</v>
      </c>
      <c r="N201" s="98">
        <v>1697.8386535470531</v>
      </c>
      <c r="O201" s="98">
        <v>1469.1020335736039</v>
      </c>
      <c r="P201" s="98">
        <v>1642.3781612375274</v>
      </c>
      <c r="Q201" s="98">
        <v>1564.2706776420953</v>
      </c>
      <c r="R201" s="98">
        <v>1552.1129383437708</v>
      </c>
      <c r="S201" s="98">
        <v>1690.0130864387888</v>
      </c>
      <c r="T201" s="98">
        <v>1596.9007478095737</v>
      </c>
      <c r="U201" s="98">
        <v>1873.1045725043111</v>
      </c>
      <c r="V201" s="98">
        <v>2164.0498218697544</v>
      </c>
      <c r="W201" s="98">
        <v>1420.2435871073146</v>
      </c>
      <c r="X201" s="98">
        <v>1810.9771608940093</v>
      </c>
      <c r="Y201" s="98">
        <v>1694.1088803988807</v>
      </c>
      <c r="DA201" s="63" t="s">
        <v>2458</v>
      </c>
    </row>
    <row r="202" spans="1:105" ht="12" customHeight="1" x14ac:dyDescent="0.25">
      <c r="A202" s="100" t="s">
        <v>212</v>
      </c>
      <c r="B202" s="101">
        <v>456.03908819070574</v>
      </c>
      <c r="C202" s="101">
        <v>521.5372827217459</v>
      </c>
      <c r="D202" s="101">
        <v>537.83535120131546</v>
      </c>
      <c r="E202" s="101">
        <v>587.57222059991045</v>
      </c>
      <c r="F202" s="101">
        <v>612.27701581202632</v>
      </c>
      <c r="G202" s="101">
        <v>659.55724995109506</v>
      </c>
      <c r="H202" s="101">
        <v>719.7197219523149</v>
      </c>
      <c r="I202" s="101">
        <v>592.66317627508795</v>
      </c>
      <c r="J202" s="101">
        <v>700.04966530455908</v>
      </c>
      <c r="K202" s="101">
        <v>686.89561267042109</v>
      </c>
      <c r="L202" s="101">
        <v>668.85294320970183</v>
      </c>
      <c r="M202" s="101">
        <v>707.98013760100741</v>
      </c>
      <c r="N202" s="101">
        <v>743.73450690349705</v>
      </c>
      <c r="O202" s="101">
        <v>632.39041988763847</v>
      </c>
      <c r="P202" s="101">
        <v>660.85169531831082</v>
      </c>
      <c r="Q202" s="101">
        <v>613.50878092987341</v>
      </c>
      <c r="R202" s="101">
        <v>626.43526321310173</v>
      </c>
      <c r="S202" s="101">
        <v>743.97946657328532</v>
      </c>
      <c r="T202" s="101">
        <v>643.26738107316612</v>
      </c>
      <c r="U202" s="101">
        <v>780.61266093409927</v>
      </c>
      <c r="V202" s="101">
        <v>866.15684968695746</v>
      </c>
      <c r="W202" s="101">
        <v>607.04949649541504</v>
      </c>
      <c r="X202" s="101">
        <v>729.22054300861703</v>
      </c>
      <c r="Y202" s="101">
        <v>606.2113659532356</v>
      </c>
      <c r="DA202" s="131" t="s">
        <v>2459</v>
      </c>
    </row>
    <row r="203" spans="1:105" ht="12" customHeight="1" x14ac:dyDescent="0.25">
      <c r="A203" s="103" t="s">
        <v>52</v>
      </c>
      <c r="B203" s="104">
        <v>824.43962857995507</v>
      </c>
      <c r="C203" s="104">
        <v>914.05017538499396</v>
      </c>
      <c r="D203" s="104">
        <v>895.42966509115968</v>
      </c>
      <c r="E203" s="104">
        <v>937.08013641455898</v>
      </c>
      <c r="F203" s="104">
        <v>890.85775863275694</v>
      </c>
      <c r="G203" s="104">
        <v>934.20138323366029</v>
      </c>
      <c r="H203" s="104">
        <v>1014.4340380144605</v>
      </c>
      <c r="I203" s="104">
        <v>742.69246133277375</v>
      </c>
      <c r="J203" s="104">
        <v>984.70324291093709</v>
      </c>
      <c r="K203" s="104">
        <v>938.59268715682686</v>
      </c>
      <c r="L203" s="104">
        <v>919.38146228457015</v>
      </c>
      <c r="M203" s="104">
        <v>942.84752766712609</v>
      </c>
      <c r="N203" s="104">
        <v>954.10414664355619</v>
      </c>
      <c r="O203" s="104">
        <v>836.71161368596563</v>
      </c>
      <c r="P203" s="104">
        <v>981.52646591921643</v>
      </c>
      <c r="Q203" s="104">
        <v>950.76189671222141</v>
      </c>
      <c r="R203" s="104">
        <v>925.67767513066917</v>
      </c>
      <c r="S203" s="104">
        <v>946.03361986550294</v>
      </c>
      <c r="T203" s="104">
        <v>953.63336673640686</v>
      </c>
      <c r="U203" s="104">
        <v>1092.4919115702116</v>
      </c>
      <c r="V203" s="104">
        <v>1297.8929721827969</v>
      </c>
      <c r="W203" s="104">
        <v>813.19409061189981</v>
      </c>
      <c r="X203" s="104">
        <v>1081.7566178853931</v>
      </c>
      <c r="Y203" s="104">
        <v>1087.8975144456449</v>
      </c>
      <c r="DA203" s="132" t="s">
        <v>2460</v>
      </c>
    </row>
    <row r="204" spans="1:105" ht="12" customHeight="1" x14ac:dyDescent="0.25">
      <c r="A204" s="106" t="s">
        <v>122</v>
      </c>
      <c r="B204" s="101">
        <v>1090.1192013411815</v>
      </c>
      <c r="C204" s="101">
        <v>1100.70346838914</v>
      </c>
      <c r="D204" s="101">
        <v>1110.9195192900311</v>
      </c>
      <c r="E204" s="101">
        <v>1091.7904104579311</v>
      </c>
      <c r="F204" s="101">
        <v>1102.133096264447</v>
      </c>
      <c r="G204" s="101">
        <v>1091.6047934863852</v>
      </c>
      <c r="H204" s="101">
        <v>1135.9253205264386</v>
      </c>
      <c r="I204" s="101">
        <v>1143.5548656838957</v>
      </c>
      <c r="J204" s="101">
        <v>1129.7236348419342</v>
      </c>
      <c r="K204" s="101">
        <v>1146.6351646614366</v>
      </c>
      <c r="L204" s="101">
        <v>1175.8548044421632</v>
      </c>
      <c r="M204" s="101">
        <v>1201.9283579952782</v>
      </c>
      <c r="N204" s="101">
        <v>1217.7679928049927</v>
      </c>
      <c r="O204" s="101">
        <v>1236.4815641959106</v>
      </c>
      <c r="P204" s="101">
        <v>1206.6581473269912</v>
      </c>
      <c r="Q204" s="101">
        <v>1198.3478669104959</v>
      </c>
      <c r="R204" s="101">
        <v>1220.7651661936607</v>
      </c>
      <c r="S204" s="101">
        <v>1263.3656750650557</v>
      </c>
      <c r="T204" s="101">
        <v>1267.6752025075943</v>
      </c>
      <c r="U204" s="101">
        <v>1253.3366956355737</v>
      </c>
      <c r="V204" s="101">
        <v>1208.410911995999</v>
      </c>
      <c r="W204" s="101">
        <v>1190.214757157986</v>
      </c>
      <c r="X204" s="101">
        <v>1143.6437347126907</v>
      </c>
      <c r="Y204" s="101">
        <v>1079.6124421569034</v>
      </c>
      <c r="DA204" s="131" t="s">
        <v>2461</v>
      </c>
    </row>
    <row r="205" spans="1:105" ht="12" customHeight="1" x14ac:dyDescent="0.25">
      <c r="A205" s="107" t="s">
        <v>121</v>
      </c>
      <c r="B205" s="104">
        <v>1124.1707711069002</v>
      </c>
      <c r="C205" s="104">
        <v>1139.9051871091888</v>
      </c>
      <c r="D205" s="104">
        <v>1178.4881275518501</v>
      </c>
      <c r="E205" s="104">
        <v>1193.1481418962944</v>
      </c>
      <c r="F205" s="104">
        <v>1226.3634239885664</v>
      </c>
      <c r="G205" s="104">
        <v>1230.2747128958999</v>
      </c>
      <c r="H205" s="104">
        <v>1278.7523384942581</v>
      </c>
      <c r="I205" s="104">
        <v>1322.4945605457401</v>
      </c>
      <c r="J205" s="104">
        <v>1329.632273397267</v>
      </c>
      <c r="K205" s="104">
        <v>1375.1815173764842</v>
      </c>
      <c r="L205" s="104">
        <v>1365.6414464078644</v>
      </c>
      <c r="M205" s="104">
        <v>1424.9451786091206</v>
      </c>
      <c r="N205" s="104">
        <v>1404.0205406923315</v>
      </c>
      <c r="O205" s="104">
        <v>1434.3592841292261</v>
      </c>
      <c r="P205" s="104">
        <v>1375.503410938295</v>
      </c>
      <c r="Q205" s="104">
        <v>1382.8412140675591</v>
      </c>
      <c r="R205" s="104">
        <v>1394.0583446268122</v>
      </c>
      <c r="S205" s="104">
        <v>1440.9815194336218</v>
      </c>
      <c r="T205" s="104">
        <v>1436.8563299986051</v>
      </c>
      <c r="U205" s="104">
        <v>1386.6797568916181</v>
      </c>
      <c r="V205" s="104">
        <v>1363.0713529726258</v>
      </c>
      <c r="W205" s="104">
        <v>1365.363642054725</v>
      </c>
      <c r="X205" s="104">
        <v>1369.6181332516762</v>
      </c>
      <c r="Y205" s="104">
        <v>1283.5483360212822</v>
      </c>
      <c r="DA205" s="132" t="s">
        <v>2462</v>
      </c>
    </row>
    <row r="206" spans="1:105" ht="12" customHeight="1" x14ac:dyDescent="0.25">
      <c r="A206" s="108" t="s">
        <v>53</v>
      </c>
      <c r="B206" s="98">
        <v>270.0968898233956</v>
      </c>
      <c r="C206" s="98">
        <v>281.86072631420075</v>
      </c>
      <c r="D206" s="98">
        <v>296.30720438909265</v>
      </c>
      <c r="E206" s="98">
        <v>307.75892980971605</v>
      </c>
      <c r="F206" s="98">
        <v>325.06718804804831</v>
      </c>
      <c r="G206" s="98">
        <v>351.52130093766857</v>
      </c>
      <c r="H206" s="98">
        <v>348.73133207526547</v>
      </c>
      <c r="I206" s="98">
        <v>376.20930800703684</v>
      </c>
      <c r="J206" s="98">
        <v>355.31400931835043</v>
      </c>
      <c r="K206" s="98">
        <v>375.24132848305874</v>
      </c>
      <c r="L206" s="98">
        <v>368.00522377746887</v>
      </c>
      <c r="M206" s="98">
        <v>414.43191543116689</v>
      </c>
      <c r="N206" s="98">
        <v>401.7054774172509</v>
      </c>
      <c r="O206" s="98">
        <v>451.75344106759263</v>
      </c>
      <c r="P206" s="98">
        <v>397.97030360686296</v>
      </c>
      <c r="Q206" s="98">
        <v>388.98805783784081</v>
      </c>
      <c r="R206" s="98">
        <v>395.05857110789634</v>
      </c>
      <c r="S206" s="98">
        <v>432.51047670442796</v>
      </c>
      <c r="T206" s="98">
        <v>393.60668668078671</v>
      </c>
      <c r="U206" s="98">
        <v>354.7385194655954</v>
      </c>
      <c r="V206" s="98">
        <v>310.32927817583368</v>
      </c>
      <c r="W206" s="98">
        <v>311.19863994391272</v>
      </c>
      <c r="X206" s="98">
        <v>305.62706682710717</v>
      </c>
      <c r="Y206" s="98">
        <v>242.04975682168433</v>
      </c>
      <c r="DA206" s="63" t="s">
        <v>2463</v>
      </c>
    </row>
    <row r="207" spans="1:105" ht="12" customHeight="1" x14ac:dyDescent="0.25">
      <c r="A207" s="108" t="s">
        <v>52</v>
      </c>
      <c r="B207" s="98">
        <v>854.07388128350431</v>
      </c>
      <c r="C207" s="98">
        <v>858.04446079498825</v>
      </c>
      <c r="D207" s="98">
        <v>882.18092316275772</v>
      </c>
      <c r="E207" s="98">
        <v>885.38921208657837</v>
      </c>
      <c r="F207" s="98">
        <v>901.29623594051793</v>
      </c>
      <c r="G207" s="98">
        <v>878.75341195823148</v>
      </c>
      <c r="H207" s="98">
        <v>930.02100641899278</v>
      </c>
      <c r="I207" s="98">
        <v>946.28525253870339</v>
      </c>
      <c r="J207" s="98">
        <v>974.3182640789164</v>
      </c>
      <c r="K207" s="98">
        <v>999.94018889342544</v>
      </c>
      <c r="L207" s="98">
        <v>997.63622263039474</v>
      </c>
      <c r="M207" s="98">
        <v>1010.5132631779538</v>
      </c>
      <c r="N207" s="98">
        <v>1002.3150632750805</v>
      </c>
      <c r="O207" s="98">
        <v>982.60584306163321</v>
      </c>
      <c r="P207" s="98">
        <v>977.5331073314328</v>
      </c>
      <c r="Q207" s="98">
        <v>993.85315622971825</v>
      </c>
      <c r="R207" s="98">
        <v>998.99977351891573</v>
      </c>
      <c r="S207" s="98">
        <v>1008.4710427291943</v>
      </c>
      <c r="T207" s="98">
        <v>1043.2496433178185</v>
      </c>
      <c r="U207" s="98">
        <v>1031.9412374260226</v>
      </c>
      <c r="V207" s="98">
        <v>1052.7420747967924</v>
      </c>
      <c r="W207" s="98">
        <v>1054.1650021108128</v>
      </c>
      <c r="X207" s="98">
        <v>1063.9910664245685</v>
      </c>
      <c r="Y207" s="98">
        <v>1041.4985791995978</v>
      </c>
      <c r="DA207" s="63" t="s">
        <v>2464</v>
      </c>
    </row>
    <row r="208" spans="1:105" ht="12" customHeight="1" x14ac:dyDescent="0.25">
      <c r="A208" s="121" t="s">
        <v>54</v>
      </c>
      <c r="B208" s="122">
        <v>521.34914211894181</v>
      </c>
      <c r="C208" s="122">
        <v>538.02806635657055</v>
      </c>
      <c r="D208" s="122">
        <v>549.85368714513857</v>
      </c>
      <c r="E208" s="122">
        <v>547.5650866967851</v>
      </c>
      <c r="F208" s="122">
        <v>556.18941058484006</v>
      </c>
      <c r="G208" s="122">
        <v>554.72767832765635</v>
      </c>
      <c r="H208" s="122">
        <v>562.38672411589175</v>
      </c>
      <c r="I208" s="122">
        <v>545.85371774984526</v>
      </c>
      <c r="J208" s="122">
        <v>529.45022204260522</v>
      </c>
      <c r="K208" s="122">
        <v>515.47206977019459</v>
      </c>
      <c r="L208" s="122">
        <v>541.92287958640577</v>
      </c>
      <c r="M208" s="122">
        <v>513.11349103594114</v>
      </c>
      <c r="N208" s="122">
        <v>515.99850206462509</v>
      </c>
      <c r="O208" s="122">
        <v>516.01634254909584</v>
      </c>
      <c r="P208" s="122">
        <v>498.56338482351362</v>
      </c>
      <c r="Q208" s="122">
        <v>491.54015944316069</v>
      </c>
      <c r="R208" s="122">
        <v>484.70048001597695</v>
      </c>
      <c r="S208" s="122">
        <v>509.18755873209517</v>
      </c>
      <c r="T208" s="122">
        <v>506.99176032151837</v>
      </c>
      <c r="U208" s="122">
        <v>505.59947529401956</v>
      </c>
      <c r="V208" s="122">
        <v>516.33387602897949</v>
      </c>
      <c r="W208" s="122">
        <v>520.38224190225992</v>
      </c>
      <c r="X208" s="122">
        <v>552.46570534682473</v>
      </c>
      <c r="Y208" s="122">
        <v>504.30077063656051</v>
      </c>
      <c r="DA208" s="130" t="s">
        <v>2465</v>
      </c>
    </row>
    <row r="209" spans="1:105" ht="12" customHeight="1" x14ac:dyDescent="0.25">
      <c r="A209" s="97" t="s">
        <v>50</v>
      </c>
      <c r="B209" s="98">
        <v>544.83889320304957</v>
      </c>
      <c r="C209" s="98">
        <v>539.16338051197556</v>
      </c>
      <c r="D209" s="98">
        <v>549.40172756487073</v>
      </c>
      <c r="E209" s="98">
        <v>538.49908444755692</v>
      </c>
      <c r="F209" s="98">
        <v>539.60456505167588</v>
      </c>
      <c r="G209" s="98">
        <v>541.43221668196827</v>
      </c>
      <c r="H209" s="98">
        <v>522.71600667695679</v>
      </c>
      <c r="I209" s="98">
        <v>540.07743934487769</v>
      </c>
      <c r="J209" s="98">
        <v>511.99808698428859</v>
      </c>
      <c r="K209" s="98">
        <v>520.90952237169324</v>
      </c>
      <c r="L209" s="98">
        <v>531.26322767643092</v>
      </c>
      <c r="M209" s="98">
        <v>537.71804819888212</v>
      </c>
      <c r="N209" s="98">
        <v>507.24935255924282</v>
      </c>
      <c r="O209" s="98">
        <v>516.10102331595954</v>
      </c>
      <c r="P209" s="98">
        <v>515.03465909499403</v>
      </c>
      <c r="Q209" s="98">
        <v>506.85262227988812</v>
      </c>
      <c r="R209" s="98">
        <v>493.78711662505538</v>
      </c>
      <c r="S209" s="98">
        <v>522.62886295651515</v>
      </c>
      <c r="T209" s="98">
        <v>538.66438659897062</v>
      </c>
      <c r="U209" s="98">
        <v>535.78663816078995</v>
      </c>
      <c r="V209" s="98">
        <v>566.2481722225441</v>
      </c>
      <c r="W209" s="98">
        <v>557.20951573278887</v>
      </c>
      <c r="X209" s="98">
        <v>553.63418983473514</v>
      </c>
      <c r="Y209" s="98">
        <v>495.55257719470399</v>
      </c>
      <c r="DA209" s="63" t="s">
        <v>2466</v>
      </c>
    </row>
    <row r="210" spans="1:105" ht="12" customHeight="1" x14ac:dyDescent="0.25">
      <c r="A210" s="109" t="s">
        <v>120</v>
      </c>
      <c r="B210" s="33">
        <v>515.75379626707434</v>
      </c>
      <c r="C210" s="33">
        <v>537.76787860912384</v>
      </c>
      <c r="D210" s="33">
        <v>549.9542418832109</v>
      </c>
      <c r="E210" s="33">
        <v>549.52910752949924</v>
      </c>
      <c r="F210" s="33">
        <v>559.7620289552475</v>
      </c>
      <c r="G210" s="33">
        <v>557.48120976619634</v>
      </c>
      <c r="H210" s="33">
        <v>570.07842708625355</v>
      </c>
      <c r="I210" s="33">
        <v>546.93546863032179</v>
      </c>
      <c r="J210" s="33">
        <v>532.57325095795682</v>
      </c>
      <c r="K210" s="33">
        <v>514.53682596853719</v>
      </c>
      <c r="L210" s="33">
        <v>543.67025402587694</v>
      </c>
      <c r="M210" s="33">
        <v>509.16926943524339</v>
      </c>
      <c r="N210" s="33">
        <v>517.355736691983</v>
      </c>
      <c r="O210" s="33">
        <v>516.00347071101316</v>
      </c>
      <c r="P210" s="33">
        <v>496.10346870021488</v>
      </c>
      <c r="Q210" s="33">
        <v>489.28027065064447</v>
      </c>
      <c r="R210" s="33">
        <v>483.38719023945998</v>
      </c>
      <c r="S210" s="33">
        <v>507.30269404513695</v>
      </c>
      <c r="T210" s="33">
        <v>502.66628417708148</v>
      </c>
      <c r="U210" s="33">
        <v>501.60261228960309</v>
      </c>
      <c r="V210" s="33">
        <v>509.8552084895299</v>
      </c>
      <c r="W210" s="33">
        <v>515.72081740539818</v>
      </c>
      <c r="X210" s="33">
        <v>552.32392805825282</v>
      </c>
      <c r="Y210" s="33">
        <v>505.3100888671525</v>
      </c>
      <c r="DA210" s="60" t="s">
        <v>2467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4205.845040761219</v>
      </c>
      <c r="C212" s="117">
        <f t="shared" si="101"/>
        <v>4691.2996555649643</v>
      </c>
      <c r="D212" s="117">
        <f t="shared" si="101"/>
        <v>4356.7950524919015</v>
      </c>
      <c r="E212" s="117">
        <f t="shared" si="101"/>
        <v>4503.9420983958235</v>
      </c>
      <c r="F212" s="117">
        <f t="shared" si="101"/>
        <v>4401.6191731954577</v>
      </c>
      <c r="G212" s="117">
        <f t="shared" si="101"/>
        <v>4506.4098058886348</v>
      </c>
      <c r="H212" s="117">
        <f t="shared" si="101"/>
        <v>4528.5034988164098</v>
      </c>
      <c r="I212" s="117">
        <f t="shared" si="101"/>
        <v>3627.3163083527438</v>
      </c>
      <c r="J212" s="117">
        <f t="shared" si="101"/>
        <v>4413.1646036952061</v>
      </c>
      <c r="K212" s="117">
        <f t="shared" si="101"/>
        <v>4149.5178633255655</v>
      </c>
      <c r="L212" s="117">
        <f t="shared" si="101"/>
        <v>4231.5705539724668</v>
      </c>
      <c r="M212" s="117">
        <f t="shared" si="101"/>
        <v>3847.8506604810877</v>
      </c>
      <c r="N212" s="117">
        <f t="shared" si="101"/>
        <v>3910.5863142539142</v>
      </c>
      <c r="O212" s="117">
        <f t="shared" si="101"/>
        <v>3906.8719251364723</v>
      </c>
      <c r="P212" s="117">
        <f t="shared" si="101"/>
        <v>3299.703505304914</v>
      </c>
      <c r="Q212" s="117">
        <f t="shared" si="101"/>
        <v>3499.8436229209678</v>
      </c>
      <c r="R212" s="117">
        <f t="shared" ref="R212:V212" si="102">R213+R216+R218+R227</f>
        <v>3486.9491463434192</v>
      </c>
      <c r="S212" s="117">
        <f t="shared" si="102"/>
        <v>3510.9908260588359</v>
      </c>
      <c r="T212" s="117">
        <f t="shared" si="102"/>
        <v>3334.1171690351739</v>
      </c>
      <c r="U212" s="117">
        <f t="shared" si="102"/>
        <v>3490.5259816427488</v>
      </c>
      <c r="V212" s="117">
        <f t="shared" si="102"/>
        <v>3783.4707846565184</v>
      </c>
      <c r="W212" s="117">
        <f t="shared" ref="W212:Y212" si="103">W213+W216+W218+W227</f>
        <v>3138.5114886310316</v>
      </c>
      <c r="X212" s="117">
        <f t="shared" si="103"/>
        <v>3400.7803422254296</v>
      </c>
      <c r="Y212" s="117">
        <f t="shared" si="103"/>
        <v>3129.8561510918189</v>
      </c>
      <c r="DA212" s="129" t="s">
        <v>2618</v>
      </c>
    </row>
    <row r="213" spans="1:105" ht="12" customHeight="1" x14ac:dyDescent="0.25">
      <c r="A213" s="121" t="s">
        <v>57</v>
      </c>
      <c r="B213" s="122">
        <f t="shared" ref="B213:Q213" si="104">SUM(B214:B215)</f>
        <v>3771.5849092153421</v>
      </c>
      <c r="C213" s="122">
        <f t="shared" si="104"/>
        <v>4227.8924000795187</v>
      </c>
      <c r="D213" s="122">
        <f t="shared" si="104"/>
        <v>3903.2285925023907</v>
      </c>
      <c r="E213" s="122">
        <f t="shared" si="104"/>
        <v>4041.7768555586754</v>
      </c>
      <c r="F213" s="122">
        <f t="shared" si="104"/>
        <v>3943.4723330885872</v>
      </c>
      <c r="G213" s="122">
        <f t="shared" si="104"/>
        <v>4037.8452380902195</v>
      </c>
      <c r="H213" s="122">
        <f t="shared" si="104"/>
        <v>4040.3692710456503</v>
      </c>
      <c r="I213" s="122">
        <f t="shared" si="104"/>
        <v>3216.0491820540501</v>
      </c>
      <c r="J213" s="122">
        <f t="shared" si="104"/>
        <v>3927.2576788152273</v>
      </c>
      <c r="K213" s="122">
        <f t="shared" si="104"/>
        <v>3677.102096208278</v>
      </c>
      <c r="L213" s="122">
        <f t="shared" si="104"/>
        <v>3766.2280032486265</v>
      </c>
      <c r="M213" s="122">
        <f t="shared" si="104"/>
        <v>3369.232744755368</v>
      </c>
      <c r="N213" s="122">
        <f t="shared" si="104"/>
        <v>3441.7388981534286</v>
      </c>
      <c r="O213" s="122">
        <f t="shared" si="104"/>
        <v>3514.5403398174317</v>
      </c>
      <c r="P213" s="122">
        <f t="shared" si="104"/>
        <v>2895.0125806014948</v>
      </c>
      <c r="Q213" s="122">
        <f t="shared" si="104"/>
        <v>3113.5530446729872</v>
      </c>
      <c r="R213" s="122">
        <f t="shared" ref="R213:V213" si="105">SUM(R214:R215)</f>
        <v>3088.6003000501255</v>
      </c>
      <c r="S213" s="122">
        <f t="shared" si="105"/>
        <v>3086.9751541394216</v>
      </c>
      <c r="T213" s="122">
        <f t="shared" si="105"/>
        <v>2915.9650231069345</v>
      </c>
      <c r="U213" s="122">
        <f t="shared" si="105"/>
        <v>3028.2985545131664</v>
      </c>
      <c r="V213" s="122">
        <f t="shared" si="105"/>
        <v>3282.9881976391966</v>
      </c>
      <c r="W213" s="122">
        <f t="shared" ref="W213:Y213" si="106">SUM(W214:W215)</f>
        <v>2749.0924615730237</v>
      </c>
      <c r="X213" s="122">
        <f t="shared" si="106"/>
        <v>2973.7037931637028</v>
      </c>
      <c r="Y213" s="122">
        <f t="shared" si="106"/>
        <v>2726.9916629611744</v>
      </c>
      <c r="DA213" s="130" t="s">
        <v>2619</v>
      </c>
    </row>
    <row r="214" spans="1:105" ht="12" customHeight="1" x14ac:dyDescent="0.25">
      <c r="A214" s="97" t="s">
        <v>212</v>
      </c>
      <c r="B214" s="98">
        <v>3771.5849092153421</v>
      </c>
      <c r="C214" s="98">
        <v>4227.8924000795187</v>
      </c>
      <c r="D214" s="98">
        <v>3903.2285925023907</v>
      </c>
      <c r="E214" s="98">
        <v>4041.7768555586754</v>
      </c>
      <c r="F214" s="98">
        <v>3943.4723330885872</v>
      </c>
      <c r="G214" s="98">
        <v>4037.8452380902195</v>
      </c>
      <c r="H214" s="98">
        <v>4040.3692710456503</v>
      </c>
      <c r="I214" s="98">
        <v>3216.0491820540501</v>
      </c>
      <c r="J214" s="98">
        <v>3927.2576788152273</v>
      </c>
      <c r="K214" s="98">
        <v>3677.102096208278</v>
      </c>
      <c r="L214" s="98">
        <v>3766.2280032486265</v>
      </c>
      <c r="M214" s="98">
        <v>3369.232744755368</v>
      </c>
      <c r="N214" s="98">
        <v>3441.7388981534286</v>
      </c>
      <c r="O214" s="98">
        <v>3514.5403398174317</v>
      </c>
      <c r="P214" s="98">
        <v>2895.0125806014948</v>
      </c>
      <c r="Q214" s="98">
        <v>3113.5530446729872</v>
      </c>
      <c r="R214" s="98">
        <v>3088.6003000501255</v>
      </c>
      <c r="S214" s="98">
        <v>3086.9751541394216</v>
      </c>
      <c r="T214" s="98">
        <v>2915.9650231069345</v>
      </c>
      <c r="U214" s="98">
        <v>3028.2985545131664</v>
      </c>
      <c r="V214" s="98">
        <v>3282.9881976391966</v>
      </c>
      <c r="W214" s="98">
        <v>2749.0924615730237</v>
      </c>
      <c r="X214" s="98">
        <v>2973.7037931637028</v>
      </c>
      <c r="Y214" s="98">
        <v>2726.9916629611744</v>
      </c>
      <c r="DA214" s="63" t="s">
        <v>2620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2621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2622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2623</v>
      </c>
    </row>
    <row r="218" spans="1:105" ht="12" customHeight="1" x14ac:dyDescent="0.25">
      <c r="A218" s="121" t="s">
        <v>55</v>
      </c>
      <c r="B218" s="122">
        <v>394.64723681105136</v>
      </c>
      <c r="C218" s="122">
        <v>425.44119100384364</v>
      </c>
      <c r="D218" s="122">
        <v>415.81945558266705</v>
      </c>
      <c r="E218" s="122">
        <v>425.92059256500437</v>
      </c>
      <c r="F218" s="122">
        <v>422.05508702025008</v>
      </c>
      <c r="G218" s="122">
        <v>433.48177687632017</v>
      </c>
      <c r="H218" s="122">
        <v>456.16806526925103</v>
      </c>
      <c r="I218" s="122">
        <v>379.16990811715635</v>
      </c>
      <c r="J218" s="122">
        <v>456.64990257434289</v>
      </c>
      <c r="K218" s="122">
        <v>443.63952080176728</v>
      </c>
      <c r="L218" s="122">
        <v>437.1673228232188</v>
      </c>
      <c r="M218" s="122">
        <v>450.66688192343469</v>
      </c>
      <c r="N218" s="122">
        <v>443.2234393040207</v>
      </c>
      <c r="O218" s="122">
        <v>366.68636230220733</v>
      </c>
      <c r="P218" s="122">
        <v>379.46952919915515</v>
      </c>
      <c r="Q218" s="122">
        <v>361.69169697792296</v>
      </c>
      <c r="R218" s="122">
        <v>374.77767890448308</v>
      </c>
      <c r="S218" s="122">
        <v>399.75529144253892</v>
      </c>
      <c r="T218" s="122">
        <v>393.76338163551645</v>
      </c>
      <c r="U218" s="122">
        <v>438.71987775590378</v>
      </c>
      <c r="V218" s="122">
        <v>476.18904882292139</v>
      </c>
      <c r="W218" s="122">
        <v>366.10325722934863</v>
      </c>
      <c r="X218" s="122">
        <v>404.8079486063055</v>
      </c>
      <c r="Y218" s="122">
        <v>383.86485183358599</v>
      </c>
      <c r="DA218" s="130" t="s">
        <v>2624</v>
      </c>
    </row>
    <row r="219" spans="1:105" ht="12" customHeight="1" x14ac:dyDescent="0.25">
      <c r="A219" s="97" t="s">
        <v>138</v>
      </c>
      <c r="B219" s="98">
        <v>593.46503575183431</v>
      </c>
      <c r="C219" s="98">
        <v>641.89813704613721</v>
      </c>
      <c r="D219" s="98">
        <v>628.06127842772855</v>
      </c>
      <c r="E219" s="98">
        <v>642.54912706693983</v>
      </c>
      <c r="F219" s="98">
        <v>639.31366025759723</v>
      </c>
      <c r="G219" s="98">
        <v>653.34168835388232</v>
      </c>
      <c r="H219" s="98">
        <v>680.45626062653764</v>
      </c>
      <c r="I219" s="98">
        <v>559.31913842539711</v>
      </c>
      <c r="J219" s="98">
        <v>669.09811231409276</v>
      </c>
      <c r="K219" s="98">
        <v>648.68545496720128</v>
      </c>
      <c r="L219" s="98">
        <v>640.72163426128441</v>
      </c>
      <c r="M219" s="98">
        <v>673.35701074802364</v>
      </c>
      <c r="N219" s="98">
        <v>681.34292621334475</v>
      </c>
      <c r="O219" s="98">
        <v>600.76426689693847</v>
      </c>
      <c r="P219" s="98">
        <v>637.96430728258792</v>
      </c>
      <c r="Q219" s="98">
        <v>614.76875287854648</v>
      </c>
      <c r="R219" s="98">
        <v>616.43632943278669</v>
      </c>
      <c r="S219" s="98">
        <v>634.03279007740298</v>
      </c>
      <c r="T219" s="98">
        <v>602.343223724224</v>
      </c>
      <c r="U219" s="98">
        <v>648.52085892745276</v>
      </c>
      <c r="V219" s="98">
        <v>706.98448187393183</v>
      </c>
      <c r="W219" s="98">
        <v>530.66146987135119</v>
      </c>
      <c r="X219" s="98">
        <v>586.71244487427896</v>
      </c>
      <c r="Y219" s="98">
        <v>547.43359687972452</v>
      </c>
      <c r="DA219" s="63" t="s">
        <v>2625</v>
      </c>
    </row>
    <row r="220" spans="1:105" ht="12" customHeight="1" x14ac:dyDescent="0.25">
      <c r="A220" s="97" t="s">
        <v>137</v>
      </c>
      <c r="B220" s="98">
        <v>212.96534051690463</v>
      </c>
      <c r="C220" s="98">
        <v>238.0793898633552</v>
      </c>
      <c r="D220" s="98">
        <v>243.86498355190182</v>
      </c>
      <c r="E220" s="98">
        <v>261.72995676737804</v>
      </c>
      <c r="F220" s="98">
        <v>272.10965407557711</v>
      </c>
      <c r="G220" s="98">
        <v>289.85223077374752</v>
      </c>
      <c r="H220" s="98">
        <v>311.62228499119914</v>
      </c>
      <c r="I220" s="98">
        <v>257.5424670114183</v>
      </c>
      <c r="J220" s="98">
        <v>301.990466648032</v>
      </c>
      <c r="K220" s="98">
        <v>295.71280566857405</v>
      </c>
      <c r="L220" s="98">
        <v>288.67389367486885</v>
      </c>
      <c r="M220" s="98">
        <v>304.07557466191025</v>
      </c>
      <c r="N220" s="98">
        <v>314.12985615066907</v>
      </c>
      <c r="O220" s="98">
        <v>267.45774394804852</v>
      </c>
      <c r="P220" s="98">
        <v>269.34546249417764</v>
      </c>
      <c r="Q220" s="98">
        <v>250.11540152716231</v>
      </c>
      <c r="R220" s="98">
        <v>252.39669642227059</v>
      </c>
      <c r="S220" s="98">
        <v>292.18969858886095</v>
      </c>
      <c r="T220" s="98">
        <v>249.00022308692328</v>
      </c>
      <c r="U220" s="98">
        <v>285.47683687258541</v>
      </c>
      <c r="V220" s="98">
        <v>308.07568137042313</v>
      </c>
      <c r="W220" s="98">
        <v>215.48809532199729</v>
      </c>
      <c r="X220" s="98">
        <v>254.46033231814178</v>
      </c>
      <c r="Y220" s="98">
        <v>209.8534956641725</v>
      </c>
      <c r="DA220" s="63" t="s">
        <v>2626</v>
      </c>
    </row>
    <row r="221" spans="1:105" ht="12" customHeight="1" x14ac:dyDescent="0.25">
      <c r="A221" s="100" t="s">
        <v>212</v>
      </c>
      <c r="B221" s="101">
        <v>212.96534051690463</v>
      </c>
      <c r="C221" s="101">
        <v>238.0793898633552</v>
      </c>
      <c r="D221" s="101">
        <v>243.86498355190182</v>
      </c>
      <c r="E221" s="101">
        <v>261.72995676737804</v>
      </c>
      <c r="F221" s="101">
        <v>272.10965407557711</v>
      </c>
      <c r="G221" s="101">
        <v>289.85223077374752</v>
      </c>
      <c r="H221" s="101">
        <v>311.62228499119914</v>
      </c>
      <c r="I221" s="101">
        <v>257.5424670114183</v>
      </c>
      <c r="J221" s="101">
        <v>301.990466648032</v>
      </c>
      <c r="K221" s="101">
        <v>295.71280566857405</v>
      </c>
      <c r="L221" s="101">
        <v>288.67389367486885</v>
      </c>
      <c r="M221" s="101">
        <v>304.07557466191025</v>
      </c>
      <c r="N221" s="101">
        <v>314.12985615066907</v>
      </c>
      <c r="O221" s="101">
        <v>267.45774394804852</v>
      </c>
      <c r="P221" s="101">
        <v>269.34546249417764</v>
      </c>
      <c r="Q221" s="101">
        <v>250.11540152716231</v>
      </c>
      <c r="R221" s="101">
        <v>252.39669642227059</v>
      </c>
      <c r="S221" s="101">
        <v>292.18969858886095</v>
      </c>
      <c r="T221" s="101">
        <v>249.00022308692328</v>
      </c>
      <c r="U221" s="101">
        <v>285.47683687258541</v>
      </c>
      <c r="V221" s="101">
        <v>308.07568137042313</v>
      </c>
      <c r="W221" s="101">
        <v>215.48809532199729</v>
      </c>
      <c r="X221" s="101">
        <v>254.46033231814178</v>
      </c>
      <c r="Y221" s="101">
        <v>209.8534956641725</v>
      </c>
      <c r="DA221" s="131" t="s">
        <v>2627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2628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2629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2630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2631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2632</v>
      </c>
    </row>
    <row r="227" spans="1:105" ht="12" customHeight="1" x14ac:dyDescent="0.25">
      <c r="A227" s="121" t="s">
        <v>54</v>
      </c>
      <c r="B227" s="122">
        <v>39.612894734825581</v>
      </c>
      <c r="C227" s="122">
        <v>37.966064481601947</v>
      </c>
      <c r="D227" s="122">
        <v>37.747004406843942</v>
      </c>
      <c r="E227" s="122">
        <v>36.244650272144398</v>
      </c>
      <c r="F227" s="122">
        <v>36.09175308661986</v>
      </c>
      <c r="G227" s="122">
        <v>35.082790922095349</v>
      </c>
      <c r="H227" s="122">
        <v>31.966162501508904</v>
      </c>
      <c r="I227" s="122">
        <v>32.097218181537222</v>
      </c>
      <c r="J227" s="122">
        <v>29.25702230563536</v>
      </c>
      <c r="K227" s="122">
        <v>28.776246315520375</v>
      </c>
      <c r="L227" s="122">
        <v>28.175227900621046</v>
      </c>
      <c r="M227" s="122">
        <v>27.951033802285306</v>
      </c>
      <c r="N227" s="122">
        <v>25.623976796464746</v>
      </c>
      <c r="O227" s="122">
        <v>25.645223016833274</v>
      </c>
      <c r="P227" s="122">
        <v>25.221395504263725</v>
      </c>
      <c r="Q227" s="122">
        <v>24.598881270057618</v>
      </c>
      <c r="R227" s="122">
        <v>23.571167388810313</v>
      </c>
      <c r="S227" s="122">
        <v>24.260380476875561</v>
      </c>
      <c r="T227" s="122">
        <v>24.388764292722843</v>
      </c>
      <c r="U227" s="122">
        <v>23.507549373678739</v>
      </c>
      <c r="V227" s="122">
        <v>24.293538194400096</v>
      </c>
      <c r="W227" s="122">
        <v>23.315769828659029</v>
      </c>
      <c r="X227" s="122">
        <v>22.268600455421382</v>
      </c>
      <c r="Y227" s="122">
        <v>18.9996362970587</v>
      </c>
      <c r="DA227" s="130" t="s">
        <v>2633</v>
      </c>
    </row>
    <row r="228" spans="1:105" ht="12" customHeight="1" x14ac:dyDescent="0.25">
      <c r="A228" s="97" t="s">
        <v>50</v>
      </c>
      <c r="B228" s="98">
        <v>205.91129016492275</v>
      </c>
      <c r="C228" s="98">
        <v>203.62878631978205</v>
      </c>
      <c r="D228" s="98">
        <v>207.40703828640287</v>
      </c>
      <c r="E228" s="98">
        <v>203.5514707581859</v>
      </c>
      <c r="F228" s="98">
        <v>203.63725834427393</v>
      </c>
      <c r="G228" s="98">
        <v>204.48049403157705</v>
      </c>
      <c r="H228" s="98">
        <v>196.83480148702759</v>
      </c>
      <c r="I228" s="98">
        <v>203.48831347692206</v>
      </c>
      <c r="J228" s="98">
        <v>192.7513473732707</v>
      </c>
      <c r="K228" s="98">
        <v>196.07965438131816</v>
      </c>
      <c r="L228" s="98">
        <v>200.05488638740465</v>
      </c>
      <c r="M228" s="98">
        <v>202.31314591837739</v>
      </c>
      <c r="N228" s="98">
        <v>190.80396807854879</v>
      </c>
      <c r="O228" s="98">
        <v>194.35905685456737</v>
      </c>
      <c r="P228" s="98">
        <v>194.10053692113178</v>
      </c>
      <c r="Q228" s="98">
        <v>191.27498343942685</v>
      </c>
      <c r="R228" s="98">
        <v>186.65979896402541</v>
      </c>
      <c r="S228" s="98">
        <v>197.26545444646416</v>
      </c>
      <c r="T228" s="98">
        <v>202.971697366059</v>
      </c>
      <c r="U228" s="98">
        <v>201.05334485321646</v>
      </c>
      <c r="V228" s="98">
        <v>211.46086135788545</v>
      </c>
      <c r="W228" s="98">
        <v>207.52045674951145</v>
      </c>
      <c r="X228" s="98">
        <v>205.79950629912099</v>
      </c>
      <c r="Y228" s="98">
        <v>183.67762249978082</v>
      </c>
      <c r="DA228" s="63" t="s">
        <v>2634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2635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198.41943895402542</v>
      </c>
      <c r="C231" s="118">
        <f t="shared" si="108"/>
        <v>219.5368781716731</v>
      </c>
      <c r="D231" s="118">
        <f t="shared" si="108"/>
        <v>204.40395484451469</v>
      </c>
      <c r="E231" s="118">
        <f t="shared" si="108"/>
        <v>210.30055010052715</v>
      </c>
      <c r="F231" s="118">
        <f t="shared" si="108"/>
        <v>205.13605536404262</v>
      </c>
      <c r="G231" s="118">
        <f t="shared" si="108"/>
        <v>208.87567954131177</v>
      </c>
      <c r="H231" s="118">
        <f t="shared" si="108"/>
        <v>209.74318613317516</v>
      </c>
      <c r="I231" s="118">
        <f t="shared" si="108"/>
        <v>169.93237377528922</v>
      </c>
      <c r="J231" s="118">
        <f t="shared" si="108"/>
        <v>202.69850014047671</v>
      </c>
      <c r="K231" s="118">
        <f t="shared" si="108"/>
        <v>190.47458070280135</v>
      </c>
      <c r="L231" s="118">
        <f t="shared" si="108"/>
        <v>193.69351683254203</v>
      </c>
      <c r="M231" s="118">
        <f t="shared" si="108"/>
        <v>176.18570759677749</v>
      </c>
      <c r="N231" s="118">
        <f t="shared" si="108"/>
        <v>178.35475829589171</v>
      </c>
      <c r="O231" s="118">
        <f t="shared" si="108"/>
        <v>177.57886262030803</v>
      </c>
      <c r="P231" s="118">
        <f t="shared" si="108"/>
        <v>150.83419598964207</v>
      </c>
      <c r="Q231" s="118">
        <f t="shared" si="108"/>
        <v>158.20103295228463</v>
      </c>
      <c r="R231" s="118">
        <f t="shared" ref="R231:V231" si="109">R232+R235+R237+R246</f>
        <v>156.70298884637376</v>
      </c>
      <c r="S231" s="118">
        <f t="shared" si="109"/>
        <v>157.20963738128759</v>
      </c>
      <c r="T231" s="118">
        <f t="shared" si="109"/>
        <v>148.58465873978017</v>
      </c>
      <c r="U231" s="118">
        <f t="shared" si="109"/>
        <v>153.54061019477237</v>
      </c>
      <c r="V231" s="118">
        <f t="shared" si="109"/>
        <v>164.22899301617497</v>
      </c>
      <c r="W231" s="118">
        <f t="shared" ref="W231:Y231" si="110">W232+W235+W237+W246</f>
        <v>137.38713164652265</v>
      </c>
      <c r="X231" s="118">
        <f t="shared" si="110"/>
        <v>147.26097778165666</v>
      </c>
      <c r="Y231" s="118">
        <f t="shared" si="110"/>
        <v>134.83371138702165</v>
      </c>
      <c r="DA231" s="129" t="s">
        <v>2786</v>
      </c>
    </row>
    <row r="232" spans="1:105" ht="12" customHeight="1" x14ac:dyDescent="0.25">
      <c r="A232" s="121" t="s">
        <v>57</v>
      </c>
      <c r="B232" s="123">
        <f t="shared" ref="B232:Q232" si="111">SUM(B233:B234)</f>
        <v>166.16949212725441</v>
      </c>
      <c r="C232" s="123">
        <f t="shared" si="111"/>
        <v>185.67076751906137</v>
      </c>
      <c r="D232" s="123">
        <f t="shared" si="111"/>
        <v>170.89434289847179</v>
      </c>
      <c r="E232" s="123">
        <f t="shared" si="111"/>
        <v>176.29447570848183</v>
      </c>
      <c r="F232" s="123">
        <f t="shared" si="111"/>
        <v>171.55044158037009</v>
      </c>
      <c r="G232" s="123">
        <f t="shared" si="111"/>
        <v>175.01137694905137</v>
      </c>
      <c r="H232" s="123">
        <f t="shared" si="111"/>
        <v>174.74247066395037</v>
      </c>
      <c r="I232" s="123">
        <f t="shared" si="111"/>
        <v>138.65116051846422</v>
      </c>
      <c r="J232" s="123">
        <f t="shared" si="111"/>
        <v>168.65292462507804</v>
      </c>
      <c r="K232" s="123">
        <f t="shared" si="111"/>
        <v>157.34505635117137</v>
      </c>
      <c r="L232" s="123">
        <f t="shared" si="111"/>
        <v>160.45899496973442</v>
      </c>
      <c r="M232" s="123">
        <f t="shared" si="111"/>
        <v>142.66701587119425</v>
      </c>
      <c r="N232" s="123">
        <f t="shared" si="111"/>
        <v>144.85843101474779</v>
      </c>
      <c r="O232" s="123">
        <f t="shared" si="111"/>
        <v>147.00678777171436</v>
      </c>
      <c r="P232" s="123">
        <f t="shared" si="111"/>
        <v>120.28175013013816</v>
      </c>
      <c r="Q232" s="123">
        <f t="shared" si="111"/>
        <v>128.4741890206198</v>
      </c>
      <c r="R232" s="123">
        <f t="shared" ref="R232:V232" si="112">SUM(R233:R234)</f>
        <v>126.91654909657271</v>
      </c>
      <c r="S232" s="123">
        <f t="shared" si="112"/>
        <v>126.37957517172906</v>
      </c>
      <c r="T232" s="123">
        <f t="shared" si="112"/>
        <v>118.87625636710034</v>
      </c>
      <c r="U232" s="123">
        <f t="shared" si="112"/>
        <v>122.78028879863818</v>
      </c>
      <c r="V232" s="123">
        <f t="shared" si="112"/>
        <v>132.32190171156523</v>
      </c>
      <c r="W232" s="123">
        <f t="shared" ref="W232:Y232" si="113">SUM(W233:W234)</f>
        <v>110.41235101591911</v>
      </c>
      <c r="X232" s="123">
        <f t="shared" si="113"/>
        <v>118.75424824541693</v>
      </c>
      <c r="Y232" s="123">
        <f t="shared" si="113"/>
        <v>108.4181721055578</v>
      </c>
      <c r="DA232" s="130" t="s">
        <v>2787</v>
      </c>
    </row>
    <row r="233" spans="1:105" ht="12" customHeight="1" x14ac:dyDescent="0.25">
      <c r="A233" s="97" t="s">
        <v>212</v>
      </c>
      <c r="B233" s="99">
        <v>164.26111999953295</v>
      </c>
      <c r="C233" s="99">
        <v>183.55369675092601</v>
      </c>
      <c r="D233" s="99">
        <v>168.96712289962338</v>
      </c>
      <c r="E233" s="99">
        <v>174.3711901583132</v>
      </c>
      <c r="F233" s="99">
        <v>169.67344490893777</v>
      </c>
      <c r="G233" s="99">
        <v>173.11567230900323</v>
      </c>
      <c r="H233" s="99">
        <v>172.86387287311658</v>
      </c>
      <c r="I233" s="99">
        <v>137.20007391868504</v>
      </c>
      <c r="J233" s="99">
        <v>166.85186594712738</v>
      </c>
      <c r="K233" s="99">
        <v>155.66329439973541</v>
      </c>
      <c r="L233" s="99">
        <v>158.73021532701111</v>
      </c>
      <c r="M233" s="99">
        <v>141.12819102399391</v>
      </c>
      <c r="N233" s="99">
        <v>143.26578422978181</v>
      </c>
      <c r="O233" s="99">
        <v>145.318356959917</v>
      </c>
      <c r="P233" s="99">
        <v>118.89699363739905</v>
      </c>
      <c r="Q233" s="99">
        <v>127.010662268503</v>
      </c>
      <c r="R233" s="99">
        <v>125.46210645248647</v>
      </c>
      <c r="S233" s="99">
        <v>124.91769591570777</v>
      </c>
      <c r="T233" s="99">
        <v>117.48954049645475</v>
      </c>
      <c r="U233" s="99">
        <v>121.32516482084846</v>
      </c>
      <c r="V233" s="99">
        <v>130.73806837858359</v>
      </c>
      <c r="W233" s="99">
        <v>109.07679863290024</v>
      </c>
      <c r="X233" s="99">
        <v>117.29026963325022</v>
      </c>
      <c r="Y233" s="99">
        <v>107.06347427875647</v>
      </c>
      <c r="DA233" s="63" t="s">
        <v>2788</v>
      </c>
    </row>
    <row r="234" spans="1:105" ht="12" customHeight="1" x14ac:dyDescent="0.25">
      <c r="A234" s="97" t="s">
        <v>53</v>
      </c>
      <c r="B234" s="99">
        <v>1.9083721277214729</v>
      </c>
      <c r="C234" s="99">
        <v>2.1170707681353691</v>
      </c>
      <c r="D234" s="99">
        <v>1.9272199988484031</v>
      </c>
      <c r="E234" s="99">
        <v>1.9232855501686281</v>
      </c>
      <c r="F234" s="99">
        <v>1.8769966714323156</v>
      </c>
      <c r="G234" s="99">
        <v>1.8957046400481317</v>
      </c>
      <c r="H234" s="99">
        <v>1.8785977908338045</v>
      </c>
      <c r="I234" s="99">
        <v>1.4510865997791931</v>
      </c>
      <c r="J234" s="99">
        <v>1.801058677950671</v>
      </c>
      <c r="K234" s="99">
        <v>1.6817619514359614</v>
      </c>
      <c r="L234" s="99">
        <v>1.728779642723312</v>
      </c>
      <c r="M234" s="99">
        <v>1.5388248472003359</v>
      </c>
      <c r="N234" s="99">
        <v>1.5926467849659749</v>
      </c>
      <c r="O234" s="99">
        <v>1.6884308117973712</v>
      </c>
      <c r="P234" s="99">
        <v>1.3847564927391209</v>
      </c>
      <c r="Q234" s="99">
        <v>1.463526752116814</v>
      </c>
      <c r="R234" s="99">
        <v>1.4544426440862461</v>
      </c>
      <c r="S234" s="99">
        <v>1.4618792560212894</v>
      </c>
      <c r="T234" s="99">
        <v>1.386715870645584</v>
      </c>
      <c r="U234" s="99">
        <v>1.4551239777897209</v>
      </c>
      <c r="V234" s="99">
        <v>1.5838333329816456</v>
      </c>
      <c r="W234" s="99">
        <v>1.3355523830188842</v>
      </c>
      <c r="X234" s="99">
        <v>1.4639786121667107</v>
      </c>
      <c r="Y234" s="99">
        <v>1.354697826801325</v>
      </c>
      <c r="DA234" s="63" t="s">
        <v>2789</v>
      </c>
    </row>
    <row r="235" spans="1:105" ht="12" customHeight="1" x14ac:dyDescent="0.25">
      <c r="A235" s="121" t="s">
        <v>92</v>
      </c>
      <c r="B235" s="123">
        <f t="shared" ref="B235:Y235" si="114">B236</f>
        <v>0.43190097361438784</v>
      </c>
      <c r="C235" s="123">
        <f t="shared" si="114"/>
        <v>0.51211153469999382</v>
      </c>
      <c r="D235" s="123">
        <f t="shared" si="114"/>
        <v>0.44456423352015373</v>
      </c>
      <c r="E235" s="123">
        <f t="shared" si="114"/>
        <v>0.81587837249784456</v>
      </c>
      <c r="F235" s="123">
        <f t="shared" si="114"/>
        <v>0.4651728649757142</v>
      </c>
      <c r="G235" s="123">
        <f t="shared" si="114"/>
        <v>0.5350832763989738</v>
      </c>
      <c r="H235" s="123">
        <f t="shared" si="114"/>
        <v>0.67158400670633034</v>
      </c>
      <c r="I235" s="123">
        <f t="shared" si="114"/>
        <v>0.71500635997755047</v>
      </c>
      <c r="J235" s="123">
        <f t="shared" si="114"/>
        <v>0.74176753238792048</v>
      </c>
      <c r="K235" s="123">
        <f t="shared" si="114"/>
        <v>0.65820629874256176</v>
      </c>
      <c r="L235" s="123">
        <f t="shared" si="114"/>
        <v>0.7729878005466736</v>
      </c>
      <c r="M235" s="123">
        <f t="shared" si="114"/>
        <v>0.73433961506802137</v>
      </c>
      <c r="N235" s="123">
        <f t="shared" si="114"/>
        <v>0.96267099255814059</v>
      </c>
      <c r="O235" s="123">
        <f t="shared" si="114"/>
        <v>0.68298101126238742</v>
      </c>
      <c r="P235" s="123">
        <f t="shared" si="114"/>
        <v>0.59886793411112738</v>
      </c>
      <c r="Q235" s="123">
        <f t="shared" si="114"/>
        <v>0.78074072749158108</v>
      </c>
      <c r="R235" s="123">
        <f t="shared" si="114"/>
        <v>0.84360302138852361</v>
      </c>
      <c r="S235" s="123">
        <f t="shared" si="114"/>
        <v>0.90000298430590508</v>
      </c>
      <c r="T235" s="123">
        <f t="shared" si="114"/>
        <v>0.73562077198776687</v>
      </c>
      <c r="U235" s="123">
        <f t="shared" si="114"/>
        <v>0.82822631111465717</v>
      </c>
      <c r="V235" s="123">
        <f t="shared" si="114"/>
        <v>0.78657627628480564</v>
      </c>
      <c r="W235" s="123">
        <f t="shared" si="114"/>
        <v>0.78717967767272157</v>
      </c>
      <c r="X235" s="123">
        <f t="shared" si="114"/>
        <v>0.73059945720832076</v>
      </c>
      <c r="Y235" s="123">
        <f t="shared" si="114"/>
        <v>0.78086212789921094</v>
      </c>
      <c r="DA235" s="130" t="s">
        <v>2790</v>
      </c>
    </row>
    <row r="236" spans="1:105" ht="12" customHeight="1" x14ac:dyDescent="0.25">
      <c r="A236" s="97" t="s">
        <v>53</v>
      </c>
      <c r="B236" s="99">
        <f>RES_hhdet_fecs!B48</f>
        <v>0.43190097361438784</v>
      </c>
      <c r="C236" s="99">
        <f>RES_hhdet_fecs!C48</f>
        <v>0.51211153469999382</v>
      </c>
      <c r="D236" s="99">
        <f>RES_hhdet_fecs!D48</f>
        <v>0.44456423352015373</v>
      </c>
      <c r="E236" s="99">
        <f>RES_hhdet_fecs!E48</f>
        <v>0.81587837249784456</v>
      </c>
      <c r="F236" s="99">
        <f>RES_hhdet_fecs!F48</f>
        <v>0.4651728649757142</v>
      </c>
      <c r="G236" s="99">
        <f>RES_hhdet_fecs!G48</f>
        <v>0.5350832763989738</v>
      </c>
      <c r="H236" s="99">
        <f>RES_hhdet_fecs!H48</f>
        <v>0.67158400670633034</v>
      </c>
      <c r="I236" s="99">
        <f>RES_hhdet_fecs!I48</f>
        <v>0.71500635997755047</v>
      </c>
      <c r="J236" s="99">
        <f>RES_hhdet_fecs!J48</f>
        <v>0.74176753238792048</v>
      </c>
      <c r="K236" s="99">
        <f>RES_hhdet_fecs!K48</f>
        <v>0.65820629874256176</v>
      </c>
      <c r="L236" s="99">
        <f>RES_hhdet_fecs!L48</f>
        <v>0.7729878005466736</v>
      </c>
      <c r="M236" s="99">
        <f>RES_hhdet_fecs!M48</f>
        <v>0.73433961506802137</v>
      </c>
      <c r="N236" s="99">
        <f>RES_hhdet_fecs!N48</f>
        <v>0.96267099255814059</v>
      </c>
      <c r="O236" s="99">
        <f>RES_hhdet_fecs!O48</f>
        <v>0.68298101126238742</v>
      </c>
      <c r="P236" s="99">
        <f>RES_hhdet_fecs!P48</f>
        <v>0.59886793411112738</v>
      </c>
      <c r="Q236" s="99">
        <f>RES_hhdet_fecs!Q48</f>
        <v>0.78074072749158108</v>
      </c>
      <c r="R236" s="99">
        <f>RES_hhdet_fecs!R48</f>
        <v>0.84360302138852361</v>
      </c>
      <c r="S236" s="99">
        <f>RES_hhdet_fecs!S48</f>
        <v>0.90000298430590508</v>
      </c>
      <c r="T236" s="99">
        <f>RES_hhdet_fecs!T48</f>
        <v>0.73562077198776687</v>
      </c>
      <c r="U236" s="99">
        <f>RES_hhdet_fecs!U48</f>
        <v>0.82822631111465717</v>
      </c>
      <c r="V236" s="99">
        <f>RES_hhdet_fecs!V48</f>
        <v>0.78657627628480564</v>
      </c>
      <c r="W236" s="99">
        <f>RES_hhdet_fecs!W48</f>
        <v>0.78717967767272157</v>
      </c>
      <c r="X236" s="99">
        <f>RES_hhdet_fecs!X48</f>
        <v>0.73059945720832076</v>
      </c>
      <c r="Y236" s="99">
        <f>RES_hhdet_fecs!Y48</f>
        <v>0.78086212789921094</v>
      </c>
      <c r="DA236" s="63" t="s">
        <v>2791</v>
      </c>
    </row>
    <row r="237" spans="1:105" ht="12" customHeight="1" x14ac:dyDescent="0.25">
      <c r="A237" s="121" t="s">
        <v>55</v>
      </c>
      <c r="B237" s="123">
        <v>23.377098797418043</v>
      </c>
      <c r="C237" s="123">
        <v>24.717864627384117</v>
      </c>
      <c r="D237" s="123">
        <v>24.293216169026145</v>
      </c>
      <c r="E237" s="123">
        <v>24.514523641904681</v>
      </c>
      <c r="F237" s="123">
        <v>24.371019550829068</v>
      </c>
      <c r="G237" s="123">
        <v>24.666837752223188</v>
      </c>
      <c r="H237" s="123">
        <v>25.645875798239548</v>
      </c>
      <c r="I237" s="123">
        <v>22.168800233991597</v>
      </c>
      <c r="J237" s="123">
        <v>25.211286550009756</v>
      </c>
      <c r="K237" s="123">
        <v>24.63340646728625</v>
      </c>
      <c r="L237" s="123">
        <v>24.302462626173728</v>
      </c>
      <c r="M237" s="123">
        <v>25.109448777677876</v>
      </c>
      <c r="N237" s="123">
        <v>24.914019232351283</v>
      </c>
      <c r="O237" s="123">
        <v>22.345854007238916</v>
      </c>
      <c r="P237" s="123">
        <v>22.722884591771901</v>
      </c>
      <c r="Q237" s="123">
        <v>21.890624595047001</v>
      </c>
      <c r="R237" s="123">
        <v>22.056914938129108</v>
      </c>
      <c r="S237" s="123">
        <v>22.792426230629754</v>
      </c>
      <c r="T237" s="123">
        <v>21.968553570917496</v>
      </c>
      <c r="U237" s="123">
        <v>23.089599111220142</v>
      </c>
      <c r="V237" s="123">
        <v>24.272014459131555</v>
      </c>
      <c r="W237" s="123">
        <v>19.421489288054318</v>
      </c>
      <c r="X237" s="123">
        <v>20.736323342422608</v>
      </c>
      <c r="Y237" s="123">
        <v>19.327361397984987</v>
      </c>
      <c r="DA237" s="130" t="s">
        <v>2792</v>
      </c>
    </row>
    <row r="238" spans="1:105" ht="12" customHeight="1" x14ac:dyDescent="0.25">
      <c r="A238" s="97" t="s">
        <v>138</v>
      </c>
      <c r="B238" s="99">
        <v>25.846371801402164</v>
      </c>
      <c r="C238" s="99">
        <v>27.866878841470321</v>
      </c>
      <c r="D238" s="99">
        <v>27.189491048515567</v>
      </c>
      <c r="E238" s="99">
        <v>27.722587387261637</v>
      </c>
      <c r="F238" s="99">
        <v>27.498053551063848</v>
      </c>
      <c r="G238" s="99">
        <v>28.012242165220055</v>
      </c>
      <c r="H238" s="99">
        <v>29.11267634459908</v>
      </c>
      <c r="I238" s="99">
        <v>23.864951997564223</v>
      </c>
      <c r="J238" s="99">
        <v>28.427382803223658</v>
      </c>
      <c r="K238" s="99">
        <v>27.459106208561046</v>
      </c>
      <c r="L238" s="99">
        <v>26.992474874963566</v>
      </c>
      <c r="M238" s="99">
        <v>28.195312317211179</v>
      </c>
      <c r="N238" s="99">
        <v>28.352044560999808</v>
      </c>
      <c r="O238" s="99">
        <v>24.839082041931004</v>
      </c>
      <c r="P238" s="99">
        <v>26.199562683917495</v>
      </c>
      <c r="Q238" s="99">
        <v>25.083717963816003</v>
      </c>
      <c r="R238" s="99">
        <v>25.043231333958705</v>
      </c>
      <c r="S238" s="99">
        <v>25.656765600917023</v>
      </c>
      <c r="T238" s="99">
        <v>24.269080605966099</v>
      </c>
      <c r="U238" s="99">
        <v>25.987925175439791</v>
      </c>
      <c r="V238" s="99">
        <v>28.154360219740337</v>
      </c>
      <c r="W238" s="99">
        <v>21.032080750585255</v>
      </c>
      <c r="X238" s="99">
        <v>23.127469179560478</v>
      </c>
      <c r="Y238" s="99">
        <v>21.473253329720013</v>
      </c>
      <c r="DA238" s="63" t="s">
        <v>2793</v>
      </c>
    </row>
    <row r="239" spans="1:105" ht="12" customHeight="1" x14ac:dyDescent="0.25">
      <c r="A239" s="97" t="s">
        <v>137</v>
      </c>
      <c r="B239" s="99">
        <v>18.866747038598746</v>
      </c>
      <c r="C239" s="99">
        <v>20.937535736087028</v>
      </c>
      <c r="D239" s="99">
        <v>20.908673163989928</v>
      </c>
      <c r="E239" s="99">
        <v>22.090731604434023</v>
      </c>
      <c r="F239" s="99">
        <v>21.92830846902763</v>
      </c>
      <c r="G239" s="99">
        <v>23.113595171119975</v>
      </c>
      <c r="H239" s="99">
        <v>24.88746739726523</v>
      </c>
      <c r="I239" s="99">
        <v>19.417249780450447</v>
      </c>
      <c r="J239" s="99">
        <v>23.988619401270658</v>
      </c>
      <c r="K239" s="99">
        <v>23.106234204954433</v>
      </c>
      <c r="L239" s="99">
        <v>22.476098818876082</v>
      </c>
      <c r="M239" s="99">
        <v>23.245062324563538</v>
      </c>
      <c r="N239" s="99">
        <v>23.645014935818054</v>
      </c>
      <c r="O239" s="99">
        <v>20.272035446816759</v>
      </c>
      <c r="P239" s="99">
        <v>21.791847305478655</v>
      </c>
      <c r="Q239" s="99">
        <v>20.532204406795682</v>
      </c>
      <c r="R239" s="99">
        <v>20.265492084645249</v>
      </c>
      <c r="S239" s="99">
        <v>22.013544454598559</v>
      </c>
      <c r="T239" s="99">
        <v>20.258672008349507</v>
      </c>
      <c r="U239" s="99">
        <v>23.08593375356158</v>
      </c>
      <c r="V239" s="99">
        <v>26.009988879982526</v>
      </c>
      <c r="W239" s="99">
        <v>17.106841424018679</v>
      </c>
      <c r="X239" s="99">
        <v>21.370046740205701</v>
      </c>
      <c r="Y239" s="99">
        <v>19.584609181951272</v>
      </c>
      <c r="DA239" s="63" t="s">
        <v>2794</v>
      </c>
    </row>
    <row r="240" spans="1:105" ht="12" customHeight="1" x14ac:dyDescent="0.25">
      <c r="A240" s="100" t="s">
        <v>212</v>
      </c>
      <c r="B240" s="102">
        <v>9.2811701203781105</v>
      </c>
      <c r="C240" s="102">
        <v>10.343565929470632</v>
      </c>
      <c r="D240" s="102">
        <v>10.56335659129619</v>
      </c>
      <c r="E240" s="102">
        <v>11.3000946252895</v>
      </c>
      <c r="F240" s="102">
        <v>11.706737628428938</v>
      </c>
      <c r="G240" s="102">
        <v>12.430578521407181</v>
      </c>
      <c r="H240" s="102">
        <v>13.323820913987198</v>
      </c>
      <c r="I240" s="102">
        <v>10.980039423023792</v>
      </c>
      <c r="J240" s="102">
        <v>12.835768963710816</v>
      </c>
      <c r="K240" s="102">
        <v>12.522110749322302</v>
      </c>
      <c r="L240" s="102">
        <v>12.163423124393224</v>
      </c>
      <c r="M240" s="102">
        <v>12.733556278427175</v>
      </c>
      <c r="N240" s="102">
        <v>13.073128354852633</v>
      </c>
      <c r="O240" s="102">
        <v>11.060188295912297</v>
      </c>
      <c r="P240" s="102">
        <v>11.061106066805614</v>
      </c>
      <c r="Q240" s="102">
        <v>10.208649277761564</v>
      </c>
      <c r="R240" s="102">
        <v>10.259427324098491</v>
      </c>
      <c r="S240" s="102">
        <v>11.827464897468014</v>
      </c>
      <c r="T240" s="102">
        <v>10.037251139891971</v>
      </c>
      <c r="U240" s="102">
        <v>11.439821538514932</v>
      </c>
      <c r="V240" s="102">
        <v>12.266669898196266</v>
      </c>
      <c r="W240" s="102">
        <v>8.5387956691373912</v>
      </c>
      <c r="X240" s="102">
        <v>10.024943592021513</v>
      </c>
      <c r="Y240" s="102">
        <v>8.2305765500720209</v>
      </c>
      <c r="DA240" s="131" t="s">
        <v>2795</v>
      </c>
    </row>
    <row r="241" spans="1:105" ht="12" customHeight="1" x14ac:dyDescent="0.25">
      <c r="A241" s="103" t="s">
        <v>52</v>
      </c>
      <c r="B241" s="105">
        <v>9.585576918220637</v>
      </c>
      <c r="C241" s="105">
        <v>10.593969806616387</v>
      </c>
      <c r="D241" s="105">
        <v>10.345316572693738</v>
      </c>
      <c r="E241" s="105">
        <v>10.790636979144526</v>
      </c>
      <c r="F241" s="105">
        <v>10.221570840598703</v>
      </c>
      <c r="G241" s="105">
        <v>10.683016649712792</v>
      </c>
      <c r="H241" s="105">
        <v>11.563646483278029</v>
      </c>
      <c r="I241" s="105">
        <v>8.4372103574266664</v>
      </c>
      <c r="J241" s="105">
        <v>11.152850437559833</v>
      </c>
      <c r="K241" s="105">
        <v>10.584123455632131</v>
      </c>
      <c r="L241" s="105">
        <v>10.312675694482857</v>
      </c>
      <c r="M241" s="105">
        <v>10.51150604613637</v>
      </c>
      <c r="N241" s="105">
        <v>10.57188658096541</v>
      </c>
      <c r="O241" s="105">
        <v>9.211847150904461</v>
      </c>
      <c r="P241" s="105">
        <v>10.730741238673041</v>
      </c>
      <c r="Q241" s="105">
        <v>10.323555129034116</v>
      </c>
      <c r="R241" s="105">
        <v>10.006064760546764</v>
      </c>
      <c r="S241" s="105">
        <v>10.186079557130547</v>
      </c>
      <c r="T241" s="105">
        <v>10.221420868457535</v>
      </c>
      <c r="U241" s="105">
        <v>11.646112215046651</v>
      </c>
      <c r="V241" s="105">
        <v>13.743318981786262</v>
      </c>
      <c r="W241" s="105">
        <v>8.5680457548812914</v>
      </c>
      <c r="X241" s="105">
        <v>11.345103148184196</v>
      </c>
      <c r="Y241" s="105">
        <v>11.354032631879249</v>
      </c>
      <c r="DA241" s="132" t="s">
        <v>2796</v>
      </c>
    </row>
    <row r="242" spans="1:105" ht="12" customHeight="1" x14ac:dyDescent="0.25">
      <c r="A242" s="106" t="s">
        <v>122</v>
      </c>
      <c r="B242" s="102">
        <v>19.346379236047063</v>
      </c>
      <c r="C242" s="102">
        <v>19.424750280869141</v>
      </c>
      <c r="D242" s="102">
        <v>19.45574608455226</v>
      </c>
      <c r="E242" s="102">
        <v>18.978850179929889</v>
      </c>
      <c r="F242" s="102">
        <v>19.001891799062147</v>
      </c>
      <c r="G242" s="102">
        <v>18.686262053779213</v>
      </c>
      <c r="H242" s="102">
        <v>19.313031429236297</v>
      </c>
      <c r="I242" s="102">
        <v>19.244118830935736</v>
      </c>
      <c r="J242" s="102">
        <v>18.886821424819367</v>
      </c>
      <c r="K242" s="102">
        <v>19.06965982774231</v>
      </c>
      <c r="L242" s="102">
        <v>19.333759044898713</v>
      </c>
      <c r="M242" s="102">
        <v>19.509314164217322</v>
      </c>
      <c r="N242" s="102">
        <v>19.387243494424485</v>
      </c>
      <c r="O242" s="102">
        <v>19.312266884766817</v>
      </c>
      <c r="P242" s="102">
        <v>18.727049118580119</v>
      </c>
      <c r="Q242" s="102">
        <v>18.357245547420462</v>
      </c>
      <c r="R242" s="102">
        <v>18.553239403210437</v>
      </c>
      <c r="S242" s="102">
        <v>18.982134018537469</v>
      </c>
      <c r="T242" s="102">
        <v>18.747478541008658</v>
      </c>
      <c r="U242" s="102">
        <v>18.243259713939519</v>
      </c>
      <c r="V242" s="102">
        <v>17.072735641252173</v>
      </c>
      <c r="W242" s="102">
        <v>16.513397231026268</v>
      </c>
      <c r="X242" s="102">
        <v>15.529216974918812</v>
      </c>
      <c r="Y242" s="102">
        <v>14.444994717175137</v>
      </c>
      <c r="DA242" s="131" t="s">
        <v>2797</v>
      </c>
    </row>
    <row r="243" spans="1:105" ht="12" customHeight="1" x14ac:dyDescent="0.25">
      <c r="A243" s="107" t="s">
        <v>121</v>
      </c>
      <c r="B243" s="105">
        <v>14.923576010584462</v>
      </c>
      <c r="C243" s="105">
        <v>15.07513060105766</v>
      </c>
      <c r="D243" s="105">
        <v>15.553849647326983</v>
      </c>
      <c r="E243" s="105">
        <v>15.688752744072431</v>
      </c>
      <c r="F243" s="105">
        <v>16.077556057292039</v>
      </c>
      <c r="G243" s="105">
        <v>16.242531254914638</v>
      </c>
      <c r="H243" s="105">
        <v>16.62835250960525</v>
      </c>
      <c r="I243" s="105">
        <v>17.122244368549886</v>
      </c>
      <c r="J243" s="105">
        <v>17.08078175596853</v>
      </c>
      <c r="K243" s="105">
        <v>17.581572899733409</v>
      </c>
      <c r="L243" s="105">
        <v>17.300516027088708</v>
      </c>
      <c r="M243" s="105">
        <v>17.928786697934626</v>
      </c>
      <c r="N243" s="105">
        <v>17.299727375806313</v>
      </c>
      <c r="O243" s="105">
        <v>17.414340777999904</v>
      </c>
      <c r="P243" s="105">
        <v>16.429223761116319</v>
      </c>
      <c r="Q243" s="105">
        <v>16.285591814304802</v>
      </c>
      <c r="R243" s="105">
        <v>16.365728244562781</v>
      </c>
      <c r="S243" s="105">
        <v>16.918152306469683</v>
      </c>
      <c r="T243" s="105">
        <v>16.646888045569746</v>
      </c>
      <c r="U243" s="105">
        <v>15.900931890136956</v>
      </c>
      <c r="V243" s="105">
        <v>15.34351067734122</v>
      </c>
      <c r="W243" s="105">
        <v>15.273292190330011</v>
      </c>
      <c r="X243" s="105">
        <v>15.174661571184737</v>
      </c>
      <c r="Y243" s="105">
        <v>14.011330889590177</v>
      </c>
      <c r="DA243" s="132" t="s">
        <v>2798</v>
      </c>
    </row>
    <row r="244" spans="1:105" ht="12" customHeight="1" x14ac:dyDescent="0.25">
      <c r="A244" s="108" t="s">
        <v>53</v>
      </c>
      <c r="B244" s="99">
        <v>4.9934482012414039</v>
      </c>
      <c r="C244" s="99">
        <v>5.1302748861426277</v>
      </c>
      <c r="D244" s="99">
        <v>5.3616019696930177</v>
      </c>
      <c r="E244" s="99">
        <v>5.4933455407652545</v>
      </c>
      <c r="F244" s="99">
        <v>5.7362156639950346</v>
      </c>
      <c r="G244" s="99">
        <v>6.1935873126065664</v>
      </c>
      <c r="H244" s="99">
        <v>6.02693956677735</v>
      </c>
      <c r="I244" s="99">
        <v>6.3721584992625822</v>
      </c>
      <c r="J244" s="99">
        <v>6.0455526591979938</v>
      </c>
      <c r="K244" s="99">
        <v>6.3056589145568314</v>
      </c>
      <c r="L244" s="99">
        <v>6.1100589131386593</v>
      </c>
      <c r="M244" s="99">
        <v>6.662896971439868</v>
      </c>
      <c r="N244" s="99">
        <v>6.1936429880439636</v>
      </c>
      <c r="O244" s="99">
        <v>6.5962587915502331</v>
      </c>
      <c r="P244" s="99">
        <v>5.7421407417238006</v>
      </c>
      <c r="Q244" s="99">
        <v>5.4941435200663102</v>
      </c>
      <c r="R244" s="99">
        <v>5.5670920689730758</v>
      </c>
      <c r="S244" s="99">
        <v>6.0598000697252914</v>
      </c>
      <c r="T244" s="99">
        <v>5.464924361021871</v>
      </c>
      <c r="U244" s="99">
        <v>4.9002980885335745</v>
      </c>
      <c r="V244" s="99">
        <v>4.1960813826535146</v>
      </c>
      <c r="W244" s="99">
        <v>4.166307922301681</v>
      </c>
      <c r="X244" s="99">
        <v>4.0158776102142264</v>
      </c>
      <c r="Y244" s="99">
        <v>3.141548858408842</v>
      </c>
      <c r="DA244" s="63" t="s">
        <v>2799</v>
      </c>
    </row>
    <row r="245" spans="1:105" ht="12" customHeight="1" x14ac:dyDescent="0.25">
      <c r="A245" s="108" t="s">
        <v>52</v>
      </c>
      <c r="B245" s="99">
        <v>9.9301278093430554</v>
      </c>
      <c r="C245" s="99">
        <v>9.9448557149150307</v>
      </c>
      <c r="D245" s="99">
        <v>10.192247677633974</v>
      </c>
      <c r="E245" s="99">
        <v>10.195407203307179</v>
      </c>
      <c r="F245" s="99">
        <v>10.341340393297008</v>
      </c>
      <c r="G245" s="99">
        <v>10.048943942308071</v>
      </c>
      <c r="H245" s="99">
        <v>10.601412942827908</v>
      </c>
      <c r="I245" s="99">
        <v>10.750085869287302</v>
      </c>
      <c r="J245" s="99">
        <v>11.035229096770538</v>
      </c>
      <c r="K245" s="99">
        <v>11.275913985176578</v>
      </c>
      <c r="L245" s="99">
        <v>11.190457113950043</v>
      </c>
      <c r="M245" s="99">
        <v>11.265889726494756</v>
      </c>
      <c r="N245" s="99">
        <v>11.106084387762351</v>
      </c>
      <c r="O245" s="99">
        <v>10.818081986449672</v>
      </c>
      <c r="P245" s="99">
        <v>10.687083019392515</v>
      </c>
      <c r="Q245" s="99">
        <v>10.791448294238489</v>
      </c>
      <c r="R245" s="99">
        <v>10.798636175589706</v>
      </c>
      <c r="S245" s="99">
        <v>10.858352236744388</v>
      </c>
      <c r="T245" s="99">
        <v>11.181963684547879</v>
      </c>
      <c r="U245" s="99">
        <v>11.000633801603376</v>
      </c>
      <c r="V245" s="99">
        <v>11.147429294687708</v>
      </c>
      <c r="W245" s="99">
        <v>11.106984268028333</v>
      </c>
      <c r="X245" s="99">
        <v>11.158783960970512</v>
      </c>
      <c r="Y245" s="99">
        <v>10.869782031181336</v>
      </c>
      <c r="DA245" s="63" t="s">
        <v>2800</v>
      </c>
    </row>
    <row r="246" spans="1:105" ht="12" customHeight="1" x14ac:dyDescent="0.25">
      <c r="A246" s="121" t="s">
        <v>54</v>
      </c>
      <c r="B246" s="123">
        <v>8.4409470557385724</v>
      </c>
      <c r="C246" s="123">
        <v>8.6361344905276507</v>
      </c>
      <c r="D246" s="123">
        <v>8.7718315434965923</v>
      </c>
      <c r="E246" s="123">
        <v>8.6756723776427851</v>
      </c>
      <c r="F246" s="123">
        <v>8.7494213678677291</v>
      </c>
      <c r="G246" s="123">
        <v>8.6623815636382435</v>
      </c>
      <c r="H246" s="123">
        <v>8.6832556642788923</v>
      </c>
      <c r="I246" s="123">
        <v>8.3974066628558841</v>
      </c>
      <c r="J246" s="123">
        <v>8.092521433000984</v>
      </c>
      <c r="K246" s="123">
        <v>7.8379115856011632</v>
      </c>
      <c r="L246" s="123">
        <v>8.1590714360871974</v>
      </c>
      <c r="M246" s="123">
        <v>7.6749033328373324</v>
      </c>
      <c r="N246" s="123">
        <v>7.6196370562344891</v>
      </c>
      <c r="O246" s="123">
        <v>7.5432398300923413</v>
      </c>
      <c r="P246" s="123">
        <v>7.2306933336208887</v>
      </c>
      <c r="Q246" s="123">
        <v>7.0554786091262445</v>
      </c>
      <c r="R246" s="123">
        <v>6.8859217902834224</v>
      </c>
      <c r="S246" s="123">
        <v>7.1376329946228836</v>
      </c>
      <c r="T246" s="123">
        <v>7.0042280297745698</v>
      </c>
      <c r="U246" s="123">
        <v>6.8424959737993722</v>
      </c>
      <c r="V246" s="123">
        <v>6.8485005691933711</v>
      </c>
      <c r="W246" s="123">
        <v>6.7661116648764805</v>
      </c>
      <c r="X246" s="123">
        <v>7.0398067366088073</v>
      </c>
      <c r="Y246" s="123">
        <v>6.3073157555796397</v>
      </c>
      <c r="DA246" s="130" t="s">
        <v>2801</v>
      </c>
    </row>
    <row r="247" spans="1:105" ht="12" customHeight="1" x14ac:dyDescent="0.25">
      <c r="A247" s="97" t="s">
        <v>50</v>
      </c>
      <c r="B247" s="99">
        <v>10.539201241102289</v>
      </c>
      <c r="C247" s="99">
        <v>10.389532531440032</v>
      </c>
      <c r="D247" s="99">
        <v>10.548821330378084</v>
      </c>
      <c r="E247" s="99">
        <v>10.318408913678699</v>
      </c>
      <c r="F247" s="99">
        <v>10.28571904734436</v>
      </c>
      <c r="G247" s="99">
        <v>10.293745460585992</v>
      </c>
      <c r="H247" s="99">
        <v>9.8773631162491622</v>
      </c>
      <c r="I247" s="99">
        <v>10.176477431539597</v>
      </c>
      <c r="J247" s="99">
        <v>9.6105019817077757</v>
      </c>
      <c r="K247" s="99">
        <v>9.7337100103750274</v>
      </c>
      <c r="L247" s="99">
        <v>9.8785436103647353</v>
      </c>
      <c r="M247" s="99">
        <v>9.9292334376685059</v>
      </c>
      <c r="N247" s="99">
        <v>9.3070544384972536</v>
      </c>
      <c r="O247" s="99">
        <v>9.4198470036754536</v>
      </c>
      <c r="P247" s="99">
        <v>9.3416283393480217</v>
      </c>
      <c r="Q247" s="99">
        <v>9.14289697360236</v>
      </c>
      <c r="R247" s="99">
        <v>8.8822389681004772</v>
      </c>
      <c r="S247" s="99">
        <v>9.3501735221653011</v>
      </c>
      <c r="T247" s="99">
        <v>9.5770875175661345</v>
      </c>
      <c r="U247" s="99">
        <v>9.4350060459869596</v>
      </c>
      <c r="V247" s="99">
        <v>9.8571390423071712</v>
      </c>
      <c r="W247" s="99">
        <v>9.6253519329747732</v>
      </c>
      <c r="X247" s="99">
        <v>9.5014821452921066</v>
      </c>
      <c r="Y247" s="99">
        <v>8.4389136460643179</v>
      </c>
      <c r="DA247" s="63" t="s">
        <v>2802</v>
      </c>
    </row>
    <row r="248" spans="1:105" ht="12" customHeight="1" x14ac:dyDescent="0.25">
      <c r="A248" s="109" t="s">
        <v>120</v>
      </c>
      <c r="B248" s="110">
        <v>7.9411351245605717</v>
      </c>
      <c r="C248" s="110">
        <v>8.2342962112542928</v>
      </c>
      <c r="D248" s="110">
        <v>8.376475962205431</v>
      </c>
      <c r="E248" s="110">
        <v>8.3197968008735561</v>
      </c>
      <c r="F248" s="110">
        <v>8.418480371092258</v>
      </c>
      <c r="G248" s="110">
        <v>8.3245210291451475</v>
      </c>
      <c r="H248" s="110">
        <v>8.4517317487008814</v>
      </c>
      <c r="I248" s="110">
        <v>8.06423169525082</v>
      </c>
      <c r="J248" s="110">
        <v>7.8208814800260855</v>
      </c>
      <c r="K248" s="110">
        <v>7.5118335751973753</v>
      </c>
      <c r="L248" s="110">
        <v>7.8772084116574002</v>
      </c>
      <c r="M248" s="110">
        <v>7.3135240389246059</v>
      </c>
      <c r="N248" s="110">
        <v>7.3578720354626208</v>
      </c>
      <c r="O248" s="110">
        <v>7.2579875280919346</v>
      </c>
      <c r="P248" s="110">
        <v>6.9154339936185725</v>
      </c>
      <c r="Q248" s="110">
        <v>6.7474071109308529</v>
      </c>
      <c r="R248" s="110">
        <v>6.5973944667968576</v>
      </c>
      <c r="S248" s="110">
        <v>6.827369984486424</v>
      </c>
      <c r="T248" s="110">
        <v>6.6528570307313633</v>
      </c>
      <c r="U248" s="110">
        <v>6.4992405429450111</v>
      </c>
      <c r="V248" s="110">
        <v>6.4579918392272484</v>
      </c>
      <c r="W248" s="110">
        <v>6.4042023720664858</v>
      </c>
      <c r="X248" s="110">
        <v>6.7411209873345692</v>
      </c>
      <c r="Y248" s="110">
        <v>6.0613837668259585</v>
      </c>
      <c r="DA248" s="60" t="s">
        <v>2803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101.18573849886164</v>
      </c>
      <c r="C250" s="118">
        <f t="shared" si="115"/>
        <v>112.7228596992683</v>
      </c>
      <c r="D250" s="118">
        <f t="shared" si="115"/>
        <v>105.67779606768816</v>
      </c>
      <c r="E250" s="118">
        <f t="shared" si="115"/>
        <v>109.70375894208442</v>
      </c>
      <c r="F250" s="118">
        <f t="shared" si="115"/>
        <v>107.07497392196926</v>
      </c>
      <c r="G250" s="118">
        <f t="shared" si="115"/>
        <v>109.88062930034005</v>
      </c>
      <c r="H250" s="118">
        <f t="shared" si="115"/>
        <v>112.16352237015482</v>
      </c>
      <c r="I250" s="118">
        <f t="shared" si="115"/>
        <v>91.611265613127841</v>
      </c>
      <c r="J250" s="118">
        <f t="shared" si="115"/>
        <v>110.77185526372841</v>
      </c>
      <c r="K250" s="118">
        <f t="shared" si="115"/>
        <v>105.42702543926249</v>
      </c>
      <c r="L250" s="118">
        <f t="shared" si="115"/>
        <v>109.38011262923537</v>
      </c>
      <c r="M250" s="118">
        <f t="shared" si="115"/>
        <v>101.39976485182082</v>
      </c>
      <c r="N250" s="118">
        <f t="shared" si="115"/>
        <v>106.44067423895675</v>
      </c>
      <c r="O250" s="118">
        <f t="shared" si="115"/>
        <v>109.13215123388167</v>
      </c>
      <c r="P250" s="118">
        <f t="shared" si="115"/>
        <v>93.943422108950244</v>
      </c>
      <c r="Q250" s="118">
        <f t="shared" si="115"/>
        <v>99.1629525040765</v>
      </c>
      <c r="R250" s="118">
        <f t="shared" ref="R250:V250" si="116">R251+R254+R256+R265</f>
        <v>99.579672895916147</v>
      </c>
      <c r="S250" s="118">
        <f t="shared" si="116"/>
        <v>101.8496693128463</v>
      </c>
      <c r="T250" s="118">
        <f t="shared" si="116"/>
        <v>97.443891806252452</v>
      </c>
      <c r="U250" s="118">
        <f t="shared" si="116"/>
        <v>103.00553027511752</v>
      </c>
      <c r="V250" s="118">
        <f t="shared" si="116"/>
        <v>111.54128090271342</v>
      </c>
      <c r="W250" s="118">
        <f t="shared" ref="W250:Y250" si="117">W251+W254+W256+W265</f>
        <v>94.472602445032564</v>
      </c>
      <c r="X250" s="118">
        <f t="shared" si="117"/>
        <v>103.08088942343517</v>
      </c>
      <c r="Y250" s="118">
        <f t="shared" si="117"/>
        <v>96.508518493604441</v>
      </c>
      <c r="DA250" s="129" t="s">
        <v>2954</v>
      </c>
    </row>
    <row r="251" spans="1:105" ht="12" customHeight="1" x14ac:dyDescent="0.25">
      <c r="A251" s="121" t="s">
        <v>57</v>
      </c>
      <c r="B251" s="123">
        <f t="shared" ref="B251:Q251" si="118">SUM(B252:B253)</f>
        <v>80.371167408528081</v>
      </c>
      <c r="C251" s="123">
        <f t="shared" si="118"/>
        <v>90.690965983990466</v>
      </c>
      <c r="D251" s="123">
        <f t="shared" si="118"/>
        <v>83.801517491169875</v>
      </c>
      <c r="E251" s="123">
        <f t="shared" si="118"/>
        <v>86.857296885337647</v>
      </c>
      <c r="F251" s="123">
        <f t="shared" si="118"/>
        <v>84.84934360150892</v>
      </c>
      <c r="G251" s="123">
        <f t="shared" si="118"/>
        <v>87.225280807881191</v>
      </c>
      <c r="H251" s="123">
        <f t="shared" si="118"/>
        <v>88.31320625934724</v>
      </c>
      <c r="I251" s="123">
        <f t="shared" si="118"/>
        <v>69.822055901149852</v>
      </c>
      <c r="J251" s="123">
        <f t="shared" si="118"/>
        <v>87.107636909571028</v>
      </c>
      <c r="K251" s="123">
        <f t="shared" si="118"/>
        <v>82.304820352659263</v>
      </c>
      <c r="L251" s="123">
        <f t="shared" si="118"/>
        <v>85.633379428704458</v>
      </c>
      <c r="M251" s="123">
        <f t="shared" si="118"/>
        <v>77.344007373081993</v>
      </c>
      <c r="N251" s="123">
        <f t="shared" si="118"/>
        <v>81.38903444066878</v>
      </c>
      <c r="O251" s="123">
        <f t="shared" si="118"/>
        <v>86.123336860018</v>
      </c>
      <c r="P251" s="123">
        <f t="shared" si="118"/>
        <v>70.990946731574027</v>
      </c>
      <c r="Q251" s="123">
        <f t="shared" si="118"/>
        <v>76.058099602286902</v>
      </c>
      <c r="R251" s="123">
        <f t="shared" ref="R251:V251" si="119">SUM(R252:R253)</f>
        <v>76.065353520710431</v>
      </c>
      <c r="S251" s="123">
        <f t="shared" si="119"/>
        <v>77.066014596317956</v>
      </c>
      <c r="T251" s="123">
        <f t="shared" si="119"/>
        <v>73.564474849781803</v>
      </c>
      <c r="U251" s="123">
        <f t="shared" si="119"/>
        <v>77.698660666621848</v>
      </c>
      <c r="V251" s="123">
        <f t="shared" si="119"/>
        <v>85.128920981721905</v>
      </c>
      <c r="W251" s="123">
        <f t="shared" ref="W251:Y251" si="120">SUM(W252:W253)</f>
        <v>71.354679333770079</v>
      </c>
      <c r="X251" s="123">
        <f t="shared" si="120"/>
        <v>78.491441535969898</v>
      </c>
      <c r="Y251" s="123">
        <f t="shared" si="120"/>
        <v>73.03939902694232</v>
      </c>
      <c r="DA251" s="130" t="s">
        <v>2955</v>
      </c>
    </row>
    <row r="252" spans="1:105" ht="12" customHeight="1" x14ac:dyDescent="0.25">
      <c r="A252" s="97" t="s">
        <v>212</v>
      </c>
      <c r="B252" s="99">
        <v>78.462795280806603</v>
      </c>
      <c r="C252" s="99">
        <v>88.573895215855103</v>
      </c>
      <c r="D252" s="99">
        <v>81.874297492321475</v>
      </c>
      <c r="E252" s="99">
        <v>84.934011335169018</v>
      </c>
      <c r="F252" s="99">
        <v>82.972346930076611</v>
      </c>
      <c r="G252" s="99">
        <v>85.329576167833054</v>
      </c>
      <c r="H252" s="99">
        <v>86.434608468513431</v>
      </c>
      <c r="I252" s="99">
        <v>68.370969301370664</v>
      </c>
      <c r="J252" s="99">
        <v>85.30657823162035</v>
      </c>
      <c r="K252" s="99">
        <v>80.623058401223304</v>
      </c>
      <c r="L252" s="99">
        <v>83.904599785981148</v>
      </c>
      <c r="M252" s="99">
        <v>75.805182525881662</v>
      </c>
      <c r="N252" s="99">
        <v>79.796387655702802</v>
      </c>
      <c r="O252" s="99">
        <v>84.434906048220626</v>
      </c>
      <c r="P252" s="99">
        <v>69.606190238834913</v>
      </c>
      <c r="Q252" s="99">
        <v>74.594572850170081</v>
      </c>
      <c r="R252" s="99">
        <v>74.610910876624189</v>
      </c>
      <c r="S252" s="99">
        <v>75.604135340296665</v>
      </c>
      <c r="T252" s="99">
        <v>72.177758979136215</v>
      </c>
      <c r="U252" s="99">
        <v>76.243536688832123</v>
      </c>
      <c r="V252" s="99">
        <v>83.545087648740264</v>
      </c>
      <c r="W252" s="99">
        <v>70.0191269507512</v>
      </c>
      <c r="X252" s="99">
        <v>77.027462923803185</v>
      </c>
      <c r="Y252" s="99">
        <v>71.684701200140992</v>
      </c>
      <c r="DA252" s="63" t="s">
        <v>2956</v>
      </c>
    </row>
    <row r="253" spans="1:105" ht="12" customHeight="1" x14ac:dyDescent="0.25">
      <c r="A253" s="97" t="s">
        <v>53</v>
      </c>
      <c r="B253" s="99">
        <v>1.9083721277214729</v>
      </c>
      <c r="C253" s="99">
        <v>2.1170707681353691</v>
      </c>
      <c r="D253" s="99">
        <v>1.9272199988484031</v>
      </c>
      <c r="E253" s="99">
        <v>1.9232855501686281</v>
      </c>
      <c r="F253" s="99">
        <v>1.8769966714323156</v>
      </c>
      <c r="G253" s="99">
        <v>1.8957046400481317</v>
      </c>
      <c r="H253" s="99">
        <v>1.8785977908338045</v>
      </c>
      <c r="I253" s="99">
        <v>1.4510865997791931</v>
      </c>
      <c r="J253" s="99">
        <v>1.801058677950671</v>
      </c>
      <c r="K253" s="99">
        <v>1.6817619514359614</v>
      </c>
      <c r="L253" s="99">
        <v>1.728779642723312</v>
      </c>
      <c r="M253" s="99">
        <v>1.5388248472003359</v>
      </c>
      <c r="N253" s="99">
        <v>1.5926467849659749</v>
      </c>
      <c r="O253" s="99">
        <v>1.6884308117973712</v>
      </c>
      <c r="P253" s="99">
        <v>1.3847564927391209</v>
      </c>
      <c r="Q253" s="99">
        <v>1.463526752116814</v>
      </c>
      <c r="R253" s="99">
        <v>1.4544426440862461</v>
      </c>
      <c r="S253" s="99">
        <v>1.4618792560212894</v>
      </c>
      <c r="T253" s="99">
        <v>1.386715870645584</v>
      </c>
      <c r="U253" s="99">
        <v>1.4551239777897209</v>
      </c>
      <c r="V253" s="99">
        <v>1.5838333329816456</v>
      </c>
      <c r="W253" s="99">
        <v>1.3355523830188842</v>
      </c>
      <c r="X253" s="99">
        <v>1.4639786121667107</v>
      </c>
      <c r="Y253" s="99">
        <v>1.354697826801325</v>
      </c>
      <c r="DA253" s="63" t="s">
        <v>2957</v>
      </c>
    </row>
    <row r="254" spans="1:105" ht="12" customHeight="1" x14ac:dyDescent="0.25">
      <c r="A254" s="121" t="s">
        <v>92</v>
      </c>
      <c r="B254" s="123">
        <f t="shared" ref="B254:Y254" si="121">B255</f>
        <v>0.76543549558970203</v>
      </c>
      <c r="C254" s="123">
        <f t="shared" si="121"/>
        <v>0.94881223360250055</v>
      </c>
      <c r="D254" s="123">
        <f t="shared" si="121"/>
        <v>0.86617729091802653</v>
      </c>
      <c r="E254" s="123">
        <f t="shared" si="121"/>
        <v>1.6819618875629632</v>
      </c>
      <c r="F254" s="123">
        <f t="shared" si="121"/>
        <v>1.022005590615582</v>
      </c>
      <c r="G254" s="123">
        <f t="shared" si="121"/>
        <v>1.2535742087302748</v>
      </c>
      <c r="H254" s="123">
        <f t="shared" si="121"/>
        <v>1.6845917613981056</v>
      </c>
      <c r="I254" s="123">
        <f t="shared" si="121"/>
        <v>1.85341396323052</v>
      </c>
      <c r="J254" s="123">
        <f t="shared" si="121"/>
        <v>1.9697160592878307</v>
      </c>
      <c r="K254" s="123">
        <f t="shared" si="121"/>
        <v>1.8233554342845544</v>
      </c>
      <c r="L254" s="123">
        <f t="shared" si="121"/>
        <v>2.2180259102865905</v>
      </c>
      <c r="M254" s="123">
        <f t="shared" si="121"/>
        <v>2.1976691116515612</v>
      </c>
      <c r="N254" s="123">
        <f t="shared" si="121"/>
        <v>3.0017706515605087</v>
      </c>
      <c r="O254" s="123">
        <f t="shared" si="121"/>
        <v>2.2651709237743143</v>
      </c>
      <c r="P254" s="123">
        <f t="shared" si="121"/>
        <v>2.0698209089665554</v>
      </c>
      <c r="Q254" s="123">
        <f t="shared" si="121"/>
        <v>2.7495356815421403</v>
      </c>
      <c r="R254" s="123">
        <f t="shared" si="121"/>
        <v>3.0382127752158867</v>
      </c>
      <c r="S254" s="123">
        <f t="shared" si="121"/>
        <v>3.3133757861607913</v>
      </c>
      <c r="T254" s="123">
        <f t="shared" si="121"/>
        <v>2.7885354083280145</v>
      </c>
      <c r="U254" s="123">
        <f t="shared" si="121"/>
        <v>3.1782730100012522</v>
      </c>
      <c r="V254" s="123">
        <f t="shared" si="121"/>
        <v>3.0677516690369537</v>
      </c>
      <c r="W254" s="123">
        <f t="shared" si="121"/>
        <v>3.1066581158454798</v>
      </c>
      <c r="X254" s="123">
        <f t="shared" si="121"/>
        <v>2.9072480927352222</v>
      </c>
      <c r="Y254" s="123">
        <f t="shared" si="121"/>
        <v>3.1252172348019918</v>
      </c>
      <c r="DA254" s="130" t="s">
        <v>2958</v>
      </c>
    </row>
    <row r="255" spans="1:105" ht="12" customHeight="1" x14ac:dyDescent="0.25">
      <c r="A255" s="97" t="s">
        <v>53</v>
      </c>
      <c r="B255" s="99">
        <f>RES_hhdet_tess!B48</f>
        <v>0.76543549558970203</v>
      </c>
      <c r="C255" s="99">
        <f>RES_hhdet_tess!C48</f>
        <v>0.94881223360250055</v>
      </c>
      <c r="D255" s="99">
        <f>RES_hhdet_tess!D48</f>
        <v>0.86617729091802653</v>
      </c>
      <c r="E255" s="99">
        <f>RES_hhdet_tess!E48</f>
        <v>1.6819618875629632</v>
      </c>
      <c r="F255" s="99">
        <f>RES_hhdet_tess!F48</f>
        <v>1.022005590615582</v>
      </c>
      <c r="G255" s="99">
        <f>RES_hhdet_tess!G48</f>
        <v>1.2535742087302748</v>
      </c>
      <c r="H255" s="99">
        <f>RES_hhdet_tess!H48</f>
        <v>1.6845917613981056</v>
      </c>
      <c r="I255" s="99">
        <f>RES_hhdet_tess!I48</f>
        <v>1.85341396323052</v>
      </c>
      <c r="J255" s="99">
        <f>RES_hhdet_tess!J48</f>
        <v>1.9697160592878307</v>
      </c>
      <c r="K255" s="99">
        <f>RES_hhdet_tess!K48</f>
        <v>1.8233554342845544</v>
      </c>
      <c r="L255" s="99">
        <f>RES_hhdet_tess!L48</f>
        <v>2.2180259102865905</v>
      </c>
      <c r="M255" s="99">
        <f>RES_hhdet_tess!M48</f>
        <v>2.1976691116515612</v>
      </c>
      <c r="N255" s="99">
        <f>RES_hhdet_tess!N48</f>
        <v>3.0017706515605087</v>
      </c>
      <c r="O255" s="99">
        <f>RES_hhdet_tess!O48</f>
        <v>2.2651709237743143</v>
      </c>
      <c r="P255" s="99">
        <f>RES_hhdet_tess!P48</f>
        <v>2.0698209089665554</v>
      </c>
      <c r="Q255" s="99">
        <f>RES_hhdet_tess!Q48</f>
        <v>2.7495356815421403</v>
      </c>
      <c r="R255" s="99">
        <f>RES_hhdet_tess!R48</f>
        <v>3.0382127752158867</v>
      </c>
      <c r="S255" s="99">
        <f>RES_hhdet_tess!S48</f>
        <v>3.3133757861607913</v>
      </c>
      <c r="T255" s="99">
        <f>RES_hhdet_tess!T48</f>
        <v>2.7885354083280145</v>
      </c>
      <c r="U255" s="99">
        <f>RES_hhdet_tess!U48</f>
        <v>3.1782730100012522</v>
      </c>
      <c r="V255" s="99">
        <f>RES_hhdet_tess!V48</f>
        <v>3.0677516690369537</v>
      </c>
      <c r="W255" s="99">
        <f>RES_hhdet_tess!W48</f>
        <v>3.1066581158454798</v>
      </c>
      <c r="X255" s="99">
        <f>RES_hhdet_tess!X48</f>
        <v>2.9072480927352222</v>
      </c>
      <c r="Y255" s="99">
        <f>RES_hhdet_tess!Y48</f>
        <v>3.1252172348019918</v>
      </c>
      <c r="DA255" s="63" t="s">
        <v>2959</v>
      </c>
    </row>
    <row r="256" spans="1:105" ht="12" customHeight="1" x14ac:dyDescent="0.25">
      <c r="A256" s="121" t="s">
        <v>55</v>
      </c>
      <c r="B256" s="123">
        <v>13.987524617070198</v>
      </c>
      <c r="C256" s="123">
        <v>14.847260688037883</v>
      </c>
      <c r="D256" s="123">
        <v>14.657385171822357</v>
      </c>
      <c r="E256" s="123">
        <v>14.859195165487863</v>
      </c>
      <c r="F256" s="123">
        <v>14.82198927121776</v>
      </c>
      <c r="G256" s="123">
        <v>15.058211610851844</v>
      </c>
      <c r="H256" s="123">
        <v>15.755015500075416</v>
      </c>
      <c r="I256" s="123">
        <v>13.734732885157561</v>
      </c>
      <c r="J256" s="123">
        <v>15.697894501522317</v>
      </c>
      <c r="K256" s="123">
        <v>15.486083263839079</v>
      </c>
      <c r="L256" s="123">
        <v>15.449973774443826</v>
      </c>
      <c r="M256" s="123">
        <v>16.13754988646598</v>
      </c>
      <c r="N256" s="123">
        <v>16.332382582010506</v>
      </c>
      <c r="O256" s="123">
        <v>15.062517961713983</v>
      </c>
      <c r="P256" s="123">
        <v>15.432007074395925</v>
      </c>
      <c r="Q256" s="123">
        <v>15.018079840738098</v>
      </c>
      <c r="R256" s="123">
        <v>15.236761930882041</v>
      </c>
      <c r="S256" s="123">
        <v>15.987783516004189</v>
      </c>
      <c r="T256" s="123">
        <v>15.656742664326929</v>
      </c>
      <c r="U256" s="123">
        <v>16.738837495674346</v>
      </c>
      <c r="V256" s="123">
        <v>17.877176567326469</v>
      </c>
      <c r="W256" s="123">
        <v>14.528368710114087</v>
      </c>
      <c r="X256" s="123">
        <v>15.888123466131983</v>
      </c>
      <c r="Y256" s="123">
        <v>15.080679060505563</v>
      </c>
      <c r="DA256" s="130" t="s">
        <v>2960</v>
      </c>
    </row>
    <row r="257" spans="1:105" ht="12" customHeight="1" x14ac:dyDescent="0.25">
      <c r="A257" s="97" t="s">
        <v>138</v>
      </c>
      <c r="B257" s="99">
        <v>14.607728863896513</v>
      </c>
      <c r="C257" s="99">
        <v>15.858102591078289</v>
      </c>
      <c r="D257" s="99">
        <v>15.497409324752137</v>
      </c>
      <c r="E257" s="99">
        <v>15.874580941514921</v>
      </c>
      <c r="F257" s="99">
        <v>15.758042455962354</v>
      </c>
      <c r="G257" s="99">
        <v>16.149547487850786</v>
      </c>
      <c r="H257" s="99">
        <v>16.900814683927411</v>
      </c>
      <c r="I257" s="99">
        <v>13.794541183387544</v>
      </c>
      <c r="J257" s="99">
        <v>16.680352740336133</v>
      </c>
      <c r="K257" s="99">
        <v>16.205294599785745</v>
      </c>
      <c r="L257" s="99">
        <v>16.092057545397736</v>
      </c>
      <c r="M257" s="99">
        <v>16.970507935878615</v>
      </c>
      <c r="N257" s="99">
        <v>17.369709831560851</v>
      </c>
      <c r="O257" s="99">
        <v>15.348273121915325</v>
      </c>
      <c r="P257" s="99">
        <v>16.323505618321057</v>
      </c>
      <c r="Q257" s="99">
        <v>15.705014459833039</v>
      </c>
      <c r="R257" s="99">
        <v>15.915953582990268</v>
      </c>
      <c r="S257" s="99">
        <v>16.774010444048276</v>
      </c>
      <c r="T257" s="99">
        <v>16.2246321587164</v>
      </c>
      <c r="U257" s="99">
        <v>17.944772007373299</v>
      </c>
      <c r="V257" s="99">
        <v>19.83632921363176</v>
      </c>
      <c r="W257" s="99">
        <v>14.975234743575058</v>
      </c>
      <c r="X257" s="99">
        <v>17.03344870701838</v>
      </c>
      <c r="Y257" s="99">
        <v>16.194543552848401</v>
      </c>
      <c r="DA257" s="63" t="s">
        <v>2961</v>
      </c>
    </row>
    <row r="258" spans="1:105" ht="12" customHeight="1" x14ac:dyDescent="0.25">
      <c r="A258" s="97" t="s">
        <v>137</v>
      </c>
      <c r="B258" s="99">
        <v>14.887842367416317</v>
      </c>
      <c r="C258" s="99">
        <v>16.63866010367996</v>
      </c>
      <c r="D258" s="99">
        <v>16.559179245645357</v>
      </c>
      <c r="E258" s="99">
        <v>17.556630926879382</v>
      </c>
      <c r="F258" s="99">
        <v>17.246747228800253</v>
      </c>
      <c r="G258" s="99">
        <v>18.22535303362713</v>
      </c>
      <c r="H258" s="99">
        <v>19.767811682613633</v>
      </c>
      <c r="I258" s="99">
        <v>15.170042787636357</v>
      </c>
      <c r="J258" s="99">
        <v>19.081685111573115</v>
      </c>
      <c r="K258" s="99">
        <v>18.329962588108831</v>
      </c>
      <c r="L258" s="99">
        <v>17.815180121189499</v>
      </c>
      <c r="M258" s="99">
        <v>18.404550550745643</v>
      </c>
      <c r="N258" s="99">
        <v>18.812786571804068</v>
      </c>
      <c r="O258" s="99">
        <v>16.17420286871052</v>
      </c>
      <c r="P258" s="99">
        <v>17.955639176557931</v>
      </c>
      <c r="Q258" s="99">
        <v>16.985151206851203</v>
      </c>
      <c r="R258" s="99">
        <v>16.777484208591286</v>
      </c>
      <c r="S258" s="99">
        <v>18.196613090245819</v>
      </c>
      <c r="T258" s="99">
        <v>17.116215935665704</v>
      </c>
      <c r="U258" s="99">
        <v>19.967549243040999</v>
      </c>
      <c r="V258" s="99">
        <v>22.915007347959492</v>
      </c>
      <c r="W258" s="99">
        <v>14.964093047276917</v>
      </c>
      <c r="X258" s="99">
        <v>18.992925349059451</v>
      </c>
      <c r="Y258" s="99">
        <v>17.680863550650532</v>
      </c>
      <c r="DA258" s="63" t="s">
        <v>2962</v>
      </c>
    </row>
    <row r="259" spans="1:105" ht="12" customHeight="1" x14ac:dyDescent="0.25">
      <c r="A259" s="100" t="s">
        <v>212</v>
      </c>
      <c r="B259" s="102">
        <v>5.3022654491956791</v>
      </c>
      <c r="C259" s="102">
        <v>6.044690297063573</v>
      </c>
      <c r="D259" s="102">
        <v>6.2138626729516186</v>
      </c>
      <c r="E259" s="102">
        <v>6.765993947734855</v>
      </c>
      <c r="F259" s="102">
        <v>7.0251763882015492</v>
      </c>
      <c r="G259" s="102">
        <v>7.5423363839143294</v>
      </c>
      <c r="H259" s="102">
        <v>8.2041651993356037</v>
      </c>
      <c r="I259" s="102">
        <v>6.7328324302096947</v>
      </c>
      <c r="J259" s="102">
        <v>7.9288346740132871</v>
      </c>
      <c r="K259" s="102">
        <v>7.7458391324766964</v>
      </c>
      <c r="L259" s="102">
        <v>7.5025044267066443</v>
      </c>
      <c r="M259" s="102">
        <v>7.8930445046092732</v>
      </c>
      <c r="N259" s="102">
        <v>8.240899990838658</v>
      </c>
      <c r="O259" s="102">
        <v>6.9623557178060604</v>
      </c>
      <c r="P259" s="102">
        <v>7.2248979378848883</v>
      </c>
      <c r="Q259" s="102">
        <v>6.6615960778170802</v>
      </c>
      <c r="R259" s="102">
        <v>6.7714194480445231</v>
      </c>
      <c r="S259" s="102">
        <v>8.0105335331152663</v>
      </c>
      <c r="T259" s="102">
        <v>6.8947950672081584</v>
      </c>
      <c r="U259" s="102">
        <v>8.3214370279943459</v>
      </c>
      <c r="V259" s="102">
        <v>9.1716883661732282</v>
      </c>
      <c r="W259" s="102">
        <v>6.396047292395628</v>
      </c>
      <c r="X259" s="102">
        <v>7.6478222008752637</v>
      </c>
      <c r="Y259" s="102">
        <v>6.3268309187712788</v>
      </c>
      <c r="DA259" s="131" t="s">
        <v>2963</v>
      </c>
    </row>
    <row r="260" spans="1:105" ht="12" customHeight="1" x14ac:dyDescent="0.25">
      <c r="A260" s="103" t="s">
        <v>52</v>
      </c>
      <c r="B260" s="105">
        <v>9.585576918220637</v>
      </c>
      <c r="C260" s="105">
        <v>10.593969806616387</v>
      </c>
      <c r="D260" s="105">
        <v>10.345316572693738</v>
      </c>
      <c r="E260" s="105">
        <v>10.790636979144526</v>
      </c>
      <c r="F260" s="105">
        <v>10.221570840598703</v>
      </c>
      <c r="G260" s="105">
        <v>10.683016649712792</v>
      </c>
      <c r="H260" s="105">
        <v>11.563646483278029</v>
      </c>
      <c r="I260" s="105">
        <v>8.4372103574266664</v>
      </c>
      <c r="J260" s="105">
        <v>11.152850437559833</v>
      </c>
      <c r="K260" s="105">
        <v>10.584123455632131</v>
      </c>
      <c r="L260" s="105">
        <v>10.312675694482857</v>
      </c>
      <c r="M260" s="105">
        <v>10.51150604613637</v>
      </c>
      <c r="N260" s="105">
        <v>10.57188658096541</v>
      </c>
      <c r="O260" s="105">
        <v>9.211847150904461</v>
      </c>
      <c r="P260" s="105">
        <v>10.730741238673041</v>
      </c>
      <c r="Q260" s="105">
        <v>10.323555129034116</v>
      </c>
      <c r="R260" s="105">
        <v>10.006064760546764</v>
      </c>
      <c r="S260" s="105">
        <v>10.186079557130547</v>
      </c>
      <c r="T260" s="105">
        <v>10.221420868457535</v>
      </c>
      <c r="U260" s="105">
        <v>11.646112215046651</v>
      </c>
      <c r="V260" s="105">
        <v>13.743318981786262</v>
      </c>
      <c r="W260" s="105">
        <v>8.5680457548812914</v>
      </c>
      <c r="X260" s="105">
        <v>11.345103148184196</v>
      </c>
      <c r="Y260" s="105">
        <v>11.354032631879249</v>
      </c>
      <c r="DA260" s="132" t="s">
        <v>2964</v>
      </c>
    </row>
    <row r="261" spans="1:105" ht="12" customHeight="1" x14ac:dyDescent="0.25">
      <c r="A261" s="106" t="s">
        <v>122</v>
      </c>
      <c r="B261" s="102">
        <v>12.674574453054385</v>
      </c>
      <c r="C261" s="102">
        <v>12.757307666661731</v>
      </c>
      <c r="D261" s="102">
        <v>12.834971368376642</v>
      </c>
      <c r="E261" s="102">
        <v>12.572152069767951</v>
      </c>
      <c r="F261" s="102">
        <v>12.645712977260475</v>
      </c>
      <c r="G261" s="102">
        <v>12.482996057397793</v>
      </c>
      <c r="H261" s="102">
        <v>12.948539131910298</v>
      </c>
      <c r="I261" s="102">
        <v>12.991128171302011</v>
      </c>
      <c r="J261" s="102">
        <v>12.795366346029333</v>
      </c>
      <c r="K261" s="102">
        <v>12.930132854655334</v>
      </c>
      <c r="L261" s="102">
        <v>13.189529873573026</v>
      </c>
      <c r="M261" s="102">
        <v>13.399915502085943</v>
      </c>
      <c r="N261" s="102">
        <v>13.493396027209515</v>
      </c>
      <c r="O261" s="102">
        <v>13.613148171932734</v>
      </c>
      <c r="P261" s="102">
        <v>13.192039941965511</v>
      </c>
      <c r="Q261" s="102">
        <v>13.011891106060474</v>
      </c>
      <c r="R261" s="102">
        <v>13.195797671829038</v>
      </c>
      <c r="S261" s="102">
        <v>13.602839270966015</v>
      </c>
      <c r="T261" s="102">
        <v>13.587445889903321</v>
      </c>
      <c r="U261" s="102">
        <v>13.36073946728674</v>
      </c>
      <c r="V261" s="102">
        <v>12.795798251917207</v>
      </c>
      <c r="W261" s="102">
        <v>12.540443438037105</v>
      </c>
      <c r="X261" s="102">
        <v>11.994154619042682</v>
      </c>
      <c r="Y261" s="102">
        <v>11.267564026266355</v>
      </c>
      <c r="DA261" s="131" t="s">
        <v>2965</v>
      </c>
    </row>
    <row r="262" spans="1:105" ht="12" customHeight="1" x14ac:dyDescent="0.25">
      <c r="A262" s="107" t="s">
        <v>121</v>
      </c>
      <c r="B262" s="105">
        <v>13.070484511062713</v>
      </c>
      <c r="C262" s="105">
        <v>13.211661088029155</v>
      </c>
      <c r="D262" s="105">
        <v>13.61562301539761</v>
      </c>
      <c r="E262" s="105">
        <v>13.739303567787912</v>
      </c>
      <c r="F262" s="105">
        <v>14.071113478157216</v>
      </c>
      <c r="G262" s="105">
        <v>14.068749498201305</v>
      </c>
      <c r="H262" s="105">
        <v>14.57664020319663</v>
      </c>
      <c r="I262" s="105">
        <v>15.023937073298734</v>
      </c>
      <c r="J262" s="105">
        <v>15.059552193933044</v>
      </c>
      <c r="K262" s="105">
        <v>15.507356016065211</v>
      </c>
      <c r="L262" s="105">
        <v>15.3183612346859</v>
      </c>
      <c r="M262" s="105">
        <v>15.886258828533263</v>
      </c>
      <c r="N262" s="105">
        <v>15.557154809316966</v>
      </c>
      <c r="O262" s="105">
        <v>15.791699635518995</v>
      </c>
      <c r="P262" s="105">
        <v>15.037975732898692</v>
      </c>
      <c r="Q262" s="105">
        <v>15.015155274410365</v>
      </c>
      <c r="R262" s="105">
        <v>15.069001285298846</v>
      </c>
      <c r="S262" s="105">
        <v>15.515254520650636</v>
      </c>
      <c r="T262" s="105">
        <v>15.40079635288453</v>
      </c>
      <c r="U262" s="105">
        <v>14.782194617699476</v>
      </c>
      <c r="V262" s="105">
        <v>14.433489355699642</v>
      </c>
      <c r="W262" s="105">
        <v>14.38586223416053</v>
      </c>
      <c r="X262" s="105">
        <v>14.364098854082515</v>
      </c>
      <c r="Y262" s="105">
        <v>13.395976641426632</v>
      </c>
      <c r="DA262" s="132" t="s">
        <v>2966</v>
      </c>
    </row>
    <row r="263" spans="1:105" ht="12" customHeight="1" x14ac:dyDescent="0.25">
      <c r="A263" s="108" t="s">
        <v>53</v>
      </c>
      <c r="B263" s="99">
        <v>3.1403567017196528</v>
      </c>
      <c r="C263" s="99">
        <v>3.266805373114126</v>
      </c>
      <c r="D263" s="99">
        <v>3.4233753377636393</v>
      </c>
      <c r="E263" s="99">
        <v>3.5438963644807346</v>
      </c>
      <c r="F263" s="99">
        <v>3.7297730848602049</v>
      </c>
      <c r="G263" s="99">
        <v>4.0198055558932362</v>
      </c>
      <c r="H263" s="99">
        <v>3.9752272603687246</v>
      </c>
      <c r="I263" s="99">
        <v>4.273851204011434</v>
      </c>
      <c r="J263" s="99">
        <v>4.0243230971625037</v>
      </c>
      <c r="K263" s="99">
        <v>4.2314420308886334</v>
      </c>
      <c r="L263" s="99">
        <v>4.1279041207358498</v>
      </c>
      <c r="M263" s="99">
        <v>4.6203691020385094</v>
      </c>
      <c r="N263" s="99">
        <v>4.451070421554614</v>
      </c>
      <c r="O263" s="99">
        <v>4.97361764906932</v>
      </c>
      <c r="P263" s="99">
        <v>4.3508927135061839</v>
      </c>
      <c r="Q263" s="99">
        <v>4.2237069801718752</v>
      </c>
      <c r="R263" s="99">
        <v>4.2703651097091377</v>
      </c>
      <c r="S263" s="99">
        <v>4.6569022839062537</v>
      </c>
      <c r="T263" s="99">
        <v>4.2188326683366517</v>
      </c>
      <c r="U263" s="99">
        <v>3.7815608160960972</v>
      </c>
      <c r="V263" s="99">
        <v>3.2860600610119355</v>
      </c>
      <c r="W263" s="99">
        <v>3.2788779661322036</v>
      </c>
      <c r="X263" s="99">
        <v>3.2053148931119977</v>
      </c>
      <c r="Y263" s="99">
        <v>2.5261946102452946</v>
      </c>
      <c r="DA263" s="63" t="s">
        <v>2967</v>
      </c>
    </row>
    <row r="264" spans="1:105" ht="12" customHeight="1" x14ac:dyDescent="0.25">
      <c r="A264" s="108" t="s">
        <v>52</v>
      </c>
      <c r="B264" s="99">
        <v>9.9301278093430554</v>
      </c>
      <c r="C264" s="99">
        <v>9.9448557149150307</v>
      </c>
      <c r="D264" s="99">
        <v>10.192247677633974</v>
      </c>
      <c r="E264" s="99">
        <v>10.195407203307179</v>
      </c>
      <c r="F264" s="99">
        <v>10.341340393297008</v>
      </c>
      <c r="G264" s="99">
        <v>10.048943942308071</v>
      </c>
      <c r="H264" s="99">
        <v>10.601412942827908</v>
      </c>
      <c r="I264" s="99">
        <v>10.750085869287302</v>
      </c>
      <c r="J264" s="99">
        <v>11.035229096770538</v>
      </c>
      <c r="K264" s="99">
        <v>11.275913985176578</v>
      </c>
      <c r="L264" s="99">
        <v>11.190457113950043</v>
      </c>
      <c r="M264" s="99">
        <v>11.265889726494756</v>
      </c>
      <c r="N264" s="99">
        <v>11.106084387762351</v>
      </c>
      <c r="O264" s="99">
        <v>10.818081986449672</v>
      </c>
      <c r="P264" s="99">
        <v>10.687083019392515</v>
      </c>
      <c r="Q264" s="99">
        <v>10.791448294238489</v>
      </c>
      <c r="R264" s="99">
        <v>10.798636175589706</v>
      </c>
      <c r="S264" s="99">
        <v>10.858352236744388</v>
      </c>
      <c r="T264" s="99">
        <v>11.181963684547879</v>
      </c>
      <c r="U264" s="99">
        <v>11.000633801603376</v>
      </c>
      <c r="V264" s="99">
        <v>11.147429294687708</v>
      </c>
      <c r="W264" s="99">
        <v>11.106984268028333</v>
      </c>
      <c r="X264" s="99">
        <v>11.158783960970512</v>
      </c>
      <c r="Y264" s="99">
        <v>10.869782031181336</v>
      </c>
      <c r="DA264" s="63" t="s">
        <v>2968</v>
      </c>
    </row>
    <row r="265" spans="1:105" ht="12" customHeight="1" x14ac:dyDescent="0.25">
      <c r="A265" s="121" t="s">
        <v>54</v>
      </c>
      <c r="B265" s="123">
        <v>6.0616109776736709</v>
      </c>
      <c r="C265" s="123">
        <v>6.235820793637453</v>
      </c>
      <c r="D265" s="123">
        <v>6.3527161137779018</v>
      </c>
      <c r="E265" s="123">
        <v>6.3053050036959561</v>
      </c>
      <c r="F265" s="123">
        <v>6.3816354586270059</v>
      </c>
      <c r="G265" s="123">
        <v>6.3435626728767494</v>
      </c>
      <c r="H265" s="123">
        <v>6.4107088493340569</v>
      </c>
      <c r="I265" s="123">
        <v>6.2010628635899083</v>
      </c>
      <c r="J265" s="123">
        <v>5.996607793347235</v>
      </c>
      <c r="K265" s="123">
        <v>5.8127663884796075</v>
      </c>
      <c r="L265" s="123">
        <v>6.0787335158004971</v>
      </c>
      <c r="M265" s="123">
        <v>5.7205384806212844</v>
      </c>
      <c r="N265" s="123">
        <v>5.7174865647169497</v>
      </c>
      <c r="O265" s="123">
        <v>5.6811254883753746</v>
      </c>
      <c r="P265" s="123">
        <v>5.4506473940137408</v>
      </c>
      <c r="Q265" s="123">
        <v>5.3372373795093635</v>
      </c>
      <c r="R265" s="123">
        <v>5.2393446691077941</v>
      </c>
      <c r="S265" s="123">
        <v>5.4824954143633757</v>
      </c>
      <c r="T265" s="123">
        <v>5.4341388838157032</v>
      </c>
      <c r="U265" s="123">
        <v>5.3897591028200802</v>
      </c>
      <c r="V265" s="123">
        <v>5.4674316846280897</v>
      </c>
      <c r="W265" s="123">
        <v>5.4828962853029148</v>
      </c>
      <c r="X265" s="123">
        <v>5.7940763285980692</v>
      </c>
      <c r="Y265" s="123">
        <v>5.2632231713545696</v>
      </c>
      <c r="DA265" s="130" t="s">
        <v>2969</v>
      </c>
    </row>
    <row r="266" spans="1:105" ht="12" customHeight="1" x14ac:dyDescent="0.25">
      <c r="A266" s="97" t="s">
        <v>50</v>
      </c>
      <c r="B266" s="99">
        <v>6.3347211096968001</v>
      </c>
      <c r="C266" s="99">
        <v>6.2489792440237455</v>
      </c>
      <c r="D266" s="99">
        <v>6.3474944139412584</v>
      </c>
      <c r="E266" s="99">
        <v>6.200908447497639</v>
      </c>
      <c r="F266" s="99">
        <v>6.1913433812949297</v>
      </c>
      <c r="G266" s="99">
        <v>6.1915230370170171</v>
      </c>
      <c r="H266" s="99">
        <v>5.9584979267789153</v>
      </c>
      <c r="I266" s="99">
        <v>6.1354425987789316</v>
      </c>
      <c r="J266" s="99">
        <v>5.7989431126195568</v>
      </c>
      <c r="K266" s="99">
        <v>5.87408230368532</v>
      </c>
      <c r="L266" s="99">
        <v>5.9591645037274432</v>
      </c>
      <c r="M266" s="99">
        <v>5.9948468324930753</v>
      </c>
      <c r="N266" s="99">
        <v>5.6205422043175117</v>
      </c>
      <c r="O266" s="99">
        <v>5.6820577884274002</v>
      </c>
      <c r="P266" s="99">
        <v>5.6307230091047114</v>
      </c>
      <c r="Q266" s="99">
        <v>5.5035030395057163</v>
      </c>
      <c r="R266" s="99">
        <v>5.3375661956809166</v>
      </c>
      <c r="S266" s="99">
        <v>5.6272198631636225</v>
      </c>
      <c r="T266" s="99">
        <v>5.7736186613523586</v>
      </c>
      <c r="U266" s="99">
        <v>5.7115583605326652</v>
      </c>
      <c r="V266" s="99">
        <v>5.9959714864777167</v>
      </c>
      <c r="W266" s="99">
        <v>5.8709189859721782</v>
      </c>
      <c r="X266" s="99">
        <v>5.8063310047638694</v>
      </c>
      <c r="Y266" s="99">
        <v>5.171921120848971</v>
      </c>
      <c r="DA266" s="63" t="s">
        <v>2970</v>
      </c>
    </row>
    <row r="267" spans="1:105" ht="12" customHeight="1" x14ac:dyDescent="0.25">
      <c r="A267" s="109" t="s">
        <v>120</v>
      </c>
      <c r="B267" s="110">
        <v>5.996555131026045</v>
      </c>
      <c r="C267" s="110">
        <v>6.2328051811309066</v>
      </c>
      <c r="D267" s="110">
        <v>6.3538778695682208</v>
      </c>
      <c r="E267" s="110">
        <v>6.327921037268478</v>
      </c>
      <c r="F267" s="110">
        <v>6.4226271561294102</v>
      </c>
      <c r="G267" s="110">
        <v>6.3750505541102465</v>
      </c>
      <c r="H267" s="110">
        <v>6.4983874274087174</v>
      </c>
      <c r="I267" s="110">
        <v>6.2133518798491192</v>
      </c>
      <c r="J267" s="110">
        <v>6.0319795407806307</v>
      </c>
      <c r="K267" s="110">
        <v>5.8022200290275201</v>
      </c>
      <c r="L267" s="110">
        <v>6.0983337651532707</v>
      </c>
      <c r="M267" s="110">
        <v>5.6765656133374094</v>
      </c>
      <c r="N267" s="110">
        <v>5.7325253113722949</v>
      </c>
      <c r="O267" s="110">
        <v>5.680983774787288</v>
      </c>
      <c r="P267" s="110">
        <v>5.4237538518582191</v>
      </c>
      <c r="Q267" s="110">
        <v>5.31269907331966</v>
      </c>
      <c r="R267" s="110">
        <v>5.2251487314653113</v>
      </c>
      <c r="S267" s="110">
        <v>5.4622008061669858</v>
      </c>
      <c r="T267" s="110">
        <v>5.3877767139599344</v>
      </c>
      <c r="U267" s="110">
        <v>5.3471520001361803</v>
      </c>
      <c r="V267" s="110">
        <v>5.3988294219762976</v>
      </c>
      <c r="W267" s="110">
        <v>5.433782182245448</v>
      </c>
      <c r="X267" s="110">
        <v>5.7925894156119835</v>
      </c>
      <c r="Y267" s="110">
        <v>5.2737570975506705</v>
      </c>
      <c r="DA267" s="60" t="s">
        <v>2971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48.900428541716607</v>
      </c>
      <c r="C269" s="118">
        <f t="shared" si="122"/>
        <v>54.372821364988937</v>
      </c>
      <c r="D269" s="118">
        <f t="shared" si="122"/>
        <v>50.336085364991725</v>
      </c>
      <c r="E269" s="118">
        <f t="shared" si="122"/>
        <v>51.863658475175733</v>
      </c>
      <c r="F269" s="118">
        <f t="shared" si="122"/>
        <v>50.503530733352385</v>
      </c>
      <c r="G269" s="118">
        <f t="shared" si="122"/>
        <v>51.532840617402613</v>
      </c>
      <c r="H269" s="118">
        <f t="shared" si="122"/>
        <v>51.620915304750618</v>
      </c>
      <c r="I269" s="118">
        <f t="shared" si="122"/>
        <v>41.207407264611625</v>
      </c>
      <c r="J269" s="118">
        <f t="shared" si="122"/>
        <v>49.983957233496547</v>
      </c>
      <c r="K269" s="118">
        <f t="shared" si="122"/>
        <v>46.792405212347809</v>
      </c>
      <c r="L269" s="118">
        <f t="shared" si="122"/>
        <v>47.465406462517926</v>
      </c>
      <c r="M269" s="118">
        <f t="shared" si="122"/>
        <v>42.898458441476194</v>
      </c>
      <c r="N269" s="118">
        <f t="shared" si="122"/>
        <v>43.330987633589025</v>
      </c>
      <c r="O269" s="118">
        <f t="shared" si="122"/>
        <v>43.013036300491237</v>
      </c>
      <c r="P269" s="118">
        <f t="shared" si="122"/>
        <v>36.074691523074698</v>
      </c>
      <c r="Q269" s="118">
        <f t="shared" si="122"/>
        <v>38.001973689906144</v>
      </c>
      <c r="R269" s="118">
        <f t="shared" ref="R269:V269" si="123">R270+R273+R275+R284</f>
        <v>37.691995726396144</v>
      </c>
      <c r="S269" s="118">
        <f t="shared" si="123"/>
        <v>37.803341369279501</v>
      </c>
      <c r="T269" s="118">
        <f t="shared" si="123"/>
        <v>35.736390942451742</v>
      </c>
      <c r="U269" s="118">
        <f t="shared" si="123"/>
        <v>37.209481224735626</v>
      </c>
      <c r="V269" s="118">
        <f t="shared" si="123"/>
        <v>40.062968955255499</v>
      </c>
      <c r="W269" s="118">
        <f t="shared" ref="W269:Y269" si="124">W270+W273+W275+W284</f>
        <v>33.068255595139426</v>
      </c>
      <c r="X269" s="118">
        <f t="shared" si="124"/>
        <v>35.666251658607592</v>
      </c>
      <c r="Y269" s="118">
        <f t="shared" si="124"/>
        <v>32.665290986249445</v>
      </c>
      <c r="DA269" s="129" t="s">
        <v>3122</v>
      </c>
    </row>
    <row r="270" spans="1:105" ht="12" customHeight="1" x14ac:dyDescent="0.25">
      <c r="A270" s="121" t="s">
        <v>57</v>
      </c>
      <c r="B270" s="123">
        <f t="shared" ref="B270:Q270" si="125">SUM(B271:B272)</f>
        <v>43.851382196601577</v>
      </c>
      <c r="C270" s="123">
        <f t="shared" si="125"/>
        <v>49.001866241314254</v>
      </c>
      <c r="D270" s="123">
        <f t="shared" si="125"/>
        <v>45.095820497432506</v>
      </c>
      <c r="E270" s="123">
        <f t="shared" si="125"/>
        <v>46.541747182812578</v>
      </c>
      <c r="F270" s="123">
        <f t="shared" si="125"/>
        <v>45.246821302279997</v>
      </c>
      <c r="G270" s="123">
        <f t="shared" si="125"/>
        <v>46.174592204272251</v>
      </c>
      <c r="H270" s="123">
        <f t="shared" si="125"/>
        <v>46.056618923906463</v>
      </c>
      <c r="I270" s="123">
        <f t="shared" si="125"/>
        <v>36.535288671338762</v>
      </c>
      <c r="J270" s="123">
        <f t="shared" si="125"/>
        <v>44.4805253124836</v>
      </c>
      <c r="K270" s="123">
        <f t="shared" si="125"/>
        <v>41.465167029081336</v>
      </c>
      <c r="L270" s="123">
        <f t="shared" si="125"/>
        <v>42.245672315895533</v>
      </c>
      <c r="M270" s="123">
        <f t="shared" si="125"/>
        <v>37.562500115968128</v>
      </c>
      <c r="N270" s="123">
        <f t="shared" si="125"/>
        <v>38.135955493513052</v>
      </c>
      <c r="O270" s="123">
        <f t="shared" si="125"/>
        <v>38.693628589021991</v>
      </c>
      <c r="P270" s="123">
        <f t="shared" si="125"/>
        <v>31.650324228439651</v>
      </c>
      <c r="Q270" s="123">
        <f t="shared" si="125"/>
        <v>33.807556460776738</v>
      </c>
      <c r="R270" s="123">
        <f t="shared" ref="R270:V270" si="126">SUM(R271:R272)</f>
        <v>33.386064557928535</v>
      </c>
      <c r="S270" s="123">
        <f t="shared" si="126"/>
        <v>33.237903865847692</v>
      </c>
      <c r="T270" s="123">
        <f t="shared" si="126"/>
        <v>31.254470301180167</v>
      </c>
      <c r="U270" s="123">
        <f t="shared" si="126"/>
        <v>32.282074048341663</v>
      </c>
      <c r="V270" s="123">
        <f t="shared" si="126"/>
        <v>34.76338571871117</v>
      </c>
      <c r="W270" s="123">
        <f t="shared" ref="W270:Y270" si="127">SUM(W271:W272)</f>
        <v>28.965225235998815</v>
      </c>
      <c r="X270" s="123">
        <f t="shared" si="127"/>
        <v>31.187215042453364</v>
      </c>
      <c r="Y270" s="123">
        <f t="shared" si="127"/>
        <v>28.460725313726986</v>
      </c>
      <c r="DA270" s="130" t="s">
        <v>3123</v>
      </c>
    </row>
    <row r="271" spans="1:105" ht="12" customHeight="1" x14ac:dyDescent="0.25">
      <c r="A271" s="97" t="s">
        <v>212</v>
      </c>
      <c r="B271" s="99">
        <v>43.851382196601577</v>
      </c>
      <c r="C271" s="99">
        <v>49.001866241314254</v>
      </c>
      <c r="D271" s="99">
        <v>45.095820497432506</v>
      </c>
      <c r="E271" s="99">
        <v>46.541747182812578</v>
      </c>
      <c r="F271" s="99">
        <v>45.246821302279997</v>
      </c>
      <c r="G271" s="99">
        <v>46.174592204272251</v>
      </c>
      <c r="H271" s="99">
        <v>46.056618923906463</v>
      </c>
      <c r="I271" s="99">
        <v>36.535288671338762</v>
      </c>
      <c r="J271" s="99">
        <v>44.4805253124836</v>
      </c>
      <c r="K271" s="99">
        <v>41.465167029081336</v>
      </c>
      <c r="L271" s="99">
        <v>42.245672315895533</v>
      </c>
      <c r="M271" s="99">
        <v>37.562500115968128</v>
      </c>
      <c r="N271" s="99">
        <v>38.135955493513052</v>
      </c>
      <c r="O271" s="99">
        <v>38.693628589021991</v>
      </c>
      <c r="P271" s="99">
        <v>31.650324228439651</v>
      </c>
      <c r="Q271" s="99">
        <v>33.807556460776738</v>
      </c>
      <c r="R271" s="99">
        <v>33.386064557928535</v>
      </c>
      <c r="S271" s="99">
        <v>33.237903865847692</v>
      </c>
      <c r="T271" s="99">
        <v>31.254470301180167</v>
      </c>
      <c r="U271" s="99">
        <v>32.282074048341663</v>
      </c>
      <c r="V271" s="99">
        <v>34.76338571871117</v>
      </c>
      <c r="W271" s="99">
        <v>28.965225235998815</v>
      </c>
      <c r="X271" s="99">
        <v>31.187215042453364</v>
      </c>
      <c r="Y271" s="99">
        <v>28.460725313726986</v>
      </c>
      <c r="DA271" s="63" t="s">
        <v>3124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3125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3126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3127</v>
      </c>
    </row>
    <row r="275" spans="1:105" ht="12" customHeight="1" x14ac:dyDescent="0.25">
      <c r="A275" s="121" t="s">
        <v>55</v>
      </c>
      <c r="B275" s="123">
        <v>4.5884759937260773</v>
      </c>
      <c r="C275" s="123">
        <v>4.9309231083373071</v>
      </c>
      <c r="D275" s="123">
        <v>4.8041561194534559</v>
      </c>
      <c r="E275" s="123">
        <v>4.9045479865746087</v>
      </c>
      <c r="F275" s="123">
        <v>4.8425979667433605</v>
      </c>
      <c r="G275" s="123">
        <v>4.9570607824271926</v>
      </c>
      <c r="H275" s="123">
        <v>5.1999105373663772</v>
      </c>
      <c r="I275" s="123">
        <v>4.3074845141819358</v>
      </c>
      <c r="J275" s="123">
        <v>5.172063870412738</v>
      </c>
      <c r="K275" s="123">
        <v>5.0027402964187164</v>
      </c>
      <c r="L275" s="123">
        <v>4.9036934172006443</v>
      </c>
      <c r="M275" s="123">
        <v>5.02434117407378</v>
      </c>
      <c r="N275" s="123">
        <v>4.9111073951741746</v>
      </c>
      <c r="O275" s="123">
        <v>4.0370644635475168</v>
      </c>
      <c r="P275" s="123">
        <v>4.1486291681230716</v>
      </c>
      <c r="Q275" s="123">
        <v>3.9273178556877819</v>
      </c>
      <c r="R275" s="123">
        <v>4.0511398585866285</v>
      </c>
      <c r="S275" s="123">
        <v>4.3042225101857534</v>
      </c>
      <c r="T275" s="123">
        <v>4.220512187044914</v>
      </c>
      <c r="U275" s="123">
        <v>4.6768135060819054</v>
      </c>
      <c r="V275" s="123">
        <v>5.042340265238046</v>
      </c>
      <c r="W275" s="123">
        <v>3.8573687329574802</v>
      </c>
      <c r="X275" s="123">
        <v>4.2454909507472456</v>
      </c>
      <c r="Y275" s="123">
        <v>4.0062726461609079</v>
      </c>
      <c r="DA275" s="130" t="s">
        <v>3128</v>
      </c>
    </row>
    <row r="276" spans="1:105" ht="12" customHeight="1" x14ac:dyDescent="0.25">
      <c r="A276" s="97" t="s">
        <v>138</v>
      </c>
      <c r="B276" s="99">
        <v>6.9000864966573729</v>
      </c>
      <c r="C276" s="99">
        <v>7.4396894896123724</v>
      </c>
      <c r="D276" s="99">
        <v>7.2562848939387283</v>
      </c>
      <c r="E276" s="99">
        <v>7.3990623661861594</v>
      </c>
      <c r="F276" s="99">
        <v>7.3353908683634792</v>
      </c>
      <c r="G276" s="99">
        <v>7.4712586171479201</v>
      </c>
      <c r="H276" s="99">
        <v>7.7565966345328965</v>
      </c>
      <c r="I276" s="99">
        <v>6.354034103646657</v>
      </c>
      <c r="J276" s="99">
        <v>7.578274194195612</v>
      </c>
      <c r="K276" s="99">
        <v>7.3149589094322165</v>
      </c>
      <c r="L276" s="99">
        <v>7.1869563349217165</v>
      </c>
      <c r="M276" s="99">
        <v>7.5070423180714556</v>
      </c>
      <c r="N276" s="99">
        <v>7.5495742933413377</v>
      </c>
      <c r="O276" s="99">
        <v>6.6141649163923821</v>
      </c>
      <c r="P276" s="99">
        <v>6.9746768311005329</v>
      </c>
      <c r="Q276" s="99">
        <v>6.6752770950287958</v>
      </c>
      <c r="R276" s="99">
        <v>6.6633364925728706</v>
      </c>
      <c r="S276" s="99">
        <v>6.8267219112953432</v>
      </c>
      <c r="T276" s="99">
        <v>6.4561537082317377</v>
      </c>
      <c r="U276" s="99">
        <v>6.9133204711897385</v>
      </c>
      <c r="V276" s="99">
        <v>7.486220711423865</v>
      </c>
      <c r="W276" s="99">
        <v>5.5912011741121264</v>
      </c>
      <c r="X276" s="99">
        <v>6.1532447274819742</v>
      </c>
      <c r="Y276" s="99">
        <v>5.713386454354267</v>
      </c>
      <c r="DA276" s="63" t="s">
        <v>3129</v>
      </c>
    </row>
    <row r="277" spans="1:105" ht="12" customHeight="1" x14ac:dyDescent="0.25">
      <c r="A277" s="97" t="s">
        <v>137</v>
      </c>
      <c r="B277" s="99">
        <v>2.4761008346433004</v>
      </c>
      <c r="C277" s="99">
        <v>2.7593735395627426</v>
      </c>
      <c r="D277" s="99">
        <v>2.8174859000034749</v>
      </c>
      <c r="E277" s="99">
        <v>3.0138649196535128</v>
      </c>
      <c r="F277" s="99">
        <v>3.1221461322995623</v>
      </c>
      <c r="G277" s="99">
        <v>3.3145917602841428</v>
      </c>
      <c r="H277" s="99">
        <v>3.5522171032456789</v>
      </c>
      <c r="I277" s="99">
        <v>2.9257601002797009</v>
      </c>
      <c r="J277" s="99">
        <v>3.4203751560093427</v>
      </c>
      <c r="K277" s="99">
        <v>3.3346316090406325</v>
      </c>
      <c r="L277" s="99">
        <v>3.2380468489488612</v>
      </c>
      <c r="M277" s="99">
        <v>3.3900414942483863</v>
      </c>
      <c r="N277" s="99">
        <v>3.4806946627395021</v>
      </c>
      <c r="O277" s="99">
        <v>2.9445986123241155</v>
      </c>
      <c r="P277" s="99">
        <v>2.9446750161025368</v>
      </c>
      <c r="Q277" s="99">
        <v>2.7158010278021409</v>
      </c>
      <c r="R277" s="99">
        <v>2.7282689834696514</v>
      </c>
      <c r="S277" s="99">
        <v>3.1460483571643758</v>
      </c>
      <c r="T277" s="99">
        <v>2.6688832053154856</v>
      </c>
      <c r="U277" s="99">
        <v>3.0432218690170387</v>
      </c>
      <c r="V277" s="99">
        <v>3.2621968454641981</v>
      </c>
      <c r="W277" s="99">
        <v>2.2704442662167033</v>
      </c>
      <c r="X277" s="99">
        <v>2.6686952217715922</v>
      </c>
      <c r="Y277" s="99">
        <v>2.1901727010554652</v>
      </c>
      <c r="DA277" s="63" t="s">
        <v>3130</v>
      </c>
    </row>
    <row r="278" spans="1:105" ht="12" customHeight="1" x14ac:dyDescent="0.25">
      <c r="A278" s="100" t="s">
        <v>212</v>
      </c>
      <c r="B278" s="102">
        <v>2.4761008346433004</v>
      </c>
      <c r="C278" s="102">
        <v>2.7593735395627426</v>
      </c>
      <c r="D278" s="102">
        <v>2.8174859000034749</v>
      </c>
      <c r="E278" s="102">
        <v>3.0138649196535128</v>
      </c>
      <c r="F278" s="102">
        <v>3.1221461322995623</v>
      </c>
      <c r="G278" s="102">
        <v>3.3145917602841428</v>
      </c>
      <c r="H278" s="102">
        <v>3.5522171032456789</v>
      </c>
      <c r="I278" s="102">
        <v>2.9257601002797009</v>
      </c>
      <c r="J278" s="102">
        <v>3.4203751560093427</v>
      </c>
      <c r="K278" s="102">
        <v>3.3346316090406325</v>
      </c>
      <c r="L278" s="102">
        <v>3.2380468489488612</v>
      </c>
      <c r="M278" s="102">
        <v>3.3900414942483863</v>
      </c>
      <c r="N278" s="102">
        <v>3.4806946627395021</v>
      </c>
      <c r="O278" s="102">
        <v>2.9445986123241155</v>
      </c>
      <c r="P278" s="102">
        <v>2.9446750161025368</v>
      </c>
      <c r="Q278" s="102">
        <v>2.7158010278021409</v>
      </c>
      <c r="R278" s="102">
        <v>2.7282689834696514</v>
      </c>
      <c r="S278" s="102">
        <v>3.1460483571643758</v>
      </c>
      <c r="T278" s="102">
        <v>2.6688832053154856</v>
      </c>
      <c r="U278" s="102">
        <v>3.0432218690170387</v>
      </c>
      <c r="V278" s="102">
        <v>3.2621968454641981</v>
      </c>
      <c r="W278" s="102">
        <v>2.2704442662167033</v>
      </c>
      <c r="X278" s="102">
        <v>2.6686952217715922</v>
      </c>
      <c r="Y278" s="102">
        <v>2.1901727010554652</v>
      </c>
      <c r="DA278" s="131" t="s">
        <v>3131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3132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3133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3134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3135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3136</v>
      </c>
    </row>
    <row r="284" spans="1:105" ht="12" customHeight="1" x14ac:dyDescent="0.25">
      <c r="A284" s="121" t="s">
        <v>54</v>
      </c>
      <c r="B284" s="123">
        <v>0.46057035138895308</v>
      </c>
      <c r="C284" s="123">
        <v>0.44003201533737707</v>
      </c>
      <c r="D284" s="123">
        <v>0.43610874810576072</v>
      </c>
      <c r="E284" s="123">
        <v>0.41736330578854608</v>
      </c>
      <c r="F284" s="123">
        <v>0.41411146432902241</v>
      </c>
      <c r="G284" s="123">
        <v>0.40118763070317115</v>
      </c>
      <c r="H284" s="123">
        <v>0.36438584347777797</v>
      </c>
      <c r="I284" s="123">
        <v>0.36463407909092638</v>
      </c>
      <c r="J284" s="123">
        <v>0.33136805060021085</v>
      </c>
      <c r="K284" s="123">
        <v>0.3244978868477556</v>
      </c>
      <c r="L284" s="123">
        <v>0.31604072942174916</v>
      </c>
      <c r="M284" s="123">
        <v>0.31161715143428076</v>
      </c>
      <c r="N284" s="123">
        <v>0.28392474490179309</v>
      </c>
      <c r="O284" s="123">
        <v>0.28234324792172727</v>
      </c>
      <c r="P284" s="123">
        <v>0.27573812651197599</v>
      </c>
      <c r="Q284" s="123">
        <v>0.26709937344162421</v>
      </c>
      <c r="R284" s="123">
        <v>0.25479130988098053</v>
      </c>
      <c r="S284" s="123">
        <v>0.26121499324605807</v>
      </c>
      <c r="T284" s="123">
        <v>0.26140845422665959</v>
      </c>
      <c r="U284" s="123">
        <v>0.25059367031205487</v>
      </c>
      <c r="V284" s="123">
        <v>0.25724297130628515</v>
      </c>
      <c r="W284" s="123">
        <v>0.2456616261831305</v>
      </c>
      <c r="X284" s="123">
        <v>0.23354566540698812</v>
      </c>
      <c r="Y284" s="123">
        <v>0.19829302636155635</v>
      </c>
      <c r="DA284" s="130" t="s">
        <v>3137</v>
      </c>
    </row>
    <row r="285" spans="1:105" ht="12" customHeight="1" x14ac:dyDescent="0.25">
      <c r="A285" s="97" t="s">
        <v>50</v>
      </c>
      <c r="B285" s="99">
        <v>2.3940849539287963</v>
      </c>
      <c r="C285" s="99">
        <v>2.3600862098419184</v>
      </c>
      <c r="D285" s="99">
        <v>2.3962702534086864</v>
      </c>
      <c r="E285" s="99">
        <v>2.343929768831253</v>
      </c>
      <c r="F285" s="99">
        <v>2.3365039387947455</v>
      </c>
      <c r="G285" s="99">
        <v>2.3383272188267146</v>
      </c>
      <c r="H285" s="99">
        <v>2.2437418054871596</v>
      </c>
      <c r="I285" s="99">
        <v>2.3116886133485366</v>
      </c>
      <c r="J285" s="99">
        <v>2.1831216301647385</v>
      </c>
      <c r="K285" s="99">
        <v>2.2111095659567925</v>
      </c>
      <c r="L285" s="99">
        <v>2.2440099665304531</v>
      </c>
      <c r="M285" s="99">
        <v>2.2555246677007768</v>
      </c>
      <c r="N285" s="99">
        <v>2.1141904862490368</v>
      </c>
      <c r="O285" s="99">
        <v>2.139812445354917</v>
      </c>
      <c r="P285" s="99">
        <v>2.1220442935662969</v>
      </c>
      <c r="Q285" s="99">
        <v>2.076900476523512</v>
      </c>
      <c r="R285" s="99">
        <v>2.0176894039937046</v>
      </c>
      <c r="S285" s="99">
        <v>2.1239854172950698</v>
      </c>
      <c r="T285" s="99">
        <v>2.1755312004903224</v>
      </c>
      <c r="U285" s="99">
        <v>2.1432559734063985</v>
      </c>
      <c r="V285" s="99">
        <v>2.2391477048504975</v>
      </c>
      <c r="W285" s="99">
        <v>2.1864949450945499</v>
      </c>
      <c r="X285" s="99">
        <v>2.1583566841245552</v>
      </c>
      <c r="Y285" s="99">
        <v>1.9169836238399711</v>
      </c>
      <c r="DA285" s="63" t="s">
        <v>3138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3139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1297.8518662031897</v>
      </c>
      <c r="D290" s="117">
        <f t="shared" si="129"/>
        <v>1014.8048718870787</v>
      </c>
      <c r="E290" s="117">
        <f t="shared" si="129"/>
        <v>1161.8680355347446</v>
      </c>
      <c r="F290" s="117">
        <f t="shared" si="129"/>
        <v>998.21190031378023</v>
      </c>
      <c r="G290" s="117">
        <f t="shared" si="129"/>
        <v>854.08234927767489</v>
      </c>
      <c r="H290" s="117">
        <f t="shared" si="129"/>
        <v>800.51221201214003</v>
      </c>
      <c r="I290" s="117">
        <f t="shared" si="129"/>
        <v>572.99034664498959</v>
      </c>
      <c r="J290" s="117">
        <f t="shared" si="129"/>
        <v>983.05277325350744</v>
      </c>
      <c r="K290" s="117">
        <f t="shared" si="129"/>
        <v>835.55492382644843</v>
      </c>
      <c r="L290" s="117">
        <f t="shared" si="129"/>
        <v>881.76947807278123</v>
      </c>
      <c r="M290" s="117">
        <f t="shared" si="129"/>
        <v>835.37054988820341</v>
      </c>
      <c r="N290" s="117">
        <f t="shared" si="129"/>
        <v>969.98219854202341</v>
      </c>
      <c r="O290" s="117">
        <f t="shared" si="129"/>
        <v>1012.0620481592136</v>
      </c>
      <c r="P290" s="117">
        <f t="shared" si="129"/>
        <v>534.8066797365168</v>
      </c>
      <c r="Q290" s="117">
        <f t="shared" si="129"/>
        <v>392.80449835122005</v>
      </c>
      <c r="R290" s="117">
        <f t="shared" ref="R290:V290" si="130">R291+R294+R296+R305</f>
        <v>270.39546448808329</v>
      </c>
      <c r="S290" s="117">
        <f t="shared" si="130"/>
        <v>366.27297907486593</v>
      </c>
      <c r="T290" s="117">
        <f t="shared" si="130"/>
        <v>338.76595274603562</v>
      </c>
      <c r="U290" s="117">
        <f t="shared" si="130"/>
        <v>388.39835981291361</v>
      </c>
      <c r="V290" s="117">
        <f t="shared" si="130"/>
        <v>311.71263354662659</v>
      </c>
      <c r="W290" s="117">
        <f t="shared" ref="W290:Y290" si="131">W291+W294+W296+W305</f>
        <v>190.4731950729344</v>
      </c>
      <c r="X290" s="117">
        <f t="shared" si="131"/>
        <v>218.93105664590718</v>
      </c>
      <c r="Y290" s="117">
        <f t="shared" si="131"/>
        <v>268.47509497917821</v>
      </c>
      <c r="DA290" s="129" t="s">
        <v>3290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1109.6621532467684</v>
      </c>
      <c r="D291" s="122">
        <f t="shared" si="132"/>
        <v>854.69559129590516</v>
      </c>
      <c r="E291" s="122">
        <f t="shared" si="132"/>
        <v>984.22165163921136</v>
      </c>
      <c r="F291" s="122">
        <f t="shared" si="132"/>
        <v>842.96014374551169</v>
      </c>
      <c r="G291" s="122">
        <f t="shared" si="132"/>
        <v>717.79368958033751</v>
      </c>
      <c r="H291" s="122">
        <f t="shared" si="132"/>
        <v>660.54789987245124</v>
      </c>
      <c r="I291" s="122">
        <f t="shared" si="132"/>
        <v>462.53257990561951</v>
      </c>
      <c r="J291" s="122">
        <f t="shared" si="132"/>
        <v>796.50575932009519</v>
      </c>
      <c r="K291" s="122">
        <f t="shared" si="132"/>
        <v>681.69487204235077</v>
      </c>
      <c r="L291" s="122">
        <f t="shared" si="132"/>
        <v>720.66447679008388</v>
      </c>
      <c r="M291" s="122">
        <f t="shared" si="132"/>
        <v>671.06492136839972</v>
      </c>
      <c r="N291" s="122">
        <f t="shared" si="132"/>
        <v>779.66592980896883</v>
      </c>
      <c r="O291" s="122">
        <f t="shared" si="132"/>
        <v>827.56006690784932</v>
      </c>
      <c r="P291" s="122">
        <f t="shared" si="132"/>
        <v>419.67876224006721</v>
      </c>
      <c r="Q291" s="122">
        <f t="shared" si="132"/>
        <v>307.88825642062329</v>
      </c>
      <c r="R291" s="122">
        <f t="shared" ref="R291:V291" si="133">SUM(R292:R293)</f>
        <v>205.9631078716634</v>
      </c>
      <c r="S291" s="122">
        <f t="shared" si="133"/>
        <v>271.80913367352059</v>
      </c>
      <c r="T291" s="122">
        <f t="shared" si="133"/>
        <v>250.35830509271489</v>
      </c>
      <c r="U291" s="122">
        <f t="shared" si="133"/>
        <v>284.21051475908718</v>
      </c>
      <c r="V291" s="122">
        <f t="shared" si="133"/>
        <v>234.08584510077083</v>
      </c>
      <c r="W291" s="122">
        <f t="shared" ref="W291:Y291" si="134">SUM(W292:W293)</f>
        <v>134.9036342936802</v>
      </c>
      <c r="X291" s="122">
        <f t="shared" si="134"/>
        <v>141.00314203368555</v>
      </c>
      <c r="Y291" s="122">
        <f t="shared" si="134"/>
        <v>157.18763245235118</v>
      </c>
      <c r="DA291" s="130" t="s">
        <v>3291</v>
      </c>
    </row>
    <row r="292" spans="1:105" ht="12" customHeight="1" x14ac:dyDescent="0.25">
      <c r="A292" s="97" t="s">
        <v>212</v>
      </c>
      <c r="B292" s="98"/>
      <c r="C292" s="98">
        <v>1095.625373902948</v>
      </c>
      <c r="D292" s="98">
        <v>844.1311738271886</v>
      </c>
      <c r="E292" s="98">
        <v>972.49742906485176</v>
      </c>
      <c r="F292" s="98">
        <v>833.30509625106788</v>
      </c>
      <c r="G292" s="98">
        <v>709.24775215624106</v>
      </c>
      <c r="H292" s="98">
        <v>652.52357142597646</v>
      </c>
      <c r="I292" s="98">
        <v>457.14566430736369</v>
      </c>
      <c r="J292" s="98">
        <v>787.11144873265459</v>
      </c>
      <c r="K292" s="98">
        <v>673.77397768547473</v>
      </c>
      <c r="L292" s="98">
        <v>712.14731158526058</v>
      </c>
      <c r="M292" s="98">
        <v>663.10461902895054</v>
      </c>
      <c r="N292" s="98">
        <v>770.19843339557269</v>
      </c>
      <c r="O292" s="98">
        <v>817.06191404084279</v>
      </c>
      <c r="P292" s="98">
        <v>414.13754475850845</v>
      </c>
      <c r="Q292" s="98">
        <v>303.87372935976958</v>
      </c>
      <c r="R292" s="98">
        <v>203.20284333553283</v>
      </c>
      <c r="S292" s="98">
        <v>268.08732452829486</v>
      </c>
      <c r="T292" s="98">
        <v>246.92004327387355</v>
      </c>
      <c r="U292" s="98">
        <v>280.36209785361734</v>
      </c>
      <c r="V292" s="98">
        <v>231.0082694828572</v>
      </c>
      <c r="W292" s="98">
        <v>133.14013072296609</v>
      </c>
      <c r="X292" s="98">
        <v>139.15430045087308</v>
      </c>
      <c r="Y292" s="98">
        <v>155.10256036608922</v>
      </c>
      <c r="DA292" s="63" t="s">
        <v>3292</v>
      </c>
    </row>
    <row r="293" spans="1:105" ht="12" customHeight="1" x14ac:dyDescent="0.25">
      <c r="A293" s="97" t="s">
        <v>53</v>
      </c>
      <c r="B293" s="98"/>
      <c r="C293" s="98">
        <v>14.036779343820456</v>
      </c>
      <c r="D293" s="98">
        <v>10.564417468716556</v>
      </c>
      <c r="E293" s="98">
        <v>11.724222574359606</v>
      </c>
      <c r="F293" s="98">
        <v>9.6550474944438349</v>
      </c>
      <c r="G293" s="98">
        <v>8.5459374240964845</v>
      </c>
      <c r="H293" s="98">
        <v>8.0243284464747298</v>
      </c>
      <c r="I293" s="98">
        <v>5.386915598255853</v>
      </c>
      <c r="J293" s="98">
        <v>9.3943105874406037</v>
      </c>
      <c r="K293" s="98">
        <v>7.9208943568760795</v>
      </c>
      <c r="L293" s="98">
        <v>8.5171652048232787</v>
      </c>
      <c r="M293" s="98">
        <v>7.9603023394491625</v>
      </c>
      <c r="N293" s="98">
        <v>9.467496413396141</v>
      </c>
      <c r="O293" s="98">
        <v>10.498152867006528</v>
      </c>
      <c r="P293" s="98">
        <v>5.5412174815587809</v>
      </c>
      <c r="Q293" s="98">
        <v>4.0145270608537098</v>
      </c>
      <c r="R293" s="98">
        <v>2.7602645361305558</v>
      </c>
      <c r="S293" s="98">
        <v>3.7218091452257411</v>
      </c>
      <c r="T293" s="98">
        <v>3.4382618188413261</v>
      </c>
      <c r="U293" s="98">
        <v>3.8484169054698079</v>
      </c>
      <c r="V293" s="98">
        <v>3.0775756179136318</v>
      </c>
      <c r="W293" s="98">
        <v>1.7635035707141167</v>
      </c>
      <c r="X293" s="98">
        <v>1.8488415828124642</v>
      </c>
      <c r="Y293" s="98">
        <v>2.0850720862619565</v>
      </c>
      <c r="DA293" s="63" t="s">
        <v>3293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2.3744467108632152</v>
      </c>
      <c r="D294" s="122">
        <f t="shared" si="135"/>
        <v>1.5156820541620759</v>
      </c>
      <c r="E294" s="122">
        <f t="shared" si="135"/>
        <v>4.3606764678021834</v>
      </c>
      <c r="F294" s="122">
        <f t="shared" si="135"/>
        <v>3.5506084836806782</v>
      </c>
      <c r="G294" s="122">
        <f t="shared" si="135"/>
        <v>3.278139766753148</v>
      </c>
      <c r="H294" s="122">
        <f t="shared" si="135"/>
        <v>3.1735066590126704</v>
      </c>
      <c r="I294" s="122">
        <f t="shared" si="135"/>
        <v>2.7082102804441321</v>
      </c>
      <c r="J294" s="122">
        <f t="shared" si="135"/>
        <v>2.788304680643916</v>
      </c>
      <c r="K294" s="122">
        <f t="shared" si="135"/>
        <v>3.3130958833042237</v>
      </c>
      <c r="L294" s="122">
        <f t="shared" si="135"/>
        <v>3.4052994375571668</v>
      </c>
      <c r="M294" s="122">
        <f t="shared" si="135"/>
        <v>2.9758616170962084</v>
      </c>
      <c r="N294" s="122">
        <f t="shared" si="135"/>
        <v>5.2888748276846229</v>
      </c>
      <c r="O294" s="122">
        <f t="shared" si="135"/>
        <v>2.9917098028532845</v>
      </c>
      <c r="P294" s="122">
        <f t="shared" si="135"/>
        <v>1.0175188944865019</v>
      </c>
      <c r="Q294" s="122">
        <f t="shared" si="135"/>
        <v>0.38835916242029395</v>
      </c>
      <c r="R294" s="122">
        <f t="shared" si="135"/>
        <v>1.0751139081631129</v>
      </c>
      <c r="S294" s="122">
        <f t="shared" si="135"/>
        <v>1.9145761502239504</v>
      </c>
      <c r="T294" s="122">
        <f t="shared" si="135"/>
        <v>1.1262317390535612</v>
      </c>
      <c r="U294" s="122">
        <f t="shared" si="135"/>
        <v>1.8092204908885567</v>
      </c>
      <c r="V294" s="122">
        <f t="shared" si="135"/>
        <v>1.7588100427403732</v>
      </c>
      <c r="W294" s="122">
        <f t="shared" si="135"/>
        <v>1.4107393723806279</v>
      </c>
      <c r="X294" s="122">
        <f t="shared" si="135"/>
        <v>1.1368511645433002</v>
      </c>
      <c r="Y294" s="122">
        <f t="shared" si="135"/>
        <v>2.8414297406081999</v>
      </c>
      <c r="DA294" s="130" t="s">
        <v>3294</v>
      </c>
    </row>
    <row r="295" spans="1:105" ht="12" customHeight="1" x14ac:dyDescent="0.25">
      <c r="A295" s="97" t="s">
        <v>53</v>
      </c>
      <c r="B295" s="98"/>
      <c r="C295" s="98">
        <v>2.3744467108632152</v>
      </c>
      <c r="D295" s="98">
        <v>1.5156820541620759</v>
      </c>
      <c r="E295" s="98">
        <v>4.3606764678021834</v>
      </c>
      <c r="F295" s="98">
        <v>3.5506084836806782</v>
      </c>
      <c r="G295" s="98">
        <v>3.278139766753148</v>
      </c>
      <c r="H295" s="98">
        <v>3.1735066590126704</v>
      </c>
      <c r="I295" s="98">
        <v>2.7082102804441321</v>
      </c>
      <c r="J295" s="98">
        <v>2.788304680643916</v>
      </c>
      <c r="K295" s="98">
        <v>3.3130958833042237</v>
      </c>
      <c r="L295" s="98">
        <v>3.4052994375571668</v>
      </c>
      <c r="M295" s="98">
        <v>2.9758616170962084</v>
      </c>
      <c r="N295" s="98">
        <v>5.2888748276846229</v>
      </c>
      <c r="O295" s="98">
        <v>2.9917098028532845</v>
      </c>
      <c r="P295" s="98">
        <v>1.0175188944865019</v>
      </c>
      <c r="Q295" s="98">
        <v>0.38835916242029395</v>
      </c>
      <c r="R295" s="98">
        <v>1.0751139081631129</v>
      </c>
      <c r="S295" s="98">
        <v>1.9145761502239504</v>
      </c>
      <c r="T295" s="98">
        <v>1.1262317390535612</v>
      </c>
      <c r="U295" s="98">
        <v>1.8092204908885567</v>
      </c>
      <c r="V295" s="98">
        <v>1.7588100427403732</v>
      </c>
      <c r="W295" s="98">
        <v>1.4107393723806279</v>
      </c>
      <c r="X295" s="98">
        <v>1.1368511645433002</v>
      </c>
      <c r="Y295" s="98">
        <v>2.8414297406081999</v>
      </c>
      <c r="DA295" s="63" t="s">
        <v>3295</v>
      </c>
    </row>
    <row r="296" spans="1:105" ht="12" customHeight="1" x14ac:dyDescent="0.25">
      <c r="A296" s="121" t="s">
        <v>55</v>
      </c>
      <c r="B296" s="122"/>
      <c r="C296" s="122">
        <v>135.93698369400039</v>
      </c>
      <c r="D296" s="122">
        <v>115.79586064513298</v>
      </c>
      <c r="E296" s="122">
        <v>125.63606384691896</v>
      </c>
      <c r="F296" s="122">
        <v>108.14693244901713</v>
      </c>
      <c r="G296" s="122">
        <v>97.150628445827991</v>
      </c>
      <c r="H296" s="122">
        <v>100.74075774878108</v>
      </c>
      <c r="I296" s="122">
        <v>77.175376178617128</v>
      </c>
      <c r="J296" s="122">
        <v>137.08980656404469</v>
      </c>
      <c r="K296" s="122">
        <v>111.52164979825679</v>
      </c>
      <c r="L296" s="122">
        <v>116.26192107722402</v>
      </c>
      <c r="M296" s="122">
        <v>120.88301648536491</v>
      </c>
      <c r="N296" s="122">
        <v>137.24696603659876</v>
      </c>
      <c r="O296" s="122">
        <v>131.00392376120698</v>
      </c>
      <c r="P296" s="122">
        <v>81.370909618399452</v>
      </c>
      <c r="Q296" s="122">
        <v>60.05203014467557</v>
      </c>
      <c r="R296" s="122">
        <v>46.998495835611735</v>
      </c>
      <c r="S296" s="122">
        <v>69.440643833486675</v>
      </c>
      <c r="T296" s="122">
        <v>65.434513546293829</v>
      </c>
      <c r="U296" s="122">
        <v>77.259944696997863</v>
      </c>
      <c r="V296" s="122">
        <v>55.484992608360649</v>
      </c>
      <c r="W296" s="122">
        <v>38.464957818924653</v>
      </c>
      <c r="X296" s="122">
        <v>56.064760903689702</v>
      </c>
      <c r="Y296" s="122">
        <v>80.986365639181827</v>
      </c>
      <c r="DA296" s="130" t="s">
        <v>3296</v>
      </c>
    </row>
    <row r="297" spans="1:105" ht="12" customHeight="1" x14ac:dyDescent="0.25">
      <c r="A297" s="97" t="s">
        <v>138</v>
      </c>
      <c r="B297" s="98"/>
      <c r="C297" s="98">
        <v>72.206039689977231</v>
      </c>
      <c r="D297" s="98">
        <v>58.868890261596242</v>
      </c>
      <c r="E297" s="98">
        <v>63.238112108971144</v>
      </c>
      <c r="F297" s="98">
        <v>47.974048099400747</v>
      </c>
      <c r="G297" s="98">
        <v>53.62468179708759</v>
      </c>
      <c r="H297" s="98">
        <v>59.980402468921937</v>
      </c>
      <c r="I297" s="98">
        <v>50.813954035624441</v>
      </c>
      <c r="J297" s="98">
        <v>99.353152126089881</v>
      </c>
      <c r="K297" s="98">
        <v>71.885163978863034</v>
      </c>
      <c r="L297" s="98">
        <v>77.358957055077667</v>
      </c>
      <c r="M297" s="98">
        <v>65.972643541014918</v>
      </c>
      <c r="N297" s="98">
        <v>76.625333889892786</v>
      </c>
      <c r="O297" s="98">
        <v>50.63501054096286</v>
      </c>
      <c r="P297" s="98">
        <v>15.332835156378417</v>
      </c>
      <c r="Q297" s="98">
        <v>21.143156005741314</v>
      </c>
      <c r="R297" s="98">
        <v>27.478413898598276</v>
      </c>
      <c r="S297" s="98">
        <v>50.707329756995627</v>
      </c>
      <c r="T297" s="98">
        <v>48.395939669357624</v>
      </c>
      <c r="U297" s="98">
        <v>58.454449803251507</v>
      </c>
      <c r="V297" s="98">
        <v>24.463895720948479</v>
      </c>
      <c r="W297" s="98">
        <v>21.657389026889547</v>
      </c>
      <c r="X297" s="98">
        <v>37.385902948188523</v>
      </c>
      <c r="Y297" s="98">
        <v>66.180555181233331</v>
      </c>
      <c r="DA297" s="63" t="s">
        <v>3297</v>
      </c>
    </row>
    <row r="298" spans="1:105" ht="12" customHeight="1" x14ac:dyDescent="0.25">
      <c r="A298" s="97" t="s">
        <v>137</v>
      </c>
      <c r="B298" s="98"/>
      <c r="C298" s="98">
        <v>0.44247758810486876</v>
      </c>
      <c r="D298" s="98">
        <v>0.16370847073348391</v>
      </c>
      <c r="E298" s="98">
        <v>0.55701736771810584</v>
      </c>
      <c r="F298" s="98">
        <v>1.3934570674065411E-2</v>
      </c>
      <c r="G298" s="98">
        <v>0.43676416330640033</v>
      </c>
      <c r="H298" s="98">
        <v>0.76483961106775022</v>
      </c>
      <c r="I298" s="98">
        <v>8.4153164972178951E-2</v>
      </c>
      <c r="J298" s="98">
        <v>0.83872278432967851</v>
      </c>
      <c r="K298" s="98">
        <v>0.52843875992414879</v>
      </c>
      <c r="L298" s="98">
        <v>0.23639295401634883</v>
      </c>
      <c r="M298" s="98">
        <v>0.37184439144549303</v>
      </c>
      <c r="N298" s="98">
        <v>0.56382845028473294</v>
      </c>
      <c r="O298" s="98">
        <v>0.12090996211331949</v>
      </c>
      <c r="P298" s="98">
        <v>1.1217039639888335</v>
      </c>
      <c r="Q298" s="98">
        <v>0.14728218343255939</v>
      </c>
      <c r="R298" s="98">
        <v>0.21905302149399142</v>
      </c>
      <c r="S298" s="98">
        <v>0.41909736830932343</v>
      </c>
      <c r="T298" s="98">
        <v>0.27425101814476194</v>
      </c>
      <c r="U298" s="98">
        <v>1.3377580483730904</v>
      </c>
      <c r="V298" s="98">
        <v>0.6187395416090703</v>
      </c>
      <c r="W298" s="98">
        <v>4.4206576863099901E-2</v>
      </c>
      <c r="X298" s="98">
        <v>0.11009697681724287</v>
      </c>
      <c r="Y298" s="98">
        <v>0.21409379584281643</v>
      </c>
      <c r="DA298" s="63" t="s">
        <v>3298</v>
      </c>
    </row>
    <row r="299" spans="1:105" ht="12" customHeight="1" x14ac:dyDescent="0.25">
      <c r="A299" s="100" t="s">
        <v>212</v>
      </c>
      <c r="B299" s="101"/>
      <c r="C299" s="101">
        <v>0.23394347863458681</v>
      </c>
      <c r="D299" s="101">
        <v>8.9750220075589346E-2</v>
      </c>
      <c r="E299" s="101">
        <v>0.30034130666267506</v>
      </c>
      <c r="F299" s="101">
        <v>7.5801953373311956E-3</v>
      </c>
      <c r="G299" s="101">
        <v>0.24707585815888217</v>
      </c>
      <c r="H299" s="101">
        <v>0.42424092394584273</v>
      </c>
      <c r="I299" s="101">
        <v>5.4943305027510193E-2</v>
      </c>
      <c r="J299" s="101">
        <v>0.47358214046935393</v>
      </c>
      <c r="K299" s="101">
        <v>0.32279408841053447</v>
      </c>
      <c r="L299" s="101">
        <v>0.13024050010097751</v>
      </c>
      <c r="M299" s="101">
        <v>0.17971018142420006</v>
      </c>
      <c r="N299" s="101">
        <v>0.31202517737784979</v>
      </c>
      <c r="O299" s="101">
        <v>3.2905156330780554E-2</v>
      </c>
      <c r="P299" s="101">
        <v>0.57398289376022815</v>
      </c>
      <c r="Q299" s="101">
        <v>8.0426684823850042E-2</v>
      </c>
      <c r="R299" s="101">
        <v>0.12603662424159137</v>
      </c>
      <c r="S299" s="101">
        <v>0.23396144337912797</v>
      </c>
      <c r="T299" s="101">
        <v>0.13861529322740504</v>
      </c>
      <c r="U299" s="101">
        <v>0.65068117748758647</v>
      </c>
      <c r="V299" s="101">
        <v>0.30360536497207669</v>
      </c>
      <c r="W299" s="101">
        <v>1.6421784171996506E-2</v>
      </c>
      <c r="X299" s="101">
        <v>3.4011057616955317E-2</v>
      </c>
      <c r="Y299" s="101">
        <v>9.703272541461759E-2</v>
      </c>
      <c r="DA299" s="131" t="s">
        <v>3299</v>
      </c>
    </row>
    <row r="300" spans="1:105" ht="12" customHeight="1" x14ac:dyDescent="0.25">
      <c r="A300" s="103" t="s">
        <v>52</v>
      </c>
      <c r="B300" s="104"/>
      <c r="C300" s="104">
        <v>0.20853410947028184</v>
      </c>
      <c r="D300" s="104">
        <v>7.3958250657894561E-2</v>
      </c>
      <c r="E300" s="104">
        <v>0.25667606105543084</v>
      </c>
      <c r="F300" s="104">
        <v>6.3543753367342149E-3</v>
      </c>
      <c r="G300" s="104">
        <v>0.18968830514751811</v>
      </c>
      <c r="H300" s="104">
        <v>0.34059868712190744</v>
      </c>
      <c r="I300" s="104">
        <v>2.9209859944668761E-2</v>
      </c>
      <c r="J300" s="104">
        <v>0.36514064386032469</v>
      </c>
      <c r="K300" s="104">
        <v>0.2056446715136144</v>
      </c>
      <c r="L300" s="104">
        <v>0.10615245391537131</v>
      </c>
      <c r="M300" s="104">
        <v>0.19213421002129297</v>
      </c>
      <c r="N300" s="104">
        <v>0.25180327290688309</v>
      </c>
      <c r="O300" s="104">
        <v>8.8004805782538942E-2</v>
      </c>
      <c r="P300" s="104">
        <v>0.54772107022860528</v>
      </c>
      <c r="Q300" s="104">
        <v>6.685549860870936E-2</v>
      </c>
      <c r="R300" s="104">
        <v>9.3016397252400032E-2</v>
      </c>
      <c r="S300" s="104">
        <v>0.18513592493019554</v>
      </c>
      <c r="T300" s="104">
        <v>0.13563572491735693</v>
      </c>
      <c r="U300" s="104">
        <v>0.68707687088550351</v>
      </c>
      <c r="V300" s="104">
        <v>0.31513417663699372</v>
      </c>
      <c r="W300" s="104">
        <v>2.7784792691103392E-2</v>
      </c>
      <c r="X300" s="104">
        <v>7.6085919200287538E-2</v>
      </c>
      <c r="Y300" s="104">
        <v>0.11706107042819884</v>
      </c>
      <c r="DA300" s="132" t="s">
        <v>3300</v>
      </c>
    </row>
    <row r="301" spans="1:105" ht="12" customHeight="1" x14ac:dyDescent="0.25">
      <c r="A301" s="106" t="s">
        <v>122</v>
      </c>
      <c r="B301" s="101"/>
      <c r="C301" s="101">
        <v>48.870361055296428</v>
      </c>
      <c r="D301" s="101">
        <v>44.227090275938096</v>
      </c>
      <c r="E301" s="101">
        <v>44.067781076502037</v>
      </c>
      <c r="F301" s="101">
        <v>46.683099812005189</v>
      </c>
      <c r="G301" s="101">
        <v>31.487800886889946</v>
      </c>
      <c r="H301" s="101">
        <v>28.105590847647711</v>
      </c>
      <c r="I301" s="101">
        <v>14.400706985327924</v>
      </c>
      <c r="J301" s="101">
        <v>17.994946372600324</v>
      </c>
      <c r="K301" s="101">
        <v>19.421298048069602</v>
      </c>
      <c r="L301" s="101">
        <v>24.554119374042752</v>
      </c>
      <c r="M301" s="101">
        <v>33.861150698655699</v>
      </c>
      <c r="N301" s="101">
        <v>37.599259131618169</v>
      </c>
      <c r="O301" s="101">
        <v>39.624215741589715</v>
      </c>
      <c r="P301" s="101">
        <v>21.701115813740941</v>
      </c>
      <c r="Q301" s="101">
        <v>18.080406414539883</v>
      </c>
      <c r="R301" s="101">
        <v>10.736888524046751</v>
      </c>
      <c r="S301" s="101">
        <v>9.5717089298314892</v>
      </c>
      <c r="T301" s="101">
        <v>9.9999371059852642</v>
      </c>
      <c r="U301" s="101">
        <v>9.8648497929006282</v>
      </c>
      <c r="V301" s="101">
        <v>15.416033052102133</v>
      </c>
      <c r="W301" s="101">
        <v>8.6619621409008758</v>
      </c>
      <c r="X301" s="101">
        <v>7.1027465860719374</v>
      </c>
      <c r="Y301" s="101">
        <v>6.9934878396185818</v>
      </c>
      <c r="DA301" s="131" t="s">
        <v>3301</v>
      </c>
    </row>
    <row r="302" spans="1:105" ht="12" customHeight="1" x14ac:dyDescent="0.25">
      <c r="A302" s="107" t="s">
        <v>121</v>
      </c>
      <c r="B302" s="104"/>
      <c r="C302" s="104">
        <v>14.418105360621821</v>
      </c>
      <c r="D302" s="104">
        <v>12.536171636865166</v>
      </c>
      <c r="E302" s="104">
        <v>17.773153293727688</v>
      </c>
      <c r="F302" s="104">
        <v>13.475849966937146</v>
      </c>
      <c r="G302" s="104">
        <v>11.601381598544044</v>
      </c>
      <c r="H302" s="104">
        <v>11.889924821143691</v>
      </c>
      <c r="I302" s="104">
        <v>11.876561992692588</v>
      </c>
      <c r="J302" s="104">
        <v>18.902985281024776</v>
      </c>
      <c r="K302" s="104">
        <v>19.686749011399993</v>
      </c>
      <c r="L302" s="104">
        <v>14.112451694087225</v>
      </c>
      <c r="M302" s="104">
        <v>20.677377854248824</v>
      </c>
      <c r="N302" s="104">
        <v>22.458544564803059</v>
      </c>
      <c r="O302" s="104">
        <v>40.623787516541093</v>
      </c>
      <c r="P302" s="104">
        <v>43.215254684291232</v>
      </c>
      <c r="Q302" s="104">
        <v>20.681185540961813</v>
      </c>
      <c r="R302" s="104">
        <v>8.5641403914727086</v>
      </c>
      <c r="S302" s="104">
        <v>8.7425077783502232</v>
      </c>
      <c r="T302" s="104">
        <v>6.7643857528061755</v>
      </c>
      <c r="U302" s="104">
        <v>7.6028870524726404</v>
      </c>
      <c r="V302" s="104">
        <v>14.986324293700971</v>
      </c>
      <c r="W302" s="104">
        <v>8.101400074271135</v>
      </c>
      <c r="X302" s="104">
        <v>11.466014392611989</v>
      </c>
      <c r="Y302" s="104">
        <v>7.5982288224870871</v>
      </c>
      <c r="DA302" s="132" t="s">
        <v>3302</v>
      </c>
    </row>
    <row r="303" spans="1:105" ht="12" customHeight="1" x14ac:dyDescent="0.25">
      <c r="A303" s="108" t="s">
        <v>53</v>
      </c>
      <c r="B303" s="98"/>
      <c r="C303" s="98">
        <v>5.2075775542482692</v>
      </c>
      <c r="D303" s="98">
        <v>4.5416637714865269</v>
      </c>
      <c r="E303" s="98">
        <v>6.5518183888743931</v>
      </c>
      <c r="F303" s="98">
        <v>4.5653993331317571</v>
      </c>
      <c r="G303" s="98">
        <v>4.9633786230267241</v>
      </c>
      <c r="H303" s="98">
        <v>5.1600763005167547</v>
      </c>
      <c r="I303" s="98">
        <v>4.7138974880123961</v>
      </c>
      <c r="J303" s="98">
        <v>7.2130489382072795</v>
      </c>
      <c r="K303" s="98">
        <v>7.7903773633394566</v>
      </c>
      <c r="L303" s="98">
        <v>5.0548451223343998</v>
      </c>
      <c r="M303" s="98">
        <v>9.0939366424555796</v>
      </c>
      <c r="N303" s="98">
        <v>9.1470091299677048</v>
      </c>
      <c r="O303" s="98">
        <v>17.818885951883221</v>
      </c>
      <c r="P303" s="98">
        <v>16.437934699122778</v>
      </c>
      <c r="Q303" s="98">
        <v>6.1763796336541645</v>
      </c>
      <c r="R303" s="98">
        <v>1.79096894412339</v>
      </c>
      <c r="S303" s="98">
        <v>2.413379078685185</v>
      </c>
      <c r="T303" s="98">
        <v>1.9249677638320384</v>
      </c>
      <c r="U303" s="98">
        <v>1.7184010480915752</v>
      </c>
      <c r="V303" s="98">
        <v>4.4648085737003891</v>
      </c>
      <c r="W303" s="98">
        <v>1.8686781897646987</v>
      </c>
      <c r="X303" s="98">
        <v>3.2715390555907766</v>
      </c>
      <c r="Y303" s="98">
        <v>1.5652552493175631</v>
      </c>
      <c r="DA303" s="63" t="s">
        <v>3303</v>
      </c>
    </row>
    <row r="304" spans="1:105" ht="12" customHeight="1" x14ac:dyDescent="0.25">
      <c r="A304" s="108" t="s">
        <v>52</v>
      </c>
      <c r="B304" s="98"/>
      <c r="C304" s="98">
        <v>9.2105278063735554</v>
      </c>
      <c r="D304" s="98">
        <v>7.9945078653786377</v>
      </c>
      <c r="E304" s="98">
        <v>11.221334904853293</v>
      </c>
      <c r="F304" s="98">
        <v>8.9104506338053877</v>
      </c>
      <c r="G304" s="98">
        <v>6.6380029755173178</v>
      </c>
      <c r="H304" s="98">
        <v>6.7298485206269341</v>
      </c>
      <c r="I304" s="98">
        <v>7.1626645046801922</v>
      </c>
      <c r="J304" s="98">
        <v>11.689936342817502</v>
      </c>
      <c r="K304" s="98">
        <v>11.896371648060542</v>
      </c>
      <c r="L304" s="98">
        <v>9.0576065717528209</v>
      </c>
      <c r="M304" s="98">
        <v>11.583441211793239</v>
      </c>
      <c r="N304" s="98">
        <v>13.311535434835358</v>
      </c>
      <c r="O304" s="98">
        <v>22.804901564657875</v>
      </c>
      <c r="P304" s="98">
        <v>26.77731998516845</v>
      </c>
      <c r="Q304" s="98">
        <v>14.504805907307651</v>
      </c>
      <c r="R304" s="98">
        <v>6.7731714473493163</v>
      </c>
      <c r="S304" s="98">
        <v>6.3291286996650404</v>
      </c>
      <c r="T304" s="98">
        <v>4.8394179889741373</v>
      </c>
      <c r="U304" s="98">
        <v>5.8844860043810661</v>
      </c>
      <c r="V304" s="98">
        <v>10.521515720000579</v>
      </c>
      <c r="W304" s="98">
        <v>6.2327218845064349</v>
      </c>
      <c r="X304" s="98">
        <v>8.1944753370212133</v>
      </c>
      <c r="Y304" s="98">
        <v>6.0329735731695253</v>
      </c>
      <c r="DA304" s="63" t="s">
        <v>3304</v>
      </c>
    </row>
    <row r="305" spans="1:105" ht="12" customHeight="1" x14ac:dyDescent="0.25">
      <c r="A305" s="121" t="s">
        <v>54</v>
      </c>
      <c r="B305" s="122"/>
      <c r="C305" s="122">
        <v>49.878282551557618</v>
      </c>
      <c r="D305" s="122">
        <v>42.797737891878462</v>
      </c>
      <c r="E305" s="122">
        <v>47.649643580812054</v>
      </c>
      <c r="F305" s="122">
        <v>43.554215635570685</v>
      </c>
      <c r="G305" s="122">
        <v>35.85989148475624</v>
      </c>
      <c r="H305" s="122">
        <v>36.050047731894992</v>
      </c>
      <c r="I305" s="122">
        <v>30.574180280308841</v>
      </c>
      <c r="J305" s="122">
        <v>46.668902688723648</v>
      </c>
      <c r="K305" s="122">
        <v>39.025306102536682</v>
      </c>
      <c r="L305" s="122">
        <v>41.437780767916209</v>
      </c>
      <c r="M305" s="122">
        <v>40.446750417342528</v>
      </c>
      <c r="N305" s="122">
        <v>47.780427868771206</v>
      </c>
      <c r="O305" s="122">
        <v>50.506347687303986</v>
      </c>
      <c r="P305" s="122">
        <v>32.739488983563611</v>
      </c>
      <c r="Q305" s="122">
        <v>24.475852623500909</v>
      </c>
      <c r="R305" s="122">
        <v>16.358746872645018</v>
      </c>
      <c r="S305" s="122">
        <v>23.108625417634727</v>
      </c>
      <c r="T305" s="122">
        <v>21.846902367973357</v>
      </c>
      <c r="U305" s="122">
        <v>25.118679865940017</v>
      </c>
      <c r="V305" s="122">
        <v>20.382985794754735</v>
      </c>
      <c r="W305" s="122">
        <v>15.693863587948936</v>
      </c>
      <c r="X305" s="122">
        <v>20.726302543988666</v>
      </c>
      <c r="Y305" s="122">
        <v>27.459667147037031</v>
      </c>
      <c r="DA305" s="130" t="s">
        <v>3305</v>
      </c>
    </row>
    <row r="306" spans="1:105" ht="12" customHeight="1" x14ac:dyDescent="0.25">
      <c r="A306" s="97" t="s">
        <v>50</v>
      </c>
      <c r="B306" s="98"/>
      <c r="C306" s="98">
        <v>8.9776939453067701</v>
      </c>
      <c r="D306" s="98">
        <v>7.9439610423139024</v>
      </c>
      <c r="E306" s="98">
        <v>9.5477678073630887</v>
      </c>
      <c r="F306" s="98">
        <v>9.0219148632102844</v>
      </c>
      <c r="G306" s="98">
        <v>6.7957886825753269</v>
      </c>
      <c r="H306" s="98">
        <v>5.0087177017916655</v>
      </c>
      <c r="I306" s="98">
        <v>5.549120049996092</v>
      </c>
      <c r="J306" s="98">
        <v>7.3437345912420344</v>
      </c>
      <c r="K306" s="98">
        <v>8.131209696430588</v>
      </c>
      <c r="L306" s="98">
        <v>7.7653997570988036</v>
      </c>
      <c r="M306" s="98">
        <v>8.1300431967450724</v>
      </c>
      <c r="N306" s="98">
        <v>7.9594936891704897</v>
      </c>
      <c r="O306" s="98">
        <v>8.7511806650134147</v>
      </c>
      <c r="P306" s="98">
        <v>4.0222766056616077</v>
      </c>
      <c r="Q306" s="98">
        <v>4.200005048078828</v>
      </c>
      <c r="R306" s="98">
        <v>2.819339278500113</v>
      </c>
      <c r="S306" s="98">
        <v>3.3320080751114665</v>
      </c>
      <c r="T306" s="98">
        <v>3.2615278373420189</v>
      </c>
      <c r="U306" s="98">
        <v>4.2446750144818406</v>
      </c>
      <c r="V306" s="98">
        <v>4.0683543211963382</v>
      </c>
      <c r="W306" s="98">
        <v>2.7400483205094135</v>
      </c>
      <c r="X306" s="98">
        <v>2.3916230849876916</v>
      </c>
      <c r="Y306" s="98">
        <v>2.6219926956942885</v>
      </c>
      <c r="DA306" s="63" t="s">
        <v>3306</v>
      </c>
    </row>
    <row r="307" spans="1:105" ht="12" customHeight="1" x14ac:dyDescent="0.25">
      <c r="A307" s="109" t="s">
        <v>120</v>
      </c>
      <c r="B307" s="33"/>
      <c r="C307" s="33">
        <v>40.900588606250849</v>
      </c>
      <c r="D307" s="33">
        <v>34.853776849564568</v>
      </c>
      <c r="E307" s="33">
        <v>38.101875773448967</v>
      </c>
      <c r="F307" s="33">
        <v>34.532300772360401</v>
      </c>
      <c r="G307" s="33">
        <v>29.064102802180916</v>
      </c>
      <c r="H307" s="33">
        <v>31.041330030103328</v>
      </c>
      <c r="I307" s="33">
        <v>25.025060230312747</v>
      </c>
      <c r="J307" s="33">
        <v>39.325168097481601</v>
      </c>
      <c r="K307" s="33">
        <v>30.894096406106094</v>
      </c>
      <c r="L307" s="33">
        <v>33.672381010817411</v>
      </c>
      <c r="M307" s="33">
        <v>32.316707220597451</v>
      </c>
      <c r="N307" s="33">
        <v>39.820934179600712</v>
      </c>
      <c r="O307" s="33">
        <v>41.755167022290557</v>
      </c>
      <c r="P307" s="33">
        <v>28.717212377902001</v>
      </c>
      <c r="Q307" s="33">
        <v>20.27584757542208</v>
      </c>
      <c r="R307" s="33">
        <v>13.539407594144903</v>
      </c>
      <c r="S307" s="33">
        <v>19.776617342523259</v>
      </c>
      <c r="T307" s="33">
        <v>18.585374530631341</v>
      </c>
      <c r="U307" s="33">
        <v>20.874004851458178</v>
      </c>
      <c r="V307" s="33">
        <v>16.314631473558389</v>
      </c>
      <c r="W307" s="33">
        <v>12.953815267439522</v>
      </c>
      <c r="X307" s="33">
        <v>18.334679459000974</v>
      </c>
      <c r="Y307" s="33">
        <v>24.837674451342753</v>
      </c>
      <c r="DA307" s="60" t="s">
        <v>3307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732.49274649523124</v>
      </c>
      <c r="D309" s="117">
        <f t="shared" si="136"/>
        <v>571.84949195525371</v>
      </c>
      <c r="E309" s="117">
        <f t="shared" si="136"/>
        <v>660.37899717391269</v>
      </c>
      <c r="F309" s="117">
        <f t="shared" si="136"/>
        <v>566.0020580180261</v>
      </c>
      <c r="G309" s="117">
        <f t="shared" si="136"/>
        <v>497.88356469774084</v>
      </c>
      <c r="H309" s="117">
        <f t="shared" si="136"/>
        <v>481.16490135590459</v>
      </c>
      <c r="I309" s="117">
        <f t="shared" si="136"/>
        <v>340.4852619037178</v>
      </c>
      <c r="J309" s="117">
        <f t="shared" si="136"/>
        <v>587.6303178442422</v>
      </c>
      <c r="K309" s="117">
        <f t="shared" si="136"/>
        <v>503.24787601970502</v>
      </c>
      <c r="L309" s="117">
        <f t="shared" si="136"/>
        <v>543.28400093509504</v>
      </c>
      <c r="M309" s="117">
        <f t="shared" si="136"/>
        <v>525.03152143102784</v>
      </c>
      <c r="N309" s="117">
        <f t="shared" si="136"/>
        <v>637.5431646540203</v>
      </c>
      <c r="O309" s="117">
        <f t="shared" si="136"/>
        <v>686.21173285429199</v>
      </c>
      <c r="P309" s="117">
        <f t="shared" si="136"/>
        <v>383.95924468971282</v>
      </c>
      <c r="Q309" s="117">
        <f t="shared" si="136"/>
        <v>283.77530851696616</v>
      </c>
      <c r="R309" s="117">
        <f t="shared" ref="R309:V309" si="137">R310+R313+R315+R324</f>
        <v>198.83107230403894</v>
      </c>
      <c r="S309" s="117">
        <f t="shared" si="137"/>
        <v>275.92622560194968</v>
      </c>
      <c r="T309" s="117">
        <f t="shared" si="137"/>
        <v>255.31040859774197</v>
      </c>
      <c r="U309" s="117">
        <f t="shared" si="137"/>
        <v>296.03800526301006</v>
      </c>
      <c r="V309" s="117">
        <f t="shared" si="137"/>
        <v>238.00547395273816</v>
      </c>
      <c r="W309" s="117">
        <f t="shared" ref="W309:Y309" si="138">W310+W313+W315+W324</f>
        <v>146.96966354026492</v>
      </c>
      <c r="X309" s="117">
        <f t="shared" si="138"/>
        <v>173.01991262172294</v>
      </c>
      <c r="Y309" s="117">
        <f t="shared" si="138"/>
        <v>218.37520342343777</v>
      </c>
      <c r="DA309" s="129" t="s">
        <v>3458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600.39722851635815</v>
      </c>
      <c r="D310" s="122">
        <f t="shared" si="139"/>
        <v>460.34584256654909</v>
      </c>
      <c r="E310" s="122">
        <f t="shared" si="139"/>
        <v>530.89993726128068</v>
      </c>
      <c r="F310" s="122">
        <f t="shared" si="139"/>
        <v>452.43551770256545</v>
      </c>
      <c r="G310" s="122">
        <f t="shared" si="139"/>
        <v>397.70205525192159</v>
      </c>
      <c r="H310" s="122">
        <f t="shared" si="139"/>
        <v>376.46324337662492</v>
      </c>
      <c r="I310" s="122">
        <f t="shared" si="139"/>
        <v>258.46756604281097</v>
      </c>
      <c r="J310" s="122">
        <f t="shared" si="139"/>
        <v>453.36093518401606</v>
      </c>
      <c r="K310" s="122">
        <f t="shared" si="139"/>
        <v>389.46872897287261</v>
      </c>
      <c r="L310" s="122">
        <f t="shared" si="139"/>
        <v>423.12038312079619</v>
      </c>
      <c r="M310" s="122">
        <f t="shared" si="139"/>
        <v>401.01390207886232</v>
      </c>
      <c r="N310" s="122">
        <f t="shared" si="139"/>
        <v>485.41497333743149</v>
      </c>
      <c r="O310" s="122">
        <f t="shared" si="139"/>
        <v>538.1971688631171</v>
      </c>
      <c r="P310" s="122">
        <f t="shared" si="139"/>
        <v>287.62952497215701</v>
      </c>
      <c r="Q310" s="122">
        <f t="shared" si="139"/>
        <v>215.53327570386122</v>
      </c>
      <c r="R310" s="122">
        <f t="shared" ref="R310:V310" si="140">SUM(R311:R312)</f>
        <v>145.54042470454556</v>
      </c>
      <c r="S310" s="122">
        <f t="shared" si="140"/>
        <v>195.42624399024947</v>
      </c>
      <c r="T310" s="122">
        <f t="shared" si="140"/>
        <v>181.00132167954462</v>
      </c>
      <c r="U310" s="122">
        <f t="shared" si="140"/>
        <v>205.59200258511046</v>
      </c>
      <c r="V310" s="122">
        <f t="shared" si="140"/>
        <v>167.87553280110816</v>
      </c>
      <c r="W310" s="122">
        <f t="shared" ref="W310:Y310" si="141">SUM(W311:W312)</f>
        <v>96.194227602057779</v>
      </c>
      <c r="X310" s="122">
        <f t="shared" si="141"/>
        <v>102.54074751833839</v>
      </c>
      <c r="Y310" s="122">
        <f t="shared" si="141"/>
        <v>114.53358792352948</v>
      </c>
      <c r="DA310" s="130" t="s">
        <v>3459</v>
      </c>
    </row>
    <row r="311" spans="1:105" ht="12" customHeight="1" x14ac:dyDescent="0.25">
      <c r="A311" s="97" t="s">
        <v>212</v>
      </c>
      <c r="B311" s="98"/>
      <c r="C311" s="98">
        <v>586.36044917253764</v>
      </c>
      <c r="D311" s="98">
        <v>449.78142509783254</v>
      </c>
      <c r="E311" s="98">
        <v>519.17571468692108</v>
      </c>
      <c r="F311" s="98">
        <v>442.78047020812159</v>
      </c>
      <c r="G311" s="98">
        <v>389.15611782782508</v>
      </c>
      <c r="H311" s="98">
        <v>368.43891493015019</v>
      </c>
      <c r="I311" s="98">
        <v>253.08065044455515</v>
      </c>
      <c r="J311" s="98">
        <v>443.96662459657546</v>
      </c>
      <c r="K311" s="98">
        <v>381.54783461599652</v>
      </c>
      <c r="L311" s="98">
        <v>414.60321791597289</v>
      </c>
      <c r="M311" s="98">
        <v>393.05359973941313</v>
      </c>
      <c r="N311" s="98">
        <v>475.94747692403536</v>
      </c>
      <c r="O311" s="98">
        <v>527.69901599611057</v>
      </c>
      <c r="P311" s="98">
        <v>282.08830749059825</v>
      </c>
      <c r="Q311" s="98">
        <v>211.51874864300751</v>
      </c>
      <c r="R311" s="98">
        <v>142.78016016841499</v>
      </c>
      <c r="S311" s="98">
        <v>191.70443484502374</v>
      </c>
      <c r="T311" s="98">
        <v>177.56305986070328</v>
      </c>
      <c r="U311" s="98">
        <v>201.74358567964066</v>
      </c>
      <c r="V311" s="98">
        <v>164.79795718319454</v>
      </c>
      <c r="W311" s="98">
        <v>94.430724031343658</v>
      </c>
      <c r="X311" s="98">
        <v>100.69190593552592</v>
      </c>
      <c r="Y311" s="98">
        <v>112.44851583726752</v>
      </c>
      <c r="DA311" s="63" t="s">
        <v>3460</v>
      </c>
    </row>
    <row r="312" spans="1:105" ht="12" customHeight="1" x14ac:dyDescent="0.25">
      <c r="A312" s="97" t="s">
        <v>53</v>
      </c>
      <c r="B312" s="98"/>
      <c r="C312" s="98">
        <v>14.036779343820456</v>
      </c>
      <c r="D312" s="98">
        <v>10.564417468716556</v>
      </c>
      <c r="E312" s="98">
        <v>11.724222574359606</v>
      </c>
      <c r="F312" s="98">
        <v>9.6550474944438349</v>
      </c>
      <c r="G312" s="98">
        <v>8.5459374240964845</v>
      </c>
      <c r="H312" s="98">
        <v>8.0243284464747298</v>
      </c>
      <c r="I312" s="98">
        <v>5.386915598255853</v>
      </c>
      <c r="J312" s="98">
        <v>9.3943105874406037</v>
      </c>
      <c r="K312" s="98">
        <v>7.9208943568760795</v>
      </c>
      <c r="L312" s="98">
        <v>8.5171652048232787</v>
      </c>
      <c r="M312" s="98">
        <v>7.9603023394491625</v>
      </c>
      <c r="N312" s="98">
        <v>9.467496413396141</v>
      </c>
      <c r="O312" s="98">
        <v>10.498152867006528</v>
      </c>
      <c r="P312" s="98">
        <v>5.5412174815587809</v>
      </c>
      <c r="Q312" s="98">
        <v>4.0145270608537098</v>
      </c>
      <c r="R312" s="98">
        <v>2.7602645361305558</v>
      </c>
      <c r="S312" s="98">
        <v>3.7218091452257411</v>
      </c>
      <c r="T312" s="98">
        <v>3.4382618188413261</v>
      </c>
      <c r="U312" s="98">
        <v>3.8484169054698079</v>
      </c>
      <c r="V312" s="98">
        <v>3.0775756179136318</v>
      </c>
      <c r="W312" s="98">
        <v>1.7635035707141167</v>
      </c>
      <c r="X312" s="98">
        <v>1.8488415828124642</v>
      </c>
      <c r="Y312" s="98">
        <v>2.0850720862619565</v>
      </c>
      <c r="DA312" s="63" t="s">
        <v>3461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5.2997232923324074</v>
      </c>
      <c r="D313" s="122">
        <f t="shared" si="142"/>
        <v>3.5408686352298933</v>
      </c>
      <c r="E313" s="122">
        <f t="shared" si="142"/>
        <v>10.748997443456243</v>
      </c>
      <c r="F313" s="122">
        <f t="shared" si="142"/>
        <v>9.1497350869851477</v>
      </c>
      <c r="G313" s="122">
        <f t="shared" si="142"/>
        <v>8.9398661703738664</v>
      </c>
      <c r="H313" s="122">
        <f t="shared" si="142"/>
        <v>9.2905650968632028</v>
      </c>
      <c r="I313" s="122">
        <f t="shared" si="142"/>
        <v>8.2614481112785167</v>
      </c>
      <c r="J313" s="122">
        <f t="shared" si="142"/>
        <v>8.8607087941023313</v>
      </c>
      <c r="K313" s="122">
        <f t="shared" si="142"/>
        <v>10.370587653505527</v>
      </c>
      <c r="L313" s="122">
        <f t="shared" si="142"/>
        <v>11.156624632840424</v>
      </c>
      <c r="M313" s="122">
        <f t="shared" si="142"/>
        <v>10.112762518634741</v>
      </c>
      <c r="N313" s="122">
        <f t="shared" si="142"/>
        <v>18.356527563878359</v>
      </c>
      <c r="O313" s="122">
        <f t="shared" si="142"/>
        <v>10.981748958452647</v>
      </c>
      <c r="P313" s="122">
        <f t="shared" si="142"/>
        <v>3.923849422196255</v>
      </c>
      <c r="Q313" s="122">
        <f t="shared" si="142"/>
        <v>1.6122904914714349</v>
      </c>
      <c r="R313" s="122">
        <f t="shared" si="142"/>
        <v>4.1738944360496752</v>
      </c>
      <c r="S313" s="122">
        <f t="shared" si="142"/>
        <v>7.3980299591714038</v>
      </c>
      <c r="T313" s="122">
        <f t="shared" si="142"/>
        <v>4.3563964944891964</v>
      </c>
      <c r="U313" s="122">
        <f t="shared" si="142"/>
        <v>7.0924488460554995</v>
      </c>
      <c r="V313" s="122">
        <f t="shared" si="142"/>
        <v>6.9832662429860655</v>
      </c>
      <c r="W313" s="122">
        <f t="shared" si="142"/>
        <v>5.7198136945607683</v>
      </c>
      <c r="X313" s="122">
        <f t="shared" si="142"/>
        <v>4.7978795050581207</v>
      </c>
      <c r="Y313" s="122">
        <f t="shared" si="142"/>
        <v>12.00531720285837</v>
      </c>
      <c r="DA313" s="130" t="s">
        <v>3462</v>
      </c>
    </row>
    <row r="314" spans="1:105" ht="12" customHeight="1" x14ac:dyDescent="0.25">
      <c r="A314" s="97" t="s">
        <v>53</v>
      </c>
      <c r="B314" s="98"/>
      <c r="C314" s="98">
        <v>5.2997232923324074</v>
      </c>
      <c r="D314" s="98">
        <v>3.5408686352298933</v>
      </c>
      <c r="E314" s="98">
        <v>10.748997443456243</v>
      </c>
      <c r="F314" s="98">
        <v>9.1497350869851477</v>
      </c>
      <c r="G314" s="98">
        <v>8.9398661703738664</v>
      </c>
      <c r="H314" s="98">
        <v>9.2905650968632028</v>
      </c>
      <c r="I314" s="98">
        <v>8.2614481112785167</v>
      </c>
      <c r="J314" s="98">
        <v>8.8607087941023313</v>
      </c>
      <c r="K314" s="98">
        <v>10.370587653505527</v>
      </c>
      <c r="L314" s="98">
        <v>11.156624632840424</v>
      </c>
      <c r="M314" s="98">
        <v>10.112762518634741</v>
      </c>
      <c r="N314" s="98">
        <v>18.356527563878359</v>
      </c>
      <c r="O314" s="98">
        <v>10.981748958452647</v>
      </c>
      <c r="P314" s="98">
        <v>3.923849422196255</v>
      </c>
      <c r="Q314" s="98">
        <v>1.6122904914714349</v>
      </c>
      <c r="R314" s="98">
        <v>4.1738944360496752</v>
      </c>
      <c r="S314" s="98">
        <v>7.3980299591714038</v>
      </c>
      <c r="T314" s="98">
        <v>4.3563964944891964</v>
      </c>
      <c r="U314" s="98">
        <v>7.0924488460554995</v>
      </c>
      <c r="V314" s="98">
        <v>6.9832662429860655</v>
      </c>
      <c r="W314" s="98">
        <v>5.7198136945607683</v>
      </c>
      <c r="X314" s="98">
        <v>4.7978795050581207</v>
      </c>
      <c r="Y314" s="98">
        <v>12.00531720285837</v>
      </c>
      <c r="DA314" s="63" t="s">
        <v>3463</v>
      </c>
    </row>
    <row r="315" spans="1:105" ht="12" customHeight="1" x14ac:dyDescent="0.25">
      <c r="A315" s="121" t="s">
        <v>55</v>
      </c>
      <c r="B315" s="122"/>
      <c r="C315" s="122">
        <v>89.995419084674879</v>
      </c>
      <c r="D315" s="122">
        <v>76.564668382660912</v>
      </c>
      <c r="E315" s="122">
        <v>83.877218030710139</v>
      </c>
      <c r="F315" s="122">
        <v>72.629554757562275</v>
      </c>
      <c r="G315" s="122">
        <v>64.787526117299947</v>
      </c>
      <c r="H315" s="122">
        <v>68.318837538406328</v>
      </c>
      <c r="I315" s="122">
        <v>51.101514043950829</v>
      </c>
      <c r="J315" s="122">
        <v>90.575005549971067</v>
      </c>
      <c r="K315" s="122">
        <v>74.584801377390022</v>
      </c>
      <c r="L315" s="122">
        <v>78.124781080165292</v>
      </c>
      <c r="M315" s="122">
        <v>83.712801492978087</v>
      </c>
      <c r="N315" s="122">
        <v>97.660763966788224</v>
      </c>
      <c r="O315" s="122">
        <v>98.783415165704398</v>
      </c>
      <c r="P315" s="122">
        <v>67.260249402443179</v>
      </c>
      <c r="Q315" s="122">
        <v>47.956546208082102</v>
      </c>
      <c r="R315" s="122">
        <v>36.425803826484653</v>
      </c>
      <c r="S315" s="122">
        <v>54.617791504151285</v>
      </c>
      <c r="T315" s="122">
        <v>52.17193859714412</v>
      </c>
      <c r="U315" s="122">
        <v>62.709715835448876</v>
      </c>
      <c r="V315" s="122">
        <v>46.378952129132038</v>
      </c>
      <c r="W315" s="122">
        <v>31.911121326661739</v>
      </c>
      <c r="X315" s="122">
        <v>47.838884899539131</v>
      </c>
      <c r="Y315" s="122">
        <v>67.872869208993123</v>
      </c>
      <c r="DA315" s="130" t="s">
        <v>3464</v>
      </c>
    </row>
    <row r="316" spans="1:105" ht="12" customHeight="1" x14ac:dyDescent="0.25">
      <c r="A316" s="97" t="s">
        <v>138</v>
      </c>
      <c r="B316" s="98"/>
      <c r="C316" s="98">
        <v>43.603502172930469</v>
      </c>
      <c r="D316" s="98">
        <v>35.352130204475394</v>
      </c>
      <c r="E316" s="98">
        <v>38.061938389082101</v>
      </c>
      <c r="F316" s="98">
        <v>29.208625523815456</v>
      </c>
      <c r="G316" s="98">
        <v>32.667644554067991</v>
      </c>
      <c r="H316" s="98">
        <v>37.359317660530429</v>
      </c>
      <c r="I316" s="98">
        <v>30.696876487631258</v>
      </c>
      <c r="J316" s="98">
        <v>60.780334722382712</v>
      </c>
      <c r="K316" s="98">
        <v>43.652313095931881</v>
      </c>
      <c r="L316" s="98">
        <v>48.273629740982322</v>
      </c>
      <c r="M316" s="98">
        <v>41.449726200178077</v>
      </c>
      <c r="N316" s="98">
        <v>49.660548260336654</v>
      </c>
      <c r="O316" s="98">
        <v>32.965244340781076</v>
      </c>
      <c r="P316" s="98">
        <v>10.670052832329558</v>
      </c>
      <c r="Q316" s="98">
        <v>15.155430012731316</v>
      </c>
      <c r="R316" s="98">
        <v>20.287124401709303</v>
      </c>
      <c r="S316" s="98">
        <v>39.04525799924879</v>
      </c>
      <c r="T316" s="98">
        <v>38.103845037426986</v>
      </c>
      <c r="U316" s="98">
        <v>46.848744801133094</v>
      </c>
      <c r="V316" s="98">
        <v>19.316639297836765</v>
      </c>
      <c r="W316" s="98">
        <v>17.413009246414425</v>
      </c>
      <c r="X316" s="98">
        <v>30.862985346250873</v>
      </c>
      <c r="Y316" s="98">
        <v>54.720003404626986</v>
      </c>
      <c r="DA316" s="63" t="s">
        <v>3465</v>
      </c>
    </row>
    <row r="317" spans="1:105" ht="12" customHeight="1" x14ac:dyDescent="0.25">
      <c r="A317" s="97" t="s">
        <v>137</v>
      </c>
      <c r="B317" s="98"/>
      <c r="C317" s="98">
        <v>0.35490269639455396</v>
      </c>
      <c r="D317" s="98">
        <v>0.12983738603877945</v>
      </c>
      <c r="E317" s="98">
        <v>0.44576416536111785</v>
      </c>
      <c r="F317" s="98">
        <v>1.0743082223237164E-2</v>
      </c>
      <c r="G317" s="98">
        <v>0.34575814636663799</v>
      </c>
      <c r="H317" s="98">
        <v>0.61110498086572707</v>
      </c>
      <c r="I317" s="98">
        <v>5.9763118972025617E-2</v>
      </c>
      <c r="J317" s="98">
        <v>0.65969543280890841</v>
      </c>
      <c r="K317" s="98">
        <v>0.40161222609503733</v>
      </c>
      <c r="L317" s="98">
        <v>0.18036892334134191</v>
      </c>
      <c r="M317" s="98">
        <v>0.30650316027711827</v>
      </c>
      <c r="N317" s="98">
        <v>0.46238220176067035</v>
      </c>
      <c r="O317" s="98">
        <v>0.10841178510997176</v>
      </c>
      <c r="P317" s="98">
        <v>0.96908788648949462</v>
      </c>
      <c r="Q317" s="98">
        <v>0.12313765408026908</v>
      </c>
      <c r="R317" s="98">
        <v>0.18729835503968795</v>
      </c>
      <c r="S317" s="98">
        <v>0.36796527945185276</v>
      </c>
      <c r="T317" s="98">
        <v>0.24443172313764414</v>
      </c>
      <c r="U317" s="98">
        <v>1.2196656108873802</v>
      </c>
      <c r="V317" s="98">
        <v>0.56321463616050538</v>
      </c>
      <c r="W317" s="98">
        <v>4.0548184013065085E-2</v>
      </c>
      <c r="X317" s="98">
        <v>0.10199183238035894</v>
      </c>
      <c r="Y317" s="98">
        <v>0.19347915183862713</v>
      </c>
      <c r="DA317" s="63" t="s">
        <v>3466</v>
      </c>
    </row>
    <row r="318" spans="1:105" ht="12" customHeight="1" x14ac:dyDescent="0.25">
      <c r="A318" s="100" t="s">
        <v>212</v>
      </c>
      <c r="B318" s="101"/>
      <c r="C318" s="101">
        <v>0.14636858692427202</v>
      </c>
      <c r="D318" s="101">
        <v>5.5879135380884896E-2</v>
      </c>
      <c r="E318" s="101">
        <v>0.18908810430568707</v>
      </c>
      <c r="F318" s="101">
        <v>4.3887068865029475E-3</v>
      </c>
      <c r="G318" s="101">
        <v>0.15606984121911988</v>
      </c>
      <c r="H318" s="101">
        <v>0.27050629374381957</v>
      </c>
      <c r="I318" s="101">
        <v>3.0553259027356859E-2</v>
      </c>
      <c r="J318" s="101">
        <v>0.29455478894858383</v>
      </c>
      <c r="K318" s="101">
        <v>0.19596755458142284</v>
      </c>
      <c r="L318" s="101">
        <v>7.4216469425970585E-2</v>
      </c>
      <c r="M318" s="101">
        <v>0.1143689502558254</v>
      </c>
      <c r="N318" s="101">
        <v>0.21057892885378732</v>
      </c>
      <c r="O318" s="101">
        <v>2.0406979327432826E-2</v>
      </c>
      <c r="P318" s="101">
        <v>0.4213668162608894</v>
      </c>
      <c r="Q318" s="101">
        <v>5.6282155471559715E-2</v>
      </c>
      <c r="R318" s="101">
        <v>9.4281957787287929E-2</v>
      </c>
      <c r="S318" s="101">
        <v>0.18282935452165724</v>
      </c>
      <c r="T318" s="101">
        <v>0.10879599822028722</v>
      </c>
      <c r="U318" s="101">
        <v>0.5325887400018765</v>
      </c>
      <c r="V318" s="101">
        <v>0.24808045952351188</v>
      </c>
      <c r="W318" s="101">
        <v>1.2763391321961689E-2</v>
      </c>
      <c r="X318" s="101">
        <v>2.5905913180071415E-2</v>
      </c>
      <c r="Y318" s="101">
        <v>7.641808141042826E-2</v>
      </c>
      <c r="DA318" s="131" t="s">
        <v>3467</v>
      </c>
    </row>
    <row r="319" spans="1:105" ht="12" customHeight="1" x14ac:dyDescent="0.25">
      <c r="A319" s="103" t="s">
        <v>52</v>
      </c>
      <c r="B319" s="104"/>
      <c r="C319" s="104">
        <v>0.20853410947028184</v>
      </c>
      <c r="D319" s="104">
        <v>7.3958250657894561E-2</v>
      </c>
      <c r="E319" s="104">
        <v>0.25667606105543084</v>
      </c>
      <c r="F319" s="104">
        <v>6.3543753367342149E-3</v>
      </c>
      <c r="G319" s="104">
        <v>0.18968830514751811</v>
      </c>
      <c r="H319" s="104">
        <v>0.34059868712190744</v>
      </c>
      <c r="I319" s="104">
        <v>2.9209859944668761E-2</v>
      </c>
      <c r="J319" s="104">
        <v>0.36514064386032469</v>
      </c>
      <c r="K319" s="104">
        <v>0.2056446715136144</v>
      </c>
      <c r="L319" s="104">
        <v>0.10615245391537131</v>
      </c>
      <c r="M319" s="104">
        <v>0.19213421002129297</v>
      </c>
      <c r="N319" s="104">
        <v>0.25180327290688309</v>
      </c>
      <c r="O319" s="104">
        <v>8.8004805782538942E-2</v>
      </c>
      <c r="P319" s="104">
        <v>0.54772107022860528</v>
      </c>
      <c r="Q319" s="104">
        <v>6.685549860870936E-2</v>
      </c>
      <c r="R319" s="104">
        <v>9.3016397252400032E-2</v>
      </c>
      <c r="S319" s="104">
        <v>0.18513592493019554</v>
      </c>
      <c r="T319" s="104">
        <v>0.13563572491735693</v>
      </c>
      <c r="U319" s="104">
        <v>0.68707687088550351</v>
      </c>
      <c r="V319" s="104">
        <v>0.31513417663699372</v>
      </c>
      <c r="W319" s="104">
        <v>2.7784792691103392E-2</v>
      </c>
      <c r="X319" s="104">
        <v>7.6085919200287538E-2</v>
      </c>
      <c r="Y319" s="104">
        <v>0.11706107042819884</v>
      </c>
      <c r="DA319" s="132" t="s">
        <v>3468</v>
      </c>
    </row>
    <row r="320" spans="1:105" ht="12" customHeight="1" x14ac:dyDescent="0.25">
      <c r="A320" s="106" t="s">
        <v>122</v>
      </c>
      <c r="B320" s="101"/>
      <c r="C320" s="101">
        <v>33.287187625935275</v>
      </c>
      <c r="D320" s="101">
        <v>30.02054683785909</v>
      </c>
      <c r="E320" s="101">
        <v>29.62824549781341</v>
      </c>
      <c r="F320" s="101">
        <v>31.517737382316088</v>
      </c>
      <c r="G320" s="101">
        <v>21.755314799618958</v>
      </c>
      <c r="H320" s="101">
        <v>19.939800638582796</v>
      </c>
      <c r="I320" s="101">
        <v>10.031367221377804</v>
      </c>
      <c r="J320" s="101">
        <v>12.6620779245075</v>
      </c>
      <c r="K320" s="101">
        <v>13.234886145687952</v>
      </c>
      <c r="L320" s="101">
        <v>17.14779715825965</v>
      </c>
      <c r="M320" s="101">
        <v>23.546839521879271</v>
      </c>
      <c r="N320" s="101">
        <v>27.213993977171587</v>
      </c>
      <c r="O320" s="101">
        <v>28.807807818009962</v>
      </c>
      <c r="P320" s="101">
        <v>15.703698519964565</v>
      </c>
      <c r="Q320" s="101">
        <v>13.144731552064805</v>
      </c>
      <c r="R320" s="101">
        <v>7.8673651062317562</v>
      </c>
      <c r="S320" s="101">
        <v>7.0987425891860587</v>
      </c>
      <c r="T320" s="101">
        <v>7.5393554820927369</v>
      </c>
      <c r="U320" s="101">
        <v>7.4610326661601762</v>
      </c>
      <c r="V320" s="101">
        <v>12.278026064978635</v>
      </c>
      <c r="W320" s="101">
        <v>6.7382490123117256</v>
      </c>
      <c r="X320" s="101">
        <v>5.895697752138326</v>
      </c>
      <c r="Y320" s="101">
        <v>5.6463000856526886</v>
      </c>
      <c r="DA320" s="131" t="s">
        <v>3469</v>
      </c>
    </row>
    <row r="321" spans="1:105" ht="12" customHeight="1" x14ac:dyDescent="0.25">
      <c r="A321" s="107" t="s">
        <v>121</v>
      </c>
      <c r="B321" s="104"/>
      <c r="C321" s="104">
        <v>12.749826589414607</v>
      </c>
      <c r="D321" s="104">
        <v>11.062153954287659</v>
      </c>
      <c r="E321" s="104">
        <v>15.741269978453513</v>
      </c>
      <c r="F321" s="104">
        <v>11.89244876920749</v>
      </c>
      <c r="G321" s="104">
        <v>10.018808617246371</v>
      </c>
      <c r="H321" s="104">
        <v>10.408614258427376</v>
      </c>
      <c r="I321" s="104">
        <v>10.313507215969736</v>
      </c>
      <c r="J321" s="104">
        <v>16.472897470271956</v>
      </c>
      <c r="K321" s="104">
        <v>17.295989909675164</v>
      </c>
      <c r="L321" s="104">
        <v>12.522985257581945</v>
      </c>
      <c r="M321" s="104">
        <v>18.409732610643633</v>
      </c>
      <c r="N321" s="104">
        <v>20.323839527519333</v>
      </c>
      <c r="O321" s="104">
        <v>36.901951221803394</v>
      </c>
      <c r="P321" s="104">
        <v>39.917410163659547</v>
      </c>
      <c r="Q321" s="104">
        <v>19.533246989205718</v>
      </c>
      <c r="R321" s="104">
        <v>8.0840159635038997</v>
      </c>
      <c r="S321" s="104">
        <v>8.1058256362645942</v>
      </c>
      <c r="T321" s="104">
        <v>6.2843063544867581</v>
      </c>
      <c r="U321" s="104">
        <v>7.180272757268229</v>
      </c>
      <c r="V321" s="104">
        <v>14.221072130156138</v>
      </c>
      <c r="W321" s="104">
        <v>7.7193148839225207</v>
      </c>
      <c r="X321" s="104">
        <v>10.978209968769569</v>
      </c>
      <c r="Y321" s="104">
        <v>7.3130865668748379</v>
      </c>
      <c r="DA321" s="132" t="s">
        <v>3470</v>
      </c>
    </row>
    <row r="322" spans="1:105" ht="12" customHeight="1" x14ac:dyDescent="0.25">
      <c r="A322" s="108" t="s">
        <v>53</v>
      </c>
      <c r="B322" s="98"/>
      <c r="C322" s="98">
        <v>3.5392987830410507</v>
      </c>
      <c r="D322" s="98">
        <v>3.0676460889090196</v>
      </c>
      <c r="E322" s="98">
        <v>4.5199350736002204</v>
      </c>
      <c r="F322" s="98">
        <v>2.9819981354021037</v>
      </c>
      <c r="G322" s="98">
        <v>3.3808056417290517</v>
      </c>
      <c r="H322" s="98">
        <v>3.6787657378004388</v>
      </c>
      <c r="I322" s="98">
        <v>3.1508427112895463</v>
      </c>
      <c r="J322" s="98">
        <v>4.7829611274544552</v>
      </c>
      <c r="K322" s="98">
        <v>5.3996182616146164</v>
      </c>
      <c r="L322" s="98">
        <v>3.4653786858291258</v>
      </c>
      <c r="M322" s="98">
        <v>6.8262913988503886</v>
      </c>
      <c r="N322" s="98">
        <v>7.0123040926839826</v>
      </c>
      <c r="O322" s="98">
        <v>14.09704965714552</v>
      </c>
      <c r="P322" s="98">
        <v>13.140090178491096</v>
      </c>
      <c r="Q322" s="98">
        <v>5.0284410818980678</v>
      </c>
      <c r="R322" s="98">
        <v>1.3108445161545819</v>
      </c>
      <c r="S322" s="98">
        <v>1.776696936599554</v>
      </c>
      <c r="T322" s="98">
        <v>1.4448883655126215</v>
      </c>
      <c r="U322" s="98">
        <v>1.2957867528871643</v>
      </c>
      <c r="V322" s="98">
        <v>3.6995564101555583</v>
      </c>
      <c r="W322" s="98">
        <v>1.4865929994160867</v>
      </c>
      <c r="X322" s="98">
        <v>2.7837346317483544</v>
      </c>
      <c r="Y322" s="98">
        <v>1.2801129937053142</v>
      </c>
      <c r="DA322" s="63" t="s">
        <v>3471</v>
      </c>
    </row>
    <row r="323" spans="1:105" ht="12" customHeight="1" x14ac:dyDescent="0.25">
      <c r="A323" s="108" t="s">
        <v>52</v>
      </c>
      <c r="B323" s="98"/>
      <c r="C323" s="98">
        <v>9.2105278063735554</v>
      </c>
      <c r="D323" s="98">
        <v>7.9945078653786377</v>
      </c>
      <c r="E323" s="98">
        <v>11.221334904853293</v>
      </c>
      <c r="F323" s="98">
        <v>8.9104506338053877</v>
      </c>
      <c r="G323" s="98">
        <v>6.6380029755173178</v>
      </c>
      <c r="H323" s="98">
        <v>6.7298485206269341</v>
      </c>
      <c r="I323" s="98">
        <v>7.1626645046801922</v>
      </c>
      <c r="J323" s="98">
        <v>11.689936342817502</v>
      </c>
      <c r="K323" s="98">
        <v>11.896371648060542</v>
      </c>
      <c r="L323" s="98">
        <v>9.0576065717528209</v>
      </c>
      <c r="M323" s="98">
        <v>11.583441211793239</v>
      </c>
      <c r="N323" s="98">
        <v>13.311535434835358</v>
      </c>
      <c r="O323" s="98">
        <v>22.804901564657875</v>
      </c>
      <c r="P323" s="98">
        <v>26.77731998516845</v>
      </c>
      <c r="Q323" s="98">
        <v>14.504805907307651</v>
      </c>
      <c r="R323" s="98">
        <v>6.7731714473493163</v>
      </c>
      <c r="S323" s="98">
        <v>6.3291286996650404</v>
      </c>
      <c r="T323" s="98">
        <v>4.8394179889741373</v>
      </c>
      <c r="U323" s="98">
        <v>5.8844860043810661</v>
      </c>
      <c r="V323" s="98">
        <v>10.521515720000579</v>
      </c>
      <c r="W323" s="98">
        <v>6.2327218845064349</v>
      </c>
      <c r="X323" s="98">
        <v>8.1944753370212133</v>
      </c>
      <c r="Y323" s="98">
        <v>6.0329735731695253</v>
      </c>
      <c r="DA323" s="63" t="s">
        <v>3472</v>
      </c>
    </row>
    <row r="324" spans="1:105" ht="12" customHeight="1" x14ac:dyDescent="0.25">
      <c r="A324" s="121" t="s">
        <v>54</v>
      </c>
      <c r="B324" s="122"/>
      <c r="C324" s="122">
        <v>36.800375601865888</v>
      </c>
      <c r="D324" s="122">
        <v>31.398112370813777</v>
      </c>
      <c r="E324" s="122">
        <v>34.852844438465631</v>
      </c>
      <c r="F324" s="122">
        <v>31.787250470913271</v>
      </c>
      <c r="G324" s="122">
        <v>26.454117158145451</v>
      </c>
      <c r="H324" s="122">
        <v>27.092255344010127</v>
      </c>
      <c r="I324" s="122">
        <v>22.654733705677486</v>
      </c>
      <c r="J324" s="122">
        <v>34.833668316152753</v>
      </c>
      <c r="K324" s="122">
        <v>28.823758015936832</v>
      </c>
      <c r="L324" s="122">
        <v>30.882212101293142</v>
      </c>
      <c r="M324" s="122">
        <v>30.192055340552709</v>
      </c>
      <c r="N324" s="122">
        <v>36.110899785922257</v>
      </c>
      <c r="O324" s="122">
        <v>38.249399867017978</v>
      </c>
      <c r="P324" s="122">
        <v>25.145620892916327</v>
      </c>
      <c r="Q324" s="122">
        <v>18.673196113551406</v>
      </c>
      <c r="R324" s="122">
        <v>12.690949336959052</v>
      </c>
      <c r="S324" s="122">
        <v>18.484160148377569</v>
      </c>
      <c r="T324" s="122">
        <v>17.780751826564021</v>
      </c>
      <c r="U324" s="122">
        <v>20.643837996395238</v>
      </c>
      <c r="V324" s="122">
        <v>16.767722779511857</v>
      </c>
      <c r="W324" s="122">
        <v>13.14450091698464</v>
      </c>
      <c r="X324" s="122">
        <v>17.842400698787284</v>
      </c>
      <c r="Y324" s="122">
        <v>23.963429088056785</v>
      </c>
      <c r="DA324" s="130" t="s">
        <v>3473</v>
      </c>
    </row>
    <row r="325" spans="1:105" ht="12" customHeight="1" x14ac:dyDescent="0.25">
      <c r="A325" s="97" t="s">
        <v>50</v>
      </c>
      <c r="B325" s="98"/>
      <c r="C325" s="98">
        <v>5.4442145663220298</v>
      </c>
      <c r="D325" s="98">
        <v>4.7427466004303458</v>
      </c>
      <c r="E325" s="98">
        <v>5.6782105987170404</v>
      </c>
      <c r="F325" s="98">
        <v>5.3380836857565379</v>
      </c>
      <c r="G325" s="98">
        <v>4.0372364562022609</v>
      </c>
      <c r="H325" s="98">
        <v>3.0166025397690501</v>
      </c>
      <c r="I325" s="98">
        <v>3.3215804299002469</v>
      </c>
      <c r="J325" s="98">
        <v>4.3757548548462575</v>
      </c>
      <c r="K325" s="98">
        <v>4.8799461253885106</v>
      </c>
      <c r="L325" s="98">
        <v>4.6420582417626237</v>
      </c>
      <c r="M325" s="98">
        <v>4.8960543539571004</v>
      </c>
      <c r="N325" s="98">
        <v>4.8012969838535087</v>
      </c>
      <c r="O325" s="98">
        <v>5.2574992084083725</v>
      </c>
      <c r="P325" s="98">
        <v>2.3462236571226285</v>
      </c>
      <c r="Q325" s="98">
        <v>2.4730343739332898</v>
      </c>
      <c r="R325" s="98">
        <v>1.6839784658288945</v>
      </c>
      <c r="S325" s="98">
        <v>2.0215920412692103</v>
      </c>
      <c r="T325" s="98">
        <v>1.9951078695452089</v>
      </c>
      <c r="U325" s="98">
        <v>2.6058430349095834</v>
      </c>
      <c r="V325" s="98">
        <v>2.4963620406936946</v>
      </c>
      <c r="W325" s="98">
        <v>1.6810602355708311</v>
      </c>
      <c r="X325" s="98">
        <v>1.4543844987380414</v>
      </c>
      <c r="Y325" s="98">
        <v>1.6006748932729196</v>
      </c>
      <c r="DA325" s="63" t="s">
        <v>3474</v>
      </c>
    </row>
    <row r="326" spans="1:105" ht="12" customHeight="1" x14ac:dyDescent="0.25">
      <c r="A326" s="109" t="s">
        <v>120</v>
      </c>
      <c r="B326" s="33"/>
      <c r="C326" s="33">
        <v>31.356161035543867</v>
      </c>
      <c r="D326" s="33">
        <v>26.655365770383433</v>
      </c>
      <c r="E326" s="33">
        <v>29.174633839748591</v>
      </c>
      <c r="F326" s="33">
        <v>26.449166785156724</v>
      </c>
      <c r="G326" s="33">
        <v>22.416880701943196</v>
      </c>
      <c r="H326" s="33">
        <v>24.075652804241077</v>
      </c>
      <c r="I326" s="33">
        <v>19.333153275777239</v>
      </c>
      <c r="J326" s="33">
        <v>30.457913461306489</v>
      </c>
      <c r="K326" s="33">
        <v>23.943811890548314</v>
      </c>
      <c r="L326" s="33">
        <v>26.240153859530519</v>
      </c>
      <c r="M326" s="33">
        <v>25.296000986595612</v>
      </c>
      <c r="N326" s="33">
        <v>31.309602802068742</v>
      </c>
      <c r="O326" s="33">
        <v>32.991900658609609</v>
      </c>
      <c r="P326" s="33">
        <v>22.799397235793702</v>
      </c>
      <c r="Q326" s="33">
        <v>16.20016173961811</v>
      </c>
      <c r="R326" s="33">
        <v>11.006970871130161</v>
      </c>
      <c r="S326" s="33">
        <v>16.462568107108353</v>
      </c>
      <c r="T326" s="33">
        <v>15.785643957018809</v>
      </c>
      <c r="U326" s="33">
        <v>18.037994961485659</v>
      </c>
      <c r="V326" s="33">
        <v>14.271360738818162</v>
      </c>
      <c r="W326" s="33">
        <v>11.463440681413813</v>
      </c>
      <c r="X326" s="33">
        <v>16.388016200049236</v>
      </c>
      <c r="Y326" s="33">
        <v>22.362754194783868</v>
      </c>
      <c r="DA326" s="60" t="s">
        <v>3475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0.56438856048965547</v>
      </c>
      <c r="D328" s="119">
        <f t="shared" si="143"/>
        <v>0.56350684530305017</v>
      </c>
      <c r="E328" s="119">
        <f t="shared" si="143"/>
        <v>0.56837693866840577</v>
      </c>
      <c r="F328" s="119">
        <f t="shared" si="143"/>
        <v>0.56701593904070635</v>
      </c>
      <c r="G328" s="119">
        <f t="shared" si="143"/>
        <v>0.58294562007845863</v>
      </c>
      <c r="H328" s="119">
        <f t="shared" si="143"/>
        <v>0.60107128178152958</v>
      </c>
      <c r="I328" s="119">
        <f t="shared" si="143"/>
        <v>0.59422512769604108</v>
      </c>
      <c r="J328" s="119">
        <f t="shared" si="143"/>
        <v>0.59776070403567783</v>
      </c>
      <c r="K328" s="119">
        <f t="shared" si="143"/>
        <v>0.60229179634902574</v>
      </c>
      <c r="L328" s="119">
        <f t="shared" si="143"/>
        <v>0.61612928826081725</v>
      </c>
      <c r="M328" s="119">
        <f t="shared" si="143"/>
        <v>0.62850135368225768</v>
      </c>
      <c r="N328" s="119">
        <f t="shared" si="143"/>
        <v>0.65727305677599968</v>
      </c>
      <c r="O328" s="119">
        <f t="shared" si="143"/>
        <v>0.67803326298264655</v>
      </c>
      <c r="P328" s="119">
        <f t="shared" si="143"/>
        <v>0.71794025624152269</v>
      </c>
      <c r="Q328" s="119">
        <f t="shared" si="143"/>
        <v>0.72243395813464661</v>
      </c>
      <c r="R328" s="119">
        <f t="shared" ref="R328:V328" si="144">IF(R309=0,"",R309/R290)</f>
        <v>0.73533434697386246</v>
      </c>
      <c r="S328" s="119">
        <f t="shared" si="144"/>
        <v>0.75333492057996054</v>
      </c>
      <c r="T328" s="119">
        <f t="shared" si="144"/>
        <v>0.75364837147356956</v>
      </c>
      <c r="U328" s="119">
        <f t="shared" si="144"/>
        <v>0.76220199643893372</v>
      </c>
      <c r="V328" s="119">
        <f t="shared" si="144"/>
        <v>0.76354131446243367</v>
      </c>
      <c r="W328" s="119">
        <f t="shared" ref="W328:Y328" si="145">IF(W309=0,"",W309/W290)</f>
        <v>0.7716028677105381</v>
      </c>
      <c r="X328" s="119">
        <f t="shared" si="145"/>
        <v>0.79029405545491149</v>
      </c>
      <c r="Y328" s="119">
        <f t="shared" si="145"/>
        <v>0.81339091598188662</v>
      </c>
      <c r="DA328" s="129" t="s">
        <v>3626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0.54106308551630022</v>
      </c>
      <c r="D329" s="124">
        <f t="shared" si="146"/>
        <v>0.53860795264962613</v>
      </c>
      <c r="E329" s="124">
        <f t="shared" si="146"/>
        <v>0.53941095115828042</v>
      </c>
      <c r="F329" s="124">
        <f t="shared" si="146"/>
        <v>0.53672231250728619</v>
      </c>
      <c r="G329" s="124">
        <f t="shared" si="146"/>
        <v>0.55406178826180619</v>
      </c>
      <c r="H329" s="124">
        <f t="shared" si="146"/>
        <v>0.56992572900363203</v>
      </c>
      <c r="I329" s="124">
        <f t="shared" si="146"/>
        <v>0.55880942720954208</v>
      </c>
      <c r="J329" s="124">
        <f t="shared" si="146"/>
        <v>0.56918726560245991</v>
      </c>
      <c r="K329" s="124">
        <f t="shared" si="146"/>
        <v>0.57132412894060414</v>
      </c>
      <c r="L329" s="124">
        <f t="shared" si="146"/>
        <v>0.5871253499345761</v>
      </c>
      <c r="M329" s="124">
        <f t="shared" si="146"/>
        <v>0.59757840010641028</v>
      </c>
      <c r="N329" s="124">
        <f t="shared" si="146"/>
        <v>0.6225935426681608</v>
      </c>
      <c r="O329" s="124">
        <f t="shared" si="146"/>
        <v>0.65034212063188712</v>
      </c>
      <c r="P329" s="124">
        <f t="shared" si="146"/>
        <v>0.6853563983960318</v>
      </c>
      <c r="Q329" s="124">
        <f t="shared" si="146"/>
        <v>0.70003733890197228</v>
      </c>
      <c r="R329" s="124">
        <f t="shared" ref="R329:V329" si="147">IF(R310=0,"",R310/R291)</f>
        <v>0.70663346561672835</v>
      </c>
      <c r="S329" s="124">
        <f t="shared" si="147"/>
        <v>0.71898335920154444</v>
      </c>
      <c r="T329" s="124">
        <f t="shared" si="147"/>
        <v>0.72296911265841413</v>
      </c>
      <c r="U329" s="124">
        <f t="shared" si="147"/>
        <v>0.72337929776940801</v>
      </c>
      <c r="V329" s="124">
        <f t="shared" si="147"/>
        <v>0.71715371225816749</v>
      </c>
      <c r="W329" s="124">
        <f t="shared" ref="W329:Y329" si="148">IF(W310=0,"",W310/W291)</f>
        <v>0.71305882977656865</v>
      </c>
      <c r="X329" s="124">
        <f t="shared" si="148"/>
        <v>0.72722313871446553</v>
      </c>
      <c r="Y329" s="124">
        <f t="shared" si="148"/>
        <v>0.72864249010333837</v>
      </c>
      <c r="DA329" s="130" t="s">
        <v>3627</v>
      </c>
    </row>
    <row r="330" spans="1:105" ht="12" customHeight="1" x14ac:dyDescent="0.25">
      <c r="A330" s="97" t="s">
        <v>212</v>
      </c>
      <c r="B330" s="111"/>
      <c r="C330" s="111">
        <f t="shared" ref="C330:Q330" si="149">IF(C311=0,"",C311/C292)</f>
        <v>0.5351833419882791</v>
      </c>
      <c r="D330" s="111">
        <f t="shared" si="149"/>
        <v>0.53283356786668357</v>
      </c>
      <c r="E330" s="111">
        <f t="shared" si="149"/>
        <v>0.53385818735393231</v>
      </c>
      <c r="F330" s="111">
        <f t="shared" si="149"/>
        <v>0.53135456893295596</v>
      </c>
      <c r="G330" s="111">
        <f t="shared" si="149"/>
        <v>0.54868854592026595</v>
      </c>
      <c r="H330" s="111">
        <f t="shared" si="149"/>
        <v>0.56463694349767501</v>
      </c>
      <c r="I330" s="111">
        <f t="shared" si="149"/>
        <v>0.55361052330662675</v>
      </c>
      <c r="J330" s="111">
        <f t="shared" si="149"/>
        <v>0.56404544148279878</v>
      </c>
      <c r="K330" s="111">
        <f t="shared" si="149"/>
        <v>0.56628461064447244</v>
      </c>
      <c r="L330" s="111">
        <f t="shared" si="149"/>
        <v>0.58218743674402718</v>
      </c>
      <c r="M330" s="111">
        <f t="shared" si="149"/>
        <v>0.59274749181358477</v>
      </c>
      <c r="N330" s="111">
        <f t="shared" si="149"/>
        <v>0.61795435602968762</v>
      </c>
      <c r="O330" s="111">
        <f t="shared" si="149"/>
        <v>0.64584948451009583</v>
      </c>
      <c r="P330" s="111">
        <f t="shared" si="149"/>
        <v>0.68114642359965061</v>
      </c>
      <c r="Q330" s="111">
        <f t="shared" si="149"/>
        <v>0.69607448162319119</v>
      </c>
      <c r="R330" s="111">
        <f t="shared" ref="R330:V330" si="150">IF(R311=0,"",R311/R292)</f>
        <v>0.70264843653124176</v>
      </c>
      <c r="S330" s="111">
        <f t="shared" si="150"/>
        <v>0.71508205463399521</v>
      </c>
      <c r="T330" s="111">
        <f t="shared" si="150"/>
        <v>0.71911156950413146</v>
      </c>
      <c r="U330" s="111">
        <f t="shared" si="150"/>
        <v>0.71958223748552141</v>
      </c>
      <c r="V330" s="111">
        <f t="shared" si="150"/>
        <v>0.71338553183449549</v>
      </c>
      <c r="W330" s="111">
        <f t="shared" ref="W330:Y330" si="151">IF(W311=0,"",W311/W292)</f>
        <v>0.70925815919343072</v>
      </c>
      <c r="X330" s="111">
        <f t="shared" si="151"/>
        <v>0.72359895173397182</v>
      </c>
      <c r="Y330" s="111">
        <f t="shared" si="151"/>
        <v>0.72499458146825446</v>
      </c>
      <c r="DA330" s="63" t="s">
        <v>3628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3629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2.2319824100856431</v>
      </c>
      <c r="D332" s="124">
        <f t="shared" si="155"/>
        <v>2.3361552810542539</v>
      </c>
      <c r="E332" s="124">
        <f t="shared" si="155"/>
        <v>2.4649839360528909</v>
      </c>
      <c r="F332" s="124">
        <f t="shared" si="155"/>
        <v>2.5769484664499616</v>
      </c>
      <c r="G332" s="124">
        <f t="shared" si="155"/>
        <v>2.7271156224154551</v>
      </c>
      <c r="H332" s="124">
        <f t="shared" si="155"/>
        <v>2.9275391846045942</v>
      </c>
      <c r="I332" s="124">
        <f t="shared" si="155"/>
        <v>3.0505194411726713</v>
      </c>
      <c r="J332" s="124">
        <f t="shared" si="155"/>
        <v>3.1778122583275539</v>
      </c>
      <c r="K332" s="124">
        <f t="shared" si="155"/>
        <v>3.1301803566163957</v>
      </c>
      <c r="L332" s="124">
        <f t="shared" si="155"/>
        <v>3.2762536268598352</v>
      </c>
      <c r="M332" s="124">
        <f t="shared" si="155"/>
        <v>3.3982637030355565</v>
      </c>
      <c r="N332" s="124">
        <f t="shared" si="155"/>
        <v>3.4707812459071801</v>
      </c>
      <c r="O332" s="124">
        <f t="shared" si="155"/>
        <v>3.6707266687360582</v>
      </c>
      <c r="P332" s="124">
        <f t="shared" si="155"/>
        <v>3.8562914590165458</v>
      </c>
      <c r="Q332" s="124">
        <f t="shared" si="155"/>
        <v>4.1515448777453221</v>
      </c>
      <c r="R332" s="124">
        <f t="shared" ref="R332:V332" si="156">IF(R313=0,"",R313/R294)</f>
        <v>3.8822811279420497</v>
      </c>
      <c r="S332" s="124">
        <f t="shared" si="156"/>
        <v>3.8640562603404658</v>
      </c>
      <c r="T332" s="124">
        <f t="shared" si="156"/>
        <v>3.8681173185104272</v>
      </c>
      <c r="U332" s="124">
        <f t="shared" si="156"/>
        <v>3.9201683165616852</v>
      </c>
      <c r="V332" s="124">
        <f t="shared" si="156"/>
        <v>3.9704493795734486</v>
      </c>
      <c r="W332" s="124">
        <f t="shared" ref="W332:Y332" si="157">IF(W313=0,"",W313/W294)</f>
        <v>4.0544793790709628</v>
      </c>
      <c r="X332" s="124">
        <f t="shared" si="157"/>
        <v>4.2203233410818042</v>
      </c>
      <c r="Y332" s="124">
        <f t="shared" si="157"/>
        <v>4.2250973273365773</v>
      </c>
      <c r="DA332" s="130" t="s">
        <v>3630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2.2319824100856431</v>
      </c>
      <c r="D333" s="111">
        <f t="shared" si="158"/>
        <v>2.3361552810542539</v>
      </c>
      <c r="E333" s="111">
        <f t="shared" si="158"/>
        <v>2.4649839360528909</v>
      </c>
      <c r="F333" s="111">
        <f t="shared" si="158"/>
        <v>2.5769484664499616</v>
      </c>
      <c r="G333" s="111">
        <f t="shared" si="158"/>
        <v>2.7271156224154551</v>
      </c>
      <c r="H333" s="111">
        <f t="shared" si="158"/>
        <v>2.9275391846045942</v>
      </c>
      <c r="I333" s="111">
        <f t="shared" si="158"/>
        <v>3.0505194411726713</v>
      </c>
      <c r="J333" s="111">
        <f t="shared" si="158"/>
        <v>3.1778122583275539</v>
      </c>
      <c r="K333" s="111">
        <f t="shared" si="158"/>
        <v>3.1301803566163957</v>
      </c>
      <c r="L333" s="111">
        <f t="shared" si="158"/>
        <v>3.2762536268598352</v>
      </c>
      <c r="M333" s="111">
        <f t="shared" si="158"/>
        <v>3.3982637030355565</v>
      </c>
      <c r="N333" s="111">
        <f t="shared" si="158"/>
        <v>3.4707812459071801</v>
      </c>
      <c r="O333" s="111">
        <f t="shared" si="158"/>
        <v>3.6707266687360582</v>
      </c>
      <c r="P333" s="111">
        <f t="shared" si="158"/>
        <v>3.8562914590165458</v>
      </c>
      <c r="Q333" s="111">
        <f t="shared" si="158"/>
        <v>4.1515448777453221</v>
      </c>
      <c r="R333" s="111">
        <f t="shared" ref="R333:V333" si="159">IF(R314=0,"",R314/R295)</f>
        <v>3.8822811279420497</v>
      </c>
      <c r="S333" s="111">
        <f t="shared" si="159"/>
        <v>3.8640562603404658</v>
      </c>
      <c r="T333" s="111">
        <f t="shared" si="159"/>
        <v>3.8681173185104272</v>
      </c>
      <c r="U333" s="111">
        <f t="shared" si="159"/>
        <v>3.9201683165616852</v>
      </c>
      <c r="V333" s="111">
        <f t="shared" si="159"/>
        <v>3.9704493795734486</v>
      </c>
      <c r="W333" s="111">
        <f t="shared" ref="W333:Y333" si="160">IF(W314=0,"",W314/W295)</f>
        <v>4.0544793790709628</v>
      </c>
      <c r="X333" s="111">
        <f t="shared" si="160"/>
        <v>4.2203233410818042</v>
      </c>
      <c r="Y333" s="111">
        <f t="shared" si="160"/>
        <v>4.2250973273365773</v>
      </c>
      <c r="DA333" s="63" t="s">
        <v>3631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0.66203778132416258</v>
      </c>
      <c r="D334" s="124">
        <f t="shared" si="161"/>
        <v>0.66120384576872182</v>
      </c>
      <c r="E334" s="124">
        <f t="shared" si="161"/>
        <v>0.66762054988375141</v>
      </c>
      <c r="F334" s="124">
        <f t="shared" si="161"/>
        <v>0.67158219944704822</v>
      </c>
      <c r="G334" s="124">
        <f t="shared" si="161"/>
        <v>0.66687706661028978</v>
      </c>
      <c r="H334" s="124">
        <f t="shared" si="161"/>
        <v>0.67816481695297703</v>
      </c>
      <c r="I334" s="124">
        <f t="shared" si="161"/>
        <v>0.66214791004944207</v>
      </c>
      <c r="J334" s="124">
        <f t="shared" si="161"/>
        <v>0.66069832484340729</v>
      </c>
      <c r="K334" s="124">
        <f t="shared" si="161"/>
        <v>0.66879212702030766</v>
      </c>
      <c r="L334" s="124">
        <f t="shared" si="161"/>
        <v>0.67197221890280734</v>
      </c>
      <c r="M334" s="124">
        <f t="shared" si="161"/>
        <v>0.69251085824047953</v>
      </c>
      <c r="N334" s="124">
        <f t="shared" si="161"/>
        <v>0.71156956533921234</v>
      </c>
      <c r="O334" s="124">
        <f t="shared" si="161"/>
        <v>0.75404928592647424</v>
      </c>
      <c r="P334" s="124">
        <f t="shared" si="161"/>
        <v>0.82658839280364149</v>
      </c>
      <c r="Q334" s="124">
        <f t="shared" si="161"/>
        <v>0.79858326342251229</v>
      </c>
      <c r="R334" s="124">
        <f t="shared" ref="R334:V334" si="162">IF(R315=0,"",R315/R296)</f>
        <v>0.77504190674298279</v>
      </c>
      <c r="S334" s="124">
        <f t="shared" si="162"/>
        <v>0.78653924400701913</v>
      </c>
      <c r="T334" s="124">
        <f t="shared" si="162"/>
        <v>0.79731529692252301</v>
      </c>
      <c r="U334" s="124">
        <f t="shared" si="162"/>
        <v>0.81167176706360789</v>
      </c>
      <c r="V334" s="124">
        <f t="shared" si="162"/>
        <v>0.83588282072049003</v>
      </c>
      <c r="W334" s="124">
        <f t="shared" ref="W334:Y334" si="163">IF(W315=0,"",W315/W296)</f>
        <v>0.82961539895311043</v>
      </c>
      <c r="X334" s="124">
        <f t="shared" si="163"/>
        <v>0.85327903175612729</v>
      </c>
      <c r="Y334" s="124">
        <f t="shared" si="163"/>
        <v>0.83807772670509495</v>
      </c>
      <c r="DA334" s="130" t="s">
        <v>3632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0.60387610731935737</v>
      </c>
      <c r="D335" s="111">
        <f t="shared" si="164"/>
        <v>0.60052312940469577</v>
      </c>
      <c r="E335" s="111">
        <f t="shared" si="164"/>
        <v>0.60188290130316091</v>
      </c>
      <c r="F335" s="111">
        <f t="shared" si="164"/>
        <v>0.60884221117417658</v>
      </c>
      <c r="G335" s="111">
        <f t="shared" si="164"/>
        <v>0.60919045967825591</v>
      </c>
      <c r="H335" s="111">
        <f t="shared" si="164"/>
        <v>0.62285873589940766</v>
      </c>
      <c r="I335" s="111">
        <f t="shared" si="164"/>
        <v>0.60410328363957699</v>
      </c>
      <c r="J335" s="111">
        <f t="shared" si="164"/>
        <v>0.61176050705714802</v>
      </c>
      <c r="K335" s="111">
        <f t="shared" si="164"/>
        <v>0.60725065757333907</v>
      </c>
      <c r="L335" s="111">
        <f t="shared" si="164"/>
        <v>0.62402120683468743</v>
      </c>
      <c r="M335" s="111">
        <f t="shared" si="164"/>
        <v>0.62828657418296352</v>
      </c>
      <c r="N335" s="111">
        <f t="shared" si="164"/>
        <v>0.64809568506020032</v>
      </c>
      <c r="O335" s="111">
        <f t="shared" si="164"/>
        <v>0.65103658493588656</v>
      </c>
      <c r="P335" s="111">
        <f t="shared" si="164"/>
        <v>0.69589562031460606</v>
      </c>
      <c r="Q335" s="111">
        <f t="shared" si="164"/>
        <v>0.71680074671046923</v>
      </c>
      <c r="R335" s="111">
        <f t="shared" ref="R335:V335" si="165">IF(R316=0,"",R316/R297)</f>
        <v>0.73829313717209077</v>
      </c>
      <c r="S335" s="111">
        <f t="shared" si="165"/>
        <v>0.77001211040622919</v>
      </c>
      <c r="T335" s="111">
        <f t="shared" si="165"/>
        <v>0.78733557603702897</v>
      </c>
      <c r="U335" s="111">
        <f t="shared" si="165"/>
        <v>0.80145728783383652</v>
      </c>
      <c r="V335" s="111">
        <f t="shared" si="165"/>
        <v>0.78959784321251381</v>
      </c>
      <c r="W335" s="111">
        <f t="shared" ref="W335:Y335" si="166">IF(W316=0,"",W316/W297)</f>
        <v>0.80402163089902701</v>
      </c>
      <c r="X335" s="111">
        <f t="shared" si="166"/>
        <v>0.82552467407360808</v>
      </c>
      <c r="Y335" s="111">
        <f t="shared" si="166"/>
        <v>0.8268290172963646</v>
      </c>
      <c r="DA335" s="63" t="s">
        <v>3633</v>
      </c>
    </row>
    <row r="336" spans="1:105" ht="12" customHeight="1" x14ac:dyDescent="0.25">
      <c r="A336" s="97" t="s">
        <v>137</v>
      </c>
      <c r="B336" s="111"/>
      <c r="C336" s="111">
        <f t="shared" ref="C336:Q336" si="167">IF(C317=0,"",C317/C298)</f>
        <v>0.80208061591232671</v>
      </c>
      <c r="D336" s="111">
        <f t="shared" si="167"/>
        <v>0.79310120885652691</v>
      </c>
      <c r="E336" s="111">
        <f t="shared" si="167"/>
        <v>0.80026977827863566</v>
      </c>
      <c r="F336" s="111">
        <f t="shared" si="167"/>
        <v>0.77096614416918163</v>
      </c>
      <c r="G336" s="111">
        <f t="shared" si="167"/>
        <v>0.79163579664863781</v>
      </c>
      <c r="H336" s="111">
        <f t="shared" si="167"/>
        <v>0.79899755716443244</v>
      </c>
      <c r="I336" s="111">
        <f t="shared" si="167"/>
        <v>0.71017078195197192</v>
      </c>
      <c r="J336" s="111">
        <f t="shared" si="167"/>
        <v>0.78654764736854998</v>
      </c>
      <c r="K336" s="111">
        <f t="shared" si="167"/>
        <v>0.75999766964990245</v>
      </c>
      <c r="L336" s="111">
        <f t="shared" si="167"/>
        <v>0.76300465084449043</v>
      </c>
      <c r="M336" s="111">
        <f t="shared" si="167"/>
        <v>0.82427802416389861</v>
      </c>
      <c r="N336" s="111">
        <f t="shared" si="167"/>
        <v>0.82007603824739195</v>
      </c>
      <c r="O336" s="111">
        <f t="shared" si="167"/>
        <v>0.89663236357948606</v>
      </c>
      <c r="P336" s="111">
        <f t="shared" si="167"/>
        <v>0.86394264226665585</v>
      </c>
      <c r="Q336" s="111">
        <f t="shared" si="167"/>
        <v>0.83606619083464295</v>
      </c>
      <c r="R336" s="111">
        <f t="shared" ref="R336:V336" si="168">IF(R317=0,"",R317/R298)</f>
        <v>0.85503661972918965</v>
      </c>
      <c r="S336" s="111">
        <f t="shared" si="168"/>
        <v>0.87799472694438019</v>
      </c>
      <c r="T336" s="111">
        <f t="shared" si="168"/>
        <v>0.89127006634710892</v>
      </c>
      <c r="U336" s="111">
        <f t="shared" si="168"/>
        <v>0.91172362025455356</v>
      </c>
      <c r="V336" s="111">
        <f t="shared" si="168"/>
        <v>0.9102612622684999</v>
      </c>
      <c r="W336" s="111">
        <f t="shared" ref="W336:Y336" si="169">IF(W317=0,"",W317/W298)</f>
        <v>0.91724324501840027</v>
      </c>
      <c r="X336" s="111">
        <f t="shared" si="169"/>
        <v>0.92638177113311493</v>
      </c>
      <c r="Y336" s="111">
        <f t="shared" si="169"/>
        <v>0.90371209066084202</v>
      </c>
      <c r="DA336" s="63" t="s">
        <v>3634</v>
      </c>
    </row>
    <row r="337" spans="1:105" ht="12" customHeight="1" x14ac:dyDescent="0.25">
      <c r="A337" s="100" t="s">
        <v>212</v>
      </c>
      <c r="B337" s="112"/>
      <c r="C337" s="112">
        <f t="shared" ref="C337:Q337" si="170">IF(C318=0,"",C318/C299)</f>
        <v>0.62565790582645675</v>
      </c>
      <c r="D337" s="112">
        <f t="shared" si="170"/>
        <v>0.6226072240694499</v>
      </c>
      <c r="E337" s="112">
        <f t="shared" si="170"/>
        <v>0.62957741779441356</v>
      </c>
      <c r="F337" s="112">
        <f t="shared" si="170"/>
        <v>0.57897015725825685</v>
      </c>
      <c r="G337" s="112">
        <f t="shared" si="170"/>
        <v>0.63166770878423562</v>
      </c>
      <c r="H337" s="112">
        <f t="shared" si="170"/>
        <v>0.63762423301329496</v>
      </c>
      <c r="I337" s="112">
        <f t="shared" si="170"/>
        <v>0.55608702483512407</v>
      </c>
      <c r="J337" s="112">
        <f t="shared" si="170"/>
        <v>0.62197191105361127</v>
      </c>
      <c r="K337" s="112">
        <f t="shared" si="170"/>
        <v>0.60709771838258786</v>
      </c>
      <c r="L337" s="112">
        <f t="shared" si="170"/>
        <v>0.56984171105323911</v>
      </c>
      <c r="M337" s="112">
        <f t="shared" si="170"/>
        <v>0.63640773911335158</v>
      </c>
      <c r="N337" s="112">
        <f t="shared" si="170"/>
        <v>0.67487800383103314</v>
      </c>
      <c r="O337" s="112">
        <f t="shared" si="170"/>
        <v>0.62017572936869692</v>
      </c>
      <c r="P337" s="112">
        <f t="shared" si="170"/>
        <v>0.73411040789119475</v>
      </c>
      <c r="Q337" s="112">
        <f t="shared" si="170"/>
        <v>0.69979454698186916</v>
      </c>
      <c r="R337" s="112">
        <f t="shared" ref="R337:V337" si="171">IF(R318=0,"",R318/R299)</f>
        <v>0.74805207101203375</v>
      </c>
      <c r="S337" s="112">
        <f t="shared" si="171"/>
        <v>0.78145078898913867</v>
      </c>
      <c r="T337" s="112">
        <f t="shared" si="171"/>
        <v>0.78487730817552848</v>
      </c>
      <c r="U337" s="112">
        <f t="shared" si="171"/>
        <v>0.81850952267946475</v>
      </c>
      <c r="V337" s="112">
        <f t="shared" si="171"/>
        <v>0.81711487392961069</v>
      </c>
      <c r="W337" s="112">
        <f t="shared" ref="W337:Y337" si="172">IF(W318=0,"",W318/W299)</f>
        <v>0.77722318039757543</v>
      </c>
      <c r="X337" s="112">
        <f t="shared" si="172"/>
        <v>0.76169090275971618</v>
      </c>
      <c r="Y337" s="112">
        <f t="shared" si="172"/>
        <v>0.7875495724138053</v>
      </c>
      <c r="DA337" s="131" t="s">
        <v>3635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3636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0.68113242683578878</v>
      </c>
      <c r="D339" s="112">
        <f t="shared" si="176"/>
        <v>0.6787818653806369</v>
      </c>
      <c r="E339" s="112">
        <f t="shared" si="176"/>
        <v>0.67233350021364879</v>
      </c>
      <c r="F339" s="112">
        <f t="shared" si="176"/>
        <v>0.67514234293008279</v>
      </c>
      <c r="G339" s="112">
        <f t="shared" si="176"/>
        <v>0.69091248632345292</v>
      </c>
      <c r="H339" s="112">
        <f t="shared" si="176"/>
        <v>0.70946029018463597</v>
      </c>
      <c r="I339" s="112">
        <f t="shared" si="176"/>
        <v>0.69658852385498882</v>
      </c>
      <c r="J339" s="112">
        <f t="shared" si="176"/>
        <v>0.7036463272703708</v>
      </c>
      <c r="K339" s="112">
        <f t="shared" si="176"/>
        <v>0.68146249096895173</v>
      </c>
      <c r="L339" s="112">
        <f t="shared" si="176"/>
        <v>0.69836742654217709</v>
      </c>
      <c r="M339" s="112">
        <f t="shared" si="176"/>
        <v>0.69539395549289729</v>
      </c>
      <c r="N339" s="112">
        <f t="shared" si="176"/>
        <v>0.72379069709612043</v>
      </c>
      <c r="O339" s="112">
        <f t="shared" si="176"/>
        <v>0.72702531214449218</v>
      </c>
      <c r="P339" s="112">
        <f t="shared" si="176"/>
        <v>0.72363553352501497</v>
      </c>
      <c r="Q339" s="112">
        <f t="shared" si="176"/>
        <v>0.7270152700491338</v>
      </c>
      <c r="R339" s="112">
        <f t="shared" ref="R339:V339" si="177">IF(R320=0,"",R320/R301)</f>
        <v>0.73274162143079913</v>
      </c>
      <c r="S339" s="112">
        <f t="shared" si="177"/>
        <v>0.74163795004901312</v>
      </c>
      <c r="T339" s="112">
        <f t="shared" si="177"/>
        <v>0.75394029004244489</v>
      </c>
      <c r="U339" s="112">
        <f t="shared" si="177"/>
        <v>0.75632501485522963</v>
      </c>
      <c r="V339" s="112">
        <f t="shared" si="177"/>
        <v>0.796445234872171</v>
      </c>
      <c r="W339" s="112">
        <f t="shared" ref="W339:Y339" si="178">IF(W320=0,"",W320/W301)</f>
        <v>0.77791254483720507</v>
      </c>
      <c r="X339" s="112">
        <f t="shared" si="178"/>
        <v>0.83005886253909689</v>
      </c>
      <c r="Y339" s="112">
        <f t="shared" si="178"/>
        <v>0.80736539694342735</v>
      </c>
      <c r="DA339" s="131" t="s">
        <v>3637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0.88429278816594348</v>
      </c>
      <c r="D340" s="113">
        <f t="shared" si="179"/>
        <v>0.88241883365389973</v>
      </c>
      <c r="E340" s="113">
        <f t="shared" si="179"/>
        <v>0.88567682494522537</v>
      </c>
      <c r="F340" s="113">
        <f t="shared" si="179"/>
        <v>0.88250082914142614</v>
      </c>
      <c r="G340" s="113">
        <f t="shared" si="179"/>
        <v>0.86358754189274456</v>
      </c>
      <c r="H340" s="113">
        <f t="shared" si="179"/>
        <v>0.87541464012605696</v>
      </c>
      <c r="I340" s="113">
        <f t="shared" si="179"/>
        <v>0.8683916458580716</v>
      </c>
      <c r="J340" s="113">
        <f t="shared" si="179"/>
        <v>0.87144423091773793</v>
      </c>
      <c r="K340" s="113">
        <f t="shared" si="179"/>
        <v>0.87855998467088636</v>
      </c>
      <c r="L340" s="113">
        <f t="shared" si="179"/>
        <v>0.88737134617288171</v>
      </c>
      <c r="M340" s="113">
        <f t="shared" si="179"/>
        <v>0.89033206920193553</v>
      </c>
      <c r="N340" s="113">
        <f t="shared" si="179"/>
        <v>0.90494909271061008</v>
      </c>
      <c r="O340" s="113">
        <f t="shared" si="179"/>
        <v>0.90838283374679796</v>
      </c>
      <c r="P340" s="113">
        <f t="shared" si="179"/>
        <v>0.92368795360054989</v>
      </c>
      <c r="Q340" s="113">
        <f t="shared" si="179"/>
        <v>0.94449358091766789</v>
      </c>
      <c r="R340" s="113">
        <f t="shared" ref="R340:V340" si="180">IF(R321=0,"",R321/R302)</f>
        <v>0.94393781441896174</v>
      </c>
      <c r="S340" s="113">
        <f t="shared" si="180"/>
        <v>0.92717396904555283</v>
      </c>
      <c r="T340" s="113">
        <f t="shared" si="180"/>
        <v>0.92902838249278452</v>
      </c>
      <c r="U340" s="113">
        <f t="shared" si="180"/>
        <v>0.94441397165475882</v>
      </c>
      <c r="V340" s="113">
        <f t="shared" si="180"/>
        <v>0.94893663392387129</v>
      </c>
      <c r="W340" s="113">
        <f t="shared" ref="W340:Y340" si="181">IF(W321=0,"",W321/W302)</f>
        <v>0.95283714088357874</v>
      </c>
      <c r="X340" s="113">
        <f t="shared" si="181"/>
        <v>0.95745649646517705</v>
      </c>
      <c r="Y340" s="113">
        <f t="shared" si="181"/>
        <v>0.96247253639317021</v>
      </c>
      <c r="DA340" s="132" t="s">
        <v>3638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0.67964398920064861</v>
      </c>
      <c r="D341" s="111">
        <f t="shared" si="182"/>
        <v>0.67544544097876968</v>
      </c>
      <c r="E341" s="111">
        <f t="shared" si="182"/>
        <v>0.6898749027102915</v>
      </c>
      <c r="F341" s="111">
        <f t="shared" si="182"/>
        <v>0.65317356003478511</v>
      </c>
      <c r="G341" s="111">
        <f t="shared" si="182"/>
        <v>0.68115005896273906</v>
      </c>
      <c r="H341" s="111">
        <f t="shared" si="182"/>
        <v>0.71292855445413272</v>
      </c>
      <c r="I341" s="111">
        <f t="shared" si="182"/>
        <v>0.66841561983523146</v>
      </c>
      <c r="J341" s="111">
        <f t="shared" si="182"/>
        <v>0.66309838854957293</v>
      </c>
      <c r="K341" s="111">
        <f t="shared" si="182"/>
        <v>0.69311382617028872</v>
      </c>
      <c r="L341" s="111">
        <f t="shared" si="182"/>
        <v>0.68555585818399212</v>
      </c>
      <c r="M341" s="111">
        <f t="shared" si="182"/>
        <v>0.7506420670429399</v>
      </c>
      <c r="N341" s="111">
        <f t="shared" si="182"/>
        <v>0.76662261872135473</v>
      </c>
      <c r="O341" s="111">
        <f t="shared" si="182"/>
        <v>0.79112968651419247</v>
      </c>
      <c r="P341" s="111">
        <f t="shared" si="182"/>
        <v>0.79937598116826236</v>
      </c>
      <c r="Q341" s="111">
        <f t="shared" si="182"/>
        <v>0.81414054513405365</v>
      </c>
      <c r="R341" s="111">
        <f t="shared" ref="R341:V341" si="183">IF(R322=0,"",R322/R303)</f>
        <v>0.73191917730108358</v>
      </c>
      <c r="S341" s="111">
        <f t="shared" si="183"/>
        <v>0.73618643349121227</v>
      </c>
      <c r="T341" s="111">
        <f t="shared" si="183"/>
        <v>0.75060392836723577</v>
      </c>
      <c r="U341" s="111">
        <f t="shared" si="183"/>
        <v>0.75406538789431099</v>
      </c>
      <c r="V341" s="111">
        <f t="shared" si="183"/>
        <v>0.82860358940078871</v>
      </c>
      <c r="W341" s="111">
        <f t="shared" ref="W341:Y341" si="184">IF(W322=0,"",W322/W303)</f>
        <v>0.79553184039852065</v>
      </c>
      <c r="X341" s="111">
        <f t="shared" si="184"/>
        <v>0.85089451308588027</v>
      </c>
      <c r="Y341" s="111">
        <f t="shared" si="184"/>
        <v>0.81783018728953738</v>
      </c>
      <c r="DA341" s="63" t="s">
        <v>3639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3640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0.73780358342985231</v>
      </c>
      <c r="D343" s="124">
        <f t="shared" si="188"/>
        <v>0.73363953137280324</v>
      </c>
      <c r="E343" s="124">
        <f t="shared" si="188"/>
        <v>0.7314397720385144</v>
      </c>
      <c r="F343" s="124">
        <f t="shared" si="188"/>
        <v>0.72983177419346423</v>
      </c>
      <c r="G343" s="124">
        <f t="shared" si="188"/>
        <v>0.73770767458654718</v>
      </c>
      <c r="H343" s="124">
        <f t="shared" si="188"/>
        <v>0.75151787718828655</v>
      </c>
      <c r="I343" s="124">
        <f t="shared" si="188"/>
        <v>0.74097599667351222</v>
      </c>
      <c r="J343" s="124">
        <f t="shared" si="188"/>
        <v>0.74639998605686997</v>
      </c>
      <c r="K343" s="124">
        <f t="shared" si="188"/>
        <v>0.73859146524575914</v>
      </c>
      <c r="L343" s="124">
        <f t="shared" si="188"/>
        <v>0.74526703720591458</v>
      </c>
      <c r="M343" s="124">
        <f t="shared" si="188"/>
        <v>0.74646430254646934</v>
      </c>
      <c r="N343" s="124">
        <f t="shared" si="188"/>
        <v>0.75576761022527317</v>
      </c>
      <c r="O343" s="124">
        <f t="shared" si="188"/>
        <v>0.75731866623634136</v>
      </c>
      <c r="P343" s="124">
        <f t="shared" si="188"/>
        <v>0.76805172205162775</v>
      </c>
      <c r="Q343" s="124">
        <f t="shared" si="188"/>
        <v>0.76292321255530093</v>
      </c>
      <c r="R343" s="124">
        <f t="shared" ref="R343:V343" si="189">IF(R324=0,"",R324/R305)</f>
        <v>0.77578982276330521</v>
      </c>
      <c r="S343" s="124">
        <f t="shared" si="189"/>
        <v>0.79988142151769348</v>
      </c>
      <c r="T343" s="124">
        <f t="shared" si="189"/>
        <v>0.81387976780771709</v>
      </c>
      <c r="U343" s="124">
        <f t="shared" si="189"/>
        <v>0.82185202831409565</v>
      </c>
      <c r="V343" s="124">
        <f t="shared" si="189"/>
        <v>0.82263329564929522</v>
      </c>
      <c r="W343" s="124">
        <f t="shared" ref="W343:Y343" si="190">IF(W324=0,"",W324/W305)</f>
        <v>0.8375567203908979</v>
      </c>
      <c r="X343" s="124">
        <f t="shared" si="190"/>
        <v>0.86085787182346174</v>
      </c>
      <c r="Y343" s="124">
        <f t="shared" si="190"/>
        <v>0.87267733289485627</v>
      </c>
      <c r="DA343" s="130" t="s">
        <v>3641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0.60641570090146346</v>
      </c>
      <c r="D344" s="111">
        <f t="shared" si="191"/>
        <v>0.59702541026672595</v>
      </c>
      <c r="E344" s="111">
        <f t="shared" si="191"/>
        <v>0.59471603345214297</v>
      </c>
      <c r="F344" s="111">
        <f t="shared" si="191"/>
        <v>0.59167967850420145</v>
      </c>
      <c r="G344" s="111">
        <f t="shared" si="191"/>
        <v>0.59407916354931634</v>
      </c>
      <c r="H344" s="111">
        <f t="shared" si="191"/>
        <v>0.60227042516091156</v>
      </c>
      <c r="I344" s="111">
        <f t="shared" si="191"/>
        <v>0.59857786459360995</v>
      </c>
      <c r="J344" s="111">
        <f t="shared" si="191"/>
        <v>0.59584871981412291</v>
      </c>
      <c r="K344" s="111">
        <f t="shared" si="191"/>
        <v>0.6001500769966237</v>
      </c>
      <c r="L344" s="111">
        <f t="shared" si="191"/>
        <v>0.59778741429493676</v>
      </c>
      <c r="M344" s="111">
        <f t="shared" si="191"/>
        <v>0.60221750800995433</v>
      </c>
      <c r="N344" s="111">
        <f t="shared" si="191"/>
        <v>0.60321638176383585</v>
      </c>
      <c r="O344" s="111">
        <f t="shared" si="191"/>
        <v>0.60077598779642072</v>
      </c>
      <c r="P344" s="111">
        <f t="shared" si="191"/>
        <v>0.58330738712006303</v>
      </c>
      <c r="Q344" s="111">
        <f t="shared" si="191"/>
        <v>0.58881700036634688</v>
      </c>
      <c r="R344" s="111">
        <f t="shared" ref="R344:V344" si="192">IF(R325=0,"",R325/R306)</f>
        <v>0.59729542970251182</v>
      </c>
      <c r="S344" s="111">
        <f t="shared" si="192"/>
        <v>0.60671883011615502</v>
      </c>
      <c r="T344" s="111">
        <f t="shared" si="192"/>
        <v>0.61170959410578618</v>
      </c>
      <c r="U344" s="111">
        <f t="shared" si="192"/>
        <v>0.61390872705661914</v>
      </c>
      <c r="V344" s="111">
        <f t="shared" si="192"/>
        <v>0.61360487401196062</v>
      </c>
      <c r="W344" s="111">
        <f t="shared" ref="W344:Y344" si="193">IF(W325=0,"",W325/W306)</f>
        <v>0.61351481394981322</v>
      </c>
      <c r="X344" s="111">
        <f t="shared" si="193"/>
        <v>0.608116098170848</v>
      </c>
      <c r="Y344" s="111">
        <f t="shared" si="193"/>
        <v>0.61048030221498006</v>
      </c>
      <c r="DA344" s="63" t="s">
        <v>3642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0.76664327101521701</v>
      </c>
      <c r="D345" s="45">
        <f t="shared" si="194"/>
        <v>0.76477696765641745</v>
      </c>
      <c r="E345" s="45">
        <f t="shared" si="194"/>
        <v>0.76570072332445993</v>
      </c>
      <c r="F345" s="45">
        <f t="shared" si="194"/>
        <v>0.7659254145708877</v>
      </c>
      <c r="G345" s="45">
        <f t="shared" si="194"/>
        <v>0.77129099269016743</v>
      </c>
      <c r="H345" s="45">
        <f t="shared" si="194"/>
        <v>0.77559991085732916</v>
      </c>
      <c r="I345" s="45">
        <f t="shared" si="194"/>
        <v>0.77255171807175405</v>
      </c>
      <c r="J345" s="45">
        <f t="shared" si="194"/>
        <v>0.77451451410978267</v>
      </c>
      <c r="K345" s="45">
        <f t="shared" si="194"/>
        <v>0.77502871667791895</v>
      </c>
      <c r="L345" s="45">
        <f t="shared" si="194"/>
        <v>0.77927824144959479</v>
      </c>
      <c r="M345" s="45">
        <f t="shared" si="194"/>
        <v>0.78275304516398547</v>
      </c>
      <c r="N345" s="45">
        <f t="shared" si="194"/>
        <v>0.78625987679886933</v>
      </c>
      <c r="O345" s="45">
        <f t="shared" si="194"/>
        <v>0.79012737851095716</v>
      </c>
      <c r="P345" s="45">
        <f t="shared" si="194"/>
        <v>0.79392793895754032</v>
      </c>
      <c r="Q345" s="45">
        <f t="shared" si="194"/>
        <v>0.79898813992148854</v>
      </c>
      <c r="R345" s="45">
        <f t="shared" ref="R345:V345" si="195">IF(R326=0,"",R326/R307)</f>
        <v>0.81295808510042267</v>
      </c>
      <c r="S345" s="45">
        <f t="shared" si="195"/>
        <v>0.8324258806237248</v>
      </c>
      <c r="T345" s="45">
        <f t="shared" si="195"/>
        <v>0.84935839904661714</v>
      </c>
      <c r="U345" s="45">
        <f t="shared" si="195"/>
        <v>0.86413676196044353</v>
      </c>
      <c r="V345" s="45">
        <f t="shared" si="195"/>
        <v>0.87475838862484778</v>
      </c>
      <c r="W345" s="45">
        <f t="shared" ref="W345:Y345" si="196">IF(W326=0,"",W326/W307)</f>
        <v>0.88494705573176669</v>
      </c>
      <c r="X345" s="45">
        <f t="shared" si="196"/>
        <v>0.89382616351135225</v>
      </c>
      <c r="Y345" s="45">
        <f t="shared" si="196"/>
        <v>0.90035620035976882</v>
      </c>
      <c r="DA345" s="60" t="s">
        <v>3643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3650.7820333080826</v>
      </c>
      <c r="D347" s="117">
        <f t="shared" si="197"/>
        <v>2823.6227097304395</v>
      </c>
      <c r="E347" s="117">
        <f t="shared" si="197"/>
        <v>3240.9697987808086</v>
      </c>
      <c r="F347" s="117">
        <f t="shared" si="197"/>
        <v>2749.5012918917237</v>
      </c>
      <c r="G347" s="117">
        <f t="shared" si="197"/>
        <v>2384.396419787216</v>
      </c>
      <c r="H347" s="117">
        <f t="shared" si="197"/>
        <v>2223.639181363656</v>
      </c>
      <c r="I347" s="117">
        <f t="shared" si="197"/>
        <v>1588.583271114155</v>
      </c>
      <c r="J347" s="117">
        <f t="shared" si="197"/>
        <v>2768.499479609105</v>
      </c>
      <c r="K347" s="117">
        <f t="shared" si="197"/>
        <v>2331.2062258619553</v>
      </c>
      <c r="L347" s="117">
        <f t="shared" si="197"/>
        <v>2464.5076607710394</v>
      </c>
      <c r="M347" s="117">
        <f t="shared" si="197"/>
        <v>2279.0856342802285</v>
      </c>
      <c r="N347" s="117">
        <f t="shared" si="197"/>
        <v>2643.6547064720785</v>
      </c>
      <c r="O347" s="117">
        <f t="shared" si="197"/>
        <v>2708.9492437500389</v>
      </c>
      <c r="P347" s="117">
        <f t="shared" si="197"/>
        <v>1342.9079800647589</v>
      </c>
      <c r="Q347" s="117">
        <f t="shared" si="197"/>
        <v>1016.8670348902701</v>
      </c>
      <c r="R347" s="117">
        <f t="shared" ref="R347:V347" si="198">R348+R351+R353+R362</f>
        <v>720.82313269015424</v>
      </c>
      <c r="S347" s="117">
        <f t="shared" si="198"/>
        <v>996.04402073513074</v>
      </c>
      <c r="T347" s="117">
        <f t="shared" si="198"/>
        <v>923.13658850665047</v>
      </c>
      <c r="U347" s="117">
        <f t="shared" si="198"/>
        <v>1062.30183514757</v>
      </c>
      <c r="V347" s="117">
        <f t="shared" si="198"/>
        <v>802.11949386125832</v>
      </c>
      <c r="W347" s="117">
        <f t="shared" ref="W347:Y347" si="199">W348+W351+W353+W362</f>
        <v>486.0392661978442</v>
      </c>
      <c r="X347" s="117">
        <f t="shared" si="199"/>
        <v>554.48846985228613</v>
      </c>
      <c r="Y347" s="117">
        <f t="shared" si="199"/>
        <v>692.18428441580693</v>
      </c>
      <c r="DA347" s="129" t="s">
        <v>3794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3402.1799150258785</v>
      </c>
      <c r="D348" s="122">
        <f t="shared" si="200"/>
        <v>2619.7623066397291</v>
      </c>
      <c r="E348" s="122">
        <f t="shared" si="200"/>
        <v>3018.630463905236</v>
      </c>
      <c r="F348" s="122">
        <f t="shared" si="200"/>
        <v>2576.9438619018579</v>
      </c>
      <c r="G348" s="122">
        <f t="shared" si="200"/>
        <v>2199.4925626710433</v>
      </c>
      <c r="H348" s="122">
        <f t="shared" si="200"/>
        <v>2023.1853972138963</v>
      </c>
      <c r="I348" s="122">
        <f t="shared" si="200"/>
        <v>1416.4088918440038</v>
      </c>
      <c r="J348" s="122">
        <f t="shared" si="200"/>
        <v>2439.8036793416723</v>
      </c>
      <c r="K348" s="122">
        <f t="shared" si="200"/>
        <v>2086.3059395101968</v>
      </c>
      <c r="L348" s="122">
        <f t="shared" si="200"/>
        <v>2204.1649711500713</v>
      </c>
      <c r="M348" s="122">
        <f t="shared" si="200"/>
        <v>2052.7783354937415</v>
      </c>
      <c r="N348" s="122">
        <f t="shared" si="200"/>
        <v>2384.3929857641269</v>
      </c>
      <c r="O348" s="122">
        <f t="shared" si="200"/>
        <v>2529.0763170550413</v>
      </c>
      <c r="P348" s="122">
        <f t="shared" si="200"/>
        <v>1283.1347275672204</v>
      </c>
      <c r="Q348" s="122">
        <f t="shared" si="200"/>
        <v>940.29329141802214</v>
      </c>
      <c r="R348" s="122">
        <f t="shared" ref="R348:V348" si="201">SUM(R349:R350)</f>
        <v>628.19304990453327</v>
      </c>
      <c r="S348" s="122">
        <f t="shared" si="201"/>
        <v>829.72868908237228</v>
      </c>
      <c r="T348" s="122">
        <f t="shared" si="201"/>
        <v>764.42042875109848</v>
      </c>
      <c r="U348" s="122">
        <f t="shared" si="201"/>
        <v>868.33578547308048</v>
      </c>
      <c r="V348" s="122">
        <f t="shared" si="201"/>
        <v>715.01841925203746</v>
      </c>
      <c r="W348" s="122">
        <f t="shared" ref="W348:Y348" si="202">SUM(W349:W350)</f>
        <v>411.83435072163184</v>
      </c>
      <c r="X348" s="122">
        <f t="shared" si="202"/>
        <v>432.31993029097561</v>
      </c>
      <c r="Y348" s="122">
        <f t="shared" si="202"/>
        <v>480.20534123813457</v>
      </c>
      <c r="DA348" s="130" t="s">
        <v>3795</v>
      </c>
    </row>
    <row r="349" spans="1:105" ht="12" customHeight="1" x14ac:dyDescent="0.25">
      <c r="A349" s="97" t="s">
        <v>212</v>
      </c>
      <c r="B349" s="98"/>
      <c r="C349" s="98">
        <v>3402.1799150258785</v>
      </c>
      <c r="D349" s="98">
        <v>2619.7623066397291</v>
      </c>
      <c r="E349" s="98">
        <v>3018.630463905236</v>
      </c>
      <c r="F349" s="98">
        <v>2576.9438619018579</v>
      </c>
      <c r="G349" s="98">
        <v>2199.4925626710433</v>
      </c>
      <c r="H349" s="98">
        <v>2023.1853972138963</v>
      </c>
      <c r="I349" s="98">
        <v>1416.4088918440038</v>
      </c>
      <c r="J349" s="98">
        <v>2439.8036793416723</v>
      </c>
      <c r="K349" s="98">
        <v>2086.3059395101968</v>
      </c>
      <c r="L349" s="98">
        <v>2204.1649711500713</v>
      </c>
      <c r="M349" s="98">
        <v>2052.7783354937415</v>
      </c>
      <c r="N349" s="98">
        <v>2384.3929857641269</v>
      </c>
      <c r="O349" s="98">
        <v>2529.0763170550413</v>
      </c>
      <c r="P349" s="98">
        <v>1283.1347275672204</v>
      </c>
      <c r="Q349" s="98">
        <v>940.29329141802214</v>
      </c>
      <c r="R349" s="98">
        <v>628.19304990453327</v>
      </c>
      <c r="S349" s="98">
        <v>829.72868908237228</v>
      </c>
      <c r="T349" s="98">
        <v>764.42042875109848</v>
      </c>
      <c r="U349" s="98">
        <v>868.33578547308048</v>
      </c>
      <c r="V349" s="98">
        <v>715.01841925203746</v>
      </c>
      <c r="W349" s="98">
        <v>411.83435072163184</v>
      </c>
      <c r="X349" s="98">
        <v>432.31993029097561</v>
      </c>
      <c r="Y349" s="98">
        <v>480.20534123813457</v>
      </c>
      <c r="DA349" s="63" t="s">
        <v>3796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3797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3798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3799</v>
      </c>
    </row>
    <row r="353" spans="1:105" ht="12" customHeight="1" x14ac:dyDescent="0.25">
      <c r="A353" s="121" t="s">
        <v>55</v>
      </c>
      <c r="B353" s="122"/>
      <c r="C353" s="122">
        <v>224.88421079676158</v>
      </c>
      <c r="D353" s="122">
        <v>182.87348437668396</v>
      </c>
      <c r="E353" s="122">
        <v>197.11536590012011</v>
      </c>
      <c r="F353" s="122">
        <v>148.72269655266473</v>
      </c>
      <c r="G353" s="122">
        <v>166.95026143270647</v>
      </c>
      <c r="H353" s="122">
        <v>187.22139910795329</v>
      </c>
      <c r="I353" s="122">
        <v>157.51432104437188</v>
      </c>
      <c r="J353" s="122">
        <v>309.29460228788054</v>
      </c>
      <c r="K353" s="122">
        <v>223.41868088608166</v>
      </c>
      <c r="L353" s="122">
        <v>239.8275067523613</v>
      </c>
      <c r="M353" s="122">
        <v>204.82877506226768</v>
      </c>
      <c r="N353" s="122">
        <v>238.23376674774769</v>
      </c>
      <c r="O353" s="122">
        <v>156.75343803057436</v>
      </c>
      <c r="P353" s="122">
        <v>49.146917383518037</v>
      </c>
      <c r="Q353" s="122">
        <v>65.477872775875952</v>
      </c>
      <c r="R353" s="122">
        <v>85.181752670458451</v>
      </c>
      <c r="S353" s="122">
        <v>157.51259681375726</v>
      </c>
      <c r="T353" s="122">
        <v>150.09962459869098</v>
      </c>
      <c r="U353" s="122">
        <v>182.75216669824033</v>
      </c>
      <c r="V353" s="122">
        <v>76.353008123998421</v>
      </c>
      <c r="W353" s="122">
        <v>66.966061827669463</v>
      </c>
      <c r="X353" s="122">
        <v>115.85018036847555</v>
      </c>
      <c r="Y353" s="122">
        <v>205.05197723710435</v>
      </c>
      <c r="DA353" s="130" t="s">
        <v>3800</v>
      </c>
    </row>
    <row r="354" spans="1:105" ht="12" customHeight="1" x14ac:dyDescent="0.25">
      <c r="A354" s="97" t="s">
        <v>138</v>
      </c>
      <c r="B354" s="98"/>
      <c r="C354" s="98">
        <v>224.15865562046869</v>
      </c>
      <c r="D354" s="98">
        <v>182.59512372578183</v>
      </c>
      <c r="E354" s="98">
        <v>196.18391184111917</v>
      </c>
      <c r="F354" s="98">
        <v>148.69921549194353</v>
      </c>
      <c r="G354" s="98">
        <v>166.18424516706247</v>
      </c>
      <c r="H354" s="98">
        <v>185.90601521320497</v>
      </c>
      <c r="I354" s="98">
        <v>157.34488768813858</v>
      </c>
      <c r="J354" s="98">
        <v>307.82902788751659</v>
      </c>
      <c r="K354" s="98">
        <v>222.42270838195944</v>
      </c>
      <c r="L354" s="98">
        <v>239.42678185118953</v>
      </c>
      <c r="M354" s="98">
        <v>204.27241696033323</v>
      </c>
      <c r="N354" s="98">
        <v>237.26687912023806</v>
      </c>
      <c r="O354" s="98">
        <v>156.65184970256729</v>
      </c>
      <c r="P354" s="98">
        <v>47.368016855609525</v>
      </c>
      <c r="Q354" s="98">
        <v>65.231398986506306</v>
      </c>
      <c r="R354" s="98">
        <v>84.793568983642785</v>
      </c>
      <c r="S354" s="98">
        <v>156.78951313445737</v>
      </c>
      <c r="T354" s="98">
        <v>149.67164979952682</v>
      </c>
      <c r="U354" s="98">
        <v>180.73740508348186</v>
      </c>
      <c r="V354" s="98">
        <v>75.415436757410134</v>
      </c>
      <c r="W354" s="98">
        <v>66.915317982401888</v>
      </c>
      <c r="X354" s="98">
        <v>115.74509684301404</v>
      </c>
      <c r="Y354" s="98">
        <v>204.75399784114865</v>
      </c>
      <c r="DA354" s="63" t="s">
        <v>3801</v>
      </c>
    </row>
    <row r="355" spans="1:105" ht="12" customHeight="1" x14ac:dyDescent="0.25">
      <c r="A355" s="97" t="s">
        <v>137</v>
      </c>
      <c r="B355" s="98"/>
      <c r="C355" s="98">
        <v>0.72555517629288158</v>
      </c>
      <c r="D355" s="98">
        <v>0.27836065090212259</v>
      </c>
      <c r="E355" s="98">
        <v>0.93145405900090628</v>
      </c>
      <c r="F355" s="98">
        <v>2.348106072119641E-2</v>
      </c>
      <c r="G355" s="98">
        <v>0.76601626564401337</v>
      </c>
      <c r="H355" s="98">
        <v>1.3153838947483643</v>
      </c>
      <c r="I355" s="98">
        <v>0.16943335623330666</v>
      </c>
      <c r="J355" s="98">
        <v>1.4655744003639168</v>
      </c>
      <c r="K355" s="98">
        <v>0.99597250412218497</v>
      </c>
      <c r="L355" s="98">
        <v>0.4007249011718152</v>
      </c>
      <c r="M355" s="98">
        <v>0.55635810193442148</v>
      </c>
      <c r="N355" s="98">
        <v>0.96688762750968482</v>
      </c>
      <c r="O355" s="98">
        <v>0.10158832800705357</v>
      </c>
      <c r="P355" s="98">
        <v>1.7789005279085184</v>
      </c>
      <c r="Q355" s="98">
        <v>0.24647378936964215</v>
      </c>
      <c r="R355" s="98">
        <v>0.38818368681565329</v>
      </c>
      <c r="S355" s="98">
        <v>0.72308367929989681</v>
      </c>
      <c r="T355" s="98">
        <v>0.42797479916421238</v>
      </c>
      <c r="U355" s="98">
        <v>2.0147616147584486</v>
      </c>
      <c r="V355" s="98">
        <v>0.93757136658828144</v>
      </c>
      <c r="W355" s="98">
        <v>5.0743845267589009E-2</v>
      </c>
      <c r="X355" s="98">
        <v>0.10508352546151065</v>
      </c>
      <c r="Y355" s="98">
        <v>0.29797939595565021</v>
      </c>
      <c r="DA355" s="63" t="s">
        <v>3802</v>
      </c>
    </row>
    <row r="356" spans="1:105" ht="12" customHeight="1" x14ac:dyDescent="0.25">
      <c r="A356" s="100" t="s">
        <v>212</v>
      </c>
      <c r="B356" s="101"/>
      <c r="C356" s="101">
        <v>0.72555517629288158</v>
      </c>
      <c r="D356" s="101">
        <v>0.27836065090212259</v>
      </c>
      <c r="E356" s="101">
        <v>0.93145405900090628</v>
      </c>
      <c r="F356" s="101">
        <v>2.348106072119641E-2</v>
      </c>
      <c r="G356" s="101">
        <v>0.76601626564401337</v>
      </c>
      <c r="H356" s="101">
        <v>1.3153838947483643</v>
      </c>
      <c r="I356" s="101">
        <v>0.16943335623330666</v>
      </c>
      <c r="J356" s="101">
        <v>1.4655744003639168</v>
      </c>
      <c r="K356" s="101">
        <v>0.99597250412218497</v>
      </c>
      <c r="L356" s="101">
        <v>0.4007249011718152</v>
      </c>
      <c r="M356" s="101">
        <v>0.55635810193442148</v>
      </c>
      <c r="N356" s="101">
        <v>0.96688762750968482</v>
      </c>
      <c r="O356" s="101">
        <v>0.10158832800705357</v>
      </c>
      <c r="P356" s="101">
        <v>1.7789005279085184</v>
      </c>
      <c r="Q356" s="101">
        <v>0.24647378936964215</v>
      </c>
      <c r="R356" s="101">
        <v>0.38818368681565329</v>
      </c>
      <c r="S356" s="101">
        <v>0.72308367929989681</v>
      </c>
      <c r="T356" s="101">
        <v>0.42797479916421238</v>
      </c>
      <c r="U356" s="101">
        <v>2.0147616147584486</v>
      </c>
      <c r="V356" s="101">
        <v>0.93757136658828144</v>
      </c>
      <c r="W356" s="101">
        <v>5.0743845267589009E-2</v>
      </c>
      <c r="X356" s="101">
        <v>0.10508352546151065</v>
      </c>
      <c r="Y356" s="101">
        <v>0.29797939595565021</v>
      </c>
      <c r="DA356" s="131" t="s">
        <v>3803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3804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3805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3806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3807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3808</v>
      </c>
    </row>
    <row r="362" spans="1:105" ht="12" customHeight="1" x14ac:dyDescent="0.25">
      <c r="A362" s="121" t="s">
        <v>54</v>
      </c>
      <c r="B362" s="122"/>
      <c r="C362" s="122">
        <v>23.717907485442758</v>
      </c>
      <c r="D362" s="122">
        <v>20.986918714026661</v>
      </c>
      <c r="E362" s="122">
        <v>25.223968975452578</v>
      </c>
      <c r="F362" s="122">
        <v>23.834733437201244</v>
      </c>
      <c r="G362" s="122">
        <v>17.953595683466222</v>
      </c>
      <c r="H362" s="122">
        <v>13.232385041806511</v>
      </c>
      <c r="I362" s="122">
        <v>14.66005822577922</v>
      </c>
      <c r="J362" s="122">
        <v>19.401197979552268</v>
      </c>
      <c r="K362" s="122">
        <v>21.481605465676839</v>
      </c>
      <c r="L362" s="122">
        <v>20.515182868606423</v>
      </c>
      <c r="M362" s="122">
        <v>21.478523724219464</v>
      </c>
      <c r="N362" s="122">
        <v>21.027953960203796</v>
      </c>
      <c r="O362" s="122">
        <v>23.119488664423535</v>
      </c>
      <c r="P362" s="122">
        <v>10.626335114020517</v>
      </c>
      <c r="Q362" s="122">
        <v>11.095870696372051</v>
      </c>
      <c r="R362" s="122">
        <v>7.4483301151625181</v>
      </c>
      <c r="S362" s="122">
        <v>8.8027348390011877</v>
      </c>
      <c r="T362" s="122">
        <v>8.6165351568610298</v>
      </c>
      <c r="U362" s="122">
        <v>11.213882976249153</v>
      </c>
      <c r="V362" s="122">
        <v>10.748066485222429</v>
      </c>
      <c r="W362" s="122">
        <v>7.238853648542861</v>
      </c>
      <c r="X362" s="122">
        <v>6.3183591928349019</v>
      </c>
      <c r="Y362" s="122">
        <v>6.9269659405680262</v>
      </c>
      <c r="DA362" s="130" t="s">
        <v>3809</v>
      </c>
    </row>
    <row r="363" spans="1:105" ht="12" customHeight="1" x14ac:dyDescent="0.25">
      <c r="A363" s="97" t="s">
        <v>50</v>
      </c>
      <c r="B363" s="98"/>
      <c r="C363" s="98">
        <v>23.717907485442758</v>
      </c>
      <c r="D363" s="98">
        <v>20.986918714026661</v>
      </c>
      <c r="E363" s="98">
        <v>25.223968975452578</v>
      </c>
      <c r="F363" s="98">
        <v>23.834733437201244</v>
      </c>
      <c r="G363" s="98">
        <v>17.953595683466222</v>
      </c>
      <c r="H363" s="98">
        <v>13.232385041806511</v>
      </c>
      <c r="I363" s="98">
        <v>14.66005822577922</v>
      </c>
      <c r="J363" s="98">
        <v>19.401197979552268</v>
      </c>
      <c r="K363" s="98">
        <v>21.481605465676839</v>
      </c>
      <c r="L363" s="98">
        <v>20.515182868606423</v>
      </c>
      <c r="M363" s="98">
        <v>21.478523724219464</v>
      </c>
      <c r="N363" s="98">
        <v>21.027953960203796</v>
      </c>
      <c r="O363" s="98">
        <v>23.119488664423535</v>
      </c>
      <c r="P363" s="98">
        <v>10.626335114020517</v>
      </c>
      <c r="Q363" s="98">
        <v>11.095870696372051</v>
      </c>
      <c r="R363" s="98">
        <v>7.4483301151625181</v>
      </c>
      <c r="S363" s="98">
        <v>8.8027348390011877</v>
      </c>
      <c r="T363" s="98">
        <v>8.6165351568610298</v>
      </c>
      <c r="U363" s="98">
        <v>11.213882976249153</v>
      </c>
      <c r="V363" s="98">
        <v>10.748066485222429</v>
      </c>
      <c r="W363" s="98">
        <v>7.238853648542861</v>
      </c>
      <c r="X363" s="98">
        <v>6.3183591928349019</v>
      </c>
      <c r="Y363" s="98">
        <v>6.9269659405680262</v>
      </c>
      <c r="DA363" s="63" t="s">
        <v>3810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3811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18847.378369296683</v>
      </c>
      <c r="D366" s="117">
        <f t="shared" si="204"/>
        <v>16634.691666779505</v>
      </c>
      <c r="E366" s="117">
        <f t="shared" si="204"/>
        <v>16999.859413493778</v>
      </c>
      <c r="F366" s="117">
        <f t="shared" si="204"/>
        <v>16225.643305798532</v>
      </c>
      <c r="G366" s="117">
        <f t="shared" si="204"/>
        <v>17586.218736897252</v>
      </c>
      <c r="H366" s="117">
        <f t="shared" si="204"/>
        <v>17332.329925869391</v>
      </c>
      <c r="I366" s="117">
        <f t="shared" si="204"/>
        <v>13793.221516249825</v>
      </c>
      <c r="J366" s="117">
        <f t="shared" si="204"/>
        <v>15162.197964217139</v>
      </c>
      <c r="K366" s="117">
        <f t="shared" si="204"/>
        <v>14778.484427052179</v>
      </c>
      <c r="L366" s="117">
        <f t="shared" si="204"/>
        <v>15456.419785443119</v>
      </c>
      <c r="M366" s="117">
        <f t="shared" si="204"/>
        <v>13788.631570043091</v>
      </c>
      <c r="N366" s="117">
        <f t="shared" si="204"/>
        <v>13721.193514383283</v>
      </c>
      <c r="O366" s="117">
        <f t="shared" si="204"/>
        <v>13192.572904977253</v>
      </c>
      <c r="P366" s="117">
        <f t="shared" si="204"/>
        <v>10328.808139319955</v>
      </c>
      <c r="Q366" s="117">
        <f t="shared" si="204"/>
        <v>9496.3545416885408</v>
      </c>
      <c r="R366" s="117">
        <f t="shared" ref="R366:V366" si="205">R367+R370+R372+R381</f>
        <v>9545.5033252987851</v>
      </c>
      <c r="S366" s="117">
        <f t="shared" si="205"/>
        <v>9873.6167950172239</v>
      </c>
      <c r="T366" s="117">
        <f t="shared" si="205"/>
        <v>9357.6420455463849</v>
      </c>
      <c r="U366" s="117">
        <f t="shared" si="205"/>
        <v>9591.0807247745815</v>
      </c>
      <c r="V366" s="117">
        <f t="shared" si="205"/>
        <v>9573.7568811955443</v>
      </c>
      <c r="W366" s="117">
        <f t="shared" ref="W366:Y366" si="206">W367+W370+W372+W381</f>
        <v>7692.1320310512338</v>
      </c>
      <c r="X366" s="117">
        <f t="shared" si="206"/>
        <v>6914.21934710809</v>
      </c>
      <c r="Y366" s="117">
        <f t="shared" si="206"/>
        <v>5603.741171565046</v>
      </c>
      <c r="DA366" s="129" t="s">
        <v>3962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16114.491190365194</v>
      </c>
      <c r="D367" s="122">
        <f t="shared" si="207"/>
        <v>14010.178728965762</v>
      </c>
      <c r="E367" s="122">
        <f t="shared" si="207"/>
        <v>14400.628296726129</v>
      </c>
      <c r="F367" s="122">
        <f t="shared" si="207"/>
        <v>13702.071282780633</v>
      </c>
      <c r="G367" s="122">
        <f t="shared" si="207"/>
        <v>14779.929410320043</v>
      </c>
      <c r="H367" s="122">
        <f t="shared" si="207"/>
        <v>14301.885668492263</v>
      </c>
      <c r="I367" s="122">
        <f t="shared" si="207"/>
        <v>11134.244006860215</v>
      </c>
      <c r="J367" s="122">
        <f t="shared" si="207"/>
        <v>12284.97424658202</v>
      </c>
      <c r="K367" s="122">
        <f t="shared" si="207"/>
        <v>12057.157181652545</v>
      </c>
      <c r="L367" s="122">
        <f t="shared" si="207"/>
        <v>12632.431666913359</v>
      </c>
      <c r="M367" s="122">
        <f t="shared" si="207"/>
        <v>11076.601828454604</v>
      </c>
      <c r="N367" s="122">
        <f t="shared" si="207"/>
        <v>11029.01384742986</v>
      </c>
      <c r="O367" s="122">
        <f t="shared" si="207"/>
        <v>10787.526847575391</v>
      </c>
      <c r="P367" s="122">
        <f t="shared" si="207"/>
        <v>8105.3239975621609</v>
      </c>
      <c r="Q367" s="122">
        <f t="shared" si="207"/>
        <v>7443.4382866416854</v>
      </c>
      <c r="R367" s="122">
        <f t="shared" ref="R367:V367" si="208">SUM(R368:R369)</f>
        <v>7270.9116434328389</v>
      </c>
      <c r="S367" s="122">
        <f t="shared" si="208"/>
        <v>7327.1559208559593</v>
      </c>
      <c r="T367" s="122">
        <f t="shared" si="208"/>
        <v>6915.5810470234283</v>
      </c>
      <c r="U367" s="122">
        <f t="shared" si="208"/>
        <v>7018.2736899228057</v>
      </c>
      <c r="V367" s="122">
        <f t="shared" si="208"/>
        <v>7189.5737584493945</v>
      </c>
      <c r="W367" s="122">
        <f t="shared" ref="W367:Y367" si="209">SUM(W368:W369)</f>
        <v>5447.9926483004238</v>
      </c>
      <c r="X367" s="122">
        <f t="shared" si="209"/>
        <v>4453.1217616564873</v>
      </c>
      <c r="Y367" s="122">
        <f t="shared" si="209"/>
        <v>3280.8957855192798</v>
      </c>
      <c r="DA367" s="130" t="s">
        <v>3963</v>
      </c>
    </row>
    <row r="368" spans="1:105" ht="12" customHeight="1" x14ac:dyDescent="0.25">
      <c r="A368" s="97" t="s">
        <v>212</v>
      </c>
      <c r="B368" s="98"/>
      <c r="C368" s="98">
        <v>15910.649366603549</v>
      </c>
      <c r="D368" s="98">
        <v>13837.006691562699</v>
      </c>
      <c r="E368" s="98">
        <v>14229.085462771762</v>
      </c>
      <c r="F368" s="98">
        <v>13545.131301704325</v>
      </c>
      <c r="G368" s="98">
        <v>14603.961923134408</v>
      </c>
      <c r="H368" s="98">
        <v>14128.146522504407</v>
      </c>
      <c r="I368" s="98">
        <v>11004.568314117489</v>
      </c>
      <c r="J368" s="98">
        <v>12140.080299136349</v>
      </c>
      <c r="K368" s="98">
        <v>11917.060091008469</v>
      </c>
      <c r="L368" s="98">
        <v>12483.135411983505</v>
      </c>
      <c r="M368" s="98">
        <v>10945.209027787278</v>
      </c>
      <c r="N368" s="98">
        <v>10895.088347992656</v>
      </c>
      <c r="O368" s="98">
        <v>10650.679855518445</v>
      </c>
      <c r="P368" s="98">
        <v>7998.3055656804499</v>
      </c>
      <c r="Q368" s="98">
        <v>7346.3839696797086</v>
      </c>
      <c r="R368" s="98">
        <v>7173.4687578496023</v>
      </c>
      <c r="S368" s="98">
        <v>7226.8271513765203</v>
      </c>
      <c r="T368" s="98">
        <v>6820.6068528968226</v>
      </c>
      <c r="U368" s="98">
        <v>6923.2411639854472</v>
      </c>
      <c r="V368" s="98">
        <v>7095.0509269100912</v>
      </c>
      <c r="W368" s="98">
        <v>5376.7747412454755</v>
      </c>
      <c r="X368" s="98">
        <v>4394.7321643217647</v>
      </c>
      <c r="Y368" s="98">
        <v>3237.3751591596047</v>
      </c>
      <c r="DA368" s="63" t="s">
        <v>3964</v>
      </c>
    </row>
    <row r="369" spans="1:105" ht="12" customHeight="1" x14ac:dyDescent="0.25">
      <c r="A369" s="97" t="s">
        <v>53</v>
      </c>
      <c r="B369" s="98"/>
      <c r="C369" s="98">
        <v>203.84182376164458</v>
      </c>
      <c r="D369" s="98">
        <v>173.1720374030624</v>
      </c>
      <c r="E369" s="98">
        <v>171.54283395436715</v>
      </c>
      <c r="F369" s="98">
        <v>156.93998107630739</v>
      </c>
      <c r="G369" s="98">
        <v>175.96748718563589</v>
      </c>
      <c r="H369" s="98">
        <v>173.73914598785635</v>
      </c>
      <c r="I369" s="98">
        <v>129.67569274272719</v>
      </c>
      <c r="J369" s="98">
        <v>144.89394744567161</v>
      </c>
      <c r="K369" s="98">
        <v>140.09709064407673</v>
      </c>
      <c r="L369" s="98">
        <v>149.296254929854</v>
      </c>
      <c r="M369" s="98">
        <v>131.39280066732769</v>
      </c>
      <c r="N369" s="98">
        <v>133.92549943720451</v>
      </c>
      <c r="O369" s="98">
        <v>136.84699205694517</v>
      </c>
      <c r="P369" s="98">
        <v>107.01843188171082</v>
      </c>
      <c r="Q369" s="98">
        <v>97.05431696197698</v>
      </c>
      <c r="R369" s="98">
        <v>97.442885583237057</v>
      </c>
      <c r="S369" s="98">
        <v>100.3287694794389</v>
      </c>
      <c r="T369" s="98">
        <v>94.974194126605283</v>
      </c>
      <c r="U369" s="98">
        <v>95.032525937358258</v>
      </c>
      <c r="V369" s="98">
        <v>94.52283153930297</v>
      </c>
      <c r="W369" s="98">
        <v>71.217907054948313</v>
      </c>
      <c r="X369" s="98">
        <v>58.389597334722666</v>
      </c>
      <c r="Y369" s="98">
        <v>43.520626359675283</v>
      </c>
      <c r="DA369" s="63" t="s">
        <v>3965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34.481666777805209</v>
      </c>
      <c r="D370" s="122">
        <f t="shared" si="210"/>
        <v>24.845075476404165</v>
      </c>
      <c r="E370" s="122">
        <f t="shared" si="210"/>
        <v>63.803189891741312</v>
      </c>
      <c r="F370" s="122">
        <f t="shared" si="210"/>
        <v>57.714105348408822</v>
      </c>
      <c r="G370" s="122">
        <f t="shared" si="210"/>
        <v>67.499443159080315</v>
      </c>
      <c r="H370" s="122">
        <f t="shared" si="210"/>
        <v>68.711337079660865</v>
      </c>
      <c r="I370" s="122">
        <f t="shared" si="210"/>
        <v>65.192973196623768</v>
      </c>
      <c r="J370" s="122">
        <f t="shared" si="210"/>
        <v>43.005654124302083</v>
      </c>
      <c r="K370" s="122">
        <f t="shared" si="210"/>
        <v>58.59882399174522</v>
      </c>
      <c r="L370" s="122">
        <f t="shared" si="210"/>
        <v>59.691040471319802</v>
      </c>
      <c r="M370" s="122">
        <f t="shared" si="210"/>
        <v>49.119590638027262</v>
      </c>
      <c r="N370" s="122">
        <f t="shared" si="210"/>
        <v>74.81547093657025</v>
      </c>
      <c r="O370" s="122">
        <f t="shared" si="210"/>
        <v>38.997954479632924</v>
      </c>
      <c r="P370" s="122">
        <f t="shared" si="210"/>
        <v>19.651507427808991</v>
      </c>
      <c r="Q370" s="122">
        <f t="shared" si="210"/>
        <v>9.3888850849125234</v>
      </c>
      <c r="R370" s="122">
        <f t="shared" si="210"/>
        <v>37.953681674635682</v>
      </c>
      <c r="S370" s="122">
        <f t="shared" si="210"/>
        <v>51.611208885618325</v>
      </c>
      <c r="T370" s="122">
        <f t="shared" si="210"/>
        <v>31.109600563363458</v>
      </c>
      <c r="U370" s="122">
        <f t="shared" si="210"/>
        <v>44.676758638699852</v>
      </c>
      <c r="V370" s="122">
        <f t="shared" si="210"/>
        <v>54.019048114335583</v>
      </c>
      <c r="W370" s="122">
        <f t="shared" si="210"/>
        <v>56.971761877564653</v>
      </c>
      <c r="X370" s="122">
        <f t="shared" si="210"/>
        <v>35.903715247585431</v>
      </c>
      <c r="Y370" s="122">
        <f t="shared" si="210"/>
        <v>59.307686714071011</v>
      </c>
      <c r="DA370" s="130" t="s">
        <v>3966</v>
      </c>
    </row>
    <row r="371" spans="1:105" ht="12" customHeight="1" x14ac:dyDescent="0.25">
      <c r="A371" s="97" t="s">
        <v>53</v>
      </c>
      <c r="B371" s="98"/>
      <c r="C371" s="98">
        <f>RES_hhdet_in_fech!C48</f>
        <v>34.481666777805209</v>
      </c>
      <c r="D371" s="98">
        <f>RES_hhdet_in_fech!D48</f>
        <v>24.845075476404165</v>
      </c>
      <c r="E371" s="98">
        <f>RES_hhdet_in_fech!E48</f>
        <v>63.803189891741312</v>
      </c>
      <c r="F371" s="98">
        <f>RES_hhdet_in_fech!F48</f>
        <v>57.714105348408822</v>
      </c>
      <c r="G371" s="98">
        <f>RES_hhdet_in_fech!G48</f>
        <v>67.499443159080315</v>
      </c>
      <c r="H371" s="98">
        <f>RES_hhdet_in_fech!H48</f>
        <v>68.711337079660865</v>
      </c>
      <c r="I371" s="98">
        <f>RES_hhdet_in_fech!I48</f>
        <v>65.192973196623768</v>
      </c>
      <c r="J371" s="98">
        <f>RES_hhdet_in_fech!J48</f>
        <v>43.005654124302083</v>
      </c>
      <c r="K371" s="98">
        <f>RES_hhdet_in_fech!K48</f>
        <v>58.59882399174522</v>
      </c>
      <c r="L371" s="98">
        <f>RES_hhdet_in_fech!L48</f>
        <v>59.691040471319802</v>
      </c>
      <c r="M371" s="98">
        <f>RES_hhdet_in_fech!M48</f>
        <v>49.119590638027262</v>
      </c>
      <c r="N371" s="98">
        <f>RES_hhdet_in_fech!N48</f>
        <v>74.81547093657025</v>
      </c>
      <c r="O371" s="98">
        <f>RES_hhdet_in_fech!O48</f>
        <v>38.997954479632924</v>
      </c>
      <c r="P371" s="98">
        <f>RES_hhdet_in_fech!P48</f>
        <v>19.651507427808991</v>
      </c>
      <c r="Q371" s="98">
        <f>RES_hhdet_in_fech!Q48</f>
        <v>9.3888850849125234</v>
      </c>
      <c r="R371" s="98">
        <f>RES_hhdet_in_fech!R48</f>
        <v>37.953681674635682</v>
      </c>
      <c r="S371" s="98">
        <f>RES_hhdet_in_fech!S48</f>
        <v>51.611208885618325</v>
      </c>
      <c r="T371" s="98">
        <f>RES_hhdet_in_fech!T48</f>
        <v>31.109600563363458</v>
      </c>
      <c r="U371" s="98">
        <f>RES_hhdet_in_fech!U48</f>
        <v>44.676758638699852</v>
      </c>
      <c r="V371" s="98">
        <f>RES_hhdet_in_fech!V48</f>
        <v>54.019048114335583</v>
      </c>
      <c r="W371" s="98">
        <f>RES_hhdet_in_fech!W48</f>
        <v>56.971761877564653</v>
      </c>
      <c r="X371" s="98">
        <f>RES_hhdet_in_fech!X48</f>
        <v>35.903715247585431</v>
      </c>
      <c r="Y371" s="98">
        <f>RES_hhdet_in_fech!Y48</f>
        <v>59.307686714071011</v>
      </c>
      <c r="DA371" s="63" t="s">
        <v>3967</v>
      </c>
    </row>
    <row r="372" spans="1:105" ht="12" customHeight="1" x14ac:dyDescent="0.25">
      <c r="A372" s="121" t="s">
        <v>55</v>
      </c>
      <c r="B372" s="122"/>
      <c r="C372" s="122">
        <v>1974.0741087478063</v>
      </c>
      <c r="D372" s="122">
        <v>1898.126912358274</v>
      </c>
      <c r="E372" s="122">
        <v>1838.2426896522377</v>
      </c>
      <c r="F372" s="122">
        <v>1757.8968453315854</v>
      </c>
      <c r="G372" s="122">
        <v>2000.4068737871794</v>
      </c>
      <c r="H372" s="122">
        <v>2181.1935209521544</v>
      </c>
      <c r="I372" s="122">
        <v>1857.7923091802306</v>
      </c>
      <c r="J372" s="122">
        <v>2114.4162781017449</v>
      </c>
      <c r="K372" s="122">
        <v>1972.4866885770782</v>
      </c>
      <c r="L372" s="122">
        <v>2037.9397358583872</v>
      </c>
      <c r="M372" s="122">
        <v>1995.295833226596</v>
      </c>
      <c r="N372" s="122">
        <v>1941.4708672806378</v>
      </c>
      <c r="O372" s="122">
        <v>1707.6806883543161</v>
      </c>
      <c r="P372" s="122">
        <v>1571.5295739844992</v>
      </c>
      <c r="Q372" s="122">
        <v>1451.8045786026209</v>
      </c>
      <c r="R372" s="122">
        <v>1659.1413584995416</v>
      </c>
      <c r="S372" s="122">
        <v>1871.9106960685212</v>
      </c>
      <c r="T372" s="122">
        <v>1807.4802093518213</v>
      </c>
      <c r="U372" s="122">
        <v>1907.8514305195815</v>
      </c>
      <c r="V372" s="122">
        <v>1704.1331425789606</v>
      </c>
      <c r="W372" s="122">
        <v>1553.381482358659</v>
      </c>
      <c r="X372" s="122">
        <v>1770.6215850327935</v>
      </c>
      <c r="Y372" s="122">
        <v>1690.3863336109475</v>
      </c>
      <c r="DA372" s="130" t="s">
        <v>3968</v>
      </c>
    </row>
    <row r="373" spans="1:105" ht="12" customHeight="1" x14ac:dyDescent="0.25">
      <c r="A373" s="97" t="s">
        <v>138</v>
      </c>
      <c r="B373" s="98"/>
      <c r="C373" s="98">
        <v>2510.1143377933731</v>
      </c>
      <c r="D373" s="98">
        <v>2452.6595368066814</v>
      </c>
      <c r="E373" s="98">
        <v>2402.5979021506464</v>
      </c>
      <c r="F373" s="98">
        <v>2390.3577339469725</v>
      </c>
      <c r="G373" s="98">
        <v>2483.5633730636355</v>
      </c>
      <c r="H373" s="98">
        <v>2625.5013557612497</v>
      </c>
      <c r="I373" s="98">
        <v>2035.6667979108677</v>
      </c>
      <c r="J373" s="98">
        <v>2404.0537021211958</v>
      </c>
      <c r="K373" s="98">
        <v>2324.3304041163274</v>
      </c>
      <c r="L373" s="98">
        <v>2365.5493956546802</v>
      </c>
      <c r="M373" s="98">
        <v>2342.0548237861904</v>
      </c>
      <c r="N373" s="98">
        <v>2258.5756256005443</v>
      </c>
      <c r="O373" s="98">
        <v>1891.5326090939686</v>
      </c>
      <c r="P373" s="98">
        <v>2140.0131154209439</v>
      </c>
      <c r="Q373" s="98">
        <v>1921.9849016458868</v>
      </c>
      <c r="R373" s="98">
        <v>1988.3894576947359</v>
      </c>
      <c r="S373" s="98">
        <v>2049.9952900312128</v>
      </c>
      <c r="T373" s="98">
        <v>1925.7501662987315</v>
      </c>
      <c r="U373" s="98">
        <v>2116.3917800996051</v>
      </c>
      <c r="V373" s="98">
        <v>2120.9203875944359</v>
      </c>
      <c r="W373" s="98">
        <v>1703.0923328536537</v>
      </c>
      <c r="X373" s="98">
        <v>1994.0931434966155</v>
      </c>
      <c r="Y373" s="98">
        <v>1866.6417437265509</v>
      </c>
      <c r="DA373" s="63" t="s">
        <v>3969</v>
      </c>
    </row>
    <row r="374" spans="1:105" ht="12" customHeight="1" x14ac:dyDescent="0.25">
      <c r="A374" s="97" t="s">
        <v>137</v>
      </c>
      <c r="B374" s="98"/>
      <c r="C374" s="98">
        <v>2088.4798496995227</v>
      </c>
      <c r="D374" s="98">
        <v>2092.2302358576021</v>
      </c>
      <c r="E374" s="98">
        <v>2119.1076174555351</v>
      </c>
      <c r="F374" s="98">
        <v>1688.1151764518827</v>
      </c>
      <c r="G374" s="98">
        <v>2192.3035042095103</v>
      </c>
      <c r="H374" s="98">
        <v>2314.0178659515959</v>
      </c>
      <c r="I374" s="98">
        <v>1596.5763599126285</v>
      </c>
      <c r="J374" s="98">
        <v>2086.044906277622</v>
      </c>
      <c r="K374" s="98">
        <v>2054.7451614569877</v>
      </c>
      <c r="L374" s="98">
        <v>1625.813160975835</v>
      </c>
      <c r="M374" s="98">
        <v>1768.7322177959443</v>
      </c>
      <c r="N374" s="98">
        <v>2157.7245399182116</v>
      </c>
      <c r="O374" s="98">
        <v>1377.2603911634728</v>
      </c>
      <c r="P374" s="98">
        <v>1950.5707388143144</v>
      </c>
      <c r="Q374" s="98">
        <v>1620.5220372002516</v>
      </c>
      <c r="R374" s="98">
        <v>1851.4437790516863</v>
      </c>
      <c r="S374" s="98">
        <v>1992.6829081919179</v>
      </c>
      <c r="T374" s="98">
        <v>1662.9506470404492</v>
      </c>
      <c r="U374" s="98">
        <v>2042.8211794352733</v>
      </c>
      <c r="V374" s="98">
        <v>2237.5438025228505</v>
      </c>
      <c r="W374" s="98">
        <v>1385.7749027435361</v>
      </c>
      <c r="X374" s="98">
        <v>1490.6028409598773</v>
      </c>
      <c r="Y374" s="98">
        <v>1713.6344429813871</v>
      </c>
      <c r="DA374" s="63" t="s">
        <v>3970</v>
      </c>
    </row>
    <row r="375" spans="1:105" ht="12" customHeight="1" x14ac:dyDescent="0.25">
      <c r="A375" s="100" t="s">
        <v>212</v>
      </c>
      <c r="B375" s="101"/>
      <c r="C375" s="101">
        <v>1104.2056235877617</v>
      </c>
      <c r="D375" s="101">
        <v>1147.0275378891254</v>
      </c>
      <c r="E375" s="101">
        <v>1142.6134761160977</v>
      </c>
      <c r="F375" s="101">
        <v>918.3090809704355</v>
      </c>
      <c r="G375" s="101">
        <v>1240.1779155752265</v>
      </c>
      <c r="H375" s="101">
        <v>1283.5384873803725</v>
      </c>
      <c r="I375" s="101">
        <v>1042.3990823326974</v>
      </c>
      <c r="J375" s="101">
        <v>1177.8785914582093</v>
      </c>
      <c r="K375" s="101">
        <v>1255.1304741606539</v>
      </c>
      <c r="L375" s="101">
        <v>895.74039986656908</v>
      </c>
      <c r="M375" s="101">
        <v>854.81775458627681</v>
      </c>
      <c r="N375" s="101">
        <v>1194.094377395325</v>
      </c>
      <c r="O375" s="101">
        <v>374.81583557980201</v>
      </c>
      <c r="P375" s="101">
        <v>998.11917679896135</v>
      </c>
      <c r="Q375" s="101">
        <v>884.92180179884201</v>
      </c>
      <c r="R375" s="101">
        <v>1065.2659447163574</v>
      </c>
      <c r="S375" s="101">
        <v>1112.4168383071374</v>
      </c>
      <c r="T375" s="101">
        <v>840.50879052905145</v>
      </c>
      <c r="U375" s="101">
        <v>993.621598500608</v>
      </c>
      <c r="V375" s="101">
        <v>1097.9261177317326</v>
      </c>
      <c r="W375" s="101">
        <v>514.78530975827323</v>
      </c>
      <c r="X375" s="101">
        <v>460.47566948217735</v>
      </c>
      <c r="Y375" s="101">
        <v>776.66248903785458</v>
      </c>
      <c r="DA375" s="131" t="s">
        <v>3971</v>
      </c>
    </row>
    <row r="376" spans="1:105" ht="12" customHeight="1" x14ac:dyDescent="0.25">
      <c r="A376" s="103" t="s">
        <v>52</v>
      </c>
      <c r="B376" s="104"/>
      <c r="C376" s="104">
        <v>984.27422611176053</v>
      </c>
      <c r="D376" s="104">
        <v>945.20269796847674</v>
      </c>
      <c r="E376" s="104">
        <v>976.49414133943765</v>
      </c>
      <c r="F376" s="104">
        <v>769.80609548144696</v>
      </c>
      <c r="G376" s="104">
        <v>952.12558863428376</v>
      </c>
      <c r="H376" s="104">
        <v>1030.4793785712236</v>
      </c>
      <c r="I376" s="104">
        <v>554.177277579931</v>
      </c>
      <c r="J376" s="104">
        <v>908.16631481941317</v>
      </c>
      <c r="K376" s="104">
        <v>799.61468729633418</v>
      </c>
      <c r="L376" s="104">
        <v>730.07276110926568</v>
      </c>
      <c r="M376" s="104">
        <v>913.91446320966747</v>
      </c>
      <c r="N376" s="104">
        <v>963.63016252288583</v>
      </c>
      <c r="O376" s="104">
        <v>1002.4445555836709</v>
      </c>
      <c r="P376" s="104">
        <v>952.45156201535281</v>
      </c>
      <c r="Q376" s="104">
        <v>735.60023540140958</v>
      </c>
      <c r="R376" s="104">
        <v>786.17783433532884</v>
      </c>
      <c r="S376" s="104">
        <v>880.26606988478079</v>
      </c>
      <c r="T376" s="104">
        <v>822.44185651139776</v>
      </c>
      <c r="U376" s="104">
        <v>1049.1995809346645</v>
      </c>
      <c r="V376" s="104">
        <v>1139.6176847911186</v>
      </c>
      <c r="W376" s="104">
        <v>870.98959298526279</v>
      </c>
      <c r="X376" s="104">
        <v>1030.1271714776997</v>
      </c>
      <c r="Y376" s="104">
        <v>936.9719539435323</v>
      </c>
      <c r="DA376" s="132" t="s">
        <v>3972</v>
      </c>
    </row>
    <row r="377" spans="1:105" ht="12" customHeight="1" x14ac:dyDescent="0.25">
      <c r="A377" s="106" t="s">
        <v>122</v>
      </c>
      <c r="B377" s="101"/>
      <c r="C377" s="101">
        <v>1657.8787984338874</v>
      </c>
      <c r="D377" s="101">
        <v>1580.8691132729298</v>
      </c>
      <c r="E377" s="101">
        <v>1522.4405408801158</v>
      </c>
      <c r="F377" s="101">
        <v>1493.7626067545632</v>
      </c>
      <c r="G377" s="101">
        <v>1595.6771736211369</v>
      </c>
      <c r="H377" s="101">
        <v>1738.0033155464846</v>
      </c>
      <c r="I377" s="101">
        <v>1599.467311998508</v>
      </c>
      <c r="J377" s="101">
        <v>1624.3245705076124</v>
      </c>
      <c r="K377" s="101">
        <v>1538.8630119095599</v>
      </c>
      <c r="L377" s="101">
        <v>1666.5659462273911</v>
      </c>
      <c r="M377" s="101">
        <v>1630.2852449343663</v>
      </c>
      <c r="N377" s="101">
        <v>1671.672300466849</v>
      </c>
      <c r="O377" s="101">
        <v>1641.7099656741102</v>
      </c>
      <c r="P377" s="101">
        <v>1614.430863646179</v>
      </c>
      <c r="Q377" s="101">
        <v>1336.7691661279891</v>
      </c>
      <c r="R377" s="101">
        <v>1553.5540457427337</v>
      </c>
      <c r="S377" s="101">
        <v>1679.0445535217759</v>
      </c>
      <c r="T377" s="101">
        <v>1708.4994864569144</v>
      </c>
      <c r="U377" s="101">
        <v>1555.8265156620373</v>
      </c>
      <c r="V377" s="101">
        <v>1509.7848809353</v>
      </c>
      <c r="W377" s="101">
        <v>1441.4913028357614</v>
      </c>
      <c r="X377" s="101">
        <v>1415.2679218739465</v>
      </c>
      <c r="Y377" s="101">
        <v>1145.2142827440348</v>
      </c>
      <c r="DA377" s="131" t="s">
        <v>3973</v>
      </c>
    </row>
    <row r="378" spans="1:105" ht="12" customHeight="1" x14ac:dyDescent="0.25">
      <c r="A378" s="107" t="s">
        <v>121</v>
      </c>
      <c r="B378" s="104"/>
      <c r="C378" s="104">
        <v>1385.6116524457868</v>
      </c>
      <c r="D378" s="104">
        <v>1400.9116394106184</v>
      </c>
      <c r="E378" s="104">
        <v>1386.7204229632291</v>
      </c>
      <c r="F378" s="104">
        <v>1322.3879907816581</v>
      </c>
      <c r="G378" s="104">
        <v>1647.6458131259053</v>
      </c>
      <c r="H378" s="104">
        <v>1738.5378771140981</v>
      </c>
      <c r="I378" s="104">
        <v>1578.6008363049991</v>
      </c>
      <c r="J378" s="104">
        <v>1571.588939616958</v>
      </c>
      <c r="K378" s="104">
        <v>1546.0449653092803</v>
      </c>
      <c r="L378" s="104">
        <v>1490.5939859796604</v>
      </c>
      <c r="M378" s="104">
        <v>1808.2540995489387</v>
      </c>
      <c r="N378" s="104">
        <v>1602.7445803950491</v>
      </c>
      <c r="O378" s="104">
        <v>1579.3710952941019</v>
      </c>
      <c r="P378" s="104">
        <v>1412.4338864313713</v>
      </c>
      <c r="Q378" s="104">
        <v>1234.9417132600784</v>
      </c>
      <c r="R378" s="104">
        <v>1145.2334454734689</v>
      </c>
      <c r="S378" s="104">
        <v>1355.4727368281065</v>
      </c>
      <c r="T378" s="104">
        <v>1338.6503931584505</v>
      </c>
      <c r="U378" s="104">
        <v>1292.9021263380143</v>
      </c>
      <c r="V378" s="104">
        <v>1422.2259974519559</v>
      </c>
      <c r="W378" s="104">
        <v>1349.1892611589383</v>
      </c>
      <c r="X378" s="104">
        <v>1465.6717525013455</v>
      </c>
      <c r="Y378" s="104">
        <v>1220.7971431308256</v>
      </c>
      <c r="DA378" s="132" t="s">
        <v>3974</v>
      </c>
    </row>
    <row r="379" spans="1:105" ht="12" customHeight="1" x14ac:dyDescent="0.25">
      <c r="A379" s="108" t="s">
        <v>53</v>
      </c>
      <c r="B379" s="98"/>
      <c r="C379" s="98">
        <v>500.45966232766773</v>
      </c>
      <c r="D379" s="98">
        <v>507.52891904055184</v>
      </c>
      <c r="E379" s="98">
        <v>511.19462130586197</v>
      </c>
      <c r="F379" s="98">
        <v>448.00359651289557</v>
      </c>
      <c r="G379" s="98">
        <v>704.9065611474166</v>
      </c>
      <c r="H379" s="98">
        <v>754.50334902826137</v>
      </c>
      <c r="I379" s="98">
        <v>626.55863888985084</v>
      </c>
      <c r="J379" s="98">
        <v>599.6908828777257</v>
      </c>
      <c r="K379" s="98">
        <v>611.79596963804852</v>
      </c>
      <c r="L379" s="98">
        <v>533.90593659690921</v>
      </c>
      <c r="M379" s="98">
        <v>795.27241464901908</v>
      </c>
      <c r="N379" s="98">
        <v>652.77245671811545</v>
      </c>
      <c r="O379" s="98">
        <v>692.76242180243378</v>
      </c>
      <c r="P379" s="98">
        <v>537.25232355107823</v>
      </c>
      <c r="Q379" s="98">
        <v>368.81197315416574</v>
      </c>
      <c r="R379" s="98">
        <v>239.49601954875277</v>
      </c>
      <c r="S379" s="98">
        <v>374.17976943526548</v>
      </c>
      <c r="T379" s="98">
        <v>380.944988656524</v>
      </c>
      <c r="U379" s="98">
        <v>292.22114621004562</v>
      </c>
      <c r="V379" s="98">
        <v>423.71743082005037</v>
      </c>
      <c r="W379" s="98">
        <v>311.20553522587056</v>
      </c>
      <c r="X379" s="98">
        <v>418.19260091579355</v>
      </c>
      <c r="Y379" s="98">
        <v>251.4874428343339</v>
      </c>
      <c r="DA379" s="63" t="s">
        <v>3975</v>
      </c>
    </row>
    <row r="380" spans="1:105" ht="12" customHeight="1" x14ac:dyDescent="0.25">
      <c r="A380" s="108" t="s">
        <v>52</v>
      </c>
      <c r="B380" s="98"/>
      <c r="C380" s="98">
        <v>885.15199011811922</v>
      </c>
      <c r="D380" s="98">
        <v>893.38272037006641</v>
      </c>
      <c r="E380" s="98">
        <v>875.52580165736697</v>
      </c>
      <c r="F380" s="98">
        <v>874.38439426876255</v>
      </c>
      <c r="G380" s="98">
        <v>942.73925197848803</v>
      </c>
      <c r="H380" s="98">
        <v>984.0345280858362</v>
      </c>
      <c r="I380" s="98">
        <v>952.04219741514817</v>
      </c>
      <c r="J380" s="98">
        <v>971.89805673923252</v>
      </c>
      <c r="K380" s="98">
        <v>934.24899567123214</v>
      </c>
      <c r="L380" s="98">
        <v>956.68804938275082</v>
      </c>
      <c r="M380" s="98">
        <v>1012.9816848999193</v>
      </c>
      <c r="N380" s="98">
        <v>949.97212367693407</v>
      </c>
      <c r="O380" s="98">
        <v>886.60867349166801</v>
      </c>
      <c r="P380" s="98">
        <v>875.1815628802932</v>
      </c>
      <c r="Q380" s="98">
        <v>866.12974010591256</v>
      </c>
      <c r="R380" s="98">
        <v>905.73742592471592</v>
      </c>
      <c r="S380" s="98">
        <v>981.29296739284132</v>
      </c>
      <c r="T380" s="98">
        <v>957.70540450192652</v>
      </c>
      <c r="U380" s="98">
        <v>1000.6809801279691</v>
      </c>
      <c r="V380" s="98">
        <v>998.5085666319053</v>
      </c>
      <c r="W380" s="98">
        <v>1037.9837259330675</v>
      </c>
      <c r="X380" s="98">
        <v>1047.4791515855522</v>
      </c>
      <c r="Y380" s="98">
        <v>969.309700296492</v>
      </c>
      <c r="DA380" s="63" t="s">
        <v>3976</v>
      </c>
    </row>
    <row r="381" spans="1:105" ht="12" customHeight="1" x14ac:dyDescent="0.25">
      <c r="A381" s="121" t="s">
        <v>54</v>
      </c>
      <c r="B381" s="122"/>
      <c r="C381" s="122">
        <v>724.33140340587886</v>
      </c>
      <c r="D381" s="122">
        <v>701.54094997906464</v>
      </c>
      <c r="E381" s="122">
        <v>697.18523722367081</v>
      </c>
      <c r="F381" s="122">
        <v>707.96107233790656</v>
      </c>
      <c r="G381" s="122">
        <v>738.38300963095071</v>
      </c>
      <c r="H381" s="122">
        <v>780.53939934531297</v>
      </c>
      <c r="I381" s="122">
        <v>735.99222701275608</v>
      </c>
      <c r="J381" s="122">
        <v>719.80178540907127</v>
      </c>
      <c r="K381" s="122">
        <v>690.24173283080916</v>
      </c>
      <c r="L381" s="122">
        <v>726.3573422000544</v>
      </c>
      <c r="M381" s="122">
        <v>667.61431772386516</v>
      </c>
      <c r="N381" s="122">
        <v>675.89332873621663</v>
      </c>
      <c r="O381" s="122">
        <v>658.36741456791185</v>
      </c>
      <c r="P381" s="122">
        <v>632.30306034548607</v>
      </c>
      <c r="Q381" s="122">
        <v>591.72279135932229</v>
      </c>
      <c r="R381" s="122">
        <v>577.49664169176924</v>
      </c>
      <c r="S381" s="122">
        <v>622.93896920712587</v>
      </c>
      <c r="T381" s="122">
        <v>603.47118860777175</v>
      </c>
      <c r="U381" s="122">
        <v>620.27884569349465</v>
      </c>
      <c r="V381" s="122">
        <v>626.03093205285336</v>
      </c>
      <c r="W381" s="122">
        <v>633.78613851458636</v>
      </c>
      <c r="X381" s="122">
        <v>654.57228517122337</v>
      </c>
      <c r="Y381" s="122">
        <v>573.15136572074789</v>
      </c>
      <c r="DA381" s="130" t="s">
        <v>3977</v>
      </c>
    </row>
    <row r="382" spans="1:105" ht="12" customHeight="1" x14ac:dyDescent="0.25">
      <c r="A382" s="97" t="s">
        <v>50</v>
      </c>
      <c r="B382" s="98"/>
      <c r="C382" s="98">
        <v>886.33017193332603</v>
      </c>
      <c r="D382" s="98">
        <v>853.50282617473806</v>
      </c>
      <c r="E382" s="98">
        <v>827.35796320445218</v>
      </c>
      <c r="F382" s="98">
        <v>776.49652812290469</v>
      </c>
      <c r="G382" s="98">
        <v>913.129634428808</v>
      </c>
      <c r="H382" s="98">
        <v>880.31595218202949</v>
      </c>
      <c r="I382" s="98">
        <v>936.23086783285771</v>
      </c>
      <c r="J382" s="98">
        <v>894.70488163656501</v>
      </c>
      <c r="K382" s="98">
        <v>902.648487276168</v>
      </c>
      <c r="L382" s="98">
        <v>928.52030735995947</v>
      </c>
      <c r="M382" s="98">
        <v>861.38403157700975</v>
      </c>
      <c r="N382" s="98">
        <v>792.59633883359129</v>
      </c>
      <c r="O382" s="98">
        <v>815.31868248102228</v>
      </c>
      <c r="P382" s="98">
        <v>784.54159131661527</v>
      </c>
      <c r="Q382" s="98">
        <v>795.61616296636112</v>
      </c>
      <c r="R382" s="98">
        <v>797.3764210246909</v>
      </c>
      <c r="S382" s="98">
        <v>845.91254995735324</v>
      </c>
      <c r="T382" s="98">
        <v>887.89046951821547</v>
      </c>
      <c r="U382" s="98">
        <v>918.44630446006079</v>
      </c>
      <c r="V382" s="98">
        <v>944.67437518495024</v>
      </c>
      <c r="W382" s="98">
        <v>920.41944334597883</v>
      </c>
      <c r="X382" s="98">
        <v>833.14591817902817</v>
      </c>
      <c r="Y382" s="98">
        <v>788.15650170391768</v>
      </c>
      <c r="DA382" s="63" t="s">
        <v>3978</v>
      </c>
    </row>
    <row r="383" spans="1:105" ht="12" customHeight="1" x14ac:dyDescent="0.25">
      <c r="A383" s="109" t="s">
        <v>120</v>
      </c>
      <c r="B383" s="33"/>
      <c r="C383" s="33">
        <v>696.39273833503262</v>
      </c>
      <c r="D383" s="33">
        <v>674.18232264403582</v>
      </c>
      <c r="E383" s="33">
        <v>670.74065729994925</v>
      </c>
      <c r="F383" s="33">
        <v>692.00384241917754</v>
      </c>
      <c r="G383" s="33">
        <v>706.758043895112</v>
      </c>
      <c r="H383" s="33">
        <v>766.52094334516357</v>
      </c>
      <c r="I383" s="33">
        <v>702.66770598036499</v>
      </c>
      <c r="J383" s="33">
        <v>694.45019667088945</v>
      </c>
      <c r="K383" s="33">
        <v>649.98551175607952</v>
      </c>
      <c r="L383" s="33">
        <v>691.62981273090952</v>
      </c>
      <c r="M383" s="33">
        <v>631.85632216512499</v>
      </c>
      <c r="N383" s="33">
        <v>656.56986656263871</v>
      </c>
      <c r="O383" s="33">
        <v>632.8354259659601</v>
      </c>
      <c r="P383" s="33">
        <v>615.57223788784211</v>
      </c>
      <c r="Q383" s="33">
        <v>561.89471461152152</v>
      </c>
      <c r="R383" s="33">
        <v>546.13699377746138</v>
      </c>
      <c r="S383" s="33">
        <v>596.45052796691425</v>
      </c>
      <c r="T383" s="33">
        <v>571.35279835066694</v>
      </c>
      <c r="U383" s="33">
        <v>581.86669388461792</v>
      </c>
      <c r="V383" s="33">
        <v>577.45898677165724</v>
      </c>
      <c r="W383" s="33">
        <v>594.61744925352218</v>
      </c>
      <c r="X383" s="33">
        <v>636.76910199357746</v>
      </c>
      <c r="Y383" s="33">
        <v>557.1079701932606</v>
      </c>
      <c r="DA383" s="60" t="s">
        <v>3979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10637.244746851225</v>
      </c>
      <c r="D385" s="117">
        <f t="shared" si="211"/>
        <v>9373.7626237358563</v>
      </c>
      <c r="E385" s="117">
        <f t="shared" si="211"/>
        <v>9662.3280512348756</v>
      </c>
      <c r="F385" s="117">
        <f t="shared" si="211"/>
        <v>9200.198375576907</v>
      </c>
      <c r="G385" s="117">
        <f t="shared" si="211"/>
        <v>10251.809186415976</v>
      </c>
      <c r="H385" s="117">
        <f t="shared" si="211"/>
        <v>10417.965764802679</v>
      </c>
      <c r="I385" s="117">
        <f t="shared" si="211"/>
        <v>8196.2788168333336</v>
      </c>
      <c r="J385" s="117">
        <f t="shared" si="211"/>
        <v>9063.3661298187599</v>
      </c>
      <c r="K385" s="117">
        <f t="shared" si="211"/>
        <v>8900.9599328853565</v>
      </c>
      <c r="L385" s="117">
        <f t="shared" si="211"/>
        <v>9523.1529214654838</v>
      </c>
      <c r="M385" s="117">
        <f t="shared" si="211"/>
        <v>8666.1736071980013</v>
      </c>
      <c r="N385" s="117">
        <f t="shared" si="211"/>
        <v>9018.5708038137236</v>
      </c>
      <c r="O385" s="117">
        <f t="shared" si="211"/>
        <v>8945.0032538981814</v>
      </c>
      <c r="P385" s="117">
        <f t="shared" si="211"/>
        <v>7415.4671622128935</v>
      </c>
      <c r="Q385" s="117">
        <f t="shared" si="211"/>
        <v>6860.4889994019804</v>
      </c>
      <c r="R385" s="117">
        <f t="shared" ref="R385:V385" si="212">R386+R389+R391+R400</f>
        <v>7019.1364542454166</v>
      </c>
      <c r="S385" s="117">
        <f t="shared" si="212"/>
        <v>7438.1403241112657</v>
      </c>
      <c r="T385" s="117">
        <f t="shared" si="212"/>
        <v>7052.3716884586338</v>
      </c>
      <c r="U385" s="117">
        <f t="shared" si="212"/>
        <v>7310.3408764301603</v>
      </c>
      <c r="V385" s="117">
        <f t="shared" si="212"/>
        <v>7309.958913411815</v>
      </c>
      <c r="W385" s="117">
        <f t="shared" ref="W385:Y385" si="213">W386+W389+W391+W400</f>
        <v>5935.2711339672169</v>
      </c>
      <c r="X385" s="117">
        <f t="shared" si="213"/>
        <v>5464.2664481308602</v>
      </c>
      <c r="Y385" s="117">
        <f t="shared" si="213"/>
        <v>4558.0321644647029</v>
      </c>
      <c r="DA385" s="129" t="s">
        <v>4130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8718.9563249842286</v>
      </c>
      <c r="D386" s="122">
        <f t="shared" si="214"/>
        <v>7545.9936814635912</v>
      </c>
      <c r="E386" s="122">
        <f t="shared" si="214"/>
        <v>7767.8566068138889</v>
      </c>
      <c r="F386" s="122">
        <f t="shared" si="214"/>
        <v>7354.2073850336974</v>
      </c>
      <c r="G386" s="122">
        <f t="shared" si="214"/>
        <v>8188.9941194651847</v>
      </c>
      <c r="H386" s="122">
        <f t="shared" si="214"/>
        <v>8151.01261574205</v>
      </c>
      <c r="I386" s="122">
        <f t="shared" si="214"/>
        <v>6221.9205158848326</v>
      </c>
      <c r="J386" s="122">
        <f t="shared" si="214"/>
        <v>6992.4508994086618</v>
      </c>
      <c r="K386" s="122">
        <f t="shared" si="214"/>
        <v>6888.544824307588</v>
      </c>
      <c r="L386" s="122">
        <f t="shared" si="214"/>
        <v>7416.8208629611254</v>
      </c>
      <c r="M386" s="122">
        <f t="shared" si="214"/>
        <v>6619.137999263643</v>
      </c>
      <c r="N386" s="122">
        <f t="shared" si="214"/>
        <v>6866.5928034075587</v>
      </c>
      <c r="O386" s="122">
        <f t="shared" si="214"/>
        <v>7015.5830864255959</v>
      </c>
      <c r="P386" s="122">
        <f t="shared" si="214"/>
        <v>5555.0356628021291</v>
      </c>
      <c r="Q386" s="122">
        <f t="shared" si="214"/>
        <v>5210.6847304617013</v>
      </c>
      <c r="R386" s="122">
        <f t="shared" ref="R386:V386" si="215">SUM(R387:R388)</f>
        <v>5137.8694927919696</v>
      </c>
      <c r="S386" s="122">
        <f t="shared" si="215"/>
        <v>5268.1031773705035</v>
      </c>
      <c r="T386" s="122">
        <f t="shared" si="215"/>
        <v>4999.7514930838752</v>
      </c>
      <c r="U386" s="122">
        <f t="shared" si="215"/>
        <v>5076.8738933698714</v>
      </c>
      <c r="V386" s="122">
        <f t="shared" si="215"/>
        <v>5156.0295104258894</v>
      </c>
      <c r="W386" s="122">
        <f t="shared" ref="W386:Y386" si="216">SUM(W387:W388)</f>
        <v>3884.739262428448</v>
      </c>
      <c r="X386" s="122">
        <f t="shared" si="216"/>
        <v>3238.4131845895199</v>
      </c>
      <c r="Y386" s="122">
        <f t="shared" si="216"/>
        <v>2390.6000749303166</v>
      </c>
      <c r="DA386" s="130" t="s">
        <v>4131</v>
      </c>
    </row>
    <row r="387" spans="1:105" ht="12" customHeight="1" x14ac:dyDescent="0.25">
      <c r="A387" s="97" t="s">
        <v>212</v>
      </c>
      <c r="B387" s="98"/>
      <c r="C387" s="98">
        <v>8515.1145012225843</v>
      </c>
      <c r="D387" s="98">
        <v>7372.8216440605283</v>
      </c>
      <c r="E387" s="98">
        <v>7596.313772859522</v>
      </c>
      <c r="F387" s="98">
        <v>7197.2674039573903</v>
      </c>
      <c r="G387" s="98">
        <v>8013.0266322795487</v>
      </c>
      <c r="H387" s="98">
        <v>7977.2734697541937</v>
      </c>
      <c r="I387" s="98">
        <v>6092.2448231421058</v>
      </c>
      <c r="J387" s="98">
        <v>6847.5569519629898</v>
      </c>
      <c r="K387" s="98">
        <v>6748.4477336635109</v>
      </c>
      <c r="L387" s="98">
        <v>7267.5246080312718</v>
      </c>
      <c r="M387" s="98">
        <v>6487.7451985963153</v>
      </c>
      <c r="N387" s="98">
        <v>6732.6673039703537</v>
      </c>
      <c r="O387" s="98">
        <v>6878.7360943686508</v>
      </c>
      <c r="P387" s="98">
        <v>5448.0172309204181</v>
      </c>
      <c r="Q387" s="98">
        <v>5113.6304134997245</v>
      </c>
      <c r="R387" s="98">
        <v>5040.426607208733</v>
      </c>
      <c r="S387" s="98">
        <v>5167.7744078910646</v>
      </c>
      <c r="T387" s="98">
        <v>4904.7772989572695</v>
      </c>
      <c r="U387" s="98">
        <v>4981.8413674325129</v>
      </c>
      <c r="V387" s="98">
        <v>5061.5066788865861</v>
      </c>
      <c r="W387" s="98">
        <v>3813.5213553734998</v>
      </c>
      <c r="X387" s="98">
        <v>3180.0235872547973</v>
      </c>
      <c r="Y387" s="98">
        <v>2347.0794485706415</v>
      </c>
      <c r="DA387" s="63" t="s">
        <v>4132</v>
      </c>
    </row>
    <row r="388" spans="1:105" ht="12" customHeight="1" x14ac:dyDescent="0.25">
      <c r="A388" s="97" t="s">
        <v>53</v>
      </c>
      <c r="B388" s="98"/>
      <c r="C388" s="98">
        <v>203.84182376164458</v>
      </c>
      <c r="D388" s="98">
        <v>173.1720374030624</v>
      </c>
      <c r="E388" s="98">
        <v>171.54283395436715</v>
      </c>
      <c r="F388" s="98">
        <v>156.93998107630739</v>
      </c>
      <c r="G388" s="98">
        <v>175.96748718563589</v>
      </c>
      <c r="H388" s="98">
        <v>173.73914598785635</v>
      </c>
      <c r="I388" s="98">
        <v>129.67569274272719</v>
      </c>
      <c r="J388" s="98">
        <v>144.89394744567161</v>
      </c>
      <c r="K388" s="98">
        <v>140.09709064407673</v>
      </c>
      <c r="L388" s="98">
        <v>149.296254929854</v>
      </c>
      <c r="M388" s="98">
        <v>131.39280066732769</v>
      </c>
      <c r="N388" s="98">
        <v>133.92549943720451</v>
      </c>
      <c r="O388" s="98">
        <v>136.84699205694517</v>
      </c>
      <c r="P388" s="98">
        <v>107.01843188171082</v>
      </c>
      <c r="Q388" s="98">
        <v>97.05431696197698</v>
      </c>
      <c r="R388" s="98">
        <v>97.442885583237057</v>
      </c>
      <c r="S388" s="98">
        <v>100.3287694794389</v>
      </c>
      <c r="T388" s="98">
        <v>94.974194126605283</v>
      </c>
      <c r="U388" s="98">
        <v>95.032525937358258</v>
      </c>
      <c r="V388" s="98">
        <v>94.52283153930297</v>
      </c>
      <c r="W388" s="98">
        <v>71.217907054948313</v>
      </c>
      <c r="X388" s="98">
        <v>58.389597334722666</v>
      </c>
      <c r="Y388" s="98">
        <v>43.520626359675283</v>
      </c>
      <c r="DA388" s="63" t="s">
        <v>4133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76.96247371849573</v>
      </c>
      <c r="D389" s="122">
        <f t="shared" si="217"/>
        <v>58.041954282393121</v>
      </c>
      <c r="E389" s="122">
        <f t="shared" si="217"/>
        <v>157.27383815207452</v>
      </c>
      <c r="F389" s="122">
        <f t="shared" si="217"/>
        <v>148.72627527011366</v>
      </c>
      <c r="G389" s="122">
        <f t="shared" si="217"/>
        <v>184.07878594347198</v>
      </c>
      <c r="H389" s="122">
        <f t="shared" si="217"/>
        <v>201.1551317272818</v>
      </c>
      <c r="I389" s="122">
        <f t="shared" si="217"/>
        <v>198.87243216414967</v>
      </c>
      <c r="J389" s="122">
        <f t="shared" si="217"/>
        <v>136.66389485360207</v>
      </c>
      <c r="K389" s="122">
        <f t="shared" si="217"/>
        <v>183.42488777978247</v>
      </c>
      <c r="L389" s="122">
        <f t="shared" si="217"/>
        <v>195.56298783519873</v>
      </c>
      <c r="M389" s="122">
        <f t="shared" si="217"/>
        <v>166.92132197317318</v>
      </c>
      <c r="N389" s="122">
        <f t="shared" si="217"/>
        <v>259.66813343036176</v>
      </c>
      <c r="O389" s="122">
        <f t="shared" si="217"/>
        <v>143.15083153454341</v>
      </c>
      <c r="P389" s="122">
        <f t="shared" si="217"/>
        <v>75.781940250660014</v>
      </c>
      <c r="Q389" s="122">
        <f t="shared" si="217"/>
        <v>38.978377782008046</v>
      </c>
      <c r="R389" s="122">
        <f t="shared" si="217"/>
        <v>147.34686210135811</v>
      </c>
      <c r="S389" s="122">
        <f t="shared" si="217"/>
        <v>199.42861479821298</v>
      </c>
      <c r="T389" s="122">
        <f t="shared" si="217"/>
        <v>120.33558471108796</v>
      </c>
      <c r="U389" s="122">
        <f t="shared" si="217"/>
        <v>175.14041370210472</v>
      </c>
      <c r="V389" s="122">
        <f t="shared" si="217"/>
        <v>214.47989607071199</v>
      </c>
      <c r="W389" s="122">
        <f t="shared" si="217"/>
        <v>230.99083372192712</v>
      </c>
      <c r="X389" s="122">
        <f t="shared" si="217"/>
        <v>151.52528749093943</v>
      </c>
      <c r="Y389" s="122">
        <f t="shared" si="217"/>
        <v>250.58074862613643</v>
      </c>
      <c r="DA389" s="130" t="s">
        <v>4134</v>
      </c>
    </row>
    <row r="390" spans="1:105" ht="12" customHeight="1" x14ac:dyDescent="0.25">
      <c r="A390" s="97" t="s">
        <v>53</v>
      </c>
      <c r="B390" s="98"/>
      <c r="C390" s="98">
        <f>RES_hhdet_in_tesh!C48</f>
        <v>76.96247371849573</v>
      </c>
      <c r="D390" s="98">
        <f>RES_hhdet_in_tesh!D48</f>
        <v>58.041954282393121</v>
      </c>
      <c r="E390" s="98">
        <f>RES_hhdet_in_tesh!E48</f>
        <v>157.27383815207452</v>
      </c>
      <c r="F390" s="98">
        <f>RES_hhdet_in_tesh!F48</f>
        <v>148.72627527011366</v>
      </c>
      <c r="G390" s="98">
        <f>RES_hhdet_in_tesh!G48</f>
        <v>184.07878594347198</v>
      </c>
      <c r="H390" s="98">
        <f>RES_hhdet_in_tesh!H48</f>
        <v>201.1551317272818</v>
      </c>
      <c r="I390" s="98">
        <f>RES_hhdet_in_tesh!I48</f>
        <v>198.87243216414967</v>
      </c>
      <c r="J390" s="98">
        <f>RES_hhdet_in_tesh!J48</f>
        <v>136.66389485360207</v>
      </c>
      <c r="K390" s="98">
        <f>RES_hhdet_in_tesh!K48</f>
        <v>183.42488777978247</v>
      </c>
      <c r="L390" s="98">
        <f>RES_hhdet_in_tesh!L48</f>
        <v>195.56298783519873</v>
      </c>
      <c r="M390" s="98">
        <f>RES_hhdet_in_tesh!M48</f>
        <v>166.92132197317318</v>
      </c>
      <c r="N390" s="98">
        <f>RES_hhdet_in_tesh!N48</f>
        <v>259.66813343036176</v>
      </c>
      <c r="O390" s="98">
        <f>RES_hhdet_in_tesh!O48</f>
        <v>143.15083153454341</v>
      </c>
      <c r="P390" s="98">
        <f>RES_hhdet_in_tesh!P48</f>
        <v>75.781940250660014</v>
      </c>
      <c r="Q390" s="98">
        <f>RES_hhdet_in_tesh!Q48</f>
        <v>38.978377782008046</v>
      </c>
      <c r="R390" s="98">
        <f>RES_hhdet_in_tesh!R48</f>
        <v>147.34686210135811</v>
      </c>
      <c r="S390" s="98">
        <f>RES_hhdet_in_tesh!S48</f>
        <v>199.42861479821298</v>
      </c>
      <c r="T390" s="98">
        <f>RES_hhdet_in_tesh!T48</f>
        <v>120.33558471108796</v>
      </c>
      <c r="U390" s="98">
        <f>RES_hhdet_in_tesh!U48</f>
        <v>175.14041370210472</v>
      </c>
      <c r="V390" s="98">
        <f>RES_hhdet_in_tesh!V48</f>
        <v>214.47989607071199</v>
      </c>
      <c r="W390" s="98">
        <f>RES_hhdet_in_tesh!W48</f>
        <v>230.99083372192712</v>
      </c>
      <c r="X390" s="98">
        <f>RES_hhdet_in_tesh!X48</f>
        <v>151.52528749093943</v>
      </c>
      <c r="Y390" s="98">
        <f>RES_hhdet_in_tesh!Y48</f>
        <v>250.58074862613643</v>
      </c>
      <c r="DA390" s="63" t="s">
        <v>4135</v>
      </c>
    </row>
    <row r="391" spans="1:105" ht="12" customHeight="1" x14ac:dyDescent="0.25">
      <c r="A391" s="121" t="s">
        <v>55</v>
      </c>
      <c r="B391" s="122"/>
      <c r="C391" s="122">
        <v>1306.9116431248715</v>
      </c>
      <c r="D391" s="122">
        <v>1255.0488142084002</v>
      </c>
      <c r="E391" s="122">
        <v>1227.2485952854133</v>
      </c>
      <c r="F391" s="122">
        <v>1180.5722297888137</v>
      </c>
      <c r="G391" s="122">
        <v>1334.0254680182545</v>
      </c>
      <c r="H391" s="122">
        <v>1479.2087048755373</v>
      </c>
      <c r="I391" s="122">
        <v>1230.1332948296165</v>
      </c>
      <c r="J391" s="122">
        <v>1396.9912929634547</v>
      </c>
      <c r="K391" s="122">
        <v>1319.1835679727074</v>
      </c>
      <c r="L391" s="122">
        <v>1369.4388862949618</v>
      </c>
      <c r="M391" s="122">
        <v>1381.7640299114028</v>
      </c>
      <c r="N391" s="122">
        <v>1381.4915811496269</v>
      </c>
      <c r="O391" s="122">
        <v>1287.675403644002</v>
      </c>
      <c r="P391" s="122">
        <v>1299.0081048032387</v>
      </c>
      <c r="Q391" s="122">
        <v>1159.3868382322264</v>
      </c>
      <c r="R391" s="122">
        <v>1285.9040820476273</v>
      </c>
      <c r="S391" s="122">
        <v>1472.3312237343875</v>
      </c>
      <c r="T391" s="122">
        <v>1441.1316198009313</v>
      </c>
      <c r="U391" s="122">
        <v>1548.5491419046605</v>
      </c>
      <c r="V391" s="122">
        <v>1424.4556181021744</v>
      </c>
      <c r="W391" s="122">
        <v>1288.7091982133529</v>
      </c>
      <c r="X391" s="122">
        <v>1510.8342716832815</v>
      </c>
      <c r="Y391" s="122">
        <v>1416.675135726023</v>
      </c>
      <c r="DA391" s="130" t="s">
        <v>4136</v>
      </c>
    </row>
    <row r="392" spans="1:105" ht="12" customHeight="1" x14ac:dyDescent="0.25">
      <c r="A392" s="97" t="s">
        <v>138</v>
      </c>
      <c r="B392" s="98"/>
      <c r="C392" s="98">
        <v>1515.7980752331687</v>
      </c>
      <c r="D392" s="98">
        <v>1472.87878040742</v>
      </c>
      <c r="E392" s="98">
        <v>1446.0825960113189</v>
      </c>
      <c r="F392" s="98">
        <v>1455.3506882335689</v>
      </c>
      <c r="G392" s="98">
        <v>1512.9631128767157</v>
      </c>
      <c r="H392" s="98">
        <v>1635.316455551633</v>
      </c>
      <c r="I392" s="98">
        <v>1229.7529970140181</v>
      </c>
      <c r="J392" s="98">
        <v>1470.7051118022766</v>
      </c>
      <c r="K392" s="98">
        <v>1411.4511663173446</v>
      </c>
      <c r="L392" s="98">
        <v>1476.152988703499</v>
      </c>
      <c r="M392" s="98">
        <v>1471.4816017853097</v>
      </c>
      <c r="N392" s="98">
        <v>1463.7731173338555</v>
      </c>
      <c r="O392" s="98">
        <v>1231.4569301194047</v>
      </c>
      <c r="P392" s="98">
        <v>1489.2257544372505</v>
      </c>
      <c r="Q392" s="98">
        <v>1377.6802126660193</v>
      </c>
      <c r="R392" s="98">
        <v>1468.0142906413587</v>
      </c>
      <c r="S392" s="98">
        <v>1578.5211995997645</v>
      </c>
      <c r="T392" s="98">
        <v>1516.2116164862159</v>
      </c>
      <c r="U392" s="98">
        <v>1696.197616072455</v>
      </c>
      <c r="V392" s="98">
        <v>1674.6741636700156</v>
      </c>
      <c r="W392" s="98">
        <v>1369.3230750326234</v>
      </c>
      <c r="X392" s="98">
        <v>1646.1730923574601</v>
      </c>
      <c r="Y392" s="98">
        <v>1543.3935586097966</v>
      </c>
      <c r="DA392" s="63" t="s">
        <v>4137</v>
      </c>
    </row>
    <row r="393" spans="1:105" ht="12" customHeight="1" x14ac:dyDescent="0.25">
      <c r="A393" s="97" t="s">
        <v>137</v>
      </c>
      <c r="B393" s="98"/>
      <c r="C393" s="98">
        <v>1675.1292041674767</v>
      </c>
      <c r="D393" s="98">
        <v>1659.3503292648409</v>
      </c>
      <c r="E393" s="98">
        <v>1695.8577831697089</v>
      </c>
      <c r="F393" s="98">
        <v>1301.4796485025856</v>
      </c>
      <c r="G393" s="98">
        <v>1735.5059310504962</v>
      </c>
      <c r="H393" s="98">
        <v>1848.8946221301785</v>
      </c>
      <c r="I393" s="98">
        <v>1133.8418819651843</v>
      </c>
      <c r="J393" s="98">
        <v>1640.7737133378112</v>
      </c>
      <c r="K393" s="98">
        <v>1561.6015344317229</v>
      </c>
      <c r="L393" s="98">
        <v>1240.5030032287443</v>
      </c>
      <c r="M393" s="98">
        <v>1457.9270977598715</v>
      </c>
      <c r="N393" s="98">
        <v>1769.4981923253031</v>
      </c>
      <c r="O393" s="98">
        <v>1234.8962397933121</v>
      </c>
      <c r="P393" s="98">
        <v>1685.1812380192619</v>
      </c>
      <c r="Q393" s="98">
        <v>1354.8636868056096</v>
      </c>
      <c r="R393" s="98">
        <v>1583.0522304589906</v>
      </c>
      <c r="S393" s="98">
        <v>1749.5650858646964</v>
      </c>
      <c r="T393" s="98">
        <v>1482.1381335197088</v>
      </c>
      <c r="U393" s="98">
        <v>1862.4883212474044</v>
      </c>
      <c r="V393" s="98">
        <v>2036.7494460655093</v>
      </c>
      <c r="W393" s="98">
        <v>1271.092668657539</v>
      </c>
      <c r="X393" s="98">
        <v>1380.8672998644638</v>
      </c>
      <c r="Y393" s="98">
        <v>1548.6321650951365</v>
      </c>
      <c r="DA393" s="63" t="s">
        <v>4138</v>
      </c>
    </row>
    <row r="394" spans="1:105" ht="12" customHeight="1" x14ac:dyDescent="0.25">
      <c r="A394" s="100" t="s">
        <v>212</v>
      </c>
      <c r="B394" s="101"/>
      <c r="C394" s="101">
        <v>690.85497805571572</v>
      </c>
      <c r="D394" s="101">
        <v>714.14763129636412</v>
      </c>
      <c r="E394" s="101">
        <v>719.36364183027183</v>
      </c>
      <c r="F394" s="101">
        <v>531.67355302113833</v>
      </c>
      <c r="G394" s="101">
        <v>783.38034241621244</v>
      </c>
      <c r="H394" s="101">
        <v>818.41524355895467</v>
      </c>
      <c r="I394" s="101">
        <v>579.66460438525326</v>
      </c>
      <c r="J394" s="101">
        <v>732.60739851839821</v>
      </c>
      <c r="K394" s="101">
        <v>761.98684713538876</v>
      </c>
      <c r="L394" s="101">
        <v>510.43024211947835</v>
      </c>
      <c r="M394" s="101">
        <v>544.01263455020433</v>
      </c>
      <c r="N394" s="101">
        <v>805.86802980241737</v>
      </c>
      <c r="O394" s="101">
        <v>232.45168420964131</v>
      </c>
      <c r="P394" s="101">
        <v>732.72967600390905</v>
      </c>
      <c r="Q394" s="101">
        <v>619.26345140420005</v>
      </c>
      <c r="R394" s="101">
        <v>796.87439612366177</v>
      </c>
      <c r="S394" s="101">
        <v>869.29901597991557</v>
      </c>
      <c r="T394" s="101">
        <v>659.69627700831097</v>
      </c>
      <c r="U394" s="101">
        <v>813.28874031273938</v>
      </c>
      <c r="V394" s="101">
        <v>897.13176127439147</v>
      </c>
      <c r="W394" s="101">
        <v>400.10307567227608</v>
      </c>
      <c r="X394" s="101">
        <v>350.74012838676435</v>
      </c>
      <c r="Y394" s="101">
        <v>611.66021115160402</v>
      </c>
      <c r="DA394" s="131" t="s">
        <v>4139</v>
      </c>
    </row>
    <row r="395" spans="1:105" ht="12" customHeight="1" x14ac:dyDescent="0.25">
      <c r="A395" s="103" t="s">
        <v>52</v>
      </c>
      <c r="B395" s="104"/>
      <c r="C395" s="104">
        <v>984.27422611176053</v>
      </c>
      <c r="D395" s="104">
        <v>945.20269796847674</v>
      </c>
      <c r="E395" s="104">
        <v>976.49414133943765</v>
      </c>
      <c r="F395" s="104">
        <v>769.80609548144696</v>
      </c>
      <c r="G395" s="104">
        <v>952.12558863428376</v>
      </c>
      <c r="H395" s="104">
        <v>1030.4793785712236</v>
      </c>
      <c r="I395" s="104">
        <v>554.177277579931</v>
      </c>
      <c r="J395" s="104">
        <v>908.16631481941317</v>
      </c>
      <c r="K395" s="104">
        <v>799.61468729633418</v>
      </c>
      <c r="L395" s="104">
        <v>730.07276110926568</v>
      </c>
      <c r="M395" s="104">
        <v>913.91446320966747</v>
      </c>
      <c r="N395" s="104">
        <v>963.63016252288583</v>
      </c>
      <c r="O395" s="104">
        <v>1002.4445555836709</v>
      </c>
      <c r="P395" s="104">
        <v>952.45156201535281</v>
      </c>
      <c r="Q395" s="104">
        <v>735.60023540140958</v>
      </c>
      <c r="R395" s="104">
        <v>786.17783433532884</v>
      </c>
      <c r="S395" s="104">
        <v>880.26606988478079</v>
      </c>
      <c r="T395" s="104">
        <v>822.44185651139776</v>
      </c>
      <c r="U395" s="104">
        <v>1049.1995809346645</v>
      </c>
      <c r="V395" s="104">
        <v>1139.6176847911186</v>
      </c>
      <c r="W395" s="104">
        <v>870.98959298526279</v>
      </c>
      <c r="X395" s="104">
        <v>1030.1271714776997</v>
      </c>
      <c r="Y395" s="104">
        <v>936.9719539435323</v>
      </c>
      <c r="DA395" s="132" t="s">
        <v>4140</v>
      </c>
    </row>
    <row r="396" spans="1:105" ht="12" customHeight="1" x14ac:dyDescent="0.25">
      <c r="A396" s="106" t="s">
        <v>122</v>
      </c>
      <c r="B396" s="101"/>
      <c r="C396" s="101">
        <v>1129.2350093768753</v>
      </c>
      <c r="D396" s="101">
        <v>1073.0652856300328</v>
      </c>
      <c r="E396" s="101">
        <v>1023.5877777170891</v>
      </c>
      <c r="F396" s="101">
        <v>1008.5023861056237</v>
      </c>
      <c r="G396" s="101">
        <v>1102.4732833961598</v>
      </c>
      <c r="H396" s="101">
        <v>1233.0443365894685</v>
      </c>
      <c r="I396" s="101">
        <v>1114.1705738193473</v>
      </c>
      <c r="J396" s="101">
        <v>1142.9500183327038</v>
      </c>
      <c r="K396" s="101">
        <v>1048.6774213558724</v>
      </c>
      <c r="L396" s="101">
        <v>1163.8753710296512</v>
      </c>
      <c r="M396" s="101">
        <v>1133.6905050566158</v>
      </c>
      <c r="N396" s="101">
        <v>1209.9408596711758</v>
      </c>
      <c r="O396" s="101">
        <v>1193.5647002449434</v>
      </c>
      <c r="P396" s="101">
        <v>1168.2595393538534</v>
      </c>
      <c r="Q396" s="101">
        <v>971.85159630589567</v>
      </c>
      <c r="R396" s="101">
        <v>1138.3537104579086</v>
      </c>
      <c r="S396" s="101">
        <v>1245.2431607148501</v>
      </c>
      <c r="T396" s="101">
        <v>1288.1065983566943</v>
      </c>
      <c r="U396" s="101">
        <v>1176.7105125702506</v>
      </c>
      <c r="V396" s="101">
        <v>1202.4609741029678</v>
      </c>
      <c r="W396" s="101">
        <v>1121.3541677496653</v>
      </c>
      <c r="X396" s="101">
        <v>1174.7556814187594</v>
      </c>
      <c r="Y396" s="101">
        <v>924.60638397292041</v>
      </c>
      <c r="DA396" s="131" t="s">
        <v>4141</v>
      </c>
    </row>
    <row r="397" spans="1:105" ht="12" customHeight="1" x14ac:dyDescent="0.25">
      <c r="A397" s="107" t="s">
        <v>121</v>
      </c>
      <c r="B397" s="104"/>
      <c r="C397" s="104">
        <v>1225.286391456505</v>
      </c>
      <c r="D397" s="104">
        <v>1236.1908149008905</v>
      </c>
      <c r="E397" s="104">
        <v>1228.186141296773</v>
      </c>
      <c r="F397" s="104">
        <v>1167.0084983114778</v>
      </c>
      <c r="G397" s="104">
        <v>1422.8863976672728</v>
      </c>
      <c r="H397" s="104">
        <v>1521.9415100393571</v>
      </c>
      <c r="I397" s="104">
        <v>1370.8437783918264</v>
      </c>
      <c r="J397" s="104">
        <v>1369.5521148033231</v>
      </c>
      <c r="K397" s="104">
        <v>1358.2932410226222</v>
      </c>
      <c r="L397" s="104">
        <v>1322.7103919359727</v>
      </c>
      <c r="M397" s="104">
        <v>1609.9466140942895</v>
      </c>
      <c r="N397" s="104">
        <v>1450.4022538753472</v>
      </c>
      <c r="O397" s="104">
        <v>1434.6735910810405</v>
      </c>
      <c r="P397" s="104">
        <v>1304.6481661538651</v>
      </c>
      <c r="Q397" s="104">
        <v>1166.3945209816113</v>
      </c>
      <c r="R397" s="104">
        <v>1081.0291555197236</v>
      </c>
      <c r="S397" s="104">
        <v>1256.7590373379535</v>
      </c>
      <c r="T397" s="104">
        <v>1243.6442094793256</v>
      </c>
      <c r="U397" s="104">
        <v>1221.0348320957669</v>
      </c>
      <c r="V397" s="104">
        <v>1349.6023507010793</v>
      </c>
      <c r="W397" s="104">
        <v>1285.5576381135108</v>
      </c>
      <c r="X397" s="104">
        <v>1403.3169411179142</v>
      </c>
      <c r="Y397" s="104">
        <v>1174.9837227706621</v>
      </c>
      <c r="DA397" s="132" t="s">
        <v>4142</v>
      </c>
    </row>
    <row r="398" spans="1:105" ht="12" customHeight="1" x14ac:dyDescent="0.25">
      <c r="A398" s="108" t="s">
        <v>53</v>
      </c>
      <c r="B398" s="98"/>
      <c r="C398" s="98">
        <v>340.13440133838566</v>
      </c>
      <c r="D398" s="98">
        <v>342.80809453082384</v>
      </c>
      <c r="E398" s="98">
        <v>352.66033963940583</v>
      </c>
      <c r="F398" s="98">
        <v>292.62410404271543</v>
      </c>
      <c r="G398" s="98">
        <v>480.14714568878446</v>
      </c>
      <c r="H398" s="98">
        <v>537.90698195352036</v>
      </c>
      <c r="I398" s="98">
        <v>418.80158097667857</v>
      </c>
      <c r="J398" s="98">
        <v>397.65405806409058</v>
      </c>
      <c r="K398" s="98">
        <v>424.04424535138963</v>
      </c>
      <c r="L398" s="98">
        <v>366.02234255322213</v>
      </c>
      <c r="M398" s="98">
        <v>596.96492919436957</v>
      </c>
      <c r="N398" s="98">
        <v>500.43013019841385</v>
      </c>
      <c r="O398" s="98">
        <v>548.06491758937216</v>
      </c>
      <c r="P398" s="98">
        <v>429.46660327357188</v>
      </c>
      <c r="Q398" s="98">
        <v>300.26478087569842</v>
      </c>
      <c r="R398" s="98">
        <v>175.29172959500733</v>
      </c>
      <c r="S398" s="98">
        <v>275.46606994511222</v>
      </c>
      <c r="T398" s="98">
        <v>285.93880497739906</v>
      </c>
      <c r="U398" s="98">
        <v>220.35385196779822</v>
      </c>
      <c r="V398" s="98">
        <v>351.09378406917403</v>
      </c>
      <c r="W398" s="98">
        <v>247.57391218044341</v>
      </c>
      <c r="X398" s="98">
        <v>355.83778953236202</v>
      </c>
      <c r="Y398" s="98">
        <v>205.6740224741701</v>
      </c>
      <c r="DA398" s="63" t="s">
        <v>4143</v>
      </c>
    </row>
    <row r="399" spans="1:105" ht="12" customHeight="1" x14ac:dyDescent="0.25">
      <c r="A399" s="108" t="s">
        <v>52</v>
      </c>
      <c r="B399" s="98"/>
      <c r="C399" s="98">
        <v>885.15199011811922</v>
      </c>
      <c r="D399" s="98">
        <v>893.38272037006641</v>
      </c>
      <c r="E399" s="98">
        <v>875.52580165736697</v>
      </c>
      <c r="F399" s="98">
        <v>874.38439426876255</v>
      </c>
      <c r="G399" s="98">
        <v>942.73925197848803</v>
      </c>
      <c r="H399" s="98">
        <v>984.0345280858362</v>
      </c>
      <c r="I399" s="98">
        <v>952.04219741514817</v>
      </c>
      <c r="J399" s="98">
        <v>971.89805673923252</v>
      </c>
      <c r="K399" s="98">
        <v>934.24899567123214</v>
      </c>
      <c r="L399" s="98">
        <v>956.68804938275082</v>
      </c>
      <c r="M399" s="98">
        <v>1012.9816848999193</v>
      </c>
      <c r="N399" s="98">
        <v>949.97212367693407</v>
      </c>
      <c r="O399" s="98">
        <v>886.60867349166801</v>
      </c>
      <c r="P399" s="98">
        <v>875.1815628802932</v>
      </c>
      <c r="Q399" s="98">
        <v>866.12974010591256</v>
      </c>
      <c r="R399" s="98">
        <v>905.73742592471592</v>
      </c>
      <c r="S399" s="98">
        <v>981.29296739284132</v>
      </c>
      <c r="T399" s="98">
        <v>957.70540450192652</v>
      </c>
      <c r="U399" s="98">
        <v>1000.6809801279691</v>
      </c>
      <c r="V399" s="98">
        <v>998.5085666319053</v>
      </c>
      <c r="W399" s="98">
        <v>1037.9837259330675</v>
      </c>
      <c r="X399" s="98">
        <v>1047.4791515855522</v>
      </c>
      <c r="Y399" s="98">
        <v>969.309700296492</v>
      </c>
      <c r="DA399" s="63" t="s">
        <v>4144</v>
      </c>
    </row>
    <row r="400" spans="1:105" ht="12" customHeight="1" x14ac:dyDescent="0.25">
      <c r="A400" s="121" t="s">
        <v>54</v>
      </c>
      <c r="B400" s="122"/>
      <c r="C400" s="122">
        <v>534.41430502363141</v>
      </c>
      <c r="D400" s="122">
        <v>514.6781737814722</v>
      </c>
      <c r="E400" s="122">
        <v>509.94901098349931</v>
      </c>
      <c r="F400" s="122">
        <v>516.69248548428175</v>
      </c>
      <c r="G400" s="122">
        <v>544.71081298906472</v>
      </c>
      <c r="H400" s="122">
        <v>586.5893124578098</v>
      </c>
      <c r="I400" s="122">
        <v>545.35257395473479</v>
      </c>
      <c r="J400" s="122">
        <v>537.26004259304091</v>
      </c>
      <c r="K400" s="122">
        <v>509.80665282527912</v>
      </c>
      <c r="L400" s="122">
        <v>541.33018437419719</v>
      </c>
      <c r="M400" s="122">
        <v>498.35025604978199</v>
      </c>
      <c r="N400" s="122">
        <v>510.81828582617527</v>
      </c>
      <c r="O400" s="122">
        <v>498.59393229403946</v>
      </c>
      <c r="P400" s="122">
        <v>485.64145435686487</v>
      </c>
      <c r="Q400" s="122">
        <v>451.43905292604427</v>
      </c>
      <c r="R400" s="122">
        <v>448.01601730446174</v>
      </c>
      <c r="S400" s="122">
        <v>498.27730820816248</v>
      </c>
      <c r="T400" s="122">
        <v>491.15299086274035</v>
      </c>
      <c r="U400" s="122">
        <v>509.77742745352452</v>
      </c>
      <c r="V400" s="122">
        <v>514.99388881303878</v>
      </c>
      <c r="W400" s="122">
        <v>530.83183960348822</v>
      </c>
      <c r="X400" s="122">
        <v>563.49370436711945</v>
      </c>
      <c r="Y400" s="122">
        <v>500.17620518222662</v>
      </c>
      <c r="DA400" s="130" t="s">
        <v>4145</v>
      </c>
    </row>
    <row r="401" spans="1:105" ht="12" customHeight="1" x14ac:dyDescent="0.25">
      <c r="A401" s="97" t="s">
        <v>50</v>
      </c>
      <c r="B401" s="98"/>
      <c r="C401" s="98">
        <v>537.48453244306245</v>
      </c>
      <c r="D401" s="98">
        <v>509.56287496078306</v>
      </c>
      <c r="E401" s="98">
        <v>492.04304612199581</v>
      </c>
      <c r="F401" s="98">
        <v>459.43721611938884</v>
      </c>
      <c r="G401" s="98">
        <v>542.47128943355926</v>
      </c>
      <c r="H401" s="98">
        <v>530.18826279660357</v>
      </c>
      <c r="I401" s="98">
        <v>560.40707363401418</v>
      </c>
      <c r="J401" s="98">
        <v>533.10875833459363</v>
      </c>
      <c r="K401" s="98">
        <v>541.72455913967815</v>
      </c>
      <c r="L401" s="98">
        <v>555.05775365705006</v>
      </c>
      <c r="M401" s="98">
        <v>518.7405449358746</v>
      </c>
      <c r="N401" s="98">
        <v>478.1070957104622</v>
      </c>
      <c r="O401" s="98">
        <v>489.8238868364125</v>
      </c>
      <c r="P401" s="98">
        <v>457.62890571791115</v>
      </c>
      <c r="Q401" s="98">
        <v>468.47232252083529</v>
      </c>
      <c r="R401" s="98">
        <v>476.26929203059376</v>
      </c>
      <c r="S401" s="98">
        <v>513.23107269069885</v>
      </c>
      <c r="T401" s="98">
        <v>543.13111871938338</v>
      </c>
      <c r="U401" s="98">
        <v>563.8422016409321</v>
      </c>
      <c r="V401" s="98">
        <v>579.65680096768892</v>
      </c>
      <c r="W401" s="98">
        <v>564.69096354019882</v>
      </c>
      <c r="X401" s="98">
        <v>506.64944496999914</v>
      </c>
      <c r="Y401" s="98">
        <v>481.15401935290913</v>
      </c>
      <c r="DA401" s="63" t="s">
        <v>4146</v>
      </c>
    </row>
    <row r="402" spans="1:105" ht="12" customHeight="1" x14ac:dyDescent="0.25">
      <c r="A402" s="109" t="s">
        <v>120</v>
      </c>
      <c r="B402" s="33"/>
      <c r="C402" s="33">
        <v>533.8848068284135</v>
      </c>
      <c r="D402" s="33">
        <v>515.59911235926609</v>
      </c>
      <c r="E402" s="33">
        <v>513.58660645769487</v>
      </c>
      <c r="F402" s="33">
        <v>530.02332988955584</v>
      </c>
      <c r="G402" s="33">
        <v>545.11611326762181</v>
      </c>
      <c r="H402" s="33">
        <v>594.51357532878478</v>
      </c>
      <c r="I402" s="33">
        <v>542.84714348866908</v>
      </c>
      <c r="J402" s="33">
        <v>537.86175664799703</v>
      </c>
      <c r="K402" s="33">
        <v>503.75743703555469</v>
      </c>
      <c r="L402" s="33">
        <v>538.97206419905581</v>
      </c>
      <c r="M402" s="33">
        <v>494.5874602808679</v>
      </c>
      <c r="N402" s="33">
        <v>516.23454239339048</v>
      </c>
      <c r="O402" s="33">
        <v>500.02059614734907</v>
      </c>
      <c r="P402" s="33">
        <v>488.71999810577523</v>
      </c>
      <c r="Q402" s="33">
        <v>448.94721285917518</v>
      </c>
      <c r="R402" s="33">
        <v>443.98648466382645</v>
      </c>
      <c r="S402" s="33">
        <v>496.50085599134411</v>
      </c>
      <c r="T402" s="33">
        <v>485.28329809792729</v>
      </c>
      <c r="U402" s="33">
        <v>502.81240074608229</v>
      </c>
      <c r="V402" s="33">
        <v>505.13709276531222</v>
      </c>
      <c r="W402" s="33">
        <v>526.20496100363766</v>
      </c>
      <c r="X402" s="33">
        <v>569.16088347748837</v>
      </c>
      <c r="Y402" s="33">
        <v>501.59561523334747</v>
      </c>
      <c r="DA402" s="60" t="s">
        <v>4147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4558.6055319728075</v>
      </c>
      <c r="D404" s="117">
        <f t="shared" si="218"/>
        <v>3979.7808991932816</v>
      </c>
      <c r="E404" s="117">
        <f t="shared" si="218"/>
        <v>4077.4044754753454</v>
      </c>
      <c r="F404" s="117">
        <f t="shared" si="218"/>
        <v>3842.8496640624526</v>
      </c>
      <c r="G404" s="117">
        <f t="shared" si="218"/>
        <v>4221.5454586754204</v>
      </c>
      <c r="H404" s="117">
        <f t="shared" si="218"/>
        <v>4139.744987123855</v>
      </c>
      <c r="I404" s="117">
        <f t="shared" si="218"/>
        <v>3288.1276995782782</v>
      </c>
      <c r="J404" s="117">
        <f t="shared" si="218"/>
        <v>3671.5551954924213</v>
      </c>
      <c r="K404" s="117">
        <f t="shared" si="218"/>
        <v>3545.3235461991221</v>
      </c>
      <c r="L404" s="117">
        <f t="shared" si="218"/>
        <v>3714.5336775367327</v>
      </c>
      <c r="M404" s="117">
        <f t="shared" si="218"/>
        <v>3234.6175294074142</v>
      </c>
      <c r="N404" s="117">
        <f t="shared" si="218"/>
        <v>3215.5342588795465</v>
      </c>
      <c r="O404" s="117">
        <f t="shared" si="218"/>
        <v>3036.2918702855209</v>
      </c>
      <c r="P404" s="117">
        <f t="shared" si="218"/>
        <v>2230.077352394233</v>
      </c>
      <c r="Q404" s="117">
        <f t="shared" si="218"/>
        <v>2113.8050033057625</v>
      </c>
      <c r="R404" s="117">
        <f t="shared" ref="R404:V404" si="219">R405+R408+R410+R419</f>
        <v>2188.0056115630146</v>
      </c>
      <c r="S404" s="117">
        <f t="shared" si="219"/>
        <v>2308.7143642395272</v>
      </c>
      <c r="T404" s="117">
        <f t="shared" si="219"/>
        <v>2192.567248192885</v>
      </c>
      <c r="U404" s="117">
        <f t="shared" si="219"/>
        <v>2255.5807322557675</v>
      </c>
      <c r="V404" s="117">
        <f t="shared" si="219"/>
        <v>2118.2994170559978</v>
      </c>
      <c r="W404" s="117">
        <f t="shared" ref="W404:Y404" si="220">W405+W408+W410+W419</f>
        <v>1687.7359642681831</v>
      </c>
      <c r="X404" s="117">
        <f t="shared" si="220"/>
        <v>1505.7351367743361</v>
      </c>
      <c r="Y404" s="117">
        <f t="shared" si="220"/>
        <v>1242.2702446294318</v>
      </c>
      <c r="DA404" s="129" t="s">
        <v>4297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4248.1846464414639</v>
      </c>
      <c r="D405" s="122">
        <f t="shared" si="221"/>
        <v>3692.4479862207454</v>
      </c>
      <c r="E405" s="122">
        <f t="shared" si="221"/>
        <v>3797.6834489366515</v>
      </c>
      <c r="F405" s="122">
        <f t="shared" si="221"/>
        <v>3601.674195688041</v>
      </c>
      <c r="G405" s="122">
        <f t="shared" si="221"/>
        <v>3894.175382197111</v>
      </c>
      <c r="H405" s="122">
        <f t="shared" si="221"/>
        <v>3766.5605446842865</v>
      </c>
      <c r="I405" s="122">
        <f t="shared" si="221"/>
        <v>2931.7527106620078</v>
      </c>
      <c r="J405" s="122">
        <f t="shared" si="221"/>
        <v>3235.6422462225778</v>
      </c>
      <c r="K405" s="122">
        <f t="shared" si="221"/>
        <v>3172.8765520029033</v>
      </c>
      <c r="L405" s="122">
        <f t="shared" si="221"/>
        <v>3322.142246302541</v>
      </c>
      <c r="M405" s="122">
        <f t="shared" si="221"/>
        <v>2913.4283890446409</v>
      </c>
      <c r="N405" s="122">
        <f t="shared" si="221"/>
        <v>2900.188634161032</v>
      </c>
      <c r="O405" s="122">
        <f t="shared" si="221"/>
        <v>2834.6835506506923</v>
      </c>
      <c r="P405" s="122">
        <f t="shared" si="221"/>
        <v>2130.8159147883034</v>
      </c>
      <c r="Q405" s="122">
        <f t="shared" si="221"/>
        <v>1954.6278872033056</v>
      </c>
      <c r="R405" s="122">
        <f t="shared" ref="R405:V405" si="222">SUM(R406:R407)</f>
        <v>1906.8338070759837</v>
      </c>
      <c r="S405" s="122">
        <f t="shared" si="222"/>
        <v>1923.214740541579</v>
      </c>
      <c r="T405" s="122">
        <f t="shared" si="222"/>
        <v>1815.5961065745873</v>
      </c>
      <c r="U405" s="122">
        <f t="shared" si="222"/>
        <v>1843.7334870735478</v>
      </c>
      <c r="V405" s="122">
        <f t="shared" si="222"/>
        <v>1888.2761387518087</v>
      </c>
      <c r="W405" s="122">
        <f t="shared" ref="W405:Y405" si="223">SUM(W406:W407)</f>
        <v>1430.0647979972146</v>
      </c>
      <c r="X405" s="122">
        <f t="shared" si="223"/>
        <v>1173.981687194266</v>
      </c>
      <c r="Y405" s="122">
        <f t="shared" si="223"/>
        <v>861.82945808388581</v>
      </c>
      <c r="DA405" s="130" t="s">
        <v>4298</v>
      </c>
    </row>
    <row r="406" spans="1:105" ht="12" customHeight="1" x14ac:dyDescent="0.25">
      <c r="A406" s="97" t="s">
        <v>212</v>
      </c>
      <c r="B406" s="98"/>
      <c r="C406" s="98">
        <v>4248.1846464414639</v>
      </c>
      <c r="D406" s="98">
        <v>3692.4479862207454</v>
      </c>
      <c r="E406" s="98">
        <v>3797.6834489366515</v>
      </c>
      <c r="F406" s="98">
        <v>3601.674195688041</v>
      </c>
      <c r="G406" s="98">
        <v>3894.175382197111</v>
      </c>
      <c r="H406" s="98">
        <v>3766.5605446842865</v>
      </c>
      <c r="I406" s="98">
        <v>2931.7527106620078</v>
      </c>
      <c r="J406" s="98">
        <v>3235.6422462225778</v>
      </c>
      <c r="K406" s="98">
        <v>3172.8765520029033</v>
      </c>
      <c r="L406" s="98">
        <v>3322.142246302541</v>
      </c>
      <c r="M406" s="98">
        <v>2913.4283890446409</v>
      </c>
      <c r="N406" s="98">
        <v>2900.188634161032</v>
      </c>
      <c r="O406" s="98">
        <v>2834.6835506506923</v>
      </c>
      <c r="P406" s="98">
        <v>2130.8159147883034</v>
      </c>
      <c r="Q406" s="98">
        <v>1954.6278872033056</v>
      </c>
      <c r="R406" s="98">
        <v>1906.8338070759837</v>
      </c>
      <c r="S406" s="98">
        <v>1923.214740541579</v>
      </c>
      <c r="T406" s="98">
        <v>1815.5961065745873</v>
      </c>
      <c r="U406" s="98">
        <v>1843.7334870735478</v>
      </c>
      <c r="V406" s="98">
        <v>1888.2761387518087</v>
      </c>
      <c r="W406" s="98">
        <v>1430.0647979972146</v>
      </c>
      <c r="X406" s="98">
        <v>1173.981687194266</v>
      </c>
      <c r="Y406" s="98">
        <v>861.82945808388581</v>
      </c>
      <c r="DA406" s="63" t="s">
        <v>4299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4300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4301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4302</v>
      </c>
    </row>
    <row r="410" spans="1:105" ht="12" customHeight="1" x14ac:dyDescent="0.25">
      <c r="A410" s="121" t="s">
        <v>55</v>
      </c>
      <c r="B410" s="122"/>
      <c r="C410" s="122">
        <v>280.80515298869528</v>
      </c>
      <c r="D410" s="122">
        <v>257.75270810197151</v>
      </c>
      <c r="E410" s="122">
        <v>247.98721524910658</v>
      </c>
      <c r="F410" s="122">
        <v>207.86277357689502</v>
      </c>
      <c r="G410" s="122">
        <v>295.58344918116074</v>
      </c>
      <c r="H410" s="122">
        <v>348.54973546749716</v>
      </c>
      <c r="I410" s="122">
        <v>326.03088017099412</v>
      </c>
      <c r="J410" s="122">
        <v>410.18328243578662</v>
      </c>
      <c r="K410" s="122">
        <v>339.77753714744819</v>
      </c>
      <c r="L410" s="122">
        <v>361.47071677294207</v>
      </c>
      <c r="M410" s="122">
        <v>290.7055076729053</v>
      </c>
      <c r="N410" s="122">
        <v>289.76887061835077</v>
      </c>
      <c r="O410" s="122">
        <v>175.69512999537582</v>
      </c>
      <c r="P410" s="122">
        <v>81.614994492540504</v>
      </c>
      <c r="Q410" s="122">
        <v>136.11165504485083</v>
      </c>
      <c r="R410" s="122">
        <v>258.56294615596158</v>
      </c>
      <c r="S410" s="122">
        <v>365.09590664898252</v>
      </c>
      <c r="T410" s="122">
        <v>356.50577060706121</v>
      </c>
      <c r="U410" s="122">
        <v>388.03685764628517</v>
      </c>
      <c r="V410" s="122">
        <v>201.63895010325413</v>
      </c>
      <c r="W410" s="122">
        <v>232.53477402370788</v>
      </c>
      <c r="X410" s="122">
        <v>314.59569795730505</v>
      </c>
      <c r="Y410" s="122">
        <v>368.00888962550562</v>
      </c>
      <c r="DA410" s="130" t="s">
        <v>4303</v>
      </c>
    </row>
    <row r="411" spans="1:105" ht="12" customHeight="1" x14ac:dyDescent="0.25">
      <c r="A411" s="97" t="s">
        <v>138</v>
      </c>
      <c r="B411" s="98"/>
      <c r="C411" s="98">
        <v>670.03235884868491</v>
      </c>
      <c r="D411" s="98">
        <v>654.12519604856925</v>
      </c>
      <c r="E411" s="98">
        <v>640.89350835032883</v>
      </c>
      <c r="F411" s="98">
        <v>637.0675693278132</v>
      </c>
      <c r="G411" s="98">
        <v>661.79068852294574</v>
      </c>
      <c r="H411" s="98">
        <v>699.70761227593323</v>
      </c>
      <c r="I411" s="98">
        <v>541.99667829165969</v>
      </c>
      <c r="J411" s="98">
        <v>640.46053027028006</v>
      </c>
      <c r="K411" s="98">
        <v>618.38366005148805</v>
      </c>
      <c r="L411" s="98">
        <v>629.52709727180093</v>
      </c>
      <c r="M411" s="98">
        <v>623.53836960804028</v>
      </c>
      <c r="N411" s="98">
        <v>601.33940024999254</v>
      </c>
      <c r="O411" s="98">
        <v>503.17463535950071</v>
      </c>
      <c r="P411" s="98">
        <v>568.45940518210818</v>
      </c>
      <c r="Q411" s="98">
        <v>509.86727154173354</v>
      </c>
      <c r="R411" s="98">
        <v>527.58567062993268</v>
      </c>
      <c r="S411" s="98">
        <v>545.02875891451856</v>
      </c>
      <c r="T411" s="98">
        <v>512.09536905402422</v>
      </c>
      <c r="U411" s="98">
        <v>562.66100412329854</v>
      </c>
      <c r="V411" s="98">
        <v>562.18504146503562</v>
      </c>
      <c r="W411" s="98">
        <v>452.45764155437973</v>
      </c>
      <c r="X411" s="98">
        <v>530.83610500228872</v>
      </c>
      <c r="Y411" s="98">
        <v>496.57316117794954</v>
      </c>
      <c r="DA411" s="63" t="s">
        <v>4304</v>
      </c>
    </row>
    <row r="412" spans="1:105" ht="12" customHeight="1" x14ac:dyDescent="0.25">
      <c r="A412" s="97" t="s">
        <v>137</v>
      </c>
      <c r="B412" s="98"/>
      <c r="C412" s="98">
        <v>294.46232804094223</v>
      </c>
      <c r="D412" s="98">
        <v>305.89082516716769</v>
      </c>
      <c r="E412" s="98">
        <v>304.69547235881788</v>
      </c>
      <c r="F412" s="98">
        <v>244.5943825124626</v>
      </c>
      <c r="G412" s="98">
        <v>330.60693381269459</v>
      </c>
      <c r="H412" s="98">
        <v>342.19143984088561</v>
      </c>
      <c r="I412" s="98">
        <v>276.40025486673193</v>
      </c>
      <c r="J412" s="98">
        <v>313.42480760562808</v>
      </c>
      <c r="K412" s="98">
        <v>332.98980411975424</v>
      </c>
      <c r="L412" s="98">
        <v>236.97510418203146</v>
      </c>
      <c r="M412" s="98">
        <v>227.54932594454866</v>
      </c>
      <c r="N412" s="98">
        <v>318.15979845662548</v>
      </c>
      <c r="O412" s="98">
        <v>99.498852112687146</v>
      </c>
      <c r="P412" s="98">
        <v>265.98393060833109</v>
      </c>
      <c r="Q412" s="98">
        <v>233.18239297033315</v>
      </c>
      <c r="R412" s="98">
        <v>282.11023751137594</v>
      </c>
      <c r="S412" s="98">
        <v>295.61883863446315</v>
      </c>
      <c r="T412" s="98">
        <v>223.13597453817121</v>
      </c>
      <c r="U412" s="98">
        <v>264.54327924874588</v>
      </c>
      <c r="V412" s="98">
        <v>291.53338513317209</v>
      </c>
      <c r="W412" s="98">
        <v>136.7758632549569</v>
      </c>
      <c r="X412" s="98">
        <v>122.33239285391228</v>
      </c>
      <c r="Y412" s="98">
        <v>205.07873087106</v>
      </c>
      <c r="DA412" s="63" t="s">
        <v>4305</v>
      </c>
    </row>
    <row r="413" spans="1:105" ht="12" customHeight="1" x14ac:dyDescent="0.25">
      <c r="A413" s="100" t="s">
        <v>212</v>
      </c>
      <c r="B413" s="101"/>
      <c r="C413" s="101">
        <v>294.46232804094223</v>
      </c>
      <c r="D413" s="101">
        <v>305.89082516716769</v>
      </c>
      <c r="E413" s="101">
        <v>304.69547235881788</v>
      </c>
      <c r="F413" s="101">
        <v>244.5943825124626</v>
      </c>
      <c r="G413" s="101">
        <v>330.60693381269459</v>
      </c>
      <c r="H413" s="101">
        <v>342.19143984088561</v>
      </c>
      <c r="I413" s="101">
        <v>276.40025486673193</v>
      </c>
      <c r="J413" s="101">
        <v>313.42480760562808</v>
      </c>
      <c r="K413" s="101">
        <v>332.98980411975424</v>
      </c>
      <c r="L413" s="101">
        <v>236.97510418203146</v>
      </c>
      <c r="M413" s="101">
        <v>227.54932594454866</v>
      </c>
      <c r="N413" s="101">
        <v>318.15979845662548</v>
      </c>
      <c r="O413" s="101">
        <v>99.498852112687146</v>
      </c>
      <c r="P413" s="101">
        <v>265.98393060833109</v>
      </c>
      <c r="Q413" s="101">
        <v>233.18239297033315</v>
      </c>
      <c r="R413" s="101">
        <v>282.11023751137594</v>
      </c>
      <c r="S413" s="101">
        <v>295.61883863446315</v>
      </c>
      <c r="T413" s="101">
        <v>223.13597453817121</v>
      </c>
      <c r="U413" s="101">
        <v>264.54327924874588</v>
      </c>
      <c r="V413" s="101">
        <v>291.53338513317209</v>
      </c>
      <c r="W413" s="101">
        <v>136.7758632549569</v>
      </c>
      <c r="X413" s="101">
        <v>122.33239285391228</v>
      </c>
      <c r="Y413" s="101">
        <v>205.07873087106</v>
      </c>
      <c r="DA413" s="131" t="s">
        <v>4306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4307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4308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4309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4310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4311</v>
      </c>
    </row>
    <row r="419" spans="1:105" ht="12" customHeight="1" x14ac:dyDescent="0.25">
      <c r="A419" s="121" t="s">
        <v>54</v>
      </c>
      <c r="B419" s="122"/>
      <c r="C419" s="122">
        <v>29.615732542648491</v>
      </c>
      <c r="D419" s="122">
        <v>29.580204870564657</v>
      </c>
      <c r="E419" s="122">
        <v>31.733811289587209</v>
      </c>
      <c r="F419" s="122">
        <v>33.312694797516713</v>
      </c>
      <c r="G419" s="122">
        <v>31.786627297148492</v>
      </c>
      <c r="H419" s="122">
        <v>24.634706972071758</v>
      </c>
      <c r="I419" s="122">
        <v>30.344108745276543</v>
      </c>
      <c r="J419" s="122">
        <v>25.729666834056907</v>
      </c>
      <c r="K419" s="122">
        <v>32.669457048770639</v>
      </c>
      <c r="L419" s="122">
        <v>30.920714461249482</v>
      </c>
      <c r="M419" s="122">
        <v>30.483632689867985</v>
      </c>
      <c r="N419" s="122">
        <v>25.576754100163836</v>
      </c>
      <c r="O419" s="122">
        <v>25.913189639452959</v>
      </c>
      <c r="P419" s="122">
        <v>17.646443113388884</v>
      </c>
      <c r="Q419" s="122">
        <v>23.065461057606225</v>
      </c>
      <c r="R419" s="122">
        <v>22.608858331069467</v>
      </c>
      <c r="S419" s="122">
        <v>20.403717048965731</v>
      </c>
      <c r="T419" s="122">
        <v>20.465371011236797</v>
      </c>
      <c r="U419" s="122">
        <v>23.810387535934979</v>
      </c>
      <c r="V419" s="122">
        <v>28.384328200934949</v>
      </c>
      <c r="W419" s="122">
        <v>25.136392247260638</v>
      </c>
      <c r="X419" s="122">
        <v>17.157751622765183</v>
      </c>
      <c r="Y419" s="122">
        <v>12.43189692004032</v>
      </c>
      <c r="DA419" s="130" t="s">
        <v>4312</v>
      </c>
    </row>
    <row r="420" spans="1:105" ht="12" customHeight="1" x14ac:dyDescent="0.25">
      <c r="A420" s="97" t="s">
        <v>50</v>
      </c>
      <c r="B420" s="98"/>
      <c r="C420" s="98">
        <v>201.33876185637436</v>
      </c>
      <c r="D420" s="98">
        <v>193.88170199385345</v>
      </c>
      <c r="E420" s="98">
        <v>187.94263492152342</v>
      </c>
      <c r="F420" s="98">
        <v>176.388951328399</v>
      </c>
      <c r="G420" s="98">
        <v>207.426527756848</v>
      </c>
      <c r="H420" s="98">
        <v>199.97257169766985</v>
      </c>
      <c r="I420" s="98">
        <v>212.67420393691202</v>
      </c>
      <c r="J420" s="98">
        <v>203.24116091256212</v>
      </c>
      <c r="K420" s="98">
        <v>205.04563036965436</v>
      </c>
      <c r="L420" s="98">
        <v>210.92267301988838</v>
      </c>
      <c r="M420" s="98">
        <v>195.67199661303351</v>
      </c>
      <c r="N420" s="98">
        <v>180.04618432943863</v>
      </c>
      <c r="O420" s="98">
        <v>185.20779191238915</v>
      </c>
      <c r="P420" s="98">
        <v>178.21646788348232</v>
      </c>
      <c r="Q420" s="98">
        <v>180.73216757943857</v>
      </c>
      <c r="R420" s="98">
        <v>181.13202779996882</v>
      </c>
      <c r="S420" s="98">
        <v>192.15749484831233</v>
      </c>
      <c r="T420" s="98">
        <v>201.69319905575782</v>
      </c>
      <c r="U420" s="98">
        <v>208.63426252114743</v>
      </c>
      <c r="V420" s="98">
        <v>214.59223106701333</v>
      </c>
      <c r="W420" s="98">
        <v>209.08248075047254</v>
      </c>
      <c r="X420" s="98">
        <v>189.25742677354805</v>
      </c>
      <c r="Y420" s="98">
        <v>179.03763092706194</v>
      </c>
      <c r="DA420" s="63" t="s">
        <v>4313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4314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198.65904153951823</v>
      </c>
      <c r="D423" s="118">
        <f t="shared" si="225"/>
        <v>177.4216302586965</v>
      </c>
      <c r="E423" s="118">
        <f t="shared" si="225"/>
        <v>178.69913281837825</v>
      </c>
      <c r="F423" s="118">
        <f t="shared" si="225"/>
        <v>169.04819623725368</v>
      </c>
      <c r="G423" s="118">
        <f t="shared" si="225"/>
        <v>183.14382593677476</v>
      </c>
      <c r="H423" s="118">
        <f t="shared" si="225"/>
        <v>183.01645380235223</v>
      </c>
      <c r="I423" s="118">
        <f t="shared" si="225"/>
        <v>144.12644253175546</v>
      </c>
      <c r="J423" s="118">
        <f t="shared" si="225"/>
        <v>161.25369436873899</v>
      </c>
      <c r="K423" s="118">
        <f t="shared" si="225"/>
        <v>149.17073141957215</v>
      </c>
      <c r="L423" s="118">
        <f t="shared" si="225"/>
        <v>151.04010117275959</v>
      </c>
      <c r="M423" s="118">
        <f t="shared" si="225"/>
        <v>130.98937888220308</v>
      </c>
      <c r="N423" s="118">
        <f t="shared" si="225"/>
        <v>130.60601010924458</v>
      </c>
      <c r="O423" s="118">
        <f t="shared" si="225"/>
        <v>122.7673019788281</v>
      </c>
      <c r="P423" s="118">
        <f t="shared" si="225"/>
        <v>94.813133180412905</v>
      </c>
      <c r="Q423" s="118">
        <f t="shared" si="225"/>
        <v>87.515252732635446</v>
      </c>
      <c r="R423" s="118">
        <f t="shared" ref="R423:V423" si="226">R424+R427+R429+R438</f>
        <v>93.455527459473686</v>
      </c>
      <c r="S423" s="118">
        <f t="shared" si="226"/>
        <v>98.2201426229378</v>
      </c>
      <c r="T423" s="118">
        <f t="shared" si="226"/>
        <v>91.134076620863254</v>
      </c>
      <c r="U423" s="118">
        <f t="shared" si="226"/>
        <v>90.761442721347976</v>
      </c>
      <c r="V423" s="118">
        <f t="shared" si="226"/>
        <v>86.379679770176551</v>
      </c>
      <c r="W423" s="118">
        <f t="shared" ref="W423:Y423" si="227">W424+W427+W429+W438</f>
        <v>74.216562875084136</v>
      </c>
      <c r="X423" s="118">
        <f t="shared" si="227"/>
        <v>67.138642021893816</v>
      </c>
      <c r="Y423" s="118">
        <f t="shared" si="227"/>
        <v>54.627404605590783</v>
      </c>
      <c r="DA423" s="129" t="s">
        <v>4465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169.85329800509649</v>
      </c>
      <c r="D424" s="123">
        <f t="shared" si="228"/>
        <v>149.42920494720863</v>
      </c>
      <c r="E424" s="123">
        <f t="shared" si="228"/>
        <v>151.37653353898429</v>
      </c>
      <c r="F424" s="123">
        <f t="shared" si="228"/>
        <v>142.75615403430953</v>
      </c>
      <c r="G424" s="123">
        <f t="shared" si="228"/>
        <v>153.91897825098039</v>
      </c>
      <c r="H424" s="123">
        <f t="shared" si="228"/>
        <v>151.01722670461137</v>
      </c>
      <c r="I424" s="123">
        <f t="shared" si="228"/>
        <v>116.34258009260088</v>
      </c>
      <c r="J424" s="123">
        <f t="shared" si="228"/>
        <v>130.65371439954353</v>
      </c>
      <c r="K424" s="123">
        <f t="shared" si="228"/>
        <v>121.70226010019987</v>
      </c>
      <c r="L424" s="123">
        <f t="shared" si="228"/>
        <v>123.44409530242744</v>
      </c>
      <c r="M424" s="123">
        <f t="shared" si="228"/>
        <v>105.22561185745057</v>
      </c>
      <c r="N424" s="123">
        <f t="shared" si="228"/>
        <v>104.98033516854497</v>
      </c>
      <c r="O424" s="123">
        <f t="shared" si="228"/>
        <v>100.38645043995588</v>
      </c>
      <c r="P424" s="123">
        <f t="shared" si="228"/>
        <v>74.402695188590755</v>
      </c>
      <c r="Q424" s="123">
        <f t="shared" si="228"/>
        <v>68.596257647663023</v>
      </c>
      <c r="R424" s="123">
        <f t="shared" ref="R424:V424" si="229">SUM(R425:R426)</f>
        <v>71.186071555527462</v>
      </c>
      <c r="S424" s="123">
        <f t="shared" si="229"/>
        <v>72.888619693055446</v>
      </c>
      <c r="T424" s="123">
        <f t="shared" si="229"/>
        <v>67.350844363316668</v>
      </c>
      <c r="U424" s="123">
        <f t="shared" si="229"/>
        <v>66.414689208618185</v>
      </c>
      <c r="V424" s="123">
        <f t="shared" si="229"/>
        <v>64.868273410904749</v>
      </c>
      <c r="W424" s="123">
        <f t="shared" ref="W424:Y424" si="230">SUM(W425:W426)</f>
        <v>52.564267916021088</v>
      </c>
      <c r="X424" s="123">
        <f t="shared" si="230"/>
        <v>43.240824860554739</v>
      </c>
      <c r="Y424" s="123">
        <f t="shared" si="230"/>
        <v>31.983422513121493</v>
      </c>
      <c r="DA424" s="130" t="s">
        <v>4466</v>
      </c>
    </row>
    <row r="425" spans="1:105" ht="12" customHeight="1" x14ac:dyDescent="0.25">
      <c r="A425" s="97" t="s">
        <v>212</v>
      </c>
      <c r="B425" s="99"/>
      <c r="C425" s="99">
        <v>167.70472219042912</v>
      </c>
      <c r="D425" s="99">
        <v>147.58219354436852</v>
      </c>
      <c r="E425" s="99">
        <v>149.57330946970052</v>
      </c>
      <c r="F425" s="99">
        <v>141.12106196316944</v>
      </c>
      <c r="G425" s="99">
        <v>152.08644339366953</v>
      </c>
      <c r="H425" s="99">
        <v>149.18267113583653</v>
      </c>
      <c r="I425" s="99">
        <v>114.98758871108556</v>
      </c>
      <c r="J425" s="99">
        <v>129.11273172853336</v>
      </c>
      <c r="K425" s="99">
        <v>120.28815125945323</v>
      </c>
      <c r="L425" s="99">
        <v>121.98517261772159</v>
      </c>
      <c r="M425" s="99">
        <v>103.97740522711325</v>
      </c>
      <c r="N425" s="99">
        <v>103.70555720443815</v>
      </c>
      <c r="O425" s="99">
        <v>99.112981184204344</v>
      </c>
      <c r="P425" s="99">
        <v>73.420321162672636</v>
      </c>
      <c r="Q425" s="99">
        <v>67.701837263458359</v>
      </c>
      <c r="R425" s="99">
        <v>70.23205415497624</v>
      </c>
      <c r="S425" s="99">
        <v>71.890575485746595</v>
      </c>
      <c r="T425" s="99">
        <v>66.425890679214362</v>
      </c>
      <c r="U425" s="99">
        <v>65.515386053213732</v>
      </c>
      <c r="V425" s="99">
        <v>64.015436638396721</v>
      </c>
      <c r="W425" s="99">
        <v>51.877130948605682</v>
      </c>
      <c r="X425" s="99">
        <v>42.673848593754911</v>
      </c>
      <c r="Y425" s="99">
        <v>31.559166861039913</v>
      </c>
      <c r="DA425" s="63" t="s">
        <v>4467</v>
      </c>
    </row>
    <row r="426" spans="1:105" ht="12" customHeight="1" x14ac:dyDescent="0.25">
      <c r="A426" s="97" t="s">
        <v>53</v>
      </c>
      <c r="B426" s="99"/>
      <c r="C426" s="99">
        <v>2.1485758146673652</v>
      </c>
      <c r="D426" s="99">
        <v>1.8470114028401221</v>
      </c>
      <c r="E426" s="99">
        <v>1.8032240692837824</v>
      </c>
      <c r="F426" s="99">
        <v>1.635092071140092</v>
      </c>
      <c r="G426" s="99">
        <v>1.8325348573108693</v>
      </c>
      <c r="H426" s="99">
        <v>1.834555568774848</v>
      </c>
      <c r="I426" s="99">
        <v>1.3549913815153243</v>
      </c>
      <c r="J426" s="99">
        <v>1.540982671010181</v>
      </c>
      <c r="K426" s="99">
        <v>1.4141088407466398</v>
      </c>
      <c r="L426" s="99">
        <v>1.4589226847058472</v>
      </c>
      <c r="M426" s="99">
        <v>1.2482066303373269</v>
      </c>
      <c r="N426" s="99">
        <v>1.2747779641068151</v>
      </c>
      <c r="O426" s="99">
        <v>1.2734692557515375</v>
      </c>
      <c r="P426" s="99">
        <v>0.9823740259181204</v>
      </c>
      <c r="Q426" s="99">
        <v>0.89442038420465897</v>
      </c>
      <c r="R426" s="99">
        <v>0.95401740055121897</v>
      </c>
      <c r="S426" s="99">
        <v>0.99804420730885246</v>
      </c>
      <c r="T426" s="99">
        <v>0.92495368410230816</v>
      </c>
      <c r="U426" s="99">
        <v>0.89930315540444761</v>
      </c>
      <c r="V426" s="99">
        <v>0.85283677250802836</v>
      </c>
      <c r="W426" s="99">
        <v>0.6871369674154082</v>
      </c>
      <c r="X426" s="99">
        <v>0.56697626679982527</v>
      </c>
      <c r="Y426" s="99">
        <v>0.42425565208157917</v>
      </c>
      <c r="DA426" s="63" t="s">
        <v>4468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0.36345080671394464</v>
      </c>
      <c r="D427" s="123">
        <f t="shared" si="231"/>
        <v>0.26499161410530625</v>
      </c>
      <c r="E427" s="123">
        <f t="shared" si="231"/>
        <v>0.67068641142116714</v>
      </c>
      <c r="F427" s="123">
        <f t="shared" si="231"/>
        <v>0.60129914251897154</v>
      </c>
      <c r="G427" s="123">
        <f t="shared" si="231"/>
        <v>0.70294282436162181</v>
      </c>
      <c r="H427" s="123">
        <f t="shared" si="231"/>
        <v>0.72554038044061908</v>
      </c>
      <c r="I427" s="123">
        <f t="shared" si="231"/>
        <v>0.68120643852692297</v>
      </c>
      <c r="J427" s="123">
        <f t="shared" si="231"/>
        <v>0.45737568013912738</v>
      </c>
      <c r="K427" s="123">
        <f t="shared" si="231"/>
        <v>0.59148348251289495</v>
      </c>
      <c r="L427" s="123">
        <f t="shared" si="231"/>
        <v>0.58330072015684176</v>
      </c>
      <c r="M427" s="123">
        <f t="shared" si="231"/>
        <v>0.46662677408844283</v>
      </c>
      <c r="N427" s="123">
        <f t="shared" si="231"/>
        <v>0.71213558377605701</v>
      </c>
      <c r="O427" s="123">
        <f t="shared" si="231"/>
        <v>0.3629067421982114</v>
      </c>
      <c r="P427" s="123">
        <f t="shared" si="231"/>
        <v>0.18039070586041508</v>
      </c>
      <c r="Q427" s="123">
        <f t="shared" si="231"/>
        <v>8.6524849875464965E-2</v>
      </c>
      <c r="R427" s="123">
        <f t="shared" si="231"/>
        <v>0.37158662241846879</v>
      </c>
      <c r="S427" s="123">
        <f t="shared" si="231"/>
        <v>0.51341472967088375</v>
      </c>
      <c r="T427" s="123">
        <f t="shared" si="231"/>
        <v>0.30297640234436585</v>
      </c>
      <c r="U427" s="123">
        <f t="shared" si="231"/>
        <v>0.42278103860471344</v>
      </c>
      <c r="V427" s="123">
        <f t="shared" si="231"/>
        <v>0.48738944758156127</v>
      </c>
      <c r="W427" s="123">
        <f t="shared" si="231"/>
        <v>0.54968483775658106</v>
      </c>
      <c r="X427" s="123">
        <f t="shared" si="231"/>
        <v>0.34863323887343334</v>
      </c>
      <c r="Y427" s="123">
        <f t="shared" si="231"/>
        <v>0.57815393308865837</v>
      </c>
      <c r="DA427" s="130" t="s">
        <v>4469</v>
      </c>
    </row>
    <row r="428" spans="1:105" ht="12" customHeight="1" x14ac:dyDescent="0.25">
      <c r="A428" s="97" t="s">
        <v>53</v>
      </c>
      <c r="B428" s="99"/>
      <c r="C428" s="99">
        <f>RES_hhdet_in_fecs!C48</f>
        <v>0.36345080671394464</v>
      </c>
      <c r="D428" s="99">
        <f>RES_hhdet_in_fecs!D48</f>
        <v>0.26499161410530625</v>
      </c>
      <c r="E428" s="99">
        <f>RES_hhdet_in_fecs!E48</f>
        <v>0.67068641142116714</v>
      </c>
      <c r="F428" s="99">
        <f>RES_hhdet_in_fecs!F48</f>
        <v>0.60129914251897154</v>
      </c>
      <c r="G428" s="99">
        <f>RES_hhdet_in_fecs!G48</f>
        <v>0.70294282436162181</v>
      </c>
      <c r="H428" s="99">
        <f>RES_hhdet_in_fecs!H48</f>
        <v>0.72554038044061908</v>
      </c>
      <c r="I428" s="99">
        <f>RES_hhdet_in_fecs!I48</f>
        <v>0.68120643852692297</v>
      </c>
      <c r="J428" s="99">
        <f>RES_hhdet_in_fecs!J48</f>
        <v>0.45737568013912738</v>
      </c>
      <c r="K428" s="99">
        <f>RES_hhdet_in_fecs!K48</f>
        <v>0.59148348251289495</v>
      </c>
      <c r="L428" s="99">
        <f>RES_hhdet_in_fecs!L48</f>
        <v>0.58330072015684176</v>
      </c>
      <c r="M428" s="99">
        <f>RES_hhdet_in_fecs!M48</f>
        <v>0.46662677408844283</v>
      </c>
      <c r="N428" s="99">
        <f>RES_hhdet_in_fecs!N48</f>
        <v>0.71213558377605701</v>
      </c>
      <c r="O428" s="99">
        <f>RES_hhdet_in_fecs!O48</f>
        <v>0.3629067421982114</v>
      </c>
      <c r="P428" s="99">
        <f>RES_hhdet_in_fecs!P48</f>
        <v>0.18039070586041508</v>
      </c>
      <c r="Q428" s="99">
        <f>RES_hhdet_in_fecs!Q48</f>
        <v>8.6524849875464965E-2</v>
      </c>
      <c r="R428" s="99">
        <f>RES_hhdet_in_fecs!R48</f>
        <v>0.37158662241846879</v>
      </c>
      <c r="S428" s="99">
        <f>RES_hhdet_in_fecs!S48</f>
        <v>0.51341472967088375</v>
      </c>
      <c r="T428" s="99">
        <f>RES_hhdet_in_fecs!T48</f>
        <v>0.30297640234436585</v>
      </c>
      <c r="U428" s="99">
        <f>RES_hhdet_in_fecs!U48</f>
        <v>0.42278103860471344</v>
      </c>
      <c r="V428" s="99">
        <f>RES_hhdet_in_fecs!V48</f>
        <v>0.48738944758156127</v>
      </c>
      <c r="W428" s="99">
        <f>RES_hhdet_in_fecs!W48</f>
        <v>0.54968483775658106</v>
      </c>
      <c r="X428" s="99">
        <f>RES_hhdet_in_fecs!X48</f>
        <v>0.34863323887343334</v>
      </c>
      <c r="Y428" s="99">
        <f>RES_hhdet_in_fecs!Y48</f>
        <v>0.57815393308865837</v>
      </c>
      <c r="DA428" s="63" t="s">
        <v>4470</v>
      </c>
    </row>
    <row r="429" spans="1:105" ht="12" customHeight="1" x14ac:dyDescent="0.25">
      <c r="A429" s="121" t="s">
        <v>55</v>
      </c>
      <c r="B429" s="123"/>
      <c r="C429" s="123">
        <v>20.807544831310782</v>
      </c>
      <c r="D429" s="123">
        <v>20.244966241307541</v>
      </c>
      <c r="E429" s="123">
        <v>19.323240655145334</v>
      </c>
      <c r="F429" s="123">
        <v>18.314792533881484</v>
      </c>
      <c r="G429" s="123">
        <v>20.832344563470638</v>
      </c>
      <c r="H429" s="123">
        <v>23.031773856641859</v>
      </c>
      <c r="I429" s="123">
        <v>19.412216077988496</v>
      </c>
      <c r="J429" s="123">
        <v>22.487335746569631</v>
      </c>
      <c r="K429" s="123">
        <v>19.909841466003645</v>
      </c>
      <c r="L429" s="123">
        <v>19.914742751612778</v>
      </c>
      <c r="M429" s="123">
        <v>18.954931136780157</v>
      </c>
      <c r="N429" s="123">
        <v>18.480007839919725</v>
      </c>
      <c r="O429" s="123">
        <v>15.891316444536177</v>
      </c>
      <c r="P429" s="123">
        <v>14.425831207758312</v>
      </c>
      <c r="Q429" s="123">
        <v>13.379349313153813</v>
      </c>
      <c r="R429" s="123">
        <v>16.243871643462967</v>
      </c>
      <c r="S429" s="123">
        <v>18.621275198571464</v>
      </c>
      <c r="T429" s="123">
        <v>17.603049901674755</v>
      </c>
      <c r="U429" s="123">
        <v>18.054206121387281</v>
      </c>
      <c r="V429" s="123">
        <v>15.375622858237131</v>
      </c>
      <c r="W429" s="123">
        <v>14.987604735472452</v>
      </c>
      <c r="X429" s="123">
        <v>17.193138196212413</v>
      </c>
      <c r="Y429" s="123">
        <v>16.478530210226811</v>
      </c>
      <c r="DA429" s="130" t="s">
        <v>4471</v>
      </c>
    </row>
    <row r="430" spans="1:105" ht="12" customHeight="1" x14ac:dyDescent="0.25">
      <c r="A430" s="97" t="s">
        <v>138</v>
      </c>
      <c r="B430" s="99"/>
      <c r="C430" s="99">
        <v>26.457627089026388</v>
      </c>
      <c r="D430" s="99">
        <v>26.1594781680752</v>
      </c>
      <c r="E430" s="99">
        <v>25.255630130963404</v>
      </c>
      <c r="F430" s="99">
        <v>24.904138200862423</v>
      </c>
      <c r="G430" s="99">
        <v>25.86396228229588</v>
      </c>
      <c r="H430" s="99">
        <v>27.723332618282679</v>
      </c>
      <c r="I430" s="99">
        <v>21.270840420945596</v>
      </c>
      <c r="J430" s="99">
        <v>25.567700793959574</v>
      </c>
      <c r="K430" s="99">
        <v>23.461273593664565</v>
      </c>
      <c r="L430" s="99">
        <v>23.116143648307357</v>
      </c>
      <c r="M430" s="99">
        <v>22.249075632881087</v>
      </c>
      <c r="N430" s="99">
        <v>21.498388655510222</v>
      </c>
      <c r="O430" s="99">
        <v>17.602203656257931</v>
      </c>
      <c r="P430" s="99">
        <v>19.644217007751994</v>
      </c>
      <c r="Q430" s="99">
        <v>17.712375172751415</v>
      </c>
      <c r="R430" s="99">
        <v>19.467384718332998</v>
      </c>
      <c r="S430" s="99">
        <v>20.392813894177994</v>
      </c>
      <c r="T430" s="99">
        <v>18.754881021724461</v>
      </c>
      <c r="U430" s="99">
        <v>20.027646188949848</v>
      </c>
      <c r="V430" s="99">
        <v>19.136105728597531</v>
      </c>
      <c r="W430" s="99">
        <v>16.432070938599445</v>
      </c>
      <c r="X430" s="99">
        <v>19.363097842062032</v>
      </c>
      <c r="Y430" s="99">
        <v>18.196735121468336</v>
      </c>
      <c r="DA430" s="63" t="s">
        <v>4472</v>
      </c>
    </row>
    <row r="431" spans="1:105" ht="12" customHeight="1" x14ac:dyDescent="0.25">
      <c r="A431" s="97" t="s">
        <v>137</v>
      </c>
      <c r="B431" s="99"/>
      <c r="C431" s="99">
        <v>22.013427920128638</v>
      </c>
      <c r="D431" s="99">
        <v>22.315225719735807</v>
      </c>
      <c r="E431" s="99">
        <v>22.275636778945433</v>
      </c>
      <c r="F431" s="99">
        <v>17.587766490462709</v>
      </c>
      <c r="G431" s="99">
        <v>22.830766373509011</v>
      </c>
      <c r="H431" s="99">
        <v>24.434299697333103</v>
      </c>
      <c r="I431" s="99">
        <v>16.682750343233085</v>
      </c>
      <c r="J431" s="99">
        <v>22.185599248223813</v>
      </c>
      <c r="K431" s="99">
        <v>20.740140176640832</v>
      </c>
      <c r="L431" s="99">
        <v>15.887442740981049</v>
      </c>
      <c r="M431" s="99">
        <v>16.802619856881726</v>
      </c>
      <c r="N431" s="99">
        <v>20.538431498550977</v>
      </c>
      <c r="O431" s="99">
        <v>12.816494823511954</v>
      </c>
      <c r="P431" s="99">
        <v>17.905233667085461</v>
      </c>
      <c r="Q431" s="99">
        <v>14.934193434101532</v>
      </c>
      <c r="R431" s="99">
        <v>18.126614075368376</v>
      </c>
      <c r="S431" s="99">
        <v>19.822685395656901</v>
      </c>
      <c r="T431" s="99">
        <v>16.195476482905953</v>
      </c>
      <c r="U431" s="99">
        <v>19.331439572637809</v>
      </c>
      <c r="V431" s="99">
        <v>20.188346072720716</v>
      </c>
      <c r="W431" s="99">
        <v>13.370473853674058</v>
      </c>
      <c r="X431" s="99">
        <v>14.474092520348069</v>
      </c>
      <c r="Y431" s="99">
        <v>16.705161640553801</v>
      </c>
      <c r="DA431" s="63" t="s">
        <v>4473</v>
      </c>
    </row>
    <row r="432" spans="1:105" ht="12" customHeight="1" x14ac:dyDescent="0.25">
      <c r="A432" s="100" t="s">
        <v>212</v>
      </c>
      <c r="B432" s="102"/>
      <c r="C432" s="102">
        <v>11.638776839214932</v>
      </c>
      <c r="D432" s="102">
        <v>12.233920519868986</v>
      </c>
      <c r="E432" s="102">
        <v>12.010925053089949</v>
      </c>
      <c r="F432" s="102">
        <v>9.5674785153735584</v>
      </c>
      <c r="G432" s="102">
        <v>12.91527938431717</v>
      </c>
      <c r="H432" s="102">
        <v>13.553207403961183</v>
      </c>
      <c r="I432" s="102">
        <v>10.892108943366367</v>
      </c>
      <c r="J432" s="102">
        <v>12.52702773296693</v>
      </c>
      <c r="K432" s="102">
        <v>12.669007554984116</v>
      </c>
      <c r="L432" s="102">
        <v>8.7531732767631993</v>
      </c>
      <c r="M432" s="102">
        <v>8.1206061792240618</v>
      </c>
      <c r="N432" s="102">
        <v>11.366059531337754</v>
      </c>
      <c r="O432" s="102">
        <v>3.4879571410753321</v>
      </c>
      <c r="P432" s="102">
        <v>9.1622194122771976</v>
      </c>
      <c r="Q432" s="102">
        <v>8.1551457238742149</v>
      </c>
      <c r="R432" s="102">
        <v>10.429517161680474</v>
      </c>
      <c r="S432" s="102">
        <v>11.066030086343245</v>
      </c>
      <c r="T432" s="102">
        <v>8.1857151773656174</v>
      </c>
      <c r="U432" s="102">
        <v>9.4027495322876362</v>
      </c>
      <c r="V432" s="102">
        <v>9.9060909565458957</v>
      </c>
      <c r="W432" s="102">
        <v>4.9668409427474733</v>
      </c>
      <c r="X432" s="102">
        <v>4.4713234540478481</v>
      </c>
      <c r="Y432" s="102">
        <v>7.5712019402221635</v>
      </c>
      <c r="DA432" s="131" t="s">
        <v>4474</v>
      </c>
    </row>
    <row r="433" spans="1:105" ht="12" customHeight="1" x14ac:dyDescent="0.25">
      <c r="A433" s="103" t="s">
        <v>52</v>
      </c>
      <c r="B433" s="105"/>
      <c r="C433" s="105">
        <v>10.374651080913702</v>
      </c>
      <c r="D433" s="105">
        <v>10.08130519986682</v>
      </c>
      <c r="E433" s="105">
        <v>10.26471172585549</v>
      </c>
      <c r="F433" s="105">
        <v>8.0202879750891487</v>
      </c>
      <c r="G433" s="105">
        <v>9.9154869891918409</v>
      </c>
      <c r="H433" s="105">
        <v>10.881092293371923</v>
      </c>
      <c r="I433" s="105">
        <v>5.7906413998667166</v>
      </c>
      <c r="J433" s="105">
        <v>9.6585715152568881</v>
      </c>
      <c r="K433" s="105">
        <v>8.0711326216567194</v>
      </c>
      <c r="L433" s="105">
        <v>7.134269464217847</v>
      </c>
      <c r="M433" s="105">
        <v>8.6820136776576629</v>
      </c>
      <c r="N433" s="105">
        <v>9.1723719672132145</v>
      </c>
      <c r="O433" s="105">
        <v>9.3285376824366217</v>
      </c>
      <c r="P433" s="105">
        <v>8.7430142548082603</v>
      </c>
      <c r="Q433" s="105">
        <v>6.7790477102273172</v>
      </c>
      <c r="R433" s="105">
        <v>7.6970969136879015</v>
      </c>
      <c r="S433" s="105">
        <v>8.7566553093136594</v>
      </c>
      <c r="T433" s="105">
        <v>8.0097613055403354</v>
      </c>
      <c r="U433" s="105">
        <v>9.9286900403501672</v>
      </c>
      <c r="V433" s="105">
        <v>10.282255116174825</v>
      </c>
      <c r="W433" s="105">
        <v>8.4036329109265839</v>
      </c>
      <c r="X433" s="105">
        <v>10.002769066300219</v>
      </c>
      <c r="Y433" s="105">
        <v>9.1339597003316335</v>
      </c>
      <c r="DA433" s="132" t="s">
        <v>4475</v>
      </c>
    </row>
    <row r="434" spans="1:105" ht="12" customHeight="1" x14ac:dyDescent="0.25">
      <c r="A434" s="106" t="s">
        <v>122</v>
      </c>
      <c r="B434" s="102"/>
      <c r="C434" s="102">
        <v>17.474717524751131</v>
      </c>
      <c r="D434" s="102">
        <v>16.861170673974055</v>
      </c>
      <c r="E434" s="102">
        <v>16.003591430107388</v>
      </c>
      <c r="F434" s="102">
        <v>15.562888294744845</v>
      </c>
      <c r="G434" s="102">
        <v>16.617467740453797</v>
      </c>
      <c r="H434" s="102">
        <v>18.352016426440898</v>
      </c>
      <c r="I434" s="102">
        <v>16.712958126032532</v>
      </c>
      <c r="J434" s="102">
        <v>17.27509022546862</v>
      </c>
      <c r="K434" s="102">
        <v>15.532940618787332</v>
      </c>
      <c r="L434" s="102">
        <v>16.285678871528166</v>
      </c>
      <c r="M434" s="102">
        <v>15.487399931602175</v>
      </c>
      <c r="N434" s="102">
        <v>15.911913868516745</v>
      </c>
      <c r="O434" s="102">
        <v>15.277406808305416</v>
      </c>
      <c r="P434" s="102">
        <v>14.819642926926536</v>
      </c>
      <c r="Q434" s="102">
        <v>12.319221118516053</v>
      </c>
      <c r="R434" s="102">
        <v>15.210115992195931</v>
      </c>
      <c r="S434" s="102">
        <v>16.70269354593562</v>
      </c>
      <c r="T434" s="102">
        <v>16.639076633581428</v>
      </c>
      <c r="U434" s="102">
        <v>14.72295596687653</v>
      </c>
      <c r="V434" s="102">
        <v>13.622106363824805</v>
      </c>
      <c r="W434" s="102">
        <v>13.908046492043457</v>
      </c>
      <c r="X434" s="102">
        <v>13.742573326301365</v>
      </c>
      <c r="Y434" s="102">
        <v>11.163985285581575</v>
      </c>
      <c r="DA434" s="131" t="s">
        <v>4476</v>
      </c>
    </row>
    <row r="435" spans="1:105" ht="12" customHeight="1" x14ac:dyDescent="0.25">
      <c r="A435" s="107" t="s">
        <v>121</v>
      </c>
      <c r="B435" s="105"/>
      <c r="C435" s="105">
        <v>14.604910955111254</v>
      </c>
      <c r="D435" s="105">
        <v>14.941787433847583</v>
      </c>
      <c r="E435" s="105">
        <v>14.576928609678143</v>
      </c>
      <c r="F435" s="105">
        <v>13.777407795446646</v>
      </c>
      <c r="G435" s="105">
        <v>17.158671941881323</v>
      </c>
      <c r="H435" s="105">
        <v>18.357660997185977</v>
      </c>
      <c r="I435" s="105">
        <v>16.494922701433737</v>
      </c>
      <c r="J435" s="105">
        <v>16.714233855827935</v>
      </c>
      <c r="K435" s="105">
        <v>15.605433657362823</v>
      </c>
      <c r="L435" s="105">
        <v>14.56608125135884</v>
      </c>
      <c r="M435" s="105">
        <v>17.178070220957586</v>
      </c>
      <c r="N435" s="105">
        <v>15.255821197345837</v>
      </c>
      <c r="O435" s="105">
        <v>14.697294423853545</v>
      </c>
      <c r="P435" s="105">
        <v>12.965414825835159</v>
      </c>
      <c r="Q435" s="105">
        <v>11.380813097444928</v>
      </c>
      <c r="R435" s="105">
        <v>11.212441299694726</v>
      </c>
      <c r="S435" s="105">
        <v>13.483886229000463</v>
      </c>
      <c r="T435" s="105">
        <v>13.037116284728294</v>
      </c>
      <c r="U435" s="105">
        <v>12.234873801116366</v>
      </c>
      <c r="V435" s="105">
        <v>12.832102146025933</v>
      </c>
      <c r="W435" s="105">
        <v>13.017481918794655</v>
      </c>
      <c r="X435" s="105">
        <v>14.232005982562191</v>
      </c>
      <c r="Y435" s="105">
        <v>11.900795814331238</v>
      </c>
      <c r="DA435" s="132" t="s">
        <v>4477</v>
      </c>
    </row>
    <row r="436" spans="1:105" ht="12" customHeight="1" x14ac:dyDescent="0.25">
      <c r="A436" s="108" t="s">
        <v>53</v>
      </c>
      <c r="B436" s="99"/>
      <c r="C436" s="99">
        <v>5.2750485982266309</v>
      </c>
      <c r="D436" s="99">
        <v>5.4131816821971688</v>
      </c>
      <c r="E436" s="99">
        <v>5.3735759400614196</v>
      </c>
      <c r="F436" s="99">
        <v>4.6675622328787654</v>
      </c>
      <c r="G436" s="99">
        <v>7.3409347664721478</v>
      </c>
      <c r="H436" s="99">
        <v>7.9669916226928974</v>
      </c>
      <c r="I436" s="99">
        <v>6.546959863897353</v>
      </c>
      <c r="J436" s="99">
        <v>6.3778596329834292</v>
      </c>
      <c r="K436" s="99">
        <v>6.1753323029117837</v>
      </c>
      <c r="L436" s="99">
        <v>5.2173276735329184</v>
      </c>
      <c r="M436" s="99">
        <v>7.5549367685874946</v>
      </c>
      <c r="N436" s="99">
        <v>6.213454098711801</v>
      </c>
      <c r="O436" s="99">
        <v>6.4467010377419882</v>
      </c>
      <c r="P436" s="99">
        <v>4.9316993226372814</v>
      </c>
      <c r="Q436" s="99">
        <v>3.3988487792568955</v>
      </c>
      <c r="R436" s="99">
        <v>2.3447927331451139</v>
      </c>
      <c r="S436" s="99">
        <v>3.7222419183917341</v>
      </c>
      <c r="T436" s="99">
        <v>3.7100232746218968</v>
      </c>
      <c r="U436" s="99">
        <v>2.7653205707256792</v>
      </c>
      <c r="V436" s="99">
        <v>3.8230108035401988</v>
      </c>
      <c r="W436" s="99">
        <v>3.0026272402670355</v>
      </c>
      <c r="X436" s="99">
        <v>4.060745243905731</v>
      </c>
      <c r="Y436" s="99">
        <v>2.4515954381775416</v>
      </c>
      <c r="DA436" s="63" t="s">
        <v>4478</v>
      </c>
    </row>
    <row r="437" spans="1:105" ht="12" customHeight="1" x14ac:dyDescent="0.25">
      <c r="A437" s="108" t="s">
        <v>52</v>
      </c>
      <c r="B437" s="99"/>
      <c r="C437" s="99">
        <v>9.3298623568846253</v>
      </c>
      <c r="D437" s="99">
        <v>9.5286057516504137</v>
      </c>
      <c r="E437" s="99">
        <v>9.2033526696167218</v>
      </c>
      <c r="F437" s="99">
        <v>9.1098455625678785</v>
      </c>
      <c r="G437" s="99">
        <v>9.8177371754091691</v>
      </c>
      <c r="H437" s="99">
        <v>10.390669374493076</v>
      </c>
      <c r="I437" s="99">
        <v>9.9479628375363838</v>
      </c>
      <c r="J437" s="99">
        <v>10.33637422284451</v>
      </c>
      <c r="K437" s="99">
        <v>9.4301013544510432</v>
      </c>
      <c r="L437" s="99">
        <v>9.348753577825919</v>
      </c>
      <c r="M437" s="99">
        <v>9.6231334523700891</v>
      </c>
      <c r="N437" s="99">
        <v>9.0423670986340401</v>
      </c>
      <c r="O437" s="99">
        <v>8.2505933861115555</v>
      </c>
      <c r="P437" s="99">
        <v>8.0337155031978771</v>
      </c>
      <c r="Q437" s="99">
        <v>7.9819643181880311</v>
      </c>
      <c r="R437" s="99">
        <v>8.8676485665496099</v>
      </c>
      <c r="S437" s="99">
        <v>9.7616443106087338</v>
      </c>
      <c r="T437" s="99">
        <v>9.3270930101063971</v>
      </c>
      <c r="U437" s="99">
        <v>9.4695532303906909</v>
      </c>
      <c r="V437" s="99">
        <v>9.009091342485732</v>
      </c>
      <c r="W437" s="99">
        <v>10.014854678527618</v>
      </c>
      <c r="X437" s="99">
        <v>10.171260738656462</v>
      </c>
      <c r="Y437" s="99">
        <v>9.4492003761536996</v>
      </c>
      <c r="DA437" s="63" t="s">
        <v>4479</v>
      </c>
    </row>
    <row r="438" spans="1:105" ht="12" customHeight="1" x14ac:dyDescent="0.25">
      <c r="A438" s="121" t="s">
        <v>54</v>
      </c>
      <c r="B438" s="123"/>
      <c r="C438" s="123">
        <v>7.6347478963969904</v>
      </c>
      <c r="D438" s="123">
        <v>7.4824674560750406</v>
      </c>
      <c r="E438" s="123">
        <v>7.3286722128274677</v>
      </c>
      <c r="F438" s="123">
        <v>7.3759505265437024</v>
      </c>
      <c r="G438" s="123">
        <v>7.6895602979621236</v>
      </c>
      <c r="H438" s="123">
        <v>8.2419128606583918</v>
      </c>
      <c r="I438" s="123">
        <v>7.69043992263913</v>
      </c>
      <c r="J438" s="123">
        <v>7.6552685424866782</v>
      </c>
      <c r="K438" s="123">
        <v>6.967146370855744</v>
      </c>
      <c r="L438" s="123">
        <v>7.0979623985625144</v>
      </c>
      <c r="M438" s="123">
        <v>6.3422091138839232</v>
      </c>
      <c r="N438" s="123">
        <v>6.4335315170038205</v>
      </c>
      <c r="O438" s="123">
        <v>6.1266283521378444</v>
      </c>
      <c r="P438" s="123">
        <v>5.8042160782034191</v>
      </c>
      <c r="Q438" s="123">
        <v>5.453120921943146</v>
      </c>
      <c r="R438" s="123">
        <v>5.6539976380647952</v>
      </c>
      <c r="S438" s="123">
        <v>6.1968330016400053</v>
      </c>
      <c r="T438" s="123">
        <v>5.8772059535274597</v>
      </c>
      <c r="U438" s="123">
        <v>5.8697663527378046</v>
      </c>
      <c r="V438" s="123">
        <v>5.6483940534531021</v>
      </c>
      <c r="W438" s="123">
        <v>6.1150053858340074</v>
      </c>
      <c r="X438" s="123">
        <v>6.3560457262532282</v>
      </c>
      <c r="Y438" s="123">
        <v>5.5872979491538244</v>
      </c>
      <c r="DA438" s="130" t="s">
        <v>4480</v>
      </c>
    </row>
    <row r="439" spans="1:105" ht="12" customHeight="1" x14ac:dyDescent="0.25">
      <c r="A439" s="97" t="s">
        <v>50</v>
      </c>
      <c r="B439" s="99"/>
      <c r="C439" s="99">
        <v>9.342280872902192</v>
      </c>
      <c r="D439" s="99">
        <v>9.1032563683005669</v>
      </c>
      <c r="E439" s="99">
        <v>8.6970219552321488</v>
      </c>
      <c r="F439" s="99">
        <v>8.0899927965726253</v>
      </c>
      <c r="G439" s="99">
        <v>9.5093810288319887</v>
      </c>
      <c r="H439" s="99">
        <v>9.2954787084642181</v>
      </c>
      <c r="I439" s="99">
        <v>9.7827490271362585</v>
      </c>
      <c r="J439" s="99">
        <v>9.5154058715055623</v>
      </c>
      <c r="K439" s="99">
        <v>9.1111328584736579</v>
      </c>
      <c r="L439" s="99">
        <v>9.0734984628647268</v>
      </c>
      <c r="M439" s="99">
        <v>8.1829845624751787</v>
      </c>
      <c r="N439" s="99">
        <v>7.5443761749834186</v>
      </c>
      <c r="O439" s="99">
        <v>7.5871837602932342</v>
      </c>
      <c r="P439" s="99">
        <v>7.2016872982571236</v>
      </c>
      <c r="Q439" s="99">
        <v>7.3321345864357497</v>
      </c>
      <c r="R439" s="99">
        <v>7.8067370018204159</v>
      </c>
      <c r="S439" s="99">
        <v>8.4149155297655334</v>
      </c>
      <c r="T439" s="99">
        <v>8.6471653527844072</v>
      </c>
      <c r="U439" s="99">
        <v>8.6913575275788038</v>
      </c>
      <c r="V439" s="99">
        <v>8.5233697730349665</v>
      </c>
      <c r="W439" s="99">
        <v>8.8805505694370197</v>
      </c>
      <c r="X439" s="99">
        <v>8.0900363069938575</v>
      </c>
      <c r="Y439" s="99">
        <v>7.6832499562220624</v>
      </c>
      <c r="DA439" s="63" t="s">
        <v>4481</v>
      </c>
    </row>
    <row r="440" spans="1:105" ht="12" customHeight="1" x14ac:dyDescent="0.25">
      <c r="A440" s="109" t="s">
        <v>120</v>
      </c>
      <c r="B440" s="110"/>
      <c r="C440" s="110">
        <v>7.3402629915940185</v>
      </c>
      <c r="D440" s="110">
        <v>7.1906669009066686</v>
      </c>
      <c r="E440" s="110">
        <v>7.0506920610407811</v>
      </c>
      <c r="F440" s="110">
        <v>7.2096988172052958</v>
      </c>
      <c r="G440" s="110">
        <v>7.3602162071923996</v>
      </c>
      <c r="H440" s="110">
        <v>8.0938884394810433</v>
      </c>
      <c r="I440" s="110">
        <v>7.3422294150492364</v>
      </c>
      <c r="J440" s="110">
        <v>7.3856481779592844</v>
      </c>
      <c r="K440" s="110">
        <v>6.5608090382593716</v>
      </c>
      <c r="L440" s="110">
        <v>6.7586050546684513</v>
      </c>
      <c r="M440" s="110">
        <v>6.0025149531893884</v>
      </c>
      <c r="N440" s="110">
        <v>6.2495999739246866</v>
      </c>
      <c r="O440" s="110">
        <v>5.889033049281247</v>
      </c>
      <c r="P440" s="110">
        <v>5.6506357544625159</v>
      </c>
      <c r="Q440" s="110">
        <v>5.1782352630671378</v>
      </c>
      <c r="R440" s="110">
        <v>5.3469700946342034</v>
      </c>
      <c r="S440" s="110">
        <v>5.9333329559641541</v>
      </c>
      <c r="T440" s="110">
        <v>5.5644049482760494</v>
      </c>
      <c r="U440" s="110">
        <v>5.506267971663859</v>
      </c>
      <c r="V440" s="110">
        <v>5.2101513519442335</v>
      </c>
      <c r="W440" s="110">
        <v>5.7370912421942855</v>
      </c>
      <c r="X440" s="110">
        <v>6.1831727694943277</v>
      </c>
      <c r="Y440" s="110">
        <v>5.4309008151864813</v>
      </c>
      <c r="DA440" s="60" t="s">
        <v>4482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112.12089048274336</v>
      </c>
      <c r="D442" s="118">
        <f t="shared" si="232"/>
        <v>99.978303155602262</v>
      </c>
      <c r="E442" s="118">
        <f t="shared" si="232"/>
        <v>101.5684660540087</v>
      </c>
      <c r="F442" s="118">
        <f t="shared" si="232"/>
        <v>95.85302173260402</v>
      </c>
      <c r="G442" s="118">
        <f t="shared" si="232"/>
        <v>106.76289117425446</v>
      </c>
      <c r="H442" s="118">
        <f t="shared" si="232"/>
        <v>110.00593447408995</v>
      </c>
      <c r="I442" s="118">
        <f t="shared" si="232"/>
        <v>85.643553717808516</v>
      </c>
      <c r="J442" s="118">
        <f t="shared" si="232"/>
        <v>96.39112187421145</v>
      </c>
      <c r="K442" s="118">
        <f t="shared" si="232"/>
        <v>89.844307789392133</v>
      </c>
      <c r="L442" s="118">
        <f t="shared" si="232"/>
        <v>93.06023003441419</v>
      </c>
      <c r="M442" s="118">
        <f t="shared" si="232"/>
        <v>82.327001945462811</v>
      </c>
      <c r="N442" s="118">
        <f t="shared" si="232"/>
        <v>85.843811497820298</v>
      </c>
      <c r="O442" s="118">
        <f t="shared" si="232"/>
        <v>83.240314348280776</v>
      </c>
      <c r="P442" s="118">
        <f t="shared" si="232"/>
        <v>68.070165130607251</v>
      </c>
      <c r="Q442" s="118">
        <f t="shared" si="232"/>
        <v>63.223990428791772</v>
      </c>
      <c r="R442" s="118">
        <f t="shared" ref="R442:V442" si="233">R443+R446+R448+R457</f>
        <v>68.721059255509985</v>
      </c>
      <c r="S442" s="118">
        <f t="shared" si="233"/>
        <v>73.992663342203258</v>
      </c>
      <c r="T442" s="118">
        <f t="shared" si="233"/>
        <v>68.683048431061096</v>
      </c>
      <c r="U442" s="118">
        <f t="shared" si="233"/>
        <v>69.178552841889356</v>
      </c>
      <c r="V442" s="118">
        <f t="shared" si="233"/>
        <v>65.954454234564679</v>
      </c>
      <c r="W442" s="118">
        <f t="shared" ref="W442:Y442" si="234">W443+W446+W448+W457</f>
        <v>57.26571274603436</v>
      </c>
      <c r="X442" s="118">
        <f t="shared" si="234"/>
        <v>53.05926968121797</v>
      </c>
      <c r="Y442" s="118">
        <f t="shared" si="234"/>
        <v>44.433434669854613</v>
      </c>
      <c r="DA442" s="129" t="s">
        <v>4633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91.901349503757146</v>
      </c>
      <c r="D443" s="123">
        <f t="shared" si="235"/>
        <v>80.483758142677431</v>
      </c>
      <c r="E443" s="123">
        <f t="shared" si="235"/>
        <v>81.654159939306865</v>
      </c>
      <c r="F443" s="123">
        <f t="shared" si="235"/>
        <v>76.62041311794097</v>
      </c>
      <c r="G443" s="123">
        <f t="shared" si="235"/>
        <v>85.280624337168248</v>
      </c>
      <c r="H443" s="123">
        <f t="shared" si="235"/>
        <v>86.0686030217324</v>
      </c>
      <c r="I443" s="123">
        <f t="shared" si="235"/>
        <v>65.013330541626573</v>
      </c>
      <c r="J443" s="123">
        <f t="shared" si="235"/>
        <v>74.366430439880943</v>
      </c>
      <c r="K443" s="123">
        <f t="shared" si="235"/>
        <v>69.531437741849501</v>
      </c>
      <c r="L443" s="123">
        <f t="shared" si="235"/>
        <v>72.477157651794869</v>
      </c>
      <c r="M443" s="123">
        <f t="shared" si="235"/>
        <v>62.880552783993444</v>
      </c>
      <c r="N443" s="123">
        <f t="shared" si="235"/>
        <v>65.360078783075323</v>
      </c>
      <c r="O443" s="123">
        <f t="shared" si="235"/>
        <v>65.285537061828748</v>
      </c>
      <c r="P443" s="123">
        <f t="shared" si="235"/>
        <v>50.992363205410321</v>
      </c>
      <c r="Q443" s="123">
        <f t="shared" si="235"/>
        <v>48.019941662304085</v>
      </c>
      <c r="R443" s="123">
        <f t="shared" ref="R443:V443" si="236">SUM(R444:R445)</f>
        <v>50.302460446922787</v>
      </c>
      <c r="S443" s="123">
        <f t="shared" si="236"/>
        <v>52.405704634476848</v>
      </c>
      <c r="T443" s="123">
        <f t="shared" si="236"/>
        <v>48.69258018614201</v>
      </c>
      <c r="U443" s="123">
        <f t="shared" si="236"/>
        <v>48.043011241303702</v>
      </c>
      <c r="V443" s="123">
        <f t="shared" si="236"/>
        <v>46.520523084408126</v>
      </c>
      <c r="W443" s="123">
        <f t="shared" ref="W443:Y443" si="237">SUM(W444:W445)</f>
        <v>37.481415368260016</v>
      </c>
      <c r="X443" s="123">
        <f t="shared" si="237"/>
        <v>31.445728375695097</v>
      </c>
      <c r="Y443" s="123">
        <f t="shared" si="237"/>
        <v>23.30448062198802</v>
      </c>
      <c r="DA443" s="130" t="s">
        <v>4634</v>
      </c>
    </row>
    <row r="444" spans="1:105" ht="12" customHeight="1" x14ac:dyDescent="0.25">
      <c r="A444" s="97" t="s">
        <v>212</v>
      </c>
      <c r="B444" s="99"/>
      <c r="C444" s="99">
        <v>89.752773689089778</v>
      </c>
      <c r="D444" s="99">
        <v>78.636746739837307</v>
      </c>
      <c r="E444" s="99">
        <v>79.850935870023079</v>
      </c>
      <c r="F444" s="99">
        <v>74.985321046800877</v>
      </c>
      <c r="G444" s="99">
        <v>83.448089479857373</v>
      </c>
      <c r="H444" s="99">
        <v>84.234047452957554</v>
      </c>
      <c r="I444" s="99">
        <v>63.658339160111247</v>
      </c>
      <c r="J444" s="99">
        <v>72.82544776887076</v>
      </c>
      <c r="K444" s="99">
        <v>68.117328901102866</v>
      </c>
      <c r="L444" s="99">
        <v>71.018234967089015</v>
      </c>
      <c r="M444" s="99">
        <v>61.632346153656115</v>
      </c>
      <c r="N444" s="99">
        <v>64.085300818968506</v>
      </c>
      <c r="O444" s="99">
        <v>64.012067806077212</v>
      </c>
      <c r="P444" s="99">
        <v>50.009989179492202</v>
      </c>
      <c r="Q444" s="99">
        <v>47.125521278099427</v>
      </c>
      <c r="R444" s="99">
        <v>49.348443046371571</v>
      </c>
      <c r="S444" s="99">
        <v>51.407660427167997</v>
      </c>
      <c r="T444" s="99">
        <v>47.767626502039704</v>
      </c>
      <c r="U444" s="99">
        <v>47.143708085899256</v>
      </c>
      <c r="V444" s="99">
        <v>45.667686311900098</v>
      </c>
      <c r="W444" s="99">
        <v>36.794278400844611</v>
      </c>
      <c r="X444" s="99">
        <v>30.878752108895274</v>
      </c>
      <c r="Y444" s="99">
        <v>22.88022496990644</v>
      </c>
      <c r="DA444" s="63" t="s">
        <v>4635</v>
      </c>
    </row>
    <row r="445" spans="1:105" ht="12" customHeight="1" x14ac:dyDescent="0.25">
      <c r="A445" s="97" t="s">
        <v>53</v>
      </c>
      <c r="B445" s="99"/>
      <c r="C445" s="99">
        <v>2.1485758146673652</v>
      </c>
      <c r="D445" s="99">
        <v>1.8470114028401221</v>
      </c>
      <c r="E445" s="99">
        <v>1.8032240692837824</v>
      </c>
      <c r="F445" s="99">
        <v>1.635092071140092</v>
      </c>
      <c r="G445" s="99">
        <v>1.8325348573108693</v>
      </c>
      <c r="H445" s="99">
        <v>1.834555568774848</v>
      </c>
      <c r="I445" s="99">
        <v>1.3549913815153243</v>
      </c>
      <c r="J445" s="99">
        <v>1.540982671010181</v>
      </c>
      <c r="K445" s="99">
        <v>1.4141088407466398</v>
      </c>
      <c r="L445" s="99">
        <v>1.4589226847058472</v>
      </c>
      <c r="M445" s="99">
        <v>1.2482066303373269</v>
      </c>
      <c r="N445" s="99">
        <v>1.2747779641068151</v>
      </c>
      <c r="O445" s="99">
        <v>1.2734692557515375</v>
      </c>
      <c r="P445" s="99">
        <v>0.9823740259181204</v>
      </c>
      <c r="Q445" s="99">
        <v>0.89442038420465897</v>
      </c>
      <c r="R445" s="99">
        <v>0.95401740055121897</v>
      </c>
      <c r="S445" s="99">
        <v>0.99804420730885246</v>
      </c>
      <c r="T445" s="99">
        <v>0.92495368410230816</v>
      </c>
      <c r="U445" s="99">
        <v>0.89930315540444761</v>
      </c>
      <c r="V445" s="99">
        <v>0.85283677250802836</v>
      </c>
      <c r="W445" s="99">
        <v>0.6871369674154082</v>
      </c>
      <c r="X445" s="99">
        <v>0.56697626679982527</v>
      </c>
      <c r="Y445" s="99">
        <v>0.42425565208157917</v>
      </c>
      <c r="DA445" s="63" t="s">
        <v>4636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0.81121580751696143</v>
      </c>
      <c r="D446" s="123">
        <f t="shared" si="238"/>
        <v>0.61906155872720203</v>
      </c>
      <c r="E446" s="123">
        <f t="shared" si="238"/>
        <v>1.6532312302821373</v>
      </c>
      <c r="F446" s="123">
        <f t="shared" si="238"/>
        <v>1.5495169031919407</v>
      </c>
      <c r="G446" s="123">
        <f t="shared" si="238"/>
        <v>1.9170063579814225</v>
      </c>
      <c r="H446" s="123">
        <f t="shared" si="238"/>
        <v>2.1240478937528371</v>
      </c>
      <c r="I446" s="123">
        <f t="shared" si="238"/>
        <v>2.0780334841783747</v>
      </c>
      <c r="J446" s="123">
        <f t="shared" si="238"/>
        <v>1.4534540430070213</v>
      </c>
      <c r="K446" s="123">
        <f t="shared" si="238"/>
        <v>1.8514499782249212</v>
      </c>
      <c r="L446" s="123">
        <f t="shared" si="238"/>
        <v>1.9110410999638066</v>
      </c>
      <c r="M446" s="123">
        <f t="shared" si="238"/>
        <v>1.5857208292493279</v>
      </c>
      <c r="N446" s="123">
        <f t="shared" si="238"/>
        <v>2.4716668287131007</v>
      </c>
      <c r="O446" s="123">
        <f t="shared" si="238"/>
        <v>1.332131456851096</v>
      </c>
      <c r="P446" s="123">
        <f t="shared" si="238"/>
        <v>0.69563913829548463</v>
      </c>
      <c r="Q446" s="123">
        <f t="shared" si="238"/>
        <v>0.3592117972981696</v>
      </c>
      <c r="R446" s="123">
        <f t="shared" si="238"/>
        <v>1.4426037316109497</v>
      </c>
      <c r="S446" s="123">
        <f t="shared" si="238"/>
        <v>1.9838634003357867</v>
      </c>
      <c r="T446" s="123">
        <f t="shared" si="238"/>
        <v>1.171948269008225</v>
      </c>
      <c r="U446" s="123">
        <f t="shared" si="238"/>
        <v>1.6573728323812402</v>
      </c>
      <c r="V446" s="123">
        <f t="shared" si="238"/>
        <v>1.9351551297608558</v>
      </c>
      <c r="W446" s="123">
        <f t="shared" si="238"/>
        <v>2.2286858396720262</v>
      </c>
      <c r="X446" s="123">
        <f t="shared" si="238"/>
        <v>1.4713449954944986</v>
      </c>
      <c r="Y446" s="123">
        <f t="shared" si="238"/>
        <v>2.4427566374820207</v>
      </c>
      <c r="DA446" s="130" t="s">
        <v>4637</v>
      </c>
    </row>
    <row r="447" spans="1:105" ht="12" customHeight="1" x14ac:dyDescent="0.25">
      <c r="A447" s="97" t="s">
        <v>53</v>
      </c>
      <c r="B447" s="99"/>
      <c r="C447" s="99">
        <f>RES_hhdet_in_tess!C48</f>
        <v>0.81121580751696143</v>
      </c>
      <c r="D447" s="99">
        <f>RES_hhdet_in_tess!D48</f>
        <v>0.61906155872720203</v>
      </c>
      <c r="E447" s="99">
        <f>RES_hhdet_in_tess!E48</f>
        <v>1.6532312302821373</v>
      </c>
      <c r="F447" s="99">
        <f>RES_hhdet_in_tess!F48</f>
        <v>1.5495169031919407</v>
      </c>
      <c r="G447" s="99">
        <f>RES_hhdet_in_tess!G48</f>
        <v>1.9170063579814225</v>
      </c>
      <c r="H447" s="99">
        <f>RES_hhdet_in_tess!H48</f>
        <v>2.1240478937528371</v>
      </c>
      <c r="I447" s="99">
        <f>RES_hhdet_in_tess!I48</f>
        <v>2.0780334841783747</v>
      </c>
      <c r="J447" s="99">
        <f>RES_hhdet_in_tess!J48</f>
        <v>1.4534540430070213</v>
      </c>
      <c r="K447" s="99">
        <f>RES_hhdet_in_tess!K48</f>
        <v>1.8514499782249212</v>
      </c>
      <c r="L447" s="99">
        <f>RES_hhdet_in_tess!L48</f>
        <v>1.9110410999638066</v>
      </c>
      <c r="M447" s="99">
        <f>RES_hhdet_in_tess!M48</f>
        <v>1.5857208292493279</v>
      </c>
      <c r="N447" s="99">
        <f>RES_hhdet_in_tess!N48</f>
        <v>2.4716668287131007</v>
      </c>
      <c r="O447" s="99">
        <f>RES_hhdet_in_tess!O48</f>
        <v>1.332131456851096</v>
      </c>
      <c r="P447" s="99">
        <f>RES_hhdet_in_tess!P48</f>
        <v>0.69563913829548463</v>
      </c>
      <c r="Q447" s="99">
        <f>RES_hhdet_in_tess!Q48</f>
        <v>0.3592117972981696</v>
      </c>
      <c r="R447" s="99">
        <f>RES_hhdet_in_tess!R48</f>
        <v>1.4426037316109497</v>
      </c>
      <c r="S447" s="99">
        <f>RES_hhdet_in_tess!S48</f>
        <v>1.9838634003357867</v>
      </c>
      <c r="T447" s="99">
        <f>RES_hhdet_in_tess!T48</f>
        <v>1.171948269008225</v>
      </c>
      <c r="U447" s="99">
        <f>RES_hhdet_in_tess!U48</f>
        <v>1.6573728323812402</v>
      </c>
      <c r="V447" s="99">
        <f>RES_hhdet_in_tess!V48</f>
        <v>1.9351551297608558</v>
      </c>
      <c r="W447" s="99">
        <f>RES_hhdet_in_tess!W48</f>
        <v>2.2286858396720262</v>
      </c>
      <c r="X447" s="99">
        <f>RES_hhdet_in_tess!X48</f>
        <v>1.4713449954944986</v>
      </c>
      <c r="Y447" s="99">
        <f>RES_hhdet_in_tess!Y48</f>
        <v>2.4427566374820207</v>
      </c>
      <c r="DA447" s="63" t="s">
        <v>4638</v>
      </c>
    </row>
    <row r="448" spans="1:105" ht="12" customHeight="1" x14ac:dyDescent="0.25">
      <c r="A448" s="121" t="s">
        <v>55</v>
      </c>
      <c r="B448" s="123"/>
      <c r="C448" s="123">
        <v>13.775380814924038</v>
      </c>
      <c r="D448" s="123">
        <v>13.386049536210489</v>
      </c>
      <c r="E448" s="123">
        <v>12.900592551724191</v>
      </c>
      <c r="F448" s="123">
        <v>12.299888652320506</v>
      </c>
      <c r="G448" s="123">
        <v>13.892612833102119</v>
      </c>
      <c r="H448" s="123">
        <v>15.619338701591888</v>
      </c>
      <c r="I448" s="123">
        <v>12.85375830546826</v>
      </c>
      <c r="J448" s="123">
        <v>14.857345057949825</v>
      </c>
      <c r="K448" s="123">
        <v>13.315545222685699</v>
      </c>
      <c r="L448" s="123">
        <v>13.38215387567984</v>
      </c>
      <c r="M448" s="123">
        <v>13.126495629420816</v>
      </c>
      <c r="N448" s="123">
        <v>13.149811146116914</v>
      </c>
      <c r="O448" s="123">
        <v>11.982835817434141</v>
      </c>
      <c r="P448" s="123">
        <v>11.924224632877559</v>
      </c>
      <c r="Q448" s="123">
        <v>10.684524436968122</v>
      </c>
      <c r="R448" s="123">
        <v>12.589681251437804</v>
      </c>
      <c r="S448" s="123">
        <v>14.646363717131054</v>
      </c>
      <c r="T448" s="123">
        <v>14.035180959095795</v>
      </c>
      <c r="U448" s="123">
        <v>14.654089385477016</v>
      </c>
      <c r="V448" s="123">
        <v>12.852219005077695</v>
      </c>
      <c r="W448" s="123">
        <v>12.433947681970505</v>
      </c>
      <c r="X448" s="123">
        <v>14.670544312913416</v>
      </c>
      <c r="Y448" s="123">
        <v>13.810289138028113</v>
      </c>
      <c r="DA448" s="130" t="s">
        <v>4639</v>
      </c>
    </row>
    <row r="449" spans="1:105" ht="12" customHeight="1" x14ac:dyDescent="0.25">
      <c r="A449" s="97" t="s">
        <v>138</v>
      </c>
      <c r="B449" s="99"/>
      <c r="C449" s="99">
        <v>15.977128855428436</v>
      </c>
      <c r="D449" s="99">
        <v>15.709371693086338</v>
      </c>
      <c r="E449" s="99">
        <v>15.200931937463782</v>
      </c>
      <c r="F449" s="99">
        <v>15.162690569600358</v>
      </c>
      <c r="G449" s="99">
        <v>15.7560790718529</v>
      </c>
      <c r="H449" s="99">
        <v>17.267719909542365</v>
      </c>
      <c r="I449" s="99">
        <v>12.849784544066674</v>
      </c>
      <c r="J449" s="99">
        <v>15.641309601998154</v>
      </c>
      <c r="K449" s="99">
        <v>14.246873817260822</v>
      </c>
      <c r="L449" s="99">
        <v>14.424963856780751</v>
      </c>
      <c r="M449" s="99">
        <v>13.978795508120509</v>
      </c>
      <c r="N449" s="99">
        <v>13.933012923383339</v>
      </c>
      <c r="O449" s="99">
        <v>11.45967855571614</v>
      </c>
      <c r="P449" s="99">
        <v>13.67032458020431</v>
      </c>
      <c r="Q449" s="99">
        <v>12.696243749844189</v>
      </c>
      <c r="R449" s="99">
        <v>14.372636536234086</v>
      </c>
      <c r="S449" s="99">
        <v>15.702713663777475</v>
      </c>
      <c r="T449" s="99">
        <v>14.766385052745369</v>
      </c>
      <c r="U449" s="99">
        <v>16.051302996291419</v>
      </c>
      <c r="V449" s="99">
        <v>15.109827810787243</v>
      </c>
      <c r="W449" s="99">
        <v>13.211740475101232</v>
      </c>
      <c r="X449" s="99">
        <v>15.984715035123642</v>
      </c>
      <c r="Y449" s="99">
        <v>15.045588618485908</v>
      </c>
      <c r="DA449" s="63" t="s">
        <v>4640</v>
      </c>
    </row>
    <row r="450" spans="1:105" ht="12" customHeight="1" x14ac:dyDescent="0.25">
      <c r="A450" s="97" t="s">
        <v>137</v>
      </c>
      <c r="B450" s="99"/>
      <c r="C450" s="99">
        <v>17.656543824518387</v>
      </c>
      <c r="D450" s="99">
        <v>17.69823249422873</v>
      </c>
      <c r="E450" s="99">
        <v>17.826518906102084</v>
      </c>
      <c r="F450" s="99">
        <v>13.559572515699974</v>
      </c>
      <c r="G450" s="99">
        <v>18.07365192619174</v>
      </c>
      <c r="H450" s="99">
        <v>19.522945769192784</v>
      </c>
      <c r="I450" s="99">
        <v>11.847601856363367</v>
      </c>
      <c r="J450" s="99">
        <v>17.450030894151915</v>
      </c>
      <c r="K450" s="99">
        <v>15.762458202459346</v>
      </c>
      <c r="L450" s="99">
        <v>12.122192701394079</v>
      </c>
      <c r="M450" s="99">
        <v>13.850030296407558</v>
      </c>
      <c r="N450" s="99">
        <v>16.843075535147126</v>
      </c>
      <c r="O450" s="99">
        <v>11.491684046409771</v>
      </c>
      <c r="P450" s="99">
        <v>15.469094884743697</v>
      </c>
      <c r="Q450" s="99">
        <v>12.485974217637001</v>
      </c>
      <c r="R450" s="99">
        <v>15.498918826138528</v>
      </c>
      <c r="S450" s="99">
        <v>17.404213251264135</v>
      </c>
      <c r="T450" s="99">
        <v>14.43454339944263</v>
      </c>
      <c r="U450" s="99">
        <v>17.624930071897484</v>
      </c>
      <c r="V450" s="99">
        <v>18.376669379268073</v>
      </c>
      <c r="W450" s="99">
        <v>12.263976824977666</v>
      </c>
      <c r="X450" s="99">
        <v>13.408535464544615</v>
      </c>
      <c r="Y450" s="99">
        <v>15.096656551012174</v>
      </c>
      <c r="DA450" s="63" t="s">
        <v>4641</v>
      </c>
    </row>
    <row r="451" spans="1:105" ht="12" customHeight="1" x14ac:dyDescent="0.25">
      <c r="A451" s="100" t="s">
        <v>212</v>
      </c>
      <c r="B451" s="102"/>
      <c r="C451" s="102">
        <v>7.2818927436046819</v>
      </c>
      <c r="D451" s="102">
        <v>7.6169272943619113</v>
      </c>
      <c r="E451" s="102">
        <v>7.5618071802466016</v>
      </c>
      <c r="F451" s="102">
        <v>5.5392845406108231</v>
      </c>
      <c r="G451" s="102">
        <v>8.1581649369998992</v>
      </c>
      <c r="H451" s="102">
        <v>8.6418534758208576</v>
      </c>
      <c r="I451" s="102">
        <v>6.0569604564966495</v>
      </c>
      <c r="J451" s="102">
        <v>7.7914593788950288</v>
      </c>
      <c r="K451" s="102">
        <v>7.6913255808026264</v>
      </c>
      <c r="L451" s="102">
        <v>4.9879232371762292</v>
      </c>
      <c r="M451" s="102">
        <v>5.1680166187498982</v>
      </c>
      <c r="N451" s="102">
        <v>7.6707035679339128</v>
      </c>
      <c r="O451" s="102">
        <v>2.1631463639731492</v>
      </c>
      <c r="P451" s="102">
        <v>6.7260806299354368</v>
      </c>
      <c r="Q451" s="102">
        <v>5.7069265074096842</v>
      </c>
      <c r="R451" s="102">
        <v>7.8018219124506265</v>
      </c>
      <c r="S451" s="102">
        <v>8.647557941950474</v>
      </c>
      <c r="T451" s="102">
        <v>6.4247820939022935</v>
      </c>
      <c r="U451" s="102">
        <v>7.6962400315473127</v>
      </c>
      <c r="V451" s="102">
        <v>8.0944142630932561</v>
      </c>
      <c r="W451" s="102">
        <v>3.8603439140510822</v>
      </c>
      <c r="X451" s="102">
        <v>3.4057663982443973</v>
      </c>
      <c r="Y451" s="102">
        <v>5.9626968506805369</v>
      </c>
      <c r="DA451" s="131" t="s">
        <v>4642</v>
      </c>
    </row>
    <row r="452" spans="1:105" ht="12" customHeight="1" x14ac:dyDescent="0.25">
      <c r="A452" s="103" t="s">
        <v>52</v>
      </c>
      <c r="B452" s="105"/>
      <c r="C452" s="105">
        <v>10.374651080913702</v>
      </c>
      <c r="D452" s="105">
        <v>10.08130519986682</v>
      </c>
      <c r="E452" s="105">
        <v>10.26471172585549</v>
      </c>
      <c r="F452" s="105">
        <v>8.0202879750891487</v>
      </c>
      <c r="G452" s="105">
        <v>9.9154869891918409</v>
      </c>
      <c r="H452" s="105">
        <v>10.881092293371923</v>
      </c>
      <c r="I452" s="105">
        <v>5.7906413998667166</v>
      </c>
      <c r="J452" s="105">
        <v>9.6585715152568881</v>
      </c>
      <c r="K452" s="105">
        <v>8.0711326216567194</v>
      </c>
      <c r="L452" s="105">
        <v>7.134269464217847</v>
      </c>
      <c r="M452" s="105">
        <v>8.6820136776576629</v>
      </c>
      <c r="N452" s="105">
        <v>9.1723719672132145</v>
      </c>
      <c r="O452" s="105">
        <v>9.3285376824366217</v>
      </c>
      <c r="P452" s="105">
        <v>8.7430142548082603</v>
      </c>
      <c r="Q452" s="105">
        <v>6.7790477102273172</v>
      </c>
      <c r="R452" s="105">
        <v>7.6970969136879015</v>
      </c>
      <c r="S452" s="105">
        <v>8.7566553093136594</v>
      </c>
      <c r="T452" s="105">
        <v>8.0097613055403354</v>
      </c>
      <c r="U452" s="105">
        <v>9.9286900403501672</v>
      </c>
      <c r="V452" s="105">
        <v>10.282255116174825</v>
      </c>
      <c r="W452" s="105">
        <v>8.4036329109265839</v>
      </c>
      <c r="X452" s="105">
        <v>10.002769066300219</v>
      </c>
      <c r="Y452" s="105">
        <v>9.1339597003316335</v>
      </c>
      <c r="DA452" s="132" t="s">
        <v>4643</v>
      </c>
    </row>
    <row r="453" spans="1:105" ht="12" customHeight="1" x14ac:dyDescent="0.25">
      <c r="A453" s="106" t="s">
        <v>122</v>
      </c>
      <c r="B453" s="102"/>
      <c r="C453" s="102">
        <v>11.902596755903627</v>
      </c>
      <c r="D453" s="102">
        <v>11.445056882581401</v>
      </c>
      <c r="E453" s="102">
        <v>10.759750642193255</v>
      </c>
      <c r="F453" s="102">
        <v>10.507164866073195</v>
      </c>
      <c r="G453" s="102">
        <v>11.481215952956704</v>
      </c>
      <c r="H453" s="102">
        <v>13.020026899375965</v>
      </c>
      <c r="I453" s="102">
        <v>11.642054830263239</v>
      </c>
      <c r="J453" s="102">
        <v>12.155553790415278</v>
      </c>
      <c r="K453" s="102">
        <v>10.585116406151627</v>
      </c>
      <c r="L453" s="102">
        <v>11.373387643001431</v>
      </c>
      <c r="M453" s="102">
        <v>10.769844298737263</v>
      </c>
      <c r="N453" s="102">
        <v>11.51689523102716</v>
      </c>
      <c r="O453" s="102">
        <v>11.107061453566635</v>
      </c>
      <c r="P453" s="102">
        <v>10.724020216076697</v>
      </c>
      <c r="Q453" s="102">
        <v>8.9562618682729429</v>
      </c>
      <c r="R453" s="102">
        <v>11.145085054272174</v>
      </c>
      <c r="S453" s="102">
        <v>12.387351401704572</v>
      </c>
      <c r="T453" s="102">
        <v>12.544870263160851</v>
      </c>
      <c r="U453" s="102">
        <v>11.135339890360784</v>
      </c>
      <c r="V453" s="102">
        <v>10.849261702390143</v>
      </c>
      <c r="W453" s="102">
        <v>10.819243840339688</v>
      </c>
      <c r="X453" s="102">
        <v>11.407144783589844</v>
      </c>
      <c r="Y453" s="102">
        <v>9.0134154115641536</v>
      </c>
      <c r="DA453" s="131" t="s">
        <v>4644</v>
      </c>
    </row>
    <row r="454" spans="1:105" ht="12" customHeight="1" x14ac:dyDescent="0.25">
      <c r="A454" s="107" t="s">
        <v>121</v>
      </c>
      <c r="B454" s="105"/>
      <c r="C454" s="105">
        <v>12.915017429410662</v>
      </c>
      <c r="D454" s="105">
        <v>13.184914640080281</v>
      </c>
      <c r="E454" s="105">
        <v>12.910447848472959</v>
      </c>
      <c r="F454" s="105">
        <v>12.158573802901211</v>
      </c>
      <c r="G454" s="105">
        <v>14.818015324433299</v>
      </c>
      <c r="H454" s="105">
        <v>16.070565195407713</v>
      </c>
      <c r="I454" s="105">
        <v>14.324053072999712</v>
      </c>
      <c r="J454" s="105">
        <v>14.565522667871193</v>
      </c>
      <c r="K454" s="105">
        <v>13.710309554795215</v>
      </c>
      <c r="L454" s="105">
        <v>12.925523128481865</v>
      </c>
      <c r="M454" s="105">
        <v>15.294186804721321</v>
      </c>
      <c r="N454" s="105">
        <v>13.805741551093409</v>
      </c>
      <c r="O454" s="105">
        <v>13.350769957151098</v>
      </c>
      <c r="P454" s="105">
        <v>11.97599748805791</v>
      </c>
      <c r="Q454" s="105">
        <v>10.749104916160457</v>
      </c>
      <c r="R454" s="105">
        <v>10.583847334734743</v>
      </c>
      <c r="S454" s="105">
        <v>12.501908313101032</v>
      </c>
      <c r="T454" s="105">
        <v>12.111851054371469</v>
      </c>
      <c r="U454" s="105">
        <v>11.554785759207062</v>
      </c>
      <c r="V454" s="105">
        <v>12.176851816617134</v>
      </c>
      <c r="W454" s="105">
        <v>12.403540253007982</v>
      </c>
      <c r="X454" s="105">
        <v>13.626526585735434</v>
      </c>
      <c r="Y454" s="105">
        <v>11.454189132516614</v>
      </c>
      <c r="DA454" s="132" t="s">
        <v>4645</v>
      </c>
    </row>
    <row r="455" spans="1:105" ht="12" customHeight="1" x14ac:dyDescent="0.25">
      <c r="A455" s="108" t="s">
        <v>53</v>
      </c>
      <c r="B455" s="99"/>
      <c r="C455" s="99">
        <v>3.585155072526037</v>
      </c>
      <c r="D455" s="99">
        <v>3.6563088884298653</v>
      </c>
      <c r="E455" s="99">
        <v>3.707095178856235</v>
      </c>
      <c r="F455" s="99">
        <v>3.0487282403333338</v>
      </c>
      <c r="G455" s="99">
        <v>5.0002781490241244</v>
      </c>
      <c r="H455" s="99">
        <v>5.6798958209146324</v>
      </c>
      <c r="I455" s="99">
        <v>4.3760902354633311</v>
      </c>
      <c r="J455" s="99">
        <v>4.2291484450266825</v>
      </c>
      <c r="K455" s="99">
        <v>4.280208200344167</v>
      </c>
      <c r="L455" s="99">
        <v>3.5767695506559503</v>
      </c>
      <c r="M455" s="99">
        <v>5.6710533523512252</v>
      </c>
      <c r="N455" s="99">
        <v>4.7633744524593755</v>
      </c>
      <c r="O455" s="99">
        <v>5.1001765710395386</v>
      </c>
      <c r="P455" s="99">
        <v>3.9422819848600317</v>
      </c>
      <c r="Q455" s="99">
        <v>2.7671405979724213</v>
      </c>
      <c r="R455" s="99">
        <v>1.7161987681851305</v>
      </c>
      <c r="S455" s="99">
        <v>2.7402640024922986</v>
      </c>
      <c r="T455" s="99">
        <v>2.7847580442650726</v>
      </c>
      <c r="U455" s="99">
        <v>2.0852325288163769</v>
      </c>
      <c r="V455" s="99">
        <v>3.1677604741314016</v>
      </c>
      <c r="W455" s="99">
        <v>2.3886855744803652</v>
      </c>
      <c r="X455" s="99">
        <v>3.4552658470789717</v>
      </c>
      <c r="Y455" s="99">
        <v>2.0049887563629141</v>
      </c>
      <c r="DA455" s="63" t="s">
        <v>4646</v>
      </c>
    </row>
    <row r="456" spans="1:105" ht="12" customHeight="1" x14ac:dyDescent="0.25">
      <c r="A456" s="108" t="s">
        <v>52</v>
      </c>
      <c r="B456" s="99"/>
      <c r="C456" s="99">
        <v>9.3298623568846253</v>
      </c>
      <c r="D456" s="99">
        <v>9.5286057516504137</v>
      </c>
      <c r="E456" s="99">
        <v>9.2033526696167218</v>
      </c>
      <c r="F456" s="99">
        <v>9.1098455625678785</v>
      </c>
      <c r="G456" s="99">
        <v>9.8177371754091691</v>
      </c>
      <c r="H456" s="99">
        <v>10.390669374493076</v>
      </c>
      <c r="I456" s="99">
        <v>9.9479628375363838</v>
      </c>
      <c r="J456" s="99">
        <v>10.33637422284451</v>
      </c>
      <c r="K456" s="99">
        <v>9.4301013544510432</v>
      </c>
      <c r="L456" s="99">
        <v>9.348753577825919</v>
      </c>
      <c r="M456" s="99">
        <v>9.6231334523700891</v>
      </c>
      <c r="N456" s="99">
        <v>9.0423670986340401</v>
      </c>
      <c r="O456" s="99">
        <v>8.2505933861115555</v>
      </c>
      <c r="P456" s="99">
        <v>8.0337155031978771</v>
      </c>
      <c r="Q456" s="99">
        <v>7.9819643181880311</v>
      </c>
      <c r="R456" s="99">
        <v>8.8676485665496099</v>
      </c>
      <c r="S456" s="99">
        <v>9.7616443106087338</v>
      </c>
      <c r="T456" s="99">
        <v>9.3270930101063971</v>
      </c>
      <c r="U456" s="99">
        <v>9.4695532303906909</v>
      </c>
      <c r="V456" s="99">
        <v>9.009091342485732</v>
      </c>
      <c r="W456" s="99">
        <v>10.014854678527618</v>
      </c>
      <c r="X456" s="99">
        <v>10.171260738656462</v>
      </c>
      <c r="Y456" s="99">
        <v>9.4492003761536996</v>
      </c>
      <c r="DA456" s="63" t="s">
        <v>4647</v>
      </c>
    </row>
    <row r="457" spans="1:105" ht="12" customHeight="1" x14ac:dyDescent="0.25">
      <c r="A457" s="121" t="s">
        <v>54</v>
      </c>
      <c r="B457" s="123"/>
      <c r="C457" s="123">
        <v>5.6329443565452273</v>
      </c>
      <c r="D457" s="123">
        <v>5.4894339179871441</v>
      </c>
      <c r="E457" s="123">
        <v>5.3604823326955175</v>
      </c>
      <c r="F457" s="123">
        <v>5.3832030591506062</v>
      </c>
      <c r="G457" s="123">
        <v>5.6726476460026749</v>
      </c>
      <c r="H457" s="123">
        <v>6.1939448570128315</v>
      </c>
      <c r="I457" s="123">
        <v>5.6984313865352973</v>
      </c>
      <c r="J457" s="123">
        <v>5.7138923333736518</v>
      </c>
      <c r="K457" s="123">
        <v>5.145874846632017</v>
      </c>
      <c r="L457" s="123">
        <v>5.2898774069756724</v>
      </c>
      <c r="M457" s="123">
        <v>4.7342327027992237</v>
      </c>
      <c r="N457" s="123">
        <v>4.8622547399149525</v>
      </c>
      <c r="O457" s="123">
        <v>4.6398100121667865</v>
      </c>
      <c r="P457" s="123">
        <v>4.4579381540238812</v>
      </c>
      <c r="Q457" s="123">
        <v>4.1603125322213899</v>
      </c>
      <c r="R457" s="123">
        <v>4.3863138255384344</v>
      </c>
      <c r="S457" s="123">
        <v>4.9567315902595626</v>
      </c>
      <c r="T457" s="123">
        <v>4.783339016815062</v>
      </c>
      <c r="U457" s="123">
        <v>4.8240793827273958</v>
      </c>
      <c r="V457" s="123">
        <v>4.6465570153180069</v>
      </c>
      <c r="W457" s="123">
        <v>5.121663856131808</v>
      </c>
      <c r="X457" s="123">
        <v>5.4716519971149626</v>
      </c>
      <c r="Y457" s="123">
        <v>4.8759082723564591</v>
      </c>
      <c r="DA457" s="130" t="s">
        <v>4648</v>
      </c>
    </row>
    <row r="458" spans="1:105" ht="12" customHeight="1" x14ac:dyDescent="0.25">
      <c r="A458" s="97" t="s">
        <v>50</v>
      </c>
      <c r="B458" s="99"/>
      <c r="C458" s="99">
        <v>5.6653058035593178</v>
      </c>
      <c r="D458" s="99">
        <v>5.4348753680478321</v>
      </c>
      <c r="E458" s="99">
        <v>5.1722584000618639</v>
      </c>
      <c r="F458" s="99">
        <v>4.7866843369773964</v>
      </c>
      <c r="G458" s="99">
        <v>5.6493251274802443</v>
      </c>
      <c r="H458" s="99">
        <v>5.5983919138209455</v>
      </c>
      <c r="I458" s="99">
        <v>5.8557370225184364</v>
      </c>
      <c r="J458" s="99">
        <v>5.6697424070483775</v>
      </c>
      <c r="K458" s="99">
        <v>5.4680470865394337</v>
      </c>
      <c r="L458" s="99">
        <v>5.4240231847249873</v>
      </c>
      <c r="M458" s="99">
        <v>4.927936571297729</v>
      </c>
      <c r="N458" s="99">
        <v>4.5508912989387857</v>
      </c>
      <c r="O458" s="99">
        <v>4.55819781818313</v>
      </c>
      <c r="P458" s="99">
        <v>4.2007974008021085</v>
      </c>
      <c r="Q458" s="99">
        <v>4.3172854934674429</v>
      </c>
      <c r="R458" s="99">
        <v>4.6629283320768247</v>
      </c>
      <c r="S458" s="99">
        <v>5.1054877057456087</v>
      </c>
      <c r="T458" s="99">
        <v>5.2895540081173653</v>
      </c>
      <c r="U458" s="99">
        <v>5.3357002361498695</v>
      </c>
      <c r="V458" s="99">
        <v>5.2299812357404738</v>
      </c>
      <c r="W458" s="99">
        <v>5.4483493303800605</v>
      </c>
      <c r="X458" s="99">
        <v>4.9196813130696002</v>
      </c>
      <c r="Y458" s="99">
        <v>4.6904727552676775</v>
      </c>
      <c r="DA458" s="63" t="s">
        <v>4649</v>
      </c>
    </row>
    <row r="459" spans="1:105" ht="12" customHeight="1" x14ac:dyDescent="0.25">
      <c r="A459" s="109" t="s">
        <v>120</v>
      </c>
      <c r="B459" s="110"/>
      <c r="C459" s="110">
        <v>5.6273632299875809</v>
      </c>
      <c r="D459" s="110">
        <v>5.49925642790277</v>
      </c>
      <c r="E459" s="110">
        <v>5.3987200110769535</v>
      </c>
      <c r="F459" s="110">
        <v>5.5220915554992054</v>
      </c>
      <c r="G459" s="110">
        <v>5.6768684648596848</v>
      </c>
      <c r="H459" s="110">
        <v>6.2776191521506641</v>
      </c>
      <c r="I459" s="110">
        <v>5.6722519490732575</v>
      </c>
      <c r="J459" s="110">
        <v>5.7202917099379373</v>
      </c>
      <c r="K459" s="110">
        <v>5.0848154092910516</v>
      </c>
      <c r="L459" s="110">
        <v>5.2668338616543737</v>
      </c>
      <c r="M459" s="110">
        <v>4.6984868582513517</v>
      </c>
      <c r="N459" s="110">
        <v>4.9138097055402419</v>
      </c>
      <c r="O459" s="110">
        <v>4.6530862451929815</v>
      </c>
      <c r="P459" s="110">
        <v>4.4861975983402109</v>
      </c>
      <c r="Q459" s="110">
        <v>4.137348560913872</v>
      </c>
      <c r="R459" s="110">
        <v>4.346862569223048</v>
      </c>
      <c r="S459" s="110">
        <v>4.9390599109022286</v>
      </c>
      <c r="T459" s="110">
        <v>4.7261740785148207</v>
      </c>
      <c r="U459" s="110">
        <v>4.7581685755201057</v>
      </c>
      <c r="V459" s="110">
        <v>4.5576236011183102</v>
      </c>
      <c r="W459" s="110">
        <v>5.0770220032443376</v>
      </c>
      <c r="X459" s="110">
        <v>5.5266815948849777</v>
      </c>
      <c r="Y459" s="110">
        <v>4.8897452224920714</v>
      </c>
      <c r="DA459" s="60" t="s">
        <v>4650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48.049558298980415</v>
      </c>
      <c r="D461" s="118">
        <f t="shared" si="239"/>
        <v>42.447388226462678</v>
      </c>
      <c r="E461" s="118">
        <f t="shared" si="239"/>
        <v>42.860862916246454</v>
      </c>
      <c r="F461" s="118">
        <f t="shared" si="239"/>
        <v>40.03704456442339</v>
      </c>
      <c r="G461" s="118">
        <f t="shared" si="239"/>
        <v>43.963401015006397</v>
      </c>
      <c r="H461" s="118">
        <f t="shared" si="239"/>
        <v>43.712613966495852</v>
      </c>
      <c r="I461" s="118">
        <f t="shared" si="239"/>
        <v>34.3579016237818</v>
      </c>
      <c r="J461" s="118">
        <f t="shared" si="239"/>
        <v>39.047890071685906</v>
      </c>
      <c r="K461" s="118">
        <f t="shared" si="239"/>
        <v>35.785706519233663</v>
      </c>
      <c r="L461" s="118">
        <f t="shared" si="239"/>
        <v>36.298415173296625</v>
      </c>
      <c r="M461" s="118">
        <f t="shared" si="239"/>
        <v>30.72825167213017</v>
      </c>
      <c r="N461" s="118">
        <f t="shared" si="239"/>
        <v>30.607257268226078</v>
      </c>
      <c r="O461" s="118">
        <f t="shared" si="239"/>
        <v>28.255091983957936</v>
      </c>
      <c r="P461" s="118">
        <f t="shared" si="239"/>
        <v>20.470960266002017</v>
      </c>
      <c r="Q461" s="118">
        <f t="shared" si="239"/>
        <v>19.480125587109782</v>
      </c>
      <c r="R461" s="118">
        <f t="shared" ref="R461:V461" si="240">R462+R465+R467+R476</f>
        <v>21.421732468623841</v>
      </c>
      <c r="S461" s="118">
        <f t="shared" si="240"/>
        <v>22.966483188376156</v>
      </c>
      <c r="T461" s="118">
        <f t="shared" si="240"/>
        <v>21.353412603371126</v>
      </c>
      <c r="U461" s="118">
        <f t="shared" si="240"/>
        <v>21.344806420531874</v>
      </c>
      <c r="V461" s="118">
        <f t="shared" si="240"/>
        <v>19.112457896444823</v>
      </c>
      <c r="W461" s="118">
        <f t="shared" ref="W461:Y461" si="241">W462+W465+W467+W476</f>
        <v>16.283906958826883</v>
      </c>
      <c r="X461" s="118">
        <f t="shared" si="241"/>
        <v>14.621030553501631</v>
      </c>
      <c r="Y461" s="118">
        <f t="shared" si="241"/>
        <v>12.110123791442943</v>
      </c>
      <c r="DA461" s="129" t="s">
        <v>4801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44.777595780630101</v>
      </c>
      <c r="D462" s="123">
        <f t="shared" si="242"/>
        <v>39.382764314714684</v>
      </c>
      <c r="E462" s="123">
        <f t="shared" si="242"/>
        <v>39.920491254475273</v>
      </c>
      <c r="F462" s="123">
        <f t="shared" si="242"/>
        <v>37.524338156610327</v>
      </c>
      <c r="G462" s="123">
        <f t="shared" si="242"/>
        <v>40.554151465661249</v>
      </c>
      <c r="H462" s="123">
        <f t="shared" si="242"/>
        <v>39.772065086938788</v>
      </c>
      <c r="I462" s="123">
        <f t="shared" si="242"/>
        <v>30.634111695570692</v>
      </c>
      <c r="J462" s="123">
        <f t="shared" si="242"/>
        <v>34.411848934455946</v>
      </c>
      <c r="K462" s="123">
        <f t="shared" si="242"/>
        <v>32.026309484070083</v>
      </c>
      <c r="L462" s="123">
        <f t="shared" si="242"/>
        <v>32.463966944299003</v>
      </c>
      <c r="M462" s="123">
        <f t="shared" si="242"/>
        <v>27.677015892414797</v>
      </c>
      <c r="N462" s="123">
        <f t="shared" si="242"/>
        <v>27.605620872185241</v>
      </c>
      <c r="O462" s="123">
        <f t="shared" si="242"/>
        <v>26.378967467813311</v>
      </c>
      <c r="P462" s="123">
        <f t="shared" si="242"/>
        <v>19.559791448025514</v>
      </c>
      <c r="Q462" s="123">
        <f t="shared" si="242"/>
        <v>18.013202097279585</v>
      </c>
      <c r="R462" s="123">
        <f t="shared" ref="R462:V462" si="243">SUM(R463:R464)</f>
        <v>18.668911752986514</v>
      </c>
      <c r="S462" s="123">
        <f t="shared" si="243"/>
        <v>19.131634337465766</v>
      </c>
      <c r="T462" s="123">
        <f t="shared" si="243"/>
        <v>17.68209062536846</v>
      </c>
      <c r="U462" s="123">
        <f t="shared" si="243"/>
        <v>17.44745103106094</v>
      </c>
      <c r="V462" s="123">
        <f t="shared" si="243"/>
        <v>17.037061856398232</v>
      </c>
      <c r="W462" s="123">
        <f t="shared" ref="W462:Y462" si="244">SUM(W463:W464)</f>
        <v>13.797799305519726</v>
      </c>
      <c r="X462" s="123">
        <f t="shared" si="244"/>
        <v>11.399629123678503</v>
      </c>
      <c r="Y462" s="123">
        <f t="shared" si="244"/>
        <v>8.401442012821736</v>
      </c>
      <c r="DA462" s="130" t="s">
        <v>4802</v>
      </c>
    </row>
    <row r="463" spans="1:105" ht="12" customHeight="1" x14ac:dyDescent="0.25">
      <c r="A463" s="97" t="s">
        <v>212</v>
      </c>
      <c r="B463" s="99"/>
      <c r="C463" s="99">
        <v>44.777595780630101</v>
      </c>
      <c r="D463" s="99">
        <v>39.382764314714684</v>
      </c>
      <c r="E463" s="99">
        <v>39.920491254475273</v>
      </c>
      <c r="F463" s="99">
        <v>37.524338156610327</v>
      </c>
      <c r="G463" s="99">
        <v>40.554151465661249</v>
      </c>
      <c r="H463" s="99">
        <v>39.772065086938788</v>
      </c>
      <c r="I463" s="99">
        <v>30.634111695570692</v>
      </c>
      <c r="J463" s="99">
        <v>34.411848934455946</v>
      </c>
      <c r="K463" s="99">
        <v>32.026309484070083</v>
      </c>
      <c r="L463" s="99">
        <v>32.463966944299003</v>
      </c>
      <c r="M463" s="99">
        <v>27.677015892414797</v>
      </c>
      <c r="N463" s="99">
        <v>27.605620872185241</v>
      </c>
      <c r="O463" s="99">
        <v>26.378967467813311</v>
      </c>
      <c r="P463" s="99">
        <v>19.559791448025514</v>
      </c>
      <c r="Q463" s="99">
        <v>18.013202097279585</v>
      </c>
      <c r="R463" s="99">
        <v>18.668911752986514</v>
      </c>
      <c r="S463" s="99">
        <v>19.131634337465766</v>
      </c>
      <c r="T463" s="99">
        <v>17.68209062536846</v>
      </c>
      <c r="U463" s="99">
        <v>17.44745103106094</v>
      </c>
      <c r="V463" s="99">
        <v>17.037061856398232</v>
      </c>
      <c r="W463" s="99">
        <v>13.797799305519726</v>
      </c>
      <c r="X463" s="99">
        <v>11.399629123678503</v>
      </c>
      <c r="Y463" s="99">
        <v>8.401442012821736</v>
      </c>
      <c r="DA463" s="63" t="s">
        <v>4803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4804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4805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4806</v>
      </c>
    </row>
    <row r="467" spans="1:105" ht="12" customHeight="1" x14ac:dyDescent="0.25">
      <c r="A467" s="121" t="s">
        <v>55</v>
      </c>
      <c r="B467" s="123"/>
      <c r="C467" s="123">
        <v>2.959800639592808</v>
      </c>
      <c r="D467" s="123">
        <v>2.7491285435950177</v>
      </c>
      <c r="E467" s="123">
        <v>2.606792164403688</v>
      </c>
      <c r="F467" s="123">
        <v>2.1656353634674859</v>
      </c>
      <c r="G467" s="123">
        <v>3.0782219063981096</v>
      </c>
      <c r="H467" s="123">
        <v>3.6804247802714012</v>
      </c>
      <c r="I467" s="123">
        <v>3.4067219800090784</v>
      </c>
      <c r="J467" s="123">
        <v>4.3623998194170541</v>
      </c>
      <c r="K467" s="123">
        <v>3.429638809474028</v>
      </c>
      <c r="L467" s="123">
        <v>3.5322910732402741</v>
      </c>
      <c r="M467" s="123">
        <v>2.761647063689757</v>
      </c>
      <c r="N467" s="123">
        <v>2.7581825156574737</v>
      </c>
      <c r="O467" s="123">
        <v>1.6349818368041045</v>
      </c>
      <c r="P467" s="123">
        <v>0.74918356871031855</v>
      </c>
      <c r="Q467" s="123">
        <v>1.2543598534379674</v>
      </c>
      <c r="R467" s="123">
        <v>2.531468031700101</v>
      </c>
      <c r="S467" s="123">
        <v>3.6318780409029729</v>
      </c>
      <c r="T467" s="123">
        <v>3.4720097281073934</v>
      </c>
      <c r="U467" s="123">
        <v>3.6720350959055152</v>
      </c>
      <c r="V467" s="123">
        <v>1.8192970800548103</v>
      </c>
      <c r="W467" s="123">
        <v>2.2435823523709675</v>
      </c>
      <c r="X467" s="123">
        <v>3.0547957602209319</v>
      </c>
      <c r="Y467" s="123">
        <v>3.5874909094725562</v>
      </c>
      <c r="DA467" s="130" t="s">
        <v>4807</v>
      </c>
    </row>
    <row r="468" spans="1:105" ht="12" customHeight="1" x14ac:dyDescent="0.25">
      <c r="A468" s="97" t="s">
        <v>138</v>
      </c>
      <c r="B468" s="99"/>
      <c r="C468" s="99">
        <v>7.0624138594353143</v>
      </c>
      <c r="D468" s="99">
        <v>6.9767424008223404</v>
      </c>
      <c r="E468" s="99">
        <v>6.7369447820389023</v>
      </c>
      <c r="F468" s="99">
        <v>6.6373407480017477</v>
      </c>
      <c r="G468" s="99">
        <v>6.8919237545437584</v>
      </c>
      <c r="H468" s="99">
        <v>7.3883895843754619</v>
      </c>
      <c r="I468" s="99">
        <v>5.6633653721994195</v>
      </c>
      <c r="J468" s="99">
        <v>6.8114548330774722</v>
      </c>
      <c r="K468" s="99">
        <v>6.2418269832147013</v>
      </c>
      <c r="L468" s="99">
        <v>6.1517374516753591</v>
      </c>
      <c r="M468" s="99">
        <v>5.923495985027869</v>
      </c>
      <c r="N468" s="99">
        <v>5.7238854408553683</v>
      </c>
      <c r="O468" s="99">
        <v>4.6824370691149166</v>
      </c>
      <c r="P468" s="99">
        <v>5.218164241623537</v>
      </c>
      <c r="Q468" s="99">
        <v>4.6987676095273514</v>
      </c>
      <c r="R468" s="99">
        <v>5.165342826721731</v>
      </c>
      <c r="S468" s="99">
        <v>5.4218027239220401</v>
      </c>
      <c r="T468" s="99">
        <v>4.9872968396744977</v>
      </c>
      <c r="U468" s="99">
        <v>5.3245224352413265</v>
      </c>
      <c r="V468" s="99">
        <v>5.072341449229385</v>
      </c>
      <c r="W468" s="99">
        <v>4.3654803203038313</v>
      </c>
      <c r="X468" s="99">
        <v>5.154539281567855</v>
      </c>
      <c r="Y468" s="99">
        <v>4.8407844262316351</v>
      </c>
      <c r="DA468" s="63" t="s">
        <v>4808</v>
      </c>
    </row>
    <row r="469" spans="1:105" ht="12" customHeight="1" x14ac:dyDescent="0.25">
      <c r="A469" s="97" t="s">
        <v>137</v>
      </c>
      <c r="B469" s="99"/>
      <c r="C469" s="99">
        <v>3.1037528250297282</v>
      </c>
      <c r="D469" s="99">
        <v>3.2625581507302961</v>
      </c>
      <c r="E469" s="99">
        <v>3.2028980569679124</v>
      </c>
      <c r="F469" s="99">
        <v>2.5483266453121223</v>
      </c>
      <c r="G469" s="99">
        <v>3.442958355376716</v>
      </c>
      <c r="H469" s="99">
        <v>3.613285929188685</v>
      </c>
      <c r="I469" s="99">
        <v>2.8881277228732261</v>
      </c>
      <c r="J469" s="99">
        <v>3.3333497064538764</v>
      </c>
      <c r="K469" s="99">
        <v>3.3611249435617396</v>
      </c>
      <c r="L469" s="99">
        <v>2.3157202125675269</v>
      </c>
      <c r="M469" s="99">
        <v>2.1616753424101574</v>
      </c>
      <c r="N469" s="99">
        <v>3.0284232789241381</v>
      </c>
      <c r="O469" s="99">
        <v>0.92591533977852869</v>
      </c>
      <c r="P469" s="99">
        <v>2.4415953415393572</v>
      </c>
      <c r="Q469" s="99">
        <v>2.1489315677941043</v>
      </c>
      <c r="R469" s="99">
        <v>2.7620084714095254</v>
      </c>
      <c r="S469" s="99">
        <v>2.9407384442302078</v>
      </c>
      <c r="T469" s="99">
        <v>2.1731212736557852</v>
      </c>
      <c r="U469" s="99">
        <v>2.5034018976434926</v>
      </c>
      <c r="V469" s="99">
        <v>2.6303739234888766</v>
      </c>
      <c r="W469" s="99">
        <v>1.3196646149699724</v>
      </c>
      <c r="X469" s="99">
        <v>1.187875350662071</v>
      </c>
      <c r="Y469" s="99">
        <v>1.9991856269417307</v>
      </c>
      <c r="DA469" s="63" t="s">
        <v>4809</v>
      </c>
    </row>
    <row r="470" spans="1:105" ht="12" customHeight="1" x14ac:dyDescent="0.25">
      <c r="A470" s="100" t="s">
        <v>212</v>
      </c>
      <c r="B470" s="102"/>
      <c r="C470" s="102">
        <v>3.1037528250297282</v>
      </c>
      <c r="D470" s="102">
        <v>3.2625581507302961</v>
      </c>
      <c r="E470" s="102">
        <v>3.2028980569679124</v>
      </c>
      <c r="F470" s="102">
        <v>2.5483266453121223</v>
      </c>
      <c r="G470" s="102">
        <v>3.442958355376716</v>
      </c>
      <c r="H470" s="102">
        <v>3.613285929188685</v>
      </c>
      <c r="I470" s="102">
        <v>2.8881277228732261</v>
      </c>
      <c r="J470" s="102">
        <v>3.3333497064538764</v>
      </c>
      <c r="K470" s="102">
        <v>3.3611249435617396</v>
      </c>
      <c r="L470" s="102">
        <v>2.3157202125675269</v>
      </c>
      <c r="M470" s="102">
        <v>2.1616753424101574</v>
      </c>
      <c r="N470" s="102">
        <v>3.0284232789241381</v>
      </c>
      <c r="O470" s="102">
        <v>0.92591533977852869</v>
      </c>
      <c r="P470" s="102">
        <v>2.4415953415393572</v>
      </c>
      <c r="Q470" s="102">
        <v>2.1489315677941043</v>
      </c>
      <c r="R470" s="102">
        <v>2.7620084714095254</v>
      </c>
      <c r="S470" s="102">
        <v>2.9407384442302078</v>
      </c>
      <c r="T470" s="102">
        <v>2.1731212736557852</v>
      </c>
      <c r="U470" s="102">
        <v>2.5034018976434926</v>
      </c>
      <c r="V470" s="102">
        <v>2.6303739234888766</v>
      </c>
      <c r="W470" s="102">
        <v>1.3196646149699724</v>
      </c>
      <c r="X470" s="102">
        <v>1.187875350662071</v>
      </c>
      <c r="Y470" s="102">
        <v>1.9991856269417307</v>
      </c>
      <c r="DA470" s="131" t="s">
        <v>4810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4811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4812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4813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4814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4815</v>
      </c>
    </row>
    <row r="476" spans="1:105" ht="12" customHeight="1" x14ac:dyDescent="0.25">
      <c r="A476" s="121" t="s">
        <v>54</v>
      </c>
      <c r="B476" s="123"/>
      <c r="C476" s="123">
        <v>0.31216187875750784</v>
      </c>
      <c r="D476" s="123">
        <v>0.31549536815297446</v>
      </c>
      <c r="E476" s="123">
        <v>0.33357949736749282</v>
      </c>
      <c r="F476" s="123">
        <v>0.34707104434557873</v>
      </c>
      <c r="G476" s="123">
        <v>0.3310276429470359</v>
      </c>
      <c r="H476" s="123">
        <v>0.26012409928565944</v>
      </c>
      <c r="I476" s="123">
        <v>0.31706794820203088</v>
      </c>
      <c r="J476" s="123">
        <v>0.27364131781290296</v>
      </c>
      <c r="K476" s="123">
        <v>0.32975822568955276</v>
      </c>
      <c r="L476" s="123">
        <v>0.30215715575735053</v>
      </c>
      <c r="M476" s="123">
        <v>0.28958871602561431</v>
      </c>
      <c r="N476" s="123">
        <v>0.24345388038336416</v>
      </c>
      <c r="O476" s="123">
        <v>0.24114267934051997</v>
      </c>
      <c r="P476" s="123">
        <v>0.16198524926618277</v>
      </c>
      <c r="Q476" s="123">
        <v>0.21256363639222839</v>
      </c>
      <c r="R476" s="123">
        <v>0.22135268393722718</v>
      </c>
      <c r="S476" s="123">
        <v>0.2029708100074169</v>
      </c>
      <c r="T476" s="123">
        <v>0.1993122498952723</v>
      </c>
      <c r="U476" s="123">
        <v>0.2253202935654211</v>
      </c>
      <c r="V476" s="123">
        <v>0.25609895999178273</v>
      </c>
      <c r="W476" s="123">
        <v>0.24252530093618863</v>
      </c>
      <c r="X476" s="123">
        <v>0.16660566960219564</v>
      </c>
      <c r="Y476" s="123">
        <v>0.12119086914864968</v>
      </c>
      <c r="DA476" s="130" t="s">
        <v>4816</v>
      </c>
    </row>
    <row r="477" spans="1:105" ht="12" customHeight="1" x14ac:dyDescent="0.25">
      <c r="A477" s="97" t="s">
        <v>50</v>
      </c>
      <c r="B477" s="99"/>
      <c r="C477" s="99">
        <v>2.1221925230884624</v>
      </c>
      <c r="D477" s="99">
        <v>2.0678957166231564</v>
      </c>
      <c r="E477" s="99">
        <v>1.9756155073505357</v>
      </c>
      <c r="F477" s="99">
        <v>1.8377227636694373</v>
      </c>
      <c r="G477" s="99">
        <v>2.1601509945094741</v>
      </c>
      <c r="H477" s="99">
        <v>2.111560943414732</v>
      </c>
      <c r="I477" s="99">
        <v>2.2222492690042732</v>
      </c>
      <c r="J477" s="99">
        <v>2.1615195977712034</v>
      </c>
      <c r="K477" s="99">
        <v>2.0696849401308763</v>
      </c>
      <c r="L477" s="99">
        <v>2.0611359108243512</v>
      </c>
      <c r="M477" s="99">
        <v>1.8588467732118616</v>
      </c>
      <c r="N477" s="99">
        <v>1.7137804919092336</v>
      </c>
      <c r="O477" s="99">
        <v>1.7235046629882123</v>
      </c>
      <c r="P477" s="99">
        <v>1.6359352866720882</v>
      </c>
      <c r="Q477" s="99">
        <v>1.6655676926547447</v>
      </c>
      <c r="R477" s="99">
        <v>1.7733783773335261</v>
      </c>
      <c r="S477" s="99">
        <v>1.9115322117415381</v>
      </c>
      <c r="T477" s="99">
        <v>1.9642900815385058</v>
      </c>
      <c r="U477" s="99">
        <v>1.9743287759648014</v>
      </c>
      <c r="V477" s="99">
        <v>1.9361686776426235</v>
      </c>
      <c r="W477" s="99">
        <v>2.0173058673533131</v>
      </c>
      <c r="X477" s="99">
        <v>1.8377326474967246</v>
      </c>
      <c r="Y477" s="99">
        <v>1.7453270600554038</v>
      </c>
      <c r="DA477" s="63" t="s">
        <v>4817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4818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60321897</v>
      </c>
      <c r="C5" s="120">
        <v>61634608</v>
      </c>
      <c r="D5" s="120">
        <v>63072178</v>
      </c>
      <c r="E5" s="120">
        <v>64552658</v>
      </c>
      <c r="F5" s="120">
        <v>65770094</v>
      </c>
      <c r="G5" s="120">
        <v>66020235</v>
      </c>
      <c r="H5" s="120">
        <v>66295547</v>
      </c>
      <c r="I5" s="120">
        <v>66158359</v>
      </c>
      <c r="J5" s="120">
        <v>67296104</v>
      </c>
      <c r="K5" s="120">
        <v>67852845</v>
      </c>
      <c r="L5" s="120">
        <v>68377430</v>
      </c>
      <c r="M5" s="120">
        <v>68128945</v>
      </c>
      <c r="N5" s="120">
        <v>68276515</v>
      </c>
      <c r="O5" s="120">
        <v>67924229</v>
      </c>
      <c r="P5" s="120">
        <v>68205389</v>
      </c>
      <c r="Q5" s="120">
        <v>69431727</v>
      </c>
      <c r="R5" s="120">
        <v>71315047</v>
      </c>
      <c r="S5" s="120">
        <v>72737233</v>
      </c>
      <c r="T5" s="120">
        <v>74055882</v>
      </c>
      <c r="U5" s="120">
        <v>74957345</v>
      </c>
      <c r="V5" s="120">
        <v>75409419</v>
      </c>
      <c r="W5" s="120">
        <v>74861114</v>
      </c>
      <c r="X5" s="120">
        <v>73967643</v>
      </c>
      <c r="Y5" s="120">
        <v>72199931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202</v>
      </c>
      <c r="B7" s="52">
        <v>60321897</v>
      </c>
      <c r="C7" s="52">
        <v>61634608</v>
      </c>
      <c r="D7" s="52">
        <v>63072178</v>
      </c>
      <c r="E7" s="52">
        <v>64552658</v>
      </c>
      <c r="F7" s="52">
        <v>65770094</v>
      </c>
      <c r="G7" s="52">
        <v>66020235</v>
      </c>
      <c r="H7" s="52">
        <v>66295547</v>
      </c>
      <c r="I7" s="52">
        <v>66158359</v>
      </c>
      <c r="J7" s="52">
        <v>67296104</v>
      </c>
      <c r="K7" s="52">
        <v>67852845</v>
      </c>
      <c r="L7" s="52">
        <v>68377430</v>
      </c>
      <c r="M7" s="52">
        <v>68128945</v>
      </c>
      <c r="N7" s="52">
        <v>68276515</v>
      </c>
      <c r="O7" s="52">
        <v>67924229</v>
      </c>
      <c r="P7" s="52">
        <v>68205389</v>
      </c>
      <c r="Q7" s="52">
        <v>69431727</v>
      </c>
      <c r="R7" s="52">
        <v>71315047</v>
      </c>
      <c r="S7" s="52">
        <v>72737233</v>
      </c>
      <c r="T7" s="52">
        <v>74055882</v>
      </c>
      <c r="U7" s="52">
        <v>74957345</v>
      </c>
      <c r="V7" s="52">
        <v>75409419</v>
      </c>
      <c r="W7" s="52">
        <v>74861114</v>
      </c>
      <c r="X7" s="52">
        <v>73967643</v>
      </c>
      <c r="Y7" s="52">
        <v>72199931</v>
      </c>
      <c r="DA7" s="63" t="s">
        <v>1085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2533360</v>
      </c>
      <c r="C9" s="52">
        <v>2799461</v>
      </c>
      <c r="D9" s="52">
        <v>3323495</v>
      </c>
      <c r="E9" s="52">
        <v>4130089</v>
      </c>
      <c r="F9" s="52">
        <v>4884136</v>
      </c>
      <c r="G9" s="52">
        <v>5665483</v>
      </c>
      <c r="H9" s="52">
        <v>6044808</v>
      </c>
      <c r="I9" s="52">
        <v>6471146</v>
      </c>
      <c r="J9" s="52">
        <v>7138769</v>
      </c>
      <c r="K9" s="52">
        <v>7928354</v>
      </c>
      <c r="L9" s="52">
        <v>8299294</v>
      </c>
      <c r="M9" s="52">
        <v>8629244</v>
      </c>
      <c r="N9" s="52">
        <v>9132104</v>
      </c>
      <c r="O9" s="52">
        <v>9589543</v>
      </c>
      <c r="P9" s="52">
        <v>9932580</v>
      </c>
      <c r="Q9" s="52">
        <v>10198837</v>
      </c>
      <c r="R9" s="52">
        <v>10762192</v>
      </c>
      <c r="S9" s="52">
        <v>11461780</v>
      </c>
      <c r="T9" s="52">
        <v>12504612</v>
      </c>
      <c r="U9" s="52">
        <v>13469688</v>
      </c>
      <c r="V9" s="52">
        <v>14160246</v>
      </c>
      <c r="W9" s="52">
        <v>14478269</v>
      </c>
      <c r="X9" s="52">
        <v>14822608</v>
      </c>
      <c r="Y9" s="52">
        <v>14971015</v>
      </c>
      <c r="DA9" s="63" t="s">
        <v>1086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134</v>
      </c>
      <c r="B11" s="52">
        <v>55465741</v>
      </c>
      <c r="C11" s="52">
        <v>56470670</v>
      </c>
      <c r="D11" s="52">
        <v>57897383</v>
      </c>
      <c r="E11" s="52">
        <v>59042792</v>
      </c>
      <c r="F11" s="52">
        <v>59772511</v>
      </c>
      <c r="G11" s="52">
        <v>60691528</v>
      </c>
      <c r="H11" s="52">
        <v>61493160</v>
      </c>
      <c r="I11" s="52">
        <v>62518628</v>
      </c>
      <c r="J11" s="52">
        <v>63104071</v>
      </c>
      <c r="K11" s="52">
        <v>63776756</v>
      </c>
      <c r="L11" s="52">
        <v>64386969</v>
      </c>
      <c r="M11" s="52">
        <v>64256809</v>
      </c>
      <c r="N11" s="52">
        <v>64459034</v>
      </c>
      <c r="O11" s="52">
        <v>64420239</v>
      </c>
      <c r="P11" s="52">
        <v>65086298</v>
      </c>
      <c r="Q11" s="52">
        <v>66101502</v>
      </c>
      <c r="R11" s="52">
        <v>67563705</v>
      </c>
      <c r="S11" s="52">
        <v>68648931</v>
      </c>
      <c r="T11" s="52">
        <v>69373533</v>
      </c>
      <c r="U11" s="52">
        <v>70062100</v>
      </c>
      <c r="V11" s="52">
        <v>70237552</v>
      </c>
      <c r="W11" s="52">
        <v>70410301</v>
      </c>
      <c r="X11" s="52">
        <v>69627719</v>
      </c>
      <c r="Y11" s="52">
        <v>67601782</v>
      </c>
      <c r="DA11" s="63" t="s">
        <v>1087</v>
      </c>
    </row>
    <row r="12" spans="1:105" ht="12" customHeight="1" x14ac:dyDescent="0.25">
      <c r="A12" s="97" t="s">
        <v>133</v>
      </c>
      <c r="B12" s="52">
        <v>70086</v>
      </c>
      <c r="C12" s="52">
        <v>85506</v>
      </c>
      <c r="D12" s="52">
        <v>92897</v>
      </c>
      <c r="E12" s="52">
        <v>115476</v>
      </c>
      <c r="F12" s="52">
        <v>122316</v>
      </c>
      <c r="G12" s="52">
        <v>137990</v>
      </c>
      <c r="H12" s="52">
        <v>156604</v>
      </c>
      <c r="I12" s="52">
        <v>176052</v>
      </c>
      <c r="J12" s="52">
        <v>206618</v>
      </c>
      <c r="K12" s="52">
        <v>248937</v>
      </c>
      <c r="L12" s="52">
        <v>287588</v>
      </c>
      <c r="M12" s="52">
        <v>286282</v>
      </c>
      <c r="N12" s="52">
        <v>312753</v>
      </c>
      <c r="O12" s="52">
        <v>339039</v>
      </c>
      <c r="P12" s="52">
        <v>390855</v>
      </c>
      <c r="Q12" s="52">
        <v>432657</v>
      </c>
      <c r="R12" s="52">
        <v>482177</v>
      </c>
      <c r="S12" s="52">
        <v>481342</v>
      </c>
      <c r="T12" s="52">
        <v>530862</v>
      </c>
      <c r="U12" s="52">
        <v>552763</v>
      </c>
      <c r="V12" s="52">
        <v>569985</v>
      </c>
      <c r="W12" s="52">
        <v>674533</v>
      </c>
      <c r="X12" s="52">
        <v>809396</v>
      </c>
      <c r="Y12" s="52">
        <v>812281</v>
      </c>
      <c r="DA12" s="63" t="s">
        <v>1088</v>
      </c>
    </row>
    <row r="13" spans="1:105" ht="12" customHeight="1" x14ac:dyDescent="0.25">
      <c r="A13" s="97" t="s">
        <v>122</v>
      </c>
      <c r="B13" s="52">
        <v>4542898</v>
      </c>
      <c r="C13" s="52">
        <v>4736675</v>
      </c>
      <c r="D13" s="52">
        <v>4761408</v>
      </c>
      <c r="E13" s="52">
        <v>5037323</v>
      </c>
      <c r="F13" s="52">
        <v>5474787</v>
      </c>
      <c r="G13" s="52">
        <v>4755025</v>
      </c>
      <c r="H13" s="52">
        <v>4146490</v>
      </c>
      <c r="I13" s="52">
        <v>3032364</v>
      </c>
      <c r="J13" s="52">
        <v>3205380</v>
      </c>
      <c r="K13" s="52">
        <v>2793373</v>
      </c>
      <c r="L13" s="52">
        <v>2486011</v>
      </c>
      <c r="M13" s="52">
        <v>2341304</v>
      </c>
      <c r="N13" s="52">
        <v>2225372</v>
      </c>
      <c r="O13" s="52">
        <v>2092485</v>
      </c>
      <c r="P13" s="52">
        <v>1878059</v>
      </c>
      <c r="Q13" s="52">
        <v>2018602</v>
      </c>
      <c r="R13" s="52">
        <v>2252123</v>
      </c>
      <c r="S13" s="52">
        <v>2436412</v>
      </c>
      <c r="T13" s="52">
        <v>2651737</v>
      </c>
      <c r="U13" s="52">
        <v>2692447</v>
      </c>
      <c r="V13" s="52">
        <v>2732870</v>
      </c>
      <c r="W13" s="52">
        <v>2298463</v>
      </c>
      <c r="X13" s="52">
        <v>1898233</v>
      </c>
      <c r="Y13" s="52">
        <v>1880073</v>
      </c>
      <c r="DA13" s="63" t="s">
        <v>1089</v>
      </c>
    </row>
    <row r="14" spans="1:105" ht="12" customHeight="1" x14ac:dyDescent="0.25">
      <c r="A14" s="97" t="s">
        <v>121</v>
      </c>
      <c r="B14" s="52">
        <v>243172</v>
      </c>
      <c r="C14" s="52">
        <v>341757</v>
      </c>
      <c r="D14" s="52">
        <v>320490</v>
      </c>
      <c r="E14" s="52">
        <v>357067</v>
      </c>
      <c r="F14" s="52">
        <v>400480</v>
      </c>
      <c r="G14" s="52">
        <v>435692</v>
      </c>
      <c r="H14" s="52">
        <v>499293</v>
      </c>
      <c r="I14" s="52">
        <v>431315</v>
      </c>
      <c r="J14" s="52">
        <v>780035</v>
      </c>
      <c r="K14" s="52">
        <v>1033779</v>
      </c>
      <c r="L14" s="52">
        <v>1216862</v>
      </c>
      <c r="M14" s="52">
        <v>1244550</v>
      </c>
      <c r="N14" s="52">
        <v>1279356</v>
      </c>
      <c r="O14" s="52">
        <v>1072466</v>
      </c>
      <c r="P14" s="52">
        <v>850177</v>
      </c>
      <c r="Q14" s="52">
        <v>878966</v>
      </c>
      <c r="R14" s="52">
        <v>1017042</v>
      </c>
      <c r="S14" s="52">
        <v>1170548</v>
      </c>
      <c r="T14" s="52">
        <v>1499750</v>
      </c>
      <c r="U14" s="52">
        <v>1650035</v>
      </c>
      <c r="V14" s="52">
        <v>1869012</v>
      </c>
      <c r="W14" s="52">
        <v>1477817</v>
      </c>
      <c r="X14" s="52">
        <v>1632295</v>
      </c>
      <c r="Y14" s="52">
        <v>1905795</v>
      </c>
      <c r="DA14" s="63" t="s">
        <v>1090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175</v>
      </c>
      <c r="B16" s="52">
        <v>40357490</v>
      </c>
      <c r="C16" s="52">
        <v>41071039</v>
      </c>
      <c r="D16" s="52">
        <v>42018019</v>
      </c>
      <c r="E16" s="52">
        <v>42860666</v>
      </c>
      <c r="F16" s="52">
        <v>43551397</v>
      </c>
      <c r="G16" s="52">
        <v>44302708</v>
      </c>
      <c r="H16" s="52">
        <v>44547123</v>
      </c>
      <c r="I16" s="52">
        <v>44547672</v>
      </c>
      <c r="J16" s="52">
        <v>44546733</v>
      </c>
      <c r="K16" s="52">
        <v>45002382</v>
      </c>
      <c r="L16" s="52">
        <v>45306259</v>
      </c>
      <c r="M16" s="52">
        <v>45681982</v>
      </c>
      <c r="N16" s="52">
        <v>45546978</v>
      </c>
      <c r="O16" s="52">
        <v>45287347</v>
      </c>
      <c r="P16" s="52">
        <v>45519418</v>
      </c>
      <c r="Q16" s="52">
        <v>45857301</v>
      </c>
      <c r="R16" s="52">
        <v>46534295</v>
      </c>
      <c r="S16" s="52">
        <v>46798515</v>
      </c>
      <c r="T16" s="52">
        <v>47055609</v>
      </c>
      <c r="U16" s="52">
        <v>47475261</v>
      </c>
      <c r="V16" s="52">
        <v>47587204</v>
      </c>
      <c r="W16" s="52">
        <v>47308899</v>
      </c>
      <c r="X16" s="52">
        <v>47025481</v>
      </c>
      <c r="Y16" s="52">
        <v>46062886</v>
      </c>
      <c r="DA16" s="63" t="s">
        <v>1091</v>
      </c>
    </row>
    <row r="17" spans="1:105" ht="12" customHeight="1" x14ac:dyDescent="0.25">
      <c r="A17" s="109" t="s">
        <v>120</v>
      </c>
      <c r="B17" s="36">
        <v>19964407</v>
      </c>
      <c r="C17" s="36">
        <v>20563569</v>
      </c>
      <c r="D17" s="36">
        <v>21054159</v>
      </c>
      <c r="E17" s="36">
        <v>21691992</v>
      </c>
      <c r="F17" s="36">
        <v>22218697</v>
      </c>
      <c r="G17" s="36">
        <v>21717527</v>
      </c>
      <c r="H17" s="36">
        <v>21748424</v>
      </c>
      <c r="I17" s="36">
        <v>21610687</v>
      </c>
      <c r="J17" s="36">
        <v>22749371</v>
      </c>
      <c r="K17" s="36">
        <v>22850463</v>
      </c>
      <c r="L17" s="36">
        <v>23071171</v>
      </c>
      <c r="M17" s="36">
        <v>22446963</v>
      </c>
      <c r="N17" s="36">
        <v>22729537</v>
      </c>
      <c r="O17" s="36">
        <v>22636882</v>
      </c>
      <c r="P17" s="36">
        <v>22685971</v>
      </c>
      <c r="Q17" s="36">
        <v>23574426</v>
      </c>
      <c r="R17" s="36">
        <v>24780752</v>
      </c>
      <c r="S17" s="36">
        <v>25938718</v>
      </c>
      <c r="T17" s="36">
        <v>27000273</v>
      </c>
      <c r="U17" s="36">
        <v>27482084</v>
      </c>
      <c r="V17" s="36">
        <v>27822215</v>
      </c>
      <c r="W17" s="36">
        <v>27552215</v>
      </c>
      <c r="X17" s="36">
        <v>26942162</v>
      </c>
      <c r="Y17" s="36">
        <v>26137045</v>
      </c>
      <c r="DA17" s="60" t="s">
        <v>1092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1166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202</v>
      </c>
      <c r="B21" s="52"/>
      <c r="C21" s="52">
        <v>4712647</v>
      </c>
      <c r="D21" s="52">
        <v>4719360</v>
      </c>
      <c r="E21" s="52">
        <v>4725630</v>
      </c>
      <c r="F21" s="52">
        <v>4752243</v>
      </c>
      <c r="G21" s="52">
        <v>4805986</v>
      </c>
      <c r="H21" s="52">
        <v>4894327</v>
      </c>
      <c r="I21" s="52">
        <v>5031816</v>
      </c>
      <c r="J21" s="52">
        <v>5216051</v>
      </c>
      <c r="K21" s="52">
        <v>5458438</v>
      </c>
      <c r="L21" s="52">
        <v>5805131</v>
      </c>
      <c r="M21" s="52">
        <v>6135066</v>
      </c>
      <c r="N21" s="52">
        <v>6619621</v>
      </c>
      <c r="O21" s="52">
        <v>6241464</v>
      </c>
      <c r="P21" s="52">
        <v>3141887</v>
      </c>
      <c r="Q21" s="52">
        <v>3922976</v>
      </c>
      <c r="R21" s="52">
        <v>4820866</v>
      </c>
      <c r="S21" s="52">
        <v>5846992</v>
      </c>
      <c r="T21" s="52">
        <v>5803301</v>
      </c>
      <c r="U21" s="52">
        <v>5727497</v>
      </c>
      <c r="V21" s="52">
        <v>5636584</v>
      </c>
      <c r="W21" s="52">
        <v>5581405</v>
      </c>
      <c r="X21" s="52">
        <v>5714156</v>
      </c>
      <c r="Y21" s="52">
        <v>5842782</v>
      </c>
      <c r="DA21" s="63" t="s">
        <v>1167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395839</v>
      </c>
      <c r="D23" s="52">
        <v>397123</v>
      </c>
      <c r="E23" s="52">
        <v>406681</v>
      </c>
      <c r="F23" s="52">
        <v>458354</v>
      </c>
      <c r="G23" s="52">
        <v>735400</v>
      </c>
      <c r="H23" s="52">
        <v>738569</v>
      </c>
      <c r="I23" s="52">
        <v>609046</v>
      </c>
      <c r="J23" s="52">
        <v>585474</v>
      </c>
      <c r="K23" s="52">
        <v>891921</v>
      </c>
      <c r="L23" s="52">
        <v>1288176</v>
      </c>
      <c r="M23" s="52">
        <v>1372581</v>
      </c>
      <c r="N23" s="52">
        <v>1252734</v>
      </c>
      <c r="O23" s="52">
        <v>1646996</v>
      </c>
      <c r="P23" s="52">
        <v>1155065</v>
      </c>
      <c r="Q23" s="52">
        <v>1250861</v>
      </c>
      <c r="R23" s="52">
        <v>1380868</v>
      </c>
      <c r="S23" s="52">
        <v>1669360</v>
      </c>
      <c r="T23" s="52">
        <v>1782277</v>
      </c>
      <c r="U23" s="52">
        <v>1883118</v>
      </c>
      <c r="V23" s="52">
        <v>2111007</v>
      </c>
      <c r="W23" s="52">
        <v>2001495</v>
      </c>
      <c r="X23" s="52">
        <v>1856353</v>
      </c>
      <c r="Y23" s="52">
        <v>2007090</v>
      </c>
      <c r="DA23" s="63" t="s">
        <v>1168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134</v>
      </c>
      <c r="B25" s="52"/>
      <c r="C25" s="52">
        <v>4333261</v>
      </c>
      <c r="D25" s="52">
        <v>4345123</v>
      </c>
      <c r="E25" s="52">
        <v>4389991</v>
      </c>
      <c r="F25" s="52">
        <v>4387820</v>
      </c>
      <c r="G25" s="52">
        <v>4380228</v>
      </c>
      <c r="H25" s="52">
        <v>4520584</v>
      </c>
      <c r="I25" s="52">
        <v>4820544</v>
      </c>
      <c r="J25" s="52">
        <v>5162936</v>
      </c>
      <c r="K25" s="52">
        <v>5374072</v>
      </c>
      <c r="L25" s="52">
        <v>5707999</v>
      </c>
      <c r="M25" s="52">
        <v>6064523</v>
      </c>
      <c r="N25" s="52">
        <v>6524931</v>
      </c>
      <c r="O25" s="52">
        <v>6166488</v>
      </c>
      <c r="P25" s="52">
        <v>3061080</v>
      </c>
      <c r="Q25" s="52">
        <v>3848053</v>
      </c>
      <c r="R25" s="52">
        <v>4733873</v>
      </c>
      <c r="S25" s="52">
        <v>5738835</v>
      </c>
      <c r="T25" s="52">
        <v>5681279</v>
      </c>
      <c r="U25" s="52">
        <v>5601229</v>
      </c>
      <c r="V25" s="52">
        <v>5504541</v>
      </c>
      <c r="W25" s="52">
        <v>5445180</v>
      </c>
      <c r="X25" s="52">
        <v>5625434</v>
      </c>
      <c r="Y25" s="52">
        <v>5753420</v>
      </c>
      <c r="DA25" s="63" t="s">
        <v>1169</v>
      </c>
    </row>
    <row r="26" spans="1:105" ht="12" customHeight="1" x14ac:dyDescent="0.25">
      <c r="A26" s="97" t="s">
        <v>133</v>
      </c>
      <c r="B26" s="52"/>
      <c r="C26" s="52">
        <v>5476</v>
      </c>
      <c r="D26" s="52">
        <v>5485</v>
      </c>
      <c r="E26" s="52">
        <v>5587</v>
      </c>
      <c r="F26" s="52">
        <v>5625</v>
      </c>
      <c r="G26" s="52">
        <v>5705</v>
      </c>
      <c r="H26" s="52">
        <v>6073</v>
      </c>
      <c r="I26" s="52">
        <v>6577</v>
      </c>
      <c r="J26" s="52">
        <v>7444</v>
      </c>
      <c r="K26" s="52">
        <v>8368</v>
      </c>
      <c r="L26" s="52">
        <v>9568</v>
      </c>
      <c r="M26" s="52">
        <v>11185</v>
      </c>
      <c r="N26" s="52">
        <v>13329</v>
      </c>
      <c r="O26" s="52">
        <v>15955</v>
      </c>
      <c r="P26" s="52">
        <v>12753</v>
      </c>
      <c r="Q26" s="52">
        <v>16259</v>
      </c>
      <c r="R26" s="52">
        <v>20270</v>
      </c>
      <c r="S26" s="52">
        <v>25355</v>
      </c>
      <c r="T26" s="52">
        <v>26633</v>
      </c>
      <c r="U26" s="52">
        <v>30173</v>
      </c>
      <c r="V26" s="52">
        <v>30714</v>
      </c>
      <c r="W26" s="52">
        <v>34078</v>
      </c>
      <c r="X26" s="52">
        <v>37400</v>
      </c>
      <c r="Y26" s="52">
        <v>41027</v>
      </c>
      <c r="DA26" s="63" t="s">
        <v>1170</v>
      </c>
    </row>
    <row r="27" spans="1:105" ht="12" customHeight="1" x14ac:dyDescent="0.25">
      <c r="A27" s="97" t="s">
        <v>122</v>
      </c>
      <c r="B27" s="52"/>
      <c r="C27" s="52">
        <v>717908</v>
      </c>
      <c r="D27" s="52">
        <v>828760</v>
      </c>
      <c r="E27" s="52">
        <v>691907</v>
      </c>
      <c r="F27" s="52">
        <v>693330</v>
      </c>
      <c r="G27" s="52">
        <v>1058376</v>
      </c>
      <c r="H27" s="52">
        <v>1096875</v>
      </c>
      <c r="I27" s="52">
        <v>1249703</v>
      </c>
      <c r="J27" s="52">
        <v>409555</v>
      </c>
      <c r="K27" s="52">
        <v>565259</v>
      </c>
      <c r="L27" s="52">
        <v>702511</v>
      </c>
      <c r="M27" s="52">
        <v>517403</v>
      </c>
      <c r="N27" s="52">
        <v>614076</v>
      </c>
      <c r="O27" s="52">
        <v>442590</v>
      </c>
      <c r="P27" s="52">
        <v>425123</v>
      </c>
      <c r="Q27" s="52">
        <v>273640</v>
      </c>
      <c r="R27" s="52">
        <v>230880</v>
      </c>
      <c r="S27" s="52">
        <v>240506</v>
      </c>
      <c r="T27" s="52">
        <v>370845</v>
      </c>
      <c r="U27" s="52">
        <v>367940</v>
      </c>
      <c r="V27" s="52">
        <v>393771</v>
      </c>
      <c r="W27" s="52">
        <v>620849</v>
      </c>
      <c r="X27" s="52">
        <v>550140</v>
      </c>
      <c r="Y27" s="52">
        <v>389768</v>
      </c>
      <c r="DA27" s="63" t="s">
        <v>1171</v>
      </c>
    </row>
    <row r="28" spans="1:105" ht="12" customHeight="1" x14ac:dyDescent="0.25">
      <c r="A28" s="97" t="s">
        <v>121</v>
      </c>
      <c r="B28" s="52"/>
      <c r="C28" s="52">
        <v>38033</v>
      </c>
      <c r="D28" s="52">
        <v>58709</v>
      </c>
      <c r="E28" s="52">
        <v>34246</v>
      </c>
      <c r="F28" s="52">
        <v>32393</v>
      </c>
      <c r="G28" s="52">
        <v>70296</v>
      </c>
      <c r="H28" s="52">
        <v>62581</v>
      </c>
      <c r="I28" s="52">
        <v>151242</v>
      </c>
      <c r="J28" s="52">
        <v>32007</v>
      </c>
      <c r="K28" s="52">
        <v>50424</v>
      </c>
      <c r="L28" s="52">
        <v>58457</v>
      </c>
      <c r="M28" s="52">
        <v>82527</v>
      </c>
      <c r="N28" s="52">
        <v>147431</v>
      </c>
      <c r="O28" s="52">
        <v>322349</v>
      </c>
      <c r="P28" s="52">
        <v>334627</v>
      </c>
      <c r="Q28" s="52">
        <v>155401</v>
      </c>
      <c r="R28" s="52">
        <v>105961</v>
      </c>
      <c r="S28" s="52">
        <v>124955</v>
      </c>
      <c r="T28" s="52">
        <v>163213</v>
      </c>
      <c r="U28" s="52">
        <v>142788</v>
      </c>
      <c r="V28" s="52">
        <v>191428</v>
      </c>
      <c r="W28" s="52">
        <v>536344</v>
      </c>
      <c r="X28" s="52">
        <v>205761</v>
      </c>
      <c r="Y28" s="52">
        <v>198232</v>
      </c>
      <c r="DA28" s="63" t="s">
        <v>1172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175</v>
      </c>
      <c r="B30" s="52"/>
      <c r="C30" s="52">
        <v>6305856</v>
      </c>
      <c r="D30" s="52">
        <v>6320856</v>
      </c>
      <c r="E30" s="52">
        <v>6415041</v>
      </c>
      <c r="F30" s="52">
        <v>6679857</v>
      </c>
      <c r="G30" s="52">
        <v>7196427</v>
      </c>
      <c r="H30" s="52">
        <v>8052839</v>
      </c>
      <c r="I30" s="52">
        <v>5558543</v>
      </c>
      <c r="J30" s="52">
        <v>5930462</v>
      </c>
      <c r="K30" s="52">
        <v>7168129</v>
      </c>
      <c r="L30" s="52">
        <v>7381136</v>
      </c>
      <c r="M30" s="52">
        <v>7502966</v>
      </c>
      <c r="N30" s="52">
        <v>7863404</v>
      </c>
      <c r="O30" s="52">
        <v>7637335</v>
      </c>
      <c r="P30" s="52">
        <v>5511116</v>
      </c>
      <c r="Q30" s="52">
        <v>6274234</v>
      </c>
      <c r="R30" s="52">
        <v>7125529</v>
      </c>
      <c r="S30" s="52">
        <v>7995771</v>
      </c>
      <c r="T30" s="52">
        <v>7883727</v>
      </c>
      <c r="U30" s="52">
        <v>7686532</v>
      </c>
      <c r="V30" s="52">
        <v>7381013</v>
      </c>
      <c r="W30" s="52">
        <v>6982449</v>
      </c>
      <c r="X30" s="52">
        <v>6908524</v>
      </c>
      <c r="Y30" s="52">
        <v>7515315</v>
      </c>
      <c r="DA30" s="63" t="s">
        <v>1173</v>
      </c>
    </row>
    <row r="31" spans="1:105" ht="12" customHeight="1" x14ac:dyDescent="0.25">
      <c r="A31" s="109" t="s">
        <v>120</v>
      </c>
      <c r="B31" s="36"/>
      <c r="C31" s="36">
        <v>3247674</v>
      </c>
      <c r="D31" s="36">
        <v>3223143</v>
      </c>
      <c r="E31" s="36">
        <v>3438820</v>
      </c>
      <c r="F31" s="36">
        <v>3500484</v>
      </c>
      <c r="G31" s="36">
        <v>4266378</v>
      </c>
      <c r="H31" s="36">
        <v>4216180</v>
      </c>
      <c r="I31" s="36">
        <v>3234705</v>
      </c>
      <c r="J31" s="36">
        <v>2712953</v>
      </c>
      <c r="K31" s="36">
        <v>3717068</v>
      </c>
      <c r="L31" s="36">
        <v>4242206</v>
      </c>
      <c r="M31" s="36">
        <v>4028003</v>
      </c>
      <c r="N31" s="36">
        <v>3667075</v>
      </c>
      <c r="O31" s="36">
        <v>3703805</v>
      </c>
      <c r="P31" s="36">
        <v>3080762</v>
      </c>
      <c r="Q31" s="36">
        <v>3550112</v>
      </c>
      <c r="R31" s="36">
        <v>3531431</v>
      </c>
      <c r="S31" s="36">
        <v>3796454</v>
      </c>
      <c r="T31" s="36">
        <v>3808877</v>
      </c>
      <c r="U31" s="36">
        <v>3661629</v>
      </c>
      <c r="V31" s="36">
        <v>3849972</v>
      </c>
      <c r="W31" s="36">
        <v>4241718</v>
      </c>
      <c r="X31" s="36">
        <v>4461589</v>
      </c>
      <c r="Y31" s="36">
        <v>4401772</v>
      </c>
      <c r="DA31" s="60" t="s">
        <v>1174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1253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202</v>
      </c>
      <c r="B35" s="52"/>
      <c r="C35" s="52">
        <v>6025358</v>
      </c>
      <c r="D35" s="52">
        <v>6156930</v>
      </c>
      <c r="E35" s="52">
        <v>6206110</v>
      </c>
      <c r="F35" s="52">
        <v>5969679</v>
      </c>
      <c r="G35" s="52">
        <v>5056127</v>
      </c>
      <c r="H35" s="52">
        <v>5169639</v>
      </c>
      <c r="I35" s="52">
        <v>4894628</v>
      </c>
      <c r="J35" s="52">
        <v>6353796</v>
      </c>
      <c r="K35" s="52">
        <v>6015179</v>
      </c>
      <c r="L35" s="52">
        <v>6329716</v>
      </c>
      <c r="M35" s="52">
        <v>5886581</v>
      </c>
      <c r="N35" s="52">
        <v>6767191</v>
      </c>
      <c r="O35" s="52">
        <v>5889178</v>
      </c>
      <c r="P35" s="52">
        <v>3423047</v>
      </c>
      <c r="Q35" s="52">
        <v>5149314</v>
      </c>
      <c r="R35" s="52">
        <v>6704186</v>
      </c>
      <c r="S35" s="52">
        <v>7269178</v>
      </c>
      <c r="T35" s="52">
        <v>7121950</v>
      </c>
      <c r="U35" s="52">
        <v>6628960</v>
      </c>
      <c r="V35" s="52">
        <v>6088658</v>
      </c>
      <c r="W35" s="52">
        <v>5033100</v>
      </c>
      <c r="X35" s="52">
        <v>4820685</v>
      </c>
      <c r="Y35" s="52">
        <v>4075070</v>
      </c>
      <c r="DA35" s="63" t="s">
        <v>1254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661940</v>
      </c>
      <c r="D37" s="52">
        <v>921157</v>
      </c>
      <c r="E37" s="52">
        <v>1213275</v>
      </c>
      <c r="F37" s="52">
        <v>1212401</v>
      </c>
      <c r="G37" s="52">
        <v>1516747</v>
      </c>
      <c r="H37" s="52">
        <v>1117894</v>
      </c>
      <c r="I37" s="52">
        <v>1035384</v>
      </c>
      <c r="J37" s="52">
        <v>1253097</v>
      </c>
      <c r="K37" s="52">
        <v>1681506</v>
      </c>
      <c r="L37" s="52">
        <v>1659116</v>
      </c>
      <c r="M37" s="52">
        <v>1702531</v>
      </c>
      <c r="N37" s="52">
        <v>1755594</v>
      </c>
      <c r="O37" s="52">
        <v>2104435</v>
      </c>
      <c r="P37" s="52">
        <v>1498102</v>
      </c>
      <c r="Q37" s="52">
        <v>1517118</v>
      </c>
      <c r="R37" s="52">
        <v>1944223</v>
      </c>
      <c r="S37" s="52">
        <v>2368948</v>
      </c>
      <c r="T37" s="52">
        <v>2825109</v>
      </c>
      <c r="U37" s="52">
        <v>2848194</v>
      </c>
      <c r="V37" s="52">
        <v>2801565</v>
      </c>
      <c r="W37" s="52">
        <v>2319518</v>
      </c>
      <c r="X37" s="52">
        <v>2200692</v>
      </c>
      <c r="Y37" s="52">
        <v>2155497</v>
      </c>
      <c r="DA37" s="63" t="s">
        <v>1255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134</v>
      </c>
      <c r="B39" s="52"/>
      <c r="C39" s="52">
        <v>5338190</v>
      </c>
      <c r="D39" s="52">
        <v>5771836</v>
      </c>
      <c r="E39" s="52">
        <v>5535400</v>
      </c>
      <c r="F39" s="52">
        <v>5117539</v>
      </c>
      <c r="G39" s="52">
        <v>5299245</v>
      </c>
      <c r="H39" s="52">
        <v>5322216</v>
      </c>
      <c r="I39" s="52">
        <v>5846012</v>
      </c>
      <c r="J39" s="52">
        <v>5748379</v>
      </c>
      <c r="K39" s="52">
        <v>6046757</v>
      </c>
      <c r="L39" s="52">
        <v>6318212</v>
      </c>
      <c r="M39" s="52">
        <v>5934363</v>
      </c>
      <c r="N39" s="52">
        <v>6727156</v>
      </c>
      <c r="O39" s="52">
        <v>6127693</v>
      </c>
      <c r="P39" s="52">
        <v>3727139</v>
      </c>
      <c r="Q39" s="52">
        <v>4863257</v>
      </c>
      <c r="R39" s="52">
        <v>6196076</v>
      </c>
      <c r="S39" s="52">
        <v>6824061</v>
      </c>
      <c r="T39" s="52">
        <v>6405881</v>
      </c>
      <c r="U39" s="52">
        <v>6289796</v>
      </c>
      <c r="V39" s="52">
        <v>5679993</v>
      </c>
      <c r="W39" s="52">
        <v>5617929</v>
      </c>
      <c r="X39" s="52">
        <v>4842852</v>
      </c>
      <c r="Y39" s="52">
        <v>3727483</v>
      </c>
      <c r="DA39" s="63" t="s">
        <v>1256</v>
      </c>
    </row>
    <row r="40" spans="1:105" ht="12" customHeight="1" x14ac:dyDescent="0.25">
      <c r="A40" s="97" t="s">
        <v>133</v>
      </c>
      <c r="B40" s="52"/>
      <c r="C40" s="52">
        <v>20896</v>
      </c>
      <c r="D40" s="52">
        <v>12876</v>
      </c>
      <c r="E40" s="52">
        <v>28166</v>
      </c>
      <c r="F40" s="52">
        <v>12465</v>
      </c>
      <c r="G40" s="52">
        <v>21379</v>
      </c>
      <c r="H40" s="52">
        <v>24687</v>
      </c>
      <c r="I40" s="52">
        <v>26025</v>
      </c>
      <c r="J40" s="52">
        <v>38010</v>
      </c>
      <c r="K40" s="52">
        <v>50687</v>
      </c>
      <c r="L40" s="52">
        <v>48219</v>
      </c>
      <c r="M40" s="52">
        <v>9879</v>
      </c>
      <c r="N40" s="52">
        <v>39800</v>
      </c>
      <c r="O40" s="52">
        <v>42241</v>
      </c>
      <c r="P40" s="52">
        <v>64569</v>
      </c>
      <c r="Q40" s="52">
        <v>58061</v>
      </c>
      <c r="R40" s="52">
        <v>69790</v>
      </c>
      <c r="S40" s="52">
        <v>24520</v>
      </c>
      <c r="T40" s="52">
        <v>76153</v>
      </c>
      <c r="U40" s="52">
        <v>52074</v>
      </c>
      <c r="V40" s="52">
        <v>47936</v>
      </c>
      <c r="W40" s="52">
        <v>138626</v>
      </c>
      <c r="X40" s="52">
        <v>172263</v>
      </c>
      <c r="Y40" s="52">
        <v>43912</v>
      </c>
      <c r="DA40" s="63" t="s">
        <v>1257</v>
      </c>
    </row>
    <row r="41" spans="1:105" ht="12" customHeight="1" x14ac:dyDescent="0.25">
      <c r="A41" s="97" t="s">
        <v>122</v>
      </c>
      <c r="B41" s="52"/>
      <c r="C41" s="52">
        <v>911685</v>
      </c>
      <c r="D41" s="52">
        <v>853493</v>
      </c>
      <c r="E41" s="52">
        <v>967822</v>
      </c>
      <c r="F41" s="52">
        <v>1130794</v>
      </c>
      <c r="G41" s="52">
        <v>338614</v>
      </c>
      <c r="H41" s="52">
        <v>488340</v>
      </c>
      <c r="I41" s="52">
        <v>135577</v>
      </c>
      <c r="J41" s="52">
        <v>582571</v>
      </c>
      <c r="K41" s="52">
        <v>153252</v>
      </c>
      <c r="L41" s="52">
        <v>395149</v>
      </c>
      <c r="M41" s="52">
        <v>372696</v>
      </c>
      <c r="N41" s="52">
        <v>498144</v>
      </c>
      <c r="O41" s="52">
        <v>309703</v>
      </c>
      <c r="P41" s="52">
        <v>210697</v>
      </c>
      <c r="Q41" s="52">
        <v>414183</v>
      </c>
      <c r="R41" s="52">
        <v>464401</v>
      </c>
      <c r="S41" s="52">
        <v>424795</v>
      </c>
      <c r="T41" s="52">
        <v>586170</v>
      </c>
      <c r="U41" s="52">
        <v>408650</v>
      </c>
      <c r="V41" s="52">
        <v>434194</v>
      </c>
      <c r="W41" s="52">
        <v>186442</v>
      </c>
      <c r="X41" s="52">
        <v>149910</v>
      </c>
      <c r="Y41" s="52">
        <v>371608</v>
      </c>
      <c r="DA41" s="63" t="s">
        <v>1258</v>
      </c>
    </row>
    <row r="42" spans="1:105" ht="12" customHeight="1" x14ac:dyDescent="0.25">
      <c r="A42" s="97" t="s">
        <v>121</v>
      </c>
      <c r="B42" s="52"/>
      <c r="C42" s="52">
        <v>136618</v>
      </c>
      <c r="D42" s="52">
        <v>37442</v>
      </c>
      <c r="E42" s="52">
        <v>70823</v>
      </c>
      <c r="F42" s="52">
        <v>75806</v>
      </c>
      <c r="G42" s="52">
        <v>105508</v>
      </c>
      <c r="H42" s="52">
        <v>126182</v>
      </c>
      <c r="I42" s="52">
        <v>83264</v>
      </c>
      <c r="J42" s="52">
        <v>380727</v>
      </c>
      <c r="K42" s="52">
        <v>304168</v>
      </c>
      <c r="L42" s="52">
        <v>241540</v>
      </c>
      <c r="M42" s="52">
        <v>110215</v>
      </c>
      <c r="N42" s="52">
        <v>182237</v>
      </c>
      <c r="O42" s="52">
        <v>115459</v>
      </c>
      <c r="P42" s="52">
        <v>112338</v>
      </c>
      <c r="Q42" s="52">
        <v>184190</v>
      </c>
      <c r="R42" s="52">
        <v>244037</v>
      </c>
      <c r="S42" s="52">
        <v>278461</v>
      </c>
      <c r="T42" s="52">
        <v>492415</v>
      </c>
      <c r="U42" s="52">
        <v>293073</v>
      </c>
      <c r="V42" s="52">
        <v>410405</v>
      </c>
      <c r="W42" s="52">
        <v>145149</v>
      </c>
      <c r="X42" s="52">
        <v>360239</v>
      </c>
      <c r="Y42" s="52">
        <v>471732</v>
      </c>
      <c r="DA42" s="63" t="s">
        <v>1259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175</v>
      </c>
      <c r="B44" s="52"/>
      <c r="C44" s="52">
        <v>7019405</v>
      </c>
      <c r="D44" s="52">
        <v>7267836</v>
      </c>
      <c r="E44" s="52">
        <v>7257688</v>
      </c>
      <c r="F44" s="52">
        <v>7370588</v>
      </c>
      <c r="G44" s="52">
        <v>7947738</v>
      </c>
      <c r="H44" s="52">
        <v>8297254</v>
      </c>
      <c r="I44" s="52">
        <v>5559092</v>
      </c>
      <c r="J44" s="52">
        <v>5929523</v>
      </c>
      <c r="K44" s="52">
        <v>7623778</v>
      </c>
      <c r="L44" s="52">
        <v>7685013</v>
      </c>
      <c r="M44" s="52">
        <v>7878689</v>
      </c>
      <c r="N44" s="52">
        <v>7728400</v>
      </c>
      <c r="O44" s="52">
        <v>7377704</v>
      </c>
      <c r="P44" s="52">
        <v>5743187</v>
      </c>
      <c r="Q44" s="52">
        <v>6612117</v>
      </c>
      <c r="R44" s="52">
        <v>7802523</v>
      </c>
      <c r="S44" s="52">
        <v>8259991</v>
      </c>
      <c r="T44" s="52">
        <v>8140821</v>
      </c>
      <c r="U44" s="52">
        <v>8106184</v>
      </c>
      <c r="V44" s="52">
        <v>7492956</v>
      </c>
      <c r="W44" s="52">
        <v>6704144</v>
      </c>
      <c r="X44" s="52">
        <v>6625106</v>
      </c>
      <c r="Y44" s="52">
        <v>6552720</v>
      </c>
      <c r="DA44" s="63" t="s">
        <v>1260</v>
      </c>
    </row>
    <row r="45" spans="1:105" ht="12" customHeight="1" x14ac:dyDescent="0.25">
      <c r="A45" s="109" t="s">
        <v>120</v>
      </c>
      <c r="B45" s="36"/>
      <c r="C45" s="36">
        <v>3846836</v>
      </c>
      <c r="D45" s="36">
        <v>3713733</v>
      </c>
      <c r="E45" s="36">
        <v>4076653</v>
      </c>
      <c r="F45" s="36">
        <v>4027189</v>
      </c>
      <c r="G45" s="36">
        <v>3765208</v>
      </c>
      <c r="H45" s="36">
        <v>4247077</v>
      </c>
      <c r="I45" s="36">
        <v>3096968</v>
      </c>
      <c r="J45" s="36">
        <v>3851637</v>
      </c>
      <c r="K45" s="36">
        <v>3818160</v>
      </c>
      <c r="L45" s="36">
        <v>4462914</v>
      </c>
      <c r="M45" s="36">
        <v>3403795</v>
      </c>
      <c r="N45" s="36">
        <v>3949649</v>
      </c>
      <c r="O45" s="36">
        <v>3611150</v>
      </c>
      <c r="P45" s="36">
        <v>3129851</v>
      </c>
      <c r="Q45" s="36">
        <v>4438567</v>
      </c>
      <c r="R45" s="36">
        <v>4737757</v>
      </c>
      <c r="S45" s="36">
        <v>4954420</v>
      </c>
      <c r="T45" s="36">
        <v>4870432</v>
      </c>
      <c r="U45" s="36">
        <v>4143440</v>
      </c>
      <c r="V45" s="36">
        <v>4190103</v>
      </c>
      <c r="W45" s="36">
        <v>3971718</v>
      </c>
      <c r="X45" s="36">
        <v>3851536</v>
      </c>
      <c r="Y45" s="36">
        <v>3596655</v>
      </c>
      <c r="DA45" s="60" t="s">
        <v>1261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1340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202</v>
      </c>
      <c r="B49" s="52"/>
      <c r="C49" s="52">
        <v>2023801</v>
      </c>
      <c r="D49" s="52">
        <v>2073879</v>
      </c>
      <c r="E49" s="52">
        <v>2152505</v>
      </c>
      <c r="F49" s="52">
        <v>2114893</v>
      </c>
      <c r="G49" s="52">
        <v>1749493</v>
      </c>
      <c r="H49" s="52">
        <v>1948358</v>
      </c>
      <c r="I49" s="52">
        <v>1735105</v>
      </c>
      <c r="J49" s="52">
        <v>2389288</v>
      </c>
      <c r="K49" s="52">
        <v>2002339</v>
      </c>
      <c r="L49" s="52">
        <v>2045195</v>
      </c>
      <c r="M49" s="52">
        <v>1813702</v>
      </c>
      <c r="N49" s="52">
        <v>1942091</v>
      </c>
      <c r="O49" s="52">
        <v>1706556</v>
      </c>
      <c r="P49" s="52">
        <v>1900659</v>
      </c>
      <c r="Q49" s="52">
        <v>2482028</v>
      </c>
      <c r="R49" s="52">
        <v>2544856</v>
      </c>
      <c r="S49" s="52">
        <v>2296768</v>
      </c>
      <c r="T49" s="52">
        <v>2252126</v>
      </c>
      <c r="U49" s="52">
        <v>2114725</v>
      </c>
      <c r="V49" s="52">
        <v>1894460</v>
      </c>
      <c r="W49" s="52">
        <v>1544821</v>
      </c>
      <c r="X49" s="52">
        <v>1649109</v>
      </c>
      <c r="Y49" s="52">
        <v>1469285</v>
      </c>
      <c r="DA49" s="63" t="s">
        <v>1341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155279</v>
      </c>
      <c r="D51" s="52">
        <v>315023</v>
      </c>
      <c r="E51" s="52">
        <v>451728</v>
      </c>
      <c r="F51" s="52">
        <v>335769</v>
      </c>
      <c r="G51" s="52">
        <v>302851</v>
      </c>
      <c r="H51" s="52">
        <v>245369</v>
      </c>
      <c r="I51" s="52">
        <v>281259</v>
      </c>
      <c r="J51" s="52">
        <v>536278</v>
      </c>
      <c r="K51" s="52">
        <v>413424</v>
      </c>
      <c r="L51" s="52">
        <v>292171</v>
      </c>
      <c r="M51" s="52">
        <v>293664</v>
      </c>
      <c r="N51" s="52">
        <v>408506</v>
      </c>
      <c r="O51" s="52">
        <v>351237</v>
      </c>
      <c r="P51" s="52">
        <v>170536</v>
      </c>
      <c r="Q51" s="52">
        <v>197287</v>
      </c>
      <c r="R51" s="52">
        <v>356864</v>
      </c>
      <c r="S51" s="52">
        <v>318198</v>
      </c>
      <c r="T51" s="52">
        <v>500041</v>
      </c>
      <c r="U51" s="52">
        <v>390295</v>
      </c>
      <c r="V51" s="52">
        <v>260783</v>
      </c>
      <c r="W51" s="52">
        <v>138877</v>
      </c>
      <c r="X51" s="52">
        <v>229562</v>
      </c>
      <c r="Y51" s="52">
        <v>175473</v>
      </c>
      <c r="DA51" s="63" t="s">
        <v>1342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134</v>
      </c>
      <c r="B53" s="52"/>
      <c r="C53" s="52">
        <v>1665294</v>
      </c>
      <c r="D53" s="52">
        <v>1779511</v>
      </c>
      <c r="E53" s="52">
        <v>1794483</v>
      </c>
      <c r="F53" s="52">
        <v>1668787</v>
      </c>
      <c r="G53" s="52">
        <v>1592703</v>
      </c>
      <c r="H53" s="52">
        <v>1732043</v>
      </c>
      <c r="I53" s="52">
        <v>1660131</v>
      </c>
      <c r="J53" s="52">
        <v>2021244</v>
      </c>
      <c r="K53" s="52">
        <v>1857699</v>
      </c>
      <c r="L53" s="52">
        <v>1837514</v>
      </c>
      <c r="M53" s="52">
        <v>1665281</v>
      </c>
      <c r="N53" s="52">
        <v>1751205</v>
      </c>
      <c r="O53" s="52">
        <v>1583608</v>
      </c>
      <c r="P53" s="52">
        <v>1713042</v>
      </c>
      <c r="Q53" s="52">
        <v>2189176</v>
      </c>
      <c r="R53" s="52">
        <v>2265139</v>
      </c>
      <c r="S53" s="52">
        <v>2080663</v>
      </c>
      <c r="T53" s="52">
        <v>1898769</v>
      </c>
      <c r="U53" s="52">
        <v>1885890</v>
      </c>
      <c r="V53" s="52">
        <v>1633294</v>
      </c>
      <c r="W53" s="52">
        <v>1412315</v>
      </c>
      <c r="X53" s="52">
        <v>1436115</v>
      </c>
      <c r="Y53" s="52">
        <v>1182840</v>
      </c>
      <c r="DA53" s="63" t="s">
        <v>1343</v>
      </c>
    </row>
    <row r="54" spans="1:105" ht="12" customHeight="1" x14ac:dyDescent="0.25">
      <c r="A54" s="108" t="s">
        <v>133</v>
      </c>
      <c r="B54" s="52"/>
      <c r="C54" s="52">
        <v>6946</v>
      </c>
      <c r="D54" s="52">
        <v>4106</v>
      </c>
      <c r="E54" s="52">
        <v>9376</v>
      </c>
      <c r="F54" s="52">
        <v>4142</v>
      </c>
      <c r="G54" s="52">
        <v>6607</v>
      </c>
      <c r="H54" s="52">
        <v>8250</v>
      </c>
      <c r="I54" s="52">
        <v>7901</v>
      </c>
      <c r="J54" s="52">
        <v>13904</v>
      </c>
      <c r="K54" s="52">
        <v>15832</v>
      </c>
      <c r="L54" s="52">
        <v>14219</v>
      </c>
      <c r="M54" s="52">
        <v>2806</v>
      </c>
      <c r="N54" s="52">
        <v>11217</v>
      </c>
      <c r="O54" s="52">
        <v>10484</v>
      </c>
      <c r="P54" s="52">
        <v>28243</v>
      </c>
      <c r="Q54" s="52">
        <v>27203</v>
      </c>
      <c r="R54" s="52">
        <v>27223</v>
      </c>
      <c r="S54" s="52">
        <v>8048</v>
      </c>
      <c r="T54" s="52">
        <v>24064</v>
      </c>
      <c r="U54" s="52">
        <v>16304</v>
      </c>
      <c r="V54" s="52">
        <v>14506</v>
      </c>
      <c r="W54" s="52">
        <v>33564</v>
      </c>
      <c r="X54" s="52">
        <v>65413</v>
      </c>
      <c r="Y54" s="52">
        <v>20176</v>
      </c>
      <c r="DA54" s="63" t="s">
        <v>1344</v>
      </c>
    </row>
    <row r="55" spans="1:105" ht="12" customHeight="1" x14ac:dyDescent="0.25">
      <c r="A55" s="108" t="s">
        <v>122</v>
      </c>
      <c r="B55" s="52"/>
      <c r="C55" s="52">
        <v>305351</v>
      </c>
      <c r="D55" s="52">
        <v>277069</v>
      </c>
      <c r="E55" s="52">
        <v>321697</v>
      </c>
      <c r="F55" s="52">
        <v>413418</v>
      </c>
      <c r="G55" s="52">
        <v>114912</v>
      </c>
      <c r="H55" s="52">
        <v>164067</v>
      </c>
      <c r="I55" s="52">
        <v>41769</v>
      </c>
      <c r="J55" s="52">
        <v>214051</v>
      </c>
      <c r="K55" s="52">
        <v>43553</v>
      </c>
      <c r="L55" s="52">
        <v>121654</v>
      </c>
      <c r="M55" s="52">
        <v>117013</v>
      </c>
      <c r="N55" s="52">
        <v>135772</v>
      </c>
      <c r="O55" s="52">
        <v>85528</v>
      </c>
      <c r="P55" s="52">
        <v>113453</v>
      </c>
      <c r="Q55" s="52">
        <v>195246</v>
      </c>
      <c r="R55" s="52">
        <v>169994</v>
      </c>
      <c r="S55" s="52">
        <v>125271</v>
      </c>
      <c r="T55" s="52">
        <v>178733</v>
      </c>
      <c r="U55" s="52">
        <v>127185</v>
      </c>
      <c r="V55" s="52">
        <v>129974</v>
      </c>
      <c r="W55" s="52">
        <v>59804</v>
      </c>
      <c r="X55" s="52">
        <v>41052</v>
      </c>
      <c r="Y55" s="52">
        <v>125027</v>
      </c>
      <c r="DA55" s="63" t="s">
        <v>1345</v>
      </c>
    </row>
    <row r="56" spans="1:105" ht="12" customHeight="1" x14ac:dyDescent="0.25">
      <c r="A56" s="108" t="s">
        <v>121</v>
      </c>
      <c r="B56" s="52"/>
      <c r="C56" s="52">
        <v>46210</v>
      </c>
      <c r="D56" s="52">
        <v>13193</v>
      </c>
      <c r="E56" s="52">
        <v>26949</v>
      </c>
      <c r="F56" s="52">
        <v>28546</v>
      </c>
      <c r="G56" s="52">
        <v>35271</v>
      </c>
      <c r="H56" s="52">
        <v>43998</v>
      </c>
      <c r="I56" s="52">
        <v>25304</v>
      </c>
      <c r="J56" s="52">
        <v>140089</v>
      </c>
      <c r="K56" s="52">
        <v>85255</v>
      </c>
      <c r="L56" s="52">
        <v>71808</v>
      </c>
      <c r="M56" s="52">
        <v>28602</v>
      </c>
      <c r="N56" s="52">
        <v>43897</v>
      </c>
      <c r="O56" s="52">
        <v>26936</v>
      </c>
      <c r="P56" s="52">
        <v>45921</v>
      </c>
      <c r="Q56" s="52">
        <v>70403</v>
      </c>
      <c r="R56" s="52">
        <v>82500</v>
      </c>
      <c r="S56" s="52">
        <v>82786</v>
      </c>
      <c r="T56" s="52">
        <v>150560</v>
      </c>
      <c r="U56" s="52">
        <v>85346</v>
      </c>
      <c r="V56" s="52">
        <v>116686</v>
      </c>
      <c r="W56" s="52">
        <v>39138</v>
      </c>
      <c r="X56" s="52">
        <v>106529</v>
      </c>
      <c r="Y56" s="52">
        <v>141242</v>
      </c>
      <c r="DA56" s="63" t="s">
        <v>1346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175</v>
      </c>
      <c r="B58" s="52"/>
      <c r="C58" s="52">
        <v>1136586</v>
      </c>
      <c r="D58" s="52">
        <v>1210630</v>
      </c>
      <c r="E58" s="52">
        <v>1166792</v>
      </c>
      <c r="F58" s="52">
        <v>1196486</v>
      </c>
      <c r="G58" s="52">
        <v>1031822</v>
      </c>
      <c r="H58" s="52">
        <v>1109962</v>
      </c>
      <c r="I58" s="52">
        <v>979829</v>
      </c>
      <c r="J58" s="52">
        <v>1345414</v>
      </c>
      <c r="K58" s="52">
        <v>1314555</v>
      </c>
      <c r="L58" s="52">
        <v>1163751</v>
      </c>
      <c r="M58" s="52">
        <v>1254118</v>
      </c>
      <c r="N58" s="52">
        <v>1254903</v>
      </c>
      <c r="O58" s="52">
        <v>1127763</v>
      </c>
      <c r="P58" s="52">
        <v>1132406</v>
      </c>
      <c r="Q58" s="52">
        <v>1190446</v>
      </c>
      <c r="R58" s="52">
        <v>1388725</v>
      </c>
      <c r="S58" s="52">
        <v>1209206</v>
      </c>
      <c r="T58" s="52">
        <v>1212602</v>
      </c>
      <c r="U58" s="52">
        <v>1286266</v>
      </c>
      <c r="V58" s="52">
        <v>1138567</v>
      </c>
      <c r="W58" s="52">
        <v>876459</v>
      </c>
      <c r="X58" s="52">
        <v>1053965</v>
      </c>
      <c r="Y58" s="52">
        <v>987334</v>
      </c>
      <c r="DA58" s="63" t="s">
        <v>1347</v>
      </c>
    </row>
    <row r="59" spans="1:105" ht="12" customHeight="1" x14ac:dyDescent="0.25">
      <c r="A59" s="115" t="s">
        <v>120</v>
      </c>
      <c r="B59" s="36"/>
      <c r="C59" s="36">
        <v>887215</v>
      </c>
      <c r="D59" s="36">
        <v>863249</v>
      </c>
      <c r="E59" s="36">
        <v>985713</v>
      </c>
      <c r="F59" s="36">
        <v>918407</v>
      </c>
      <c r="G59" s="36">
        <v>717671</v>
      </c>
      <c r="H59" s="36">
        <v>838396</v>
      </c>
      <c r="I59" s="36">
        <v>755276</v>
      </c>
      <c r="J59" s="36">
        <v>1043874</v>
      </c>
      <c r="K59" s="36">
        <v>687784</v>
      </c>
      <c r="L59" s="36">
        <v>881444</v>
      </c>
      <c r="M59" s="36">
        <v>559584</v>
      </c>
      <c r="N59" s="36">
        <v>687188</v>
      </c>
      <c r="O59" s="36">
        <v>578793</v>
      </c>
      <c r="P59" s="36">
        <v>768253</v>
      </c>
      <c r="Q59" s="36">
        <v>1291582</v>
      </c>
      <c r="R59" s="36">
        <v>1156131</v>
      </c>
      <c r="S59" s="36">
        <v>1087562</v>
      </c>
      <c r="T59" s="36">
        <v>1039524</v>
      </c>
      <c r="U59" s="36">
        <v>828459</v>
      </c>
      <c r="V59" s="36">
        <v>755893</v>
      </c>
      <c r="W59" s="36">
        <v>668362</v>
      </c>
      <c r="X59" s="36">
        <v>595144</v>
      </c>
      <c r="Y59" s="36">
        <v>481951</v>
      </c>
      <c r="DA59" s="60" t="s">
        <v>1348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1427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202</v>
      </c>
      <c r="B63" s="52"/>
      <c r="C63" s="52">
        <v>4001557</v>
      </c>
      <c r="D63" s="52">
        <v>4083051</v>
      </c>
      <c r="E63" s="52">
        <v>4053605</v>
      </c>
      <c r="F63" s="52">
        <v>3854786</v>
      </c>
      <c r="G63" s="52">
        <v>3306634</v>
      </c>
      <c r="H63" s="52">
        <v>3221281</v>
      </c>
      <c r="I63" s="52">
        <v>3159523</v>
      </c>
      <c r="J63" s="52">
        <v>3964508</v>
      </c>
      <c r="K63" s="52">
        <v>4012840</v>
      </c>
      <c r="L63" s="52">
        <v>4284521</v>
      </c>
      <c r="M63" s="52">
        <v>4072879</v>
      </c>
      <c r="N63" s="52">
        <v>4825100</v>
      </c>
      <c r="O63" s="52">
        <v>4182622</v>
      </c>
      <c r="P63" s="52">
        <v>1522388</v>
      </c>
      <c r="Q63" s="52">
        <v>2667286</v>
      </c>
      <c r="R63" s="52">
        <v>4159330</v>
      </c>
      <c r="S63" s="52">
        <v>4972410</v>
      </c>
      <c r="T63" s="52">
        <v>4869824</v>
      </c>
      <c r="U63" s="52">
        <v>4514235</v>
      </c>
      <c r="V63" s="52">
        <v>4194198</v>
      </c>
      <c r="W63" s="52">
        <v>3488279</v>
      </c>
      <c r="X63" s="52">
        <v>3171576</v>
      </c>
      <c r="Y63" s="52">
        <v>2605785</v>
      </c>
      <c r="DA63" s="63" t="s">
        <v>1428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506661</v>
      </c>
      <c r="D65" s="52">
        <v>606134</v>
      </c>
      <c r="E65" s="52">
        <v>761547</v>
      </c>
      <c r="F65" s="52">
        <v>876632</v>
      </c>
      <c r="G65" s="52">
        <v>1213896</v>
      </c>
      <c r="H65" s="52">
        <v>872525</v>
      </c>
      <c r="I65" s="52">
        <v>754125</v>
      </c>
      <c r="J65" s="52">
        <v>716819</v>
      </c>
      <c r="K65" s="52">
        <v>1268082</v>
      </c>
      <c r="L65" s="52">
        <v>1366945</v>
      </c>
      <c r="M65" s="52">
        <v>1408867</v>
      </c>
      <c r="N65" s="52">
        <v>1347088</v>
      </c>
      <c r="O65" s="52">
        <v>1753198</v>
      </c>
      <c r="P65" s="52">
        <v>1327566</v>
      </c>
      <c r="Q65" s="52">
        <v>1319831</v>
      </c>
      <c r="R65" s="52">
        <v>1587359</v>
      </c>
      <c r="S65" s="52">
        <v>2050750</v>
      </c>
      <c r="T65" s="52">
        <v>2325068</v>
      </c>
      <c r="U65" s="52">
        <v>2457899</v>
      </c>
      <c r="V65" s="52">
        <v>2540782</v>
      </c>
      <c r="W65" s="52">
        <v>2180641</v>
      </c>
      <c r="X65" s="52">
        <v>1971130</v>
      </c>
      <c r="Y65" s="52">
        <v>1980024</v>
      </c>
      <c r="DA65" s="63" t="s">
        <v>1429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3672896</v>
      </c>
      <c r="D67" s="52">
        <f t="shared" si="0"/>
        <v>3992325</v>
      </c>
      <c r="E67" s="52">
        <f t="shared" si="0"/>
        <v>3740917</v>
      </c>
      <c r="F67" s="52">
        <f t="shared" si="0"/>
        <v>3448752</v>
      </c>
      <c r="G67" s="52">
        <f t="shared" si="0"/>
        <v>3706542</v>
      </c>
      <c r="H67" s="52">
        <f t="shared" si="0"/>
        <v>3590173</v>
      </c>
      <c r="I67" s="52">
        <f t="shared" si="0"/>
        <v>4185881</v>
      </c>
      <c r="J67" s="52">
        <f t="shared" si="0"/>
        <v>3727135</v>
      </c>
      <c r="K67" s="52">
        <f t="shared" si="0"/>
        <v>4189058</v>
      </c>
      <c r="L67" s="52">
        <f t="shared" si="0"/>
        <v>4480698</v>
      </c>
      <c r="M67" s="52">
        <f t="shared" si="0"/>
        <v>4269082</v>
      </c>
      <c r="N67" s="52">
        <f t="shared" si="0"/>
        <v>4975951</v>
      </c>
      <c r="O67" s="52">
        <f t="shared" si="0"/>
        <v>4544085</v>
      </c>
      <c r="P67" s="52">
        <f t="shared" si="0"/>
        <v>2014097</v>
      </c>
      <c r="Q67" s="52">
        <f t="shared" si="0"/>
        <v>2674081</v>
      </c>
      <c r="R67" s="52">
        <f t="shared" ref="R67:V67" si="1">R39-R53</f>
        <v>3930937</v>
      </c>
      <c r="S67" s="52">
        <f t="shared" si="1"/>
        <v>4743398</v>
      </c>
      <c r="T67" s="52">
        <f t="shared" si="1"/>
        <v>4507112</v>
      </c>
      <c r="U67" s="52">
        <f t="shared" si="1"/>
        <v>4403906</v>
      </c>
      <c r="V67" s="52">
        <f t="shared" si="1"/>
        <v>4046699</v>
      </c>
      <c r="W67" s="52">
        <f t="shared" ref="W67:Y67" si="2">W39-W53</f>
        <v>4205614</v>
      </c>
      <c r="X67" s="52">
        <f t="shared" si="2"/>
        <v>3406737</v>
      </c>
      <c r="Y67" s="52">
        <f t="shared" si="2"/>
        <v>2544643</v>
      </c>
      <c r="DA67" s="63" t="s">
        <v>1430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13950</v>
      </c>
      <c r="D68" s="52">
        <f t="shared" si="3"/>
        <v>8770</v>
      </c>
      <c r="E68" s="52">
        <f t="shared" si="3"/>
        <v>18790</v>
      </c>
      <c r="F68" s="52">
        <f t="shared" si="3"/>
        <v>8323</v>
      </c>
      <c r="G68" s="52">
        <f t="shared" si="3"/>
        <v>14772</v>
      </c>
      <c r="H68" s="52">
        <f t="shared" si="3"/>
        <v>16437</v>
      </c>
      <c r="I68" s="52">
        <f t="shared" si="3"/>
        <v>18124</v>
      </c>
      <c r="J68" s="52">
        <f t="shared" si="3"/>
        <v>24106</v>
      </c>
      <c r="K68" s="52">
        <f t="shared" si="3"/>
        <v>34855</v>
      </c>
      <c r="L68" s="52">
        <f t="shared" si="3"/>
        <v>34000</v>
      </c>
      <c r="M68" s="52">
        <f t="shared" si="3"/>
        <v>7073</v>
      </c>
      <c r="N68" s="52">
        <f t="shared" si="3"/>
        <v>28583</v>
      </c>
      <c r="O68" s="52">
        <f t="shared" si="3"/>
        <v>31757</v>
      </c>
      <c r="P68" s="52">
        <f t="shared" si="3"/>
        <v>36326</v>
      </c>
      <c r="Q68" s="52">
        <f t="shared" si="3"/>
        <v>30858</v>
      </c>
      <c r="R68" s="52">
        <f t="shared" ref="R68:V68" si="4">R40-R54</f>
        <v>42567</v>
      </c>
      <c r="S68" s="52">
        <f t="shared" si="4"/>
        <v>16472</v>
      </c>
      <c r="T68" s="52">
        <f t="shared" si="4"/>
        <v>52089</v>
      </c>
      <c r="U68" s="52">
        <f t="shared" si="4"/>
        <v>35770</v>
      </c>
      <c r="V68" s="52">
        <f t="shared" si="4"/>
        <v>33430</v>
      </c>
      <c r="W68" s="52">
        <f t="shared" ref="W68:Y68" si="5">W40-W54</f>
        <v>105062</v>
      </c>
      <c r="X68" s="52">
        <f t="shared" si="5"/>
        <v>106850</v>
      </c>
      <c r="Y68" s="52">
        <f t="shared" si="5"/>
        <v>23736</v>
      </c>
      <c r="DA68" s="63" t="s">
        <v>1431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606334</v>
      </c>
      <c r="D69" s="52">
        <f t="shared" si="6"/>
        <v>576424</v>
      </c>
      <c r="E69" s="52">
        <f t="shared" si="6"/>
        <v>646125</v>
      </c>
      <c r="F69" s="52">
        <f t="shared" si="6"/>
        <v>717376</v>
      </c>
      <c r="G69" s="52">
        <f t="shared" si="6"/>
        <v>223702</v>
      </c>
      <c r="H69" s="52">
        <f t="shared" si="6"/>
        <v>324273</v>
      </c>
      <c r="I69" s="52">
        <f t="shared" si="6"/>
        <v>93808</v>
      </c>
      <c r="J69" s="52">
        <f t="shared" si="6"/>
        <v>368520</v>
      </c>
      <c r="K69" s="52">
        <f t="shared" si="6"/>
        <v>109699</v>
      </c>
      <c r="L69" s="52">
        <f t="shared" si="6"/>
        <v>273495</v>
      </c>
      <c r="M69" s="52">
        <f t="shared" si="6"/>
        <v>255683</v>
      </c>
      <c r="N69" s="52">
        <f t="shared" si="6"/>
        <v>362372</v>
      </c>
      <c r="O69" s="52">
        <f t="shared" si="6"/>
        <v>224175</v>
      </c>
      <c r="P69" s="52">
        <f t="shared" si="6"/>
        <v>97244</v>
      </c>
      <c r="Q69" s="52">
        <f t="shared" si="6"/>
        <v>218937</v>
      </c>
      <c r="R69" s="52">
        <f t="shared" ref="R69:V69" si="7">R41-R55</f>
        <v>294407</v>
      </c>
      <c r="S69" s="52">
        <f t="shared" si="7"/>
        <v>299524</v>
      </c>
      <c r="T69" s="52">
        <f t="shared" si="7"/>
        <v>407437</v>
      </c>
      <c r="U69" s="52">
        <f t="shared" si="7"/>
        <v>281465</v>
      </c>
      <c r="V69" s="52">
        <f t="shared" si="7"/>
        <v>304220</v>
      </c>
      <c r="W69" s="52">
        <f t="shared" ref="W69:Y69" si="8">W41-W55</f>
        <v>126638</v>
      </c>
      <c r="X69" s="52">
        <f t="shared" si="8"/>
        <v>108858</v>
      </c>
      <c r="Y69" s="52">
        <f t="shared" si="8"/>
        <v>246581</v>
      </c>
      <c r="DA69" s="63" t="s">
        <v>1432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90408</v>
      </c>
      <c r="D70" s="52">
        <f t="shared" si="9"/>
        <v>24249</v>
      </c>
      <c r="E70" s="52">
        <f t="shared" si="9"/>
        <v>43874</v>
      </c>
      <c r="F70" s="52">
        <f t="shared" si="9"/>
        <v>47260</v>
      </c>
      <c r="G70" s="52">
        <f t="shared" si="9"/>
        <v>70237</v>
      </c>
      <c r="H70" s="52">
        <f t="shared" si="9"/>
        <v>82184</v>
      </c>
      <c r="I70" s="52">
        <f t="shared" si="9"/>
        <v>57960</v>
      </c>
      <c r="J70" s="52">
        <f t="shared" si="9"/>
        <v>240638</v>
      </c>
      <c r="K70" s="52">
        <f t="shared" si="9"/>
        <v>218913</v>
      </c>
      <c r="L70" s="52">
        <f t="shared" si="9"/>
        <v>169732</v>
      </c>
      <c r="M70" s="52">
        <f t="shared" si="9"/>
        <v>81613</v>
      </c>
      <c r="N70" s="52">
        <f t="shared" si="9"/>
        <v>138340</v>
      </c>
      <c r="O70" s="52">
        <f t="shared" si="9"/>
        <v>88523</v>
      </c>
      <c r="P70" s="52">
        <f t="shared" si="9"/>
        <v>66417</v>
      </c>
      <c r="Q70" s="52">
        <f t="shared" si="9"/>
        <v>113787</v>
      </c>
      <c r="R70" s="52">
        <f t="shared" ref="R70:V70" si="10">R42-R56</f>
        <v>161537</v>
      </c>
      <c r="S70" s="52">
        <f t="shared" si="10"/>
        <v>195675</v>
      </c>
      <c r="T70" s="52">
        <f t="shared" si="10"/>
        <v>341855</v>
      </c>
      <c r="U70" s="52">
        <f t="shared" si="10"/>
        <v>207727</v>
      </c>
      <c r="V70" s="52">
        <f t="shared" si="10"/>
        <v>293719</v>
      </c>
      <c r="W70" s="52">
        <f t="shared" ref="W70:Y70" si="11">W42-W56</f>
        <v>106011</v>
      </c>
      <c r="X70" s="52">
        <f t="shared" si="11"/>
        <v>253710</v>
      </c>
      <c r="Y70" s="52">
        <f t="shared" si="11"/>
        <v>330490</v>
      </c>
      <c r="DA70" s="63" t="s">
        <v>1433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175</v>
      </c>
      <c r="B72" s="52"/>
      <c r="C72" s="52">
        <v>5882819</v>
      </c>
      <c r="D72" s="52">
        <v>6057206</v>
      </c>
      <c r="E72" s="52">
        <v>6090896</v>
      </c>
      <c r="F72" s="52">
        <v>6174102</v>
      </c>
      <c r="G72" s="52">
        <v>6915916</v>
      </c>
      <c r="H72" s="52">
        <v>7187292</v>
      </c>
      <c r="I72" s="52">
        <v>4579263</v>
      </c>
      <c r="J72" s="52">
        <v>4584109</v>
      </c>
      <c r="K72" s="52">
        <v>6309223</v>
      </c>
      <c r="L72" s="52">
        <v>6521262</v>
      </c>
      <c r="M72" s="52">
        <v>6624571</v>
      </c>
      <c r="N72" s="52">
        <v>6473497</v>
      </c>
      <c r="O72" s="52">
        <v>6249941</v>
      </c>
      <c r="P72" s="52">
        <v>4610781</v>
      </c>
      <c r="Q72" s="52">
        <v>5421671</v>
      </c>
      <c r="R72" s="52">
        <v>6413798</v>
      </c>
      <c r="S72" s="52">
        <v>7050785</v>
      </c>
      <c r="T72" s="52">
        <v>6928219</v>
      </c>
      <c r="U72" s="52">
        <v>6819918</v>
      </c>
      <c r="V72" s="52">
        <v>6354389</v>
      </c>
      <c r="W72" s="52">
        <v>5827685</v>
      </c>
      <c r="X72" s="52">
        <v>5571141</v>
      </c>
      <c r="Y72" s="52">
        <v>5565386</v>
      </c>
      <c r="DA72" s="63" t="s">
        <v>1434</v>
      </c>
    </row>
    <row r="73" spans="1:105" ht="12" customHeight="1" x14ac:dyDescent="0.25">
      <c r="A73" s="115" t="s">
        <v>120</v>
      </c>
      <c r="B73" s="36"/>
      <c r="C73" s="36">
        <v>2959621</v>
      </c>
      <c r="D73" s="36">
        <v>2850484</v>
      </c>
      <c r="E73" s="36">
        <v>3090940</v>
      </c>
      <c r="F73" s="36">
        <v>3108782</v>
      </c>
      <c r="G73" s="36">
        <v>3047537</v>
      </c>
      <c r="H73" s="36">
        <v>3408681</v>
      </c>
      <c r="I73" s="36">
        <v>2341692</v>
      </c>
      <c r="J73" s="36">
        <v>2807763</v>
      </c>
      <c r="K73" s="36">
        <v>3130376</v>
      </c>
      <c r="L73" s="36">
        <v>3581470</v>
      </c>
      <c r="M73" s="36">
        <v>2844211</v>
      </c>
      <c r="N73" s="36">
        <v>3262461</v>
      </c>
      <c r="O73" s="36">
        <v>3032357</v>
      </c>
      <c r="P73" s="36">
        <v>2361598</v>
      </c>
      <c r="Q73" s="36">
        <v>3146985</v>
      </c>
      <c r="R73" s="36">
        <v>3581626</v>
      </c>
      <c r="S73" s="36">
        <v>3866858</v>
      </c>
      <c r="T73" s="36">
        <v>3830908</v>
      </c>
      <c r="U73" s="36">
        <v>3314981</v>
      </c>
      <c r="V73" s="36">
        <v>3434210</v>
      </c>
      <c r="W73" s="36">
        <v>3303356</v>
      </c>
      <c r="X73" s="36">
        <v>3256392</v>
      </c>
      <c r="Y73" s="36">
        <v>3114704</v>
      </c>
      <c r="DA73" s="60" t="s">
        <v>1435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1514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X78" s="128">
        <f>RES_hhdet_numvin!X63</f>
        <v>0</v>
      </c>
      <c r="Y78" s="128">
        <f>RES_hhdet_numvin!Y63</f>
        <v>0</v>
      </c>
      <c r="DA78" s="133"/>
    </row>
    <row r="79" spans="1:105" ht="12" customHeight="1" x14ac:dyDescent="0.25">
      <c r="A79" s="97" t="s">
        <v>202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0</v>
      </c>
      <c r="I79" s="52">
        <f>RES_hhdet_numvin!I64</f>
        <v>0</v>
      </c>
      <c r="J79" s="52">
        <f>RES_hhdet_numvin!J64</f>
        <v>1118302</v>
      </c>
      <c r="K79" s="52">
        <f>RES_hhdet_numvin!K64</f>
        <v>1985262</v>
      </c>
      <c r="L79" s="52">
        <f>RES_hhdet_numvin!L64</f>
        <v>2934386</v>
      </c>
      <c r="M79" s="52">
        <f>RES_hhdet_numvin!M64</f>
        <v>3403036</v>
      </c>
      <c r="N79" s="52">
        <f>RES_hhdet_numvin!N64</f>
        <v>4568036</v>
      </c>
      <c r="O79" s="52">
        <f>RES_hhdet_numvin!O64</f>
        <v>4451030</v>
      </c>
      <c r="P79" s="52">
        <f>RES_hhdet_numvin!P64</f>
        <v>2813337</v>
      </c>
      <c r="Q79" s="52">
        <f>RES_hhdet_numvin!Q64</f>
        <v>4505312</v>
      </c>
      <c r="R79" s="52">
        <f>RES_hhdet_numvin!R64</f>
        <v>6142429</v>
      </c>
      <c r="S79" s="52">
        <f>RES_hhdet_numvin!S64</f>
        <v>6885155</v>
      </c>
      <c r="T79" s="52">
        <f>RES_hhdet_numvin!T64</f>
        <v>6903960</v>
      </c>
      <c r="U79" s="52">
        <f>RES_hhdet_numvin!U64</f>
        <v>6524484</v>
      </c>
      <c r="V79" s="52">
        <f>RES_hhdet_numvin!V64</f>
        <v>6047835</v>
      </c>
      <c r="W79" s="52">
        <f>RES_hhdet_numvin!W64</f>
        <v>5022768</v>
      </c>
      <c r="X79" s="52">
        <f>RES_hhdet_numvin!X64</f>
        <v>4819529</v>
      </c>
      <c r="Y79" s="52">
        <f>RES_hhdet_numvin!Y64</f>
        <v>4075070</v>
      </c>
      <c r="DA79" s="63" t="s">
        <v>1515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X80" s="138">
        <f>RES_hhdet_numvin!X65</f>
        <v>0</v>
      </c>
      <c r="Y80" s="138">
        <f>RES_hhdet_numvin!Y65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X81" s="150">
        <f>RES_hhdet_numvin!X66</f>
        <v>0</v>
      </c>
      <c r="Y81" s="150">
        <f>RES_hhdet_numvin!Y66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0</v>
      </c>
      <c r="Q82" s="138">
        <f>RES_hhdet_numvin!Q67</f>
        <v>0</v>
      </c>
      <c r="R82" s="138">
        <f>RES_hhdet_numvin!R67</f>
        <v>573667</v>
      </c>
      <c r="S82" s="138">
        <f>RES_hhdet_numvin!S67</f>
        <v>1266008</v>
      </c>
      <c r="T82" s="138">
        <f>RES_hhdet_numvin!T67</f>
        <v>1943596</v>
      </c>
      <c r="U82" s="138">
        <f>RES_hhdet_numvin!U67</f>
        <v>2249089</v>
      </c>
      <c r="V82" s="138">
        <f>RES_hhdet_numvin!V67</f>
        <v>2456032</v>
      </c>
      <c r="W82" s="138">
        <f>RES_hhdet_numvin!W67</f>
        <v>2166566</v>
      </c>
      <c r="X82" s="138">
        <f>RES_hhdet_numvin!X67</f>
        <v>2160560</v>
      </c>
      <c r="Y82" s="138">
        <f>RES_hhdet_numvin!Y67</f>
        <v>2155497</v>
      </c>
      <c r="DA82" s="63" t="s">
        <v>1516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X83" s="150">
        <f>RES_hhdet_numvin!X68</f>
        <v>0</v>
      </c>
      <c r="Y83" s="150">
        <f>RES_hhdet_numvin!Y68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0</v>
      </c>
      <c r="I84" s="138">
        <f>RES_hhdet_numvin!I69</f>
        <v>0</v>
      </c>
      <c r="J84" s="138">
        <f>RES_hhdet_numvin!J69</f>
        <v>731683</v>
      </c>
      <c r="K84" s="138">
        <f>RES_hhdet_numvin!K69</f>
        <v>1725584</v>
      </c>
      <c r="L84" s="138">
        <f>RES_hhdet_numvin!L69</f>
        <v>2514294</v>
      </c>
      <c r="M84" s="138">
        <f>RES_hhdet_numvin!M69</f>
        <v>3077930</v>
      </c>
      <c r="N84" s="138">
        <f>RES_hhdet_numvin!N69</f>
        <v>4091959</v>
      </c>
      <c r="O84" s="138">
        <f>RES_hhdet_numvin!O69</f>
        <v>4335655</v>
      </c>
      <c r="P84" s="138">
        <f>RES_hhdet_numvin!P69</f>
        <v>2851906</v>
      </c>
      <c r="Q84" s="138">
        <f>RES_hhdet_numvin!Q69</f>
        <v>4177771</v>
      </c>
      <c r="R84" s="138">
        <f>RES_hhdet_numvin!R69</f>
        <v>5611152</v>
      </c>
      <c r="S84" s="138">
        <f>RES_hhdet_numvin!S69</f>
        <v>6419678</v>
      </c>
      <c r="T84" s="138">
        <f>RES_hhdet_numvin!T69</f>
        <v>6149546</v>
      </c>
      <c r="U84" s="138">
        <f>RES_hhdet_numvin!U69</f>
        <v>6154316</v>
      </c>
      <c r="V84" s="138">
        <f>RES_hhdet_numvin!V69</f>
        <v>5613481</v>
      </c>
      <c r="W84" s="138">
        <f>RES_hhdet_numvin!W69</f>
        <v>5588220</v>
      </c>
      <c r="X84" s="138">
        <f>RES_hhdet_numvin!X69</f>
        <v>4831124</v>
      </c>
      <c r="Y84" s="138">
        <f>RES_hhdet_numvin!Y69</f>
        <v>3727483</v>
      </c>
      <c r="DA84" s="63" t="s">
        <v>1517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5134</v>
      </c>
      <c r="K85" s="138">
        <f>RES_hhdet_numvin!K70</f>
        <v>14552</v>
      </c>
      <c r="L85" s="138">
        <f>RES_hhdet_numvin!L70</f>
        <v>19227</v>
      </c>
      <c r="M85" s="138">
        <f>RES_hhdet_numvin!M70</f>
        <v>5043</v>
      </c>
      <c r="N85" s="138">
        <f>RES_hhdet_numvin!N70</f>
        <v>25172</v>
      </c>
      <c r="O85" s="138">
        <f>RES_hhdet_numvin!O70</f>
        <v>29907</v>
      </c>
      <c r="P85" s="138">
        <f>RES_hhdet_numvin!P70</f>
        <v>49794</v>
      </c>
      <c r="Q85" s="138">
        <f>RES_hhdet_numvin!Q70</f>
        <v>50362</v>
      </c>
      <c r="R85" s="138">
        <f>RES_hhdet_numvin!R70</f>
        <v>63726</v>
      </c>
      <c r="S85" s="138">
        <f>RES_hhdet_numvin!S70</f>
        <v>23116</v>
      </c>
      <c r="T85" s="138">
        <f>RES_hhdet_numvin!T70</f>
        <v>73169</v>
      </c>
      <c r="U85" s="138">
        <f>RES_hhdet_numvin!U70</f>
        <v>51168</v>
      </c>
      <c r="V85" s="138">
        <f>RES_hhdet_numvin!V70</f>
        <v>47525</v>
      </c>
      <c r="W85" s="138">
        <f>RES_hhdet_numvin!W70</f>
        <v>138265</v>
      </c>
      <c r="X85" s="138">
        <f>RES_hhdet_numvin!X70</f>
        <v>172209</v>
      </c>
      <c r="Y85" s="138">
        <f>RES_hhdet_numvin!Y70</f>
        <v>43912</v>
      </c>
      <c r="DA85" s="63" t="s">
        <v>1518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X86" s="138">
        <f>RES_hhdet_numvin!X71</f>
        <v>0</v>
      </c>
      <c r="Y86" s="138">
        <f>RES_hhdet_numvin!Y71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X87" s="138">
        <f>RES_hhdet_numvin!X72</f>
        <v>0</v>
      </c>
      <c r="Y87" s="138">
        <f>RES_hhdet_numvin!Y72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26383</v>
      </c>
      <c r="S88" s="138">
        <f>RES_hhdet_numvin!S73</f>
        <v>146212</v>
      </c>
      <c r="T88" s="138">
        <f>RES_hhdet_numvin!T73</f>
        <v>297731</v>
      </c>
      <c r="U88" s="138">
        <f>RES_hhdet_numvin!U73</f>
        <v>305279</v>
      </c>
      <c r="V88" s="138">
        <f>RES_hhdet_numvin!V73</f>
        <v>406669</v>
      </c>
      <c r="W88" s="138">
        <f>RES_hhdet_numvin!W73</f>
        <v>178074</v>
      </c>
      <c r="X88" s="138">
        <f>RES_hhdet_numvin!X73</f>
        <v>148117</v>
      </c>
      <c r="Y88" s="138">
        <f>RES_hhdet_numvin!Y73</f>
        <v>371608</v>
      </c>
      <c r="DA88" s="63" t="s">
        <v>1519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36438</v>
      </c>
      <c r="S89" s="138">
        <f>RES_hhdet_numvin!S74</f>
        <v>83368</v>
      </c>
      <c r="T89" s="138">
        <f>RES_hhdet_numvin!T74</f>
        <v>187053</v>
      </c>
      <c r="U89" s="138">
        <f>RES_hhdet_numvin!U74</f>
        <v>246750</v>
      </c>
      <c r="V89" s="138">
        <f>RES_hhdet_numvin!V74</f>
        <v>384908</v>
      </c>
      <c r="W89" s="138">
        <f>RES_hhdet_numvin!W74</f>
        <v>140220</v>
      </c>
      <c r="X89" s="138">
        <f>RES_hhdet_numvin!X74</f>
        <v>355326</v>
      </c>
      <c r="Y89" s="138">
        <f>RES_hhdet_numvin!Y74</f>
        <v>471732</v>
      </c>
      <c r="DA89" s="63" t="s">
        <v>1520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X90" s="138">
        <f>RES_hhdet_numvin!X75</f>
        <v>0</v>
      </c>
      <c r="Y90" s="138">
        <f>RES_hhdet_numvin!Y75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X91" s="148">
        <f>RES_hhdet_numvin!X76</f>
        <v>0</v>
      </c>
      <c r="Y91" s="148">
        <f>RES_hhdet_numvin!Y76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X92" s="150">
        <f>RES_hhdet_numvin!X77</f>
        <v>0</v>
      </c>
      <c r="Y92" s="150">
        <f>RES_hhdet_numvin!Y77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0</v>
      </c>
      <c r="Q93" s="138">
        <f>RES_hhdet_numvin!Q78</f>
        <v>0</v>
      </c>
      <c r="R93" s="138">
        <f>RES_hhdet_numvin!R78</f>
        <v>2443685</v>
      </c>
      <c r="S93" s="138">
        <f>RES_hhdet_numvin!S78</f>
        <v>4527803</v>
      </c>
      <c r="T93" s="138">
        <f>RES_hhdet_numvin!T78</f>
        <v>5873499</v>
      </c>
      <c r="U93" s="138">
        <f>RES_hhdet_numvin!U78</f>
        <v>6825675</v>
      </c>
      <c r="V93" s="138">
        <f>RES_hhdet_numvin!V78</f>
        <v>6844988</v>
      </c>
      <c r="W93" s="138">
        <f>RES_hhdet_numvin!W78</f>
        <v>6419316</v>
      </c>
      <c r="X93" s="138">
        <f>RES_hhdet_numvin!X78</f>
        <v>6575200</v>
      </c>
      <c r="Y93" s="138">
        <f>RES_hhdet_numvin!Y78</f>
        <v>6552720</v>
      </c>
      <c r="DA93" s="63" t="s">
        <v>1521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1423523</v>
      </c>
      <c r="S94" s="39">
        <f>RES_hhdet_numvin!S79</f>
        <v>2553667</v>
      </c>
      <c r="T94" s="39">
        <f>RES_hhdet_numvin!T79</f>
        <v>3590506</v>
      </c>
      <c r="U94" s="39">
        <f>RES_hhdet_numvin!U79</f>
        <v>3495668</v>
      </c>
      <c r="V94" s="39">
        <f>RES_hhdet_numvin!V79</f>
        <v>3858210</v>
      </c>
      <c r="W94" s="39">
        <f>RES_hhdet_numvin!W79</f>
        <v>3807905</v>
      </c>
      <c r="X94" s="39">
        <f>RES_hhdet_numvin!X79</f>
        <v>3810911</v>
      </c>
      <c r="Y94" s="39">
        <f>RES_hhdet_numvin!Y79</f>
        <v>3596655</v>
      </c>
      <c r="DA94" s="60" t="s">
        <v>1522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83047.533398026237</v>
      </c>
      <c r="C98" s="117">
        <f t="shared" si="12"/>
        <v>87543.384264366934</v>
      </c>
      <c r="D98" s="117">
        <f t="shared" si="12"/>
        <v>87235.81071065797</v>
      </c>
      <c r="E98" s="117">
        <f t="shared" si="12"/>
        <v>91526.845127856941</v>
      </c>
      <c r="F98" s="117">
        <f t="shared" si="12"/>
        <v>92277.474427431924</v>
      </c>
      <c r="G98" s="117">
        <f t="shared" si="12"/>
        <v>92327.609130281809</v>
      </c>
      <c r="H98" s="117">
        <f t="shared" si="12"/>
        <v>90485.063292171428</v>
      </c>
      <c r="I98" s="117">
        <f t="shared" si="12"/>
        <v>83086.537848604246</v>
      </c>
      <c r="J98" s="117">
        <f t="shared" si="12"/>
        <v>87124.782289383555</v>
      </c>
      <c r="K98" s="117">
        <f t="shared" si="12"/>
        <v>87976.159590914773</v>
      </c>
      <c r="L98" s="117">
        <f t="shared" si="12"/>
        <v>95570.574393920135</v>
      </c>
      <c r="M98" s="117">
        <f t="shared" si="12"/>
        <v>83841.092996237843</v>
      </c>
      <c r="N98" s="117">
        <f t="shared" si="12"/>
        <v>88313.539758041792</v>
      </c>
      <c r="O98" s="117">
        <f t="shared" si="12"/>
        <v>89684.687334304588</v>
      </c>
      <c r="P98" s="117">
        <f t="shared" si="12"/>
        <v>73829.416225673369</v>
      </c>
      <c r="Q98" s="117">
        <f t="shared" si="12"/>
        <v>79988.107569819709</v>
      </c>
      <c r="R98" s="117">
        <f t="shared" ref="R98:V98" si="13">R99+R102+R104+R113</f>
        <v>85030.371762399751</v>
      </c>
      <c r="S98" s="117">
        <f t="shared" si="13"/>
        <v>84964.13664176171</v>
      </c>
      <c r="T98" s="117">
        <f t="shared" si="13"/>
        <v>83930.399693470026</v>
      </c>
      <c r="U98" s="117">
        <f t="shared" si="13"/>
        <v>83092.047361530465</v>
      </c>
      <c r="V98" s="117">
        <f t="shared" si="13"/>
        <v>82510.826271657061</v>
      </c>
      <c r="W98" s="117">
        <f t="shared" ref="W98:Y98" si="14">W99+W102+W104+W113</f>
        <v>91587.14840830215</v>
      </c>
      <c r="X98" s="117">
        <f t="shared" si="14"/>
        <v>78104.540117032011</v>
      </c>
      <c r="Y98" s="117">
        <f t="shared" si="14"/>
        <v>70966.67449562496</v>
      </c>
      <c r="DA98" s="129" t="s">
        <v>1628</v>
      </c>
    </row>
    <row r="99" spans="1:105" ht="12" customHeight="1" x14ac:dyDescent="0.25">
      <c r="A99" s="121" t="s">
        <v>57</v>
      </c>
      <c r="B99" s="122">
        <f t="shared" ref="B99:Q99" si="15">SUM(B100:B101)</f>
        <v>68546.278966867962</v>
      </c>
      <c r="C99" s="122">
        <f t="shared" si="15"/>
        <v>72619.51784113051</v>
      </c>
      <c r="D99" s="122">
        <f t="shared" si="15"/>
        <v>71620.096466086063</v>
      </c>
      <c r="E99" s="122">
        <f t="shared" si="15"/>
        <v>75215.292821669835</v>
      </c>
      <c r="F99" s="122">
        <f t="shared" si="15"/>
        <v>76123.063826625512</v>
      </c>
      <c r="G99" s="122">
        <f t="shared" si="15"/>
        <v>75953.487134987474</v>
      </c>
      <c r="H99" s="122">
        <f t="shared" si="15"/>
        <v>74143.765121206452</v>
      </c>
      <c r="I99" s="122">
        <f t="shared" si="15"/>
        <v>67228.510063733149</v>
      </c>
      <c r="J99" s="122">
        <f t="shared" si="15"/>
        <v>71753.220113696763</v>
      </c>
      <c r="K99" s="122">
        <f t="shared" si="15"/>
        <v>72469.944370531564</v>
      </c>
      <c r="L99" s="122">
        <f t="shared" si="15"/>
        <v>79197.635599602057</v>
      </c>
      <c r="M99" s="122">
        <f t="shared" si="15"/>
        <v>68106.249074632564</v>
      </c>
      <c r="N99" s="122">
        <f t="shared" si="15"/>
        <v>72653.254836696782</v>
      </c>
      <c r="O99" s="122">
        <f t="shared" si="15"/>
        <v>74512.106085629523</v>
      </c>
      <c r="P99" s="122">
        <f t="shared" si="15"/>
        <v>59285.816676379574</v>
      </c>
      <c r="Q99" s="122">
        <f t="shared" si="15"/>
        <v>64952.117305441381</v>
      </c>
      <c r="R99" s="122">
        <f t="shared" ref="R99:V99" si="16">SUM(R100:R101)</f>
        <v>69354.16494913277</v>
      </c>
      <c r="S99" s="122">
        <f t="shared" si="16"/>
        <v>68711.735200909112</v>
      </c>
      <c r="T99" s="122">
        <f t="shared" si="16"/>
        <v>67351.804313316519</v>
      </c>
      <c r="U99" s="122">
        <f t="shared" si="16"/>
        <v>66698.600866925117</v>
      </c>
      <c r="V99" s="122">
        <f t="shared" si="16"/>
        <v>66128.736327559411</v>
      </c>
      <c r="W99" s="122">
        <f t="shared" ref="W99:Y99" si="17">SUM(W100:W101)</f>
        <v>74933.690470999689</v>
      </c>
      <c r="X99" s="122">
        <f t="shared" si="17"/>
        <v>63583.150962123611</v>
      </c>
      <c r="Y99" s="122">
        <f t="shared" si="17"/>
        <v>57950.625326565758</v>
      </c>
      <c r="DA99" s="130" t="s">
        <v>1629</v>
      </c>
    </row>
    <row r="100" spans="1:105" ht="12" customHeight="1" x14ac:dyDescent="0.25">
      <c r="A100" s="97" t="s">
        <v>213</v>
      </c>
      <c r="B100" s="98">
        <v>67710.525065401598</v>
      </c>
      <c r="C100" s="98">
        <v>71738.21370107423</v>
      </c>
      <c r="D100" s="98">
        <v>70760.197927131536</v>
      </c>
      <c r="E100" s="98">
        <v>74343.417770981672</v>
      </c>
      <c r="F100" s="98">
        <v>75228.698295763665</v>
      </c>
      <c r="G100" s="98">
        <v>75067.966124335624</v>
      </c>
      <c r="H100" s="98">
        <v>73294.350460809466</v>
      </c>
      <c r="I100" s="98">
        <v>66464.016580426032</v>
      </c>
      <c r="J100" s="98">
        <v>70939.114031403529</v>
      </c>
      <c r="K100" s="98">
        <v>71651.039245260647</v>
      </c>
      <c r="L100" s="98">
        <v>78290.86955091478</v>
      </c>
      <c r="M100" s="98">
        <v>67333.060116903071</v>
      </c>
      <c r="N100" s="98">
        <v>71826.542963577944</v>
      </c>
      <c r="O100" s="98">
        <v>73633.278531056247</v>
      </c>
      <c r="P100" s="98">
        <v>58588.10958375239</v>
      </c>
      <c r="Q100" s="98">
        <v>64191.865406703713</v>
      </c>
      <c r="R100" s="98">
        <v>68525.292715060132</v>
      </c>
      <c r="S100" s="98">
        <v>67879.564252764278</v>
      </c>
      <c r="T100" s="98">
        <v>66520.283696438986</v>
      </c>
      <c r="U100" s="98">
        <v>65859.823030688247</v>
      </c>
      <c r="V100" s="98">
        <v>65286.606503046467</v>
      </c>
      <c r="W100" s="98">
        <v>73910.094677232555</v>
      </c>
      <c r="X100" s="98">
        <v>62697.288763469711</v>
      </c>
      <c r="Y100" s="98">
        <v>57149.353621123875</v>
      </c>
      <c r="DA100" s="63" t="s">
        <v>1630</v>
      </c>
    </row>
    <row r="101" spans="1:105" ht="12" customHeight="1" x14ac:dyDescent="0.25">
      <c r="A101" s="97" t="s">
        <v>53</v>
      </c>
      <c r="B101" s="98">
        <v>835.75390146636175</v>
      </c>
      <c r="C101" s="98">
        <v>881.30414005628359</v>
      </c>
      <c r="D101" s="98">
        <v>859.89853895453041</v>
      </c>
      <c r="E101" s="98">
        <v>871.87505068816654</v>
      </c>
      <c r="F101" s="98">
        <v>894.36553086184631</v>
      </c>
      <c r="G101" s="98">
        <v>885.52101065185661</v>
      </c>
      <c r="H101" s="98">
        <v>849.41466039698321</v>
      </c>
      <c r="I101" s="98">
        <v>764.49348330712212</v>
      </c>
      <c r="J101" s="98">
        <v>814.10608229323657</v>
      </c>
      <c r="K101" s="98">
        <v>818.90512527092278</v>
      </c>
      <c r="L101" s="98">
        <v>906.76604868727418</v>
      </c>
      <c r="M101" s="98">
        <v>773.18895772948849</v>
      </c>
      <c r="N101" s="98">
        <v>826.71187311883671</v>
      </c>
      <c r="O101" s="98">
        <v>878.82755457326891</v>
      </c>
      <c r="P101" s="98">
        <v>697.70709262718481</v>
      </c>
      <c r="Q101" s="98">
        <v>760.2518987376651</v>
      </c>
      <c r="R101" s="98">
        <v>828.87223407263195</v>
      </c>
      <c r="S101" s="98">
        <v>832.17094814483062</v>
      </c>
      <c r="T101" s="98">
        <v>831.52061687753576</v>
      </c>
      <c r="U101" s="98">
        <v>838.77783623687367</v>
      </c>
      <c r="V101" s="98">
        <v>842.12982451294101</v>
      </c>
      <c r="W101" s="98">
        <v>1023.5957937671354</v>
      </c>
      <c r="X101" s="98">
        <v>885.86219865390319</v>
      </c>
      <c r="Y101" s="98">
        <v>801.27170544188129</v>
      </c>
      <c r="DA101" s="63" t="s">
        <v>1631</v>
      </c>
    </row>
    <row r="102" spans="1:105" ht="12" customHeight="1" x14ac:dyDescent="0.25">
      <c r="A102" s="121" t="s">
        <v>92</v>
      </c>
      <c r="B102" s="122">
        <f t="shared" ref="B102:Y102" si="18">B103</f>
        <v>86.627916297806905</v>
      </c>
      <c r="C102" s="122">
        <f t="shared" si="18"/>
        <v>103.239788953077</v>
      </c>
      <c r="D102" s="122">
        <f t="shared" si="18"/>
        <v>92.534846707727453</v>
      </c>
      <c r="E102" s="122">
        <f t="shared" si="18"/>
        <v>265.42427322290365</v>
      </c>
      <c r="F102" s="122">
        <f t="shared" si="18"/>
        <v>128.72627066049634</v>
      </c>
      <c r="G102" s="122">
        <f t="shared" si="18"/>
        <v>155.02885384596058</v>
      </c>
      <c r="H102" s="122">
        <f t="shared" si="18"/>
        <v>212.03251363008835</v>
      </c>
      <c r="I102" s="122">
        <f t="shared" si="18"/>
        <v>172.49165061745583</v>
      </c>
      <c r="J102" s="122">
        <f t="shared" si="18"/>
        <v>204.97787216717546</v>
      </c>
      <c r="K102" s="122">
        <f t="shared" si="18"/>
        <v>240.03280722953448</v>
      </c>
      <c r="L102" s="122">
        <f t="shared" si="18"/>
        <v>232.15649598426711</v>
      </c>
      <c r="M102" s="122">
        <f t="shared" si="18"/>
        <v>242.99929064903068</v>
      </c>
      <c r="N102" s="122">
        <f t="shared" si="18"/>
        <v>319.34735368294884</v>
      </c>
      <c r="O102" s="122">
        <f t="shared" si="18"/>
        <v>236.87306439645073</v>
      </c>
      <c r="P102" s="122">
        <f t="shared" si="18"/>
        <v>197.10741810585469</v>
      </c>
      <c r="Q102" s="122">
        <f t="shared" si="18"/>
        <v>309.32990609237464</v>
      </c>
      <c r="R102" s="122">
        <f t="shared" si="18"/>
        <v>270.78134656015834</v>
      </c>
      <c r="S102" s="122">
        <f t="shared" si="18"/>
        <v>343.13722171794416</v>
      </c>
      <c r="T102" s="122">
        <f t="shared" si="18"/>
        <v>308.34273622149857</v>
      </c>
      <c r="U102" s="122">
        <f t="shared" si="18"/>
        <v>362.02042107592069</v>
      </c>
      <c r="V102" s="122">
        <f t="shared" si="18"/>
        <v>341.01238151020243</v>
      </c>
      <c r="W102" s="122">
        <f t="shared" si="18"/>
        <v>361.71167802268997</v>
      </c>
      <c r="X102" s="122">
        <f t="shared" si="18"/>
        <v>398.41455931813476</v>
      </c>
      <c r="Y102" s="122">
        <f t="shared" si="18"/>
        <v>365.74152658590901</v>
      </c>
      <c r="DA102" s="130" t="s">
        <v>1632</v>
      </c>
    </row>
    <row r="103" spans="1:105" ht="12" customHeight="1" x14ac:dyDescent="0.25">
      <c r="A103" s="97" t="s">
        <v>53</v>
      </c>
      <c r="B103" s="98">
        <v>86.627916297806905</v>
      </c>
      <c r="C103" s="98">
        <v>103.239788953077</v>
      </c>
      <c r="D103" s="98">
        <v>92.534846707727453</v>
      </c>
      <c r="E103" s="98">
        <v>265.42427322290365</v>
      </c>
      <c r="F103" s="98">
        <v>128.72627066049634</v>
      </c>
      <c r="G103" s="98">
        <v>155.02885384596058</v>
      </c>
      <c r="H103" s="98">
        <v>212.03251363008835</v>
      </c>
      <c r="I103" s="98">
        <v>172.49165061745583</v>
      </c>
      <c r="J103" s="98">
        <v>204.97787216717546</v>
      </c>
      <c r="K103" s="98">
        <v>240.03280722953448</v>
      </c>
      <c r="L103" s="98">
        <v>232.15649598426711</v>
      </c>
      <c r="M103" s="98">
        <v>242.99929064903068</v>
      </c>
      <c r="N103" s="98">
        <v>319.34735368294884</v>
      </c>
      <c r="O103" s="98">
        <v>236.87306439645073</v>
      </c>
      <c r="P103" s="98">
        <v>197.10741810585469</v>
      </c>
      <c r="Q103" s="98">
        <v>309.32990609237464</v>
      </c>
      <c r="R103" s="98">
        <v>270.78134656015834</v>
      </c>
      <c r="S103" s="98">
        <v>343.13722171794416</v>
      </c>
      <c r="T103" s="98">
        <v>308.34273622149857</v>
      </c>
      <c r="U103" s="98">
        <v>362.02042107592069</v>
      </c>
      <c r="V103" s="98">
        <v>341.01238151020243</v>
      </c>
      <c r="W103" s="98">
        <v>361.71167802268997</v>
      </c>
      <c r="X103" s="98">
        <v>398.41455931813476</v>
      </c>
      <c r="Y103" s="98">
        <v>365.74152658590901</v>
      </c>
      <c r="DA103" s="63" t="s">
        <v>1633</v>
      </c>
    </row>
    <row r="104" spans="1:105" ht="12" customHeight="1" x14ac:dyDescent="0.25">
      <c r="A104" s="121" t="s">
        <v>55</v>
      </c>
      <c r="B104" s="122">
        <v>10373.147553767254</v>
      </c>
      <c r="C104" s="122">
        <v>10652.198855685227</v>
      </c>
      <c r="D104" s="122">
        <v>11143.276946612632</v>
      </c>
      <c r="E104" s="122">
        <v>11494.789035967035</v>
      </c>
      <c r="F104" s="122">
        <v>11471.03780857484</v>
      </c>
      <c r="G104" s="122">
        <v>11516.298562103233</v>
      </c>
      <c r="H104" s="122">
        <v>11423.174560451926</v>
      </c>
      <c r="I104" s="122">
        <v>11238.058162458217</v>
      </c>
      <c r="J104" s="122">
        <v>10897.495468956662</v>
      </c>
      <c r="K104" s="122">
        <v>11041.438905941379</v>
      </c>
      <c r="L104" s="122">
        <v>11648.014987976219</v>
      </c>
      <c r="M104" s="122">
        <v>11141.882700945938</v>
      </c>
      <c r="N104" s="122">
        <v>11183.075049645269</v>
      </c>
      <c r="O104" s="122">
        <v>10830.57332513037</v>
      </c>
      <c r="P104" s="122">
        <v>10434.846713226618</v>
      </c>
      <c r="Q104" s="122">
        <v>10694.059916639644</v>
      </c>
      <c r="R104" s="122">
        <v>11236.36322231138</v>
      </c>
      <c r="S104" s="122">
        <v>11416.170140609778</v>
      </c>
      <c r="T104" s="122">
        <v>11768.921330805582</v>
      </c>
      <c r="U104" s="122">
        <v>11482.014357141201</v>
      </c>
      <c r="V104" s="122">
        <v>11326.543274827325</v>
      </c>
      <c r="W104" s="122">
        <v>11559.130681082073</v>
      </c>
      <c r="X104" s="122">
        <v>9683.0415328722302</v>
      </c>
      <c r="Y104" s="122">
        <v>8658.781830563008</v>
      </c>
      <c r="DA104" s="130" t="s">
        <v>1634</v>
      </c>
    </row>
    <row r="105" spans="1:105" ht="12" customHeight="1" x14ac:dyDescent="0.25">
      <c r="A105" s="97" t="s">
        <v>134</v>
      </c>
      <c r="B105" s="98">
        <v>9618.9732999696444</v>
      </c>
      <c r="C105" s="98">
        <v>9868.0078812580377</v>
      </c>
      <c r="D105" s="98">
        <v>10336.561456012529</v>
      </c>
      <c r="E105" s="98">
        <v>10633.217701801108</v>
      </c>
      <c r="F105" s="98">
        <v>10528.345839563211</v>
      </c>
      <c r="G105" s="98">
        <v>10693.440094713595</v>
      </c>
      <c r="H105" s="98">
        <v>10673.827473518326</v>
      </c>
      <c r="I105" s="98">
        <v>10687.630613514384</v>
      </c>
      <c r="J105" s="98">
        <v>10275.377036361331</v>
      </c>
      <c r="K105" s="98">
        <v>10431.9808325904</v>
      </c>
      <c r="L105" s="98">
        <v>11036.609546514159</v>
      </c>
      <c r="M105" s="98">
        <v>10542.766536597264</v>
      </c>
      <c r="N105" s="98">
        <v>10607.950476258386</v>
      </c>
      <c r="O105" s="98">
        <v>10307.792655726766</v>
      </c>
      <c r="P105" s="98">
        <v>9991.0660202972049</v>
      </c>
      <c r="Q105" s="98">
        <v>10217.599717361136</v>
      </c>
      <c r="R105" s="98">
        <v>10697.624351748427</v>
      </c>
      <c r="S105" s="98">
        <v>10818.567400416428</v>
      </c>
      <c r="T105" s="98">
        <v>11094.23372318339</v>
      </c>
      <c r="U105" s="98">
        <v>10777.659596784237</v>
      </c>
      <c r="V105" s="98">
        <v>10571.42336851626</v>
      </c>
      <c r="W105" s="98">
        <v>10899.115986134853</v>
      </c>
      <c r="X105" s="98">
        <v>9088.4562391447562</v>
      </c>
      <c r="Y105" s="98">
        <v>8062.5538349443514</v>
      </c>
      <c r="DA105" s="63" t="s">
        <v>1635</v>
      </c>
    </row>
    <row r="106" spans="1:105" ht="12" customHeight="1" x14ac:dyDescent="0.25">
      <c r="A106" s="97" t="s">
        <v>133</v>
      </c>
      <c r="B106" s="98">
        <v>9.0058463295498967</v>
      </c>
      <c r="C106" s="98">
        <v>11.131027400917924</v>
      </c>
      <c r="D106" s="98">
        <v>12.909048474234739</v>
      </c>
      <c r="E106" s="98">
        <v>16.618622683127278</v>
      </c>
      <c r="F106" s="98">
        <v>17.554344601756664</v>
      </c>
      <c r="G106" s="98">
        <v>20.092337751266481</v>
      </c>
      <c r="H106" s="98">
        <v>22.245748456728542</v>
      </c>
      <c r="I106" s="98">
        <v>25.937673698243092</v>
      </c>
      <c r="J106" s="98">
        <v>28.484025362740869</v>
      </c>
      <c r="K106" s="98">
        <v>34.735296907586338</v>
      </c>
      <c r="L106" s="98">
        <v>41.366030400513026</v>
      </c>
      <c r="M106" s="98">
        <v>38.253297482511194</v>
      </c>
      <c r="N106" s="98">
        <v>42.50947104206638</v>
      </c>
      <c r="O106" s="98">
        <v>45.645702254393242</v>
      </c>
      <c r="P106" s="98">
        <v>51.053303965827304</v>
      </c>
      <c r="Q106" s="98">
        <v>56.023870656316227</v>
      </c>
      <c r="R106" s="98">
        <v>64.586162286176474</v>
      </c>
      <c r="S106" s="98">
        <v>64.892498939045112</v>
      </c>
      <c r="T106" s="98">
        <v>75.831289403061604</v>
      </c>
      <c r="U106" s="98">
        <v>76.563635589634174</v>
      </c>
      <c r="V106" s="98">
        <v>76.124139814626162</v>
      </c>
      <c r="W106" s="98">
        <v>95.449503680371933</v>
      </c>
      <c r="X106" s="98">
        <v>92.136532818036557</v>
      </c>
      <c r="Y106" s="98">
        <v>84.104583560853712</v>
      </c>
      <c r="DA106" s="63" t="s">
        <v>1636</v>
      </c>
    </row>
    <row r="107" spans="1:105" ht="12" customHeight="1" x14ac:dyDescent="0.25">
      <c r="A107" s="100" t="s">
        <v>213</v>
      </c>
      <c r="B107" s="101">
        <v>5.0105761572376606</v>
      </c>
      <c r="C107" s="101">
        <v>5.9286233163854813</v>
      </c>
      <c r="D107" s="101">
        <v>6.9106567670811163</v>
      </c>
      <c r="E107" s="101">
        <v>8.6841558143300119</v>
      </c>
      <c r="F107" s="101">
        <v>9.4838394967218953</v>
      </c>
      <c r="G107" s="101">
        <v>10.645937278609617</v>
      </c>
      <c r="H107" s="101">
        <v>11.486789816783133</v>
      </c>
      <c r="I107" s="101">
        <v>14.183921270303934</v>
      </c>
      <c r="J107" s="101">
        <v>14.32094149413202</v>
      </c>
      <c r="K107" s="101">
        <v>17.356106959025503</v>
      </c>
      <c r="L107" s="101">
        <v>19.725459455908247</v>
      </c>
      <c r="M107" s="101">
        <v>18.450216065916777</v>
      </c>
      <c r="N107" s="101">
        <v>19.967497505199507</v>
      </c>
      <c r="O107" s="101">
        <v>21.885451822618762</v>
      </c>
      <c r="P107" s="101">
        <v>23.444382525140625</v>
      </c>
      <c r="Q107" s="101">
        <v>24.327514263956203</v>
      </c>
      <c r="R107" s="101">
        <v>28.192100954432021</v>
      </c>
      <c r="S107" s="101">
        <v>29.348505175486569</v>
      </c>
      <c r="T107" s="101">
        <v>32.669669919307523</v>
      </c>
      <c r="U107" s="101">
        <v>33.225792975480751</v>
      </c>
      <c r="V107" s="101">
        <v>30.531614498850018</v>
      </c>
      <c r="W107" s="101">
        <v>41.588150895578259</v>
      </c>
      <c r="X107" s="101">
        <v>34.757822360628261</v>
      </c>
      <c r="Y107" s="101">
        <v>30.20010594816932</v>
      </c>
      <c r="DA107" s="131" t="s">
        <v>1637</v>
      </c>
    </row>
    <row r="108" spans="1:105" ht="12" customHeight="1" x14ac:dyDescent="0.25">
      <c r="A108" s="103" t="s">
        <v>52</v>
      </c>
      <c r="B108" s="104">
        <v>3.9952701723122339</v>
      </c>
      <c r="C108" s="104">
        <v>5.2024040845324437</v>
      </c>
      <c r="D108" s="104">
        <v>5.9983917071536244</v>
      </c>
      <c r="E108" s="104">
        <v>7.9344668687972737</v>
      </c>
      <c r="F108" s="104">
        <v>8.0705051050347709</v>
      </c>
      <c r="G108" s="104">
        <v>9.4464004726568618</v>
      </c>
      <c r="H108" s="104">
        <v>10.758958639945417</v>
      </c>
      <c r="I108" s="104">
        <v>11.753752427939157</v>
      </c>
      <c r="J108" s="104">
        <v>14.163083868608849</v>
      </c>
      <c r="K108" s="104">
        <v>17.379189948560825</v>
      </c>
      <c r="L108" s="104">
        <v>21.640570944604775</v>
      </c>
      <c r="M108" s="104">
        <v>19.803081416594416</v>
      </c>
      <c r="N108" s="104">
        <v>22.541973536866877</v>
      </c>
      <c r="O108" s="104">
        <v>23.760250431774477</v>
      </c>
      <c r="P108" s="104">
        <v>27.608921440686668</v>
      </c>
      <c r="Q108" s="104">
        <v>31.696356392360009</v>
      </c>
      <c r="R108" s="104">
        <v>36.394061331744439</v>
      </c>
      <c r="S108" s="104">
        <v>35.543993763558518</v>
      </c>
      <c r="T108" s="104">
        <v>43.161619483754045</v>
      </c>
      <c r="U108" s="104">
        <v>43.337842614153409</v>
      </c>
      <c r="V108" s="104">
        <v>45.592525315776143</v>
      </c>
      <c r="W108" s="104">
        <v>53.861352784793645</v>
      </c>
      <c r="X108" s="104">
        <v>57.378710457408289</v>
      </c>
      <c r="Y108" s="104">
        <v>53.904477612684403</v>
      </c>
      <c r="DA108" s="132" t="s">
        <v>1638</v>
      </c>
    </row>
    <row r="109" spans="1:105" ht="12" customHeight="1" x14ac:dyDescent="0.25">
      <c r="A109" s="106" t="s">
        <v>122</v>
      </c>
      <c r="B109" s="101">
        <v>709.98921066051412</v>
      </c>
      <c r="C109" s="101">
        <v>724.28127889115603</v>
      </c>
      <c r="D109" s="101">
        <v>746.12714524931016</v>
      </c>
      <c r="E109" s="101">
        <v>793.69592007317738</v>
      </c>
      <c r="F109" s="101">
        <v>867.61586449858771</v>
      </c>
      <c r="G109" s="101">
        <v>739.46814337357364</v>
      </c>
      <c r="H109" s="101">
        <v>655.3755841746954</v>
      </c>
      <c r="I109" s="101">
        <v>465.37695717380461</v>
      </c>
      <c r="J109" s="101">
        <v>487.75006580774203</v>
      </c>
      <c r="K109" s="101">
        <v>422.24209855352615</v>
      </c>
      <c r="L109" s="101">
        <v>389.53973667277643</v>
      </c>
      <c r="M109" s="101">
        <v>371.35961134831393</v>
      </c>
      <c r="N109" s="101">
        <v>343.46820086651297</v>
      </c>
      <c r="O109" s="101">
        <v>321.61906958839671</v>
      </c>
      <c r="P109" s="101">
        <v>277.56700089200416</v>
      </c>
      <c r="Q109" s="101">
        <v>302.99208050371453</v>
      </c>
      <c r="R109" s="101">
        <v>336.79577606341957</v>
      </c>
      <c r="S109" s="101">
        <v>372.6893996361311</v>
      </c>
      <c r="T109" s="101">
        <v>397.60552295306246</v>
      </c>
      <c r="U109" s="101">
        <v>405.87825889129653</v>
      </c>
      <c r="V109" s="101">
        <v>424.48151160999004</v>
      </c>
      <c r="W109" s="101">
        <v>356.42995794963099</v>
      </c>
      <c r="X109" s="101">
        <v>279.25959637952587</v>
      </c>
      <c r="Y109" s="101">
        <v>270.35623369290238</v>
      </c>
      <c r="DA109" s="131" t="s">
        <v>1639</v>
      </c>
    </row>
    <row r="110" spans="1:105" ht="12" customHeight="1" x14ac:dyDescent="0.25">
      <c r="A110" s="107" t="s">
        <v>121</v>
      </c>
      <c r="B110" s="104">
        <v>35.179196807547477</v>
      </c>
      <c r="C110" s="104">
        <v>48.778668135114799</v>
      </c>
      <c r="D110" s="104">
        <v>47.679296876563129</v>
      </c>
      <c r="E110" s="104">
        <v>51.256791409619794</v>
      </c>
      <c r="F110" s="104">
        <v>57.521759911285443</v>
      </c>
      <c r="G110" s="104">
        <v>63.29798626480283</v>
      </c>
      <c r="H110" s="104">
        <v>71.725754302175559</v>
      </c>
      <c r="I110" s="104">
        <v>59.112918071786254</v>
      </c>
      <c r="J110" s="104">
        <v>105.88434142484691</v>
      </c>
      <c r="K110" s="104">
        <v>152.48067788986796</v>
      </c>
      <c r="L110" s="104">
        <v>180.49967438877209</v>
      </c>
      <c r="M110" s="104">
        <v>189.50325551785201</v>
      </c>
      <c r="N110" s="104">
        <v>189.14690147830703</v>
      </c>
      <c r="O110" s="104">
        <v>155.51589756081086</v>
      </c>
      <c r="P110" s="104">
        <v>115.16038807158438</v>
      </c>
      <c r="Q110" s="104">
        <v>117.44424811847936</v>
      </c>
      <c r="R110" s="104">
        <v>137.35693221335609</v>
      </c>
      <c r="S110" s="104">
        <v>160.02084161817606</v>
      </c>
      <c r="T110" s="104">
        <v>201.25079526606794</v>
      </c>
      <c r="U110" s="104">
        <v>221.91286587603369</v>
      </c>
      <c r="V110" s="104">
        <v>254.51425488645569</v>
      </c>
      <c r="W110" s="104">
        <v>208.13523331722044</v>
      </c>
      <c r="X110" s="104">
        <v>223.18916452990936</v>
      </c>
      <c r="Y110" s="104">
        <v>241.76717836490266</v>
      </c>
      <c r="DA110" s="132" t="s">
        <v>1640</v>
      </c>
    </row>
    <row r="111" spans="1:105" ht="12" customHeight="1" x14ac:dyDescent="0.25">
      <c r="A111" s="108" t="s">
        <v>53</v>
      </c>
      <c r="B111" s="98">
        <v>16.188550169302548</v>
      </c>
      <c r="C111" s="98">
        <v>21.857396505776201</v>
      </c>
      <c r="D111" s="98">
        <v>21.587115548846597</v>
      </c>
      <c r="E111" s="98">
        <v>22.161890993444548</v>
      </c>
      <c r="F111" s="98">
        <v>24.892886868047199</v>
      </c>
      <c r="G111" s="98">
        <v>27.550168594945486</v>
      </c>
      <c r="H111" s="98">
        <v>28.918685238343382</v>
      </c>
      <c r="I111" s="98">
        <v>23.082221922908641</v>
      </c>
      <c r="J111" s="98">
        <v>42.904482420493217</v>
      </c>
      <c r="K111" s="98">
        <v>65.298637553269401</v>
      </c>
      <c r="L111" s="98">
        <v>76.907044852512129</v>
      </c>
      <c r="M111" s="98">
        <v>83.096913758323353</v>
      </c>
      <c r="N111" s="98">
        <v>80.869720257603674</v>
      </c>
      <c r="O111" s="98">
        <v>64.037914463411411</v>
      </c>
      <c r="P111" s="98">
        <v>41.387348867996984</v>
      </c>
      <c r="Q111" s="98">
        <v>38.290799923084172</v>
      </c>
      <c r="R111" s="98">
        <v>45.611098257424764</v>
      </c>
      <c r="S111" s="98">
        <v>56.214625164001966</v>
      </c>
      <c r="T111" s="98">
        <v>69.520490255443647</v>
      </c>
      <c r="U111" s="98">
        <v>76.389412172586901</v>
      </c>
      <c r="V111" s="98">
        <v>85.435376877921314</v>
      </c>
      <c r="W111" s="98">
        <v>73.114506405679762</v>
      </c>
      <c r="X111" s="98">
        <v>75.834159246473362</v>
      </c>
      <c r="Y111" s="98">
        <v>75.424248138380889</v>
      </c>
      <c r="DA111" s="63" t="s">
        <v>1641</v>
      </c>
    </row>
    <row r="112" spans="1:105" ht="12" customHeight="1" x14ac:dyDescent="0.25">
      <c r="A112" s="108" t="s">
        <v>52</v>
      </c>
      <c r="B112" s="98">
        <v>18.990646638244943</v>
      </c>
      <c r="C112" s="98">
        <v>26.921271629338598</v>
      </c>
      <c r="D112" s="98">
        <v>26.092181327716524</v>
      </c>
      <c r="E112" s="98">
        <v>29.094900416175257</v>
      </c>
      <c r="F112" s="98">
        <v>32.628873043238229</v>
      </c>
      <c r="G112" s="98">
        <v>35.747817669857334</v>
      </c>
      <c r="H112" s="98">
        <v>42.807069063832159</v>
      </c>
      <c r="I112" s="98">
        <v>36.030696148877624</v>
      </c>
      <c r="J112" s="98">
        <v>62.979859004353727</v>
      </c>
      <c r="K112" s="98">
        <v>87.182040336598504</v>
      </c>
      <c r="L112" s="98">
        <v>103.59262953625995</v>
      </c>
      <c r="M112" s="98">
        <v>106.40634175952869</v>
      </c>
      <c r="N112" s="98">
        <v>108.27718122070338</v>
      </c>
      <c r="O112" s="98">
        <v>91.477983097399473</v>
      </c>
      <c r="P112" s="98">
        <v>73.773039203587416</v>
      </c>
      <c r="Q112" s="98">
        <v>79.153448195395185</v>
      </c>
      <c r="R112" s="98">
        <v>91.74583395593136</v>
      </c>
      <c r="S112" s="98">
        <v>103.80621645417411</v>
      </c>
      <c r="T112" s="98">
        <v>131.73030501062428</v>
      </c>
      <c r="U112" s="98">
        <v>145.52345370344679</v>
      </c>
      <c r="V112" s="98">
        <v>169.07887800853442</v>
      </c>
      <c r="W112" s="98">
        <v>135.02072691154063</v>
      </c>
      <c r="X112" s="98">
        <v>147.35500528343601</v>
      </c>
      <c r="Y112" s="98">
        <v>166.34293022652179</v>
      </c>
      <c r="DA112" s="63" t="s">
        <v>1642</v>
      </c>
    </row>
    <row r="113" spans="1:105" ht="12" customHeight="1" x14ac:dyDescent="0.25">
      <c r="A113" s="121" t="s">
        <v>54</v>
      </c>
      <c r="B113" s="122">
        <v>4041.4789610932235</v>
      </c>
      <c r="C113" s="122">
        <v>4168.4277785981176</v>
      </c>
      <c r="D113" s="122">
        <v>4379.9024512515434</v>
      </c>
      <c r="E113" s="122">
        <v>4551.3389969971686</v>
      </c>
      <c r="F113" s="122">
        <v>4554.6465215710741</v>
      </c>
      <c r="G113" s="122">
        <v>4702.7945793451472</v>
      </c>
      <c r="H113" s="122">
        <v>4706.0910968829758</v>
      </c>
      <c r="I113" s="122">
        <v>4447.4779717954416</v>
      </c>
      <c r="J113" s="122">
        <v>4269.0888345629473</v>
      </c>
      <c r="K113" s="122">
        <v>4224.7435072122926</v>
      </c>
      <c r="L113" s="122">
        <v>4492.7673103575971</v>
      </c>
      <c r="M113" s="122">
        <v>4349.9619300103077</v>
      </c>
      <c r="N113" s="122">
        <v>4157.8625180167901</v>
      </c>
      <c r="O113" s="122">
        <v>4105.1348591482429</v>
      </c>
      <c r="P113" s="122">
        <v>3911.6454179613279</v>
      </c>
      <c r="Q113" s="122">
        <v>4032.6004416463056</v>
      </c>
      <c r="R113" s="122">
        <v>4169.0622443954289</v>
      </c>
      <c r="S113" s="122">
        <v>4493.0940785248695</v>
      </c>
      <c r="T113" s="122">
        <v>4501.3313131264304</v>
      </c>
      <c r="U113" s="122">
        <v>4549.4117163882129</v>
      </c>
      <c r="V113" s="122">
        <v>4714.5342877601197</v>
      </c>
      <c r="W113" s="122">
        <v>4732.615578197695</v>
      </c>
      <c r="X113" s="122">
        <v>4439.9330627180279</v>
      </c>
      <c r="Y113" s="122">
        <v>3991.5258119102805</v>
      </c>
      <c r="DA113" s="130" t="s">
        <v>1643</v>
      </c>
    </row>
    <row r="114" spans="1:105" ht="12" customHeight="1" x14ac:dyDescent="0.25">
      <c r="A114" s="97" t="s">
        <v>175</v>
      </c>
      <c r="B114" s="98">
        <v>2824.5923482393468</v>
      </c>
      <c r="C114" s="98">
        <v>2867.0828124080986</v>
      </c>
      <c r="D114" s="98">
        <v>3020.0722644740849</v>
      </c>
      <c r="E114" s="98">
        <v>3127.4898297003974</v>
      </c>
      <c r="F114" s="98">
        <v>3050.2294628376189</v>
      </c>
      <c r="G114" s="98">
        <v>3229.4110422964059</v>
      </c>
      <c r="H114" s="98">
        <v>3239.4026877212782</v>
      </c>
      <c r="I114" s="98">
        <v>3072.3503121323538</v>
      </c>
      <c r="J114" s="98">
        <v>2880.6735453411711</v>
      </c>
      <c r="K114" s="98">
        <v>2840.9963861271731</v>
      </c>
      <c r="L114" s="98">
        <v>3051.9395531752953</v>
      </c>
      <c r="M114" s="98">
        <v>3059.6316429015269</v>
      </c>
      <c r="N114" s="98">
        <v>2840.7112036731223</v>
      </c>
      <c r="O114" s="98">
        <v>2811.0897070521241</v>
      </c>
      <c r="P114" s="98">
        <v>2663.9113117915595</v>
      </c>
      <c r="Q114" s="98">
        <v>2775.9090813616658</v>
      </c>
      <c r="R114" s="98">
        <v>2887.1962492619464</v>
      </c>
      <c r="S114" s="98">
        <v>3081.9268923746899</v>
      </c>
      <c r="T114" s="98">
        <v>3090.8571924875437</v>
      </c>
      <c r="U114" s="98">
        <v>3132.3319922777523</v>
      </c>
      <c r="V114" s="98">
        <v>3299.0530453227661</v>
      </c>
      <c r="W114" s="98">
        <v>3301.1471874566564</v>
      </c>
      <c r="X114" s="98">
        <v>2913.7730133739688</v>
      </c>
      <c r="Y114" s="98">
        <v>2669.1655248279553</v>
      </c>
      <c r="DA114" s="63" t="s">
        <v>1644</v>
      </c>
    </row>
    <row r="115" spans="1:105" ht="12" customHeight="1" x14ac:dyDescent="0.25">
      <c r="A115" s="109" t="s">
        <v>120</v>
      </c>
      <c r="B115" s="33">
        <v>1216.8866128538764</v>
      </c>
      <c r="C115" s="33">
        <v>1301.3449661900188</v>
      </c>
      <c r="D115" s="33">
        <v>1359.8301867774574</v>
      </c>
      <c r="E115" s="33">
        <v>1423.8491672967714</v>
      </c>
      <c r="F115" s="33">
        <v>1504.4170587334545</v>
      </c>
      <c r="G115" s="33">
        <v>1473.3835370487407</v>
      </c>
      <c r="H115" s="33">
        <v>1466.6884091616982</v>
      </c>
      <c r="I115" s="33">
        <v>1375.1276596630883</v>
      </c>
      <c r="J115" s="33">
        <v>1388.4152892217751</v>
      </c>
      <c r="K115" s="33">
        <v>1383.7471210851204</v>
      </c>
      <c r="L115" s="33">
        <v>1440.8277571823016</v>
      </c>
      <c r="M115" s="33">
        <v>1290.3302871087815</v>
      </c>
      <c r="N115" s="33">
        <v>1317.1513143436662</v>
      </c>
      <c r="O115" s="33">
        <v>1294.0451520961185</v>
      </c>
      <c r="P115" s="33">
        <v>1247.7341061697691</v>
      </c>
      <c r="Q115" s="33">
        <v>1256.6913602846403</v>
      </c>
      <c r="R115" s="33">
        <v>1281.8659951334839</v>
      </c>
      <c r="S115" s="33">
        <v>1411.1671861501788</v>
      </c>
      <c r="T115" s="33">
        <v>1410.4741206388885</v>
      </c>
      <c r="U115" s="33">
        <v>1417.0797241104594</v>
      </c>
      <c r="V115" s="33">
        <v>1415.4812424373549</v>
      </c>
      <c r="W115" s="33">
        <v>1431.4683907410367</v>
      </c>
      <c r="X115" s="33">
        <v>1526.1600493440578</v>
      </c>
      <c r="Y115" s="33">
        <v>1322.3602870823258</v>
      </c>
      <c r="DA115" s="60" t="s">
        <v>1645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44651.083846115245</v>
      </c>
      <c r="C117" s="117">
        <f t="shared" si="19"/>
        <v>47482.747134090794</v>
      </c>
      <c r="D117" s="117">
        <f t="shared" si="19"/>
        <v>47764.182895611324</v>
      </c>
      <c r="E117" s="117">
        <f t="shared" si="19"/>
        <v>50682.499279979034</v>
      </c>
      <c r="F117" s="117">
        <f t="shared" si="19"/>
        <v>51362.893114126622</v>
      </c>
      <c r="G117" s="117">
        <f t="shared" si="19"/>
        <v>51823.374269160609</v>
      </c>
      <c r="H117" s="117">
        <f t="shared" si="19"/>
        <v>51418.630507916991</v>
      </c>
      <c r="I117" s="117">
        <f t="shared" si="19"/>
        <v>47688.77351244766</v>
      </c>
      <c r="J117" s="117">
        <f t="shared" si="19"/>
        <v>50655.815960358399</v>
      </c>
      <c r="K117" s="117">
        <f t="shared" si="19"/>
        <v>51843.296367323943</v>
      </c>
      <c r="L117" s="117">
        <f t="shared" si="19"/>
        <v>57023.929745189424</v>
      </c>
      <c r="M117" s="117">
        <f t="shared" si="19"/>
        <v>50817.962265193361</v>
      </c>
      <c r="N117" s="117">
        <f t="shared" si="19"/>
        <v>54845.714350476104</v>
      </c>
      <c r="O117" s="117">
        <f t="shared" si="19"/>
        <v>56713.050833646186</v>
      </c>
      <c r="P117" s="117">
        <f t="shared" si="19"/>
        <v>47150.545517613704</v>
      </c>
      <c r="Q117" s="117">
        <f t="shared" si="19"/>
        <v>52116.76503400712</v>
      </c>
      <c r="R117" s="117">
        <f t="shared" ref="R117:V117" si="20">R118+R121+R123+R132</f>
        <v>56491.777949703879</v>
      </c>
      <c r="S117" s="117">
        <f t="shared" si="20"/>
        <v>57993.486069921339</v>
      </c>
      <c r="T117" s="117">
        <f t="shared" si="20"/>
        <v>58655.910981471148</v>
      </c>
      <c r="U117" s="117">
        <f t="shared" si="20"/>
        <v>59577.057850362507</v>
      </c>
      <c r="V117" s="117">
        <f t="shared" si="20"/>
        <v>60274.410987899348</v>
      </c>
      <c r="W117" s="117">
        <f t="shared" ref="W117:Y117" si="21">W118+W121+W123+W132</f>
        <v>68141.279941888395</v>
      </c>
      <c r="X117" s="117">
        <f t="shared" si="21"/>
        <v>59480.922211302859</v>
      </c>
      <c r="Y117" s="117">
        <f t="shared" si="21"/>
        <v>54975.753063555523</v>
      </c>
      <c r="DA117" s="129" t="s">
        <v>1796</v>
      </c>
    </row>
    <row r="118" spans="1:105" ht="12" customHeight="1" x14ac:dyDescent="0.25">
      <c r="A118" s="121" t="s">
        <v>57</v>
      </c>
      <c r="B118" s="122">
        <f t="shared" ref="B118:Q118" si="22">SUM(B119:B120)</f>
        <v>35936.247769834954</v>
      </c>
      <c r="C118" s="122">
        <f t="shared" si="22"/>
        <v>38426.376944307645</v>
      </c>
      <c r="D118" s="122">
        <f t="shared" si="22"/>
        <v>38229.750638641999</v>
      </c>
      <c r="E118" s="122">
        <f t="shared" si="22"/>
        <v>40372.899219786785</v>
      </c>
      <c r="F118" s="122">
        <f t="shared" si="22"/>
        <v>41233.873660531019</v>
      </c>
      <c r="G118" s="122">
        <f t="shared" si="22"/>
        <v>41451.815771078531</v>
      </c>
      <c r="H118" s="122">
        <f t="shared" si="22"/>
        <v>40872.626055141423</v>
      </c>
      <c r="I118" s="122">
        <f t="shared" si="22"/>
        <v>37425.22170743411</v>
      </c>
      <c r="J118" s="122">
        <f t="shared" si="22"/>
        <v>40498.336786414373</v>
      </c>
      <c r="K118" s="122">
        <f t="shared" si="22"/>
        <v>41401.850237895123</v>
      </c>
      <c r="L118" s="122">
        <f t="shared" si="22"/>
        <v>45904.701931156327</v>
      </c>
      <c r="M118" s="122">
        <f t="shared" si="22"/>
        <v>39966.593123713923</v>
      </c>
      <c r="N118" s="122">
        <f t="shared" si="22"/>
        <v>43663.203862312839</v>
      </c>
      <c r="O118" s="122">
        <f t="shared" si="22"/>
        <v>45891.910448180977</v>
      </c>
      <c r="P118" s="122">
        <f t="shared" si="22"/>
        <v>36776.78578110785</v>
      </c>
      <c r="Q118" s="122">
        <f t="shared" si="22"/>
        <v>40963.613644297751</v>
      </c>
      <c r="R118" s="122">
        <f t="shared" ref="R118:V118" si="23">SUM(R119:R120)</f>
        <v>44815.383413907388</v>
      </c>
      <c r="S118" s="122">
        <f t="shared" si="23"/>
        <v>45470.206146104159</v>
      </c>
      <c r="T118" s="122">
        <f t="shared" si="23"/>
        <v>45747.026590123452</v>
      </c>
      <c r="U118" s="122">
        <f t="shared" si="23"/>
        <v>46440.736465350245</v>
      </c>
      <c r="V118" s="122">
        <f t="shared" si="23"/>
        <v>47040.272712013415</v>
      </c>
      <c r="W118" s="122">
        <f t="shared" ref="W118:Y118" si="24">SUM(W119:W120)</f>
        <v>54415.235972134811</v>
      </c>
      <c r="X118" s="122">
        <f t="shared" si="24"/>
        <v>47043.800729466289</v>
      </c>
      <c r="Y118" s="122">
        <f t="shared" si="24"/>
        <v>43695.340663378804</v>
      </c>
      <c r="DA118" s="130" t="s">
        <v>1797</v>
      </c>
    </row>
    <row r="119" spans="1:105" ht="12" customHeight="1" x14ac:dyDescent="0.25">
      <c r="A119" s="97" t="s">
        <v>213</v>
      </c>
      <c r="B119" s="98">
        <v>35100.49386836859</v>
      </c>
      <c r="C119" s="98">
        <v>37545.072804251358</v>
      </c>
      <c r="D119" s="98">
        <v>37369.852099687472</v>
      </c>
      <c r="E119" s="98">
        <v>39501.024169098615</v>
      </c>
      <c r="F119" s="98">
        <v>40339.508129669171</v>
      </c>
      <c r="G119" s="98">
        <v>40566.294760426674</v>
      </c>
      <c r="H119" s="98">
        <v>40023.211394744438</v>
      </c>
      <c r="I119" s="98">
        <v>36660.728224126986</v>
      </c>
      <c r="J119" s="98">
        <v>39684.230704121139</v>
      </c>
      <c r="K119" s="98">
        <v>40582.945112624198</v>
      </c>
      <c r="L119" s="98">
        <v>44997.93588246905</v>
      </c>
      <c r="M119" s="98">
        <v>39193.404165984437</v>
      </c>
      <c r="N119" s="98">
        <v>42836.491989194001</v>
      </c>
      <c r="O119" s="98">
        <v>45013.082893607709</v>
      </c>
      <c r="P119" s="98">
        <v>36079.078688480666</v>
      </c>
      <c r="Q119" s="98">
        <v>40203.361745560083</v>
      </c>
      <c r="R119" s="98">
        <v>43986.511179834757</v>
      </c>
      <c r="S119" s="98">
        <v>44638.035197959332</v>
      </c>
      <c r="T119" s="98">
        <v>44915.505973245919</v>
      </c>
      <c r="U119" s="98">
        <v>45601.958629113367</v>
      </c>
      <c r="V119" s="98">
        <v>46198.142887500471</v>
      </c>
      <c r="W119" s="98">
        <v>53391.640178367677</v>
      </c>
      <c r="X119" s="98">
        <v>46157.938530812389</v>
      </c>
      <c r="Y119" s="98">
        <v>42894.068957936921</v>
      </c>
      <c r="DA119" s="63" t="s">
        <v>1798</v>
      </c>
    </row>
    <row r="120" spans="1:105" ht="12" customHeight="1" x14ac:dyDescent="0.25">
      <c r="A120" s="97" t="s">
        <v>53</v>
      </c>
      <c r="B120" s="98">
        <v>835.75390146636175</v>
      </c>
      <c r="C120" s="98">
        <v>881.30414005628359</v>
      </c>
      <c r="D120" s="98">
        <v>859.89853895453041</v>
      </c>
      <c r="E120" s="98">
        <v>871.87505068816654</v>
      </c>
      <c r="F120" s="98">
        <v>894.36553086184631</v>
      </c>
      <c r="G120" s="98">
        <v>885.52101065185661</v>
      </c>
      <c r="H120" s="98">
        <v>849.41466039698321</v>
      </c>
      <c r="I120" s="98">
        <v>764.49348330712212</v>
      </c>
      <c r="J120" s="98">
        <v>814.10608229323657</v>
      </c>
      <c r="K120" s="98">
        <v>818.90512527092278</v>
      </c>
      <c r="L120" s="98">
        <v>906.76604868727418</v>
      </c>
      <c r="M120" s="98">
        <v>773.18895772948849</v>
      </c>
      <c r="N120" s="98">
        <v>826.71187311883671</v>
      </c>
      <c r="O120" s="98">
        <v>878.82755457326891</v>
      </c>
      <c r="P120" s="98">
        <v>697.70709262718481</v>
      </c>
      <c r="Q120" s="98">
        <v>760.2518987376651</v>
      </c>
      <c r="R120" s="98">
        <v>828.87223407263195</v>
      </c>
      <c r="S120" s="98">
        <v>832.17094814483062</v>
      </c>
      <c r="T120" s="98">
        <v>831.52061687753576</v>
      </c>
      <c r="U120" s="98">
        <v>838.77783623687367</v>
      </c>
      <c r="V120" s="98">
        <v>842.12982451294101</v>
      </c>
      <c r="W120" s="98">
        <v>1023.5957937671354</v>
      </c>
      <c r="X120" s="98">
        <v>885.86219865390319</v>
      </c>
      <c r="Y120" s="98">
        <v>801.27170544188129</v>
      </c>
      <c r="DA120" s="63" t="s">
        <v>1799</v>
      </c>
    </row>
    <row r="121" spans="1:105" ht="12" customHeight="1" x14ac:dyDescent="0.25">
      <c r="A121" s="121" t="s">
        <v>92</v>
      </c>
      <c r="B121" s="122">
        <f t="shared" ref="B121:Y121" si="25">B122</f>
        <v>157.885035612883</v>
      </c>
      <c r="C121" s="122">
        <f t="shared" si="25"/>
        <v>197.373748836381</v>
      </c>
      <c r="D121" s="122">
        <f t="shared" si="25"/>
        <v>188.53788731233786</v>
      </c>
      <c r="E121" s="122">
        <f t="shared" si="25"/>
        <v>577.65672926821946</v>
      </c>
      <c r="F121" s="122">
        <f t="shared" si="25"/>
        <v>296.88536906434581</v>
      </c>
      <c r="G121" s="122">
        <f t="shared" si="25"/>
        <v>376.99242135494563</v>
      </c>
      <c r="H121" s="122">
        <f t="shared" si="25"/>
        <v>543.77567227606482</v>
      </c>
      <c r="I121" s="122">
        <f t="shared" si="25"/>
        <v>454.94978089372597</v>
      </c>
      <c r="J121" s="122">
        <f t="shared" si="25"/>
        <v>555.62465847670262</v>
      </c>
      <c r="K121" s="122">
        <f t="shared" si="25"/>
        <v>672.40105145435712</v>
      </c>
      <c r="L121" s="122">
        <f t="shared" si="25"/>
        <v>674.08002663545881</v>
      </c>
      <c r="M121" s="122">
        <f t="shared" si="25"/>
        <v>734.02706311147654</v>
      </c>
      <c r="N121" s="122">
        <f t="shared" si="25"/>
        <v>1003.5235456440943</v>
      </c>
      <c r="O121" s="122">
        <f t="shared" si="25"/>
        <v>781.4817703410074</v>
      </c>
      <c r="P121" s="122">
        <f t="shared" si="25"/>
        <v>675.85460952879419</v>
      </c>
      <c r="Q121" s="122">
        <f t="shared" si="25"/>
        <v>1085.8526947262585</v>
      </c>
      <c r="R121" s="122">
        <f t="shared" si="25"/>
        <v>986.46765917945106</v>
      </c>
      <c r="S121" s="122">
        <f t="shared" si="25"/>
        <v>1288.5555092247882</v>
      </c>
      <c r="T121" s="122">
        <f t="shared" si="25"/>
        <v>1191.5131893307184</v>
      </c>
      <c r="U121" s="122">
        <f t="shared" si="25"/>
        <v>1419.9479339288982</v>
      </c>
      <c r="V121" s="122">
        <f t="shared" si="25"/>
        <v>1356.071550202046</v>
      </c>
      <c r="W121" s="122">
        <f t="shared" si="25"/>
        <v>1444.3415839223464</v>
      </c>
      <c r="X121" s="122">
        <f t="shared" si="25"/>
        <v>1605.1059164287501</v>
      </c>
      <c r="Y121" s="122">
        <f t="shared" si="25"/>
        <v>1481.1171366229569</v>
      </c>
      <c r="DA121" s="130" t="s">
        <v>1800</v>
      </c>
    </row>
    <row r="122" spans="1:105" ht="12" customHeight="1" x14ac:dyDescent="0.25">
      <c r="A122" s="97" t="s">
        <v>53</v>
      </c>
      <c r="B122" s="98">
        <v>157.885035612883</v>
      </c>
      <c r="C122" s="98">
        <v>197.373748836381</v>
      </c>
      <c r="D122" s="98">
        <v>188.53788731233786</v>
      </c>
      <c r="E122" s="98">
        <v>577.65672926821946</v>
      </c>
      <c r="F122" s="98">
        <v>296.88536906434581</v>
      </c>
      <c r="G122" s="98">
        <v>376.99242135494563</v>
      </c>
      <c r="H122" s="98">
        <v>543.77567227606482</v>
      </c>
      <c r="I122" s="98">
        <v>454.94978089372597</v>
      </c>
      <c r="J122" s="98">
        <v>555.62465847670262</v>
      </c>
      <c r="K122" s="98">
        <v>672.40105145435712</v>
      </c>
      <c r="L122" s="98">
        <v>674.08002663545881</v>
      </c>
      <c r="M122" s="98">
        <v>734.02706311147654</v>
      </c>
      <c r="N122" s="98">
        <v>1003.5235456440943</v>
      </c>
      <c r="O122" s="98">
        <v>781.4817703410074</v>
      </c>
      <c r="P122" s="98">
        <v>675.85460952879419</v>
      </c>
      <c r="Q122" s="98">
        <v>1085.8526947262585</v>
      </c>
      <c r="R122" s="98">
        <v>986.46765917945106</v>
      </c>
      <c r="S122" s="98">
        <v>1288.5555092247882</v>
      </c>
      <c r="T122" s="98">
        <v>1191.5131893307184</v>
      </c>
      <c r="U122" s="98">
        <v>1419.9479339288982</v>
      </c>
      <c r="V122" s="98">
        <v>1356.071550202046</v>
      </c>
      <c r="W122" s="98">
        <v>1444.3415839223464</v>
      </c>
      <c r="X122" s="98">
        <v>1605.1059164287501</v>
      </c>
      <c r="Y122" s="98">
        <v>1481.1171366229569</v>
      </c>
      <c r="DA122" s="63" t="s">
        <v>1801</v>
      </c>
    </row>
    <row r="123" spans="1:105" ht="12" customHeight="1" x14ac:dyDescent="0.25">
      <c r="A123" s="121" t="s">
        <v>55</v>
      </c>
      <c r="B123" s="122">
        <v>5931.3779479468221</v>
      </c>
      <c r="C123" s="122">
        <v>6139.6960692282337</v>
      </c>
      <c r="D123" s="122">
        <v>6485.2559673450487</v>
      </c>
      <c r="E123" s="122">
        <v>6755.7604246139344</v>
      </c>
      <c r="F123" s="122">
        <v>6831.8497119514204</v>
      </c>
      <c r="G123" s="122">
        <v>6904.9815683074739</v>
      </c>
      <c r="H123" s="122">
        <v>6905.1499189416954</v>
      </c>
      <c r="I123" s="122">
        <v>6882.7135622510077</v>
      </c>
      <c r="J123" s="122">
        <v>6780.1518336259014</v>
      </c>
      <c r="K123" s="122">
        <v>6972.8504754832184</v>
      </c>
      <c r="L123" s="122">
        <v>7472.31833453534</v>
      </c>
      <c r="M123" s="122">
        <v>7248.4020567851003</v>
      </c>
      <c r="N123" s="122">
        <v>7421.1783422897261</v>
      </c>
      <c r="O123" s="122">
        <v>7310.8867821699605</v>
      </c>
      <c r="P123" s="122">
        <v>7092.9467215323766</v>
      </c>
      <c r="Q123" s="122">
        <v>7381.6515201223128</v>
      </c>
      <c r="R123" s="122">
        <v>7907.8039792633117</v>
      </c>
      <c r="S123" s="122">
        <v>8213.7686158373763</v>
      </c>
      <c r="T123" s="122">
        <v>8673.6727965753507</v>
      </c>
      <c r="U123" s="122">
        <v>8619.8681527094905</v>
      </c>
      <c r="V123" s="122">
        <v>8656.9263277935115</v>
      </c>
      <c r="W123" s="122">
        <v>9024.5657371610414</v>
      </c>
      <c r="X123" s="122">
        <v>7709.8025009858993</v>
      </c>
      <c r="Y123" s="122">
        <v>6985.6252288082924</v>
      </c>
      <c r="DA123" s="130" t="s">
        <v>1802</v>
      </c>
    </row>
    <row r="124" spans="1:105" ht="12" customHeight="1" x14ac:dyDescent="0.25">
      <c r="A124" s="97" t="s">
        <v>134</v>
      </c>
      <c r="B124" s="98">
        <v>5437.9503184140658</v>
      </c>
      <c r="C124" s="98">
        <v>5618.3234943440866</v>
      </c>
      <c r="D124" s="98">
        <v>5950.9599013202396</v>
      </c>
      <c r="E124" s="98">
        <v>6185.2627823458079</v>
      </c>
      <c r="F124" s="98">
        <v>6203.9688500445227</v>
      </c>
      <c r="G124" s="98">
        <v>6351.4956197942838</v>
      </c>
      <c r="H124" s="98">
        <v>6396.6028495296687</v>
      </c>
      <c r="I124" s="98">
        <v>6510.4740894023107</v>
      </c>
      <c r="J124" s="98">
        <v>6344.0510371110158</v>
      </c>
      <c r="K124" s="98">
        <v>6529.6146249789181</v>
      </c>
      <c r="L124" s="98">
        <v>7012.0876346382465</v>
      </c>
      <c r="M124" s="98">
        <v>6792.0744812799358</v>
      </c>
      <c r="N124" s="98">
        <v>6973.8298968793515</v>
      </c>
      <c r="O124" s="98">
        <v>6906.5861858819599</v>
      </c>
      <c r="P124" s="98">
        <v>6749.3262696040792</v>
      </c>
      <c r="Q124" s="98">
        <v>7010.5455781835253</v>
      </c>
      <c r="R124" s="98">
        <v>7483.6016124444041</v>
      </c>
      <c r="S124" s="98">
        <v>7740.353291650662</v>
      </c>
      <c r="T124" s="98">
        <v>8128.1690673746352</v>
      </c>
      <c r="U124" s="98">
        <v>8044.8917454480579</v>
      </c>
      <c r="V124" s="98">
        <v>8031.1949131714218</v>
      </c>
      <c r="W124" s="98">
        <v>8475.4604392885994</v>
      </c>
      <c r="X124" s="98">
        <v>7201.8664712725322</v>
      </c>
      <c r="Y124" s="98">
        <v>6466.6749574933747</v>
      </c>
      <c r="DA124" s="63" t="s">
        <v>1803</v>
      </c>
    </row>
    <row r="125" spans="1:105" ht="12" customHeight="1" x14ac:dyDescent="0.25">
      <c r="A125" s="97" t="s">
        <v>133</v>
      </c>
      <c r="B125" s="98">
        <v>7.0047793852691358</v>
      </c>
      <c r="C125" s="98">
        <v>8.849756261640259</v>
      </c>
      <c r="D125" s="98">
        <v>10.330761474656621</v>
      </c>
      <c r="E125" s="98">
        <v>13.524809823327095</v>
      </c>
      <c r="F125" s="98">
        <v>14.236219344043247</v>
      </c>
      <c r="G125" s="98">
        <v>16.462578448719125</v>
      </c>
      <c r="H125" s="98">
        <v>18.419173218581207</v>
      </c>
      <c r="I125" s="98">
        <v>21.347508398390435</v>
      </c>
      <c r="J125" s="98">
        <v>23.916968181738412</v>
      </c>
      <c r="K125" s="98">
        <v>29.348293381588249</v>
      </c>
      <c r="L125" s="98">
        <v>35.275326820843553</v>
      </c>
      <c r="M125" s="98">
        <v>32.602049463946344</v>
      </c>
      <c r="N125" s="98">
        <v>36.63341137341277</v>
      </c>
      <c r="O125" s="98">
        <v>39.430175394789053</v>
      </c>
      <c r="P125" s="98">
        <v>44.746334724799112</v>
      </c>
      <c r="Q125" s="98">
        <v>49.896951690782437</v>
      </c>
      <c r="R125" s="98">
        <v>57.975639166657942</v>
      </c>
      <c r="S125" s="98">
        <v>58.228559205452889</v>
      </c>
      <c r="T125" s="98">
        <v>69.057404196130634</v>
      </c>
      <c r="U125" s="98">
        <v>70.013056449865061</v>
      </c>
      <c r="V125" s="98">
        <v>70.364043558767705</v>
      </c>
      <c r="W125" s="98">
        <v>88.37015870803053</v>
      </c>
      <c r="X125" s="98">
        <v>86.515167724093416</v>
      </c>
      <c r="Y125" s="98">
        <v>79.301284069749656</v>
      </c>
      <c r="DA125" s="63" t="s">
        <v>1804</v>
      </c>
    </row>
    <row r="126" spans="1:105" ht="12" customHeight="1" x14ac:dyDescent="0.25">
      <c r="A126" s="100" t="s">
        <v>213</v>
      </c>
      <c r="B126" s="101">
        <v>3.0095092129569019</v>
      </c>
      <c r="C126" s="101">
        <v>3.647352177107817</v>
      </c>
      <c r="D126" s="101">
        <v>4.3323697675029944</v>
      </c>
      <c r="E126" s="101">
        <v>5.5903429545298211</v>
      </c>
      <c r="F126" s="101">
        <v>6.1657142390084729</v>
      </c>
      <c r="G126" s="101">
        <v>7.0161779760622629</v>
      </c>
      <c r="H126" s="101">
        <v>7.6602145786357898</v>
      </c>
      <c r="I126" s="101">
        <v>9.5937559704512765</v>
      </c>
      <c r="J126" s="101">
        <v>9.7538843131295661</v>
      </c>
      <c r="K126" s="101">
        <v>11.969103433027417</v>
      </c>
      <c r="L126" s="101">
        <v>13.634755876238778</v>
      </c>
      <c r="M126" s="101">
        <v>12.798968047351931</v>
      </c>
      <c r="N126" s="101">
        <v>14.091437836545897</v>
      </c>
      <c r="O126" s="101">
        <v>15.669924963014584</v>
      </c>
      <c r="P126" s="101">
        <v>17.137413284112441</v>
      </c>
      <c r="Q126" s="101">
        <v>18.200595298422424</v>
      </c>
      <c r="R126" s="101">
        <v>21.581577834913507</v>
      </c>
      <c r="S126" s="101">
        <v>22.684565441894385</v>
      </c>
      <c r="T126" s="101">
        <v>25.895784712376582</v>
      </c>
      <c r="U126" s="101">
        <v>26.675213835711652</v>
      </c>
      <c r="V126" s="101">
        <v>24.771518242991583</v>
      </c>
      <c r="W126" s="101">
        <v>34.508805923236913</v>
      </c>
      <c r="X126" s="101">
        <v>29.136457266685127</v>
      </c>
      <c r="Y126" s="101">
        <v>25.396806457065249</v>
      </c>
      <c r="DA126" s="131" t="s">
        <v>1805</v>
      </c>
    </row>
    <row r="127" spans="1:105" ht="12" customHeight="1" x14ac:dyDescent="0.25">
      <c r="A127" s="103" t="s">
        <v>52</v>
      </c>
      <c r="B127" s="104">
        <v>3.9952701723122339</v>
      </c>
      <c r="C127" s="104">
        <v>5.2024040845324437</v>
      </c>
      <c r="D127" s="104">
        <v>5.9983917071536244</v>
      </c>
      <c r="E127" s="104">
        <v>7.9344668687972737</v>
      </c>
      <c r="F127" s="104">
        <v>8.0705051050347709</v>
      </c>
      <c r="G127" s="104">
        <v>9.4464004726568618</v>
      </c>
      <c r="H127" s="104">
        <v>10.758958639945417</v>
      </c>
      <c r="I127" s="104">
        <v>11.753752427939157</v>
      </c>
      <c r="J127" s="104">
        <v>14.163083868608849</v>
      </c>
      <c r="K127" s="104">
        <v>17.379189948560825</v>
      </c>
      <c r="L127" s="104">
        <v>21.640570944604775</v>
      </c>
      <c r="M127" s="104">
        <v>19.803081416594416</v>
      </c>
      <c r="N127" s="104">
        <v>22.541973536866877</v>
      </c>
      <c r="O127" s="104">
        <v>23.760250431774477</v>
      </c>
      <c r="P127" s="104">
        <v>27.608921440686668</v>
      </c>
      <c r="Q127" s="104">
        <v>31.696356392360009</v>
      </c>
      <c r="R127" s="104">
        <v>36.394061331744439</v>
      </c>
      <c r="S127" s="104">
        <v>35.543993763558518</v>
      </c>
      <c r="T127" s="104">
        <v>43.161619483754045</v>
      </c>
      <c r="U127" s="104">
        <v>43.337842614153409</v>
      </c>
      <c r="V127" s="104">
        <v>45.592525315776143</v>
      </c>
      <c r="W127" s="104">
        <v>53.861352784793645</v>
      </c>
      <c r="X127" s="104">
        <v>57.378710457408289</v>
      </c>
      <c r="Y127" s="104">
        <v>53.904477612684403</v>
      </c>
      <c r="DA127" s="132" t="s">
        <v>1806</v>
      </c>
    </row>
    <row r="128" spans="1:105" ht="12" customHeight="1" x14ac:dyDescent="0.25">
      <c r="A128" s="106" t="s">
        <v>122</v>
      </c>
      <c r="B128" s="101">
        <v>455.83565977085095</v>
      </c>
      <c r="C128" s="101">
        <v>469.70019067969571</v>
      </c>
      <c r="D128" s="101">
        <v>482.21443665729765</v>
      </c>
      <c r="E128" s="101">
        <v>511.89047510502894</v>
      </c>
      <c r="F128" s="101">
        <v>563.12787847361892</v>
      </c>
      <c r="G128" s="101">
        <v>481.40688243442048</v>
      </c>
      <c r="H128" s="101">
        <v>426.44719089683679</v>
      </c>
      <c r="I128" s="101">
        <v>298.74263771203272</v>
      </c>
      <c r="J128" s="101">
        <v>318.09609685137542</v>
      </c>
      <c r="K128" s="101">
        <v>278.38881060890213</v>
      </c>
      <c r="L128" s="101">
        <v>264.02449899375006</v>
      </c>
      <c r="M128" s="101">
        <v>255.1947755014281</v>
      </c>
      <c r="N128" s="101">
        <v>241.51693902981219</v>
      </c>
      <c r="O128" s="101">
        <v>225.68770533717543</v>
      </c>
      <c r="P128" s="101">
        <v>195.11639730848344</v>
      </c>
      <c r="Q128" s="101">
        <v>214.33658460840684</v>
      </c>
      <c r="R128" s="101">
        <v>240.773230020493</v>
      </c>
      <c r="S128" s="101">
        <v>268.7890205889758</v>
      </c>
      <c r="T128" s="101">
        <v>290.51252045476696</v>
      </c>
      <c r="U128" s="101">
        <v>299.08371093711429</v>
      </c>
      <c r="V128" s="101">
        <v>317.61293723953395</v>
      </c>
      <c r="W128" s="101">
        <v>267.50630955892024</v>
      </c>
      <c r="X128" s="101">
        <v>212.57650302753618</v>
      </c>
      <c r="Y128" s="101">
        <v>211.12425921989646</v>
      </c>
      <c r="DA128" s="131" t="s">
        <v>1807</v>
      </c>
    </row>
    <row r="129" spans="1:105" ht="12" customHeight="1" x14ac:dyDescent="0.25">
      <c r="A129" s="107" t="s">
        <v>121</v>
      </c>
      <c r="B129" s="104">
        <v>30.587190376634794</v>
      </c>
      <c r="C129" s="104">
        <v>42.822627942810016</v>
      </c>
      <c r="D129" s="104">
        <v>41.750867892855453</v>
      </c>
      <c r="E129" s="104">
        <v>45.082357339771377</v>
      </c>
      <c r="F129" s="104">
        <v>50.516764089234627</v>
      </c>
      <c r="G129" s="104">
        <v>55.616487630048582</v>
      </c>
      <c r="H129" s="104">
        <v>63.68070529660848</v>
      </c>
      <c r="I129" s="104">
        <v>52.149326738273245</v>
      </c>
      <c r="J129" s="104">
        <v>94.087731481769566</v>
      </c>
      <c r="K129" s="104">
        <v>135.49874651381128</v>
      </c>
      <c r="L129" s="104">
        <v>160.93087408249869</v>
      </c>
      <c r="M129" s="104">
        <v>168.53075053978773</v>
      </c>
      <c r="N129" s="104">
        <v>169.19809500715201</v>
      </c>
      <c r="O129" s="104">
        <v>139.18271555603542</v>
      </c>
      <c r="P129" s="104">
        <v>103.75771989501506</v>
      </c>
      <c r="Q129" s="104">
        <v>106.87240563959983</v>
      </c>
      <c r="R129" s="104">
        <v>125.45349763175638</v>
      </c>
      <c r="S129" s="104">
        <v>146.39774439228336</v>
      </c>
      <c r="T129" s="104">
        <v>185.9338045498161</v>
      </c>
      <c r="U129" s="104">
        <v>205.87963987445343</v>
      </c>
      <c r="V129" s="104">
        <v>237.75443382378643</v>
      </c>
      <c r="W129" s="104">
        <v>193.22882960549168</v>
      </c>
      <c r="X129" s="104">
        <v>208.84435896173869</v>
      </c>
      <c r="Y129" s="104">
        <v>228.52472802527245</v>
      </c>
      <c r="DA129" s="132" t="s">
        <v>1808</v>
      </c>
    </row>
    <row r="130" spans="1:105" ht="12" customHeight="1" x14ac:dyDescent="0.25">
      <c r="A130" s="108" t="s">
        <v>53</v>
      </c>
      <c r="B130" s="98">
        <v>11.596543738389849</v>
      </c>
      <c r="C130" s="98">
        <v>15.901356313471439</v>
      </c>
      <c r="D130" s="98">
        <v>15.658686565138932</v>
      </c>
      <c r="E130" s="98">
        <v>15.987456923596143</v>
      </c>
      <c r="F130" s="98">
        <v>17.887891045996394</v>
      </c>
      <c r="G130" s="98">
        <v>19.868669960191248</v>
      </c>
      <c r="H130" s="98">
        <v>20.873636232776335</v>
      </c>
      <c r="I130" s="98">
        <v>16.118630589395636</v>
      </c>
      <c r="J130" s="98">
        <v>31.107872477415818</v>
      </c>
      <c r="K130" s="98">
        <v>48.316706177212815</v>
      </c>
      <c r="L130" s="98">
        <v>57.338244546238649</v>
      </c>
      <c r="M130" s="98">
        <v>62.12440878025906</v>
      </c>
      <c r="N130" s="98">
        <v>60.920913786448629</v>
      </c>
      <c r="O130" s="98">
        <v>47.704732458635945</v>
      </c>
      <c r="P130" s="98">
        <v>29.984680691427631</v>
      </c>
      <c r="Q130" s="98">
        <v>27.718957444204648</v>
      </c>
      <c r="R130" s="98">
        <v>33.707663675825017</v>
      </c>
      <c r="S130" s="98">
        <v>42.591527938109195</v>
      </c>
      <c r="T130" s="98">
        <v>54.203499539191796</v>
      </c>
      <c r="U130" s="98">
        <v>60.356186171006676</v>
      </c>
      <c r="V130" s="98">
        <v>68.675555815251968</v>
      </c>
      <c r="W130" s="98">
        <v>58.208102693951034</v>
      </c>
      <c r="X130" s="98">
        <v>61.489353678302727</v>
      </c>
      <c r="Y130" s="98">
        <v>62.181797798750686</v>
      </c>
      <c r="DA130" s="63" t="s">
        <v>1809</v>
      </c>
    </row>
    <row r="131" spans="1:105" ht="12" customHeight="1" x14ac:dyDescent="0.25">
      <c r="A131" s="108" t="s">
        <v>52</v>
      </c>
      <c r="B131" s="98">
        <v>18.990646638244943</v>
      </c>
      <c r="C131" s="98">
        <v>26.921271629338598</v>
      </c>
      <c r="D131" s="98">
        <v>26.092181327716524</v>
      </c>
      <c r="E131" s="98">
        <v>29.094900416175257</v>
      </c>
      <c r="F131" s="98">
        <v>32.628873043238229</v>
      </c>
      <c r="G131" s="98">
        <v>35.747817669857334</v>
      </c>
      <c r="H131" s="98">
        <v>42.807069063832159</v>
      </c>
      <c r="I131" s="98">
        <v>36.030696148877624</v>
      </c>
      <c r="J131" s="98">
        <v>62.979859004353727</v>
      </c>
      <c r="K131" s="98">
        <v>87.182040336598504</v>
      </c>
      <c r="L131" s="98">
        <v>103.59262953625995</v>
      </c>
      <c r="M131" s="98">
        <v>106.40634175952869</v>
      </c>
      <c r="N131" s="98">
        <v>108.27718122070338</v>
      </c>
      <c r="O131" s="98">
        <v>91.477983097399473</v>
      </c>
      <c r="P131" s="98">
        <v>73.773039203587416</v>
      </c>
      <c r="Q131" s="98">
        <v>79.153448195395185</v>
      </c>
      <c r="R131" s="98">
        <v>91.74583395593136</v>
      </c>
      <c r="S131" s="98">
        <v>103.80621645417411</v>
      </c>
      <c r="T131" s="98">
        <v>131.73030501062428</v>
      </c>
      <c r="U131" s="98">
        <v>145.52345370344679</v>
      </c>
      <c r="V131" s="98">
        <v>169.07887800853442</v>
      </c>
      <c r="W131" s="98">
        <v>135.02072691154063</v>
      </c>
      <c r="X131" s="98">
        <v>147.35500528343601</v>
      </c>
      <c r="Y131" s="98">
        <v>166.34293022652179</v>
      </c>
      <c r="DA131" s="63" t="s">
        <v>1810</v>
      </c>
    </row>
    <row r="132" spans="1:105" ht="12" customHeight="1" x14ac:dyDescent="0.25">
      <c r="A132" s="121" t="s">
        <v>54</v>
      </c>
      <c r="B132" s="122">
        <v>2625.5730927205909</v>
      </c>
      <c r="C132" s="122">
        <v>2719.3003717185343</v>
      </c>
      <c r="D132" s="122">
        <v>2860.6384023119422</v>
      </c>
      <c r="E132" s="122">
        <v>2976.1829063100918</v>
      </c>
      <c r="F132" s="122">
        <v>3000.2843725798411</v>
      </c>
      <c r="G132" s="122">
        <v>3089.584508419654</v>
      </c>
      <c r="H132" s="122">
        <v>3097.0788615578076</v>
      </c>
      <c r="I132" s="122">
        <v>2925.8884618688157</v>
      </c>
      <c r="J132" s="122">
        <v>2821.7026818414261</v>
      </c>
      <c r="K132" s="122">
        <v>2796.1946024912477</v>
      </c>
      <c r="L132" s="122">
        <v>2972.8294528622978</v>
      </c>
      <c r="M132" s="122">
        <v>2868.9400215828668</v>
      </c>
      <c r="N132" s="122">
        <v>2757.8086002294435</v>
      </c>
      <c r="O132" s="122">
        <v>2728.7718329542431</v>
      </c>
      <c r="P132" s="122">
        <v>2604.9584054446796</v>
      </c>
      <c r="Q132" s="122">
        <v>2685.6471748607973</v>
      </c>
      <c r="R132" s="122">
        <v>2782.1228973537304</v>
      </c>
      <c r="S132" s="122">
        <v>3020.955798755017</v>
      </c>
      <c r="T132" s="122">
        <v>3043.6984054416243</v>
      </c>
      <c r="U132" s="122">
        <v>3096.5052983738783</v>
      </c>
      <c r="V132" s="122">
        <v>3221.14039789038</v>
      </c>
      <c r="W132" s="122">
        <v>3257.1366486701932</v>
      </c>
      <c r="X132" s="122">
        <v>3122.213064421921</v>
      </c>
      <c r="Y132" s="122">
        <v>2813.6700347454739</v>
      </c>
      <c r="DA132" s="130" t="s">
        <v>1811</v>
      </c>
    </row>
    <row r="133" spans="1:105" ht="12" customHeight="1" x14ac:dyDescent="0.25">
      <c r="A133" s="97" t="s">
        <v>175</v>
      </c>
      <c r="B133" s="98">
        <v>1701.9882769219166</v>
      </c>
      <c r="C133" s="98">
        <v>1728.5245672572787</v>
      </c>
      <c r="D133" s="98">
        <v>1822.0025176717897</v>
      </c>
      <c r="E133" s="98">
        <v>1885.0871188258416</v>
      </c>
      <c r="F133" s="98">
        <v>1843.5191630202241</v>
      </c>
      <c r="G133" s="98">
        <v>1952.8438495516257</v>
      </c>
      <c r="H133" s="98">
        <v>1961.7184461112145</v>
      </c>
      <c r="I133" s="98">
        <v>1859.3118697605703</v>
      </c>
      <c r="J133" s="98">
        <v>1743.5438071612898</v>
      </c>
      <c r="K133" s="98">
        <v>1719.7152162846903</v>
      </c>
      <c r="L133" s="98">
        <v>1850.1341833231199</v>
      </c>
      <c r="M133" s="98">
        <v>1861.920493435174</v>
      </c>
      <c r="N133" s="98">
        <v>1726.745529462823</v>
      </c>
      <c r="O133" s="98">
        <v>1712.0237448212399</v>
      </c>
      <c r="P133" s="98">
        <v>1621.5042491181212</v>
      </c>
      <c r="Q133" s="98">
        <v>1688.6844853158752</v>
      </c>
      <c r="R133" s="98">
        <v>1756.9196003121933</v>
      </c>
      <c r="S133" s="98">
        <v>1880.2587118711565</v>
      </c>
      <c r="T133" s="98">
        <v>1889.899200131696</v>
      </c>
      <c r="U133" s="98">
        <v>1923.5284633722274</v>
      </c>
      <c r="V133" s="98">
        <v>2034.133867629808</v>
      </c>
      <c r="W133" s="98">
        <v>2040.393282672793</v>
      </c>
      <c r="X133" s="98">
        <v>1807.7945748985508</v>
      </c>
      <c r="Y133" s="98">
        <v>1660.8151726710123</v>
      </c>
      <c r="DA133" s="63" t="s">
        <v>1812</v>
      </c>
    </row>
    <row r="134" spans="1:105" ht="12" customHeight="1" x14ac:dyDescent="0.25">
      <c r="A134" s="109" t="s">
        <v>120</v>
      </c>
      <c r="B134" s="33">
        <v>923.58481579867498</v>
      </c>
      <c r="C134" s="33">
        <v>990.77580446125455</v>
      </c>
      <c r="D134" s="33">
        <v>1038.6358846401515</v>
      </c>
      <c r="E134" s="33">
        <v>1091.0957874842513</v>
      </c>
      <c r="F134" s="33">
        <v>1156.765209559617</v>
      </c>
      <c r="G134" s="33">
        <v>1136.740658868028</v>
      </c>
      <c r="H134" s="33">
        <v>1135.3604154465922</v>
      </c>
      <c r="I134" s="33">
        <v>1066.5765921082445</v>
      </c>
      <c r="J134" s="33">
        <v>1078.1588746801358</v>
      </c>
      <c r="K134" s="33">
        <v>1076.4793862065555</v>
      </c>
      <c r="L134" s="33">
        <v>1122.6952695391776</v>
      </c>
      <c r="M134" s="33">
        <v>1007.0195281476928</v>
      </c>
      <c r="N134" s="33">
        <v>1031.0630707666203</v>
      </c>
      <c r="O134" s="33">
        <v>1016.7480881330036</v>
      </c>
      <c r="P134" s="33">
        <v>983.45415632655897</v>
      </c>
      <c r="Q134" s="33">
        <v>996.96268954492189</v>
      </c>
      <c r="R134" s="33">
        <v>1025.2032970415378</v>
      </c>
      <c r="S134" s="33">
        <v>1140.6970868838612</v>
      </c>
      <c r="T134" s="33">
        <v>1153.7992053099288</v>
      </c>
      <c r="U134" s="33">
        <v>1172.9768350016502</v>
      </c>
      <c r="V134" s="33">
        <v>1187.0065302605708</v>
      </c>
      <c r="W134" s="33">
        <v>1216.7433659973999</v>
      </c>
      <c r="X134" s="33">
        <v>1314.4184895233695</v>
      </c>
      <c r="Y134" s="33">
        <v>1152.8548620744609</v>
      </c>
      <c r="DA134" s="60" t="s">
        <v>1813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0.53765695402551783</v>
      </c>
      <c r="C136" s="119">
        <f t="shared" si="26"/>
        <v>0.54239103883282069</v>
      </c>
      <c r="D136" s="119">
        <f t="shared" si="26"/>
        <v>0.54752953525054782</v>
      </c>
      <c r="E136" s="119">
        <f t="shared" si="26"/>
        <v>0.5537446331639525</v>
      </c>
      <c r="F136" s="119">
        <f t="shared" si="26"/>
        <v>0.55661355528882617</v>
      </c>
      <c r="G136" s="119">
        <f t="shared" si="26"/>
        <v>0.56129877896040381</v>
      </c>
      <c r="H136" s="119">
        <f t="shared" si="26"/>
        <v>0.56825545164165914</v>
      </c>
      <c r="I136" s="119">
        <f t="shared" si="26"/>
        <v>0.57396510610832696</v>
      </c>
      <c r="J136" s="119">
        <f t="shared" si="26"/>
        <v>0.58141684408582994</v>
      </c>
      <c r="K136" s="119">
        <f t="shared" si="26"/>
        <v>0.58928801403008457</v>
      </c>
      <c r="L136" s="119">
        <f t="shared" si="26"/>
        <v>0.59666827479920526</v>
      </c>
      <c r="M136" s="119">
        <f t="shared" si="26"/>
        <v>0.60612237327909935</v>
      </c>
      <c r="N136" s="119">
        <f t="shared" si="26"/>
        <v>0.62103403963582915</v>
      </c>
      <c r="O136" s="119">
        <f t="shared" si="26"/>
        <v>0.63236046776017829</v>
      </c>
      <c r="P136" s="119">
        <f t="shared" si="26"/>
        <v>0.6386417220676549</v>
      </c>
      <c r="Q136" s="119">
        <f t="shared" si="26"/>
        <v>0.65155642029054928</v>
      </c>
      <c r="R136" s="119">
        <f t="shared" ref="R136:V136" si="27">IF(R117=0,"",R117/R98)</f>
        <v>0.66437176245164231</v>
      </c>
      <c r="S136" s="119">
        <f t="shared" si="27"/>
        <v>0.68256429550319575</v>
      </c>
      <c r="T136" s="119">
        <f t="shared" si="27"/>
        <v>0.69886371559880356</v>
      </c>
      <c r="U136" s="119">
        <f t="shared" si="27"/>
        <v>0.71700072079274813</v>
      </c>
      <c r="V136" s="119">
        <f t="shared" si="27"/>
        <v>0.73050305894953749</v>
      </c>
      <c r="W136" s="119">
        <f t="shared" ref="W136:Y136" si="28">IF(W117=0,"",W117/W98)</f>
        <v>0.74400482083042507</v>
      </c>
      <c r="X136" s="119">
        <f t="shared" si="28"/>
        <v>0.76155524534395203</v>
      </c>
      <c r="Y136" s="119">
        <f t="shared" si="28"/>
        <v>0.77466999058755015</v>
      </c>
      <c r="DA136" s="129" t="s">
        <v>1964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0.52426256116987535</v>
      </c>
      <c r="C137" s="124">
        <f t="shared" si="29"/>
        <v>0.52914668241632934</v>
      </c>
      <c r="D137" s="124">
        <f t="shared" si="29"/>
        <v>0.53378524359772062</v>
      </c>
      <c r="E137" s="124">
        <f t="shared" si="29"/>
        <v>0.53676450234007711</v>
      </c>
      <c r="F137" s="124">
        <f t="shared" si="29"/>
        <v>0.54167385793146017</v>
      </c>
      <c r="G137" s="124">
        <f t="shared" si="29"/>
        <v>0.54575263539129892</v>
      </c>
      <c r="H137" s="124">
        <f t="shared" si="29"/>
        <v>0.55126180857318119</v>
      </c>
      <c r="I137" s="124">
        <f t="shared" si="29"/>
        <v>0.55668676387375993</v>
      </c>
      <c r="J137" s="124">
        <f t="shared" si="29"/>
        <v>0.56441141905886061</v>
      </c>
      <c r="K137" s="124">
        <f t="shared" si="29"/>
        <v>0.57129684033164996</v>
      </c>
      <c r="L137" s="124">
        <f t="shared" si="29"/>
        <v>0.57962212613563158</v>
      </c>
      <c r="M137" s="124">
        <f t="shared" si="29"/>
        <v>0.58682710715601905</v>
      </c>
      <c r="N137" s="124">
        <f t="shared" si="29"/>
        <v>0.60098069880633598</v>
      </c>
      <c r="O137" s="124">
        <f t="shared" si="29"/>
        <v>0.61589871577971322</v>
      </c>
      <c r="P137" s="124">
        <f t="shared" si="29"/>
        <v>0.62033025507364414</v>
      </c>
      <c r="Q137" s="124">
        <f t="shared" si="29"/>
        <v>0.63067403101986352</v>
      </c>
      <c r="R137" s="124">
        <f t="shared" ref="R137:V137" si="30">IF(R118=0,"",R118/R99)</f>
        <v>0.64618157318708769</v>
      </c>
      <c r="S137" s="124">
        <f t="shared" si="30"/>
        <v>0.66175313449954254</v>
      </c>
      <c r="T137" s="124">
        <f t="shared" si="30"/>
        <v>0.67922495999232702</v>
      </c>
      <c r="U137" s="124">
        <f t="shared" si="30"/>
        <v>0.6962775209933908</v>
      </c>
      <c r="V137" s="124">
        <f t="shared" si="30"/>
        <v>0.71134389260073005</v>
      </c>
      <c r="W137" s="124">
        <f t="shared" ref="W137:Y137" si="31">IF(W118=0,"",W118/W99)</f>
        <v>0.72617851369797692</v>
      </c>
      <c r="X137" s="124">
        <f t="shared" si="31"/>
        <v>0.73987841145982547</v>
      </c>
      <c r="Y137" s="124">
        <f t="shared" si="31"/>
        <v>0.75400982158768803</v>
      </c>
      <c r="DA137" s="130" t="s">
        <v>1965</v>
      </c>
    </row>
    <row r="138" spans="1:105" ht="12" customHeight="1" x14ac:dyDescent="0.25">
      <c r="A138" s="97" t="s">
        <v>213</v>
      </c>
      <c r="B138" s="111">
        <f t="shared" ref="B138:Q138" si="32">IF(B119=0,"",B119/B100)</f>
        <v>0.5183905136530107</v>
      </c>
      <c r="C138" s="111">
        <f t="shared" si="32"/>
        <v>0.52336224819728328</v>
      </c>
      <c r="D138" s="111">
        <f t="shared" si="32"/>
        <v>0.52811966606100713</v>
      </c>
      <c r="E138" s="111">
        <f t="shared" si="32"/>
        <v>0.53133182941337642</v>
      </c>
      <c r="F138" s="111">
        <f t="shared" si="32"/>
        <v>0.5362249918385309</v>
      </c>
      <c r="G138" s="111">
        <f t="shared" si="32"/>
        <v>0.54039421679863309</v>
      </c>
      <c r="H138" s="111">
        <f t="shared" si="32"/>
        <v>0.54606134228783254</v>
      </c>
      <c r="I138" s="111">
        <f t="shared" si="32"/>
        <v>0.55158761252060329</v>
      </c>
      <c r="J138" s="111">
        <f t="shared" si="32"/>
        <v>0.55941255040982907</v>
      </c>
      <c r="K138" s="111">
        <f t="shared" si="32"/>
        <v>0.56639715962401138</v>
      </c>
      <c r="L138" s="111">
        <f t="shared" si="32"/>
        <v>0.57475330317037299</v>
      </c>
      <c r="M138" s="111">
        <f t="shared" si="32"/>
        <v>0.58208262178990811</v>
      </c>
      <c r="N138" s="111">
        <f t="shared" si="32"/>
        <v>0.59638805129345684</v>
      </c>
      <c r="O138" s="111">
        <f t="shared" si="32"/>
        <v>0.61131439196507564</v>
      </c>
      <c r="P138" s="111">
        <f t="shared" si="32"/>
        <v>0.61580888929186561</v>
      </c>
      <c r="Q138" s="111">
        <f t="shared" si="32"/>
        <v>0.62629994456215865</v>
      </c>
      <c r="R138" s="111">
        <f t="shared" ref="R138:V138" si="33">IF(R119=0,"",R119/R100)</f>
        <v>0.64190183561474423</v>
      </c>
      <c r="S138" s="111">
        <f t="shared" si="33"/>
        <v>0.65760638992524945</v>
      </c>
      <c r="T138" s="111">
        <f t="shared" si="33"/>
        <v>0.67521518967379823</v>
      </c>
      <c r="U138" s="111">
        <f t="shared" si="33"/>
        <v>0.69240937085215881</v>
      </c>
      <c r="V138" s="111">
        <f t="shared" si="33"/>
        <v>0.7076205268127197</v>
      </c>
      <c r="W138" s="111">
        <f t="shared" ref="W138:Y138" si="34">IF(W119=0,"",W119/W100)</f>
        <v>0.72238630476026933</v>
      </c>
      <c r="X138" s="111">
        <f t="shared" si="34"/>
        <v>0.73620310289567259</v>
      </c>
      <c r="Y138" s="111">
        <f t="shared" si="34"/>
        <v>0.75056087672148519</v>
      </c>
      <c r="DA138" s="63" t="s">
        <v>1966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1967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1.822565315666955</v>
      </c>
      <c r="C140" s="124">
        <f t="shared" si="38"/>
        <v>1.9117992281647183</v>
      </c>
      <c r="D140" s="124">
        <f t="shared" si="38"/>
        <v>2.037479868614656</v>
      </c>
      <c r="E140" s="124">
        <f t="shared" si="38"/>
        <v>2.176352306644926</v>
      </c>
      <c r="F140" s="124">
        <f t="shared" si="38"/>
        <v>2.3063308487150502</v>
      </c>
      <c r="G140" s="124">
        <f t="shared" si="38"/>
        <v>2.4317564892115628</v>
      </c>
      <c r="H140" s="124">
        <f t="shared" si="38"/>
        <v>2.5645862654099134</v>
      </c>
      <c r="I140" s="124">
        <f t="shared" si="38"/>
        <v>2.6375176958720918</v>
      </c>
      <c r="J140" s="124">
        <f t="shared" si="38"/>
        <v>2.7106567777401227</v>
      </c>
      <c r="K140" s="124">
        <f t="shared" si="38"/>
        <v>2.8012881206332971</v>
      </c>
      <c r="L140" s="124">
        <f t="shared" si="38"/>
        <v>2.903558755819351</v>
      </c>
      <c r="M140" s="124">
        <f t="shared" si="38"/>
        <v>3.020696320351191</v>
      </c>
      <c r="N140" s="124">
        <f t="shared" si="38"/>
        <v>3.142420107981863</v>
      </c>
      <c r="O140" s="124">
        <f t="shared" si="38"/>
        <v>3.2991584430767258</v>
      </c>
      <c r="P140" s="124">
        <f t="shared" si="38"/>
        <v>3.4288644030933062</v>
      </c>
      <c r="Q140" s="124">
        <f t="shared" si="38"/>
        <v>3.5103385522704431</v>
      </c>
      <c r="R140" s="124">
        <f t="shared" ref="R140:V140" si="39">IF(R121=0,"",R121/R102)</f>
        <v>3.643041412235136</v>
      </c>
      <c r="S140" s="124">
        <f t="shared" si="39"/>
        <v>3.7552192757565943</v>
      </c>
      <c r="T140" s="124">
        <f t="shared" si="39"/>
        <v>3.8642492569527982</v>
      </c>
      <c r="U140" s="124">
        <f t="shared" si="39"/>
        <v>3.9222868414683036</v>
      </c>
      <c r="V140" s="124">
        <f t="shared" si="39"/>
        <v>3.9766050258837153</v>
      </c>
      <c r="W140" s="124">
        <f t="shared" ref="W140:Y140" si="40">IF(W121=0,"",W121/W102)</f>
        <v>3.9930742402841184</v>
      </c>
      <c r="X140" s="124">
        <f t="shared" si="40"/>
        <v>4.0287330843928073</v>
      </c>
      <c r="Y140" s="124">
        <f t="shared" si="40"/>
        <v>4.0496280267891791</v>
      </c>
      <c r="DA140" s="130" t="s">
        <v>1968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1.822565315666955</v>
      </c>
      <c r="C141" s="111">
        <f t="shared" si="41"/>
        <v>1.9117992281647183</v>
      </c>
      <c r="D141" s="111">
        <f t="shared" si="41"/>
        <v>2.037479868614656</v>
      </c>
      <c r="E141" s="111">
        <f t="shared" si="41"/>
        <v>2.176352306644926</v>
      </c>
      <c r="F141" s="111">
        <f t="shared" si="41"/>
        <v>2.3063308487150502</v>
      </c>
      <c r="G141" s="111">
        <f t="shared" si="41"/>
        <v>2.4317564892115628</v>
      </c>
      <c r="H141" s="111">
        <f t="shared" si="41"/>
        <v>2.5645862654099134</v>
      </c>
      <c r="I141" s="111">
        <f t="shared" si="41"/>
        <v>2.6375176958720918</v>
      </c>
      <c r="J141" s="111">
        <f t="shared" si="41"/>
        <v>2.7106567777401227</v>
      </c>
      <c r="K141" s="111">
        <f t="shared" si="41"/>
        <v>2.8012881206332971</v>
      </c>
      <c r="L141" s="111">
        <f t="shared" si="41"/>
        <v>2.903558755819351</v>
      </c>
      <c r="M141" s="111">
        <f t="shared" si="41"/>
        <v>3.020696320351191</v>
      </c>
      <c r="N141" s="111">
        <f t="shared" si="41"/>
        <v>3.142420107981863</v>
      </c>
      <c r="O141" s="111">
        <f t="shared" si="41"/>
        <v>3.2991584430767258</v>
      </c>
      <c r="P141" s="111">
        <f t="shared" si="41"/>
        <v>3.4288644030933062</v>
      </c>
      <c r="Q141" s="111">
        <f t="shared" si="41"/>
        <v>3.5103385522704431</v>
      </c>
      <c r="R141" s="111">
        <f t="shared" ref="R141:V141" si="42">IF(R122=0,"",R122/R103)</f>
        <v>3.643041412235136</v>
      </c>
      <c r="S141" s="111">
        <f t="shared" si="42"/>
        <v>3.7552192757565943</v>
      </c>
      <c r="T141" s="111">
        <f t="shared" si="42"/>
        <v>3.8642492569527982</v>
      </c>
      <c r="U141" s="111">
        <f t="shared" si="42"/>
        <v>3.9222868414683036</v>
      </c>
      <c r="V141" s="111">
        <f t="shared" si="42"/>
        <v>3.9766050258837153</v>
      </c>
      <c r="W141" s="111">
        <f t="shared" ref="W141:Y141" si="43">IF(W122=0,"",W122/W103)</f>
        <v>3.9930742402841184</v>
      </c>
      <c r="X141" s="111">
        <f t="shared" si="43"/>
        <v>4.0287330843928073</v>
      </c>
      <c r="Y141" s="111">
        <f t="shared" si="43"/>
        <v>4.0496280267891791</v>
      </c>
      <c r="DA141" s="63" t="s">
        <v>1969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0.57180117386768514</v>
      </c>
      <c r="C142" s="124">
        <f t="shared" si="44"/>
        <v>0.57637828136783165</v>
      </c>
      <c r="D142" s="124">
        <f t="shared" si="44"/>
        <v>0.58198822468613753</v>
      </c>
      <c r="E142" s="124">
        <f t="shared" si="44"/>
        <v>0.58772374190385346</v>
      </c>
      <c r="F142" s="124">
        <f t="shared" si="44"/>
        <v>0.59557381171252621</v>
      </c>
      <c r="G142" s="124">
        <f t="shared" si="44"/>
        <v>0.59958341050914976</v>
      </c>
      <c r="H142" s="124">
        <f t="shared" si="44"/>
        <v>0.60448607192329495</v>
      </c>
      <c r="I142" s="124">
        <f t="shared" si="44"/>
        <v>0.61244687140375864</v>
      </c>
      <c r="J142" s="124">
        <f t="shared" si="44"/>
        <v>0.62217523769019201</v>
      </c>
      <c r="K142" s="124">
        <f t="shared" si="44"/>
        <v>0.63151646582323073</v>
      </c>
      <c r="L142" s="124">
        <f t="shared" si="44"/>
        <v>0.64151002056991824</v>
      </c>
      <c r="M142" s="124">
        <f t="shared" si="44"/>
        <v>0.65055451141751075</v>
      </c>
      <c r="N142" s="124">
        <f t="shared" si="44"/>
        <v>0.66360802456790524</v>
      </c>
      <c r="O142" s="124">
        <f t="shared" si="44"/>
        <v>0.67502306320260819</v>
      </c>
      <c r="P142" s="124">
        <f t="shared" si="44"/>
        <v>0.67973655162004065</v>
      </c>
      <c r="Q142" s="124">
        <f t="shared" si="44"/>
        <v>0.69025716871444487</v>
      </c>
      <c r="R142" s="124">
        <f t="shared" ref="R142:V142" si="45">IF(R123=0,"",R123/R104)</f>
        <v>0.70376898848919855</v>
      </c>
      <c r="S142" s="124">
        <f t="shared" si="45"/>
        <v>0.71948547671160146</v>
      </c>
      <c r="T142" s="124">
        <f t="shared" si="45"/>
        <v>0.7369981116172214</v>
      </c>
      <c r="U142" s="124">
        <f t="shared" si="45"/>
        <v>0.75072786747983744</v>
      </c>
      <c r="V142" s="124">
        <f t="shared" si="45"/>
        <v>0.76430435285874876</v>
      </c>
      <c r="W142" s="124">
        <f t="shared" ref="W142:Y142" si="46">IF(W123=0,"",W123/W104)</f>
        <v>0.78073048797093747</v>
      </c>
      <c r="X142" s="124">
        <f t="shared" si="46"/>
        <v>0.7962170228034724</v>
      </c>
      <c r="Y142" s="124">
        <f t="shared" si="46"/>
        <v>0.80676766842086789</v>
      </c>
      <c r="DA142" s="130" t="s">
        <v>1970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0.56533583666681209</v>
      </c>
      <c r="C143" s="111">
        <f t="shared" si="47"/>
        <v>0.56934728487750519</v>
      </c>
      <c r="D143" s="111">
        <f t="shared" si="47"/>
        <v>0.57571949111362464</v>
      </c>
      <c r="E143" s="111">
        <f t="shared" si="47"/>
        <v>0.58169248065880541</v>
      </c>
      <c r="F143" s="111">
        <f t="shared" si="47"/>
        <v>0.58926339850381526</v>
      </c>
      <c r="G143" s="111">
        <f t="shared" si="47"/>
        <v>0.59396186480103885</v>
      </c>
      <c r="H143" s="111">
        <f t="shared" si="47"/>
        <v>0.59927920564573345</v>
      </c>
      <c r="I143" s="111">
        <f t="shared" si="47"/>
        <v>0.60915972162902898</v>
      </c>
      <c r="J143" s="111">
        <f t="shared" si="47"/>
        <v>0.61740323636411709</v>
      </c>
      <c r="K143" s="111">
        <f t="shared" si="47"/>
        <v>0.62592279738281764</v>
      </c>
      <c r="L143" s="111">
        <f t="shared" si="47"/>
        <v>0.63534798482138644</v>
      </c>
      <c r="M143" s="111">
        <f t="shared" si="47"/>
        <v>0.64424024355490617</v>
      </c>
      <c r="N143" s="111">
        <f t="shared" si="47"/>
        <v>0.65741538975765901</v>
      </c>
      <c r="O143" s="111">
        <f t="shared" si="47"/>
        <v>0.6700354204393919</v>
      </c>
      <c r="P143" s="111">
        <f t="shared" si="47"/>
        <v>0.67553614958529784</v>
      </c>
      <c r="Q143" s="111">
        <f t="shared" si="47"/>
        <v>0.68612450791858914</v>
      </c>
      <c r="R143" s="111">
        <f t="shared" ref="R143:V143" si="48">IF(R124=0,"",R124/R105)</f>
        <v>0.69955733781409879</v>
      </c>
      <c r="S143" s="111">
        <f t="shared" si="48"/>
        <v>0.71546934128752759</v>
      </c>
      <c r="T143" s="111">
        <f t="shared" si="48"/>
        <v>0.73264808279542271</v>
      </c>
      <c r="U143" s="111">
        <f t="shared" si="48"/>
        <v>0.746441439646919</v>
      </c>
      <c r="V143" s="111">
        <f t="shared" si="48"/>
        <v>0.75970800082511791</v>
      </c>
      <c r="W143" s="111">
        <f t="shared" ref="W143:Y143" si="49">IF(W124=0,"",W124/W105)</f>
        <v>0.7776282452696649</v>
      </c>
      <c r="X143" s="111">
        <f t="shared" si="49"/>
        <v>0.79241911736929305</v>
      </c>
      <c r="Y143" s="111">
        <f t="shared" si="49"/>
        <v>0.80206285624609519</v>
      </c>
      <c r="DA143" s="63" t="s">
        <v>1971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0.77780356547780749</v>
      </c>
      <c r="C144" s="111">
        <f t="shared" si="50"/>
        <v>0.79505295808637222</v>
      </c>
      <c r="D144" s="111">
        <f t="shared" si="50"/>
        <v>0.80027288574180044</v>
      </c>
      <c r="E144" s="111">
        <f t="shared" si="50"/>
        <v>0.81383458071159531</v>
      </c>
      <c r="F144" s="111">
        <f t="shared" si="50"/>
        <v>0.81097982676144043</v>
      </c>
      <c r="G144" s="111">
        <f t="shared" si="50"/>
        <v>0.81934609364614319</v>
      </c>
      <c r="H144" s="111">
        <f t="shared" si="50"/>
        <v>0.82798622192502891</v>
      </c>
      <c r="I144" s="111">
        <f t="shared" si="50"/>
        <v>0.82303095669818782</v>
      </c>
      <c r="J144" s="111">
        <f t="shared" si="50"/>
        <v>0.83966250827116262</v>
      </c>
      <c r="K144" s="111">
        <f t="shared" si="50"/>
        <v>0.84491269672085212</v>
      </c>
      <c r="L144" s="111">
        <f t="shared" si="50"/>
        <v>0.85276074303726435</v>
      </c>
      <c r="M144" s="111">
        <f t="shared" si="50"/>
        <v>0.85226768957242149</v>
      </c>
      <c r="N144" s="111">
        <f t="shared" si="50"/>
        <v>0.86177057665952139</v>
      </c>
      <c r="O144" s="111">
        <f t="shared" si="50"/>
        <v>0.86383106069956528</v>
      </c>
      <c r="P144" s="111">
        <f t="shared" si="50"/>
        <v>0.87646305427656979</v>
      </c>
      <c r="Q144" s="111">
        <f t="shared" si="50"/>
        <v>0.89063734986966614</v>
      </c>
      <c r="R144" s="111">
        <f t="shared" ref="R144:V144" si="51">IF(R125=0,"",R125/R106)</f>
        <v>0.89764799632732784</v>
      </c>
      <c r="S144" s="111">
        <f t="shared" si="51"/>
        <v>0.89730801182657793</v>
      </c>
      <c r="T144" s="111">
        <f t="shared" si="51"/>
        <v>0.91067163356637471</v>
      </c>
      <c r="U144" s="111">
        <f t="shared" si="51"/>
        <v>0.91444268431976095</v>
      </c>
      <c r="V144" s="111">
        <f t="shared" si="51"/>
        <v>0.92433285591291847</v>
      </c>
      <c r="W144" s="111">
        <f t="shared" ref="W144:Y144" si="52">IF(W125=0,"",W125/W106)</f>
        <v>0.92583151614860426</v>
      </c>
      <c r="X144" s="111">
        <f t="shared" si="52"/>
        <v>0.93898874939167765</v>
      </c>
      <c r="Y144" s="111">
        <f t="shared" si="52"/>
        <v>0.94288896885591689</v>
      </c>
      <c r="DA144" s="63" t="s">
        <v>1972</v>
      </c>
    </row>
    <row r="145" spans="1:105" ht="12" customHeight="1" x14ac:dyDescent="0.25">
      <c r="A145" s="100" t="s">
        <v>213</v>
      </c>
      <c r="B145" s="112">
        <f t="shared" ref="B145:Q145" si="53">IF(B126=0,"",B126/B107)</f>
        <v>0.60063136823291985</v>
      </c>
      <c r="C145" s="112">
        <f t="shared" si="53"/>
        <v>0.61521064545073967</v>
      </c>
      <c r="D145" s="112">
        <f t="shared" si="53"/>
        <v>0.62691143743966837</v>
      </c>
      <c r="E145" s="112">
        <f t="shared" si="53"/>
        <v>0.64374051710415092</v>
      </c>
      <c r="F145" s="112">
        <f t="shared" si="53"/>
        <v>0.65012848869275597</v>
      </c>
      <c r="G145" s="112">
        <f t="shared" si="53"/>
        <v>0.65904746500428291</v>
      </c>
      <c r="H145" s="112">
        <f t="shared" si="53"/>
        <v>0.66687165873302512</v>
      </c>
      <c r="I145" s="112">
        <f t="shared" si="53"/>
        <v>0.67638248884934071</v>
      </c>
      <c r="J145" s="112">
        <f t="shared" si="53"/>
        <v>0.6810923930613223</v>
      </c>
      <c r="K145" s="112">
        <f t="shared" si="53"/>
        <v>0.68961913298208022</v>
      </c>
      <c r="L145" s="112">
        <f t="shared" si="53"/>
        <v>0.69122627570304029</v>
      </c>
      <c r="M145" s="112">
        <f t="shared" si="53"/>
        <v>0.69370288139853065</v>
      </c>
      <c r="N145" s="112">
        <f t="shared" si="53"/>
        <v>0.70571877286457685</v>
      </c>
      <c r="O145" s="112">
        <f t="shared" si="53"/>
        <v>0.71599732507325298</v>
      </c>
      <c r="P145" s="112">
        <f t="shared" si="53"/>
        <v>0.73098164414162348</v>
      </c>
      <c r="Q145" s="112">
        <f t="shared" si="53"/>
        <v>0.74814858192842737</v>
      </c>
      <c r="R145" s="112">
        <f t="shared" ref="R145:V145" si="54">IF(R126=0,"",R126/R107)</f>
        <v>0.7655186064279722</v>
      </c>
      <c r="S145" s="112">
        <f t="shared" si="54"/>
        <v>0.77293767795852653</v>
      </c>
      <c r="T145" s="112">
        <f t="shared" si="54"/>
        <v>0.7926552296468834</v>
      </c>
      <c r="U145" s="112">
        <f t="shared" si="54"/>
        <v>0.80284656728574832</v>
      </c>
      <c r="V145" s="112">
        <f t="shared" si="54"/>
        <v>0.8113399389319752</v>
      </c>
      <c r="W145" s="112">
        <f t="shared" ref="W145:Y145" si="55">IF(W126=0,"",W126/W107)</f>
        <v>0.82977495224261011</v>
      </c>
      <c r="X145" s="112">
        <f t="shared" si="55"/>
        <v>0.83827050395680991</v>
      </c>
      <c r="Y145" s="112">
        <f t="shared" si="55"/>
        <v>0.84095090595550581</v>
      </c>
      <c r="DA145" s="131" t="s">
        <v>1973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1974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0.64203181249300945</v>
      </c>
      <c r="C147" s="112">
        <f t="shared" si="59"/>
        <v>0.64850522078768458</v>
      </c>
      <c r="D147" s="112">
        <f t="shared" si="59"/>
        <v>0.64628989807919535</v>
      </c>
      <c r="E147" s="112">
        <f t="shared" si="59"/>
        <v>0.64494532749750499</v>
      </c>
      <c r="F147" s="112">
        <f t="shared" si="59"/>
        <v>0.64905207651898067</v>
      </c>
      <c r="G147" s="112">
        <f t="shared" si="59"/>
        <v>0.65101774396685186</v>
      </c>
      <c r="H147" s="112">
        <f t="shared" si="59"/>
        <v>0.65069130006400122</v>
      </c>
      <c r="I147" s="112">
        <f t="shared" si="59"/>
        <v>0.64193689246298702</v>
      </c>
      <c r="J147" s="112">
        <f t="shared" si="59"/>
        <v>0.65217027972018837</v>
      </c>
      <c r="K147" s="112">
        <f t="shared" si="59"/>
        <v>0.65931088245956071</v>
      </c>
      <c r="L147" s="112">
        <f t="shared" si="59"/>
        <v>0.67778579214766366</v>
      </c>
      <c r="M147" s="112">
        <f t="shared" si="59"/>
        <v>0.68719044210241298</v>
      </c>
      <c r="N147" s="112">
        <f t="shared" si="59"/>
        <v>0.70317117689644992</v>
      </c>
      <c r="O147" s="112">
        <f t="shared" si="59"/>
        <v>0.70172364352028993</v>
      </c>
      <c r="P147" s="112">
        <f t="shared" si="59"/>
        <v>0.70295242835584548</v>
      </c>
      <c r="Q147" s="112">
        <f t="shared" si="59"/>
        <v>0.7073999566327912</v>
      </c>
      <c r="R147" s="112">
        <f t="shared" ref="R147:V147" si="60">IF(R128=0,"",R128/R109)</f>
        <v>0.71489385298928076</v>
      </c>
      <c r="S147" s="112">
        <f t="shared" si="60"/>
        <v>0.72121455789030586</v>
      </c>
      <c r="T147" s="112">
        <f t="shared" si="60"/>
        <v>0.73065514356313932</v>
      </c>
      <c r="U147" s="112">
        <f t="shared" si="60"/>
        <v>0.7368803437614424</v>
      </c>
      <c r="V147" s="112">
        <f t="shared" si="60"/>
        <v>0.74823738738320833</v>
      </c>
      <c r="W147" s="112">
        <f t="shared" ref="W147:Y147" si="61">IF(W128=0,"",W128/W109)</f>
        <v>0.75051578463761726</v>
      </c>
      <c r="X147" s="112">
        <f t="shared" si="61"/>
        <v>0.7612146754614495</v>
      </c>
      <c r="Y147" s="112">
        <f t="shared" si="61"/>
        <v>0.78091137879850958</v>
      </c>
      <c r="DA147" s="131" t="s">
        <v>1975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0.86946812754043612</v>
      </c>
      <c r="C148" s="113">
        <f t="shared" si="62"/>
        <v>0.87789662120731116</v>
      </c>
      <c r="D148" s="113">
        <f t="shared" si="62"/>
        <v>0.87566031019593726</v>
      </c>
      <c r="E148" s="113">
        <f t="shared" si="62"/>
        <v>0.87953920056163315</v>
      </c>
      <c r="F148" s="113">
        <f t="shared" si="62"/>
        <v>0.87822007127642709</v>
      </c>
      <c r="G148" s="113">
        <f t="shared" si="62"/>
        <v>0.87864545006820249</v>
      </c>
      <c r="H148" s="113">
        <f t="shared" si="62"/>
        <v>0.88783597908676071</v>
      </c>
      <c r="I148" s="113">
        <f t="shared" si="62"/>
        <v>0.88219848451642191</v>
      </c>
      <c r="J148" s="113">
        <f t="shared" si="62"/>
        <v>0.88858966505968051</v>
      </c>
      <c r="K148" s="113">
        <f t="shared" si="62"/>
        <v>0.88862896197036723</v>
      </c>
      <c r="L148" s="113">
        <f t="shared" si="62"/>
        <v>0.89158539829759009</v>
      </c>
      <c r="M148" s="113">
        <f t="shared" si="62"/>
        <v>0.88932905178460864</v>
      </c>
      <c r="N148" s="113">
        <f t="shared" si="62"/>
        <v>0.89453273452939475</v>
      </c>
      <c r="O148" s="113">
        <f t="shared" si="62"/>
        <v>0.89497419710169035</v>
      </c>
      <c r="P148" s="113">
        <f t="shared" si="62"/>
        <v>0.90098445856676557</v>
      </c>
      <c r="Q148" s="113">
        <f t="shared" si="62"/>
        <v>0.9099841614362032</v>
      </c>
      <c r="R148" s="113">
        <f t="shared" ref="R148:V148" si="63">IF(R129=0,"",R129/R110)</f>
        <v>0.91333939692894317</v>
      </c>
      <c r="S148" s="113">
        <f t="shared" si="63"/>
        <v>0.91486673180735656</v>
      </c>
      <c r="T148" s="113">
        <f t="shared" si="63"/>
        <v>0.92389103011492857</v>
      </c>
      <c r="U148" s="113">
        <f t="shared" si="63"/>
        <v>0.92774990337632413</v>
      </c>
      <c r="V148" s="113">
        <f t="shared" si="63"/>
        <v>0.93414977455723969</v>
      </c>
      <c r="W148" s="113">
        <f t="shared" ref="W148:Y148" si="64">IF(W129=0,"",W129/W110)</f>
        <v>0.92838116125677872</v>
      </c>
      <c r="X148" s="113">
        <f t="shared" si="64"/>
        <v>0.93572803770118362</v>
      </c>
      <c r="Y148" s="113">
        <f t="shared" si="64"/>
        <v>0.9452264346666478</v>
      </c>
      <c r="DA148" s="132" t="s">
        <v>1976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0.71634232943106502</v>
      </c>
      <c r="C149" s="111">
        <f t="shared" si="65"/>
        <v>0.72750459137570322</v>
      </c>
      <c r="D149" s="111">
        <f t="shared" si="65"/>
        <v>0.72537187887408971</v>
      </c>
      <c r="E149" s="111">
        <f t="shared" si="65"/>
        <v>0.72139407816441337</v>
      </c>
      <c r="F149" s="111">
        <f t="shared" si="65"/>
        <v>0.71859447804575449</v>
      </c>
      <c r="G149" s="111">
        <f t="shared" si="65"/>
        <v>0.72118142913421113</v>
      </c>
      <c r="H149" s="111">
        <f t="shared" si="65"/>
        <v>0.72180446865889702</v>
      </c>
      <c r="I149" s="111">
        <f t="shared" si="65"/>
        <v>0.69831364776014992</v>
      </c>
      <c r="J149" s="111">
        <f t="shared" si="65"/>
        <v>0.72504947554284493</v>
      </c>
      <c r="K149" s="111">
        <f t="shared" si="65"/>
        <v>0.73993436904096133</v>
      </c>
      <c r="L149" s="111">
        <f t="shared" si="65"/>
        <v>0.74555256486838895</v>
      </c>
      <c r="M149" s="111">
        <f t="shared" si="65"/>
        <v>0.7476139121236185</v>
      </c>
      <c r="N149" s="111">
        <f t="shared" si="65"/>
        <v>0.75332168322568938</v>
      </c>
      <c r="O149" s="111">
        <f t="shared" si="65"/>
        <v>0.74494512912178668</v>
      </c>
      <c r="P149" s="111">
        <f t="shared" si="65"/>
        <v>0.72448904101256573</v>
      </c>
      <c r="Q149" s="111">
        <f t="shared" si="65"/>
        <v>0.7239064605567006</v>
      </c>
      <c r="R149" s="111">
        <f t="shared" ref="R149:V149" si="66">IF(R130=0,"",R130/R111)</f>
        <v>0.73902328520094218</v>
      </c>
      <c r="S149" s="111">
        <f t="shared" si="66"/>
        <v>0.75765920014322963</v>
      </c>
      <c r="T149" s="111">
        <f t="shared" si="66"/>
        <v>0.7796766009564714</v>
      </c>
      <c r="U149" s="111">
        <f t="shared" si="66"/>
        <v>0.79011193376699518</v>
      </c>
      <c r="V149" s="111">
        <f t="shared" si="66"/>
        <v>0.80383043096283791</v>
      </c>
      <c r="W149" s="111">
        <f t="shared" ref="W149:Y149" si="67">IF(W130=0,"",W130/W111)</f>
        <v>0.79612248725280665</v>
      </c>
      <c r="X149" s="111">
        <f t="shared" si="67"/>
        <v>0.81083978894593289</v>
      </c>
      <c r="Y149" s="111">
        <f t="shared" si="67"/>
        <v>0.82442714821188179</v>
      </c>
      <c r="DA149" s="63" t="s">
        <v>1977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1978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0.64965650396714458</v>
      </c>
      <c r="C151" s="124">
        <f t="shared" si="71"/>
        <v>0.65235635979593753</v>
      </c>
      <c r="D151" s="124">
        <f t="shared" si="71"/>
        <v>0.65312833656706759</v>
      </c>
      <c r="E151" s="124">
        <f t="shared" si="71"/>
        <v>0.65391369622734852</v>
      </c>
      <c r="F151" s="124">
        <f t="shared" si="71"/>
        <v>0.65873045435476008</v>
      </c>
      <c r="G151" s="124">
        <f t="shared" si="71"/>
        <v>0.65696777868827749</v>
      </c>
      <c r="H151" s="124">
        <f t="shared" si="71"/>
        <v>0.65810006602063476</v>
      </c>
      <c r="I151" s="124">
        <f t="shared" si="71"/>
        <v>0.65787587491695609</v>
      </c>
      <c r="J151" s="124">
        <f t="shared" si="71"/>
        <v>0.66096134121095207</v>
      </c>
      <c r="K151" s="124">
        <f t="shared" si="71"/>
        <v>0.66186138820444596</v>
      </c>
      <c r="L151" s="124">
        <f t="shared" si="71"/>
        <v>0.66169228172773509</v>
      </c>
      <c r="M151" s="124">
        <f t="shared" si="71"/>
        <v>0.6595322137856201</v>
      </c>
      <c r="N151" s="124">
        <f t="shared" si="71"/>
        <v>0.66327556245050112</v>
      </c>
      <c r="O151" s="124">
        <f t="shared" si="71"/>
        <v>0.66472160515584733</v>
      </c>
      <c r="P151" s="124">
        <f t="shared" si="71"/>
        <v>0.66594952433145949</v>
      </c>
      <c r="Q151" s="124">
        <f t="shared" si="71"/>
        <v>0.6659839509823553</v>
      </c>
      <c r="R151" s="124">
        <f t="shared" ref="R151:V151" si="72">IF(R132=0,"",R132/R113)</f>
        <v>0.66732582395328954</v>
      </c>
      <c r="S151" s="124">
        <f t="shared" si="72"/>
        <v>0.67235534043098177</v>
      </c>
      <c r="T151" s="124">
        <f t="shared" si="72"/>
        <v>0.67617737813829193</v>
      </c>
      <c r="U151" s="124">
        <f t="shared" si="72"/>
        <v>0.6806386169050006</v>
      </c>
      <c r="V151" s="124">
        <f t="shared" si="72"/>
        <v>0.68323618013620324</v>
      </c>
      <c r="W151" s="124">
        <f t="shared" ref="W151:Y151" si="73">IF(W132=0,"",W132/W113)</f>
        <v>0.68823182336533595</v>
      </c>
      <c r="X151" s="124">
        <f t="shared" si="73"/>
        <v>0.70321174223076499</v>
      </c>
      <c r="Y151" s="124">
        <f t="shared" si="73"/>
        <v>0.70491089556524666</v>
      </c>
      <c r="DA151" s="130" t="s">
        <v>1979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0.60256067675847702</v>
      </c>
      <c r="C152" s="111">
        <f t="shared" si="74"/>
        <v>0.60288616700452724</v>
      </c>
      <c r="D152" s="111">
        <f t="shared" si="74"/>
        <v>0.60329765585562012</v>
      </c>
      <c r="E152" s="111">
        <f t="shared" si="74"/>
        <v>0.60274764155074045</v>
      </c>
      <c r="F152" s="111">
        <f t="shared" si="74"/>
        <v>0.60438704218180495</v>
      </c>
      <c r="G152" s="111">
        <f t="shared" si="74"/>
        <v>0.60470588103364364</v>
      </c>
      <c r="H152" s="111">
        <f t="shared" si="74"/>
        <v>0.60558029835159621</v>
      </c>
      <c r="I152" s="111">
        <f t="shared" si="74"/>
        <v>0.60517573872301089</v>
      </c>
      <c r="J152" s="111">
        <f t="shared" si="74"/>
        <v>0.60525560419057967</v>
      </c>
      <c r="K152" s="111">
        <f t="shared" si="74"/>
        <v>0.60532115587411728</v>
      </c>
      <c r="L152" s="111">
        <f t="shared" si="74"/>
        <v>0.60621586734842292</v>
      </c>
      <c r="M152" s="111">
        <f t="shared" si="74"/>
        <v>0.60854400488206062</v>
      </c>
      <c r="N152" s="111">
        <f t="shared" si="74"/>
        <v>0.60785676742855477</v>
      </c>
      <c r="O152" s="111">
        <f t="shared" si="74"/>
        <v>0.6090249416538791</v>
      </c>
      <c r="P152" s="111">
        <f t="shared" si="74"/>
        <v>0.60869303041008949</v>
      </c>
      <c r="Q152" s="111">
        <f t="shared" si="74"/>
        <v>0.60833566079459822</v>
      </c>
      <c r="R152" s="111">
        <f t="shared" ref="R152:V152" si="75">IF(R133=0,"",R133/R114)</f>
        <v>0.60852101784259194</v>
      </c>
      <c r="S152" s="111">
        <f t="shared" si="75"/>
        <v>0.61009192545199453</v>
      </c>
      <c r="T152" s="111">
        <f t="shared" si="75"/>
        <v>0.61144824313629698</v>
      </c>
      <c r="U152" s="111">
        <f t="shared" si="75"/>
        <v>0.61408831123724095</v>
      </c>
      <c r="V152" s="111">
        <f t="shared" si="75"/>
        <v>0.61658113394499736</v>
      </c>
      <c r="W152" s="111">
        <f t="shared" ref="W152:Y152" si="76">IF(W133=0,"",W133/W114)</f>
        <v>0.6180861278847728</v>
      </c>
      <c r="X152" s="111">
        <f t="shared" si="76"/>
        <v>0.62043081825554991</v>
      </c>
      <c r="Y152" s="111">
        <f t="shared" si="76"/>
        <v>0.6222226224722659</v>
      </c>
      <c r="DA152" s="63" t="s">
        <v>1980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0.75897360201264619</v>
      </c>
      <c r="C153" s="45">
        <f t="shared" si="77"/>
        <v>0.76134755211139316</v>
      </c>
      <c r="D153" s="45">
        <f t="shared" si="77"/>
        <v>0.76379822623405935</v>
      </c>
      <c r="E153" s="45">
        <f t="shared" si="77"/>
        <v>0.7663001198053413</v>
      </c>
      <c r="F153" s="45">
        <f t="shared" si="77"/>
        <v>0.76891258500716531</v>
      </c>
      <c r="G153" s="45">
        <f t="shared" si="77"/>
        <v>0.77151714423589612</v>
      </c>
      <c r="H153" s="45">
        <f t="shared" si="77"/>
        <v>0.77409789860923484</v>
      </c>
      <c r="I153" s="45">
        <f t="shared" si="77"/>
        <v>0.77562005579144566</v>
      </c>
      <c r="J153" s="45">
        <f t="shared" si="77"/>
        <v>0.77653918323274729</v>
      </c>
      <c r="K153" s="45">
        <f t="shared" si="77"/>
        <v>0.77794516772861744</v>
      </c>
      <c r="L153" s="45">
        <f t="shared" si="77"/>
        <v>0.77920158321681188</v>
      </c>
      <c r="M153" s="45">
        <f t="shared" si="77"/>
        <v>0.78043547315633599</v>
      </c>
      <c r="N153" s="45">
        <f t="shared" si="77"/>
        <v>0.78279773898293292</v>
      </c>
      <c r="O153" s="45">
        <f t="shared" si="77"/>
        <v>0.785712991919993</v>
      </c>
      <c r="P153" s="45">
        <f t="shared" si="77"/>
        <v>0.78819209274123048</v>
      </c>
      <c r="Q153" s="45">
        <f t="shared" si="77"/>
        <v>0.79332342136824274</v>
      </c>
      <c r="R153" s="45">
        <f t="shared" ref="R153:V153" si="78">IF(R134=0,"",R134/R115)</f>
        <v>0.7997741580895753</v>
      </c>
      <c r="S153" s="45">
        <f t="shared" si="78"/>
        <v>0.80833589250031368</v>
      </c>
      <c r="T153" s="45">
        <f t="shared" si="78"/>
        <v>0.81802224402905299</v>
      </c>
      <c r="U153" s="45">
        <f t="shared" si="78"/>
        <v>0.82774230344588451</v>
      </c>
      <c r="V153" s="45">
        <f t="shared" si="78"/>
        <v>0.8385886684140248</v>
      </c>
      <c r="W153" s="45">
        <f t="shared" ref="W153:Y153" si="79">IF(W134=0,"",W134/W115)</f>
        <v>0.84999667045915084</v>
      </c>
      <c r="X153" s="45">
        <f t="shared" si="79"/>
        <v>0.86125861444761664</v>
      </c>
      <c r="Y153" s="45">
        <f t="shared" si="79"/>
        <v>0.87181600456115926</v>
      </c>
      <c r="DA153" s="60" t="s">
        <v>1981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188208.48988517444</v>
      </c>
      <c r="C155" s="117">
        <f t="shared" si="80"/>
        <v>198382.20786644085</v>
      </c>
      <c r="D155" s="117">
        <f t="shared" si="80"/>
        <v>197550.27421445455</v>
      </c>
      <c r="E155" s="117">
        <f t="shared" si="80"/>
        <v>206916.51812805788</v>
      </c>
      <c r="F155" s="117">
        <f t="shared" si="80"/>
        <v>208564.70516114275</v>
      </c>
      <c r="G155" s="117">
        <f t="shared" si="80"/>
        <v>208981.85288456391</v>
      </c>
      <c r="H155" s="117">
        <f t="shared" si="80"/>
        <v>204761.74422876796</v>
      </c>
      <c r="I155" s="117">
        <f t="shared" si="80"/>
        <v>188266.52897381602</v>
      </c>
      <c r="J155" s="117">
        <f t="shared" si="80"/>
        <v>197223.63843940015</v>
      </c>
      <c r="K155" s="117">
        <f t="shared" si="80"/>
        <v>199075.37726146789</v>
      </c>
      <c r="L155" s="117">
        <f t="shared" si="80"/>
        <v>216534.42232392519</v>
      </c>
      <c r="M155" s="117">
        <f t="shared" si="80"/>
        <v>189713.81621515489</v>
      </c>
      <c r="N155" s="117">
        <f t="shared" si="80"/>
        <v>199784.80418671027</v>
      </c>
      <c r="O155" s="117">
        <f t="shared" si="80"/>
        <v>203167.37716985488</v>
      </c>
      <c r="P155" s="117">
        <f t="shared" si="80"/>
        <v>166638.40443308721</v>
      </c>
      <c r="Q155" s="117">
        <f t="shared" si="80"/>
        <v>180517.91088946076</v>
      </c>
      <c r="R155" s="117">
        <f t="shared" ref="R155:V155" si="81">R156+R159+R161+R170</f>
        <v>191993.19062401901</v>
      </c>
      <c r="S155" s="117">
        <f t="shared" si="81"/>
        <v>191167.18336816851</v>
      </c>
      <c r="T155" s="117">
        <f t="shared" si="81"/>
        <v>188687.2822477266</v>
      </c>
      <c r="U155" s="117">
        <f t="shared" si="81"/>
        <v>186383.63814314056</v>
      </c>
      <c r="V155" s="117">
        <f t="shared" si="81"/>
        <v>184785.02872816924</v>
      </c>
      <c r="W155" s="117">
        <f t="shared" ref="W155:Y155" si="82">W156+W159+W161+W170</f>
        <v>205039.45029495165</v>
      </c>
      <c r="X155" s="117">
        <f t="shared" si="82"/>
        <v>173310.45382781798</v>
      </c>
      <c r="Y155" s="117">
        <f t="shared" si="82"/>
        <v>157048.51340855323</v>
      </c>
      <c r="DA155" s="129" t="s">
        <v>2132</v>
      </c>
    </row>
    <row r="156" spans="1:105" ht="12" customHeight="1" x14ac:dyDescent="0.25">
      <c r="A156" s="121" t="s">
        <v>57</v>
      </c>
      <c r="B156" s="122">
        <f t="shared" ref="B156:Q156" si="83">SUM(B157:B158)</f>
        <v>158986.28454670127</v>
      </c>
      <c r="C156" s="122">
        <f t="shared" si="83"/>
        <v>168462.74409450899</v>
      </c>
      <c r="D156" s="122">
        <f t="shared" si="83"/>
        <v>166167.57763032371</v>
      </c>
      <c r="E156" s="122">
        <f t="shared" si="83"/>
        <v>174580.91966906571</v>
      </c>
      <c r="F156" s="122">
        <f t="shared" si="83"/>
        <v>176655.97576450597</v>
      </c>
      <c r="G156" s="122">
        <f t="shared" si="83"/>
        <v>176264.70341526266</v>
      </c>
      <c r="H156" s="122">
        <f t="shared" si="83"/>
        <v>172070.76278095419</v>
      </c>
      <c r="I156" s="122">
        <f t="shared" si="83"/>
        <v>155950.03859074111</v>
      </c>
      <c r="J156" s="122">
        <f t="shared" si="83"/>
        <v>166330.17039748165</v>
      </c>
      <c r="K156" s="122">
        <f t="shared" si="83"/>
        <v>167916.51068762547</v>
      </c>
      <c r="L156" s="122">
        <f t="shared" si="83"/>
        <v>183458.45511209499</v>
      </c>
      <c r="M156" s="122">
        <f t="shared" si="83"/>
        <v>157792.76332420317</v>
      </c>
      <c r="N156" s="122">
        <f t="shared" si="83"/>
        <v>168231.09041624432</v>
      </c>
      <c r="O156" s="122">
        <f t="shared" si="83"/>
        <v>172389.84352849014</v>
      </c>
      <c r="P156" s="122">
        <f t="shared" si="83"/>
        <v>136979.32189615595</v>
      </c>
      <c r="Q156" s="122">
        <f t="shared" si="83"/>
        <v>150069.17938827418</v>
      </c>
      <c r="R156" s="122">
        <f t="shared" ref="R156:V156" si="84">SUM(R157:R158)</f>
        <v>160153.98317680613</v>
      </c>
      <c r="S156" s="122">
        <f t="shared" si="84"/>
        <v>158600.15886317543</v>
      </c>
      <c r="T156" s="122">
        <f t="shared" si="84"/>
        <v>155446.97119019207</v>
      </c>
      <c r="U156" s="122">
        <f t="shared" si="84"/>
        <v>153794.34542296146</v>
      </c>
      <c r="V156" s="122">
        <f t="shared" si="84"/>
        <v>152320.04578688141</v>
      </c>
      <c r="W156" s="122">
        <f t="shared" ref="W156:Y156" si="85">SUM(W157:W158)</f>
        <v>171892.04346058317</v>
      </c>
      <c r="X156" s="122">
        <f t="shared" si="85"/>
        <v>145374.4722370393</v>
      </c>
      <c r="Y156" s="122">
        <f t="shared" si="85"/>
        <v>132129.10457034718</v>
      </c>
      <c r="DA156" s="130" t="s">
        <v>2133</v>
      </c>
    </row>
    <row r="157" spans="1:105" ht="12" customHeight="1" x14ac:dyDescent="0.25">
      <c r="A157" s="97" t="s">
        <v>213</v>
      </c>
      <c r="B157" s="98">
        <v>158986.28454670127</v>
      </c>
      <c r="C157" s="98">
        <v>168462.74409450899</v>
      </c>
      <c r="D157" s="98">
        <v>166167.57763032371</v>
      </c>
      <c r="E157" s="98">
        <v>174580.91966906571</v>
      </c>
      <c r="F157" s="98">
        <v>176655.97576450597</v>
      </c>
      <c r="G157" s="98">
        <v>176264.70341526266</v>
      </c>
      <c r="H157" s="98">
        <v>172070.76278095419</v>
      </c>
      <c r="I157" s="98">
        <v>155950.03859074111</v>
      </c>
      <c r="J157" s="98">
        <v>166330.17039748165</v>
      </c>
      <c r="K157" s="98">
        <v>167916.51068762547</v>
      </c>
      <c r="L157" s="98">
        <v>183458.45511209499</v>
      </c>
      <c r="M157" s="98">
        <v>157792.76332420317</v>
      </c>
      <c r="N157" s="98">
        <v>168231.09041624432</v>
      </c>
      <c r="O157" s="98">
        <v>172389.84352849014</v>
      </c>
      <c r="P157" s="98">
        <v>136979.32189615595</v>
      </c>
      <c r="Q157" s="98">
        <v>150069.17938827418</v>
      </c>
      <c r="R157" s="98">
        <v>160153.98317680613</v>
      </c>
      <c r="S157" s="98">
        <v>158600.15886317543</v>
      </c>
      <c r="T157" s="98">
        <v>155446.97119019207</v>
      </c>
      <c r="U157" s="98">
        <v>153794.34542296146</v>
      </c>
      <c r="V157" s="98">
        <v>152320.04578688141</v>
      </c>
      <c r="W157" s="98">
        <v>171892.04346058317</v>
      </c>
      <c r="X157" s="98">
        <v>145374.4722370393</v>
      </c>
      <c r="Y157" s="98">
        <v>132129.10457034718</v>
      </c>
      <c r="DA157" s="63" t="s">
        <v>2134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2135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2136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2137</v>
      </c>
    </row>
    <row r="161" spans="1:105" ht="12" customHeight="1" x14ac:dyDescent="0.25">
      <c r="A161" s="121" t="s">
        <v>55</v>
      </c>
      <c r="B161" s="122">
        <v>22594.685514005658</v>
      </c>
      <c r="C161" s="122">
        <v>23187.140415995917</v>
      </c>
      <c r="D161" s="122">
        <v>24290.453216423983</v>
      </c>
      <c r="E161" s="122">
        <v>24991.108092360319</v>
      </c>
      <c r="F161" s="122">
        <v>24745.748088519656</v>
      </c>
      <c r="G161" s="122">
        <v>25133.478539744436</v>
      </c>
      <c r="H161" s="122">
        <v>25084.069647367865</v>
      </c>
      <c r="I161" s="122">
        <v>25102.334969910829</v>
      </c>
      <c r="J161" s="122">
        <v>24130.559976485576</v>
      </c>
      <c r="K161" s="122">
        <v>24489.652913683174</v>
      </c>
      <c r="L161" s="122">
        <v>25910.492070293436</v>
      </c>
      <c r="M161" s="122">
        <v>24736.713529497112</v>
      </c>
      <c r="N161" s="122">
        <v>24884.38026185265</v>
      </c>
      <c r="O161" s="122">
        <v>24178.622618833531</v>
      </c>
      <c r="P161" s="122">
        <v>23406.979705185615</v>
      </c>
      <c r="Q161" s="122">
        <v>23934.158735886798</v>
      </c>
      <c r="R161" s="122">
        <v>25063.558074077078</v>
      </c>
      <c r="S161" s="122">
        <v>25335.531284864279</v>
      </c>
      <c r="T161" s="122">
        <v>25989.269736276656</v>
      </c>
      <c r="U161" s="122">
        <v>25244.252658912548</v>
      </c>
      <c r="V161" s="122">
        <v>24734.676522700225</v>
      </c>
      <c r="W161" s="122">
        <v>25423.213920676211</v>
      </c>
      <c r="X161" s="122">
        <v>21136.112888140742</v>
      </c>
      <c r="Y161" s="122">
        <v>18706.358354297729</v>
      </c>
      <c r="DA161" s="130" t="s">
        <v>2138</v>
      </c>
    </row>
    <row r="162" spans="1:105" ht="12" customHeight="1" x14ac:dyDescent="0.25">
      <c r="A162" s="97" t="s">
        <v>134</v>
      </c>
      <c r="B162" s="98">
        <v>22582.927813408394</v>
      </c>
      <c r="C162" s="98">
        <v>23173.219942617881</v>
      </c>
      <c r="D162" s="98">
        <v>24274.224706915429</v>
      </c>
      <c r="E162" s="98">
        <v>24970.714662645762</v>
      </c>
      <c r="F162" s="98">
        <v>24723.478324569984</v>
      </c>
      <c r="G162" s="98">
        <v>25108.484627905287</v>
      </c>
      <c r="H162" s="98">
        <v>25057.113720757479</v>
      </c>
      <c r="I162" s="98">
        <v>25069.10368156715</v>
      </c>
      <c r="J162" s="98">
        <v>24097.007574371441</v>
      </c>
      <c r="K162" s="98">
        <v>24449.038783124131</v>
      </c>
      <c r="L162" s="98">
        <v>25864.340685020976</v>
      </c>
      <c r="M162" s="98">
        <v>24693.615825802983</v>
      </c>
      <c r="N162" s="98">
        <v>24837.785030865973</v>
      </c>
      <c r="O162" s="98">
        <v>24127.582325991596</v>
      </c>
      <c r="P162" s="98">
        <v>23352.459304859982</v>
      </c>
      <c r="Q162" s="98">
        <v>23877.610718408763</v>
      </c>
      <c r="R162" s="98">
        <v>24998.019672637412</v>
      </c>
      <c r="S162" s="98">
        <v>25267.357397237294</v>
      </c>
      <c r="T162" s="98">
        <v>25913.317127180246</v>
      </c>
      <c r="U162" s="98">
        <v>25167.000563895024</v>
      </c>
      <c r="V162" s="98">
        <v>24663.756509381466</v>
      </c>
      <c r="W162" s="98">
        <v>25327.10841349528</v>
      </c>
      <c r="X162" s="98">
        <v>21055.988832504969</v>
      </c>
      <c r="Y162" s="98">
        <v>18636.804520186681</v>
      </c>
      <c r="DA162" s="63" t="s">
        <v>2139</v>
      </c>
    </row>
    <row r="163" spans="1:105" ht="12" customHeight="1" x14ac:dyDescent="0.25">
      <c r="A163" s="97" t="s">
        <v>133</v>
      </c>
      <c r="B163" s="98">
        <v>11.757700597262627</v>
      </c>
      <c r="C163" s="98">
        <v>13.920473378026905</v>
      </c>
      <c r="D163" s="98">
        <v>16.228509508553579</v>
      </c>
      <c r="E163" s="98">
        <v>20.393429714556373</v>
      </c>
      <c r="F163" s="98">
        <v>22.269763949674697</v>
      </c>
      <c r="G163" s="98">
        <v>24.993911839157732</v>
      </c>
      <c r="H163" s="98">
        <v>26.955926610384207</v>
      </c>
      <c r="I163" s="98">
        <v>33.231288343672738</v>
      </c>
      <c r="J163" s="98">
        <v>33.552402114137969</v>
      </c>
      <c r="K163" s="98">
        <v>40.614130559036255</v>
      </c>
      <c r="L163" s="98">
        <v>46.151385272459642</v>
      </c>
      <c r="M163" s="98">
        <v>43.097703694120987</v>
      </c>
      <c r="N163" s="98">
        <v>46.595230986685685</v>
      </c>
      <c r="O163" s="98">
        <v>51.040292841930068</v>
      </c>
      <c r="P163" s="98">
        <v>54.520400325639919</v>
      </c>
      <c r="Q163" s="98">
        <v>56.548017478032058</v>
      </c>
      <c r="R163" s="98">
        <v>65.538401439670366</v>
      </c>
      <c r="S163" s="98">
        <v>68.173887626991245</v>
      </c>
      <c r="T163" s="98">
        <v>75.952609096414946</v>
      </c>
      <c r="U163" s="98">
        <v>77.25209501751776</v>
      </c>
      <c r="V163" s="98">
        <v>70.920013318757938</v>
      </c>
      <c r="W163" s="98">
        <v>96.105507180938247</v>
      </c>
      <c r="X163" s="98">
        <v>80.124055635773502</v>
      </c>
      <c r="Y163" s="98">
        <v>69.553834111040359</v>
      </c>
      <c r="DA163" s="63" t="s">
        <v>2140</v>
      </c>
    </row>
    <row r="164" spans="1:105" ht="12" customHeight="1" x14ac:dyDescent="0.25">
      <c r="A164" s="100" t="s">
        <v>213</v>
      </c>
      <c r="B164" s="101">
        <v>11.757700597262627</v>
      </c>
      <c r="C164" s="101">
        <v>13.920473378026905</v>
      </c>
      <c r="D164" s="101">
        <v>16.228509508553579</v>
      </c>
      <c r="E164" s="101">
        <v>20.393429714556373</v>
      </c>
      <c r="F164" s="101">
        <v>22.269763949674697</v>
      </c>
      <c r="G164" s="101">
        <v>24.993911839157732</v>
      </c>
      <c r="H164" s="101">
        <v>26.955926610384207</v>
      </c>
      <c r="I164" s="101">
        <v>33.231288343672738</v>
      </c>
      <c r="J164" s="101">
        <v>33.552402114137969</v>
      </c>
      <c r="K164" s="101">
        <v>40.614130559036255</v>
      </c>
      <c r="L164" s="101">
        <v>46.151385272459642</v>
      </c>
      <c r="M164" s="101">
        <v>43.097703694120987</v>
      </c>
      <c r="N164" s="101">
        <v>46.595230986685685</v>
      </c>
      <c r="O164" s="101">
        <v>51.040292841930068</v>
      </c>
      <c r="P164" s="101">
        <v>54.520400325639919</v>
      </c>
      <c r="Q164" s="101">
        <v>56.548017478032058</v>
      </c>
      <c r="R164" s="101">
        <v>65.538401439670366</v>
      </c>
      <c r="S164" s="101">
        <v>68.173887626991245</v>
      </c>
      <c r="T164" s="101">
        <v>75.952609096414946</v>
      </c>
      <c r="U164" s="101">
        <v>77.25209501751776</v>
      </c>
      <c r="V164" s="101">
        <v>70.920013318757938</v>
      </c>
      <c r="W164" s="101">
        <v>96.105507180938247</v>
      </c>
      <c r="X164" s="101">
        <v>80.124055635773502</v>
      </c>
      <c r="Y164" s="101">
        <v>69.553834111040359</v>
      </c>
      <c r="DA164" s="131" t="s">
        <v>2141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2142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2143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2144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2145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2146</v>
      </c>
    </row>
    <row r="170" spans="1:105" ht="12" customHeight="1" x14ac:dyDescent="0.25">
      <c r="A170" s="121" t="s">
        <v>54</v>
      </c>
      <c r="B170" s="122">
        <v>6627.5198244675039</v>
      </c>
      <c r="C170" s="122">
        <v>6732.3233559359596</v>
      </c>
      <c r="D170" s="122">
        <v>7092.2433677068684</v>
      </c>
      <c r="E170" s="122">
        <v>7344.4903666318605</v>
      </c>
      <c r="F170" s="122">
        <v>7162.9813081171087</v>
      </c>
      <c r="G170" s="122">
        <v>7583.6709295568189</v>
      </c>
      <c r="H170" s="122">
        <v>7606.9118004459096</v>
      </c>
      <c r="I170" s="122">
        <v>7214.155413164086</v>
      </c>
      <c r="J170" s="122">
        <v>6762.9080654329282</v>
      </c>
      <c r="K170" s="122">
        <v>6669.2136601592265</v>
      </c>
      <c r="L170" s="122">
        <v>7165.4751415367627</v>
      </c>
      <c r="M170" s="122">
        <v>7184.3393614545857</v>
      </c>
      <c r="N170" s="122">
        <v>6669.3335086133065</v>
      </c>
      <c r="O170" s="122">
        <v>6598.9110225312197</v>
      </c>
      <c r="P170" s="122">
        <v>6252.1028317456512</v>
      </c>
      <c r="Q170" s="122">
        <v>6514.5727652997894</v>
      </c>
      <c r="R170" s="122">
        <v>6775.6493731358269</v>
      </c>
      <c r="S170" s="122">
        <v>7231.4932201287993</v>
      </c>
      <c r="T170" s="122">
        <v>7251.0413212578942</v>
      </c>
      <c r="U170" s="122">
        <v>7345.0400612665408</v>
      </c>
      <c r="V170" s="122">
        <v>7730.3064185876101</v>
      </c>
      <c r="W170" s="122">
        <v>7724.1929136922672</v>
      </c>
      <c r="X170" s="122">
        <v>6799.8687026379275</v>
      </c>
      <c r="Y170" s="122">
        <v>6213.0504839083305</v>
      </c>
      <c r="DA170" s="130" t="s">
        <v>2147</v>
      </c>
    </row>
    <row r="171" spans="1:105" ht="12" customHeight="1" x14ac:dyDescent="0.25">
      <c r="A171" s="97" t="s">
        <v>175</v>
      </c>
      <c r="B171" s="98">
        <v>6627.5198244675039</v>
      </c>
      <c r="C171" s="98">
        <v>6732.3233559359596</v>
      </c>
      <c r="D171" s="98">
        <v>7092.2433677068684</v>
      </c>
      <c r="E171" s="98">
        <v>7344.4903666318605</v>
      </c>
      <c r="F171" s="98">
        <v>7162.9813081171087</v>
      </c>
      <c r="G171" s="98">
        <v>7583.6709295568189</v>
      </c>
      <c r="H171" s="98">
        <v>7606.9118004459096</v>
      </c>
      <c r="I171" s="98">
        <v>7214.155413164086</v>
      </c>
      <c r="J171" s="98">
        <v>6762.9080654329282</v>
      </c>
      <c r="K171" s="98">
        <v>6669.2136601592265</v>
      </c>
      <c r="L171" s="98">
        <v>7165.4751415367627</v>
      </c>
      <c r="M171" s="98">
        <v>7184.3393614545857</v>
      </c>
      <c r="N171" s="98">
        <v>6669.3335086133065</v>
      </c>
      <c r="O171" s="98">
        <v>6598.9110225312197</v>
      </c>
      <c r="P171" s="98">
        <v>6252.1028317456512</v>
      </c>
      <c r="Q171" s="98">
        <v>6514.5727652997894</v>
      </c>
      <c r="R171" s="98">
        <v>6775.6493731358269</v>
      </c>
      <c r="S171" s="98">
        <v>7231.4932201287993</v>
      </c>
      <c r="T171" s="98">
        <v>7251.0413212578942</v>
      </c>
      <c r="U171" s="98">
        <v>7345.0400612665408</v>
      </c>
      <c r="V171" s="98">
        <v>7730.3064185876101</v>
      </c>
      <c r="W171" s="98">
        <v>7724.1929136922672</v>
      </c>
      <c r="X171" s="98">
        <v>6799.8687026379275</v>
      </c>
      <c r="Y171" s="98">
        <v>6213.0504839083305</v>
      </c>
      <c r="DA171" s="63" t="s">
        <v>2148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2149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16011.47943704498</v>
      </c>
      <c r="C174" s="117">
        <f t="shared" si="87"/>
        <v>16518.796696080026</v>
      </c>
      <c r="D174" s="117">
        <f t="shared" si="87"/>
        <v>16085.578629692356</v>
      </c>
      <c r="E174" s="117">
        <f t="shared" si="87"/>
        <v>16489.750256867443</v>
      </c>
      <c r="F174" s="117">
        <f t="shared" si="87"/>
        <v>16317.249411123437</v>
      </c>
      <c r="G174" s="117">
        <f t="shared" si="87"/>
        <v>16264.257377835411</v>
      </c>
      <c r="H174" s="117">
        <f t="shared" si="87"/>
        <v>15873.48372113068</v>
      </c>
      <c r="I174" s="117">
        <f t="shared" si="87"/>
        <v>14605.810207282615</v>
      </c>
      <c r="J174" s="117">
        <f t="shared" si="87"/>
        <v>15056.758977095178</v>
      </c>
      <c r="K174" s="117">
        <f t="shared" si="87"/>
        <v>15079.142754328706</v>
      </c>
      <c r="L174" s="117">
        <f t="shared" si="87"/>
        <v>16255.155834334386</v>
      </c>
      <c r="M174" s="117">
        <f t="shared" si="87"/>
        <v>14312.153395979434</v>
      </c>
      <c r="N174" s="117">
        <f t="shared" si="87"/>
        <v>15043.041774847852</v>
      </c>
      <c r="O174" s="117">
        <f t="shared" si="87"/>
        <v>15355.830004312045</v>
      </c>
      <c r="P174" s="117">
        <f t="shared" si="87"/>
        <v>12588.977546987988</v>
      </c>
      <c r="Q174" s="117">
        <f t="shared" si="87"/>
        <v>13398.221983402531</v>
      </c>
      <c r="R174" s="117">
        <f t="shared" ref="R174:V174" si="88">R175+R178+R180+R189</f>
        <v>13866.684033689397</v>
      </c>
      <c r="S174" s="117">
        <f t="shared" si="88"/>
        <v>13584.966988553009</v>
      </c>
      <c r="T174" s="117">
        <f t="shared" si="88"/>
        <v>13180.729498773053</v>
      </c>
      <c r="U174" s="117">
        <f t="shared" si="88"/>
        <v>12892.139000048617</v>
      </c>
      <c r="V174" s="117">
        <f t="shared" si="88"/>
        <v>12725.212874791829</v>
      </c>
      <c r="W174" s="117">
        <f t="shared" ref="W174:Y174" si="89">W175+W178+W180+W189</f>
        <v>14228.462269323883</v>
      </c>
      <c r="X174" s="117">
        <f t="shared" si="89"/>
        <v>12280.448108385477</v>
      </c>
      <c r="Y174" s="117">
        <f t="shared" si="89"/>
        <v>11431.346442479538</v>
      </c>
      <c r="DA174" s="129" t="s">
        <v>2300</v>
      </c>
    </row>
    <row r="175" spans="1:105" ht="12" customHeight="1" x14ac:dyDescent="0.25">
      <c r="A175" s="121" t="s">
        <v>57</v>
      </c>
      <c r="B175" s="122">
        <f t="shared" ref="B175:Q175" si="90">SUM(B176:B177)</f>
        <v>13215.652425265645</v>
      </c>
      <c r="C175" s="122">
        <f t="shared" si="90"/>
        <v>13702.772190785214</v>
      </c>
      <c r="D175" s="122">
        <f t="shared" si="90"/>
        <v>13206.167097964828</v>
      </c>
      <c r="E175" s="122">
        <f t="shared" si="90"/>
        <v>13551.012190946811</v>
      </c>
      <c r="F175" s="122">
        <f t="shared" si="90"/>
        <v>13460.695864349147</v>
      </c>
      <c r="G175" s="122">
        <f t="shared" si="90"/>
        <v>13379.822949432162</v>
      </c>
      <c r="H175" s="122">
        <f t="shared" si="90"/>
        <v>13006.785936310791</v>
      </c>
      <c r="I175" s="122">
        <f t="shared" si="90"/>
        <v>11818.122212511598</v>
      </c>
      <c r="J175" s="122">
        <f t="shared" si="90"/>
        <v>12400.271342933813</v>
      </c>
      <c r="K175" s="122">
        <f t="shared" si="90"/>
        <v>12421.372354088942</v>
      </c>
      <c r="L175" s="122">
        <f t="shared" si="90"/>
        <v>13470.358596738306</v>
      </c>
      <c r="M175" s="122">
        <f t="shared" si="90"/>
        <v>11626.125675921985</v>
      </c>
      <c r="N175" s="122">
        <f t="shared" si="90"/>
        <v>12375.519660761589</v>
      </c>
      <c r="O175" s="122">
        <f t="shared" si="90"/>
        <v>12757.977624977846</v>
      </c>
      <c r="P175" s="122">
        <f t="shared" si="90"/>
        <v>10109.084605415776</v>
      </c>
      <c r="Q175" s="122">
        <f t="shared" si="90"/>
        <v>10879.653393358389</v>
      </c>
      <c r="R175" s="122">
        <f t="shared" ref="R175:V175" si="91">SUM(R176:R177)</f>
        <v>11310.220946196867</v>
      </c>
      <c r="S175" s="122">
        <f t="shared" si="91"/>
        <v>10986.360732014275</v>
      </c>
      <c r="T175" s="122">
        <f t="shared" si="91"/>
        <v>10577.167714562782</v>
      </c>
      <c r="U175" s="122">
        <f t="shared" si="91"/>
        <v>10348.615310245303</v>
      </c>
      <c r="V175" s="122">
        <f t="shared" si="91"/>
        <v>10198.688886457485</v>
      </c>
      <c r="W175" s="122">
        <f t="shared" ref="W175:Y175" si="92">SUM(W176:W177)</f>
        <v>11641.275070762724</v>
      </c>
      <c r="X175" s="122">
        <f t="shared" si="92"/>
        <v>9997.2368416484169</v>
      </c>
      <c r="Y175" s="122">
        <f t="shared" si="92"/>
        <v>9334.7149119569058</v>
      </c>
      <c r="DA175" s="130" t="s">
        <v>2301</v>
      </c>
    </row>
    <row r="176" spans="1:105" ht="12" customHeight="1" x14ac:dyDescent="0.25">
      <c r="A176" s="97" t="s">
        <v>213</v>
      </c>
      <c r="B176" s="98">
        <v>13054.519928486676</v>
      </c>
      <c r="C176" s="98">
        <v>13536.476541612681</v>
      </c>
      <c r="D176" s="98">
        <v>13047.608755361831</v>
      </c>
      <c r="E176" s="98">
        <v>13393.932573256965</v>
      </c>
      <c r="F176" s="98">
        <v>13302.546917140355</v>
      </c>
      <c r="G176" s="98">
        <v>13223.831239407484</v>
      </c>
      <c r="H176" s="98">
        <v>12857.77604126585</v>
      </c>
      <c r="I176" s="98">
        <v>11683.731648034904</v>
      </c>
      <c r="J176" s="98">
        <v>12259.578893084556</v>
      </c>
      <c r="K176" s="98">
        <v>12281.011745673763</v>
      </c>
      <c r="L176" s="98">
        <v>13316.130964225165</v>
      </c>
      <c r="M176" s="98">
        <v>11494.137905108948</v>
      </c>
      <c r="N176" s="98">
        <v>12234.700243069106</v>
      </c>
      <c r="O176" s="98">
        <v>12607.504596278659</v>
      </c>
      <c r="P176" s="98">
        <v>9990.1155091871151</v>
      </c>
      <c r="Q176" s="98">
        <v>10752.309166671948</v>
      </c>
      <c r="R176" s="98">
        <v>11175.049134808105</v>
      </c>
      <c r="S176" s="98">
        <v>10853.304417830253</v>
      </c>
      <c r="T176" s="98">
        <v>10446.582749356565</v>
      </c>
      <c r="U176" s="98">
        <v>10218.474811866727</v>
      </c>
      <c r="V176" s="98">
        <v>10068.811611324447</v>
      </c>
      <c r="W176" s="98">
        <v>11482.255007535883</v>
      </c>
      <c r="X176" s="98">
        <v>9857.9519198570742</v>
      </c>
      <c r="Y176" s="98">
        <v>9205.6456759449065</v>
      </c>
      <c r="DA176" s="63" t="s">
        <v>2302</v>
      </c>
    </row>
    <row r="177" spans="1:105" ht="12" customHeight="1" x14ac:dyDescent="0.25">
      <c r="A177" s="97" t="s">
        <v>53</v>
      </c>
      <c r="B177" s="98">
        <v>161.1324967789688</v>
      </c>
      <c r="C177" s="98">
        <v>166.29564917253271</v>
      </c>
      <c r="D177" s="98">
        <v>158.55834260299665</v>
      </c>
      <c r="E177" s="98">
        <v>157.07961768984597</v>
      </c>
      <c r="F177" s="98">
        <v>158.14894720879175</v>
      </c>
      <c r="G177" s="98">
        <v>155.99171002467793</v>
      </c>
      <c r="H177" s="98">
        <v>149.00989504494041</v>
      </c>
      <c r="I177" s="98">
        <v>134.39056447669492</v>
      </c>
      <c r="J177" s="98">
        <v>140.69244984925638</v>
      </c>
      <c r="K177" s="98">
        <v>140.36060841517892</v>
      </c>
      <c r="L177" s="98">
        <v>154.22763251314063</v>
      </c>
      <c r="M177" s="98">
        <v>131.98777081303624</v>
      </c>
      <c r="N177" s="98">
        <v>140.81941769248286</v>
      </c>
      <c r="O177" s="98">
        <v>150.4730286991865</v>
      </c>
      <c r="P177" s="98">
        <v>118.96909622865958</v>
      </c>
      <c r="Q177" s="98">
        <v>127.34422668644042</v>
      </c>
      <c r="R177" s="98">
        <v>135.17181138876217</v>
      </c>
      <c r="S177" s="98">
        <v>133.05631418402157</v>
      </c>
      <c r="T177" s="98">
        <v>130.58496520621742</v>
      </c>
      <c r="U177" s="98">
        <v>130.14049837857573</v>
      </c>
      <c r="V177" s="98">
        <v>129.8772751330375</v>
      </c>
      <c r="W177" s="98">
        <v>159.02006322684142</v>
      </c>
      <c r="X177" s="98">
        <v>139.28492179134184</v>
      </c>
      <c r="Y177" s="98">
        <v>129.06923601199952</v>
      </c>
      <c r="DA177" s="63" t="s">
        <v>2303</v>
      </c>
    </row>
    <row r="178" spans="1:105" ht="12" customHeight="1" x14ac:dyDescent="0.25">
      <c r="A178" s="121" t="s">
        <v>92</v>
      </c>
      <c r="B178" s="122">
        <f t="shared" ref="B178:Y178" si="93">B179</f>
        <v>16.701773595473867</v>
      </c>
      <c r="C178" s="122">
        <f t="shared" si="93"/>
        <v>19.480593525057955</v>
      </c>
      <c r="D178" s="122">
        <f t="shared" si="93"/>
        <v>17.06267805134096</v>
      </c>
      <c r="E178" s="122">
        <f t="shared" si="93"/>
        <v>47.819631185169321</v>
      </c>
      <c r="F178" s="122">
        <f t="shared" si="93"/>
        <v>22.762420375764897</v>
      </c>
      <c r="G178" s="122">
        <f t="shared" si="93"/>
        <v>27.309590313159617</v>
      </c>
      <c r="H178" s="122">
        <f t="shared" si="93"/>
        <v>37.196135262567893</v>
      </c>
      <c r="I178" s="122">
        <f t="shared" si="93"/>
        <v>30.322364807763918</v>
      </c>
      <c r="J178" s="122">
        <f t="shared" si="93"/>
        <v>35.423932614349425</v>
      </c>
      <c r="K178" s="122">
        <f t="shared" si="93"/>
        <v>41.141702283514952</v>
      </c>
      <c r="L178" s="122">
        <f t="shared" si="93"/>
        <v>39.486421883610227</v>
      </c>
      <c r="M178" s="122">
        <f t="shared" si="93"/>
        <v>41.481366697344669</v>
      </c>
      <c r="N178" s="122">
        <f t="shared" si="93"/>
        <v>54.39659190766686</v>
      </c>
      <c r="O178" s="122">
        <f t="shared" si="93"/>
        <v>40.557453201724563</v>
      </c>
      <c r="P178" s="122">
        <f t="shared" si="93"/>
        <v>33.609650295683963</v>
      </c>
      <c r="Q178" s="122">
        <f t="shared" si="93"/>
        <v>51.813586717414033</v>
      </c>
      <c r="R178" s="122">
        <f t="shared" si="93"/>
        <v>44.158802286067932</v>
      </c>
      <c r="S178" s="122">
        <f t="shared" si="93"/>
        <v>54.864417080310034</v>
      </c>
      <c r="T178" s="122">
        <f t="shared" si="93"/>
        <v>48.423243710148896</v>
      </c>
      <c r="U178" s="122">
        <f t="shared" si="93"/>
        <v>56.169245283607061</v>
      </c>
      <c r="V178" s="122">
        <f t="shared" si="93"/>
        <v>52.592554743906113</v>
      </c>
      <c r="W178" s="122">
        <f t="shared" si="93"/>
        <v>56.193484048392385</v>
      </c>
      <c r="X178" s="122">
        <f t="shared" si="93"/>
        <v>62.643084691368458</v>
      </c>
      <c r="Y178" s="122">
        <f t="shared" si="93"/>
        <v>58.913822981272958</v>
      </c>
      <c r="DA178" s="130" t="s">
        <v>2304</v>
      </c>
    </row>
    <row r="179" spans="1:105" ht="12" customHeight="1" x14ac:dyDescent="0.25">
      <c r="A179" s="97" t="s">
        <v>53</v>
      </c>
      <c r="B179" s="98">
        <f>RES_hhdet_fech!B67</f>
        <v>16.701773595473867</v>
      </c>
      <c r="C179" s="98">
        <f>RES_hhdet_fech!C67</f>
        <v>19.480593525057955</v>
      </c>
      <c r="D179" s="98">
        <f>RES_hhdet_fech!D67</f>
        <v>17.06267805134096</v>
      </c>
      <c r="E179" s="98">
        <f>RES_hhdet_fech!E67</f>
        <v>47.819631185169321</v>
      </c>
      <c r="F179" s="98">
        <f>RES_hhdet_fech!F67</f>
        <v>22.762420375764897</v>
      </c>
      <c r="G179" s="98">
        <f>RES_hhdet_fech!G67</f>
        <v>27.309590313159617</v>
      </c>
      <c r="H179" s="98">
        <f>RES_hhdet_fech!H67</f>
        <v>37.196135262567893</v>
      </c>
      <c r="I179" s="98">
        <f>RES_hhdet_fech!I67</f>
        <v>30.322364807763918</v>
      </c>
      <c r="J179" s="98">
        <f>RES_hhdet_fech!J67</f>
        <v>35.423932614349425</v>
      </c>
      <c r="K179" s="98">
        <f>RES_hhdet_fech!K67</f>
        <v>41.141702283514952</v>
      </c>
      <c r="L179" s="98">
        <f>RES_hhdet_fech!L67</f>
        <v>39.486421883610227</v>
      </c>
      <c r="M179" s="98">
        <f>RES_hhdet_fech!M67</f>
        <v>41.481366697344669</v>
      </c>
      <c r="N179" s="98">
        <f>RES_hhdet_fech!N67</f>
        <v>54.39659190766686</v>
      </c>
      <c r="O179" s="98">
        <f>RES_hhdet_fech!O67</f>
        <v>40.557453201724563</v>
      </c>
      <c r="P179" s="98">
        <f>RES_hhdet_fech!P67</f>
        <v>33.609650295683963</v>
      </c>
      <c r="Q179" s="98">
        <f>RES_hhdet_fech!Q67</f>
        <v>51.813586717414033</v>
      </c>
      <c r="R179" s="98">
        <f>RES_hhdet_fech!R67</f>
        <v>44.158802286067932</v>
      </c>
      <c r="S179" s="98">
        <f>RES_hhdet_fech!S67</f>
        <v>54.864417080310034</v>
      </c>
      <c r="T179" s="98">
        <f>RES_hhdet_fech!T67</f>
        <v>48.423243710148896</v>
      </c>
      <c r="U179" s="98">
        <f>RES_hhdet_fech!U67</f>
        <v>56.169245283607061</v>
      </c>
      <c r="V179" s="98">
        <f>RES_hhdet_fech!V67</f>
        <v>52.592554743906113</v>
      </c>
      <c r="W179" s="98">
        <f>RES_hhdet_fech!W67</f>
        <v>56.193484048392385</v>
      </c>
      <c r="X179" s="98">
        <f>RES_hhdet_fech!X67</f>
        <v>62.643084691368458</v>
      </c>
      <c r="Y179" s="98">
        <f>RES_hhdet_fech!Y67</f>
        <v>58.913822981272958</v>
      </c>
      <c r="DA179" s="63" t="s">
        <v>2305</v>
      </c>
    </row>
    <row r="180" spans="1:105" ht="12" customHeight="1" x14ac:dyDescent="0.25">
      <c r="A180" s="121" t="s">
        <v>55</v>
      </c>
      <c r="B180" s="122">
        <v>1999.9322310820755</v>
      </c>
      <c r="C180" s="122">
        <v>2009.9920598443521</v>
      </c>
      <c r="D180" s="122">
        <v>2054.7302312773295</v>
      </c>
      <c r="E180" s="122">
        <v>2070.9355839119221</v>
      </c>
      <c r="F180" s="122">
        <v>2028.4016883680506</v>
      </c>
      <c r="G180" s="122">
        <v>2028.6894204066466</v>
      </c>
      <c r="H180" s="122">
        <v>2003.9282598883435</v>
      </c>
      <c r="I180" s="122">
        <v>1975.5419935580487</v>
      </c>
      <c r="J180" s="122">
        <v>1883.2869181247995</v>
      </c>
      <c r="K180" s="122">
        <v>1892.5062681763488</v>
      </c>
      <c r="L180" s="122">
        <v>1981.1568570237787</v>
      </c>
      <c r="M180" s="122">
        <v>1901.9830090132946</v>
      </c>
      <c r="N180" s="122">
        <v>1904.8887135990242</v>
      </c>
      <c r="O180" s="122">
        <v>1854.412919008123</v>
      </c>
      <c r="P180" s="122">
        <v>1779.2914761445838</v>
      </c>
      <c r="Q180" s="122">
        <v>1791.2836422824259</v>
      </c>
      <c r="R180" s="122">
        <v>1832.4169971518261</v>
      </c>
      <c r="S180" s="122">
        <v>1825.338320682225</v>
      </c>
      <c r="T180" s="122">
        <v>1848.2334067301895</v>
      </c>
      <c r="U180" s="122">
        <v>1781.4908862307245</v>
      </c>
      <c r="V180" s="122">
        <v>1746.833486228581</v>
      </c>
      <c r="W180" s="122">
        <v>1795.7612789596546</v>
      </c>
      <c r="X180" s="122">
        <v>1522.4734554175807</v>
      </c>
      <c r="Y180" s="122">
        <v>1394.7607884756535</v>
      </c>
      <c r="DA180" s="130" t="s">
        <v>2306</v>
      </c>
    </row>
    <row r="181" spans="1:105" ht="12" customHeight="1" x14ac:dyDescent="0.25">
      <c r="A181" s="97" t="s">
        <v>134</v>
      </c>
      <c r="B181" s="98">
        <v>2016.8965105622037</v>
      </c>
      <c r="C181" s="98">
        <v>2032.2927222048361</v>
      </c>
      <c r="D181" s="98">
        <v>2076.3323574301398</v>
      </c>
      <c r="E181" s="98">
        <v>2094.4863493573762</v>
      </c>
      <c r="F181" s="98">
        <v>2048.5112648876366</v>
      </c>
      <c r="G181" s="98">
        <v>2049.1279821051648</v>
      </c>
      <c r="H181" s="98">
        <v>2018.7060401029664</v>
      </c>
      <c r="I181" s="98">
        <v>1988.1617369333871</v>
      </c>
      <c r="J181" s="98">
        <v>1893.7389147664067</v>
      </c>
      <c r="K181" s="98">
        <v>1902.3221733483333</v>
      </c>
      <c r="L181" s="98">
        <v>1993.5053787973723</v>
      </c>
      <c r="M181" s="98">
        <v>1908.1615898577563</v>
      </c>
      <c r="N181" s="98">
        <v>1913.93597426367</v>
      </c>
      <c r="O181" s="98">
        <v>1860.9000905150674</v>
      </c>
      <c r="P181" s="98">
        <v>1785.2620503328749</v>
      </c>
      <c r="Q181" s="98">
        <v>1797.7002203809229</v>
      </c>
      <c r="R181" s="98">
        <v>1841.4231607167517</v>
      </c>
      <c r="S181" s="98">
        <v>1832.8025947970416</v>
      </c>
      <c r="T181" s="98">
        <v>1859.8726721993939</v>
      </c>
      <c r="U181" s="98">
        <v>1789.0440210984352</v>
      </c>
      <c r="V181" s="98">
        <v>1750.4262360374419</v>
      </c>
      <c r="W181" s="98">
        <v>1800.2581599352679</v>
      </c>
      <c r="X181" s="98">
        <v>1518.0555614819657</v>
      </c>
      <c r="Y181" s="98">
        <v>1387.0566474180046</v>
      </c>
      <c r="DA181" s="63" t="s">
        <v>2307</v>
      </c>
    </row>
    <row r="182" spans="1:105" ht="12" customHeight="1" x14ac:dyDescent="0.25">
      <c r="A182" s="97" t="s">
        <v>133</v>
      </c>
      <c r="B182" s="98">
        <v>1494.4210371923823</v>
      </c>
      <c r="C182" s="98">
        <v>1513.9738576553161</v>
      </c>
      <c r="D182" s="98">
        <v>1616.1149849333135</v>
      </c>
      <c r="E182" s="98">
        <v>1673.7207887766313</v>
      </c>
      <c r="F182" s="98">
        <v>1669.0950302366821</v>
      </c>
      <c r="G182" s="98">
        <v>1693.4117548172271</v>
      </c>
      <c r="H182" s="98">
        <v>1652.0526586278318</v>
      </c>
      <c r="I182" s="98">
        <v>1713.4434434744687</v>
      </c>
      <c r="J182" s="98">
        <v>1603.2931059669356</v>
      </c>
      <c r="K182" s="98">
        <v>1622.786098632301</v>
      </c>
      <c r="L182" s="98">
        <v>1672.8338232400743</v>
      </c>
      <c r="M182" s="98">
        <v>1554.0126508883031</v>
      </c>
      <c r="N182" s="98">
        <v>1580.7526969181174</v>
      </c>
      <c r="O182" s="98">
        <v>1565.7771442771877</v>
      </c>
      <c r="P182" s="98">
        <v>1519.1053590783577</v>
      </c>
      <c r="Q182" s="98">
        <v>1505.9449303558192</v>
      </c>
      <c r="R182" s="98">
        <v>1557.803601972372</v>
      </c>
      <c r="S182" s="98">
        <v>1567.907563979654</v>
      </c>
      <c r="T182" s="98">
        <v>1661.2940759700384</v>
      </c>
      <c r="U182" s="98">
        <v>1610.8803988462423</v>
      </c>
      <c r="V182" s="98">
        <v>1553.2404292114743</v>
      </c>
      <c r="W182" s="98">
        <v>1645.6981760754857</v>
      </c>
      <c r="X182" s="98">
        <v>1323.885807038539</v>
      </c>
      <c r="Y182" s="98">
        <v>1204.1846439997103</v>
      </c>
      <c r="DA182" s="63" t="s">
        <v>2308</v>
      </c>
    </row>
    <row r="183" spans="1:105" ht="12" customHeight="1" x14ac:dyDescent="0.25">
      <c r="A183" s="100" t="s">
        <v>213</v>
      </c>
      <c r="B183" s="101">
        <v>831.44994305102296</v>
      </c>
      <c r="C183" s="101">
        <v>806.37486456579825</v>
      </c>
      <c r="D183" s="101">
        <v>865.16182655148589</v>
      </c>
      <c r="E183" s="101">
        <v>874.612318755915</v>
      </c>
      <c r="F183" s="101">
        <v>901.73855707246514</v>
      </c>
      <c r="G183" s="101">
        <v>897.25523987412021</v>
      </c>
      <c r="H183" s="101">
        <v>853.05206488459964</v>
      </c>
      <c r="I183" s="101">
        <v>936.99023228156886</v>
      </c>
      <c r="J183" s="101">
        <v>806.08925445389741</v>
      </c>
      <c r="K183" s="101">
        <v>810.85384628828422</v>
      </c>
      <c r="L183" s="101">
        <v>797.69355283326468</v>
      </c>
      <c r="M183" s="101">
        <v>749.52673534002167</v>
      </c>
      <c r="N183" s="101">
        <v>742.50925166335821</v>
      </c>
      <c r="O183" s="101">
        <v>750.73311535562641</v>
      </c>
      <c r="P183" s="101">
        <v>697.59416859803628</v>
      </c>
      <c r="Q183" s="101">
        <v>653.9336954904478</v>
      </c>
      <c r="R183" s="101">
        <v>679.9870879366797</v>
      </c>
      <c r="S183" s="101">
        <v>709.10727755090727</v>
      </c>
      <c r="T183" s="101">
        <v>715.71945470112109</v>
      </c>
      <c r="U183" s="101">
        <v>699.06265850797024</v>
      </c>
      <c r="V183" s="101">
        <v>622.96845815525978</v>
      </c>
      <c r="W183" s="101">
        <v>717.04452549478697</v>
      </c>
      <c r="X183" s="101">
        <v>499.42608322021198</v>
      </c>
      <c r="Y183" s="101">
        <v>432.39621778326608</v>
      </c>
      <c r="DA183" s="131" t="s">
        <v>2309</v>
      </c>
    </row>
    <row r="184" spans="1:105" ht="12" customHeight="1" x14ac:dyDescent="0.25">
      <c r="A184" s="103" t="s">
        <v>52</v>
      </c>
      <c r="B184" s="104">
        <v>662.97109414135889</v>
      </c>
      <c r="C184" s="104">
        <v>707.59899308951788</v>
      </c>
      <c r="D184" s="104">
        <v>750.95315838182773</v>
      </c>
      <c r="E184" s="104">
        <v>799.10847002071682</v>
      </c>
      <c r="F184" s="104">
        <v>767.35647316421716</v>
      </c>
      <c r="G184" s="104">
        <v>796.1565149431068</v>
      </c>
      <c r="H184" s="104">
        <v>799.00059374323268</v>
      </c>
      <c r="I184" s="104">
        <v>776.45321119289986</v>
      </c>
      <c r="J184" s="104">
        <v>797.20385151303822</v>
      </c>
      <c r="K184" s="104">
        <v>811.93225234401632</v>
      </c>
      <c r="L184" s="104">
        <v>875.14027040680946</v>
      </c>
      <c r="M184" s="104">
        <v>804.48591554828124</v>
      </c>
      <c r="N184" s="104">
        <v>838.24344525475942</v>
      </c>
      <c r="O184" s="104">
        <v>815.04402892156099</v>
      </c>
      <c r="P184" s="104">
        <v>821.51119048032115</v>
      </c>
      <c r="Q184" s="104">
        <v>852.01123486537108</v>
      </c>
      <c r="R184" s="104">
        <v>877.81651403569197</v>
      </c>
      <c r="S184" s="104">
        <v>858.80028642874629</v>
      </c>
      <c r="T184" s="104">
        <v>945.57462126891653</v>
      </c>
      <c r="U184" s="104">
        <v>911.81774033827185</v>
      </c>
      <c r="V184" s="104">
        <v>930.27197105621474</v>
      </c>
      <c r="W184" s="104">
        <v>928.65365058069813</v>
      </c>
      <c r="X184" s="104">
        <v>824.45972381832667</v>
      </c>
      <c r="Y184" s="104">
        <v>771.78842621644435</v>
      </c>
      <c r="DA184" s="132" t="s">
        <v>2310</v>
      </c>
    </row>
    <row r="185" spans="1:105" ht="12" customHeight="1" x14ac:dyDescent="0.25">
      <c r="A185" s="106" t="s">
        <v>122</v>
      </c>
      <c r="B185" s="101">
        <v>1817.6006857256709</v>
      </c>
      <c r="C185" s="101">
        <v>1778.3342267527635</v>
      </c>
      <c r="D185" s="101">
        <v>1822.4564454987847</v>
      </c>
      <c r="E185" s="101">
        <v>1832.4581430357064</v>
      </c>
      <c r="F185" s="101">
        <v>1843.0621144016332</v>
      </c>
      <c r="G185" s="101">
        <v>1808.6160445917023</v>
      </c>
      <c r="H185" s="101">
        <v>1838.1855603056338</v>
      </c>
      <c r="I185" s="101">
        <v>1784.8563074655112</v>
      </c>
      <c r="J185" s="101">
        <v>1769.6913518347403</v>
      </c>
      <c r="K185" s="101">
        <v>1757.9734629702189</v>
      </c>
      <c r="L185" s="101">
        <v>1822.3359178637543</v>
      </c>
      <c r="M185" s="101">
        <v>1844.6610435812229</v>
      </c>
      <c r="N185" s="101">
        <v>1794.9966010525638</v>
      </c>
      <c r="O185" s="101">
        <v>1787.5539271789542</v>
      </c>
      <c r="P185" s="101">
        <v>1718.851335540581</v>
      </c>
      <c r="Q185" s="101">
        <v>1745.6625408367772</v>
      </c>
      <c r="R185" s="101">
        <v>1739.2188950681511</v>
      </c>
      <c r="S185" s="101">
        <v>1779.0003159433645</v>
      </c>
      <c r="T185" s="101">
        <v>1743.820081683861</v>
      </c>
      <c r="U185" s="101">
        <v>1753.1873982684817</v>
      </c>
      <c r="V185" s="101">
        <v>1806.4232766374487</v>
      </c>
      <c r="W185" s="101">
        <v>1803.5010400229232</v>
      </c>
      <c r="X185" s="101">
        <v>1710.953874415778</v>
      </c>
      <c r="Y185" s="101">
        <v>1672.4047405863787</v>
      </c>
      <c r="DA185" s="131" t="s">
        <v>2311</v>
      </c>
    </row>
    <row r="186" spans="1:105" ht="12" customHeight="1" x14ac:dyDescent="0.25">
      <c r="A186" s="107" t="s">
        <v>121</v>
      </c>
      <c r="B186" s="104">
        <v>1682.4883575073493</v>
      </c>
      <c r="C186" s="104">
        <v>1659.9394025912716</v>
      </c>
      <c r="D186" s="104">
        <v>1730.1950846342449</v>
      </c>
      <c r="E186" s="104">
        <v>1669.4807531748331</v>
      </c>
      <c r="F186" s="104">
        <v>1670.4406406518419</v>
      </c>
      <c r="G186" s="104">
        <v>1689.6238174206937</v>
      </c>
      <c r="H186" s="104">
        <v>1670.703419704065</v>
      </c>
      <c r="I186" s="104">
        <v>1593.9237846466601</v>
      </c>
      <c r="J186" s="104">
        <v>1578.6918417391134</v>
      </c>
      <c r="K186" s="104">
        <v>1715.4055981589531</v>
      </c>
      <c r="L186" s="104">
        <v>1725.1021176940519</v>
      </c>
      <c r="M186" s="104">
        <v>1770.8592356053343</v>
      </c>
      <c r="N186" s="104">
        <v>1719.4420194165743</v>
      </c>
      <c r="O186" s="104">
        <v>1686.4403054569843</v>
      </c>
      <c r="P186" s="104">
        <v>1575.337033667726</v>
      </c>
      <c r="Q186" s="104">
        <v>1553.9584075128221</v>
      </c>
      <c r="R186" s="104">
        <v>1570.693365309723</v>
      </c>
      <c r="S186" s="104">
        <v>1589.8898533160432</v>
      </c>
      <c r="T186" s="104">
        <v>1560.624603396813</v>
      </c>
      <c r="U186" s="104">
        <v>1564.1162945866431</v>
      </c>
      <c r="V186" s="104">
        <v>1583.7248687164554</v>
      </c>
      <c r="W186" s="104">
        <v>1637.9651631286376</v>
      </c>
      <c r="X186" s="104">
        <v>1590.2088675655114</v>
      </c>
      <c r="Y186" s="104">
        <v>1475.3697456357154</v>
      </c>
      <c r="DA186" s="132" t="s">
        <v>2312</v>
      </c>
    </row>
    <row r="187" spans="1:105" ht="12" customHeight="1" x14ac:dyDescent="0.25">
      <c r="A187" s="108" t="s">
        <v>53</v>
      </c>
      <c r="B187" s="98">
        <v>774.23732365974956</v>
      </c>
      <c r="C187" s="98">
        <v>743.80779724241847</v>
      </c>
      <c r="D187" s="98">
        <v>783.35721499293561</v>
      </c>
      <c r="E187" s="98">
        <v>721.83313566854429</v>
      </c>
      <c r="F187" s="98">
        <v>722.89321383187394</v>
      </c>
      <c r="G187" s="98">
        <v>735.40129439883219</v>
      </c>
      <c r="H187" s="98">
        <v>673.60109058595572</v>
      </c>
      <c r="I187" s="98">
        <v>622.39022747511092</v>
      </c>
      <c r="J187" s="98">
        <v>639.68813008433744</v>
      </c>
      <c r="K187" s="98">
        <v>734.60880395570348</v>
      </c>
      <c r="L187" s="98">
        <v>735.02905969182711</v>
      </c>
      <c r="M187" s="98">
        <v>776.51930979816041</v>
      </c>
      <c r="N187" s="98">
        <v>735.14709478513464</v>
      </c>
      <c r="O187" s="98">
        <v>694.43781454095028</v>
      </c>
      <c r="P187" s="98">
        <v>566.15842034635716</v>
      </c>
      <c r="Q187" s="98">
        <v>506.64303636940326</v>
      </c>
      <c r="R187" s="98">
        <v>521.56850231735757</v>
      </c>
      <c r="S187" s="98">
        <v>558.52138541720865</v>
      </c>
      <c r="T187" s="98">
        <v>539.10538534476393</v>
      </c>
      <c r="U187" s="98">
        <v>538.41819329116402</v>
      </c>
      <c r="V187" s="98">
        <v>531.62496179276798</v>
      </c>
      <c r="W187" s="98">
        <v>575.39039644154559</v>
      </c>
      <c r="X187" s="98">
        <v>540.31365166007697</v>
      </c>
      <c r="Y187" s="98">
        <v>460.27196306495176</v>
      </c>
      <c r="DA187" s="63" t="s">
        <v>2313</v>
      </c>
    </row>
    <row r="188" spans="1:105" ht="12" customHeight="1" x14ac:dyDescent="0.25">
      <c r="A188" s="108" t="s">
        <v>52</v>
      </c>
      <c r="B188" s="98">
        <v>908.25103384760041</v>
      </c>
      <c r="C188" s="98">
        <v>916.13160534885287</v>
      </c>
      <c r="D188" s="98">
        <v>946.83786964130911</v>
      </c>
      <c r="E188" s="98">
        <v>947.64761750628952</v>
      </c>
      <c r="F188" s="98">
        <v>947.54742681996754</v>
      </c>
      <c r="G188" s="98">
        <v>954.22252302186121</v>
      </c>
      <c r="H188" s="98">
        <v>997.10232911810908</v>
      </c>
      <c r="I188" s="98">
        <v>971.53355717154921</v>
      </c>
      <c r="J188" s="98">
        <v>939.00371165477691</v>
      </c>
      <c r="K188" s="98">
        <v>980.79679420324908</v>
      </c>
      <c r="L188" s="98">
        <v>990.07305800222468</v>
      </c>
      <c r="M188" s="98">
        <v>994.33992580717415</v>
      </c>
      <c r="N188" s="98">
        <v>984.29492463143981</v>
      </c>
      <c r="O188" s="98">
        <v>992.00249091603462</v>
      </c>
      <c r="P188" s="98">
        <v>1009.1786133213691</v>
      </c>
      <c r="Q188" s="98">
        <v>1047.3153711434186</v>
      </c>
      <c r="R188" s="98">
        <v>1049.1248629923659</v>
      </c>
      <c r="S188" s="98">
        <v>1031.3684678988343</v>
      </c>
      <c r="T188" s="98">
        <v>1021.5192180520488</v>
      </c>
      <c r="U188" s="98">
        <v>1025.6981012954793</v>
      </c>
      <c r="V188" s="98">
        <v>1052.0999069236875</v>
      </c>
      <c r="W188" s="98">
        <v>1062.5747666870916</v>
      </c>
      <c r="X188" s="98">
        <v>1049.8952159054343</v>
      </c>
      <c r="Y188" s="98">
        <v>1015.0977825707636</v>
      </c>
      <c r="DA188" s="63" t="s">
        <v>2314</v>
      </c>
    </row>
    <row r="189" spans="1:105" ht="12" customHeight="1" x14ac:dyDescent="0.25">
      <c r="A189" s="121" t="s">
        <v>54</v>
      </c>
      <c r="B189" s="122">
        <v>779.19300710178584</v>
      </c>
      <c r="C189" s="122">
        <v>786.55185192540057</v>
      </c>
      <c r="D189" s="122">
        <v>807.61862239885625</v>
      </c>
      <c r="E189" s="122">
        <v>819.98285082354118</v>
      </c>
      <c r="F189" s="122">
        <v>805.38943803047607</v>
      </c>
      <c r="G189" s="122">
        <v>828.43541768344301</v>
      </c>
      <c r="H189" s="122">
        <v>825.57338966897748</v>
      </c>
      <c r="I189" s="122">
        <v>781.82363640520452</v>
      </c>
      <c r="J189" s="122">
        <v>737.77678342221827</v>
      </c>
      <c r="K189" s="122">
        <v>724.12242977990047</v>
      </c>
      <c r="L189" s="122">
        <v>764.15395868869086</v>
      </c>
      <c r="M189" s="122">
        <v>742.56334434680991</v>
      </c>
      <c r="N189" s="122">
        <v>708.23680857957197</v>
      </c>
      <c r="O189" s="122">
        <v>702.88200712435128</v>
      </c>
      <c r="P189" s="122">
        <v>666.99181513194276</v>
      </c>
      <c r="Q189" s="122">
        <v>675.47136104430376</v>
      </c>
      <c r="R189" s="122">
        <v>679.88728805463495</v>
      </c>
      <c r="S189" s="122">
        <v>718.40351877619855</v>
      </c>
      <c r="T189" s="122">
        <v>706.90513376993317</v>
      </c>
      <c r="U189" s="122">
        <v>705.86355828898309</v>
      </c>
      <c r="V189" s="122">
        <v>727.09794736185665</v>
      </c>
      <c r="W189" s="122">
        <v>735.23243555311228</v>
      </c>
      <c r="X189" s="122">
        <v>698.09472662811038</v>
      </c>
      <c r="Y189" s="122">
        <v>642.95691906570607</v>
      </c>
      <c r="DA189" s="130" t="s">
        <v>2315</v>
      </c>
    </row>
    <row r="190" spans="1:105" ht="12" customHeight="1" x14ac:dyDescent="0.25">
      <c r="A190" s="97" t="s">
        <v>175</v>
      </c>
      <c r="B190" s="98">
        <v>813.97552251201955</v>
      </c>
      <c r="C190" s="98">
        <v>811.86582857828807</v>
      </c>
      <c r="D190" s="98">
        <v>835.91376442172611</v>
      </c>
      <c r="E190" s="98">
        <v>848.62672734519845</v>
      </c>
      <c r="F190" s="98">
        <v>814.5357232237925</v>
      </c>
      <c r="G190" s="98">
        <v>847.75969951785351</v>
      </c>
      <c r="H190" s="98">
        <v>845.7168661194678</v>
      </c>
      <c r="I190" s="98">
        <v>802.09430764640797</v>
      </c>
      <c r="J190" s="98">
        <v>752.06936796729451</v>
      </c>
      <c r="K190" s="98">
        <v>734.20086898198008</v>
      </c>
      <c r="L190" s="98">
        <v>783.42502309512429</v>
      </c>
      <c r="M190" s="98">
        <v>778.93984562545393</v>
      </c>
      <c r="N190" s="98">
        <v>725.34935904459815</v>
      </c>
      <c r="O190" s="98">
        <v>721.90082790710176</v>
      </c>
      <c r="P190" s="98">
        <v>680.61697441157617</v>
      </c>
      <c r="Q190" s="98">
        <v>704.00616504307948</v>
      </c>
      <c r="R190" s="98">
        <v>721.57733084634538</v>
      </c>
      <c r="S190" s="98">
        <v>765.89630586179157</v>
      </c>
      <c r="T190" s="98">
        <v>763.91890175367053</v>
      </c>
      <c r="U190" s="98">
        <v>767.32639911532578</v>
      </c>
      <c r="V190" s="98">
        <v>806.26688882800863</v>
      </c>
      <c r="W190" s="98">
        <v>811.52473639517416</v>
      </c>
      <c r="X190" s="98">
        <v>720.61315322940027</v>
      </c>
      <c r="Y190" s="98">
        <v>673.91337689412524</v>
      </c>
      <c r="DA190" s="63" t="s">
        <v>2316</v>
      </c>
    </row>
    <row r="191" spans="1:105" ht="12" customHeight="1" x14ac:dyDescent="0.25">
      <c r="A191" s="109" t="s">
        <v>120</v>
      </c>
      <c r="B191" s="33">
        <v>708.88112566982738</v>
      </c>
      <c r="C191" s="33">
        <v>735.99295709756996</v>
      </c>
      <c r="D191" s="33">
        <v>751.14969314242512</v>
      </c>
      <c r="E191" s="33">
        <v>763.38612957544206</v>
      </c>
      <c r="F191" s="33">
        <v>787.4615866569527</v>
      </c>
      <c r="G191" s="33">
        <v>789.01481443429793</v>
      </c>
      <c r="H191" s="33">
        <v>784.31366790304219</v>
      </c>
      <c r="I191" s="33">
        <v>740.03823579887649</v>
      </c>
      <c r="J191" s="33">
        <v>709.78972621481466</v>
      </c>
      <c r="K191" s="33">
        <v>704.27365162009846</v>
      </c>
      <c r="L191" s="33">
        <v>726.31019968731403</v>
      </c>
      <c r="M191" s="33">
        <v>668.53325499200616</v>
      </c>
      <c r="N191" s="33">
        <v>673.94552673100372</v>
      </c>
      <c r="O191" s="33">
        <v>664.83295353476058</v>
      </c>
      <c r="P191" s="33">
        <v>639.6529227139722</v>
      </c>
      <c r="Q191" s="33">
        <v>619.96506384123063</v>
      </c>
      <c r="R191" s="33">
        <v>601.60004520453685</v>
      </c>
      <c r="S191" s="33">
        <v>632.71725206028225</v>
      </c>
      <c r="T191" s="33">
        <v>607.54252458966891</v>
      </c>
      <c r="U191" s="33">
        <v>599.68658822979512</v>
      </c>
      <c r="V191" s="33">
        <v>591.68714099673366</v>
      </c>
      <c r="W191" s="33">
        <v>604.23372074870406</v>
      </c>
      <c r="X191" s="33">
        <v>658.79053707239211</v>
      </c>
      <c r="Y191" s="33">
        <v>588.40049205131834</v>
      </c>
      <c r="DA191" s="60" t="s">
        <v>2317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8608.6832635638166</v>
      </c>
      <c r="C193" s="117">
        <f t="shared" si="94"/>
        <v>8959.6473002550119</v>
      </c>
      <c r="D193" s="117">
        <f t="shared" si="94"/>
        <v>8807.329391351599</v>
      </c>
      <c r="E193" s="117">
        <f t="shared" si="94"/>
        <v>9131.1107069542541</v>
      </c>
      <c r="F193" s="117">
        <f t="shared" si="94"/>
        <v>9082.4022072599237</v>
      </c>
      <c r="G193" s="117">
        <f t="shared" si="94"/>
        <v>9129.1078068767529</v>
      </c>
      <c r="H193" s="117">
        <f t="shared" si="94"/>
        <v>9020.1936610776393</v>
      </c>
      <c r="I193" s="117">
        <f t="shared" si="94"/>
        <v>8383.225405421048</v>
      </c>
      <c r="J193" s="117">
        <f t="shared" si="94"/>
        <v>8754.253286623667</v>
      </c>
      <c r="K193" s="117">
        <f t="shared" si="94"/>
        <v>8885.9580869745023</v>
      </c>
      <c r="L193" s="117">
        <f t="shared" si="94"/>
        <v>9698.9357882645327</v>
      </c>
      <c r="M193" s="117">
        <f t="shared" si="94"/>
        <v>8674.9163831055776</v>
      </c>
      <c r="N193" s="117">
        <f t="shared" si="94"/>
        <v>9342.241001844297</v>
      </c>
      <c r="O193" s="117">
        <f t="shared" si="94"/>
        <v>9710.4198443725454</v>
      </c>
      <c r="P193" s="117">
        <f t="shared" si="94"/>
        <v>8039.8462996794478</v>
      </c>
      <c r="Q193" s="117">
        <f t="shared" si="94"/>
        <v>8729.6975537638973</v>
      </c>
      <c r="R193" s="117">
        <f t="shared" ref="R193:V193" si="95">R194+R197+R199+R208</f>
        <v>9212.6333108222752</v>
      </c>
      <c r="S193" s="117">
        <f t="shared" si="95"/>
        <v>9272.6134219758569</v>
      </c>
      <c r="T193" s="117">
        <f t="shared" si="95"/>
        <v>9211.5335918152905</v>
      </c>
      <c r="U193" s="117">
        <f t="shared" si="95"/>
        <v>9243.6729555951588</v>
      </c>
      <c r="V193" s="117">
        <f t="shared" si="95"/>
        <v>9295.8069308194699</v>
      </c>
      <c r="W193" s="117">
        <f t="shared" ref="W193:Y193" si="96">W194+W197+W199+W208</f>
        <v>10586.04452138078</v>
      </c>
      <c r="X193" s="117">
        <f t="shared" si="96"/>
        <v>9352.2396721151745</v>
      </c>
      <c r="Y193" s="117">
        <f t="shared" si="96"/>
        <v>8855.5210409986503</v>
      </c>
      <c r="DA193" s="129" t="s">
        <v>2468</v>
      </c>
    </row>
    <row r="194" spans="1:105" ht="12" customHeight="1" x14ac:dyDescent="0.25">
      <c r="A194" s="121" t="s">
        <v>57</v>
      </c>
      <c r="B194" s="122">
        <f t="shared" ref="B194:Q194" si="97">SUM(B195:B196)</f>
        <v>6928.471788000641</v>
      </c>
      <c r="C194" s="122">
        <f t="shared" si="97"/>
        <v>7250.7764446607316</v>
      </c>
      <c r="D194" s="122">
        <f t="shared" si="97"/>
        <v>7049.257121379359</v>
      </c>
      <c r="E194" s="122">
        <f t="shared" si="97"/>
        <v>7273.7023148778826</v>
      </c>
      <c r="F194" s="122">
        <f t="shared" si="97"/>
        <v>7291.3070592840531</v>
      </c>
      <c r="G194" s="122">
        <f t="shared" si="97"/>
        <v>7302.0736357215828</v>
      </c>
      <c r="H194" s="122">
        <f t="shared" si="97"/>
        <v>7170.1443389749047</v>
      </c>
      <c r="I194" s="122">
        <f t="shared" si="97"/>
        <v>6578.9922095476804</v>
      </c>
      <c r="J194" s="122">
        <f t="shared" si="97"/>
        <v>6998.8547453801957</v>
      </c>
      <c r="K194" s="122">
        <f t="shared" si="97"/>
        <v>7096.29077847392</v>
      </c>
      <c r="L194" s="122">
        <f t="shared" si="97"/>
        <v>7807.7178896508403</v>
      </c>
      <c r="M194" s="122">
        <f t="shared" si="97"/>
        <v>6822.5256978336147</v>
      </c>
      <c r="N194" s="122">
        <f t="shared" si="97"/>
        <v>7437.4484538160496</v>
      </c>
      <c r="O194" s="122">
        <f t="shared" si="97"/>
        <v>7857.6220351701713</v>
      </c>
      <c r="P194" s="122">
        <f t="shared" si="97"/>
        <v>6270.9710318386169</v>
      </c>
      <c r="Q194" s="122">
        <f t="shared" si="97"/>
        <v>6861.5148616882716</v>
      </c>
      <c r="R194" s="122">
        <f t="shared" ref="R194:V194" si="98">SUM(R195:R196)</f>
        <v>7308.4563641070436</v>
      </c>
      <c r="S194" s="122">
        <f t="shared" si="98"/>
        <v>7270.2586511531363</v>
      </c>
      <c r="T194" s="122">
        <f t="shared" si="98"/>
        <v>7184.2763177560391</v>
      </c>
      <c r="U194" s="122">
        <f t="shared" si="98"/>
        <v>7205.5082139318483</v>
      </c>
      <c r="V194" s="122">
        <f t="shared" si="98"/>
        <v>7254.775051916472</v>
      </c>
      <c r="W194" s="122">
        <f t="shared" ref="W194:Y194" si="99">SUM(W195:W196)</f>
        <v>8453.6438284357864</v>
      </c>
      <c r="X194" s="122">
        <f t="shared" si="99"/>
        <v>7396.7397133864733</v>
      </c>
      <c r="Y194" s="122">
        <f t="shared" si="99"/>
        <v>7038.4667253365578</v>
      </c>
      <c r="DA194" s="130" t="s">
        <v>2469</v>
      </c>
    </row>
    <row r="195" spans="1:105" ht="12" customHeight="1" x14ac:dyDescent="0.25">
      <c r="A195" s="97" t="s">
        <v>213</v>
      </c>
      <c r="B195" s="98">
        <v>6767.3392912216723</v>
      </c>
      <c r="C195" s="98">
        <v>7084.480795488199</v>
      </c>
      <c r="D195" s="98">
        <v>6890.6987787763619</v>
      </c>
      <c r="E195" s="98">
        <v>7116.6226971880369</v>
      </c>
      <c r="F195" s="98">
        <v>7133.1581120752617</v>
      </c>
      <c r="G195" s="98">
        <v>7146.0819256969053</v>
      </c>
      <c r="H195" s="98">
        <v>7021.1344439299646</v>
      </c>
      <c r="I195" s="98">
        <v>6444.6016450709858</v>
      </c>
      <c r="J195" s="98">
        <v>6858.1622955309394</v>
      </c>
      <c r="K195" s="98">
        <v>6955.9301700587412</v>
      </c>
      <c r="L195" s="98">
        <v>7653.4902571376997</v>
      </c>
      <c r="M195" s="98">
        <v>6690.5379270205785</v>
      </c>
      <c r="N195" s="98">
        <v>7296.6290361235669</v>
      </c>
      <c r="O195" s="98">
        <v>7707.1490064709851</v>
      </c>
      <c r="P195" s="98">
        <v>6152.0019356099574</v>
      </c>
      <c r="Q195" s="98">
        <v>6734.1706350018312</v>
      </c>
      <c r="R195" s="98">
        <v>7173.2845527182817</v>
      </c>
      <c r="S195" s="98">
        <v>7137.2023369691151</v>
      </c>
      <c r="T195" s="98">
        <v>7053.6913525498221</v>
      </c>
      <c r="U195" s="98">
        <v>7075.3677155532723</v>
      </c>
      <c r="V195" s="98">
        <v>7124.8977767834349</v>
      </c>
      <c r="W195" s="98">
        <v>8294.6237652089458</v>
      </c>
      <c r="X195" s="98">
        <v>7257.4547915951316</v>
      </c>
      <c r="Y195" s="98">
        <v>6909.3974893245586</v>
      </c>
      <c r="DA195" s="63" t="s">
        <v>2470</v>
      </c>
    </row>
    <row r="196" spans="1:105" ht="12" customHeight="1" x14ac:dyDescent="0.25">
      <c r="A196" s="97" t="s">
        <v>53</v>
      </c>
      <c r="B196" s="98">
        <v>161.1324967789688</v>
      </c>
      <c r="C196" s="98">
        <v>166.29564917253271</v>
      </c>
      <c r="D196" s="98">
        <v>158.55834260299665</v>
      </c>
      <c r="E196" s="98">
        <v>157.07961768984597</v>
      </c>
      <c r="F196" s="98">
        <v>158.14894720879175</v>
      </c>
      <c r="G196" s="98">
        <v>155.99171002467793</v>
      </c>
      <c r="H196" s="98">
        <v>149.00989504494041</v>
      </c>
      <c r="I196" s="98">
        <v>134.39056447669492</v>
      </c>
      <c r="J196" s="98">
        <v>140.69244984925638</v>
      </c>
      <c r="K196" s="98">
        <v>140.36060841517892</v>
      </c>
      <c r="L196" s="98">
        <v>154.22763251314063</v>
      </c>
      <c r="M196" s="98">
        <v>131.98777081303624</v>
      </c>
      <c r="N196" s="98">
        <v>140.81941769248286</v>
      </c>
      <c r="O196" s="98">
        <v>150.4730286991865</v>
      </c>
      <c r="P196" s="98">
        <v>118.96909622865958</v>
      </c>
      <c r="Q196" s="98">
        <v>127.34422668644042</v>
      </c>
      <c r="R196" s="98">
        <v>135.17181138876217</v>
      </c>
      <c r="S196" s="98">
        <v>133.05631418402157</v>
      </c>
      <c r="T196" s="98">
        <v>130.58496520621742</v>
      </c>
      <c r="U196" s="98">
        <v>130.14049837857573</v>
      </c>
      <c r="V196" s="98">
        <v>129.8772751330375</v>
      </c>
      <c r="W196" s="98">
        <v>159.02006322684142</v>
      </c>
      <c r="X196" s="98">
        <v>139.28492179134184</v>
      </c>
      <c r="Y196" s="98">
        <v>129.06923601199952</v>
      </c>
      <c r="DA196" s="63" t="s">
        <v>2471</v>
      </c>
    </row>
    <row r="197" spans="1:105" ht="12" customHeight="1" x14ac:dyDescent="0.25">
      <c r="A197" s="121" t="s">
        <v>92</v>
      </c>
      <c r="B197" s="122">
        <f t="shared" ref="B197:Y197" si="100">B198</f>
        <v>30.440073265232844</v>
      </c>
      <c r="C197" s="122">
        <f t="shared" si="100"/>
        <v>37.242983665396416</v>
      </c>
      <c r="D197" s="122">
        <f t="shared" si="100"/>
        <v>34.764863034260358</v>
      </c>
      <c r="E197" s="122">
        <f t="shared" si="100"/>
        <v>104.07236463275288</v>
      </c>
      <c r="F197" s="122">
        <f t="shared" si="100"/>
        <v>52.497672304046596</v>
      </c>
      <c r="G197" s="122">
        <f t="shared" si="100"/>
        <v>66.410273461735144</v>
      </c>
      <c r="H197" s="122">
        <f t="shared" si="100"/>
        <v>95.392697620711004</v>
      </c>
      <c r="I197" s="122">
        <f t="shared" si="100"/>
        <v>79.975773761166494</v>
      </c>
      <c r="J197" s="122">
        <f t="shared" si="100"/>
        <v>96.02212303529565</v>
      </c>
      <c r="K197" s="122">
        <f t="shared" si="100"/>
        <v>115.24976186944222</v>
      </c>
      <c r="L197" s="122">
        <f t="shared" si="100"/>
        <v>114.65114599613331</v>
      </c>
      <c r="M197" s="122">
        <f t="shared" si="100"/>
        <v>125.30261174580747</v>
      </c>
      <c r="N197" s="122">
        <f t="shared" si="100"/>
        <v>170.93694421633583</v>
      </c>
      <c r="O197" s="122">
        <f t="shared" si="100"/>
        <v>133.80546416015875</v>
      </c>
      <c r="P197" s="122">
        <f t="shared" si="100"/>
        <v>115.24293349928517</v>
      </c>
      <c r="Q197" s="122">
        <f t="shared" si="100"/>
        <v>181.88323098554622</v>
      </c>
      <c r="R197" s="122">
        <f t="shared" si="100"/>
        <v>160.87234544284905</v>
      </c>
      <c r="S197" s="122">
        <f t="shared" si="100"/>
        <v>206.0279165731296</v>
      </c>
      <c r="T197" s="122">
        <f t="shared" si="100"/>
        <v>187.11948352618711</v>
      </c>
      <c r="U197" s="122">
        <f t="shared" si="100"/>
        <v>220.31189167109758</v>
      </c>
      <c r="V197" s="122">
        <f t="shared" si="100"/>
        <v>209.13981751868153</v>
      </c>
      <c r="W197" s="122">
        <f t="shared" si="100"/>
        <v>224.38475362545216</v>
      </c>
      <c r="X197" s="122">
        <f t="shared" si="100"/>
        <v>252.3722678045367</v>
      </c>
      <c r="Y197" s="122">
        <f t="shared" si="100"/>
        <v>238.57906871025941</v>
      </c>
      <c r="DA197" s="130" t="s">
        <v>2472</v>
      </c>
    </row>
    <row r="198" spans="1:105" ht="12" customHeight="1" x14ac:dyDescent="0.25">
      <c r="A198" s="97" t="s">
        <v>53</v>
      </c>
      <c r="B198" s="98">
        <f>RES_hhdet_tesh!B67</f>
        <v>30.440073265232844</v>
      </c>
      <c r="C198" s="98">
        <f>RES_hhdet_tesh!C67</f>
        <v>37.242983665396416</v>
      </c>
      <c r="D198" s="98">
        <f>RES_hhdet_tesh!D67</f>
        <v>34.764863034260358</v>
      </c>
      <c r="E198" s="98">
        <f>RES_hhdet_tesh!E67</f>
        <v>104.07236463275288</v>
      </c>
      <c r="F198" s="98">
        <f>RES_hhdet_tesh!F67</f>
        <v>52.497672304046596</v>
      </c>
      <c r="G198" s="98">
        <f>RES_hhdet_tesh!G67</f>
        <v>66.410273461735144</v>
      </c>
      <c r="H198" s="98">
        <f>RES_hhdet_tesh!H67</f>
        <v>95.392697620711004</v>
      </c>
      <c r="I198" s="98">
        <f>RES_hhdet_tesh!I67</f>
        <v>79.975773761166494</v>
      </c>
      <c r="J198" s="98">
        <f>RES_hhdet_tesh!J67</f>
        <v>96.02212303529565</v>
      </c>
      <c r="K198" s="98">
        <f>RES_hhdet_tesh!K67</f>
        <v>115.24976186944222</v>
      </c>
      <c r="L198" s="98">
        <f>RES_hhdet_tesh!L67</f>
        <v>114.65114599613331</v>
      </c>
      <c r="M198" s="98">
        <f>RES_hhdet_tesh!M67</f>
        <v>125.30261174580747</v>
      </c>
      <c r="N198" s="98">
        <f>RES_hhdet_tesh!N67</f>
        <v>170.93694421633583</v>
      </c>
      <c r="O198" s="98">
        <f>RES_hhdet_tesh!O67</f>
        <v>133.80546416015875</v>
      </c>
      <c r="P198" s="98">
        <f>RES_hhdet_tesh!P67</f>
        <v>115.24293349928517</v>
      </c>
      <c r="Q198" s="98">
        <f>RES_hhdet_tesh!Q67</f>
        <v>181.88323098554622</v>
      </c>
      <c r="R198" s="98">
        <f>RES_hhdet_tesh!R67</f>
        <v>160.87234544284905</v>
      </c>
      <c r="S198" s="98">
        <f>RES_hhdet_tesh!S67</f>
        <v>206.0279165731296</v>
      </c>
      <c r="T198" s="98">
        <f>RES_hhdet_tesh!T67</f>
        <v>187.11948352618711</v>
      </c>
      <c r="U198" s="98">
        <f>RES_hhdet_tesh!U67</f>
        <v>220.31189167109758</v>
      </c>
      <c r="V198" s="98">
        <f>RES_hhdet_tesh!V67</f>
        <v>209.13981751868153</v>
      </c>
      <c r="W198" s="98">
        <f>RES_hhdet_tesh!W67</f>
        <v>224.38475362545216</v>
      </c>
      <c r="X198" s="98">
        <f>RES_hhdet_tesh!X67</f>
        <v>252.3722678045367</v>
      </c>
      <c r="Y198" s="98">
        <f>RES_hhdet_tesh!Y67</f>
        <v>238.57906871025941</v>
      </c>
      <c r="DA198" s="63" t="s">
        <v>2473</v>
      </c>
    </row>
    <row r="199" spans="1:105" ht="12" customHeight="1" x14ac:dyDescent="0.25">
      <c r="A199" s="121" t="s">
        <v>55</v>
      </c>
      <c r="B199" s="122">
        <v>1143.5635973885492</v>
      </c>
      <c r="C199" s="122">
        <v>1158.5157690160754</v>
      </c>
      <c r="D199" s="122">
        <v>1195.8287995100297</v>
      </c>
      <c r="E199" s="122">
        <v>1217.1380106185566</v>
      </c>
      <c r="F199" s="122">
        <v>1208.0629252254832</v>
      </c>
      <c r="G199" s="122">
        <v>1216.3685215512476</v>
      </c>
      <c r="H199" s="122">
        <v>1211.3467222359886</v>
      </c>
      <c r="I199" s="122">
        <v>1209.914513281371</v>
      </c>
      <c r="J199" s="122">
        <v>1171.7344859231262</v>
      </c>
      <c r="K199" s="122">
        <v>1195.148870027039</v>
      </c>
      <c r="L199" s="122">
        <v>1270.9319761015586</v>
      </c>
      <c r="M199" s="122">
        <v>1237.3436271530511</v>
      </c>
      <c r="N199" s="122">
        <v>1264.0994362531467</v>
      </c>
      <c r="O199" s="122">
        <v>1251.7714890313534</v>
      </c>
      <c r="P199" s="122">
        <v>1209.4494523214514</v>
      </c>
      <c r="Q199" s="122">
        <v>1236.4463752863658</v>
      </c>
      <c r="R199" s="122">
        <v>1289.5982565759555</v>
      </c>
      <c r="S199" s="122">
        <v>1313.3044118160046</v>
      </c>
      <c r="T199" s="122">
        <v>1362.1445305880136</v>
      </c>
      <c r="U199" s="122">
        <v>1337.4148539547577</v>
      </c>
      <c r="V199" s="122">
        <v>1335.1124372439276</v>
      </c>
      <c r="W199" s="122">
        <v>1402.0055796014858</v>
      </c>
      <c r="X199" s="122">
        <v>1212.2192819699017</v>
      </c>
      <c r="Y199" s="122">
        <v>1125.2479093233542</v>
      </c>
      <c r="DA199" s="130" t="s">
        <v>2474</v>
      </c>
    </row>
    <row r="200" spans="1:105" ht="12" customHeight="1" x14ac:dyDescent="0.25">
      <c r="A200" s="97" t="s">
        <v>134</v>
      </c>
      <c r="B200" s="98">
        <v>1140.2238762690574</v>
      </c>
      <c r="C200" s="98">
        <v>1157.0803434636375</v>
      </c>
      <c r="D200" s="98">
        <v>1195.3850082024326</v>
      </c>
      <c r="E200" s="98">
        <v>1218.3469602636974</v>
      </c>
      <c r="F200" s="98">
        <v>1207.1127098210382</v>
      </c>
      <c r="G200" s="98">
        <v>1217.1038774671733</v>
      </c>
      <c r="H200" s="98">
        <v>1209.7685521451499</v>
      </c>
      <c r="I200" s="98">
        <v>1211.1080502238287</v>
      </c>
      <c r="J200" s="98">
        <v>1169.2005348054506</v>
      </c>
      <c r="K200" s="98">
        <v>1190.7068162655501</v>
      </c>
      <c r="L200" s="98">
        <v>1266.5696251495051</v>
      </c>
      <c r="M200" s="98">
        <v>1229.3144873920778</v>
      </c>
      <c r="N200" s="98">
        <v>1258.2509644917552</v>
      </c>
      <c r="O200" s="98">
        <v>1246.8689745439658</v>
      </c>
      <c r="P200" s="98">
        <v>1206.0090514826245</v>
      </c>
      <c r="Q200" s="98">
        <v>1233.4461790939999</v>
      </c>
      <c r="R200" s="98">
        <v>1288.1810841002343</v>
      </c>
      <c r="S200" s="98">
        <v>1311.3140652095108</v>
      </c>
      <c r="T200" s="98">
        <v>1362.6321475304858</v>
      </c>
      <c r="U200" s="98">
        <v>1335.4165947004287</v>
      </c>
      <c r="V200" s="98">
        <v>1329.8128163718409</v>
      </c>
      <c r="W200" s="98">
        <v>1399.9315939428579</v>
      </c>
      <c r="X200" s="98">
        <v>1202.9362481470857</v>
      </c>
      <c r="Y200" s="98">
        <v>1112.5066164032178</v>
      </c>
      <c r="DA200" s="63" t="s">
        <v>2475</v>
      </c>
    </row>
    <row r="201" spans="1:105" ht="12" customHeight="1" x14ac:dyDescent="0.25">
      <c r="A201" s="97" t="s">
        <v>133</v>
      </c>
      <c r="B201" s="98">
        <v>1162.3660110532783</v>
      </c>
      <c r="C201" s="98">
        <v>1203.6893939942954</v>
      </c>
      <c r="D201" s="98">
        <v>1293.3330026831491</v>
      </c>
      <c r="E201" s="98">
        <v>1362.1318563623101</v>
      </c>
      <c r="F201" s="98">
        <v>1353.6023984697256</v>
      </c>
      <c r="G201" s="98">
        <v>1387.4903062439555</v>
      </c>
      <c r="H201" s="98">
        <v>1367.8768392384579</v>
      </c>
      <c r="I201" s="98">
        <v>1410.2169965310293</v>
      </c>
      <c r="J201" s="98">
        <v>1346.22511085006</v>
      </c>
      <c r="K201" s="98">
        <v>1371.1125787965284</v>
      </c>
      <c r="L201" s="98">
        <v>1426.5270140840737</v>
      </c>
      <c r="M201" s="98">
        <v>1324.4347715388883</v>
      </c>
      <c r="N201" s="98">
        <v>1362.2461631792196</v>
      </c>
      <c r="O201" s="98">
        <v>1352.5669313600993</v>
      </c>
      <c r="P201" s="98">
        <v>1331.4397227857228</v>
      </c>
      <c r="Q201" s="98">
        <v>1341.2508018217657</v>
      </c>
      <c r="R201" s="98">
        <v>1398.3592819819939</v>
      </c>
      <c r="S201" s="98">
        <v>1406.8960189624365</v>
      </c>
      <c r="T201" s="98">
        <v>1512.8933899977756</v>
      </c>
      <c r="U201" s="98">
        <v>1473.0577960390451</v>
      </c>
      <c r="V201" s="98">
        <v>1435.7111618524495</v>
      </c>
      <c r="W201" s="98">
        <v>1523.6392374789596</v>
      </c>
      <c r="X201" s="98">
        <v>1243.1138782885096</v>
      </c>
      <c r="Y201" s="98">
        <v>1135.4124172930162</v>
      </c>
      <c r="DA201" s="63" t="s">
        <v>2476</v>
      </c>
    </row>
    <row r="202" spans="1:105" ht="12" customHeight="1" x14ac:dyDescent="0.25">
      <c r="A202" s="100" t="s">
        <v>213</v>
      </c>
      <c r="B202" s="101">
        <v>499.39491691191915</v>
      </c>
      <c r="C202" s="101">
        <v>496.0904009047776</v>
      </c>
      <c r="D202" s="101">
        <v>542.3798443013211</v>
      </c>
      <c r="E202" s="101">
        <v>563.02338634159321</v>
      </c>
      <c r="F202" s="101">
        <v>586.24592530550831</v>
      </c>
      <c r="G202" s="101">
        <v>591.33379130084882</v>
      </c>
      <c r="H202" s="101">
        <v>568.87624549522513</v>
      </c>
      <c r="I202" s="101">
        <v>633.76378533812931</v>
      </c>
      <c r="J202" s="101">
        <v>549.02125933702223</v>
      </c>
      <c r="K202" s="101">
        <v>559.18032645251139</v>
      </c>
      <c r="L202" s="101">
        <v>551.38674367726389</v>
      </c>
      <c r="M202" s="101">
        <v>519.94885599060706</v>
      </c>
      <c r="N202" s="101">
        <v>524.00271792446051</v>
      </c>
      <c r="O202" s="101">
        <v>537.52290243853827</v>
      </c>
      <c r="P202" s="101">
        <v>509.92853230540152</v>
      </c>
      <c r="Q202" s="101">
        <v>489.23956695639458</v>
      </c>
      <c r="R202" s="101">
        <v>520.54276794630198</v>
      </c>
      <c r="S202" s="101">
        <v>548.09573253369058</v>
      </c>
      <c r="T202" s="101">
        <v>567.31876872885925</v>
      </c>
      <c r="U202" s="101">
        <v>561.24005570077315</v>
      </c>
      <c r="V202" s="101">
        <v>505.43919079623515</v>
      </c>
      <c r="W202" s="101">
        <v>594.98558689826189</v>
      </c>
      <c r="X202" s="101">
        <v>418.65415447018273</v>
      </c>
      <c r="Y202" s="101">
        <v>363.62399107657183</v>
      </c>
      <c r="DA202" s="131" t="s">
        <v>2477</v>
      </c>
    </row>
    <row r="203" spans="1:105" ht="12" customHeight="1" x14ac:dyDescent="0.25">
      <c r="A203" s="103" t="s">
        <v>52</v>
      </c>
      <c r="B203" s="104">
        <v>662.97109414135889</v>
      </c>
      <c r="C203" s="104">
        <v>707.59899308951788</v>
      </c>
      <c r="D203" s="104">
        <v>750.95315838182773</v>
      </c>
      <c r="E203" s="104">
        <v>799.10847002071682</v>
      </c>
      <c r="F203" s="104">
        <v>767.35647316421716</v>
      </c>
      <c r="G203" s="104">
        <v>796.1565149431068</v>
      </c>
      <c r="H203" s="104">
        <v>799.00059374323268</v>
      </c>
      <c r="I203" s="104">
        <v>776.45321119289986</v>
      </c>
      <c r="J203" s="104">
        <v>797.20385151303822</v>
      </c>
      <c r="K203" s="104">
        <v>811.93225234401632</v>
      </c>
      <c r="L203" s="104">
        <v>875.14027040680946</v>
      </c>
      <c r="M203" s="104">
        <v>804.48591554828124</v>
      </c>
      <c r="N203" s="104">
        <v>838.24344525475942</v>
      </c>
      <c r="O203" s="104">
        <v>815.04402892156099</v>
      </c>
      <c r="P203" s="104">
        <v>821.51119048032115</v>
      </c>
      <c r="Q203" s="104">
        <v>852.01123486537108</v>
      </c>
      <c r="R203" s="104">
        <v>877.81651403569197</v>
      </c>
      <c r="S203" s="104">
        <v>858.80028642874629</v>
      </c>
      <c r="T203" s="104">
        <v>945.57462126891653</v>
      </c>
      <c r="U203" s="104">
        <v>911.81774033827185</v>
      </c>
      <c r="V203" s="104">
        <v>930.27197105621474</v>
      </c>
      <c r="W203" s="104">
        <v>928.65365058069813</v>
      </c>
      <c r="X203" s="104">
        <v>824.45972381832667</v>
      </c>
      <c r="Y203" s="104">
        <v>771.78842621644435</v>
      </c>
      <c r="DA203" s="132" t="s">
        <v>2478</v>
      </c>
    </row>
    <row r="204" spans="1:105" ht="12" customHeight="1" x14ac:dyDescent="0.25">
      <c r="A204" s="106" t="s">
        <v>122</v>
      </c>
      <c r="B204" s="101">
        <v>1166.9574626449892</v>
      </c>
      <c r="C204" s="101">
        <v>1153.2590303545969</v>
      </c>
      <c r="D204" s="101">
        <v>1177.8351904151821</v>
      </c>
      <c r="E204" s="101">
        <v>1181.8353171856334</v>
      </c>
      <c r="F204" s="101">
        <v>1196.2432925058433</v>
      </c>
      <c r="G204" s="101">
        <v>1177.4411370523417</v>
      </c>
      <c r="H204" s="101">
        <v>1196.0913519941473</v>
      </c>
      <c r="I204" s="101">
        <v>1145.765111507372</v>
      </c>
      <c r="J204" s="101">
        <v>1154.1401039444609</v>
      </c>
      <c r="K204" s="101">
        <v>1159.0510352113849</v>
      </c>
      <c r="L204" s="101">
        <v>1235.1533936484243</v>
      </c>
      <c r="M204" s="101">
        <v>1267.6334380676788</v>
      </c>
      <c r="N204" s="101">
        <v>1262.1898724872585</v>
      </c>
      <c r="O204" s="101">
        <v>1254.3688547690188</v>
      </c>
      <c r="P204" s="101">
        <v>1208.2707203009397</v>
      </c>
      <c r="Q204" s="101">
        <v>1234.8816056834241</v>
      </c>
      <c r="R204" s="101">
        <v>1243.3568970870303</v>
      </c>
      <c r="S204" s="101">
        <v>1283.0409263498082</v>
      </c>
      <c r="T204" s="101">
        <v>1274.1311121310068</v>
      </c>
      <c r="U204" s="101">
        <v>1291.8893327143076</v>
      </c>
      <c r="V204" s="101">
        <v>1351.633433019419</v>
      </c>
      <c r="W204" s="101">
        <v>1353.5559981475631</v>
      </c>
      <c r="X204" s="101">
        <v>1302.4031982429162</v>
      </c>
      <c r="Y204" s="101">
        <v>1305.9998918804724</v>
      </c>
      <c r="DA204" s="131" t="s">
        <v>2479</v>
      </c>
    </row>
    <row r="205" spans="1:105" ht="12" customHeight="1" x14ac:dyDescent="0.25">
      <c r="A205" s="107" t="s">
        <v>121</v>
      </c>
      <c r="B205" s="104">
        <v>1462.8700018104989</v>
      </c>
      <c r="C205" s="104">
        <v>1457.2551929437595</v>
      </c>
      <c r="D205" s="104">
        <v>1515.0631645103092</v>
      </c>
      <c r="E205" s="104">
        <v>1468.3737670004259</v>
      </c>
      <c r="F205" s="104">
        <v>1467.0144984963013</v>
      </c>
      <c r="G205" s="104">
        <v>1484.58027950356</v>
      </c>
      <c r="H205" s="104">
        <v>1483.3106063965581</v>
      </c>
      <c r="I205" s="104">
        <v>1406.1571472499631</v>
      </c>
      <c r="J205" s="104">
        <v>1402.8092548834093</v>
      </c>
      <c r="K205" s="104">
        <v>1524.3590960501474</v>
      </c>
      <c r="L205" s="104">
        <v>1538.0758587082673</v>
      </c>
      <c r="M205" s="104">
        <v>1574.8765648449087</v>
      </c>
      <c r="N205" s="104">
        <v>1538.0971714934528</v>
      </c>
      <c r="O205" s="104">
        <v>1509.320558336294</v>
      </c>
      <c r="P205" s="104">
        <v>1419.3541843392909</v>
      </c>
      <c r="Q205" s="104">
        <v>1414.0775383672931</v>
      </c>
      <c r="R205" s="104">
        <v>1434.5761310322746</v>
      </c>
      <c r="S205" s="104">
        <v>1454.5373340369258</v>
      </c>
      <c r="T205" s="104">
        <v>1441.8470724549832</v>
      </c>
      <c r="U205" s="104">
        <v>1451.1087411720923</v>
      </c>
      <c r="V205" s="104">
        <v>1479.4362290721708</v>
      </c>
      <c r="W205" s="104">
        <v>1520.6560002435137</v>
      </c>
      <c r="X205" s="104">
        <v>1488.003023182097</v>
      </c>
      <c r="Y205" s="104">
        <v>1394.5584844822863</v>
      </c>
      <c r="DA205" s="132" t="s">
        <v>2480</v>
      </c>
    </row>
    <row r="206" spans="1:105" ht="12" customHeight="1" x14ac:dyDescent="0.25">
      <c r="A206" s="108" t="s">
        <v>53</v>
      </c>
      <c r="B206" s="98">
        <v>554.61896796289841</v>
      </c>
      <c r="C206" s="98">
        <v>541.12358759490758</v>
      </c>
      <c r="D206" s="98">
        <v>568.22529486899987</v>
      </c>
      <c r="E206" s="98">
        <v>520.7261494941373</v>
      </c>
      <c r="F206" s="98">
        <v>519.4670716763336</v>
      </c>
      <c r="G206" s="98">
        <v>530.35775648169863</v>
      </c>
      <c r="H206" s="98">
        <v>486.20827727844926</v>
      </c>
      <c r="I206" s="98">
        <v>434.62359007841428</v>
      </c>
      <c r="J206" s="98">
        <v>463.80554322863208</v>
      </c>
      <c r="K206" s="98">
        <v>543.56230184689855</v>
      </c>
      <c r="L206" s="98">
        <v>548.00280070604185</v>
      </c>
      <c r="M206" s="98">
        <v>580.53663903773474</v>
      </c>
      <c r="N206" s="98">
        <v>553.80224686201302</v>
      </c>
      <c r="O206" s="98">
        <v>517.31806742025958</v>
      </c>
      <c r="P206" s="98">
        <v>410.17557101792141</v>
      </c>
      <c r="Q206" s="98">
        <v>366.76216722387448</v>
      </c>
      <c r="R206" s="98">
        <v>385.45126803990883</v>
      </c>
      <c r="S206" s="98">
        <v>423.16886613809083</v>
      </c>
      <c r="T206" s="98">
        <v>420.32785440293424</v>
      </c>
      <c r="U206" s="98">
        <v>425.41063987661329</v>
      </c>
      <c r="V206" s="98">
        <v>427.33632214848296</v>
      </c>
      <c r="W206" s="98">
        <v>458.08123355642181</v>
      </c>
      <c r="X206" s="98">
        <v>438.1078072766631</v>
      </c>
      <c r="Y206" s="98">
        <v>379.46070191152279</v>
      </c>
      <c r="DA206" s="63" t="s">
        <v>2481</v>
      </c>
    </row>
    <row r="207" spans="1:105" ht="12" customHeight="1" x14ac:dyDescent="0.25">
      <c r="A207" s="108" t="s">
        <v>52</v>
      </c>
      <c r="B207" s="98">
        <v>908.25103384760041</v>
      </c>
      <c r="C207" s="98">
        <v>916.13160534885287</v>
      </c>
      <c r="D207" s="98">
        <v>946.83786964130911</v>
      </c>
      <c r="E207" s="98">
        <v>947.64761750628952</v>
      </c>
      <c r="F207" s="98">
        <v>947.54742681996754</v>
      </c>
      <c r="G207" s="98">
        <v>954.22252302186121</v>
      </c>
      <c r="H207" s="98">
        <v>997.10232911810908</v>
      </c>
      <c r="I207" s="98">
        <v>971.53355717154921</v>
      </c>
      <c r="J207" s="98">
        <v>939.00371165477691</v>
      </c>
      <c r="K207" s="98">
        <v>980.79679420324908</v>
      </c>
      <c r="L207" s="98">
        <v>990.07305800222468</v>
      </c>
      <c r="M207" s="98">
        <v>994.33992580717415</v>
      </c>
      <c r="N207" s="98">
        <v>984.29492463143981</v>
      </c>
      <c r="O207" s="98">
        <v>992.00249091603462</v>
      </c>
      <c r="P207" s="98">
        <v>1009.1786133213691</v>
      </c>
      <c r="Q207" s="98">
        <v>1047.3153711434186</v>
      </c>
      <c r="R207" s="98">
        <v>1049.1248629923659</v>
      </c>
      <c r="S207" s="98">
        <v>1031.3684678988343</v>
      </c>
      <c r="T207" s="98">
        <v>1021.5192180520488</v>
      </c>
      <c r="U207" s="98">
        <v>1025.6981012954793</v>
      </c>
      <c r="V207" s="98">
        <v>1052.0999069236875</v>
      </c>
      <c r="W207" s="98">
        <v>1062.5747666870916</v>
      </c>
      <c r="X207" s="98">
        <v>1049.8952159054343</v>
      </c>
      <c r="Y207" s="98">
        <v>1015.0977825707636</v>
      </c>
      <c r="DA207" s="63" t="s">
        <v>2482</v>
      </c>
    </row>
    <row r="208" spans="1:105" ht="12" customHeight="1" x14ac:dyDescent="0.25">
      <c r="A208" s="121" t="s">
        <v>54</v>
      </c>
      <c r="B208" s="122">
        <v>506.20780490939256</v>
      </c>
      <c r="C208" s="122">
        <v>513.11210291280759</v>
      </c>
      <c r="D208" s="122">
        <v>527.4786074279516</v>
      </c>
      <c r="E208" s="122">
        <v>536.19801682506034</v>
      </c>
      <c r="F208" s="122">
        <v>530.5345504463404</v>
      </c>
      <c r="G208" s="122">
        <v>544.25537614218683</v>
      </c>
      <c r="H208" s="122">
        <v>543.30990224603329</v>
      </c>
      <c r="I208" s="122">
        <v>514.34290883083008</v>
      </c>
      <c r="J208" s="122">
        <v>487.6419322850515</v>
      </c>
      <c r="K208" s="122">
        <v>479.26867660410124</v>
      </c>
      <c r="L208" s="122">
        <v>505.6347765160013</v>
      </c>
      <c r="M208" s="122">
        <v>489.74444637310529</v>
      </c>
      <c r="N208" s="122">
        <v>469.75616755876348</v>
      </c>
      <c r="O208" s="122">
        <v>467.22085601086252</v>
      </c>
      <c r="P208" s="122">
        <v>444.18288202009404</v>
      </c>
      <c r="Q208" s="122">
        <v>449.85308580371441</v>
      </c>
      <c r="R208" s="122">
        <v>453.70634469642687</v>
      </c>
      <c r="S208" s="122">
        <v>483.02244243358626</v>
      </c>
      <c r="T208" s="122">
        <v>477.99325994505199</v>
      </c>
      <c r="U208" s="122">
        <v>480.43799603745578</v>
      </c>
      <c r="V208" s="122">
        <v>496.7796241403891</v>
      </c>
      <c r="W208" s="122">
        <v>506.01035971805533</v>
      </c>
      <c r="X208" s="122">
        <v>490.90840895426322</v>
      </c>
      <c r="Y208" s="122">
        <v>453.22733762847867</v>
      </c>
      <c r="DA208" s="130" t="s">
        <v>2483</v>
      </c>
    </row>
    <row r="209" spans="1:105" ht="12" customHeight="1" x14ac:dyDescent="0.25">
      <c r="A209" s="97" t="s">
        <v>175</v>
      </c>
      <c r="B209" s="98">
        <v>490.46964170967743</v>
      </c>
      <c r="C209" s="98">
        <v>489.46267751351877</v>
      </c>
      <c r="D209" s="98">
        <v>504.30481457307434</v>
      </c>
      <c r="E209" s="98">
        <v>511.50775846424165</v>
      </c>
      <c r="F209" s="98">
        <v>492.29483651064533</v>
      </c>
      <c r="G209" s="98">
        <v>512.64527600176064</v>
      </c>
      <c r="H209" s="98">
        <v>512.14947210560433</v>
      </c>
      <c r="I209" s="98">
        <v>485.40801515543694</v>
      </c>
      <c r="J209" s="98">
        <v>455.19419970227216</v>
      </c>
      <c r="K209" s="98">
        <v>444.42731865595351</v>
      </c>
      <c r="L209" s="98">
        <v>474.92467987806907</v>
      </c>
      <c r="M209" s="98">
        <v>474.01917321912771</v>
      </c>
      <c r="N209" s="98">
        <v>440.90851664522359</v>
      </c>
      <c r="O209" s="98">
        <v>439.65560959600975</v>
      </c>
      <c r="P209" s="98">
        <v>414.2868087031286</v>
      </c>
      <c r="Q209" s="98">
        <v>428.27205561495276</v>
      </c>
      <c r="R209" s="98">
        <v>439.09497181875884</v>
      </c>
      <c r="S209" s="98">
        <v>467.26715193979021</v>
      </c>
      <c r="T209" s="98">
        <v>467.09687037589129</v>
      </c>
      <c r="U209" s="98">
        <v>471.20617260048357</v>
      </c>
      <c r="V209" s="98">
        <v>497.12895257587877</v>
      </c>
      <c r="W209" s="98">
        <v>501.59218200120404</v>
      </c>
      <c r="X209" s="98">
        <v>447.0906083038289</v>
      </c>
      <c r="Y209" s="98">
        <v>419.32414869020306</v>
      </c>
      <c r="DA209" s="63" t="s">
        <v>2484</v>
      </c>
    </row>
    <row r="210" spans="1:105" ht="12" customHeight="1" x14ac:dyDescent="0.25">
      <c r="A210" s="109" t="s">
        <v>120</v>
      </c>
      <c r="B210" s="33">
        <v>538.02206134840822</v>
      </c>
      <c r="C210" s="33">
        <v>560.34643625746048</v>
      </c>
      <c r="D210" s="33">
        <v>573.72680325844226</v>
      </c>
      <c r="E210" s="33">
        <v>584.98288255139698</v>
      </c>
      <c r="F210" s="33">
        <v>605.48912419024157</v>
      </c>
      <c r="G210" s="33">
        <v>608.73845639216506</v>
      </c>
      <c r="H210" s="33">
        <v>607.13556217424616</v>
      </c>
      <c r="I210" s="33">
        <v>573.98849773812765</v>
      </c>
      <c r="J210" s="33">
        <v>551.17953426184749</v>
      </c>
      <c r="K210" s="33">
        <v>547.88628403644339</v>
      </c>
      <c r="L210" s="33">
        <v>565.94205750287381</v>
      </c>
      <c r="M210" s="33">
        <v>521.74706718043171</v>
      </c>
      <c r="N210" s="33">
        <v>527.56303452269151</v>
      </c>
      <c r="O210" s="33">
        <v>522.36788904880234</v>
      </c>
      <c r="P210" s="33">
        <v>504.1693757819703</v>
      </c>
      <c r="Q210" s="33">
        <v>491.83280557530617</v>
      </c>
      <c r="R210" s="33">
        <v>481.14416966010896</v>
      </c>
      <c r="S210" s="33">
        <v>511.4480646444942</v>
      </c>
      <c r="T210" s="33">
        <v>496.98329930791704</v>
      </c>
      <c r="U210" s="33">
        <v>496.38595788693431</v>
      </c>
      <c r="V210" s="33">
        <v>496.18213168615222</v>
      </c>
      <c r="W210" s="33">
        <v>513.59665081554283</v>
      </c>
      <c r="X210" s="33">
        <v>567.38902517016959</v>
      </c>
      <c r="Y210" s="33">
        <v>512.97696606200054</v>
      </c>
      <c r="DA210" s="60" t="s">
        <v>2485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3120.0691497678599</v>
      </c>
      <c r="C212" s="117">
        <f t="shared" si="101"/>
        <v>3218.6820733319323</v>
      </c>
      <c r="D212" s="117">
        <f t="shared" si="101"/>
        <v>3132.1302114294285</v>
      </c>
      <c r="E212" s="117">
        <f t="shared" si="101"/>
        <v>3205.3911417258432</v>
      </c>
      <c r="F212" s="117">
        <f t="shared" si="101"/>
        <v>3171.1176383774482</v>
      </c>
      <c r="G212" s="117">
        <f t="shared" si="101"/>
        <v>3165.4212210023779</v>
      </c>
      <c r="H212" s="117">
        <f t="shared" si="101"/>
        <v>3088.6198771203735</v>
      </c>
      <c r="I212" s="117">
        <f t="shared" si="101"/>
        <v>2845.6952654133397</v>
      </c>
      <c r="J212" s="117">
        <f t="shared" si="101"/>
        <v>2930.684344511239</v>
      </c>
      <c r="K212" s="117">
        <f t="shared" si="101"/>
        <v>2933.9282274968405</v>
      </c>
      <c r="L212" s="117">
        <f t="shared" si="101"/>
        <v>3166.7528645625493</v>
      </c>
      <c r="M212" s="117">
        <f t="shared" si="101"/>
        <v>2784.6287097966201</v>
      </c>
      <c r="N212" s="117">
        <f t="shared" si="101"/>
        <v>2926.1130886178107</v>
      </c>
      <c r="O212" s="117">
        <f t="shared" si="101"/>
        <v>2991.0884548995746</v>
      </c>
      <c r="P212" s="117">
        <f t="shared" si="101"/>
        <v>2443.1853094934654</v>
      </c>
      <c r="Q212" s="117">
        <f t="shared" si="101"/>
        <v>2599.9340458499723</v>
      </c>
      <c r="R212" s="117">
        <f t="shared" ref="R212:V212" si="102">R213+R216+R218+R227</f>
        <v>2692.1834689952461</v>
      </c>
      <c r="S212" s="117">
        <f t="shared" si="102"/>
        <v>2628.1888309962037</v>
      </c>
      <c r="T212" s="117">
        <f t="shared" si="102"/>
        <v>2547.9040577455635</v>
      </c>
      <c r="U212" s="117">
        <f t="shared" si="102"/>
        <v>2486.5293473660322</v>
      </c>
      <c r="V212" s="117">
        <f t="shared" si="102"/>
        <v>2450.4237160104531</v>
      </c>
      <c r="W212" s="117">
        <f t="shared" ref="W212:Y212" si="103">W213+W216+W218+W227</f>
        <v>2738.9313268161045</v>
      </c>
      <c r="X212" s="117">
        <f t="shared" si="103"/>
        <v>2343.0576776363955</v>
      </c>
      <c r="Y212" s="117">
        <f t="shared" si="103"/>
        <v>2175.1892451054173</v>
      </c>
      <c r="DA212" s="129" t="s">
        <v>2636</v>
      </c>
    </row>
    <row r="213" spans="1:105" ht="12" customHeight="1" x14ac:dyDescent="0.25">
      <c r="A213" s="121" t="s">
        <v>57</v>
      </c>
      <c r="B213" s="122">
        <f t="shared" ref="B213:Q213" si="104">SUM(B214:B215)</f>
        <v>2635.6313785473503</v>
      </c>
      <c r="C213" s="122">
        <f t="shared" si="104"/>
        <v>2733.2492176231412</v>
      </c>
      <c r="D213" s="122">
        <f t="shared" si="104"/>
        <v>2634.5622253654169</v>
      </c>
      <c r="E213" s="122">
        <f t="shared" si="104"/>
        <v>2704.4729849709011</v>
      </c>
      <c r="F213" s="122">
        <f t="shared" si="104"/>
        <v>2685.9620386813799</v>
      </c>
      <c r="G213" s="122">
        <f t="shared" si="104"/>
        <v>2669.858770046224</v>
      </c>
      <c r="H213" s="122">
        <f t="shared" si="104"/>
        <v>2595.5101144418372</v>
      </c>
      <c r="I213" s="122">
        <f t="shared" si="104"/>
        <v>2357.2235005215457</v>
      </c>
      <c r="J213" s="122">
        <f t="shared" si="104"/>
        <v>2471.6166391665356</v>
      </c>
      <c r="K213" s="122">
        <f t="shared" si="104"/>
        <v>2474.7158455570352</v>
      </c>
      <c r="L213" s="122">
        <f t="shared" si="104"/>
        <v>2683.026476895885</v>
      </c>
      <c r="M213" s="122">
        <f t="shared" si="104"/>
        <v>2316.0899280651297</v>
      </c>
      <c r="N213" s="122">
        <f t="shared" si="104"/>
        <v>2463.9671549762656</v>
      </c>
      <c r="O213" s="122">
        <f t="shared" si="104"/>
        <v>2537.972768575557</v>
      </c>
      <c r="P213" s="122">
        <f t="shared" si="104"/>
        <v>2008.3357620928743</v>
      </c>
      <c r="Q213" s="122">
        <f t="shared" si="104"/>
        <v>2161.3920015020535</v>
      </c>
      <c r="R213" s="122">
        <f t="shared" ref="R213:V213" si="105">SUM(R214:R215)</f>
        <v>2245.7249895215818</v>
      </c>
      <c r="S213" s="122">
        <f t="shared" si="105"/>
        <v>2180.4535630764976</v>
      </c>
      <c r="T213" s="122">
        <f t="shared" si="105"/>
        <v>2099.0496229616451</v>
      </c>
      <c r="U213" s="122">
        <f t="shared" si="105"/>
        <v>2051.75817557254</v>
      </c>
      <c r="V213" s="122">
        <f t="shared" si="105"/>
        <v>2019.9074307531982</v>
      </c>
      <c r="W213" s="122">
        <f t="shared" ref="W213:Y213" si="106">SUM(W214:W215)</f>
        <v>2296.1459464867589</v>
      </c>
      <c r="X213" s="122">
        <f t="shared" si="106"/>
        <v>1965.3792704607245</v>
      </c>
      <c r="Y213" s="122">
        <f t="shared" si="106"/>
        <v>1830.0447485240279</v>
      </c>
      <c r="DA213" s="130" t="s">
        <v>2637</v>
      </c>
    </row>
    <row r="214" spans="1:105" ht="12" customHeight="1" x14ac:dyDescent="0.25">
      <c r="A214" s="97" t="s">
        <v>213</v>
      </c>
      <c r="B214" s="98">
        <v>2635.6313785473503</v>
      </c>
      <c r="C214" s="98">
        <v>2733.2492176231412</v>
      </c>
      <c r="D214" s="98">
        <v>2634.5622253654169</v>
      </c>
      <c r="E214" s="98">
        <v>2704.4729849709011</v>
      </c>
      <c r="F214" s="98">
        <v>2685.9620386813799</v>
      </c>
      <c r="G214" s="98">
        <v>2669.858770046224</v>
      </c>
      <c r="H214" s="98">
        <v>2595.5101144418372</v>
      </c>
      <c r="I214" s="98">
        <v>2357.2235005215457</v>
      </c>
      <c r="J214" s="98">
        <v>2471.6166391665356</v>
      </c>
      <c r="K214" s="98">
        <v>2474.7158455570352</v>
      </c>
      <c r="L214" s="98">
        <v>2683.026476895885</v>
      </c>
      <c r="M214" s="98">
        <v>2316.0899280651297</v>
      </c>
      <c r="N214" s="98">
        <v>2463.9671549762656</v>
      </c>
      <c r="O214" s="98">
        <v>2537.972768575557</v>
      </c>
      <c r="P214" s="98">
        <v>2008.3357620928743</v>
      </c>
      <c r="Q214" s="98">
        <v>2161.3920015020535</v>
      </c>
      <c r="R214" s="98">
        <v>2245.7249895215818</v>
      </c>
      <c r="S214" s="98">
        <v>2180.4535630764976</v>
      </c>
      <c r="T214" s="98">
        <v>2099.0496229616451</v>
      </c>
      <c r="U214" s="98">
        <v>2051.75817557254</v>
      </c>
      <c r="V214" s="98">
        <v>2019.9074307531982</v>
      </c>
      <c r="W214" s="98">
        <v>2296.1459464867589</v>
      </c>
      <c r="X214" s="98">
        <v>1965.3792704607245</v>
      </c>
      <c r="Y214" s="98">
        <v>1830.0447485240279</v>
      </c>
      <c r="DA214" s="63" t="s">
        <v>2638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2639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2640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2641</v>
      </c>
    </row>
    <row r="218" spans="1:105" ht="12" customHeight="1" x14ac:dyDescent="0.25">
      <c r="A218" s="121" t="s">
        <v>55</v>
      </c>
      <c r="B218" s="122">
        <v>374.56855035586261</v>
      </c>
      <c r="C218" s="122">
        <v>376.20325931165036</v>
      </c>
      <c r="D218" s="122">
        <v>385.12152246310546</v>
      </c>
      <c r="E218" s="122">
        <v>387.14297546601904</v>
      </c>
      <c r="F218" s="122">
        <v>376.24620224078831</v>
      </c>
      <c r="G218" s="122">
        <v>380.69356371943292</v>
      </c>
      <c r="H218" s="122">
        <v>378.36733811650828</v>
      </c>
      <c r="I218" s="122">
        <v>379.42801709925766</v>
      </c>
      <c r="J218" s="122">
        <v>358.57291198440817</v>
      </c>
      <c r="K218" s="122">
        <v>360.92300792521189</v>
      </c>
      <c r="L218" s="122">
        <v>378.93340054303638</v>
      </c>
      <c r="M218" s="122">
        <v>363.08669581625128</v>
      </c>
      <c r="N218" s="122">
        <v>364.46471033052359</v>
      </c>
      <c r="O218" s="122">
        <v>355.96462374027874</v>
      </c>
      <c r="P218" s="122">
        <v>343.18372856411122</v>
      </c>
      <c r="Q218" s="122">
        <v>344.71501387091809</v>
      </c>
      <c r="R218" s="122">
        <v>351.44838471574002</v>
      </c>
      <c r="S218" s="122">
        <v>348.31585200476735</v>
      </c>
      <c r="T218" s="122">
        <v>350.94133017383626</v>
      </c>
      <c r="U218" s="122">
        <v>336.78157435955808</v>
      </c>
      <c r="V218" s="122">
        <v>328.00513318767548</v>
      </c>
      <c r="W218" s="122">
        <v>339.60507080720458</v>
      </c>
      <c r="X218" s="122">
        <v>285.74809242117857</v>
      </c>
      <c r="Y218" s="122">
        <v>259.09108353992372</v>
      </c>
      <c r="DA218" s="130" t="s">
        <v>2642</v>
      </c>
    </row>
    <row r="219" spans="1:105" ht="12" customHeight="1" x14ac:dyDescent="0.25">
      <c r="A219" s="97" t="s">
        <v>134</v>
      </c>
      <c r="B219" s="98">
        <v>407.15092607179616</v>
      </c>
      <c r="C219" s="98">
        <v>410.35850898560051</v>
      </c>
      <c r="D219" s="98">
        <v>419.26290013687543</v>
      </c>
      <c r="E219" s="98">
        <v>422.92570891034023</v>
      </c>
      <c r="F219" s="98">
        <v>413.62622902976227</v>
      </c>
      <c r="G219" s="98">
        <v>413.70658237349517</v>
      </c>
      <c r="H219" s="98">
        <v>407.47806293834111</v>
      </c>
      <c r="I219" s="98">
        <v>400.98614578629508</v>
      </c>
      <c r="J219" s="98">
        <v>381.8613790284852</v>
      </c>
      <c r="K219" s="98">
        <v>383.35343966262769</v>
      </c>
      <c r="L219" s="98">
        <v>401.70147914589637</v>
      </c>
      <c r="M219" s="98">
        <v>384.29570671340031</v>
      </c>
      <c r="N219" s="98">
        <v>385.32667167903844</v>
      </c>
      <c r="O219" s="98">
        <v>374.53419454081188</v>
      </c>
      <c r="P219" s="98">
        <v>358.79225001950459</v>
      </c>
      <c r="Q219" s="98">
        <v>361.22644714500984</v>
      </c>
      <c r="R219" s="98">
        <v>369.99184210867969</v>
      </c>
      <c r="S219" s="98">
        <v>368.06629075166944</v>
      </c>
      <c r="T219" s="98">
        <v>373.53319063597706</v>
      </c>
      <c r="U219" s="98">
        <v>359.20990897924872</v>
      </c>
      <c r="V219" s="98">
        <v>351.14772378999578</v>
      </c>
      <c r="W219" s="98">
        <v>359.70742993266401</v>
      </c>
      <c r="X219" s="98">
        <v>302.40813766288926</v>
      </c>
      <c r="Y219" s="98">
        <v>275.68510723854411</v>
      </c>
      <c r="DA219" s="63" t="s">
        <v>2643</v>
      </c>
    </row>
    <row r="220" spans="1:105" ht="12" customHeight="1" x14ac:dyDescent="0.25">
      <c r="A220" s="97" t="s">
        <v>133</v>
      </c>
      <c r="B220" s="98">
        <v>167.76104496279751</v>
      </c>
      <c r="C220" s="98">
        <v>162.80112948830379</v>
      </c>
      <c r="D220" s="98">
        <v>174.69358007851255</v>
      </c>
      <c r="E220" s="98">
        <v>176.60318780141651</v>
      </c>
      <c r="F220" s="98">
        <v>182.06746418845202</v>
      </c>
      <c r="G220" s="98">
        <v>181.12842843073943</v>
      </c>
      <c r="H220" s="98">
        <v>172.12795720661163</v>
      </c>
      <c r="I220" s="98">
        <v>188.75836879826835</v>
      </c>
      <c r="J220" s="98">
        <v>162.38857270004536</v>
      </c>
      <c r="K220" s="98">
        <v>163.15023704405635</v>
      </c>
      <c r="L220" s="98">
        <v>160.47743741901485</v>
      </c>
      <c r="M220" s="98">
        <v>150.54283431763432</v>
      </c>
      <c r="N220" s="98">
        <v>148.98412161253668</v>
      </c>
      <c r="O220" s="98">
        <v>150.54401659375492</v>
      </c>
      <c r="P220" s="98">
        <v>139.49009306684044</v>
      </c>
      <c r="Q220" s="98">
        <v>130.69941657717791</v>
      </c>
      <c r="R220" s="98">
        <v>135.9218739999427</v>
      </c>
      <c r="S220" s="98">
        <v>141.63295043231474</v>
      </c>
      <c r="T220" s="98">
        <v>143.07411172096505</v>
      </c>
      <c r="U220" s="98">
        <v>139.75626989780025</v>
      </c>
      <c r="V220" s="98">
        <v>124.42435032282944</v>
      </c>
      <c r="W220" s="98">
        <v>142.47710220395183</v>
      </c>
      <c r="X220" s="98">
        <v>98.992403762525996</v>
      </c>
      <c r="Y220" s="98">
        <v>85.627798891073851</v>
      </c>
      <c r="DA220" s="63" t="s">
        <v>2644</v>
      </c>
    </row>
    <row r="221" spans="1:105" ht="12" customHeight="1" x14ac:dyDescent="0.25">
      <c r="A221" s="100" t="s">
        <v>213</v>
      </c>
      <c r="B221" s="101">
        <v>167.76104496279751</v>
      </c>
      <c r="C221" s="101">
        <v>162.80112948830379</v>
      </c>
      <c r="D221" s="101">
        <v>174.69358007851255</v>
      </c>
      <c r="E221" s="101">
        <v>176.60318780141651</v>
      </c>
      <c r="F221" s="101">
        <v>182.06746418845202</v>
      </c>
      <c r="G221" s="101">
        <v>181.12842843073943</v>
      </c>
      <c r="H221" s="101">
        <v>172.12795720661163</v>
      </c>
      <c r="I221" s="101">
        <v>188.75836879826835</v>
      </c>
      <c r="J221" s="101">
        <v>162.38857270004536</v>
      </c>
      <c r="K221" s="101">
        <v>163.15023704405635</v>
      </c>
      <c r="L221" s="101">
        <v>160.47743741901485</v>
      </c>
      <c r="M221" s="101">
        <v>150.54283431763432</v>
      </c>
      <c r="N221" s="101">
        <v>148.98412161253668</v>
      </c>
      <c r="O221" s="101">
        <v>150.54401659375492</v>
      </c>
      <c r="P221" s="101">
        <v>139.49009306684044</v>
      </c>
      <c r="Q221" s="101">
        <v>130.69941657717791</v>
      </c>
      <c r="R221" s="101">
        <v>135.9218739999427</v>
      </c>
      <c r="S221" s="101">
        <v>141.63295043231474</v>
      </c>
      <c r="T221" s="101">
        <v>143.07411172096505</v>
      </c>
      <c r="U221" s="101">
        <v>139.75626989780025</v>
      </c>
      <c r="V221" s="101">
        <v>124.42435032282944</v>
      </c>
      <c r="W221" s="101">
        <v>142.47710220395183</v>
      </c>
      <c r="X221" s="101">
        <v>98.992403762525996</v>
      </c>
      <c r="Y221" s="101">
        <v>85.627798891073851</v>
      </c>
      <c r="DA221" s="131" t="s">
        <v>2645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2646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2647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2648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2649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2650</v>
      </c>
    </row>
    <row r="227" spans="1:105" ht="12" customHeight="1" x14ac:dyDescent="0.25">
      <c r="A227" s="121" t="s">
        <v>54</v>
      </c>
      <c r="B227" s="122">
        <v>109.86922086464727</v>
      </c>
      <c r="C227" s="122">
        <v>109.22959639714038</v>
      </c>
      <c r="D227" s="122">
        <v>112.44646360090606</v>
      </c>
      <c r="E227" s="122">
        <v>113.77518128892324</v>
      </c>
      <c r="F227" s="122">
        <v>108.90939745527973</v>
      </c>
      <c r="G227" s="122">
        <v>114.86888723672097</v>
      </c>
      <c r="H227" s="122">
        <v>114.74242456202842</v>
      </c>
      <c r="I227" s="122">
        <v>109.04374779253648</v>
      </c>
      <c r="J227" s="122">
        <v>100.49479336029509</v>
      </c>
      <c r="K227" s="122">
        <v>98.289374014593292</v>
      </c>
      <c r="L227" s="122">
        <v>104.79298712362782</v>
      </c>
      <c r="M227" s="122">
        <v>105.45208591523891</v>
      </c>
      <c r="N227" s="122">
        <v>97.681223311021469</v>
      </c>
      <c r="O227" s="122">
        <v>97.151062583739005</v>
      </c>
      <c r="P227" s="122">
        <v>91.665818836480085</v>
      </c>
      <c r="Q227" s="122">
        <v>93.827030477000662</v>
      </c>
      <c r="R227" s="122">
        <v>95.010094757924321</v>
      </c>
      <c r="S227" s="122">
        <v>99.419415914938625</v>
      </c>
      <c r="T227" s="122">
        <v>97.913104610082087</v>
      </c>
      <c r="U227" s="122">
        <v>97.989597433934463</v>
      </c>
      <c r="V227" s="122">
        <v>102.51115206957914</v>
      </c>
      <c r="W227" s="122">
        <v>103.18030952214079</v>
      </c>
      <c r="X227" s="122">
        <v>91.930314754492414</v>
      </c>
      <c r="Y227" s="122">
        <v>86.053413041465802</v>
      </c>
      <c r="DA227" s="130" t="s">
        <v>2651</v>
      </c>
    </row>
    <row r="228" spans="1:105" ht="12" customHeight="1" x14ac:dyDescent="0.25">
      <c r="A228" s="97" t="s">
        <v>175</v>
      </c>
      <c r="B228" s="98">
        <v>164.22031757840995</v>
      </c>
      <c r="C228" s="98">
        <v>163.91899303876778</v>
      </c>
      <c r="D228" s="98">
        <v>168.79052217351961</v>
      </c>
      <c r="E228" s="98">
        <v>171.35735517109933</v>
      </c>
      <c r="F228" s="98">
        <v>164.47190679364678</v>
      </c>
      <c r="G228" s="98">
        <v>171.17849612165512</v>
      </c>
      <c r="H228" s="98">
        <v>170.76101189398716</v>
      </c>
      <c r="I228" s="98">
        <v>161.9423662175677</v>
      </c>
      <c r="J228" s="98">
        <v>151.81602802236762</v>
      </c>
      <c r="K228" s="98">
        <v>148.19690344744922</v>
      </c>
      <c r="L228" s="98">
        <v>158.15640707692867</v>
      </c>
      <c r="M228" s="98">
        <v>157.26855637425246</v>
      </c>
      <c r="N228" s="98">
        <v>146.42757437416171</v>
      </c>
      <c r="O228" s="98">
        <v>145.71202465296145</v>
      </c>
      <c r="P228" s="98">
        <v>137.35023659014382</v>
      </c>
      <c r="Q228" s="98">
        <v>142.06184453157829</v>
      </c>
      <c r="R228" s="98">
        <v>145.60550177317239</v>
      </c>
      <c r="S228" s="98">
        <v>154.52398906522566</v>
      </c>
      <c r="T228" s="98">
        <v>154.09515412408953</v>
      </c>
      <c r="U228" s="98">
        <v>154.71300013003699</v>
      </c>
      <c r="V228" s="98">
        <v>162.44506440402782</v>
      </c>
      <c r="W228" s="98">
        <v>163.27145794900591</v>
      </c>
      <c r="X228" s="98">
        <v>144.59966294949598</v>
      </c>
      <c r="Y228" s="98">
        <v>134.8819195546786</v>
      </c>
      <c r="DA228" s="63" t="s">
        <v>2652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2653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186.16192429112246</v>
      </c>
      <c r="C231" s="118">
        <f t="shared" si="108"/>
        <v>191.45517188506335</v>
      </c>
      <c r="D231" s="118">
        <f t="shared" si="108"/>
        <v>185.8441926448607</v>
      </c>
      <c r="E231" s="118">
        <f t="shared" si="108"/>
        <v>189.88227578851848</v>
      </c>
      <c r="F231" s="118">
        <f t="shared" si="108"/>
        <v>187.22171880221742</v>
      </c>
      <c r="G231" s="118">
        <f t="shared" si="108"/>
        <v>185.98916195264457</v>
      </c>
      <c r="H231" s="118">
        <f t="shared" si="108"/>
        <v>180.9436073029396</v>
      </c>
      <c r="I231" s="118">
        <f t="shared" si="108"/>
        <v>165.92640907967564</v>
      </c>
      <c r="J231" s="118">
        <f t="shared" si="108"/>
        <v>170.53440430389361</v>
      </c>
      <c r="K231" s="118">
        <f t="shared" si="108"/>
        <v>170.04128702554948</v>
      </c>
      <c r="L231" s="118">
        <f t="shared" si="108"/>
        <v>182.33362033014834</v>
      </c>
      <c r="M231" s="118">
        <f t="shared" si="108"/>
        <v>159.56162851411</v>
      </c>
      <c r="N231" s="118">
        <f t="shared" si="108"/>
        <v>166.68340876190467</v>
      </c>
      <c r="O231" s="118">
        <f t="shared" si="108"/>
        <v>169.0613068603661</v>
      </c>
      <c r="P231" s="118">
        <f t="shared" si="108"/>
        <v>137.6316026177447</v>
      </c>
      <c r="Q231" s="118">
        <f t="shared" si="108"/>
        <v>145.48046546143723</v>
      </c>
      <c r="R231" s="118">
        <f t="shared" ref="R231:V231" si="109">R232+R235+R237+R246</f>
        <v>149.89120099018243</v>
      </c>
      <c r="S231" s="118">
        <f t="shared" si="109"/>
        <v>146.27128636936413</v>
      </c>
      <c r="T231" s="118">
        <f t="shared" si="109"/>
        <v>141.27628946260666</v>
      </c>
      <c r="U231" s="118">
        <f t="shared" si="109"/>
        <v>137.43195340526435</v>
      </c>
      <c r="V231" s="118">
        <f t="shared" si="109"/>
        <v>134.74659574993538</v>
      </c>
      <c r="W231" s="118">
        <f t="shared" ref="W231:Y231" si="110">W232+W235+W237+W246</f>
        <v>149.915152056056</v>
      </c>
      <c r="X231" s="118">
        <f t="shared" si="110"/>
        <v>128.79324997142501</v>
      </c>
      <c r="Y231" s="118">
        <f t="shared" si="110"/>
        <v>119.30524595450237</v>
      </c>
      <c r="DA231" s="129" t="s">
        <v>2804</v>
      </c>
    </row>
    <row r="232" spans="1:105" ht="12" customHeight="1" x14ac:dyDescent="0.25">
      <c r="A232" s="121" t="s">
        <v>57</v>
      </c>
      <c r="B232" s="123">
        <f t="shared" ref="B232:Q232" si="111">SUM(B233:B234)</f>
        <v>153.65546300224628</v>
      </c>
      <c r="C232" s="123">
        <f t="shared" si="111"/>
        <v>158.81705267982431</v>
      </c>
      <c r="D232" s="123">
        <f t="shared" si="111"/>
        <v>152.57700818570652</v>
      </c>
      <c r="E232" s="123">
        <f t="shared" si="111"/>
        <v>156.04220767281342</v>
      </c>
      <c r="F232" s="123">
        <f t="shared" si="111"/>
        <v>154.44604372348294</v>
      </c>
      <c r="G232" s="123">
        <f t="shared" si="111"/>
        <v>153.0043456414387</v>
      </c>
      <c r="H232" s="123">
        <f t="shared" si="111"/>
        <v>148.26580025405892</v>
      </c>
      <c r="I232" s="123">
        <f t="shared" si="111"/>
        <v>134.25743268997536</v>
      </c>
      <c r="J232" s="123">
        <f t="shared" si="111"/>
        <v>140.44675151476943</v>
      </c>
      <c r="K232" s="123">
        <f t="shared" si="111"/>
        <v>140.0707040263637</v>
      </c>
      <c r="L232" s="123">
        <f t="shared" si="111"/>
        <v>151.09662897853138</v>
      </c>
      <c r="M232" s="123">
        <f t="shared" si="111"/>
        <v>129.61596307938882</v>
      </c>
      <c r="N232" s="123">
        <f t="shared" si="111"/>
        <v>137.12611007334488</v>
      </c>
      <c r="O232" s="123">
        <f t="shared" si="111"/>
        <v>140.46003176437839</v>
      </c>
      <c r="P232" s="123">
        <f t="shared" si="111"/>
        <v>110.51965976177559</v>
      </c>
      <c r="Q232" s="123">
        <f t="shared" si="111"/>
        <v>118.13336438861798</v>
      </c>
      <c r="R232" s="123">
        <f t="shared" ref="R232:V232" si="112">SUM(R233:R234)</f>
        <v>122.25724599846603</v>
      </c>
      <c r="S232" s="123">
        <f t="shared" si="112"/>
        <v>118.29172041004452</v>
      </c>
      <c r="T232" s="123">
        <f t="shared" si="112"/>
        <v>113.37028105130361</v>
      </c>
      <c r="U232" s="123">
        <f t="shared" si="112"/>
        <v>110.31764528145985</v>
      </c>
      <c r="V232" s="123">
        <f t="shared" si="112"/>
        <v>107.99336891920768</v>
      </c>
      <c r="W232" s="123">
        <f t="shared" ref="W232:Y232" si="113">SUM(W233:W234)</f>
        <v>122.65580702437337</v>
      </c>
      <c r="X232" s="123">
        <f t="shared" si="113"/>
        <v>104.84769058962645</v>
      </c>
      <c r="Y232" s="123">
        <f t="shared" si="113"/>
        <v>97.423384383459776</v>
      </c>
      <c r="DA232" s="130" t="s">
        <v>2805</v>
      </c>
    </row>
    <row r="233" spans="1:105" ht="12" customHeight="1" x14ac:dyDescent="0.25">
      <c r="A233" s="97" t="s">
        <v>213</v>
      </c>
      <c r="B233" s="99">
        <v>151.78201115888919</v>
      </c>
      <c r="C233" s="99">
        <v>156.88966276869229</v>
      </c>
      <c r="D233" s="99">
        <v>150.74510969784188</v>
      </c>
      <c r="E233" s="99">
        <v>154.23340918755338</v>
      </c>
      <c r="F233" s="99">
        <v>152.63146597344826</v>
      </c>
      <c r="G233" s="99">
        <v>151.22050966632756</v>
      </c>
      <c r="H233" s="99">
        <v>146.56721987895375</v>
      </c>
      <c r="I233" s="99">
        <v>132.73071534521006</v>
      </c>
      <c r="J233" s="99">
        <v>138.85325432446459</v>
      </c>
      <c r="K233" s="99">
        <v>138.48791521061653</v>
      </c>
      <c r="L233" s="99">
        <v>149.36666201434693</v>
      </c>
      <c r="M233" s="99">
        <v>128.14447356469486</v>
      </c>
      <c r="N233" s="99">
        <v>135.56577002296387</v>
      </c>
      <c r="O233" s="99">
        <v>138.80338625111219</v>
      </c>
      <c r="P233" s="99">
        <v>109.2190054938003</v>
      </c>
      <c r="Q233" s="99">
        <v>116.75063633745418</v>
      </c>
      <c r="R233" s="99">
        <v>120.79611332248847</v>
      </c>
      <c r="S233" s="99">
        <v>116.8590840074929</v>
      </c>
      <c r="T233" s="99">
        <v>111.97061957235016</v>
      </c>
      <c r="U233" s="99">
        <v>108.93032988645558</v>
      </c>
      <c r="V233" s="99">
        <v>106.61810542761435</v>
      </c>
      <c r="W233" s="99">
        <v>120.98032611102036</v>
      </c>
      <c r="X233" s="99">
        <v>103.38691671629577</v>
      </c>
      <c r="Y233" s="99">
        <v>96.076330733650934</v>
      </c>
      <c r="DA233" s="63" t="s">
        <v>2806</v>
      </c>
    </row>
    <row r="234" spans="1:105" ht="12" customHeight="1" x14ac:dyDescent="0.25">
      <c r="A234" s="97" t="s">
        <v>53</v>
      </c>
      <c r="B234" s="99">
        <v>1.8734518433570815</v>
      </c>
      <c r="C234" s="99">
        <v>1.9273899111320112</v>
      </c>
      <c r="D234" s="99">
        <v>1.831898487864636</v>
      </c>
      <c r="E234" s="99">
        <v>1.8087984852600514</v>
      </c>
      <c r="F234" s="99">
        <v>1.8145777500346836</v>
      </c>
      <c r="G234" s="99">
        <v>1.7838359751111528</v>
      </c>
      <c r="H234" s="99">
        <v>1.6985803751051689</v>
      </c>
      <c r="I234" s="99">
        <v>1.5267173447653122</v>
      </c>
      <c r="J234" s="99">
        <v>1.5934971903048414</v>
      </c>
      <c r="K234" s="99">
        <v>1.5827888157471528</v>
      </c>
      <c r="L234" s="99">
        <v>1.7299669641844515</v>
      </c>
      <c r="M234" s="99">
        <v>1.4714895146939522</v>
      </c>
      <c r="N234" s="99">
        <v>1.560340050380995</v>
      </c>
      <c r="O234" s="99">
        <v>1.6566455132661873</v>
      </c>
      <c r="P234" s="99">
        <v>1.3006542679752968</v>
      </c>
      <c r="Q234" s="99">
        <v>1.3827280511637969</v>
      </c>
      <c r="R234" s="99">
        <v>1.4611326759775662</v>
      </c>
      <c r="S234" s="99">
        <v>1.4326364025516205</v>
      </c>
      <c r="T234" s="99">
        <v>1.3996614789534447</v>
      </c>
      <c r="U234" s="99">
        <v>1.3873153950042623</v>
      </c>
      <c r="V234" s="99">
        <v>1.3752634915933246</v>
      </c>
      <c r="W234" s="99">
        <v>1.6754809133530062</v>
      </c>
      <c r="X234" s="99">
        <v>1.4607738733306797</v>
      </c>
      <c r="Y234" s="99">
        <v>1.3470536498088361</v>
      </c>
      <c r="DA234" s="63" t="s">
        <v>2807</v>
      </c>
    </row>
    <row r="235" spans="1:105" ht="12" customHeight="1" x14ac:dyDescent="0.25">
      <c r="A235" s="121" t="s">
        <v>92</v>
      </c>
      <c r="B235" s="123">
        <f t="shared" ref="B235:Y235" si="114">B236</f>
        <v>0.19418782154598346</v>
      </c>
      <c r="C235" s="123">
        <f t="shared" si="114"/>
        <v>0.22578281277885609</v>
      </c>
      <c r="D235" s="123">
        <f t="shared" si="114"/>
        <v>0.19713307800798041</v>
      </c>
      <c r="E235" s="123">
        <f t="shared" si="114"/>
        <v>0.55065117757171567</v>
      </c>
      <c r="F235" s="123">
        <f t="shared" si="114"/>
        <v>0.26117266209978879</v>
      </c>
      <c r="G235" s="123">
        <f t="shared" si="114"/>
        <v>0.31229755516145263</v>
      </c>
      <c r="H235" s="123">
        <f t="shared" si="114"/>
        <v>0.42400288496076255</v>
      </c>
      <c r="I235" s="123">
        <f t="shared" si="114"/>
        <v>0.34447120946755461</v>
      </c>
      <c r="J235" s="123">
        <f t="shared" si="114"/>
        <v>0.40121511247401309</v>
      </c>
      <c r="K235" s="123">
        <f t="shared" si="114"/>
        <v>0.46393804480049894</v>
      </c>
      <c r="L235" s="123">
        <f t="shared" si="114"/>
        <v>0.44291807038323983</v>
      </c>
      <c r="M235" s="123">
        <f t="shared" si="114"/>
        <v>0.46246251280947315</v>
      </c>
      <c r="N235" s="123">
        <f t="shared" si="114"/>
        <v>0.60273776407111357</v>
      </c>
      <c r="O235" s="123">
        <f t="shared" si="114"/>
        <v>0.44652070511892078</v>
      </c>
      <c r="P235" s="123">
        <f t="shared" si="114"/>
        <v>0.36744445816600008</v>
      </c>
      <c r="Q235" s="123">
        <f t="shared" si="114"/>
        <v>0.56260186778616594</v>
      </c>
      <c r="R235" s="123">
        <f t="shared" si="114"/>
        <v>0.47733228022400298</v>
      </c>
      <c r="S235" s="123">
        <f t="shared" si="114"/>
        <v>0.59073304108904923</v>
      </c>
      <c r="T235" s="123">
        <f t="shared" si="114"/>
        <v>0.51901954256402505</v>
      </c>
      <c r="U235" s="123">
        <f t="shared" si="114"/>
        <v>0.59877178648139306</v>
      </c>
      <c r="V235" s="123">
        <f t="shared" si="114"/>
        <v>0.55689973780885715</v>
      </c>
      <c r="W235" s="123">
        <f t="shared" si="114"/>
        <v>0.59207063604032106</v>
      </c>
      <c r="X235" s="123">
        <f t="shared" si="114"/>
        <v>0.656979810054934</v>
      </c>
      <c r="Y235" s="123">
        <f t="shared" si="114"/>
        <v>0.61486441481483123</v>
      </c>
      <c r="DA235" s="130" t="s">
        <v>2808</v>
      </c>
    </row>
    <row r="236" spans="1:105" ht="12" customHeight="1" x14ac:dyDescent="0.25">
      <c r="A236" s="97" t="s">
        <v>53</v>
      </c>
      <c r="B236" s="99">
        <f>RES_hhdet_fecs!B67</f>
        <v>0.19418782154598346</v>
      </c>
      <c r="C236" s="99">
        <f>RES_hhdet_fecs!C67</f>
        <v>0.22578281277885609</v>
      </c>
      <c r="D236" s="99">
        <f>RES_hhdet_fecs!D67</f>
        <v>0.19713307800798041</v>
      </c>
      <c r="E236" s="99">
        <f>RES_hhdet_fecs!E67</f>
        <v>0.55065117757171567</v>
      </c>
      <c r="F236" s="99">
        <f>RES_hhdet_fecs!F67</f>
        <v>0.26117266209978879</v>
      </c>
      <c r="G236" s="99">
        <f>RES_hhdet_fecs!G67</f>
        <v>0.31229755516145263</v>
      </c>
      <c r="H236" s="99">
        <f>RES_hhdet_fecs!H67</f>
        <v>0.42400288496076255</v>
      </c>
      <c r="I236" s="99">
        <f>RES_hhdet_fecs!I67</f>
        <v>0.34447120946755461</v>
      </c>
      <c r="J236" s="99">
        <f>RES_hhdet_fecs!J67</f>
        <v>0.40121511247401309</v>
      </c>
      <c r="K236" s="99">
        <f>RES_hhdet_fecs!K67</f>
        <v>0.46393804480049894</v>
      </c>
      <c r="L236" s="99">
        <f>RES_hhdet_fecs!L67</f>
        <v>0.44291807038323983</v>
      </c>
      <c r="M236" s="99">
        <f>RES_hhdet_fecs!M67</f>
        <v>0.46246251280947315</v>
      </c>
      <c r="N236" s="99">
        <f>RES_hhdet_fecs!N67</f>
        <v>0.60273776407111357</v>
      </c>
      <c r="O236" s="99">
        <f>RES_hhdet_fecs!O67</f>
        <v>0.44652070511892078</v>
      </c>
      <c r="P236" s="99">
        <f>RES_hhdet_fecs!P67</f>
        <v>0.36744445816600008</v>
      </c>
      <c r="Q236" s="99">
        <f>RES_hhdet_fecs!Q67</f>
        <v>0.56260186778616594</v>
      </c>
      <c r="R236" s="99">
        <f>RES_hhdet_fecs!R67</f>
        <v>0.47733228022400298</v>
      </c>
      <c r="S236" s="99">
        <f>RES_hhdet_fecs!S67</f>
        <v>0.59073304108904923</v>
      </c>
      <c r="T236" s="99">
        <f>RES_hhdet_fecs!T67</f>
        <v>0.51901954256402505</v>
      </c>
      <c r="U236" s="99">
        <f>RES_hhdet_fecs!U67</f>
        <v>0.59877178648139306</v>
      </c>
      <c r="V236" s="99">
        <f>RES_hhdet_fecs!V67</f>
        <v>0.55689973780885715</v>
      </c>
      <c r="W236" s="99">
        <f>RES_hhdet_fecs!W67</f>
        <v>0.59207063604032106</v>
      </c>
      <c r="X236" s="99">
        <f>RES_hhdet_fecs!X67</f>
        <v>0.656979810054934</v>
      </c>
      <c r="Y236" s="99">
        <f>RES_hhdet_fecs!Y67</f>
        <v>0.61486441481483123</v>
      </c>
      <c r="DA236" s="63" t="s">
        <v>2809</v>
      </c>
    </row>
    <row r="237" spans="1:105" ht="12" customHeight="1" x14ac:dyDescent="0.25">
      <c r="A237" s="121" t="s">
        <v>55</v>
      </c>
      <c r="B237" s="123">
        <v>23.252768993268582</v>
      </c>
      <c r="C237" s="123">
        <v>23.296090047311559</v>
      </c>
      <c r="D237" s="123">
        <v>23.739256742051463</v>
      </c>
      <c r="E237" s="123">
        <v>23.847175097200211</v>
      </c>
      <c r="F237" s="123">
        <v>23.273582510708202</v>
      </c>
      <c r="G237" s="123">
        <v>23.198983906749064</v>
      </c>
      <c r="H237" s="123">
        <v>22.843001227122649</v>
      </c>
      <c r="I237" s="123">
        <v>22.442752871987125</v>
      </c>
      <c r="J237" s="123">
        <v>21.330301773728007</v>
      </c>
      <c r="K237" s="123">
        <v>21.341014326046288</v>
      </c>
      <c r="L237" s="123">
        <v>22.222580076411514</v>
      </c>
      <c r="M237" s="123">
        <v>21.20460128729356</v>
      </c>
      <c r="N237" s="123">
        <v>21.106990783316913</v>
      </c>
      <c r="O237" s="123">
        <v>20.416315592073076</v>
      </c>
      <c r="P237" s="123">
        <v>19.452472329213336</v>
      </c>
      <c r="Q237" s="123">
        <v>19.450101541497695</v>
      </c>
      <c r="R237" s="123">
        <v>19.807416376590897</v>
      </c>
      <c r="S237" s="123">
        <v>19.653679280226402</v>
      </c>
      <c r="T237" s="123">
        <v>19.810099113860108</v>
      </c>
      <c r="U237" s="123">
        <v>18.990934899743227</v>
      </c>
      <c r="V237" s="123">
        <v>18.497125975595399</v>
      </c>
      <c r="W237" s="123">
        <v>18.920654958760121</v>
      </c>
      <c r="X237" s="123">
        <v>15.967194567156154</v>
      </c>
      <c r="Y237" s="123">
        <v>14.556664847320441</v>
      </c>
      <c r="DA237" s="130" t="s">
        <v>2810</v>
      </c>
    </row>
    <row r="238" spans="1:105" ht="12" customHeight="1" x14ac:dyDescent="0.25">
      <c r="A238" s="97" t="s">
        <v>134</v>
      </c>
      <c r="B238" s="99">
        <v>23.450008912580866</v>
      </c>
      <c r="C238" s="99">
        <v>23.554557853649442</v>
      </c>
      <c r="D238" s="99">
        <v>23.988836181293447</v>
      </c>
      <c r="E238" s="99">
        <v>24.118366162539846</v>
      </c>
      <c r="F238" s="99">
        <v>23.504316832745044</v>
      </c>
      <c r="G238" s="99">
        <v>23.432708132424761</v>
      </c>
      <c r="H238" s="99">
        <v>23.011454788227471</v>
      </c>
      <c r="I238" s="99">
        <v>22.586116962856448</v>
      </c>
      <c r="J238" s="99">
        <v>21.448682165137225</v>
      </c>
      <c r="K238" s="99">
        <v>21.451704248939013</v>
      </c>
      <c r="L238" s="99">
        <v>22.361093093675194</v>
      </c>
      <c r="M238" s="99">
        <v>21.273484312382248</v>
      </c>
      <c r="N238" s="99">
        <v>21.207238344289728</v>
      </c>
      <c r="O238" s="99">
        <v>20.48773665446328</v>
      </c>
      <c r="P238" s="99">
        <v>19.517746867277726</v>
      </c>
      <c r="Q238" s="99">
        <v>19.519773977854953</v>
      </c>
      <c r="R238" s="99">
        <v>19.904768033972072</v>
      </c>
      <c r="S238" s="99">
        <v>19.734048189293887</v>
      </c>
      <c r="T238" s="99">
        <v>19.934853380132889</v>
      </c>
      <c r="U238" s="99">
        <v>19.071452343683212</v>
      </c>
      <c r="V238" s="99">
        <v>18.535169410380227</v>
      </c>
      <c r="W238" s="99">
        <v>18.968035384169159</v>
      </c>
      <c r="X238" s="99">
        <v>15.920861166862041</v>
      </c>
      <c r="Y238" s="99">
        <v>14.476259232078531</v>
      </c>
      <c r="DA238" s="63" t="s">
        <v>2811</v>
      </c>
    </row>
    <row r="239" spans="1:105" ht="12" customHeight="1" x14ac:dyDescent="0.25">
      <c r="A239" s="97" t="s">
        <v>133</v>
      </c>
      <c r="B239" s="99">
        <v>17.375302330976439</v>
      </c>
      <c r="C239" s="99">
        <v>17.54716947486105</v>
      </c>
      <c r="D239" s="99">
        <v>18.671730219377075</v>
      </c>
      <c r="E239" s="99">
        <v>19.273179245095204</v>
      </c>
      <c r="F239" s="99">
        <v>19.15095078415154</v>
      </c>
      <c r="G239" s="99">
        <v>19.36493169054426</v>
      </c>
      <c r="H239" s="99">
        <v>18.831932092424058</v>
      </c>
      <c r="I239" s="99">
        <v>19.465234293889086</v>
      </c>
      <c r="J239" s="99">
        <v>18.159062994004277</v>
      </c>
      <c r="K239" s="99">
        <v>18.299490977323202</v>
      </c>
      <c r="L239" s="99">
        <v>18.764129382126953</v>
      </c>
      <c r="M239" s="99">
        <v>17.325190867289319</v>
      </c>
      <c r="N239" s="99">
        <v>17.515423534383604</v>
      </c>
      <c r="O239" s="99">
        <v>17.238555661873047</v>
      </c>
      <c r="P239" s="99">
        <v>16.607933752744064</v>
      </c>
      <c r="Q239" s="99">
        <v>16.351839049901944</v>
      </c>
      <c r="R239" s="99">
        <v>16.838997141578716</v>
      </c>
      <c r="S239" s="99">
        <v>16.881885431507257</v>
      </c>
      <c r="T239" s="99">
        <v>17.806409181002028</v>
      </c>
      <c r="U239" s="99">
        <v>17.172203923247771</v>
      </c>
      <c r="V239" s="99">
        <v>16.447179491355932</v>
      </c>
      <c r="W239" s="99">
        <v>17.339547143941225</v>
      </c>
      <c r="X239" s="99">
        <v>13.884473447113738</v>
      </c>
      <c r="Y239" s="99">
        <v>12.567683592647573</v>
      </c>
      <c r="DA239" s="63" t="s">
        <v>2812</v>
      </c>
    </row>
    <row r="240" spans="1:105" ht="12" customHeight="1" x14ac:dyDescent="0.25">
      <c r="A240" s="100" t="s">
        <v>213</v>
      </c>
      <c r="B240" s="102">
        <v>9.6670842915368382</v>
      </c>
      <c r="C240" s="102">
        <v>9.3459978435278916</v>
      </c>
      <c r="D240" s="102">
        <v>9.9956181163306397</v>
      </c>
      <c r="E240" s="102">
        <v>10.071309445628632</v>
      </c>
      <c r="F240" s="102">
        <v>10.346415520881273</v>
      </c>
      <c r="G240" s="102">
        <v>10.260520738513822</v>
      </c>
      <c r="H240" s="102">
        <v>9.7240354133456712</v>
      </c>
      <c r="I240" s="102">
        <v>10.644491635780135</v>
      </c>
      <c r="J240" s="102">
        <v>9.1298499918330833</v>
      </c>
      <c r="K240" s="102">
        <v>9.1436651180251385</v>
      </c>
      <c r="L240" s="102">
        <v>8.9477058777187271</v>
      </c>
      <c r="M240" s="102">
        <v>8.3562342574748367</v>
      </c>
      <c r="N240" s="102">
        <v>8.2273236328728636</v>
      </c>
      <c r="O240" s="102">
        <v>8.2652596147349922</v>
      </c>
      <c r="P240" s="102">
        <v>7.6265926317353978</v>
      </c>
      <c r="Q240" s="102">
        <v>7.1005375577982681</v>
      </c>
      <c r="R240" s="102">
        <v>7.3502851165440157</v>
      </c>
      <c r="S240" s="102">
        <v>7.6350596765268097</v>
      </c>
      <c r="T240" s="102">
        <v>7.6713651445306512</v>
      </c>
      <c r="U240" s="102">
        <v>7.4521029218708623</v>
      </c>
      <c r="V240" s="102">
        <v>6.5965795481736134</v>
      </c>
      <c r="W240" s="102">
        <v>7.554986409337511</v>
      </c>
      <c r="X240" s="102">
        <v>5.2378144356563743</v>
      </c>
      <c r="Y240" s="102">
        <v>4.5127787327596307</v>
      </c>
      <c r="DA240" s="131" t="s">
        <v>2813</v>
      </c>
    </row>
    <row r="241" spans="1:105" ht="12" customHeight="1" x14ac:dyDescent="0.25">
      <c r="A241" s="103" t="s">
        <v>52</v>
      </c>
      <c r="B241" s="105">
        <v>7.7082180394395969</v>
      </c>
      <c r="C241" s="105">
        <v>8.2011716313331569</v>
      </c>
      <c r="D241" s="105">
        <v>8.676112103046437</v>
      </c>
      <c r="E241" s="105">
        <v>9.2018697994665786</v>
      </c>
      <c r="F241" s="105">
        <v>8.8045352632702691</v>
      </c>
      <c r="G241" s="105">
        <v>9.1044109520304382</v>
      </c>
      <c r="H241" s="105">
        <v>9.1078966790783937</v>
      </c>
      <c r="I241" s="105">
        <v>8.8207426581089514</v>
      </c>
      <c r="J241" s="105">
        <v>9.0292130021711934</v>
      </c>
      <c r="K241" s="105">
        <v>9.1558258592980604</v>
      </c>
      <c r="L241" s="105">
        <v>9.8164235044082258</v>
      </c>
      <c r="M241" s="105">
        <v>8.9689566098144802</v>
      </c>
      <c r="N241" s="105">
        <v>9.2880999015107424</v>
      </c>
      <c r="O241" s="105">
        <v>8.9732960471380512</v>
      </c>
      <c r="P241" s="105">
        <v>8.9813411210086613</v>
      </c>
      <c r="Q241" s="105">
        <v>9.2513014921036731</v>
      </c>
      <c r="R241" s="105">
        <v>9.4887120250346957</v>
      </c>
      <c r="S241" s="105">
        <v>9.2468257549804438</v>
      </c>
      <c r="T241" s="105">
        <v>10.135044036471369</v>
      </c>
      <c r="U241" s="105">
        <v>9.7201010013769054</v>
      </c>
      <c r="V241" s="105">
        <v>9.8505999431823223</v>
      </c>
      <c r="W241" s="105">
        <v>9.7845607346037085</v>
      </c>
      <c r="X241" s="105">
        <v>8.6466590114573592</v>
      </c>
      <c r="Y241" s="105">
        <v>8.0549048598879445</v>
      </c>
      <c r="DA241" s="132" t="s">
        <v>2814</v>
      </c>
    </row>
    <row r="242" spans="1:105" ht="12" customHeight="1" x14ac:dyDescent="0.25">
      <c r="A242" s="106" t="s">
        <v>122</v>
      </c>
      <c r="B242" s="102">
        <v>21.132840508459761</v>
      </c>
      <c r="C242" s="102">
        <v>20.611143251907489</v>
      </c>
      <c r="D242" s="102">
        <v>21.055689356362425</v>
      </c>
      <c r="E242" s="102">
        <v>21.10106684859657</v>
      </c>
      <c r="F242" s="102">
        <v>21.147023510120228</v>
      </c>
      <c r="G242" s="102">
        <v>20.682345010484969</v>
      </c>
      <c r="H242" s="102">
        <v>20.95368175110238</v>
      </c>
      <c r="I242" s="102">
        <v>20.276505967008649</v>
      </c>
      <c r="J242" s="102">
        <v>20.04370667990284</v>
      </c>
      <c r="K242" s="102">
        <v>19.82394324865756</v>
      </c>
      <c r="L242" s="102">
        <v>20.441090122306299</v>
      </c>
      <c r="M242" s="102">
        <v>20.565536996902409</v>
      </c>
      <c r="N242" s="102">
        <v>19.889338649563122</v>
      </c>
      <c r="O242" s="102">
        <v>19.68022587690745</v>
      </c>
      <c r="P242" s="102">
        <v>18.791697982549973</v>
      </c>
      <c r="Q242" s="102">
        <v>18.954738867151935</v>
      </c>
      <c r="R242" s="102">
        <v>18.799996331727375</v>
      </c>
      <c r="S242" s="102">
        <v>19.154751342701488</v>
      </c>
      <c r="T242" s="102">
        <v>18.690955660201379</v>
      </c>
      <c r="U242" s="102">
        <v>18.68921587244925</v>
      </c>
      <c r="V242" s="102">
        <v>19.128119066088466</v>
      </c>
      <c r="W242" s="102">
        <v>19.002203297204186</v>
      </c>
      <c r="X242" s="102">
        <v>17.943914431488956</v>
      </c>
      <c r="Y242" s="102">
        <v>17.454344500458941</v>
      </c>
      <c r="DA242" s="131" t="s">
        <v>2815</v>
      </c>
    </row>
    <row r="243" spans="1:105" ht="12" customHeight="1" x14ac:dyDescent="0.25">
      <c r="A243" s="107" t="s">
        <v>121</v>
      </c>
      <c r="B243" s="105">
        <v>19.561919400546287</v>
      </c>
      <c r="C243" s="105">
        <v>19.238930624850983</v>
      </c>
      <c r="D243" s="105">
        <v>19.989750821174372</v>
      </c>
      <c r="E243" s="105">
        <v>19.224354514765619</v>
      </c>
      <c r="F243" s="105">
        <v>19.166390120060239</v>
      </c>
      <c r="G243" s="105">
        <v>19.32161490788744</v>
      </c>
      <c r="H243" s="105">
        <v>19.044534193347026</v>
      </c>
      <c r="I243" s="105">
        <v>18.10745492237308</v>
      </c>
      <c r="J243" s="105">
        <v>17.880426539333225</v>
      </c>
      <c r="K243" s="105">
        <v>19.343922955968221</v>
      </c>
      <c r="L243" s="105">
        <v>19.350421353327008</v>
      </c>
      <c r="M243" s="105">
        <v>19.742744203804868</v>
      </c>
      <c r="N243" s="105">
        <v>19.052161208779626</v>
      </c>
      <c r="O243" s="105">
        <v>18.567006921963255</v>
      </c>
      <c r="P243" s="105">
        <v>17.222698173661307</v>
      </c>
      <c r="Q243" s="105">
        <v>16.873178598826854</v>
      </c>
      <c r="R243" s="105">
        <v>16.978328369031566</v>
      </c>
      <c r="S243" s="105">
        <v>17.118571890980185</v>
      </c>
      <c r="T243" s="105">
        <v>16.727393823875794</v>
      </c>
      <c r="U243" s="105">
        <v>16.673692217965975</v>
      </c>
      <c r="V243" s="105">
        <v>16.769977584170412</v>
      </c>
      <c r="W243" s="105">
        <v>17.258069905583742</v>
      </c>
      <c r="X243" s="105">
        <v>16.677581011664557</v>
      </c>
      <c r="Y243" s="105">
        <v>15.39795432345595</v>
      </c>
      <c r="DA243" s="132" t="s">
        <v>2816</v>
      </c>
    </row>
    <row r="244" spans="1:105" ht="12" customHeight="1" x14ac:dyDescent="0.25">
      <c r="A244" s="108" t="s">
        <v>53</v>
      </c>
      <c r="B244" s="99">
        <v>9.0018858405446842</v>
      </c>
      <c r="C244" s="99">
        <v>8.6208367528544638</v>
      </c>
      <c r="D244" s="99">
        <v>9.0504912831769868</v>
      </c>
      <c r="E244" s="99">
        <v>8.3120311954526525</v>
      </c>
      <c r="F244" s="99">
        <v>8.294370368071986</v>
      </c>
      <c r="G244" s="99">
        <v>8.4096474414211624</v>
      </c>
      <c r="H244" s="99">
        <v>7.6784537884123107</v>
      </c>
      <c r="I244" s="99">
        <v>7.0705406975462148</v>
      </c>
      <c r="J244" s="99">
        <v>7.2451737037269117</v>
      </c>
      <c r="K244" s="99">
        <v>8.2838811542565232</v>
      </c>
      <c r="L244" s="99">
        <v>8.2448000417440124</v>
      </c>
      <c r="M244" s="99">
        <v>8.6571658517057166</v>
      </c>
      <c r="N244" s="99">
        <v>8.1457477506364651</v>
      </c>
      <c r="O244" s="99">
        <v>7.6454717476412544</v>
      </c>
      <c r="P244" s="99">
        <v>6.1896441102512885</v>
      </c>
      <c r="Q244" s="99">
        <v>5.5012273154694027</v>
      </c>
      <c r="R244" s="99">
        <v>5.637867641684422</v>
      </c>
      <c r="S244" s="99">
        <v>6.0136797961020489</v>
      </c>
      <c r="T244" s="99">
        <v>5.7783454609175227</v>
      </c>
      <c r="U244" s="99">
        <v>5.7396110957738529</v>
      </c>
      <c r="V244" s="99">
        <v>5.6293481706047155</v>
      </c>
      <c r="W244" s="99">
        <v>6.0624779502773061</v>
      </c>
      <c r="X244" s="99">
        <v>5.6666296365612547</v>
      </c>
      <c r="Y244" s="99">
        <v>4.8037088225553521</v>
      </c>
      <c r="DA244" s="63" t="s">
        <v>2817</v>
      </c>
    </row>
    <row r="245" spans="1:105" ht="12" customHeight="1" x14ac:dyDescent="0.25">
      <c r="A245" s="108" t="s">
        <v>52</v>
      </c>
      <c r="B245" s="99">
        <v>10.560033560001612</v>
      </c>
      <c r="C245" s="99">
        <v>10.618093871996518</v>
      </c>
      <c r="D245" s="99">
        <v>10.939259537997382</v>
      </c>
      <c r="E245" s="99">
        <v>10.912323319312975</v>
      </c>
      <c r="F245" s="99">
        <v>10.872019751988249</v>
      </c>
      <c r="G245" s="99">
        <v>10.911967466466272</v>
      </c>
      <c r="H245" s="99">
        <v>11.366080404934713</v>
      </c>
      <c r="I245" s="99">
        <v>11.036914224826866</v>
      </c>
      <c r="J245" s="99">
        <v>10.635252835606323</v>
      </c>
      <c r="K245" s="99">
        <v>11.060041801711691</v>
      </c>
      <c r="L245" s="99">
        <v>11.105621311582993</v>
      </c>
      <c r="M245" s="99">
        <v>11.085578352099153</v>
      </c>
      <c r="N245" s="99">
        <v>10.906413458143163</v>
      </c>
      <c r="O245" s="99">
        <v>10.92153517432201</v>
      </c>
      <c r="P245" s="99">
        <v>11.033054063410022</v>
      </c>
      <c r="Q245" s="99">
        <v>11.371951283357447</v>
      </c>
      <c r="R245" s="99">
        <v>11.340460727347146</v>
      </c>
      <c r="S245" s="99">
        <v>11.104892094878135</v>
      </c>
      <c r="T245" s="99">
        <v>10.949048362958267</v>
      </c>
      <c r="U245" s="99">
        <v>10.934081122192124</v>
      </c>
      <c r="V245" s="99">
        <v>11.140629413565698</v>
      </c>
      <c r="W245" s="99">
        <v>11.195591955306432</v>
      </c>
      <c r="X245" s="99">
        <v>11.010951375103303</v>
      </c>
      <c r="Y245" s="99">
        <v>10.594245500900598</v>
      </c>
      <c r="DA245" s="63" t="s">
        <v>2818</v>
      </c>
    </row>
    <row r="246" spans="1:105" ht="12" customHeight="1" x14ac:dyDescent="0.25">
      <c r="A246" s="121" t="s">
        <v>54</v>
      </c>
      <c r="B246" s="123">
        <v>9.0595044740616242</v>
      </c>
      <c r="C246" s="123">
        <v>9.1162463451486104</v>
      </c>
      <c r="D246" s="123">
        <v>9.3307946390947212</v>
      </c>
      <c r="E246" s="123">
        <v>9.4422418409331073</v>
      </c>
      <c r="F246" s="123">
        <v>9.2409199059264786</v>
      </c>
      <c r="G246" s="123">
        <v>9.4735348492953406</v>
      </c>
      <c r="H246" s="123">
        <v>9.4108029367972659</v>
      </c>
      <c r="I246" s="123">
        <v>8.8817523082456038</v>
      </c>
      <c r="J246" s="123">
        <v>8.3561359029221709</v>
      </c>
      <c r="K246" s="123">
        <v>8.1656306283389828</v>
      </c>
      <c r="L246" s="123">
        <v>8.5714932048222323</v>
      </c>
      <c r="M246" s="123">
        <v>8.2786016346181341</v>
      </c>
      <c r="N246" s="123">
        <v>7.8475701411717722</v>
      </c>
      <c r="O246" s="123">
        <v>7.7384387987957348</v>
      </c>
      <c r="P246" s="123">
        <v>7.2920260685897782</v>
      </c>
      <c r="Q246" s="123">
        <v>7.3343976635353734</v>
      </c>
      <c r="R246" s="123">
        <v>7.3492063349014813</v>
      </c>
      <c r="S246" s="123">
        <v>7.7351536380041583</v>
      </c>
      <c r="T246" s="123">
        <v>7.5768897548789074</v>
      </c>
      <c r="U246" s="123">
        <v>7.5246014375798929</v>
      </c>
      <c r="V246" s="123">
        <v>7.699201117323442</v>
      </c>
      <c r="W246" s="123">
        <v>7.7466194368821863</v>
      </c>
      <c r="X246" s="123">
        <v>7.321385004587456</v>
      </c>
      <c r="Y246" s="123">
        <v>6.7103323089073141</v>
      </c>
      <c r="DA246" s="130" t="s">
        <v>2819</v>
      </c>
    </row>
    <row r="247" spans="1:105" ht="12" customHeight="1" x14ac:dyDescent="0.25">
      <c r="A247" s="97" t="s">
        <v>175</v>
      </c>
      <c r="B247" s="99">
        <v>9.4639130751477563</v>
      </c>
      <c r="C247" s="99">
        <v>9.4096388870111269</v>
      </c>
      <c r="D247" s="99">
        <v>9.6577016124817572</v>
      </c>
      <c r="E247" s="99">
        <v>9.7720809456261843</v>
      </c>
      <c r="F247" s="99">
        <v>9.3458630364384536</v>
      </c>
      <c r="G247" s="99">
        <v>9.6945167791937621</v>
      </c>
      <c r="H247" s="99">
        <v>9.6404206663774179</v>
      </c>
      <c r="I247" s="99">
        <v>9.1120332471975907</v>
      </c>
      <c r="J247" s="99">
        <v>8.5180151888339282</v>
      </c>
      <c r="K247" s="99">
        <v>8.2792810394433154</v>
      </c>
      <c r="L247" s="99">
        <v>8.7876561857650923</v>
      </c>
      <c r="M247" s="99">
        <v>8.6841516327963664</v>
      </c>
      <c r="N247" s="99">
        <v>8.0371846012532355</v>
      </c>
      <c r="O247" s="99">
        <v>7.9478281118821643</v>
      </c>
      <c r="P247" s="99">
        <v>7.4409859424618743</v>
      </c>
      <c r="Q247" s="99">
        <v>7.644234041282755</v>
      </c>
      <c r="R247" s="99">
        <v>7.7998526875694711</v>
      </c>
      <c r="S247" s="99">
        <v>8.2465152825432693</v>
      </c>
      <c r="T247" s="99">
        <v>8.1879859457061421</v>
      </c>
      <c r="U247" s="99">
        <v>8.1798036717917064</v>
      </c>
      <c r="V247" s="99">
        <v>8.5375167869042841</v>
      </c>
      <c r="W247" s="99">
        <v>8.5504569609203731</v>
      </c>
      <c r="X247" s="99">
        <v>7.5575507634120669</v>
      </c>
      <c r="Y247" s="99">
        <v>7.0334147938694818</v>
      </c>
      <c r="DA247" s="63" t="s">
        <v>2820</v>
      </c>
    </row>
    <row r="248" spans="1:105" ht="12" customHeight="1" x14ac:dyDescent="0.25">
      <c r="A248" s="109" t="s">
        <v>120</v>
      </c>
      <c r="B248" s="110">
        <v>8.2420038052840514</v>
      </c>
      <c r="C248" s="110">
        <v>8.5302616588743252</v>
      </c>
      <c r="D248" s="110">
        <v>8.67838276080459</v>
      </c>
      <c r="E248" s="110">
        <v>8.7905209800739925</v>
      </c>
      <c r="F248" s="110">
        <v>9.0352183771937238</v>
      </c>
      <c r="G248" s="110">
        <v>9.0227423666353079</v>
      </c>
      <c r="H248" s="110">
        <v>8.9404787770978</v>
      </c>
      <c r="I248" s="110">
        <v>8.4070575548448865</v>
      </c>
      <c r="J248" s="110">
        <v>8.0391516079391643</v>
      </c>
      <c r="K248" s="110">
        <v>7.9418041257874066</v>
      </c>
      <c r="L248" s="110">
        <v>8.1470008372345895</v>
      </c>
      <c r="M248" s="110">
        <v>7.4532638053145508</v>
      </c>
      <c r="N248" s="110">
        <v>7.4676079078094046</v>
      </c>
      <c r="O248" s="110">
        <v>7.3195345309801896</v>
      </c>
      <c r="P248" s="110">
        <v>6.9931379688028619</v>
      </c>
      <c r="Q248" s="110">
        <v>6.7316996366518653</v>
      </c>
      <c r="R248" s="110">
        <v>6.5029644486291831</v>
      </c>
      <c r="S248" s="110">
        <v>6.812557324940868</v>
      </c>
      <c r="T248" s="110">
        <v>6.5118818782194579</v>
      </c>
      <c r="U248" s="110">
        <v>6.3927405104031507</v>
      </c>
      <c r="V248" s="110">
        <v>6.2653433606804123</v>
      </c>
      <c r="W248" s="110">
        <v>6.366379472976095</v>
      </c>
      <c r="X248" s="110">
        <v>6.9091757541027512</v>
      </c>
      <c r="Y248" s="110">
        <v>6.1409446190055315</v>
      </c>
      <c r="DA248" s="60" t="s">
        <v>2821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100.09125316989396</v>
      </c>
      <c r="C250" s="118">
        <f t="shared" si="115"/>
        <v>103.84356956865574</v>
      </c>
      <c r="D250" s="118">
        <f t="shared" si="115"/>
        <v>101.75518442785386</v>
      </c>
      <c r="E250" s="118">
        <f t="shared" si="115"/>
        <v>105.14629115084961</v>
      </c>
      <c r="F250" s="118">
        <f t="shared" si="115"/>
        <v>104.21014652978712</v>
      </c>
      <c r="G250" s="118">
        <f t="shared" si="115"/>
        <v>104.39548950388817</v>
      </c>
      <c r="H250" s="118">
        <f t="shared" si="115"/>
        <v>102.82219128960294</v>
      </c>
      <c r="I250" s="118">
        <f t="shared" si="115"/>
        <v>95.23596899358968</v>
      </c>
      <c r="J250" s="118">
        <f t="shared" si="115"/>
        <v>99.151575158426823</v>
      </c>
      <c r="K250" s="118">
        <f t="shared" si="115"/>
        <v>100.20329233440563</v>
      </c>
      <c r="L250" s="118">
        <f t="shared" si="115"/>
        <v>108.79268668028293</v>
      </c>
      <c r="M250" s="118">
        <f t="shared" si="115"/>
        <v>96.713872959250395</v>
      </c>
      <c r="N250" s="118">
        <f t="shared" si="115"/>
        <v>103.51607068367584</v>
      </c>
      <c r="O250" s="118">
        <f t="shared" si="115"/>
        <v>106.90768708636817</v>
      </c>
      <c r="P250" s="118">
        <f t="shared" si="115"/>
        <v>87.89728370672762</v>
      </c>
      <c r="Q250" s="118">
        <f t="shared" si="115"/>
        <v>94.78873129825692</v>
      </c>
      <c r="R250" s="118">
        <f t="shared" ref="R250:V250" si="116">R251+R254+R256+R265</f>
        <v>99.583481377840883</v>
      </c>
      <c r="S250" s="118">
        <f t="shared" si="116"/>
        <v>99.839557533051249</v>
      </c>
      <c r="T250" s="118">
        <f t="shared" si="116"/>
        <v>98.732872579849385</v>
      </c>
      <c r="U250" s="118">
        <f t="shared" si="116"/>
        <v>98.538809651529945</v>
      </c>
      <c r="V250" s="118">
        <f t="shared" si="116"/>
        <v>98.432800378364561</v>
      </c>
      <c r="W250" s="118">
        <f t="shared" ref="W250:Y250" si="117">W251+W254+W256+W265</f>
        <v>111.53759584523189</v>
      </c>
      <c r="X250" s="118">
        <f t="shared" si="117"/>
        <v>98.083175080633538</v>
      </c>
      <c r="Y250" s="118">
        <f t="shared" si="117"/>
        <v>92.42219376061972</v>
      </c>
      <c r="DA250" s="129" t="s">
        <v>2972</v>
      </c>
    </row>
    <row r="251" spans="1:105" ht="12" customHeight="1" x14ac:dyDescent="0.25">
      <c r="A251" s="121" t="s">
        <v>57</v>
      </c>
      <c r="B251" s="123">
        <f t="shared" ref="B251:Q251" si="118">SUM(B252:B253)</f>
        <v>80.55580657130065</v>
      </c>
      <c r="C251" s="123">
        <f t="shared" si="118"/>
        <v>84.03751653666842</v>
      </c>
      <c r="D251" s="123">
        <f t="shared" si="118"/>
        <v>81.443355481818756</v>
      </c>
      <c r="E251" s="123">
        <f t="shared" si="118"/>
        <v>83.757917945544662</v>
      </c>
      <c r="F251" s="123">
        <f t="shared" si="118"/>
        <v>83.659384345949988</v>
      </c>
      <c r="G251" s="123">
        <f t="shared" si="118"/>
        <v>83.502524860136361</v>
      </c>
      <c r="H251" s="123">
        <f t="shared" si="118"/>
        <v>81.733273197602557</v>
      </c>
      <c r="I251" s="123">
        <f t="shared" si="118"/>
        <v>74.739335730181537</v>
      </c>
      <c r="J251" s="123">
        <f t="shared" si="118"/>
        <v>79.269750324658204</v>
      </c>
      <c r="K251" s="123">
        <f t="shared" si="118"/>
        <v>80.021950633291283</v>
      </c>
      <c r="L251" s="123">
        <f t="shared" si="118"/>
        <v>87.578949340463055</v>
      </c>
      <c r="M251" s="123">
        <f t="shared" si="118"/>
        <v>76.062160655119115</v>
      </c>
      <c r="N251" s="123">
        <f t="shared" si="118"/>
        <v>82.410145456473344</v>
      </c>
      <c r="O251" s="123">
        <f t="shared" si="118"/>
        <v>86.509153182058384</v>
      </c>
      <c r="P251" s="123">
        <f t="shared" si="118"/>
        <v>68.558688730674618</v>
      </c>
      <c r="Q251" s="123">
        <f t="shared" si="118"/>
        <v>74.503645116908089</v>
      </c>
      <c r="R251" s="123">
        <f t="shared" ref="R251:V251" si="119">SUM(R252:R253)</f>
        <v>79.000379552809576</v>
      </c>
      <c r="S251" s="123">
        <f t="shared" si="119"/>
        <v>78.279916766690491</v>
      </c>
      <c r="T251" s="123">
        <f t="shared" si="119"/>
        <v>77.003924611390573</v>
      </c>
      <c r="U251" s="123">
        <f t="shared" si="119"/>
        <v>76.811696578403087</v>
      </c>
      <c r="V251" s="123">
        <f t="shared" si="119"/>
        <v>76.820423422055896</v>
      </c>
      <c r="W251" s="123">
        <f t="shared" ref="W251:Y251" si="120">SUM(W252:W253)</f>
        <v>89.070011641385349</v>
      </c>
      <c r="X251" s="123">
        <f t="shared" si="120"/>
        <v>77.574542758684117</v>
      </c>
      <c r="Y251" s="123">
        <f t="shared" si="120"/>
        <v>73.458188677441271</v>
      </c>
      <c r="DA251" s="130" t="s">
        <v>2973</v>
      </c>
    </row>
    <row r="252" spans="1:105" ht="12" customHeight="1" x14ac:dyDescent="0.25">
      <c r="A252" s="97" t="s">
        <v>213</v>
      </c>
      <c r="B252" s="99">
        <v>78.682354727943562</v>
      </c>
      <c r="C252" s="99">
        <v>82.11012662553641</v>
      </c>
      <c r="D252" s="99">
        <v>79.611456993954121</v>
      </c>
      <c r="E252" s="99">
        <v>81.949119460284606</v>
      </c>
      <c r="F252" s="99">
        <v>81.844806595915301</v>
      </c>
      <c r="G252" s="99">
        <v>81.718688885025202</v>
      </c>
      <c r="H252" s="99">
        <v>80.034692822497391</v>
      </c>
      <c r="I252" s="99">
        <v>73.212618385416221</v>
      </c>
      <c r="J252" s="99">
        <v>77.67625313435336</v>
      </c>
      <c r="K252" s="99">
        <v>78.439161817544132</v>
      </c>
      <c r="L252" s="99">
        <v>85.848982376278599</v>
      </c>
      <c r="M252" s="99">
        <v>74.590671140425158</v>
      </c>
      <c r="N252" s="99">
        <v>80.849805406092344</v>
      </c>
      <c r="O252" s="99">
        <v>84.8525076687922</v>
      </c>
      <c r="P252" s="99">
        <v>67.258034462699328</v>
      </c>
      <c r="Q252" s="99">
        <v>73.120917065744294</v>
      </c>
      <c r="R252" s="99">
        <v>77.53924687683201</v>
      </c>
      <c r="S252" s="99">
        <v>76.847280364138868</v>
      </c>
      <c r="T252" s="99">
        <v>75.604263132437126</v>
      </c>
      <c r="U252" s="99">
        <v>75.424381183398822</v>
      </c>
      <c r="V252" s="99">
        <v>75.445159930462566</v>
      </c>
      <c r="W252" s="99">
        <v>87.394530728032336</v>
      </c>
      <c r="X252" s="99">
        <v>76.113768885353437</v>
      </c>
      <c r="Y252" s="99">
        <v>72.111135027632429</v>
      </c>
      <c r="DA252" s="63" t="s">
        <v>2974</v>
      </c>
    </row>
    <row r="253" spans="1:105" ht="12" customHeight="1" x14ac:dyDescent="0.25">
      <c r="A253" s="97" t="s">
        <v>53</v>
      </c>
      <c r="B253" s="99">
        <v>1.8734518433570815</v>
      </c>
      <c r="C253" s="99">
        <v>1.9273899111320112</v>
      </c>
      <c r="D253" s="99">
        <v>1.831898487864636</v>
      </c>
      <c r="E253" s="99">
        <v>1.8087984852600514</v>
      </c>
      <c r="F253" s="99">
        <v>1.8145777500346836</v>
      </c>
      <c r="G253" s="99">
        <v>1.7838359751111528</v>
      </c>
      <c r="H253" s="99">
        <v>1.6985803751051689</v>
      </c>
      <c r="I253" s="99">
        <v>1.5267173447653122</v>
      </c>
      <c r="J253" s="99">
        <v>1.5934971903048414</v>
      </c>
      <c r="K253" s="99">
        <v>1.5827888157471528</v>
      </c>
      <c r="L253" s="99">
        <v>1.7299669641844515</v>
      </c>
      <c r="M253" s="99">
        <v>1.4714895146939522</v>
      </c>
      <c r="N253" s="99">
        <v>1.560340050380995</v>
      </c>
      <c r="O253" s="99">
        <v>1.6566455132661873</v>
      </c>
      <c r="P253" s="99">
        <v>1.3006542679752968</v>
      </c>
      <c r="Q253" s="99">
        <v>1.3827280511637969</v>
      </c>
      <c r="R253" s="99">
        <v>1.4611326759775662</v>
      </c>
      <c r="S253" s="99">
        <v>1.4326364025516205</v>
      </c>
      <c r="T253" s="99">
        <v>1.3996614789534447</v>
      </c>
      <c r="U253" s="99">
        <v>1.3873153950042623</v>
      </c>
      <c r="V253" s="99">
        <v>1.3752634915933246</v>
      </c>
      <c r="W253" s="99">
        <v>1.6754809133530062</v>
      </c>
      <c r="X253" s="99">
        <v>1.4607738733306797</v>
      </c>
      <c r="Y253" s="99">
        <v>1.3470536498088361</v>
      </c>
      <c r="DA253" s="63" t="s">
        <v>2975</v>
      </c>
    </row>
    <row r="254" spans="1:105" ht="12" customHeight="1" x14ac:dyDescent="0.25">
      <c r="A254" s="121" t="s">
        <v>92</v>
      </c>
      <c r="B254" s="123">
        <f t="shared" ref="B254:Y254" si="121">B255</f>
        <v>0.35391998827463367</v>
      </c>
      <c r="C254" s="123">
        <f t="shared" si="121"/>
        <v>0.43165140720347628</v>
      </c>
      <c r="D254" s="123">
        <f t="shared" si="121"/>
        <v>0.4016546778793027</v>
      </c>
      <c r="E254" s="123">
        <f t="shared" si="121"/>
        <v>1.198410960464948</v>
      </c>
      <c r="F254" s="123">
        <f t="shared" si="121"/>
        <v>0.60235056744177473</v>
      </c>
      <c r="G254" s="123">
        <f t="shared" si="121"/>
        <v>0.75943160632876849</v>
      </c>
      <c r="H254" s="123">
        <f t="shared" si="121"/>
        <v>1.0873919752645516</v>
      </c>
      <c r="I254" s="123">
        <f t="shared" si="121"/>
        <v>0.90854891068913735</v>
      </c>
      <c r="J254" s="123">
        <f t="shared" si="121"/>
        <v>1.087556463959449</v>
      </c>
      <c r="K254" s="123">
        <f t="shared" si="121"/>
        <v>1.299624133609476</v>
      </c>
      <c r="L254" s="123">
        <f t="shared" si="121"/>
        <v>1.2860386413718676</v>
      </c>
      <c r="M254" s="123">
        <f t="shared" si="121"/>
        <v>1.396958810743941</v>
      </c>
      <c r="N254" s="123">
        <f t="shared" si="121"/>
        <v>1.8940552696570956</v>
      </c>
      <c r="O254" s="123">
        <f t="shared" si="121"/>
        <v>1.4731425543016603</v>
      </c>
      <c r="P254" s="123">
        <f t="shared" si="121"/>
        <v>1.2599172227193054</v>
      </c>
      <c r="Q254" s="123">
        <f t="shared" si="121"/>
        <v>1.9749230260691368</v>
      </c>
      <c r="R254" s="123">
        <f t="shared" si="121"/>
        <v>1.7389412642526694</v>
      </c>
      <c r="S254" s="123">
        <f t="shared" si="121"/>
        <v>2.21833210272391</v>
      </c>
      <c r="T254" s="123">
        <f t="shared" si="121"/>
        <v>2.0056208816970149</v>
      </c>
      <c r="U254" s="123">
        <f t="shared" si="121"/>
        <v>2.348554699158437</v>
      </c>
      <c r="V254" s="123">
        <f t="shared" si="121"/>
        <v>2.2145702962840255</v>
      </c>
      <c r="W254" s="123">
        <f t="shared" si="121"/>
        <v>2.3641820052012399</v>
      </c>
      <c r="X254" s="123">
        <f t="shared" si="121"/>
        <v>2.6467962965464151</v>
      </c>
      <c r="Y254" s="123">
        <f t="shared" si="121"/>
        <v>2.4899721669094683</v>
      </c>
      <c r="DA254" s="130" t="s">
        <v>2976</v>
      </c>
    </row>
    <row r="255" spans="1:105" ht="12" customHeight="1" x14ac:dyDescent="0.25">
      <c r="A255" s="97" t="s">
        <v>53</v>
      </c>
      <c r="B255" s="99">
        <f>RES_hhdet_tess!B67</f>
        <v>0.35391998827463367</v>
      </c>
      <c r="C255" s="99">
        <f>RES_hhdet_tess!C67</f>
        <v>0.43165140720347628</v>
      </c>
      <c r="D255" s="99">
        <f>RES_hhdet_tess!D67</f>
        <v>0.4016546778793027</v>
      </c>
      <c r="E255" s="99">
        <f>RES_hhdet_tess!E67</f>
        <v>1.198410960464948</v>
      </c>
      <c r="F255" s="99">
        <f>RES_hhdet_tess!F67</f>
        <v>0.60235056744177473</v>
      </c>
      <c r="G255" s="99">
        <f>RES_hhdet_tess!G67</f>
        <v>0.75943160632876849</v>
      </c>
      <c r="H255" s="99">
        <f>RES_hhdet_tess!H67</f>
        <v>1.0873919752645516</v>
      </c>
      <c r="I255" s="99">
        <f>RES_hhdet_tess!I67</f>
        <v>0.90854891068913735</v>
      </c>
      <c r="J255" s="99">
        <f>RES_hhdet_tess!J67</f>
        <v>1.087556463959449</v>
      </c>
      <c r="K255" s="99">
        <f>RES_hhdet_tess!K67</f>
        <v>1.299624133609476</v>
      </c>
      <c r="L255" s="99">
        <f>RES_hhdet_tess!L67</f>
        <v>1.2860386413718676</v>
      </c>
      <c r="M255" s="99">
        <f>RES_hhdet_tess!M67</f>
        <v>1.396958810743941</v>
      </c>
      <c r="N255" s="99">
        <f>RES_hhdet_tess!N67</f>
        <v>1.8940552696570956</v>
      </c>
      <c r="O255" s="99">
        <f>RES_hhdet_tess!O67</f>
        <v>1.4731425543016603</v>
      </c>
      <c r="P255" s="99">
        <f>RES_hhdet_tess!P67</f>
        <v>1.2599172227193054</v>
      </c>
      <c r="Q255" s="99">
        <f>RES_hhdet_tess!Q67</f>
        <v>1.9749230260691368</v>
      </c>
      <c r="R255" s="99">
        <f>RES_hhdet_tess!R67</f>
        <v>1.7389412642526694</v>
      </c>
      <c r="S255" s="99">
        <f>RES_hhdet_tess!S67</f>
        <v>2.21833210272391</v>
      </c>
      <c r="T255" s="99">
        <f>RES_hhdet_tess!T67</f>
        <v>2.0056208816970149</v>
      </c>
      <c r="U255" s="99">
        <f>RES_hhdet_tess!U67</f>
        <v>2.348554699158437</v>
      </c>
      <c r="V255" s="99">
        <f>RES_hhdet_tess!V67</f>
        <v>2.2145702962840255</v>
      </c>
      <c r="W255" s="99">
        <f>RES_hhdet_tess!W67</f>
        <v>2.3641820052012399</v>
      </c>
      <c r="X255" s="99">
        <f>RES_hhdet_tess!X67</f>
        <v>2.6467962965464151</v>
      </c>
      <c r="Y255" s="99">
        <f>RES_hhdet_tess!Y67</f>
        <v>2.4899721669094683</v>
      </c>
      <c r="DA255" s="63" t="s">
        <v>2977</v>
      </c>
    </row>
    <row r="256" spans="1:105" ht="12" customHeight="1" x14ac:dyDescent="0.25">
      <c r="A256" s="121" t="s">
        <v>55</v>
      </c>
      <c r="B256" s="123">
        <v>13.295960606025083</v>
      </c>
      <c r="C256" s="123">
        <v>13.427360344059684</v>
      </c>
      <c r="D256" s="123">
        <v>13.815967886674953</v>
      </c>
      <c r="E256" s="123">
        <v>14.015550981962898</v>
      </c>
      <c r="F256" s="123">
        <v>13.861136248108465</v>
      </c>
      <c r="G256" s="123">
        <v>13.909725891155484</v>
      </c>
      <c r="H256" s="123">
        <v>13.808276082722378</v>
      </c>
      <c r="I256" s="123">
        <v>13.74499378213623</v>
      </c>
      <c r="J256" s="123">
        <v>13.271185576072744</v>
      </c>
      <c r="K256" s="123">
        <v>13.477201944267689</v>
      </c>
      <c r="L256" s="123">
        <v>14.256007801935402</v>
      </c>
      <c r="M256" s="123">
        <v>13.794749030258386</v>
      </c>
      <c r="N256" s="123">
        <v>14.006768458289919</v>
      </c>
      <c r="O256" s="123">
        <v>13.781483890272339</v>
      </c>
      <c r="P256" s="123">
        <v>13.222556461543734</v>
      </c>
      <c r="Q256" s="123">
        <v>13.425572021242658</v>
      </c>
      <c r="R256" s="123">
        <v>13.939845387937766</v>
      </c>
      <c r="S256" s="123">
        <v>14.140536806070617</v>
      </c>
      <c r="T256" s="123">
        <v>14.600005637864891</v>
      </c>
      <c r="U256" s="123">
        <v>14.257024058732656</v>
      </c>
      <c r="V256" s="123">
        <v>14.137433898524192</v>
      </c>
      <c r="W256" s="123">
        <v>14.771932178682524</v>
      </c>
      <c r="X256" s="123">
        <v>12.713352120784856</v>
      </c>
      <c r="Y256" s="123">
        <v>11.74384655885672</v>
      </c>
      <c r="DA256" s="130" t="s">
        <v>2978</v>
      </c>
    </row>
    <row r="257" spans="1:105" ht="12" customHeight="1" x14ac:dyDescent="0.25">
      <c r="A257" s="97" t="s">
        <v>134</v>
      </c>
      <c r="B257" s="99">
        <v>13.257130408438107</v>
      </c>
      <c r="C257" s="99">
        <v>13.410723560465428</v>
      </c>
      <c r="D257" s="99">
        <v>13.810840558702369</v>
      </c>
      <c r="E257" s="99">
        <v>14.029472242525197</v>
      </c>
      <c r="F257" s="99">
        <v>13.850233616373776</v>
      </c>
      <c r="G257" s="99">
        <v>13.918135019673477</v>
      </c>
      <c r="H257" s="99">
        <v>13.790286346241668</v>
      </c>
      <c r="I257" s="99">
        <v>13.75855272177432</v>
      </c>
      <c r="J257" s="99">
        <v>13.242485784501042</v>
      </c>
      <c r="K257" s="99">
        <v>13.427110732124781</v>
      </c>
      <c r="L257" s="99">
        <v>14.207075435469957</v>
      </c>
      <c r="M257" s="99">
        <v>13.705234714670613</v>
      </c>
      <c r="N257" s="99">
        <v>13.9419648617948</v>
      </c>
      <c r="O257" s="99">
        <v>13.727509243124846</v>
      </c>
      <c r="P257" s="99">
        <v>13.184943567301305</v>
      </c>
      <c r="Q257" s="99">
        <v>13.39299531523781</v>
      </c>
      <c r="R257" s="99">
        <v>13.924526535652678</v>
      </c>
      <c r="S257" s="99">
        <v>14.119106458930423</v>
      </c>
      <c r="T257" s="99">
        <v>14.605232109762214</v>
      </c>
      <c r="U257" s="99">
        <v>14.235722343576501</v>
      </c>
      <c r="V257" s="99">
        <v>14.081316497714843</v>
      </c>
      <c r="W257" s="99">
        <v>14.750080072004376</v>
      </c>
      <c r="X257" s="99">
        <v>12.61599475360387</v>
      </c>
      <c r="Y257" s="99">
        <v>11.610869827439812</v>
      </c>
      <c r="DA257" s="63" t="s">
        <v>2979</v>
      </c>
    </row>
    <row r="258" spans="1:105" ht="12" customHeight="1" x14ac:dyDescent="0.25">
      <c r="A258" s="97" t="s">
        <v>133</v>
      </c>
      <c r="B258" s="99">
        <v>13.514572104288337</v>
      </c>
      <c r="C258" s="99">
        <v>13.950928997031173</v>
      </c>
      <c r="D258" s="99">
        <v>14.942479424453273</v>
      </c>
      <c r="E258" s="99">
        <v>15.685179749911475</v>
      </c>
      <c r="F258" s="99">
        <v>15.531034749248088</v>
      </c>
      <c r="G258" s="99">
        <v>15.866581134371845</v>
      </c>
      <c r="H258" s="99">
        <v>15.5925803047549</v>
      </c>
      <c r="I258" s="99">
        <v>16.020490403253909</v>
      </c>
      <c r="J258" s="99">
        <v>15.247484381399678</v>
      </c>
      <c r="K258" s="99">
        <v>15.461472270269052</v>
      </c>
      <c r="L258" s="99">
        <v>16.001312914349949</v>
      </c>
      <c r="M258" s="99">
        <v>14.765700391865888</v>
      </c>
      <c r="N258" s="99">
        <v>15.094276639661508</v>
      </c>
      <c r="O258" s="99">
        <v>14.891199822324289</v>
      </c>
      <c r="P258" s="99">
        <v>14.556240342152996</v>
      </c>
      <c r="Q258" s="99">
        <v>14.563558596899986</v>
      </c>
      <c r="R258" s="99">
        <v>15.115492044299735</v>
      </c>
      <c r="S258" s="99">
        <v>15.148251052429851</v>
      </c>
      <c r="T258" s="99">
        <v>16.215791736814406</v>
      </c>
      <c r="U258" s="99">
        <v>15.702996251261021</v>
      </c>
      <c r="V258" s="99">
        <v>15.202668390957415</v>
      </c>
      <c r="W258" s="99">
        <v>16.053499221605307</v>
      </c>
      <c r="X258" s="99">
        <v>13.037364358067284</v>
      </c>
      <c r="Y258" s="99">
        <v>11.849930223578896</v>
      </c>
      <c r="DA258" s="63" t="s">
        <v>2980</v>
      </c>
    </row>
    <row r="259" spans="1:105" ht="12" customHeight="1" x14ac:dyDescent="0.25">
      <c r="A259" s="100" t="s">
        <v>213</v>
      </c>
      <c r="B259" s="102">
        <v>5.8063540648487368</v>
      </c>
      <c r="C259" s="102">
        <v>5.7497573656980165</v>
      </c>
      <c r="D259" s="102">
        <v>6.2663673214068325</v>
      </c>
      <c r="E259" s="102">
        <v>6.4833099504448954</v>
      </c>
      <c r="F259" s="102">
        <v>6.7264994859778158</v>
      </c>
      <c r="G259" s="102">
        <v>6.7621701823414089</v>
      </c>
      <c r="H259" s="102">
        <v>6.4846836256765048</v>
      </c>
      <c r="I259" s="102">
        <v>7.1997477451449567</v>
      </c>
      <c r="J259" s="102">
        <v>6.21827137922849</v>
      </c>
      <c r="K259" s="102">
        <v>6.3056464109709855</v>
      </c>
      <c r="L259" s="102">
        <v>6.184889409941718</v>
      </c>
      <c r="M259" s="102">
        <v>5.7967437820514069</v>
      </c>
      <c r="N259" s="102">
        <v>5.8061767381507705</v>
      </c>
      <c r="O259" s="102">
        <v>5.9179037751862387</v>
      </c>
      <c r="P259" s="102">
        <v>5.5748992211443333</v>
      </c>
      <c r="Q259" s="102">
        <v>5.3122571047963136</v>
      </c>
      <c r="R259" s="102">
        <v>5.6267800192650395</v>
      </c>
      <c r="S259" s="102">
        <v>5.9014252974494106</v>
      </c>
      <c r="T259" s="102">
        <v>6.0807477003430401</v>
      </c>
      <c r="U259" s="102">
        <v>5.9828952498841161</v>
      </c>
      <c r="V259" s="102">
        <v>5.3520684477750953</v>
      </c>
      <c r="W259" s="102">
        <v>6.2689384870016021</v>
      </c>
      <c r="X259" s="102">
        <v>4.3907053466099226</v>
      </c>
      <c r="Y259" s="102">
        <v>3.7950253636909514</v>
      </c>
      <c r="DA259" s="131" t="s">
        <v>2981</v>
      </c>
    </row>
    <row r="260" spans="1:105" ht="12" customHeight="1" x14ac:dyDescent="0.25">
      <c r="A260" s="103" t="s">
        <v>52</v>
      </c>
      <c r="B260" s="105">
        <v>7.7082180394395969</v>
      </c>
      <c r="C260" s="105">
        <v>8.2011716313331569</v>
      </c>
      <c r="D260" s="105">
        <v>8.676112103046437</v>
      </c>
      <c r="E260" s="105">
        <v>9.2018697994665786</v>
      </c>
      <c r="F260" s="105">
        <v>8.8045352632702691</v>
      </c>
      <c r="G260" s="105">
        <v>9.1044109520304382</v>
      </c>
      <c r="H260" s="105">
        <v>9.1078966790783937</v>
      </c>
      <c r="I260" s="105">
        <v>8.8207426581089514</v>
      </c>
      <c r="J260" s="105">
        <v>9.0292130021711934</v>
      </c>
      <c r="K260" s="105">
        <v>9.1558258592980604</v>
      </c>
      <c r="L260" s="105">
        <v>9.8164235044082258</v>
      </c>
      <c r="M260" s="105">
        <v>8.9689566098144802</v>
      </c>
      <c r="N260" s="105">
        <v>9.2880999015107424</v>
      </c>
      <c r="O260" s="105">
        <v>8.9732960471380512</v>
      </c>
      <c r="P260" s="105">
        <v>8.9813411210086613</v>
      </c>
      <c r="Q260" s="105">
        <v>9.2513014921036731</v>
      </c>
      <c r="R260" s="105">
        <v>9.4887120250346957</v>
      </c>
      <c r="S260" s="105">
        <v>9.2468257549804438</v>
      </c>
      <c r="T260" s="105">
        <v>10.135044036471369</v>
      </c>
      <c r="U260" s="105">
        <v>9.7201010013769054</v>
      </c>
      <c r="V260" s="105">
        <v>9.8505999431823223</v>
      </c>
      <c r="W260" s="105">
        <v>9.7845607346037085</v>
      </c>
      <c r="X260" s="105">
        <v>8.6466590114573592</v>
      </c>
      <c r="Y260" s="105">
        <v>8.0549048598879445</v>
      </c>
      <c r="DA260" s="132" t="s">
        <v>2982</v>
      </c>
    </row>
    <row r="261" spans="1:105" ht="12" customHeight="1" x14ac:dyDescent="0.25">
      <c r="A261" s="106" t="s">
        <v>122</v>
      </c>
      <c r="B261" s="102">
        <v>13.567955894772108</v>
      </c>
      <c r="C261" s="102">
        <v>13.366434005264859</v>
      </c>
      <c r="D261" s="102">
        <v>13.608079328110668</v>
      </c>
      <c r="E261" s="102">
        <v>13.609034469214858</v>
      </c>
      <c r="F261" s="102">
        <v>13.72551952143924</v>
      </c>
      <c r="G261" s="102">
        <v>13.464573588670005</v>
      </c>
      <c r="H261" s="102">
        <v>13.634378419752144</v>
      </c>
      <c r="I261" s="102">
        <v>13.016237230468747</v>
      </c>
      <c r="J261" s="102">
        <v>13.071909792061643</v>
      </c>
      <c r="K261" s="102">
        <v>13.070141517100669</v>
      </c>
      <c r="L261" s="102">
        <v>13.854680460909156</v>
      </c>
      <c r="M261" s="102">
        <v>14.132440460974895</v>
      </c>
      <c r="N261" s="102">
        <v>13.985609665905347</v>
      </c>
      <c r="O261" s="102">
        <v>13.810079807645788</v>
      </c>
      <c r="P261" s="102">
        <v>13.209669729763148</v>
      </c>
      <c r="Q261" s="102">
        <v>13.408581452609161</v>
      </c>
      <c r="R261" s="102">
        <v>13.44000181377293</v>
      </c>
      <c r="S261" s="102">
        <v>13.814685521125197</v>
      </c>
      <c r="T261" s="102">
        <v>13.656642891236711</v>
      </c>
      <c r="U261" s="102">
        <v>13.771715816722208</v>
      </c>
      <c r="V261" s="102">
        <v>14.312373835564966</v>
      </c>
      <c r="W261" s="102">
        <v>14.261453517444718</v>
      </c>
      <c r="X261" s="102">
        <v>13.659171000473886</v>
      </c>
      <c r="Y261" s="102">
        <v>13.630296229877573</v>
      </c>
      <c r="DA261" s="131" t="s">
        <v>2983</v>
      </c>
    </row>
    <row r="262" spans="1:105" ht="12" customHeight="1" x14ac:dyDescent="0.25">
      <c r="A262" s="107" t="s">
        <v>121</v>
      </c>
      <c r="B262" s="105">
        <v>17.008465432289913</v>
      </c>
      <c r="C262" s="105">
        <v>16.889792191198538</v>
      </c>
      <c r="D262" s="105">
        <v>17.504231404809044</v>
      </c>
      <c r="E262" s="105">
        <v>16.908573401230374</v>
      </c>
      <c r="F262" s="105">
        <v>16.832308497351114</v>
      </c>
      <c r="G262" s="105">
        <v>16.976849026785249</v>
      </c>
      <c r="H262" s="105">
        <v>16.908422661801552</v>
      </c>
      <c r="I262" s="105">
        <v>15.974369290966955</v>
      </c>
      <c r="J262" s="105">
        <v>15.888362229710337</v>
      </c>
      <c r="K262" s="105">
        <v>17.189570176796796</v>
      </c>
      <c r="L262" s="105">
        <v>17.252553129532252</v>
      </c>
      <c r="M262" s="105">
        <v>17.557795982395859</v>
      </c>
      <c r="N262" s="105">
        <v>17.042781864784498</v>
      </c>
      <c r="O262" s="105">
        <v>16.616992112565594</v>
      </c>
      <c r="P262" s="105">
        <v>15.517383389055059</v>
      </c>
      <c r="Q262" s="105">
        <v>15.354325278016743</v>
      </c>
      <c r="R262" s="105">
        <v>15.506976193432855</v>
      </c>
      <c r="S262" s="105">
        <v>15.66121191911032</v>
      </c>
      <c r="T262" s="105">
        <v>15.454289111078698</v>
      </c>
      <c r="U262" s="105">
        <v>15.469016344144501</v>
      </c>
      <c r="V262" s="105">
        <v>15.665670779582754</v>
      </c>
      <c r="W262" s="105">
        <v>16.022066979996502</v>
      </c>
      <c r="X262" s="105">
        <v>15.605680153647395</v>
      </c>
      <c r="Y262" s="105">
        <v>14.554553466320163</v>
      </c>
      <c r="DA262" s="132" t="s">
        <v>2984</v>
      </c>
    </row>
    <row r="263" spans="1:105" ht="12" customHeight="1" x14ac:dyDescent="0.25">
      <c r="A263" s="108" t="s">
        <v>53</v>
      </c>
      <c r="B263" s="99">
        <v>6.4484318722882996</v>
      </c>
      <c r="C263" s="99">
        <v>6.2716983192020317</v>
      </c>
      <c r="D263" s="99">
        <v>6.5649718668116614</v>
      </c>
      <c r="E263" s="99">
        <v>5.9962500819174114</v>
      </c>
      <c r="F263" s="99">
        <v>5.9602887453628641</v>
      </c>
      <c r="G263" s="99">
        <v>6.0648815603189776</v>
      </c>
      <c r="H263" s="99">
        <v>5.5423422568668421</v>
      </c>
      <c r="I263" s="99">
        <v>4.9374550661400933</v>
      </c>
      <c r="J263" s="99">
        <v>5.2531093941040092</v>
      </c>
      <c r="K263" s="99">
        <v>6.1295283750851093</v>
      </c>
      <c r="L263" s="99">
        <v>6.1469318179492483</v>
      </c>
      <c r="M263" s="99">
        <v>6.4722176302967078</v>
      </c>
      <c r="N263" s="99">
        <v>6.1363684066413349</v>
      </c>
      <c r="O263" s="99">
        <v>5.695456938243586</v>
      </c>
      <c r="P263" s="99">
        <v>4.4843293256450325</v>
      </c>
      <c r="Q263" s="99">
        <v>3.9823739946592953</v>
      </c>
      <c r="R263" s="99">
        <v>4.16651546608571</v>
      </c>
      <c r="S263" s="99">
        <v>4.5563198242321787</v>
      </c>
      <c r="T263" s="99">
        <v>4.5052407481204284</v>
      </c>
      <c r="U263" s="99">
        <v>4.53493522195238</v>
      </c>
      <c r="V263" s="99">
        <v>4.5250413660170521</v>
      </c>
      <c r="W263" s="99">
        <v>4.8264750246900663</v>
      </c>
      <c r="X263" s="99">
        <v>4.5947287785440967</v>
      </c>
      <c r="Y263" s="99">
        <v>3.9603079654195654</v>
      </c>
      <c r="DA263" s="63" t="s">
        <v>2985</v>
      </c>
    </row>
    <row r="264" spans="1:105" ht="12" customHeight="1" x14ac:dyDescent="0.25">
      <c r="A264" s="108" t="s">
        <v>52</v>
      </c>
      <c r="B264" s="99">
        <v>10.560033560001612</v>
      </c>
      <c r="C264" s="99">
        <v>10.618093871996518</v>
      </c>
      <c r="D264" s="99">
        <v>10.939259537997382</v>
      </c>
      <c r="E264" s="99">
        <v>10.912323319312975</v>
      </c>
      <c r="F264" s="99">
        <v>10.872019751988249</v>
      </c>
      <c r="G264" s="99">
        <v>10.911967466466272</v>
      </c>
      <c r="H264" s="99">
        <v>11.366080404934713</v>
      </c>
      <c r="I264" s="99">
        <v>11.036914224826866</v>
      </c>
      <c r="J264" s="99">
        <v>10.635252835606323</v>
      </c>
      <c r="K264" s="99">
        <v>11.060041801711691</v>
      </c>
      <c r="L264" s="99">
        <v>11.105621311582993</v>
      </c>
      <c r="M264" s="99">
        <v>11.085578352099153</v>
      </c>
      <c r="N264" s="99">
        <v>10.906413458143163</v>
      </c>
      <c r="O264" s="99">
        <v>10.92153517432201</v>
      </c>
      <c r="P264" s="99">
        <v>11.033054063410022</v>
      </c>
      <c r="Q264" s="99">
        <v>11.371951283357447</v>
      </c>
      <c r="R264" s="99">
        <v>11.340460727347146</v>
      </c>
      <c r="S264" s="99">
        <v>11.104892094878135</v>
      </c>
      <c r="T264" s="99">
        <v>10.949048362958267</v>
      </c>
      <c r="U264" s="99">
        <v>10.934081122192124</v>
      </c>
      <c r="V264" s="99">
        <v>11.140629413565698</v>
      </c>
      <c r="W264" s="99">
        <v>11.195591955306432</v>
      </c>
      <c r="X264" s="99">
        <v>11.010951375103303</v>
      </c>
      <c r="Y264" s="99">
        <v>10.594245500900598</v>
      </c>
      <c r="DA264" s="63" t="s">
        <v>2986</v>
      </c>
    </row>
    <row r="265" spans="1:105" ht="12" customHeight="1" x14ac:dyDescent="0.25">
      <c r="A265" s="121" t="s">
        <v>54</v>
      </c>
      <c r="B265" s="123">
        <v>5.8855660042935796</v>
      </c>
      <c r="C265" s="123">
        <v>5.947041280724167</v>
      </c>
      <c r="D265" s="123">
        <v>6.0942063814808467</v>
      </c>
      <c r="E265" s="123">
        <v>6.1744112628770917</v>
      </c>
      <c r="F265" s="123">
        <v>6.0872753682868961</v>
      </c>
      <c r="G265" s="123">
        <v>6.2238071462675446</v>
      </c>
      <c r="H265" s="123">
        <v>6.193250034013464</v>
      </c>
      <c r="I265" s="123">
        <v>5.8430905705827705</v>
      </c>
      <c r="J265" s="123">
        <v>5.5230827937364282</v>
      </c>
      <c r="K265" s="123">
        <v>5.4045156232371809</v>
      </c>
      <c r="L265" s="123">
        <v>5.6716908965125992</v>
      </c>
      <c r="M265" s="123">
        <v>5.4600044631289508</v>
      </c>
      <c r="N265" s="123">
        <v>5.2051014992554654</v>
      </c>
      <c r="O265" s="123">
        <v>5.1439074597357877</v>
      </c>
      <c r="P265" s="123">
        <v>4.8561212917899654</v>
      </c>
      <c r="Q265" s="123">
        <v>4.8845911340370431</v>
      </c>
      <c r="R265" s="123">
        <v>4.9043151728408674</v>
      </c>
      <c r="S265" s="123">
        <v>5.2007718575662336</v>
      </c>
      <c r="T265" s="123">
        <v>5.1233214488969061</v>
      </c>
      <c r="U265" s="123">
        <v>5.121534315235758</v>
      </c>
      <c r="V265" s="123">
        <v>5.2603727615004559</v>
      </c>
      <c r="W265" s="123">
        <v>5.3314700199627794</v>
      </c>
      <c r="X265" s="123">
        <v>5.1484839046181436</v>
      </c>
      <c r="Y265" s="123">
        <v>4.730186357412264</v>
      </c>
      <c r="DA265" s="130" t="s">
        <v>2987</v>
      </c>
    </row>
    <row r="266" spans="1:105" ht="12" customHeight="1" x14ac:dyDescent="0.25">
      <c r="A266" s="97" t="s">
        <v>175</v>
      </c>
      <c r="B266" s="99">
        <v>5.7025818673444313</v>
      </c>
      <c r="C266" s="99">
        <v>5.6729411214868852</v>
      </c>
      <c r="D266" s="99">
        <v>5.8264687437632858</v>
      </c>
      <c r="E266" s="99">
        <v>5.8900987430191121</v>
      </c>
      <c r="F266" s="99">
        <v>5.6485185172292995</v>
      </c>
      <c r="G266" s="99">
        <v>5.8623313101578063</v>
      </c>
      <c r="H266" s="99">
        <v>5.8380488233797312</v>
      </c>
      <c r="I266" s="99">
        <v>5.5143814516414373</v>
      </c>
      <c r="J266" s="99">
        <v>5.1555764296222133</v>
      </c>
      <c r="K266" s="99">
        <v>5.0116239686024908</v>
      </c>
      <c r="L266" s="99">
        <v>5.3272166166133204</v>
      </c>
      <c r="M266" s="99">
        <v>5.2846884136249859</v>
      </c>
      <c r="N266" s="99">
        <v>4.8854570509443498</v>
      </c>
      <c r="O266" s="99">
        <v>4.8404255521140964</v>
      </c>
      <c r="P266" s="99">
        <v>4.529276282555994</v>
      </c>
      <c r="Q266" s="99">
        <v>4.6502601667723074</v>
      </c>
      <c r="R266" s="99">
        <v>4.7463742964620508</v>
      </c>
      <c r="S266" s="99">
        <v>5.0311323869961226</v>
      </c>
      <c r="T266" s="99">
        <v>5.0065296213267114</v>
      </c>
      <c r="U266" s="99">
        <v>5.0231218230627519</v>
      </c>
      <c r="V266" s="99">
        <v>5.2640717815438949</v>
      </c>
      <c r="W266" s="99">
        <v>5.2849188346206741</v>
      </c>
      <c r="X266" s="99">
        <v>4.6889374041516056</v>
      </c>
      <c r="Y266" s="99">
        <v>4.3763497979767001</v>
      </c>
      <c r="DA266" s="63" t="s">
        <v>2988</v>
      </c>
    </row>
    <row r="267" spans="1:105" ht="12" customHeight="1" x14ac:dyDescent="0.25">
      <c r="A267" s="109" t="s">
        <v>120</v>
      </c>
      <c r="B267" s="110">
        <v>6.2554633158983739</v>
      </c>
      <c r="C267" s="110">
        <v>6.4944938328536388</v>
      </c>
      <c r="D267" s="110">
        <v>6.628533359282784</v>
      </c>
      <c r="E267" s="110">
        <v>6.7361772801820656</v>
      </c>
      <c r="F267" s="110">
        <v>6.947293118512273</v>
      </c>
      <c r="G267" s="110">
        <v>6.961200423882703</v>
      </c>
      <c r="H267" s="110">
        <v>6.9208058339118672</v>
      </c>
      <c r="I267" s="110">
        <v>6.5206824497306854</v>
      </c>
      <c r="J267" s="110">
        <v>6.2427162235133062</v>
      </c>
      <c r="K267" s="110">
        <v>6.1782881427035097</v>
      </c>
      <c r="L267" s="110">
        <v>6.3481559508418837</v>
      </c>
      <c r="M267" s="110">
        <v>5.8167914644596541</v>
      </c>
      <c r="N267" s="110">
        <v>5.845626585844272</v>
      </c>
      <c r="O267" s="110">
        <v>5.751053375798147</v>
      </c>
      <c r="P267" s="110">
        <v>5.5119360504588855</v>
      </c>
      <c r="Q267" s="110">
        <v>5.3404149873720153</v>
      </c>
      <c r="R267" s="110">
        <v>5.200902916988845</v>
      </c>
      <c r="S267" s="110">
        <v>5.5068346054656265</v>
      </c>
      <c r="T267" s="110">
        <v>5.3268642268732043</v>
      </c>
      <c r="U267" s="110">
        <v>5.2915417554129238</v>
      </c>
      <c r="V267" s="110">
        <v>5.2540459459896383</v>
      </c>
      <c r="W267" s="110">
        <v>5.4114013549091649</v>
      </c>
      <c r="X267" s="110">
        <v>5.950587136953601</v>
      </c>
      <c r="Y267" s="110">
        <v>5.3537738019727534</v>
      </c>
      <c r="DA267" s="60" t="s">
        <v>2989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36.276352795875589</v>
      </c>
      <c r="C269" s="118">
        <f t="shared" si="122"/>
        <v>37.304976926035522</v>
      </c>
      <c r="D269" s="118">
        <f t="shared" si="122"/>
        <v>36.186961240374835</v>
      </c>
      <c r="E269" s="118">
        <f t="shared" si="122"/>
        <v>36.910623587508795</v>
      </c>
      <c r="F269" s="118">
        <f t="shared" si="122"/>
        <v>36.384937180425077</v>
      </c>
      <c r="G269" s="118">
        <f t="shared" si="122"/>
        <v>36.19802776385373</v>
      </c>
      <c r="H269" s="118">
        <f t="shared" si="122"/>
        <v>35.207521674008056</v>
      </c>
      <c r="I269" s="118">
        <f t="shared" si="122"/>
        <v>32.32795647923988</v>
      </c>
      <c r="J269" s="118">
        <f t="shared" si="122"/>
        <v>33.193232996175077</v>
      </c>
      <c r="K269" s="118">
        <f t="shared" si="122"/>
        <v>33.084701164523288</v>
      </c>
      <c r="L269" s="118">
        <f t="shared" si="122"/>
        <v>35.52137674785947</v>
      </c>
      <c r="M269" s="118">
        <f t="shared" si="122"/>
        <v>31.044936387218421</v>
      </c>
      <c r="N269" s="118">
        <f t="shared" si="122"/>
        <v>32.4225985232016</v>
      </c>
      <c r="O269" s="118">
        <f t="shared" si="122"/>
        <v>32.930640869186298</v>
      </c>
      <c r="P269" s="118">
        <f t="shared" si="122"/>
        <v>26.710629070759531</v>
      </c>
      <c r="Q269" s="118">
        <f t="shared" si="122"/>
        <v>28.23058280627443</v>
      </c>
      <c r="R269" s="118">
        <f t="shared" ref="R269:V269" si="123">R270+R273+R275+R284</f>
        <v>29.101017407854485</v>
      </c>
      <c r="S269" s="118">
        <f t="shared" si="123"/>
        <v>28.298085777855622</v>
      </c>
      <c r="T269" s="118">
        <f t="shared" si="123"/>
        <v>27.309446811613839</v>
      </c>
      <c r="U269" s="118">
        <f t="shared" si="123"/>
        <v>26.506740689558367</v>
      </c>
      <c r="V269" s="118">
        <f t="shared" si="123"/>
        <v>25.947405133897728</v>
      </c>
      <c r="W269" s="118">
        <f t="shared" ref="W269:Y269" si="124">W270+W273+W275+W284</f>
        <v>28.858164611082945</v>
      </c>
      <c r="X269" s="118">
        <f t="shared" si="124"/>
        <v>24.573208608506132</v>
      </c>
      <c r="Y269" s="118">
        <f t="shared" si="124"/>
        <v>22.701742895354005</v>
      </c>
      <c r="DA269" s="129" t="s">
        <v>3140</v>
      </c>
    </row>
    <row r="270" spans="1:105" ht="12" customHeight="1" x14ac:dyDescent="0.25">
      <c r="A270" s="121" t="s">
        <v>57</v>
      </c>
      <c r="B270" s="123">
        <f t="shared" ref="B270:Q270" si="125">SUM(B271:B272)</f>
        <v>30.643902150430634</v>
      </c>
      <c r="C270" s="123">
        <f t="shared" si="125"/>
        <v>31.678742004793442</v>
      </c>
      <c r="D270" s="123">
        <f t="shared" si="125"/>
        <v>30.438326218610367</v>
      </c>
      <c r="E270" s="123">
        <f t="shared" si="125"/>
        <v>31.14246590732769</v>
      </c>
      <c r="F270" s="123">
        <f t="shared" si="125"/>
        <v>30.818333215929769</v>
      </c>
      <c r="G270" s="123">
        <f t="shared" si="125"/>
        <v>30.53104630830078</v>
      </c>
      <c r="H270" s="123">
        <f t="shared" si="125"/>
        <v>29.586508617083759</v>
      </c>
      <c r="I270" s="123">
        <f t="shared" si="125"/>
        <v>26.778769906563866</v>
      </c>
      <c r="J270" s="123">
        <f t="shared" si="125"/>
        <v>27.993784842345512</v>
      </c>
      <c r="K270" s="123">
        <f t="shared" si="125"/>
        <v>27.90635212205553</v>
      </c>
      <c r="L270" s="123">
        <f t="shared" si="125"/>
        <v>30.095431625500737</v>
      </c>
      <c r="M270" s="123">
        <f t="shared" si="125"/>
        <v>25.821347108466316</v>
      </c>
      <c r="N270" s="123">
        <f t="shared" si="125"/>
        <v>27.301821707064303</v>
      </c>
      <c r="O270" s="123">
        <f t="shared" si="125"/>
        <v>27.942025465957748</v>
      </c>
      <c r="P270" s="123">
        <f t="shared" si="125"/>
        <v>21.956546391450622</v>
      </c>
      <c r="Q270" s="123">
        <f t="shared" si="125"/>
        <v>23.468809130992824</v>
      </c>
      <c r="R270" s="123">
        <f t="shared" ref="R270:V270" si="126">SUM(R271:R272)</f>
        <v>24.275047657770454</v>
      </c>
      <c r="S270" s="123">
        <f t="shared" si="126"/>
        <v>23.477255985134647</v>
      </c>
      <c r="T270" s="123">
        <f t="shared" si="126"/>
        <v>22.498446854364857</v>
      </c>
      <c r="U270" s="123">
        <f t="shared" si="126"/>
        <v>21.87202092554945</v>
      </c>
      <c r="V270" s="123">
        <f t="shared" si="126"/>
        <v>21.388691309295233</v>
      </c>
      <c r="W270" s="123">
        <f t="shared" ref="W270:Y270" si="127">SUM(W271:W272)</f>
        <v>24.192851075172175</v>
      </c>
      <c r="X270" s="123">
        <f t="shared" si="127"/>
        <v>20.612243253262193</v>
      </c>
      <c r="Y270" s="123">
        <f t="shared" si="127"/>
        <v>19.099582007160866</v>
      </c>
      <c r="DA270" s="130" t="s">
        <v>3141</v>
      </c>
    </row>
    <row r="271" spans="1:105" ht="12" customHeight="1" x14ac:dyDescent="0.25">
      <c r="A271" s="97" t="s">
        <v>213</v>
      </c>
      <c r="B271" s="99">
        <v>30.643902150430634</v>
      </c>
      <c r="C271" s="99">
        <v>31.678742004793442</v>
      </c>
      <c r="D271" s="99">
        <v>30.438326218610367</v>
      </c>
      <c r="E271" s="99">
        <v>31.14246590732769</v>
      </c>
      <c r="F271" s="99">
        <v>30.818333215929769</v>
      </c>
      <c r="G271" s="99">
        <v>30.53104630830078</v>
      </c>
      <c r="H271" s="99">
        <v>29.586508617083759</v>
      </c>
      <c r="I271" s="99">
        <v>26.778769906563866</v>
      </c>
      <c r="J271" s="99">
        <v>27.993784842345512</v>
      </c>
      <c r="K271" s="99">
        <v>27.90635212205553</v>
      </c>
      <c r="L271" s="99">
        <v>30.095431625500737</v>
      </c>
      <c r="M271" s="99">
        <v>25.821347108466316</v>
      </c>
      <c r="N271" s="99">
        <v>27.301821707064303</v>
      </c>
      <c r="O271" s="99">
        <v>27.942025465957748</v>
      </c>
      <c r="P271" s="99">
        <v>21.956546391450622</v>
      </c>
      <c r="Q271" s="99">
        <v>23.468809130992824</v>
      </c>
      <c r="R271" s="99">
        <v>24.275047657770454</v>
      </c>
      <c r="S271" s="99">
        <v>23.477255985134647</v>
      </c>
      <c r="T271" s="99">
        <v>22.498446854364857</v>
      </c>
      <c r="U271" s="99">
        <v>21.87202092554945</v>
      </c>
      <c r="V271" s="99">
        <v>21.388691309295233</v>
      </c>
      <c r="W271" s="99">
        <v>24.192851075172175</v>
      </c>
      <c r="X271" s="99">
        <v>20.612243253262193</v>
      </c>
      <c r="Y271" s="99">
        <v>19.099582007160866</v>
      </c>
      <c r="DA271" s="63" t="s">
        <v>3142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3143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3144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3145</v>
      </c>
    </row>
    <row r="275" spans="1:105" ht="12" customHeight="1" x14ac:dyDescent="0.25">
      <c r="A275" s="121" t="s">
        <v>55</v>
      </c>
      <c r="B275" s="123">
        <v>4.3550255544688614</v>
      </c>
      <c r="C275" s="123">
        <v>4.3602485701833924</v>
      </c>
      <c r="D275" s="123">
        <v>4.449488579801514</v>
      </c>
      <c r="E275" s="123">
        <v>4.4580171374282083</v>
      </c>
      <c r="F275" s="123">
        <v>4.3169935631618941</v>
      </c>
      <c r="G275" s="123">
        <v>4.3534036157983103</v>
      </c>
      <c r="H275" s="123">
        <v>4.3130513910613297</v>
      </c>
      <c r="I275" s="123">
        <v>4.3104167100644979</v>
      </c>
      <c r="J275" s="123">
        <v>4.0612337647029717</v>
      </c>
      <c r="K275" s="123">
        <v>4.0699802226567474</v>
      </c>
      <c r="L275" s="123">
        <v>4.2504851684711777</v>
      </c>
      <c r="M275" s="123">
        <v>4.0479376424601021</v>
      </c>
      <c r="N275" s="123">
        <v>4.0384266161440134</v>
      </c>
      <c r="O275" s="123">
        <v>3.9190225776588457</v>
      </c>
      <c r="P275" s="123">
        <v>3.7519271424796989</v>
      </c>
      <c r="Q275" s="123">
        <v>3.7429817726270667</v>
      </c>
      <c r="R275" s="123">
        <v>3.7989630645017347</v>
      </c>
      <c r="S275" s="123">
        <v>3.750366694192838</v>
      </c>
      <c r="T275" s="123">
        <v>3.7615284458000824</v>
      </c>
      <c r="U275" s="123">
        <v>3.5901373414419298</v>
      </c>
      <c r="V275" s="123">
        <v>3.4732287404870976</v>
      </c>
      <c r="W275" s="123">
        <v>3.5781762544245055</v>
      </c>
      <c r="X275" s="123">
        <v>2.9968308298887605</v>
      </c>
      <c r="Y275" s="123">
        <v>2.704049396270797</v>
      </c>
      <c r="DA275" s="130" t="s">
        <v>3146</v>
      </c>
    </row>
    <row r="276" spans="1:105" ht="12" customHeight="1" x14ac:dyDescent="0.25">
      <c r="A276" s="97" t="s">
        <v>134</v>
      </c>
      <c r="B276" s="99">
        <v>4.7338536187401026</v>
      </c>
      <c r="C276" s="99">
        <v>4.7561127071065838</v>
      </c>
      <c r="D276" s="99">
        <v>4.843939840501136</v>
      </c>
      <c r="E276" s="99">
        <v>4.8700613924654821</v>
      </c>
      <c r="F276" s="99">
        <v>4.7458864903934819</v>
      </c>
      <c r="G276" s="99">
        <v>4.730922461593484</v>
      </c>
      <c r="H276" s="99">
        <v>4.6448877826817601</v>
      </c>
      <c r="I276" s="99">
        <v>4.5553235538994334</v>
      </c>
      <c r="J276" s="99">
        <v>4.3250013431409409</v>
      </c>
      <c r="K276" s="99">
        <v>4.3229189701246042</v>
      </c>
      <c r="L276" s="99">
        <v>4.5058740581213295</v>
      </c>
      <c r="M276" s="99">
        <v>4.2843901331714775</v>
      </c>
      <c r="N276" s="99">
        <v>4.2695861703801592</v>
      </c>
      <c r="O276" s="99">
        <v>4.1234658351377744</v>
      </c>
      <c r="P276" s="99">
        <v>3.9225705338417893</v>
      </c>
      <c r="Q276" s="99">
        <v>3.9222660837189411</v>
      </c>
      <c r="R276" s="99">
        <v>3.9994076042622964</v>
      </c>
      <c r="S276" s="99">
        <v>3.9630224985317786</v>
      </c>
      <c r="T276" s="99">
        <v>4.0036769716798775</v>
      </c>
      <c r="U276" s="99">
        <v>3.8292264358427408</v>
      </c>
      <c r="V276" s="99">
        <v>3.7182843895501096</v>
      </c>
      <c r="W276" s="99">
        <v>3.7899804654442746</v>
      </c>
      <c r="X276" s="99">
        <v>3.1715558360459659</v>
      </c>
      <c r="Y276" s="99">
        <v>2.8772358261196787</v>
      </c>
      <c r="DA276" s="63" t="s">
        <v>3147</v>
      </c>
    </row>
    <row r="277" spans="1:105" ht="12" customHeight="1" x14ac:dyDescent="0.25">
      <c r="A277" s="97" t="s">
        <v>133</v>
      </c>
      <c r="B277" s="99">
        <v>1.9505205046266312</v>
      </c>
      <c r="C277" s="99">
        <v>1.8868879375858054</v>
      </c>
      <c r="D277" s="99">
        <v>2.018316412317485</v>
      </c>
      <c r="E277" s="99">
        <v>2.0336157121163398</v>
      </c>
      <c r="F277" s="99">
        <v>2.0890152944580302</v>
      </c>
      <c r="G277" s="99">
        <v>2.0712857542172189</v>
      </c>
      <c r="H277" s="99">
        <v>1.9621057382123182</v>
      </c>
      <c r="I277" s="99">
        <v>2.1443519992350217</v>
      </c>
      <c r="J277" s="99">
        <v>1.8392297142624774</v>
      </c>
      <c r="K277" s="99">
        <v>1.8397780787326894</v>
      </c>
      <c r="L277" s="99">
        <v>1.800070847928106</v>
      </c>
      <c r="M277" s="99">
        <v>1.6783539932991152</v>
      </c>
      <c r="N277" s="99">
        <v>1.6508085009307856</v>
      </c>
      <c r="O277" s="99">
        <v>1.6574270604846466</v>
      </c>
      <c r="P277" s="99">
        <v>1.5250043132121518</v>
      </c>
      <c r="Q277" s="99">
        <v>1.4191593468700978</v>
      </c>
      <c r="R277" s="99">
        <v>1.4692404388237186</v>
      </c>
      <c r="S277" s="99">
        <v>1.5249822741181134</v>
      </c>
      <c r="T277" s="99">
        <v>1.5335251075426388</v>
      </c>
      <c r="U277" s="99">
        <v>1.4898208259013965</v>
      </c>
      <c r="V277" s="99">
        <v>1.3175227636160791</v>
      </c>
      <c r="W277" s="99">
        <v>1.5011795397920145</v>
      </c>
      <c r="X277" s="99">
        <v>1.0381993629657087</v>
      </c>
      <c r="Y277" s="99">
        <v>0.89366949542177831</v>
      </c>
      <c r="DA277" s="63" t="s">
        <v>3148</v>
      </c>
    </row>
    <row r="278" spans="1:105" ht="12" customHeight="1" x14ac:dyDescent="0.25">
      <c r="A278" s="100" t="s">
        <v>213</v>
      </c>
      <c r="B278" s="102">
        <v>1.9505205046266312</v>
      </c>
      <c r="C278" s="102">
        <v>1.8868879375858054</v>
      </c>
      <c r="D278" s="102">
        <v>2.018316412317485</v>
      </c>
      <c r="E278" s="102">
        <v>2.0336157121163398</v>
      </c>
      <c r="F278" s="102">
        <v>2.0890152944580302</v>
      </c>
      <c r="G278" s="102">
        <v>2.0712857542172189</v>
      </c>
      <c r="H278" s="102">
        <v>1.9621057382123182</v>
      </c>
      <c r="I278" s="102">
        <v>2.1443519992350217</v>
      </c>
      <c r="J278" s="102">
        <v>1.8392297142624774</v>
      </c>
      <c r="K278" s="102">
        <v>1.8397780787326894</v>
      </c>
      <c r="L278" s="102">
        <v>1.800070847928106</v>
      </c>
      <c r="M278" s="102">
        <v>1.6783539932991152</v>
      </c>
      <c r="N278" s="102">
        <v>1.6508085009307856</v>
      </c>
      <c r="O278" s="102">
        <v>1.6574270604846466</v>
      </c>
      <c r="P278" s="102">
        <v>1.5250043132121518</v>
      </c>
      <c r="Q278" s="102">
        <v>1.4191593468700978</v>
      </c>
      <c r="R278" s="102">
        <v>1.4692404388237186</v>
      </c>
      <c r="S278" s="102">
        <v>1.5249822741181134</v>
      </c>
      <c r="T278" s="102">
        <v>1.5335251075426388</v>
      </c>
      <c r="U278" s="102">
        <v>1.4898208259013965</v>
      </c>
      <c r="V278" s="102">
        <v>1.3175227636160791</v>
      </c>
      <c r="W278" s="102">
        <v>1.5011795397920145</v>
      </c>
      <c r="X278" s="102">
        <v>1.0381993629657087</v>
      </c>
      <c r="Y278" s="102">
        <v>0.89366949542177831</v>
      </c>
      <c r="DA278" s="131" t="s">
        <v>3149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3150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3151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3152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3153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3154</v>
      </c>
    </row>
    <row r="284" spans="1:105" ht="12" customHeight="1" x14ac:dyDescent="0.25">
      <c r="A284" s="121" t="s">
        <v>54</v>
      </c>
      <c r="B284" s="123">
        <v>1.2774250909760962</v>
      </c>
      <c r="C284" s="123">
        <v>1.2659863510586846</v>
      </c>
      <c r="D284" s="123">
        <v>1.2991464419629508</v>
      </c>
      <c r="E284" s="123">
        <v>1.3101405427528952</v>
      </c>
      <c r="F284" s="123">
        <v>1.2496104013334104</v>
      </c>
      <c r="G284" s="123">
        <v>1.3135778397546434</v>
      </c>
      <c r="H284" s="123">
        <v>1.3079616658629714</v>
      </c>
      <c r="I284" s="123">
        <v>1.2387698626115178</v>
      </c>
      <c r="J284" s="123">
        <v>1.1382143891265979</v>
      </c>
      <c r="K284" s="123">
        <v>1.1083688198110093</v>
      </c>
      <c r="L284" s="123">
        <v>1.1754599538875528</v>
      </c>
      <c r="M284" s="123">
        <v>1.1756516362920024</v>
      </c>
      <c r="N284" s="123">
        <v>1.082350199993283</v>
      </c>
      <c r="O284" s="123">
        <v>1.0695928255697023</v>
      </c>
      <c r="P284" s="123">
        <v>1.0021555368292092</v>
      </c>
      <c r="Q284" s="123">
        <v>1.0187919026545371</v>
      </c>
      <c r="R284" s="123">
        <v>1.0270066855822975</v>
      </c>
      <c r="S284" s="123">
        <v>1.0704630985281367</v>
      </c>
      <c r="T284" s="123">
        <v>1.0494715114488988</v>
      </c>
      <c r="U284" s="123">
        <v>1.0445824225669851</v>
      </c>
      <c r="V284" s="123">
        <v>1.0854850841153962</v>
      </c>
      <c r="W284" s="123">
        <v>1.087137281486265</v>
      </c>
      <c r="X284" s="123">
        <v>0.96413452535517774</v>
      </c>
      <c r="Y284" s="123">
        <v>0.8981114919223423</v>
      </c>
      <c r="DA284" s="130" t="s">
        <v>3155</v>
      </c>
    </row>
    <row r="285" spans="1:105" ht="12" customHeight="1" x14ac:dyDescent="0.25">
      <c r="A285" s="97" t="s">
        <v>175</v>
      </c>
      <c r="B285" s="99">
        <v>1.9093532517278877</v>
      </c>
      <c r="C285" s="99">
        <v>1.8998441330118876</v>
      </c>
      <c r="D285" s="99">
        <v>1.9501156309999741</v>
      </c>
      <c r="E285" s="99">
        <v>1.9732090581201427</v>
      </c>
      <c r="F285" s="99">
        <v>1.8871264579429248</v>
      </c>
      <c r="G285" s="99">
        <v>1.9575037641354542</v>
      </c>
      <c r="H285" s="99">
        <v>1.9465237764830943</v>
      </c>
      <c r="I285" s="99">
        <v>1.8397141221887749</v>
      </c>
      <c r="J285" s="99">
        <v>1.719483983370004</v>
      </c>
      <c r="K285" s="99">
        <v>1.6711554898020586</v>
      </c>
      <c r="L285" s="99">
        <v>1.7740359166434241</v>
      </c>
      <c r="M285" s="99">
        <v>1.7533369210665559</v>
      </c>
      <c r="N285" s="99">
        <v>1.6224808518601253</v>
      </c>
      <c r="O285" s="99">
        <v>1.6042288372678026</v>
      </c>
      <c r="P285" s="99">
        <v>1.5016098893869871</v>
      </c>
      <c r="Q285" s="99">
        <v>1.5425347700886363</v>
      </c>
      <c r="R285" s="99">
        <v>1.5739151103850564</v>
      </c>
      <c r="S285" s="99">
        <v>1.6637819344383693</v>
      </c>
      <c r="T285" s="99">
        <v>1.6516530136549989</v>
      </c>
      <c r="U285" s="99">
        <v>1.6492616023593696</v>
      </c>
      <c r="V285" s="99">
        <v>1.7201220631980849</v>
      </c>
      <c r="W285" s="99">
        <v>1.7202748253133806</v>
      </c>
      <c r="X285" s="99">
        <v>1.5165131086154382</v>
      </c>
      <c r="Y285" s="99">
        <v>1.4077187379683542</v>
      </c>
      <c r="DA285" s="63" t="s">
        <v>3156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3157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2818.2337887124286</v>
      </c>
      <c r="D290" s="117">
        <f t="shared" si="129"/>
        <v>2733.9464705419541</v>
      </c>
      <c r="E290" s="117">
        <f t="shared" si="129"/>
        <v>2834.2258562717543</v>
      </c>
      <c r="F290" s="117">
        <f t="shared" si="129"/>
        <v>2774.1316618575374</v>
      </c>
      <c r="G290" s="117">
        <f t="shared" si="129"/>
        <v>2283.9221870715974</v>
      </c>
      <c r="H290" s="117">
        <f t="shared" si="129"/>
        <v>2362.1913796898748</v>
      </c>
      <c r="I290" s="117">
        <f t="shared" si="129"/>
        <v>1911.849787639632</v>
      </c>
      <c r="J290" s="117">
        <f t="shared" si="129"/>
        <v>2605.666113354986</v>
      </c>
      <c r="K290" s="117">
        <f t="shared" si="129"/>
        <v>2283.2331310419167</v>
      </c>
      <c r="L290" s="117">
        <f t="shared" si="129"/>
        <v>2531.8497374239787</v>
      </c>
      <c r="M290" s="117">
        <f t="shared" si="129"/>
        <v>1972.4578207498653</v>
      </c>
      <c r="N290" s="117">
        <f t="shared" si="129"/>
        <v>2182.0649203914763</v>
      </c>
      <c r="O290" s="117">
        <f t="shared" si="129"/>
        <v>1875.2552058399026</v>
      </c>
      <c r="P290" s="117">
        <f t="shared" si="129"/>
        <v>1625.8551379047433</v>
      </c>
      <c r="Q290" s="117">
        <f t="shared" si="129"/>
        <v>2184.3865474784493</v>
      </c>
      <c r="R290" s="117">
        <f t="shared" ref="R290:V290" si="130">R291+R294+R296+R305</f>
        <v>2056.5130662275751</v>
      </c>
      <c r="S290" s="117">
        <f t="shared" si="130"/>
        <v>1745.3073844001115</v>
      </c>
      <c r="T290" s="117">
        <f t="shared" si="130"/>
        <v>1646.7913626507768</v>
      </c>
      <c r="U290" s="117">
        <f t="shared" si="130"/>
        <v>1491.086536647575</v>
      </c>
      <c r="V290" s="117">
        <f t="shared" si="130"/>
        <v>1326.5334030654021</v>
      </c>
      <c r="W290" s="117">
        <f t="shared" ref="W290:Y290" si="131">W291+W294+W296+W305</f>
        <v>1072.7788195337953</v>
      </c>
      <c r="X290" s="117">
        <f t="shared" si="131"/>
        <v>870.13445897967972</v>
      </c>
      <c r="Y290" s="117">
        <f t="shared" si="131"/>
        <v>644.09450331877485</v>
      </c>
      <c r="DA290" s="129" t="s">
        <v>3308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2371.2432545443075</v>
      </c>
      <c r="D291" s="122">
        <f t="shared" si="132"/>
        <v>2261.1927862053599</v>
      </c>
      <c r="E291" s="122">
        <f t="shared" si="132"/>
        <v>2325.7753295018697</v>
      </c>
      <c r="F291" s="122">
        <f t="shared" si="132"/>
        <v>2298.3392077819399</v>
      </c>
      <c r="G291" s="122">
        <f t="shared" si="132"/>
        <v>1880.0024097532109</v>
      </c>
      <c r="H291" s="122">
        <f t="shared" si="132"/>
        <v>1929.9302310875312</v>
      </c>
      <c r="I291" s="122">
        <f t="shared" si="132"/>
        <v>1530.4980671154337</v>
      </c>
      <c r="J291" s="122">
        <f t="shared" si="132"/>
        <v>2096.4795445422828</v>
      </c>
      <c r="K291" s="122">
        <f t="shared" si="132"/>
        <v>1858.8510062212099</v>
      </c>
      <c r="L291" s="122">
        <f t="shared" si="132"/>
        <v>2079.0600092849804</v>
      </c>
      <c r="M291" s="122">
        <f t="shared" si="132"/>
        <v>1593.9054151458888</v>
      </c>
      <c r="N291" s="122">
        <f t="shared" si="132"/>
        <v>1771.0786522703759</v>
      </c>
      <c r="O291" s="122">
        <f t="shared" si="132"/>
        <v>1537.7746809085315</v>
      </c>
      <c r="P291" s="122">
        <f t="shared" si="132"/>
        <v>1268.088423480812</v>
      </c>
      <c r="Q291" s="122">
        <f t="shared" si="132"/>
        <v>1706.8327167569284</v>
      </c>
      <c r="R291" s="122">
        <f t="shared" ref="R291:V291" si="133">SUM(R292:R293)</f>
        <v>1570.2931935524969</v>
      </c>
      <c r="S291" s="122">
        <f t="shared" si="133"/>
        <v>1301.4760864778546</v>
      </c>
      <c r="T291" s="122">
        <f t="shared" si="133"/>
        <v>1209.7318095260389</v>
      </c>
      <c r="U291" s="122">
        <f t="shared" si="133"/>
        <v>1095.0921204766232</v>
      </c>
      <c r="V291" s="122">
        <f t="shared" si="133"/>
        <v>977.12637767056651</v>
      </c>
      <c r="W291" s="122">
        <f t="shared" ref="W291:Y291" si="134">SUM(W292:W293)</f>
        <v>774.52698326004042</v>
      </c>
      <c r="X291" s="122">
        <f t="shared" si="134"/>
        <v>607.10381096882747</v>
      </c>
      <c r="Y291" s="122">
        <f t="shared" si="134"/>
        <v>434.45486397058988</v>
      </c>
      <c r="DA291" s="130" t="s">
        <v>3309</v>
      </c>
    </row>
    <row r="292" spans="1:105" ht="12" customHeight="1" x14ac:dyDescent="0.25">
      <c r="A292" s="97" t="s">
        <v>213</v>
      </c>
      <c r="B292" s="98"/>
      <c r="C292" s="98">
        <v>2339.862904010834</v>
      </c>
      <c r="D292" s="98">
        <v>2232.0134759658818</v>
      </c>
      <c r="E292" s="98">
        <v>2296.7009945912969</v>
      </c>
      <c r="F292" s="98">
        <v>2269.1765615564582</v>
      </c>
      <c r="G292" s="98">
        <v>1856.2781214861861</v>
      </c>
      <c r="H292" s="98">
        <v>1906.2000213409615</v>
      </c>
      <c r="I292" s="98">
        <v>1511.5308028886072</v>
      </c>
      <c r="J292" s="98">
        <v>2070.7525524405246</v>
      </c>
      <c r="K292" s="98">
        <v>1836.3098193223457</v>
      </c>
      <c r="L292" s="98">
        <v>2053.5694020066167</v>
      </c>
      <c r="M292" s="98">
        <v>1574.8434145765591</v>
      </c>
      <c r="N292" s="98">
        <v>1749.2163303607306</v>
      </c>
      <c r="O292" s="98">
        <v>1517.6674630547354</v>
      </c>
      <c r="P292" s="98">
        <v>1250.5114578378011</v>
      </c>
      <c r="Q292" s="98">
        <v>1682.3183071582903</v>
      </c>
      <c r="R292" s="98">
        <v>1547.7633706156</v>
      </c>
      <c r="S292" s="98">
        <v>1282.8955624344987</v>
      </c>
      <c r="T292" s="98">
        <v>1192.3456763941615</v>
      </c>
      <c r="U292" s="98">
        <v>1079.2680807545787</v>
      </c>
      <c r="V292" s="98">
        <v>963.11663819025364</v>
      </c>
      <c r="W292" s="98">
        <v>763.228092781795</v>
      </c>
      <c r="X292" s="98">
        <v>597.64274007398569</v>
      </c>
      <c r="Y292" s="98">
        <v>428.09569576777642</v>
      </c>
      <c r="DA292" s="63" t="s">
        <v>3310</v>
      </c>
    </row>
    <row r="293" spans="1:105" ht="12" customHeight="1" x14ac:dyDescent="0.25">
      <c r="A293" s="97" t="s">
        <v>53</v>
      </c>
      <c r="B293" s="98"/>
      <c r="C293" s="98">
        <v>31.380350533473759</v>
      </c>
      <c r="D293" s="98">
        <v>29.179310239478355</v>
      </c>
      <c r="E293" s="98">
        <v>29.074334910572816</v>
      </c>
      <c r="F293" s="98">
        <v>29.162646225481645</v>
      </c>
      <c r="G293" s="98">
        <v>23.724288267024885</v>
      </c>
      <c r="H293" s="98">
        <v>23.73020974656961</v>
      </c>
      <c r="I293" s="98">
        <v>18.967264226826572</v>
      </c>
      <c r="J293" s="98">
        <v>25.726992101758231</v>
      </c>
      <c r="K293" s="98">
        <v>22.541186898864339</v>
      </c>
      <c r="L293" s="98">
        <v>25.490607278363818</v>
      </c>
      <c r="M293" s="98">
        <v>19.062000569329779</v>
      </c>
      <c r="N293" s="98">
        <v>21.862321909645388</v>
      </c>
      <c r="O293" s="98">
        <v>20.107217853796001</v>
      </c>
      <c r="P293" s="98">
        <v>17.576965643010954</v>
      </c>
      <c r="Q293" s="98">
        <v>24.514409598638224</v>
      </c>
      <c r="R293" s="98">
        <v>22.529822936896846</v>
      </c>
      <c r="S293" s="98">
        <v>18.580524043355826</v>
      </c>
      <c r="T293" s="98">
        <v>17.386133131877308</v>
      </c>
      <c r="U293" s="98">
        <v>15.824039722044473</v>
      </c>
      <c r="V293" s="98">
        <v>14.009739480312822</v>
      </c>
      <c r="W293" s="98">
        <v>11.298890478245392</v>
      </c>
      <c r="X293" s="98">
        <v>9.4610708948418019</v>
      </c>
      <c r="Y293" s="98">
        <v>6.3591682028134588</v>
      </c>
      <c r="DA293" s="63" t="s">
        <v>3311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4.4116674938838774</v>
      </c>
      <c r="D294" s="122">
        <f t="shared" si="135"/>
        <v>6.5363911762826481</v>
      </c>
      <c r="E294" s="122">
        <f t="shared" si="135"/>
        <v>22.756347221491161</v>
      </c>
      <c r="F294" s="122">
        <f t="shared" si="135"/>
        <v>7.8290607061381978</v>
      </c>
      <c r="G294" s="122">
        <f t="shared" si="135"/>
        <v>7.2288402645582757</v>
      </c>
      <c r="H294" s="122">
        <f t="shared" si="135"/>
        <v>8.0685495890764134</v>
      </c>
      <c r="I294" s="122">
        <f t="shared" si="135"/>
        <v>6.8583995469236996</v>
      </c>
      <c r="J294" s="122">
        <f t="shared" si="135"/>
        <v>12.894236548450928</v>
      </c>
      <c r="K294" s="122">
        <f t="shared" si="135"/>
        <v>10.244910255819276</v>
      </c>
      <c r="L294" s="122">
        <f t="shared" si="135"/>
        <v>6.9970338657866362</v>
      </c>
      <c r="M294" s="122">
        <f t="shared" si="135"/>
        <v>6.0594901396487693</v>
      </c>
      <c r="N294" s="122">
        <f t="shared" si="135"/>
        <v>11.301473946641369</v>
      </c>
      <c r="O294" s="122">
        <f t="shared" si="135"/>
        <v>6.3095336814617662</v>
      </c>
      <c r="P294" s="122">
        <f t="shared" si="135"/>
        <v>2.6658951091496972</v>
      </c>
      <c r="Q294" s="122">
        <f t="shared" si="135"/>
        <v>4.5084982526243031</v>
      </c>
      <c r="R294" s="122">
        <f t="shared" si="135"/>
        <v>6.4294820390507486</v>
      </c>
      <c r="S294" s="122">
        <f t="shared" si="135"/>
        <v>7.2239943898419714</v>
      </c>
      <c r="T294" s="122">
        <f t="shared" si="135"/>
        <v>9.0737158585000337</v>
      </c>
      <c r="U294" s="122">
        <f t="shared" si="135"/>
        <v>8.1011773130280513</v>
      </c>
      <c r="V294" s="122">
        <f t="shared" si="135"/>
        <v>4.9662832015792837</v>
      </c>
      <c r="W294" s="122">
        <f t="shared" si="135"/>
        <v>3.4907488632631432</v>
      </c>
      <c r="X294" s="122">
        <f t="shared" si="135"/>
        <v>4.3251852603118657</v>
      </c>
      <c r="Y294" s="122">
        <f t="shared" si="135"/>
        <v>3.0914601911144288</v>
      </c>
      <c r="DA294" s="130" t="s">
        <v>3312</v>
      </c>
    </row>
    <row r="295" spans="1:105" ht="12" customHeight="1" x14ac:dyDescent="0.25">
      <c r="A295" s="97" t="s">
        <v>53</v>
      </c>
      <c r="B295" s="98"/>
      <c r="C295" s="98">
        <v>4.4116674938838774</v>
      </c>
      <c r="D295" s="98">
        <v>6.5363911762826481</v>
      </c>
      <c r="E295" s="98">
        <v>22.756347221491161</v>
      </c>
      <c r="F295" s="98">
        <v>7.8290607061381978</v>
      </c>
      <c r="G295" s="98">
        <v>7.2288402645582757</v>
      </c>
      <c r="H295" s="98">
        <v>8.0685495890764134</v>
      </c>
      <c r="I295" s="98">
        <v>6.8583995469236996</v>
      </c>
      <c r="J295" s="98">
        <v>12.894236548450928</v>
      </c>
      <c r="K295" s="98">
        <v>10.244910255819276</v>
      </c>
      <c r="L295" s="98">
        <v>6.9970338657866362</v>
      </c>
      <c r="M295" s="98">
        <v>6.0594901396487693</v>
      </c>
      <c r="N295" s="98">
        <v>11.301473946641369</v>
      </c>
      <c r="O295" s="98">
        <v>6.3095336814617662</v>
      </c>
      <c r="P295" s="98">
        <v>2.6658951091496972</v>
      </c>
      <c r="Q295" s="98">
        <v>4.5084982526243031</v>
      </c>
      <c r="R295" s="98">
        <v>6.4294820390507486</v>
      </c>
      <c r="S295" s="98">
        <v>7.2239943898419714</v>
      </c>
      <c r="T295" s="98">
        <v>9.0737158585000337</v>
      </c>
      <c r="U295" s="98">
        <v>8.1011773130280513</v>
      </c>
      <c r="V295" s="98">
        <v>4.9662832015792837</v>
      </c>
      <c r="W295" s="98">
        <v>3.4907488632631432</v>
      </c>
      <c r="X295" s="98">
        <v>4.3251852603118657</v>
      </c>
      <c r="Y295" s="98">
        <v>3.0914601911144288</v>
      </c>
      <c r="DA295" s="63" t="s">
        <v>3313</v>
      </c>
    </row>
    <row r="296" spans="1:105" ht="12" customHeight="1" x14ac:dyDescent="0.25">
      <c r="A296" s="121" t="s">
        <v>55</v>
      </c>
      <c r="B296" s="122"/>
      <c r="C296" s="122">
        <v>310.63502952887211</v>
      </c>
      <c r="D296" s="122">
        <v>326.91855010519515</v>
      </c>
      <c r="E296" s="122">
        <v>339.67383626017693</v>
      </c>
      <c r="F296" s="122">
        <v>324.60844654120916</v>
      </c>
      <c r="G296" s="122">
        <v>276.56683542180673</v>
      </c>
      <c r="H296" s="122">
        <v>290.42661834253516</v>
      </c>
      <c r="I296" s="122">
        <v>262.08362662139484</v>
      </c>
      <c r="J296" s="122">
        <v>343.48077288657282</v>
      </c>
      <c r="K296" s="122">
        <v>290.16002175738572</v>
      </c>
      <c r="L296" s="122">
        <v>313.5684549411518</v>
      </c>
      <c r="M296" s="122">
        <v>259.70364134508998</v>
      </c>
      <c r="N296" s="122">
        <v>284.28393100004138</v>
      </c>
      <c r="O296" s="122">
        <v>233.17034467662916</v>
      </c>
      <c r="P296" s="122">
        <v>246.95978811087645</v>
      </c>
      <c r="Q296" s="122">
        <v>331.07532065552317</v>
      </c>
      <c r="R296" s="122">
        <v>335.05686228313095</v>
      </c>
      <c r="S296" s="122">
        <v>300.77875000942953</v>
      </c>
      <c r="T296" s="122">
        <v>296.83570125419931</v>
      </c>
      <c r="U296" s="122">
        <v>264.44549193570975</v>
      </c>
      <c r="V296" s="122">
        <v>232.14958220379461</v>
      </c>
      <c r="W296" s="122">
        <v>202.55977170329842</v>
      </c>
      <c r="X296" s="122">
        <v>167.47351572449389</v>
      </c>
      <c r="Y296" s="122">
        <v>130.84380904400425</v>
      </c>
      <c r="DA296" s="130" t="s">
        <v>3314</v>
      </c>
    </row>
    <row r="297" spans="1:105" ht="12" customHeight="1" x14ac:dyDescent="0.25">
      <c r="A297" s="97" t="s">
        <v>134</v>
      </c>
      <c r="B297" s="98"/>
      <c r="C297" s="98">
        <v>258.30297225739821</v>
      </c>
      <c r="D297" s="98">
        <v>282.6462413280583</v>
      </c>
      <c r="E297" s="98">
        <v>286.85995653068886</v>
      </c>
      <c r="F297" s="98">
        <v>256.68404797088107</v>
      </c>
      <c r="G297" s="98">
        <v>251.64244207608942</v>
      </c>
      <c r="H297" s="98">
        <v>260.32355299099834</v>
      </c>
      <c r="I297" s="98">
        <v>251.90950392941008</v>
      </c>
      <c r="J297" s="98">
        <v>293.43111889316611</v>
      </c>
      <c r="K297" s="98">
        <v>267.86510823532166</v>
      </c>
      <c r="L297" s="98">
        <v>284.3460408773758</v>
      </c>
      <c r="M297" s="98">
        <v>240.90134621342565</v>
      </c>
      <c r="N297" s="98">
        <v>257.51437629985151</v>
      </c>
      <c r="O297" s="98">
        <v>215.83414793585183</v>
      </c>
      <c r="P297" s="98">
        <v>221.48339394955431</v>
      </c>
      <c r="Q297" s="98">
        <v>291.75227925658646</v>
      </c>
      <c r="R297" s="98">
        <v>297.47768577126857</v>
      </c>
      <c r="S297" s="98">
        <v>271.45319825609135</v>
      </c>
      <c r="T297" s="98">
        <v>250.02251965040568</v>
      </c>
      <c r="U297" s="98">
        <v>233.28946907772914</v>
      </c>
      <c r="V297" s="98">
        <v>196.58441288439039</v>
      </c>
      <c r="W297" s="98">
        <v>184.07097689178443</v>
      </c>
      <c r="X297" s="98">
        <v>146.47223759052443</v>
      </c>
      <c r="Y297" s="98">
        <v>99.278770896903936</v>
      </c>
      <c r="DA297" s="63" t="s">
        <v>3315</v>
      </c>
    </row>
    <row r="298" spans="1:105" ht="12" customHeight="1" x14ac:dyDescent="0.25">
      <c r="A298" s="97" t="s">
        <v>133</v>
      </c>
      <c r="B298" s="98"/>
      <c r="C298" s="98">
        <v>0.89436153718823475</v>
      </c>
      <c r="D298" s="98">
        <v>0.6026816633467299</v>
      </c>
      <c r="E298" s="98">
        <v>1.3691849421427107</v>
      </c>
      <c r="F298" s="98">
        <v>0.52368016391794103</v>
      </c>
      <c r="G298" s="98">
        <v>1.012235191980472</v>
      </c>
      <c r="H298" s="98">
        <v>1.1424726652344357</v>
      </c>
      <c r="I298" s="98">
        <v>1.0403757736876074</v>
      </c>
      <c r="J298" s="98">
        <v>1.6606294244041251</v>
      </c>
      <c r="K298" s="98">
        <v>1.9815509560260414</v>
      </c>
      <c r="L298" s="98">
        <v>1.6154043005446421</v>
      </c>
      <c r="M298" s="98">
        <v>0.2861691580974457</v>
      </c>
      <c r="N298" s="98">
        <v>1.4785850111140117</v>
      </c>
      <c r="O298" s="98">
        <v>1.2412665060507895</v>
      </c>
      <c r="P298" s="98">
        <v>3.7650223687723057</v>
      </c>
      <c r="Q298" s="98">
        <v>3.2301775146296676</v>
      </c>
      <c r="R298" s="98">
        <v>3.4099627467054163</v>
      </c>
      <c r="S298" s="98">
        <v>0.84316551117971184</v>
      </c>
      <c r="T298" s="98">
        <v>3.3431085940504941</v>
      </c>
      <c r="U298" s="98">
        <v>1.954160197742266</v>
      </c>
      <c r="V298" s="98">
        <v>1.5545707335694909</v>
      </c>
      <c r="W298" s="98">
        <v>3.7658479231314876</v>
      </c>
      <c r="X298" s="98">
        <v>4.3882227549721486</v>
      </c>
      <c r="Y298" s="98">
        <v>1.4929789927961461</v>
      </c>
      <c r="DA298" s="63" t="s">
        <v>3316</v>
      </c>
    </row>
    <row r="299" spans="1:105" ht="12" customHeight="1" x14ac:dyDescent="0.25">
      <c r="A299" s="100" t="s">
        <v>213</v>
      </c>
      <c r="B299" s="101"/>
      <c r="C299" s="101">
        <v>0.47435593010709531</v>
      </c>
      <c r="D299" s="101">
        <v>0.29954726723772768</v>
      </c>
      <c r="E299" s="101">
        <v>0.68387813413509002</v>
      </c>
      <c r="F299" s="101">
        <v>0.27600564919197995</v>
      </c>
      <c r="G299" s="101">
        <v>0.51206801052504958</v>
      </c>
      <c r="H299" s="101">
        <v>0.56205187133060397</v>
      </c>
      <c r="I299" s="101">
        <v>0.51215934084186998</v>
      </c>
      <c r="J299" s="101">
        <v>0.77474230434028013</v>
      </c>
      <c r="K299" s="101">
        <v>0.92641617202481996</v>
      </c>
      <c r="L299" s="101">
        <v>0.63549774724245633</v>
      </c>
      <c r="M299" s="101">
        <v>0.1037496869685956</v>
      </c>
      <c r="N299" s="101">
        <v>0.67719918983092675</v>
      </c>
      <c r="O299" s="101">
        <v>0.54970936964665562</v>
      </c>
      <c r="P299" s="101">
        <v>1.685855714031365</v>
      </c>
      <c r="Q299" s="101">
        <v>1.3547137670229161</v>
      </c>
      <c r="R299" s="101">
        <v>1.4518047920518486</v>
      </c>
      <c r="S299" s="101">
        <v>0.331629699136548</v>
      </c>
      <c r="T299" s="101">
        <v>1.4416687629613896</v>
      </c>
      <c r="U299" s="101">
        <v>0.80974657980259535</v>
      </c>
      <c r="V299" s="101">
        <v>0.57072796936747328</v>
      </c>
      <c r="W299" s="101">
        <v>1.4809817882936287</v>
      </c>
      <c r="X299" s="101">
        <v>0.91067181486376192</v>
      </c>
      <c r="Y299" s="101">
        <v>0.50049117334463944</v>
      </c>
      <c r="DA299" s="131" t="s">
        <v>3317</v>
      </c>
    </row>
    <row r="300" spans="1:105" ht="12" customHeight="1" x14ac:dyDescent="0.25">
      <c r="A300" s="103" t="s">
        <v>52</v>
      </c>
      <c r="B300" s="104"/>
      <c r="C300" s="104">
        <v>0.42000560708113932</v>
      </c>
      <c r="D300" s="104">
        <v>0.30313439610900211</v>
      </c>
      <c r="E300" s="104">
        <v>0.68530680800762056</v>
      </c>
      <c r="F300" s="104">
        <v>0.24767451472596114</v>
      </c>
      <c r="G300" s="104">
        <v>0.50016718145542238</v>
      </c>
      <c r="H300" s="104">
        <v>0.58042079390383172</v>
      </c>
      <c r="I300" s="104">
        <v>0.52821643284573716</v>
      </c>
      <c r="J300" s="104">
        <v>0.88588712006384474</v>
      </c>
      <c r="K300" s="104">
        <v>1.0551347840012215</v>
      </c>
      <c r="L300" s="104">
        <v>0.97990655330218546</v>
      </c>
      <c r="M300" s="104">
        <v>0.18241947112885015</v>
      </c>
      <c r="N300" s="104">
        <v>0.80138582128308467</v>
      </c>
      <c r="O300" s="104">
        <v>0.69155713640413385</v>
      </c>
      <c r="P300" s="104">
        <v>2.07916665474094</v>
      </c>
      <c r="Q300" s="104">
        <v>1.8754637476067499</v>
      </c>
      <c r="R300" s="104">
        <v>1.9581579546535675</v>
      </c>
      <c r="S300" s="104">
        <v>0.51153581204316378</v>
      </c>
      <c r="T300" s="104">
        <v>1.9014398310891043</v>
      </c>
      <c r="U300" s="104">
        <v>1.1444136179396709</v>
      </c>
      <c r="V300" s="104">
        <v>0.98384276420201788</v>
      </c>
      <c r="W300" s="104">
        <v>2.2848661348378587</v>
      </c>
      <c r="X300" s="104">
        <v>3.4775509401083857</v>
      </c>
      <c r="Y300" s="104">
        <v>0.99248781945150666</v>
      </c>
      <c r="DA300" s="132" t="s">
        <v>3318</v>
      </c>
    </row>
    <row r="301" spans="1:105" ht="12" customHeight="1" x14ac:dyDescent="0.25">
      <c r="A301" s="106" t="s">
        <v>122</v>
      </c>
      <c r="B301" s="101"/>
      <c r="C301" s="101">
        <v>45.048317573538313</v>
      </c>
      <c r="D301" s="101">
        <v>41.853105707693388</v>
      </c>
      <c r="E301" s="101">
        <v>48.250896453010327</v>
      </c>
      <c r="F301" s="101">
        <v>63.669699522546466</v>
      </c>
      <c r="G301" s="101">
        <v>18.366190824717485</v>
      </c>
      <c r="H301" s="101">
        <v>22.965922611589669</v>
      </c>
      <c r="I301" s="101">
        <v>6.2055457064889126</v>
      </c>
      <c r="J301" s="101">
        <v>30.529727476466178</v>
      </c>
      <c r="K301" s="101">
        <v>6.956034776318095</v>
      </c>
      <c r="L301" s="101">
        <v>17.776127667875762</v>
      </c>
      <c r="M301" s="101">
        <v>15.221275061482324</v>
      </c>
      <c r="N301" s="101">
        <v>19.391803683471302</v>
      </c>
      <c r="O301" s="101">
        <v>12.52046240151453</v>
      </c>
      <c r="P301" s="101">
        <v>15.908767977075343</v>
      </c>
      <c r="Q301" s="101">
        <v>27.419688579499521</v>
      </c>
      <c r="R301" s="101">
        <v>23.502721354838421</v>
      </c>
      <c r="S301" s="101">
        <v>17.623884146543791</v>
      </c>
      <c r="T301" s="101">
        <v>24.130074458498314</v>
      </c>
      <c r="U301" s="101">
        <v>18.166781187730013</v>
      </c>
      <c r="V301" s="101">
        <v>18.617063209417378</v>
      </c>
      <c r="W301" s="101">
        <v>9.4640573460122592</v>
      </c>
      <c r="X301" s="101">
        <v>5.9994063687167971</v>
      </c>
      <c r="Y301" s="101">
        <v>15.020086857988719</v>
      </c>
      <c r="DA301" s="131" t="s">
        <v>3319</v>
      </c>
    </row>
    <row r="302" spans="1:105" ht="12" customHeight="1" x14ac:dyDescent="0.25">
      <c r="A302" s="107" t="s">
        <v>121</v>
      </c>
      <c r="B302" s="104"/>
      <c r="C302" s="104">
        <v>6.3893781607472135</v>
      </c>
      <c r="D302" s="104">
        <v>1.8165214060967461</v>
      </c>
      <c r="E302" s="104">
        <v>3.1937983343350012</v>
      </c>
      <c r="F302" s="104">
        <v>3.7310188838637228</v>
      </c>
      <c r="G302" s="104">
        <v>5.5459673290193514</v>
      </c>
      <c r="H302" s="104">
        <v>5.9946700747128077</v>
      </c>
      <c r="I302" s="104">
        <v>2.9282012118082701</v>
      </c>
      <c r="J302" s="104">
        <v>17.859297092536359</v>
      </c>
      <c r="K302" s="104">
        <v>13.35732778971998</v>
      </c>
      <c r="L302" s="104">
        <v>9.830882095355518</v>
      </c>
      <c r="M302" s="104">
        <v>3.294850912084613</v>
      </c>
      <c r="N302" s="104">
        <v>5.8991660056045605</v>
      </c>
      <c r="O302" s="104">
        <v>3.5744678332119695</v>
      </c>
      <c r="P302" s="104">
        <v>5.8026038154744466</v>
      </c>
      <c r="Q302" s="104">
        <v>8.6731753048075397</v>
      </c>
      <c r="R302" s="104">
        <v>10.666492410318646</v>
      </c>
      <c r="S302" s="104">
        <v>10.858502095614627</v>
      </c>
      <c r="T302" s="104">
        <v>19.339998551244779</v>
      </c>
      <c r="U302" s="104">
        <v>11.035081472508306</v>
      </c>
      <c r="V302" s="104">
        <v>15.393535376417436</v>
      </c>
      <c r="W302" s="104">
        <v>5.2588895423702544</v>
      </c>
      <c r="X302" s="104">
        <v>10.613649010280479</v>
      </c>
      <c r="Y302" s="104">
        <v>15.051972296315443</v>
      </c>
      <c r="DA302" s="132" t="s">
        <v>3320</v>
      </c>
    </row>
    <row r="303" spans="1:105" ht="12" customHeight="1" x14ac:dyDescent="0.25">
      <c r="A303" s="108" t="s">
        <v>53</v>
      </c>
      <c r="B303" s="98"/>
      <c r="C303" s="98">
        <v>2.8904379693668547</v>
      </c>
      <c r="D303" s="98">
        <v>0.74484215906546014</v>
      </c>
      <c r="E303" s="98">
        <v>1.1039301874661442</v>
      </c>
      <c r="F303" s="98">
        <v>1.3554253628023092</v>
      </c>
      <c r="G303" s="98">
        <v>2.5243644261965779</v>
      </c>
      <c r="H303" s="98">
        <v>2.3922700931540009</v>
      </c>
      <c r="I303" s="98">
        <v>1.1043656850456587</v>
      </c>
      <c r="J303" s="98">
        <v>7.3654706047694134</v>
      </c>
      <c r="K303" s="98">
        <v>6.2797704832229275</v>
      </c>
      <c r="L303" s="98">
        <v>4.5378289974902364</v>
      </c>
      <c r="M303" s="98">
        <v>1.1056429834790396</v>
      </c>
      <c r="N303" s="98">
        <v>2.3479280012142465</v>
      </c>
      <c r="O303" s="98">
        <v>1.2114496442945717</v>
      </c>
      <c r="P303" s="98">
        <v>1.9046717040717742</v>
      </c>
      <c r="Q303" s="98">
        <v>2.6727910113917792</v>
      </c>
      <c r="R303" s="98">
        <v>3.6858185413879756</v>
      </c>
      <c r="S303" s="98">
        <v>4.0817201703013568</v>
      </c>
      <c r="T303" s="98">
        <v>7.0735221508949966</v>
      </c>
      <c r="U303" s="98">
        <v>4.0032128850880202</v>
      </c>
      <c r="V303" s="98">
        <v>5.559808111728187</v>
      </c>
      <c r="W303" s="98">
        <v>1.7443949564750623</v>
      </c>
      <c r="X303" s="98">
        <v>3.4836243967794074</v>
      </c>
      <c r="Y303" s="98">
        <v>4.5835964589033065</v>
      </c>
      <c r="DA303" s="63" t="s">
        <v>3321</v>
      </c>
    </row>
    <row r="304" spans="1:105" ht="12" customHeight="1" x14ac:dyDescent="0.25">
      <c r="A304" s="108" t="s">
        <v>52</v>
      </c>
      <c r="B304" s="98"/>
      <c r="C304" s="98">
        <v>3.4989401913803597</v>
      </c>
      <c r="D304" s="98">
        <v>1.0716792470312861</v>
      </c>
      <c r="E304" s="98">
        <v>2.0898681468688571</v>
      </c>
      <c r="F304" s="98">
        <v>2.375593521061413</v>
      </c>
      <c r="G304" s="98">
        <v>3.0216029028227718</v>
      </c>
      <c r="H304" s="98">
        <v>3.6023999815588068</v>
      </c>
      <c r="I304" s="98">
        <v>1.8238355267626114</v>
      </c>
      <c r="J304" s="98">
        <v>10.493826487766942</v>
      </c>
      <c r="K304" s="98">
        <v>7.0775573064970523</v>
      </c>
      <c r="L304" s="98">
        <v>5.2930530978652861</v>
      </c>
      <c r="M304" s="98">
        <v>2.1892079286055734</v>
      </c>
      <c r="N304" s="98">
        <v>3.5512380043903127</v>
      </c>
      <c r="O304" s="98">
        <v>2.3630181889173976</v>
      </c>
      <c r="P304" s="98">
        <v>3.8979321114026724</v>
      </c>
      <c r="Q304" s="98">
        <v>6.0003842934157596</v>
      </c>
      <c r="R304" s="98">
        <v>6.9806738689306735</v>
      </c>
      <c r="S304" s="98">
        <v>6.7767819253132711</v>
      </c>
      <c r="T304" s="98">
        <v>12.266476400349775</v>
      </c>
      <c r="U304" s="98">
        <v>7.0318685874202878</v>
      </c>
      <c r="V304" s="98">
        <v>9.8337272646892497</v>
      </c>
      <c r="W304" s="98">
        <v>3.514494585895191</v>
      </c>
      <c r="X304" s="98">
        <v>7.1300246135010727</v>
      </c>
      <c r="Y304" s="98">
        <v>10.468375837412138</v>
      </c>
      <c r="DA304" s="63" t="s">
        <v>3322</v>
      </c>
    </row>
    <row r="305" spans="1:105" ht="12" customHeight="1" x14ac:dyDescent="0.25">
      <c r="A305" s="121" t="s">
        <v>54</v>
      </c>
      <c r="B305" s="122"/>
      <c r="C305" s="122">
        <v>131.94383714536536</v>
      </c>
      <c r="D305" s="122">
        <v>139.29874305511669</v>
      </c>
      <c r="E305" s="122">
        <v>146.02034328821671</v>
      </c>
      <c r="F305" s="122">
        <v>143.35494682825035</v>
      </c>
      <c r="G305" s="122">
        <v>120.12410163202131</v>
      </c>
      <c r="H305" s="122">
        <v>133.76598067073195</v>
      </c>
      <c r="I305" s="122">
        <v>112.40969435587972</v>
      </c>
      <c r="J305" s="122">
        <v>152.8115593776792</v>
      </c>
      <c r="K305" s="122">
        <v>123.97719280750171</v>
      </c>
      <c r="L305" s="122">
        <v>132.22423933205977</v>
      </c>
      <c r="M305" s="122">
        <v>112.78927411923772</v>
      </c>
      <c r="N305" s="122">
        <v>115.40086317441785</v>
      </c>
      <c r="O305" s="122">
        <v>98.000646573280164</v>
      </c>
      <c r="P305" s="122">
        <v>108.14103120390529</v>
      </c>
      <c r="Q305" s="122">
        <v>141.97001181337342</v>
      </c>
      <c r="R305" s="122">
        <v>144.73352835289646</v>
      </c>
      <c r="S305" s="122">
        <v>135.82855352298552</v>
      </c>
      <c r="T305" s="122">
        <v>131.15013601203853</v>
      </c>
      <c r="U305" s="122">
        <v>123.44774692221392</v>
      </c>
      <c r="V305" s="122">
        <v>112.29115998946156</v>
      </c>
      <c r="W305" s="122">
        <v>92.201315707193302</v>
      </c>
      <c r="X305" s="122">
        <v>91.231947026046598</v>
      </c>
      <c r="Y305" s="122">
        <v>75.704370113066275</v>
      </c>
      <c r="DA305" s="130" t="s">
        <v>3323</v>
      </c>
    </row>
    <row r="306" spans="1:105" ht="12" customHeight="1" x14ac:dyDescent="0.25">
      <c r="A306" s="97" t="s">
        <v>175</v>
      </c>
      <c r="B306" s="98"/>
      <c r="C306" s="98">
        <v>79.894897073531055</v>
      </c>
      <c r="D306" s="98">
        <v>87.447159093733731</v>
      </c>
      <c r="E306" s="98">
        <v>86.113891397860129</v>
      </c>
      <c r="F306" s="98">
        <v>85.617300637014239</v>
      </c>
      <c r="G306" s="98">
        <v>76.286480618325285</v>
      </c>
      <c r="H306" s="98">
        <v>80.515399449327433</v>
      </c>
      <c r="I306" s="98">
        <v>66.264428248695125</v>
      </c>
      <c r="J306" s="98">
        <v>89.52288991672178</v>
      </c>
      <c r="K306" s="98">
        <v>84.328045255073448</v>
      </c>
      <c r="L306" s="98">
        <v>79.633173610379657</v>
      </c>
      <c r="M306" s="98">
        <v>83.833468744227901</v>
      </c>
      <c r="N306" s="98">
        <v>76.578623051522001</v>
      </c>
      <c r="O306" s="98">
        <v>67.389177974357239</v>
      </c>
      <c r="P306" s="98">
        <v>67.153979880377037</v>
      </c>
      <c r="Q306" s="98">
        <v>73.161340063556054</v>
      </c>
      <c r="R306" s="98">
        <v>86.38990368712858</v>
      </c>
      <c r="S306" s="98">
        <v>78.915118985555495</v>
      </c>
      <c r="T306" s="98">
        <v>79.075900702640183</v>
      </c>
      <c r="U306" s="98">
        <v>84.148743328201405</v>
      </c>
      <c r="V306" s="98">
        <v>76.126773319179179</v>
      </c>
      <c r="W306" s="98">
        <v>59.694386114121038</v>
      </c>
      <c r="X306" s="98">
        <v>60.49086949755489</v>
      </c>
      <c r="Y306" s="98">
        <v>53.949963017786573</v>
      </c>
      <c r="DA306" s="63" t="s">
        <v>3324</v>
      </c>
    </row>
    <row r="307" spans="1:105" ht="12" customHeight="1" x14ac:dyDescent="0.25">
      <c r="A307" s="109" t="s">
        <v>120</v>
      </c>
      <c r="B307" s="33"/>
      <c r="C307" s="33">
        <v>52.048940071834316</v>
      </c>
      <c r="D307" s="33">
        <v>51.851583961383</v>
      </c>
      <c r="E307" s="33">
        <v>59.906451890356571</v>
      </c>
      <c r="F307" s="33">
        <v>57.737646191236109</v>
      </c>
      <c r="G307" s="33">
        <v>43.837621013696022</v>
      </c>
      <c r="H307" s="33">
        <v>53.250581221404495</v>
      </c>
      <c r="I307" s="33">
        <v>46.145266107184604</v>
      </c>
      <c r="J307" s="33">
        <v>63.288669460957408</v>
      </c>
      <c r="K307" s="33">
        <v>39.649147552428254</v>
      </c>
      <c r="L307" s="33">
        <v>52.59106572168011</v>
      </c>
      <c r="M307" s="33">
        <v>28.955805375009795</v>
      </c>
      <c r="N307" s="33">
        <v>38.822240122895856</v>
      </c>
      <c r="O307" s="33">
        <v>30.611468598922894</v>
      </c>
      <c r="P307" s="33">
        <v>40.987051323528249</v>
      </c>
      <c r="Q307" s="33">
        <v>68.808671749817393</v>
      </c>
      <c r="R307" s="33">
        <v>58.343624665767855</v>
      </c>
      <c r="S307" s="33">
        <v>56.91343453743</v>
      </c>
      <c r="T307" s="33">
        <v>52.074235309398311</v>
      </c>
      <c r="U307" s="33">
        <v>39.299003594012511</v>
      </c>
      <c r="V307" s="33">
        <v>36.164386670282397</v>
      </c>
      <c r="W307" s="33">
        <v>32.506929593072257</v>
      </c>
      <c r="X307" s="33">
        <v>30.741077528491708</v>
      </c>
      <c r="Y307" s="33">
        <v>21.754407095279678</v>
      </c>
      <c r="DA307" s="60" t="s">
        <v>3325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1667.3166212918563</v>
      </c>
      <c r="D309" s="117">
        <f t="shared" si="136"/>
        <v>1626.8304520212014</v>
      </c>
      <c r="E309" s="117">
        <f t="shared" si="136"/>
        <v>1723.6500012972147</v>
      </c>
      <c r="F309" s="117">
        <f t="shared" si="136"/>
        <v>1670.9343358618091</v>
      </c>
      <c r="G309" s="117">
        <f t="shared" si="136"/>
        <v>1390.5855110264288</v>
      </c>
      <c r="H309" s="117">
        <f t="shared" si="136"/>
        <v>1457.2846310318855</v>
      </c>
      <c r="I309" s="117">
        <f t="shared" si="136"/>
        <v>1193.5869210604337</v>
      </c>
      <c r="J309" s="117">
        <f t="shared" si="136"/>
        <v>1650.7155942447162</v>
      </c>
      <c r="K309" s="117">
        <f t="shared" si="136"/>
        <v>1454.0582741608382</v>
      </c>
      <c r="L309" s="117">
        <f t="shared" si="136"/>
        <v>1631.6496935583325</v>
      </c>
      <c r="M309" s="117">
        <f t="shared" si="136"/>
        <v>1280.1463370862889</v>
      </c>
      <c r="N309" s="117">
        <f t="shared" si="136"/>
        <v>1491.609224916358</v>
      </c>
      <c r="O309" s="117">
        <f t="shared" si="136"/>
        <v>1325.2229155059049</v>
      </c>
      <c r="P309" s="117">
        <f t="shared" si="136"/>
        <v>1206.8463652022128</v>
      </c>
      <c r="Q309" s="117">
        <f t="shared" si="136"/>
        <v>1705.6539891952675</v>
      </c>
      <c r="R309" s="117">
        <f t="shared" ref="R309:V309" si="137">R310+R313+R315+R324</f>
        <v>1632.2829839674541</v>
      </c>
      <c r="S309" s="117">
        <f t="shared" si="137"/>
        <v>1408.4359681210872</v>
      </c>
      <c r="T309" s="117">
        <f t="shared" si="137"/>
        <v>1352.3287888470263</v>
      </c>
      <c r="U309" s="117">
        <f t="shared" si="137"/>
        <v>1230.9315945912656</v>
      </c>
      <c r="V309" s="117">
        <f t="shared" si="137"/>
        <v>1101.3262979574831</v>
      </c>
      <c r="W309" s="117">
        <f t="shared" ref="W309:Y309" si="138">W310+W313+W315+W324</f>
        <v>893.46707676414917</v>
      </c>
      <c r="X309" s="117">
        <f t="shared" si="138"/>
        <v>731.15988574220046</v>
      </c>
      <c r="Y309" s="117">
        <f t="shared" si="138"/>
        <v>539.17024497994078</v>
      </c>
      <c r="DA309" s="129" t="s">
        <v>3476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1371.4569298783806</v>
      </c>
      <c r="D310" s="122">
        <f t="shared" si="139"/>
        <v>1311.0048188227261</v>
      </c>
      <c r="E310" s="122">
        <f t="shared" si="139"/>
        <v>1351.7029299991493</v>
      </c>
      <c r="F310" s="122">
        <f t="shared" si="139"/>
        <v>1343.9564505955379</v>
      </c>
      <c r="G310" s="122">
        <f t="shared" si="139"/>
        <v>1111.2260336923005</v>
      </c>
      <c r="H310" s="122">
        <f t="shared" si="139"/>
        <v>1152.880879382928</v>
      </c>
      <c r="I310" s="122">
        <f t="shared" si="139"/>
        <v>923.54048733615696</v>
      </c>
      <c r="J310" s="122">
        <f t="shared" si="139"/>
        <v>1274.0123089728932</v>
      </c>
      <c r="K310" s="122">
        <f t="shared" si="139"/>
        <v>1142.3231137055259</v>
      </c>
      <c r="L310" s="122">
        <f t="shared" si="139"/>
        <v>1302.7594968368101</v>
      </c>
      <c r="M310" s="122">
        <f t="shared" si="139"/>
        <v>1006.6161865349121</v>
      </c>
      <c r="N310" s="122">
        <f t="shared" si="139"/>
        <v>1170.9177723801297</v>
      </c>
      <c r="O310" s="122">
        <f t="shared" si="139"/>
        <v>1064.6975069833777</v>
      </c>
      <c r="P310" s="122">
        <f t="shared" si="139"/>
        <v>932.14645499158689</v>
      </c>
      <c r="Q310" s="122">
        <f t="shared" si="139"/>
        <v>1320.724253488868</v>
      </c>
      <c r="R310" s="122">
        <f t="shared" ref="R310:V310" si="140">SUM(R311:R312)</f>
        <v>1232.2290279729129</v>
      </c>
      <c r="S310" s="122">
        <f t="shared" si="140"/>
        <v>1034.3787957060622</v>
      </c>
      <c r="T310" s="122">
        <f t="shared" si="140"/>
        <v>973.53610317776679</v>
      </c>
      <c r="U310" s="122">
        <f t="shared" si="140"/>
        <v>889.66837961503359</v>
      </c>
      <c r="V310" s="122">
        <f t="shared" si="140"/>
        <v>803.81018654620175</v>
      </c>
      <c r="W310" s="122">
        <f t="shared" ref="W310:Y310" si="141">SUM(W311:W312)</f>
        <v>638.05461259117419</v>
      </c>
      <c r="X310" s="122">
        <f t="shared" si="141"/>
        <v>502.18749443051405</v>
      </c>
      <c r="Y310" s="122">
        <f t="shared" si="141"/>
        <v>359.4144711332022</v>
      </c>
      <c r="DA310" s="130" t="s">
        <v>3477</v>
      </c>
    </row>
    <row r="311" spans="1:105" ht="12" customHeight="1" x14ac:dyDescent="0.25">
      <c r="A311" s="97" t="s">
        <v>213</v>
      </c>
      <c r="B311" s="98"/>
      <c r="C311" s="98">
        <v>1340.0765793449068</v>
      </c>
      <c r="D311" s="98">
        <v>1281.8255085832477</v>
      </c>
      <c r="E311" s="98">
        <v>1322.6285950885765</v>
      </c>
      <c r="F311" s="98">
        <v>1314.7938043700563</v>
      </c>
      <c r="G311" s="98">
        <v>1087.5017454252757</v>
      </c>
      <c r="H311" s="98">
        <v>1129.1506696363583</v>
      </c>
      <c r="I311" s="98">
        <v>904.57322310933034</v>
      </c>
      <c r="J311" s="98">
        <v>1248.2853168711349</v>
      </c>
      <c r="K311" s="98">
        <v>1119.7819268066617</v>
      </c>
      <c r="L311" s="98">
        <v>1277.2688895584463</v>
      </c>
      <c r="M311" s="98">
        <v>987.55418596558229</v>
      </c>
      <c r="N311" s="98">
        <v>1149.0554504704844</v>
      </c>
      <c r="O311" s="98">
        <v>1044.5902891295816</v>
      </c>
      <c r="P311" s="98">
        <v>914.56948934857598</v>
      </c>
      <c r="Q311" s="98">
        <v>1296.2098438902299</v>
      </c>
      <c r="R311" s="98">
        <v>1209.6992050360161</v>
      </c>
      <c r="S311" s="98">
        <v>1015.7982716627063</v>
      </c>
      <c r="T311" s="98">
        <v>956.14997004588952</v>
      </c>
      <c r="U311" s="98">
        <v>873.84433989298907</v>
      </c>
      <c r="V311" s="98">
        <v>789.80044706588887</v>
      </c>
      <c r="W311" s="98">
        <v>626.75572211292877</v>
      </c>
      <c r="X311" s="98">
        <v>492.72642353567227</v>
      </c>
      <c r="Y311" s="98">
        <v>353.05530293038873</v>
      </c>
      <c r="DA311" s="63" t="s">
        <v>3478</v>
      </c>
    </row>
    <row r="312" spans="1:105" ht="12" customHeight="1" x14ac:dyDescent="0.25">
      <c r="A312" s="97" t="s">
        <v>53</v>
      </c>
      <c r="B312" s="98"/>
      <c r="C312" s="98">
        <v>31.380350533473759</v>
      </c>
      <c r="D312" s="98">
        <v>29.179310239478355</v>
      </c>
      <c r="E312" s="98">
        <v>29.074334910572816</v>
      </c>
      <c r="F312" s="98">
        <v>29.162646225481645</v>
      </c>
      <c r="G312" s="98">
        <v>23.724288267024885</v>
      </c>
      <c r="H312" s="98">
        <v>23.73020974656961</v>
      </c>
      <c r="I312" s="98">
        <v>18.967264226826572</v>
      </c>
      <c r="J312" s="98">
        <v>25.726992101758231</v>
      </c>
      <c r="K312" s="98">
        <v>22.541186898864339</v>
      </c>
      <c r="L312" s="98">
        <v>25.490607278363818</v>
      </c>
      <c r="M312" s="98">
        <v>19.062000569329779</v>
      </c>
      <c r="N312" s="98">
        <v>21.862321909645388</v>
      </c>
      <c r="O312" s="98">
        <v>20.107217853796001</v>
      </c>
      <c r="P312" s="98">
        <v>17.576965643010954</v>
      </c>
      <c r="Q312" s="98">
        <v>24.514409598638224</v>
      </c>
      <c r="R312" s="98">
        <v>22.529822936896846</v>
      </c>
      <c r="S312" s="98">
        <v>18.580524043355826</v>
      </c>
      <c r="T312" s="98">
        <v>17.386133131877308</v>
      </c>
      <c r="U312" s="98">
        <v>15.824039722044473</v>
      </c>
      <c r="V312" s="98">
        <v>14.009739480312822</v>
      </c>
      <c r="W312" s="98">
        <v>11.298890478245392</v>
      </c>
      <c r="X312" s="98">
        <v>9.4610708948418019</v>
      </c>
      <c r="Y312" s="98">
        <v>6.3591682028134588</v>
      </c>
      <c r="DA312" s="63" t="s">
        <v>3479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9.9942479680690131</v>
      </c>
      <c r="D313" s="122">
        <f t="shared" si="142"/>
        <v>15.457393250257471</v>
      </c>
      <c r="E313" s="122">
        <f t="shared" si="142"/>
        <v>56.571974019913092</v>
      </c>
      <c r="F313" s="122">
        <f t="shared" si="142"/>
        <v>20.191366252189354</v>
      </c>
      <c r="G313" s="122">
        <f t="shared" si="142"/>
        <v>19.374838129327379</v>
      </c>
      <c r="H313" s="122">
        <f t="shared" si="142"/>
        <v>22.890028177222575</v>
      </c>
      <c r="I313" s="122">
        <f t="shared" si="142"/>
        <v>19.867760258717492</v>
      </c>
      <c r="J313" s="122">
        <f t="shared" si="142"/>
        <v>38.905059310384011</v>
      </c>
      <c r="K313" s="122">
        <f t="shared" si="142"/>
        <v>32.013477292589243</v>
      </c>
      <c r="L313" s="122">
        <f t="shared" si="142"/>
        <v>22.68101944016556</v>
      </c>
      <c r="M313" s="122">
        <f t="shared" si="142"/>
        <v>20.67904162773786</v>
      </c>
      <c r="N313" s="122">
        <f t="shared" si="142"/>
        <v>39.729110207930276</v>
      </c>
      <c r="O313" s="122">
        <f t="shared" si="142"/>
        <v>23.60458228297334</v>
      </c>
      <c r="P313" s="122">
        <f t="shared" si="142"/>
        <v>10.509038448181368</v>
      </c>
      <c r="Q313" s="122">
        <f t="shared" si="142"/>
        <v>17.80771432216147</v>
      </c>
      <c r="R313" s="122">
        <f t="shared" si="142"/>
        <v>25.794207800482603</v>
      </c>
      <c r="S313" s="122">
        <f t="shared" si="142"/>
        <v>28.554918627372739</v>
      </c>
      <c r="T313" s="122">
        <f t="shared" si="142"/>
        <v>35.806278173950325</v>
      </c>
      <c r="U313" s="122">
        <f t="shared" si="142"/>
        <v>32.306490450336995</v>
      </c>
      <c r="V313" s="122">
        <f t="shared" si="142"/>
        <v>20.06718512597547</v>
      </c>
      <c r="W313" s="122">
        <f t="shared" si="142"/>
        <v>14.117613020675735</v>
      </c>
      <c r="X313" s="122">
        <f t="shared" si="142"/>
        <v>17.904684805281924</v>
      </c>
      <c r="Y313" s="122">
        <f t="shared" si="142"/>
        <v>13.20324602110159</v>
      </c>
      <c r="DA313" s="130" t="s">
        <v>3480</v>
      </c>
    </row>
    <row r="314" spans="1:105" ht="12" customHeight="1" x14ac:dyDescent="0.25">
      <c r="A314" s="97" t="s">
        <v>53</v>
      </c>
      <c r="B314" s="98"/>
      <c r="C314" s="98">
        <v>9.9942479680690131</v>
      </c>
      <c r="D314" s="98">
        <v>15.457393250257471</v>
      </c>
      <c r="E314" s="98">
        <v>56.571974019913092</v>
      </c>
      <c r="F314" s="98">
        <v>20.191366252189354</v>
      </c>
      <c r="G314" s="98">
        <v>19.374838129327379</v>
      </c>
      <c r="H314" s="98">
        <v>22.890028177222575</v>
      </c>
      <c r="I314" s="98">
        <v>19.867760258717492</v>
      </c>
      <c r="J314" s="98">
        <v>38.905059310384011</v>
      </c>
      <c r="K314" s="98">
        <v>32.013477292589243</v>
      </c>
      <c r="L314" s="98">
        <v>22.68101944016556</v>
      </c>
      <c r="M314" s="98">
        <v>20.67904162773786</v>
      </c>
      <c r="N314" s="98">
        <v>39.729110207930276</v>
      </c>
      <c r="O314" s="98">
        <v>23.60458228297334</v>
      </c>
      <c r="P314" s="98">
        <v>10.509038448181368</v>
      </c>
      <c r="Q314" s="98">
        <v>17.80771432216147</v>
      </c>
      <c r="R314" s="98">
        <v>25.794207800482603</v>
      </c>
      <c r="S314" s="98">
        <v>28.554918627372739</v>
      </c>
      <c r="T314" s="98">
        <v>35.806278173950325</v>
      </c>
      <c r="U314" s="98">
        <v>32.306490450336995</v>
      </c>
      <c r="V314" s="98">
        <v>20.06718512597547</v>
      </c>
      <c r="W314" s="98">
        <v>14.117613020675735</v>
      </c>
      <c r="X314" s="98">
        <v>17.904684805281924</v>
      </c>
      <c r="Y314" s="98">
        <v>13.20324602110159</v>
      </c>
      <c r="DA314" s="63" t="s">
        <v>3481</v>
      </c>
    </row>
    <row r="315" spans="1:105" ht="12" customHeight="1" x14ac:dyDescent="0.25">
      <c r="A315" s="121" t="s">
        <v>55</v>
      </c>
      <c r="B315" s="122"/>
      <c r="C315" s="122">
        <v>197.46373149296028</v>
      </c>
      <c r="D315" s="122">
        <v>207.74354682824136</v>
      </c>
      <c r="E315" s="122">
        <v>217.40668266452781</v>
      </c>
      <c r="F315" s="122">
        <v>210.33269418560653</v>
      </c>
      <c r="G315" s="122">
        <v>179.83467940370642</v>
      </c>
      <c r="H315" s="122">
        <v>191.7710701424501</v>
      </c>
      <c r="I315" s="122">
        <v>174.41924801478555</v>
      </c>
      <c r="J315" s="122">
        <v>234.23114457616683</v>
      </c>
      <c r="K315" s="122">
        <v>197.41501656803129</v>
      </c>
      <c r="L315" s="122">
        <v>216.75625568148416</v>
      </c>
      <c r="M315" s="122">
        <v>178.87901039568814</v>
      </c>
      <c r="N315" s="122">
        <v>203.61285870583103</v>
      </c>
      <c r="O315" s="122">
        <v>171.50424021910217</v>
      </c>
      <c r="P315" s="122">
        <v>190.59599245032487</v>
      </c>
      <c r="Q315" s="122">
        <v>267.17808909658191</v>
      </c>
      <c r="R315" s="122">
        <v>273.88139648051316</v>
      </c>
      <c r="S315" s="122">
        <v>249.6951053549204</v>
      </c>
      <c r="T315" s="122">
        <v>249.95719085489412</v>
      </c>
      <c r="U315" s="122">
        <v>222.64244132056564</v>
      </c>
      <c r="V315" s="122">
        <v>198.20058322725239</v>
      </c>
      <c r="W315" s="122">
        <v>175.17017229856503</v>
      </c>
      <c r="X315" s="122">
        <v>145.57527859093605</v>
      </c>
      <c r="Y315" s="122">
        <v>113.15816760930417</v>
      </c>
      <c r="DA315" s="130" t="s">
        <v>3482</v>
      </c>
    </row>
    <row r="316" spans="1:105" ht="12" customHeight="1" x14ac:dyDescent="0.25">
      <c r="A316" s="97" t="s">
        <v>134</v>
      </c>
      <c r="B316" s="98"/>
      <c r="C316" s="98">
        <v>160.70239783583983</v>
      </c>
      <c r="D316" s="98">
        <v>178.94132664582102</v>
      </c>
      <c r="E316" s="98">
        <v>182.50163455499191</v>
      </c>
      <c r="F316" s="98">
        <v>165.09139999821619</v>
      </c>
      <c r="G316" s="98">
        <v>161.90278166331237</v>
      </c>
      <c r="H316" s="98">
        <v>170.29548207128715</v>
      </c>
      <c r="I316" s="98">
        <v>167.03043724020048</v>
      </c>
      <c r="J316" s="98">
        <v>195.16418950465325</v>
      </c>
      <c r="K316" s="98">
        <v>178.91030241417573</v>
      </c>
      <c r="L316" s="98">
        <v>193.58284030985533</v>
      </c>
      <c r="M316" s="98">
        <v>165.41535131375042</v>
      </c>
      <c r="N316" s="98">
        <v>183.13759069023538</v>
      </c>
      <c r="O316" s="98">
        <v>158.19684596788105</v>
      </c>
      <c r="P316" s="98">
        <v>170.4550586030748</v>
      </c>
      <c r="Q316" s="98">
        <v>236.35621718044519</v>
      </c>
      <c r="R316" s="98">
        <v>243.54914360197589</v>
      </c>
      <c r="S316" s="98">
        <v>225.71776486272944</v>
      </c>
      <c r="T316" s="98">
        <v>210.35051615536034</v>
      </c>
      <c r="U316" s="98">
        <v>196.87404554768327</v>
      </c>
      <c r="V316" s="98">
        <v>167.36544408717717</v>
      </c>
      <c r="W316" s="98">
        <v>159.41640735745565</v>
      </c>
      <c r="X316" s="98">
        <v>126.43618834117659</v>
      </c>
      <c r="Y316" s="98">
        <v>84.737888065873335</v>
      </c>
      <c r="DA316" s="63" t="s">
        <v>3483</v>
      </c>
    </row>
    <row r="317" spans="1:105" ht="12" customHeight="1" x14ac:dyDescent="0.25">
      <c r="A317" s="97" t="s">
        <v>133</v>
      </c>
      <c r="B317" s="98"/>
      <c r="C317" s="98">
        <v>0.73520623683444231</v>
      </c>
      <c r="D317" s="98">
        <v>0.50762921686955986</v>
      </c>
      <c r="E317" s="98">
        <v>1.1542009492113112</v>
      </c>
      <c r="F317" s="98">
        <v>0.43493252477219418</v>
      </c>
      <c r="G317" s="98">
        <v>0.85616144278510886</v>
      </c>
      <c r="H317" s="98">
        <v>0.97556892034950449</v>
      </c>
      <c r="I317" s="98">
        <v>0.88934152311035697</v>
      </c>
      <c r="J317" s="98">
        <v>1.4307332248869058</v>
      </c>
      <c r="K317" s="98">
        <v>1.7130971191391378</v>
      </c>
      <c r="L317" s="98">
        <v>1.4203026005005959</v>
      </c>
      <c r="M317" s="98">
        <v>0.25328745105889333</v>
      </c>
      <c r="N317" s="98">
        <v>1.3123085847625924</v>
      </c>
      <c r="O317" s="98">
        <v>1.1165021355448042</v>
      </c>
      <c r="P317" s="98">
        <v>3.4579497604574323</v>
      </c>
      <c r="Q317" s="98">
        <v>3.011813948341127</v>
      </c>
      <c r="R317" s="98">
        <v>3.2017523492910955</v>
      </c>
      <c r="S317" s="98">
        <v>0.79172155783960874</v>
      </c>
      <c r="T317" s="98">
        <v>3.1734740663993413</v>
      </c>
      <c r="U317" s="98">
        <v>1.8544272140984022</v>
      </c>
      <c r="V317" s="98">
        <v>1.4803890334627965</v>
      </c>
      <c r="W317" s="98">
        <v>3.5884548225455069</v>
      </c>
      <c r="X317" s="98">
        <v>4.2406050436306097</v>
      </c>
      <c r="Y317" s="98">
        <v>1.4195573838434845</v>
      </c>
      <c r="DA317" s="63" t="s">
        <v>3484</v>
      </c>
    </row>
    <row r="318" spans="1:105" ht="12" customHeight="1" x14ac:dyDescent="0.25">
      <c r="A318" s="100" t="s">
        <v>213</v>
      </c>
      <c r="B318" s="101"/>
      <c r="C318" s="101">
        <v>0.31520062975330299</v>
      </c>
      <c r="D318" s="101">
        <v>0.20449482076055772</v>
      </c>
      <c r="E318" s="101">
        <v>0.46889414120369055</v>
      </c>
      <c r="F318" s="101">
        <v>0.18725801004623302</v>
      </c>
      <c r="G318" s="101">
        <v>0.35599426132968676</v>
      </c>
      <c r="H318" s="101">
        <v>0.39514812644567293</v>
      </c>
      <c r="I318" s="101">
        <v>0.36112509026461986</v>
      </c>
      <c r="J318" s="101">
        <v>0.54484610482306073</v>
      </c>
      <c r="K318" s="101">
        <v>0.65796233513791613</v>
      </c>
      <c r="L318" s="101">
        <v>0.44039604719841063</v>
      </c>
      <c r="M318" s="101">
        <v>7.0867979930043207E-2</v>
      </c>
      <c r="N318" s="101">
        <v>0.51092276347950771</v>
      </c>
      <c r="O318" s="101">
        <v>0.42494499914067002</v>
      </c>
      <c r="P318" s="101">
        <v>1.3787831057164917</v>
      </c>
      <c r="Q318" s="101">
        <v>1.1363502007343775</v>
      </c>
      <c r="R318" s="101">
        <v>1.2435943946375283</v>
      </c>
      <c r="S318" s="101">
        <v>0.28018574579644484</v>
      </c>
      <c r="T318" s="101">
        <v>1.2720342353102374</v>
      </c>
      <c r="U318" s="101">
        <v>0.71001359615873172</v>
      </c>
      <c r="V318" s="101">
        <v>0.49654626926077844</v>
      </c>
      <c r="W318" s="101">
        <v>1.3035886877076492</v>
      </c>
      <c r="X318" s="101">
        <v>0.76305410352222414</v>
      </c>
      <c r="Y318" s="101">
        <v>0.42706956439197763</v>
      </c>
      <c r="DA318" s="131" t="s">
        <v>3485</v>
      </c>
    </row>
    <row r="319" spans="1:105" ht="12" customHeight="1" x14ac:dyDescent="0.25">
      <c r="A319" s="103" t="s">
        <v>52</v>
      </c>
      <c r="B319" s="104"/>
      <c r="C319" s="104">
        <v>0.42000560708113932</v>
      </c>
      <c r="D319" s="104">
        <v>0.30313439610900211</v>
      </c>
      <c r="E319" s="104">
        <v>0.68530680800762056</v>
      </c>
      <c r="F319" s="104">
        <v>0.24767451472596114</v>
      </c>
      <c r="G319" s="104">
        <v>0.50016718145542238</v>
      </c>
      <c r="H319" s="104">
        <v>0.58042079390383172</v>
      </c>
      <c r="I319" s="104">
        <v>0.52821643284573716</v>
      </c>
      <c r="J319" s="104">
        <v>0.88588712006384474</v>
      </c>
      <c r="K319" s="104">
        <v>1.0551347840012215</v>
      </c>
      <c r="L319" s="104">
        <v>0.97990655330218546</v>
      </c>
      <c r="M319" s="104">
        <v>0.18241947112885015</v>
      </c>
      <c r="N319" s="104">
        <v>0.80138582128308467</v>
      </c>
      <c r="O319" s="104">
        <v>0.69155713640413385</v>
      </c>
      <c r="P319" s="104">
        <v>2.07916665474094</v>
      </c>
      <c r="Q319" s="104">
        <v>1.8754637476067499</v>
      </c>
      <c r="R319" s="104">
        <v>1.9581579546535675</v>
      </c>
      <c r="S319" s="104">
        <v>0.51153581204316378</v>
      </c>
      <c r="T319" s="104">
        <v>1.9014398310891043</v>
      </c>
      <c r="U319" s="104">
        <v>1.1444136179396709</v>
      </c>
      <c r="V319" s="104">
        <v>0.98384276420201788</v>
      </c>
      <c r="W319" s="104">
        <v>2.2848661348378587</v>
      </c>
      <c r="X319" s="104">
        <v>3.4775509401083857</v>
      </c>
      <c r="Y319" s="104">
        <v>0.99248781945150666</v>
      </c>
      <c r="DA319" s="132" t="s">
        <v>3486</v>
      </c>
    </row>
    <row r="320" spans="1:105" ht="12" customHeight="1" x14ac:dyDescent="0.25">
      <c r="A320" s="106" t="s">
        <v>122</v>
      </c>
      <c r="B320" s="101"/>
      <c r="C320" s="101">
        <v>30.372675934023601</v>
      </c>
      <c r="D320" s="101">
        <v>26.708590677995794</v>
      </c>
      <c r="E320" s="101">
        <v>30.904409504676561</v>
      </c>
      <c r="F320" s="101">
        <v>41.502743584989901</v>
      </c>
      <c r="G320" s="101">
        <v>12.227090671778265</v>
      </c>
      <c r="H320" s="101">
        <v>15.15110102178436</v>
      </c>
      <c r="I320" s="101">
        <v>3.9345484154851382</v>
      </c>
      <c r="J320" s="101">
        <v>21.575227090389305</v>
      </c>
      <c r="K320" s="101">
        <v>4.9243253063090098</v>
      </c>
      <c r="L320" s="101">
        <v>13.033810259344675</v>
      </c>
      <c r="M320" s="101">
        <v>10.233462304678099</v>
      </c>
      <c r="N320" s="101">
        <v>13.828047558008368</v>
      </c>
      <c r="O320" s="101">
        <v>8.9690063296256994</v>
      </c>
      <c r="P320" s="101">
        <v>11.416272256540351</v>
      </c>
      <c r="Q320" s="101">
        <v>19.855622961430338</v>
      </c>
      <c r="R320" s="101">
        <v>17.244743922922574</v>
      </c>
      <c r="S320" s="101">
        <v>13.124880843334214</v>
      </c>
      <c r="T320" s="101">
        <v>18.36914993279796</v>
      </c>
      <c r="U320" s="101">
        <v>13.607644213871191</v>
      </c>
      <c r="V320" s="101">
        <v>14.856909471396268</v>
      </c>
      <c r="W320" s="101">
        <v>7.2738465895306934</v>
      </c>
      <c r="X320" s="101">
        <v>4.8661207089422351</v>
      </c>
      <c r="Y320" s="101">
        <v>12.546058048394343</v>
      </c>
      <c r="DA320" s="131" t="s">
        <v>3487</v>
      </c>
    </row>
    <row r="321" spans="1:105" ht="12" customHeight="1" x14ac:dyDescent="0.25">
      <c r="A321" s="107" t="s">
        <v>121</v>
      </c>
      <c r="B321" s="104"/>
      <c r="C321" s="104">
        <v>5.6534514862624068</v>
      </c>
      <c r="D321" s="104">
        <v>1.5860002875549739</v>
      </c>
      <c r="E321" s="104">
        <v>2.8464376556480082</v>
      </c>
      <c r="F321" s="104">
        <v>3.303618077628212</v>
      </c>
      <c r="G321" s="104">
        <v>4.848645625830649</v>
      </c>
      <c r="H321" s="104">
        <v>5.3489181290290242</v>
      </c>
      <c r="I321" s="104">
        <v>2.5649208359895872</v>
      </c>
      <c r="J321" s="104">
        <v>16.06099475623741</v>
      </c>
      <c r="K321" s="104">
        <v>11.867291728407414</v>
      </c>
      <c r="L321" s="104">
        <v>8.71930251178361</v>
      </c>
      <c r="M321" s="104">
        <v>2.976909326200778</v>
      </c>
      <c r="N321" s="104">
        <v>5.3349118728246907</v>
      </c>
      <c r="O321" s="104">
        <v>3.2218857860506436</v>
      </c>
      <c r="P321" s="104">
        <v>5.2667118302522766</v>
      </c>
      <c r="Q321" s="104">
        <v>7.9544350063652978</v>
      </c>
      <c r="R321" s="104">
        <v>9.8857566063236888</v>
      </c>
      <c r="S321" s="104">
        <v>10.060738091017102</v>
      </c>
      <c r="T321" s="104">
        <v>18.064050700336431</v>
      </c>
      <c r="U321" s="104">
        <v>10.306324344912833</v>
      </c>
      <c r="V321" s="104">
        <v>14.497840635216217</v>
      </c>
      <c r="W321" s="104">
        <v>4.8914635290331594</v>
      </c>
      <c r="X321" s="104">
        <v>10.032364497186617</v>
      </c>
      <c r="Y321" s="104">
        <v>14.454664111192985</v>
      </c>
      <c r="DA321" s="132" t="s">
        <v>3488</v>
      </c>
    </row>
    <row r="322" spans="1:105" ht="12" customHeight="1" x14ac:dyDescent="0.25">
      <c r="A322" s="108" t="s">
        <v>53</v>
      </c>
      <c r="B322" s="98"/>
      <c r="C322" s="98">
        <v>2.1545112948820493</v>
      </c>
      <c r="D322" s="98">
        <v>0.51432104052368788</v>
      </c>
      <c r="E322" s="98">
        <v>0.75656950877915063</v>
      </c>
      <c r="F322" s="98">
        <v>0.92802455656679772</v>
      </c>
      <c r="G322" s="98">
        <v>1.8270427230078765</v>
      </c>
      <c r="H322" s="98">
        <v>1.7465181474702163</v>
      </c>
      <c r="I322" s="98">
        <v>0.74108530922697557</v>
      </c>
      <c r="J322" s="98">
        <v>5.5671682684704669</v>
      </c>
      <c r="K322" s="98">
        <v>4.7897344219103646</v>
      </c>
      <c r="L322" s="98">
        <v>3.4262494139183279</v>
      </c>
      <c r="M322" s="98">
        <v>0.78770139759520441</v>
      </c>
      <c r="N322" s="98">
        <v>1.7836738684343778</v>
      </c>
      <c r="O322" s="98">
        <v>0.8588675971332469</v>
      </c>
      <c r="P322" s="98">
        <v>1.3687797188496029</v>
      </c>
      <c r="Q322" s="98">
        <v>1.9540507129495379</v>
      </c>
      <c r="R322" s="98">
        <v>2.9050827373930188</v>
      </c>
      <c r="S322" s="98">
        <v>3.2839561657038314</v>
      </c>
      <c r="T322" s="98">
        <v>5.7975742999866506</v>
      </c>
      <c r="U322" s="98">
        <v>3.2744557574925452</v>
      </c>
      <c r="V322" s="98">
        <v>4.6641133705269668</v>
      </c>
      <c r="W322" s="98">
        <v>1.3769689431379679</v>
      </c>
      <c r="X322" s="98">
        <v>2.9023398836855443</v>
      </c>
      <c r="Y322" s="98">
        <v>3.9862882737808478</v>
      </c>
      <c r="DA322" s="63" t="s">
        <v>3489</v>
      </c>
    </row>
    <row r="323" spans="1:105" ht="12" customHeight="1" x14ac:dyDescent="0.25">
      <c r="A323" s="108" t="s">
        <v>52</v>
      </c>
      <c r="B323" s="98"/>
      <c r="C323" s="98">
        <v>3.4989401913803597</v>
      </c>
      <c r="D323" s="98">
        <v>1.0716792470312861</v>
      </c>
      <c r="E323" s="98">
        <v>2.0898681468688571</v>
      </c>
      <c r="F323" s="98">
        <v>2.375593521061413</v>
      </c>
      <c r="G323" s="98">
        <v>3.0216029028227718</v>
      </c>
      <c r="H323" s="98">
        <v>3.6023999815588068</v>
      </c>
      <c r="I323" s="98">
        <v>1.8238355267626114</v>
      </c>
      <c r="J323" s="98">
        <v>10.493826487766942</v>
      </c>
      <c r="K323" s="98">
        <v>7.0775573064970523</v>
      </c>
      <c r="L323" s="98">
        <v>5.2930530978652861</v>
      </c>
      <c r="M323" s="98">
        <v>2.1892079286055734</v>
      </c>
      <c r="N323" s="98">
        <v>3.5512380043903127</v>
      </c>
      <c r="O323" s="98">
        <v>2.3630181889173976</v>
      </c>
      <c r="P323" s="98">
        <v>3.8979321114026724</v>
      </c>
      <c r="Q323" s="98">
        <v>6.0003842934157596</v>
      </c>
      <c r="R323" s="98">
        <v>6.9806738689306735</v>
      </c>
      <c r="S323" s="98">
        <v>6.7767819253132711</v>
      </c>
      <c r="T323" s="98">
        <v>12.266476400349775</v>
      </c>
      <c r="U323" s="98">
        <v>7.0318685874202878</v>
      </c>
      <c r="V323" s="98">
        <v>9.8337272646892497</v>
      </c>
      <c r="W323" s="98">
        <v>3.514494585895191</v>
      </c>
      <c r="X323" s="98">
        <v>7.1300246135010727</v>
      </c>
      <c r="Y323" s="98">
        <v>10.468375837412138</v>
      </c>
      <c r="DA323" s="63" t="s">
        <v>3490</v>
      </c>
    </row>
    <row r="324" spans="1:105" ht="12" customHeight="1" x14ac:dyDescent="0.25">
      <c r="A324" s="121" t="s">
        <v>54</v>
      </c>
      <c r="B324" s="122"/>
      <c r="C324" s="122">
        <v>88.401711952446377</v>
      </c>
      <c r="D324" s="122">
        <v>92.624693119976655</v>
      </c>
      <c r="E324" s="122">
        <v>97.968414613624333</v>
      </c>
      <c r="F324" s="122">
        <v>96.453824828475405</v>
      </c>
      <c r="G324" s="122">
        <v>80.149959801094624</v>
      </c>
      <c r="H324" s="122">
        <v>89.742653329284749</v>
      </c>
      <c r="I324" s="122">
        <v>75.75942545077379</v>
      </c>
      <c r="J324" s="122">
        <v>103.567081385272</v>
      </c>
      <c r="K324" s="122">
        <v>82.30666659469189</v>
      </c>
      <c r="L324" s="122">
        <v>89.452921599872681</v>
      </c>
      <c r="M324" s="122">
        <v>73.972098527950976</v>
      </c>
      <c r="N324" s="122">
        <v>77.349483622466906</v>
      </c>
      <c r="O324" s="122">
        <v>65.416586020451547</v>
      </c>
      <c r="P324" s="122">
        <v>73.594879312119815</v>
      </c>
      <c r="Q324" s="122">
        <v>99.94393228765594</v>
      </c>
      <c r="R324" s="122">
        <v>100.37835171354551</v>
      </c>
      <c r="S324" s="122">
        <v>95.807148432731907</v>
      </c>
      <c r="T324" s="122">
        <v>93.0292166404151</v>
      </c>
      <c r="U324" s="122">
        <v>86.31428320532936</v>
      </c>
      <c r="V324" s="122">
        <v>79.248343058053564</v>
      </c>
      <c r="W324" s="122">
        <v>66.124678853734181</v>
      </c>
      <c r="X324" s="122">
        <v>65.492427915468525</v>
      </c>
      <c r="Y324" s="122">
        <v>53.394360216332835</v>
      </c>
      <c r="DA324" s="130" t="s">
        <v>3491</v>
      </c>
    </row>
    <row r="325" spans="1:105" ht="12" customHeight="1" x14ac:dyDescent="0.25">
      <c r="A325" s="97" t="s">
        <v>175</v>
      </c>
      <c r="B325" s="98"/>
      <c r="C325" s="98">
        <v>48.312064022863375</v>
      </c>
      <c r="D325" s="98">
        <v>52.602190762254921</v>
      </c>
      <c r="E325" s="98">
        <v>51.742644142952216</v>
      </c>
      <c r="F325" s="98">
        <v>51.780624360854546</v>
      </c>
      <c r="G325" s="98">
        <v>46.172404021374355</v>
      </c>
      <c r="H325" s="98">
        <v>48.513201598984971</v>
      </c>
      <c r="I325" s="98">
        <v>39.887755404590209</v>
      </c>
      <c r="J325" s="98">
        <v>54.272337721925204</v>
      </c>
      <c r="K325" s="98">
        <v>51.364100354864057</v>
      </c>
      <c r="L325" s="98">
        <v>48.341390266979836</v>
      </c>
      <c r="M325" s="98">
        <v>51.277901744637369</v>
      </c>
      <c r="N325" s="98">
        <v>46.664421165170275</v>
      </c>
      <c r="O325" s="98">
        <v>41.096532217456264</v>
      </c>
      <c r="P325" s="98">
        <v>40.816974395405232</v>
      </c>
      <c r="Q325" s="98">
        <v>44.182037061423252</v>
      </c>
      <c r="R325" s="98">
        <v>52.518019664466522</v>
      </c>
      <c r="S325" s="98">
        <v>48.326116860720909</v>
      </c>
      <c r="T325" s="98">
        <v>48.802927533097801</v>
      </c>
      <c r="U325" s="98">
        <v>52.350910356647667</v>
      </c>
      <c r="V325" s="98">
        <v>47.515608530365391</v>
      </c>
      <c r="W325" s="98">
        <v>37.31657517946492</v>
      </c>
      <c r="X325" s="98">
        <v>38.004671990408326</v>
      </c>
      <c r="Y325" s="98">
        <v>33.826345886199036</v>
      </c>
      <c r="DA325" s="63" t="s">
        <v>3492</v>
      </c>
    </row>
    <row r="326" spans="1:105" ht="12" customHeight="1" x14ac:dyDescent="0.25">
      <c r="A326" s="109" t="s">
        <v>120</v>
      </c>
      <c r="B326" s="33"/>
      <c r="C326" s="33">
        <v>40.08964792958303</v>
      </c>
      <c r="D326" s="33">
        <v>40.02250235772172</v>
      </c>
      <c r="E326" s="33">
        <v>46.225770470672124</v>
      </c>
      <c r="F326" s="33">
        <v>44.67320046762088</v>
      </c>
      <c r="G326" s="33">
        <v>33.977555779720277</v>
      </c>
      <c r="H326" s="33">
        <v>41.229451730299751</v>
      </c>
      <c r="I326" s="33">
        <v>35.871670046183596</v>
      </c>
      <c r="J326" s="33">
        <v>49.294743663346821</v>
      </c>
      <c r="K326" s="33">
        <v>30.942566239827812</v>
      </c>
      <c r="L326" s="33">
        <v>41.111531332892838</v>
      </c>
      <c r="M326" s="33">
        <v>22.694196783313611</v>
      </c>
      <c r="N326" s="33">
        <v>30.68506245729661</v>
      </c>
      <c r="O326" s="33">
        <v>24.320053802995265</v>
      </c>
      <c r="P326" s="33">
        <v>32.777904916714611</v>
      </c>
      <c r="Q326" s="33">
        <v>55.761895226232703</v>
      </c>
      <c r="R326" s="33">
        <v>47.860332049078991</v>
      </c>
      <c r="S326" s="33">
        <v>47.481031572010949</v>
      </c>
      <c r="T326" s="33">
        <v>44.226289107317307</v>
      </c>
      <c r="U326" s="33">
        <v>33.963372848681672</v>
      </c>
      <c r="V326" s="33">
        <v>31.732734527688162</v>
      </c>
      <c r="W326" s="33">
        <v>28.80810367426928</v>
      </c>
      <c r="X326" s="33">
        <v>27.487755925060203</v>
      </c>
      <c r="Y326" s="33">
        <v>19.568014330133792</v>
      </c>
      <c r="DA326" s="60" t="s">
        <v>3493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0.59161756841103175</v>
      </c>
      <c r="D328" s="119">
        <f t="shared" si="143"/>
        <v>0.59504839233326778</v>
      </c>
      <c r="E328" s="119">
        <f t="shared" si="143"/>
        <v>0.60815548537990116</v>
      </c>
      <c r="F328" s="119">
        <f t="shared" si="143"/>
        <v>0.60232697634219867</v>
      </c>
      <c r="G328" s="119">
        <f t="shared" si="143"/>
        <v>0.60885853243950128</v>
      </c>
      <c r="H328" s="119">
        <f t="shared" si="143"/>
        <v>0.61692064561814131</v>
      </c>
      <c r="I328" s="119">
        <f t="shared" si="143"/>
        <v>0.62430998961170214</v>
      </c>
      <c r="J328" s="119">
        <f t="shared" si="143"/>
        <v>0.63351002102080489</v>
      </c>
      <c r="K328" s="119">
        <f t="shared" si="143"/>
        <v>0.63684179000035013</v>
      </c>
      <c r="L328" s="119">
        <f t="shared" si="143"/>
        <v>0.64444965648650565</v>
      </c>
      <c r="M328" s="119">
        <f t="shared" si="143"/>
        <v>0.64901075380137574</v>
      </c>
      <c r="N328" s="119">
        <f t="shared" si="143"/>
        <v>0.68357692338904097</v>
      </c>
      <c r="O328" s="119">
        <f t="shared" si="143"/>
        <v>0.70668936760122447</v>
      </c>
      <c r="P328" s="119">
        <f t="shared" si="143"/>
        <v>0.74228406766760813</v>
      </c>
      <c r="Q328" s="119">
        <f t="shared" si="143"/>
        <v>0.78083890013156887</v>
      </c>
      <c r="R328" s="119">
        <f t="shared" ref="R328:V328" si="144">IF(R309=0,"",R309/R290)</f>
        <v>0.79371388919093044</v>
      </c>
      <c r="S328" s="119">
        <f t="shared" si="144"/>
        <v>0.80698447775443749</v>
      </c>
      <c r="T328" s="119">
        <f t="shared" si="144"/>
        <v>0.82119011522518226</v>
      </c>
      <c r="U328" s="119">
        <f t="shared" si="144"/>
        <v>0.8255265971073561</v>
      </c>
      <c r="V328" s="119">
        <f t="shared" si="144"/>
        <v>0.83022884716849032</v>
      </c>
      <c r="W328" s="119">
        <f t="shared" ref="W328:Y328" si="145">IF(W309=0,"",W309/W290)</f>
        <v>0.83285301731854589</v>
      </c>
      <c r="X328" s="119">
        <f t="shared" si="145"/>
        <v>0.84028379544876208</v>
      </c>
      <c r="Y328" s="119">
        <f t="shared" si="145"/>
        <v>0.83709803794598592</v>
      </c>
      <c r="DA328" s="129" t="s">
        <v>3644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0.57837040853994526</v>
      </c>
      <c r="D329" s="124">
        <f t="shared" si="146"/>
        <v>0.57978462819298127</v>
      </c>
      <c r="E329" s="124">
        <f t="shared" si="146"/>
        <v>0.58118379400329034</v>
      </c>
      <c r="F329" s="124">
        <f t="shared" si="146"/>
        <v>0.58475113074912521</v>
      </c>
      <c r="G329" s="124">
        <f t="shared" si="146"/>
        <v>0.59107691986318878</v>
      </c>
      <c r="H329" s="124">
        <f t="shared" si="146"/>
        <v>0.59736920061264098</v>
      </c>
      <c r="I329" s="124">
        <f t="shared" si="146"/>
        <v>0.60342479822713913</v>
      </c>
      <c r="J329" s="124">
        <f t="shared" si="146"/>
        <v>0.60769126619408242</v>
      </c>
      <c r="K329" s="124">
        <f t="shared" si="146"/>
        <v>0.61453183169731962</v>
      </c>
      <c r="L329" s="124">
        <f t="shared" si="146"/>
        <v>0.6266098578293795</v>
      </c>
      <c r="M329" s="124">
        <f t="shared" si="146"/>
        <v>0.63154072818227891</v>
      </c>
      <c r="N329" s="124">
        <f t="shared" si="146"/>
        <v>0.66113256510607832</v>
      </c>
      <c r="O329" s="124">
        <f t="shared" si="146"/>
        <v>0.69236248990284099</v>
      </c>
      <c r="P329" s="124">
        <f t="shared" si="146"/>
        <v>0.73508001313734217</v>
      </c>
      <c r="Q329" s="124">
        <f t="shared" si="146"/>
        <v>0.77378658173269221</v>
      </c>
      <c r="R329" s="124">
        <f t="shared" ref="R329:V329" si="147">IF(R310=0,"",R310/R291)</f>
        <v>0.78471271036030121</v>
      </c>
      <c r="S329" s="124">
        <f t="shared" si="147"/>
        <v>0.79477357014324423</v>
      </c>
      <c r="T329" s="124">
        <f t="shared" si="147"/>
        <v>0.80475366152369654</v>
      </c>
      <c r="U329" s="124">
        <f t="shared" si="147"/>
        <v>0.81241419144520743</v>
      </c>
      <c r="V329" s="124">
        <f t="shared" si="147"/>
        <v>0.82262663757215904</v>
      </c>
      <c r="W329" s="124">
        <f t="shared" ref="W329:Y329" si="148">IF(W310=0,"",W310/W291)</f>
        <v>0.82379907528276919</v>
      </c>
      <c r="X329" s="124">
        <f t="shared" si="148"/>
        <v>0.82718554118300458</v>
      </c>
      <c r="Y329" s="124">
        <f t="shared" si="148"/>
        <v>0.82727689557535378</v>
      </c>
      <c r="DA329" s="130" t="s">
        <v>3645</v>
      </c>
    </row>
    <row r="330" spans="1:105" ht="12" customHeight="1" x14ac:dyDescent="0.25">
      <c r="A330" s="97" t="s">
        <v>213</v>
      </c>
      <c r="B330" s="111"/>
      <c r="C330" s="111">
        <f t="shared" ref="C330:Q330" si="149">IF(C311=0,"",C311/C292)</f>
        <v>0.57271585315867801</v>
      </c>
      <c r="D330" s="111">
        <f t="shared" si="149"/>
        <v>0.57429111534756772</v>
      </c>
      <c r="E330" s="111">
        <f t="shared" si="149"/>
        <v>0.57588192725276421</v>
      </c>
      <c r="F330" s="111">
        <f t="shared" si="149"/>
        <v>0.57941450068046785</v>
      </c>
      <c r="G330" s="111">
        <f t="shared" si="149"/>
        <v>0.58585065073901343</v>
      </c>
      <c r="H330" s="111">
        <f t="shared" si="149"/>
        <v>0.5923568654888749</v>
      </c>
      <c r="I330" s="111">
        <f t="shared" si="149"/>
        <v>0.59844842154764422</v>
      </c>
      <c r="J330" s="111">
        <f t="shared" si="149"/>
        <v>0.60281722961053197</v>
      </c>
      <c r="K330" s="111">
        <f t="shared" si="149"/>
        <v>0.60980010836074239</v>
      </c>
      <c r="L330" s="111">
        <f t="shared" si="149"/>
        <v>0.62197502958038864</v>
      </c>
      <c r="M330" s="111">
        <f t="shared" si="149"/>
        <v>0.62708087472373497</v>
      </c>
      <c r="N330" s="111">
        <f t="shared" si="149"/>
        <v>0.65689728052877339</v>
      </c>
      <c r="O330" s="111">
        <f t="shared" si="149"/>
        <v>0.68828667317348158</v>
      </c>
      <c r="P330" s="111">
        <f t="shared" si="149"/>
        <v>0.73135634513090653</v>
      </c>
      <c r="Q330" s="111">
        <f t="shared" si="149"/>
        <v>0.7704902445481554</v>
      </c>
      <c r="R330" s="111">
        <f t="shared" ref="R330:V330" si="150">IF(R311=0,"",R311/R292)</f>
        <v>0.78157890799216689</v>
      </c>
      <c r="S330" s="111">
        <f t="shared" si="150"/>
        <v>0.79180122015159771</v>
      </c>
      <c r="T330" s="111">
        <f t="shared" si="150"/>
        <v>0.80190668610250304</v>
      </c>
      <c r="U330" s="111">
        <f t="shared" si="150"/>
        <v>0.80966384114874779</v>
      </c>
      <c r="V330" s="111">
        <f t="shared" si="150"/>
        <v>0.82004651954717045</v>
      </c>
      <c r="W330" s="111">
        <f t="shared" ref="W330:Y330" si="151">IF(W311=0,"",W311/W292)</f>
        <v>0.82119058252762278</v>
      </c>
      <c r="X330" s="111">
        <f t="shared" si="151"/>
        <v>0.82444977659173901</v>
      </c>
      <c r="Y330" s="111">
        <f t="shared" si="151"/>
        <v>0.82471117187290321</v>
      </c>
      <c r="DA330" s="63" t="s">
        <v>3646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3647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2.2654127904980501</v>
      </c>
      <c r="D332" s="124">
        <f t="shared" si="155"/>
        <v>2.36482071427193</v>
      </c>
      <c r="E332" s="124">
        <f t="shared" si="155"/>
        <v>2.4859865895562692</v>
      </c>
      <c r="F332" s="124">
        <f t="shared" si="155"/>
        <v>2.5790279332434825</v>
      </c>
      <c r="G332" s="124">
        <f t="shared" si="155"/>
        <v>2.6802138960406667</v>
      </c>
      <c r="H332" s="124">
        <f t="shared" si="155"/>
        <v>2.8369445988424222</v>
      </c>
      <c r="I332" s="124">
        <f t="shared" si="155"/>
        <v>2.8968508064872185</v>
      </c>
      <c r="J332" s="124">
        <f t="shared" si="155"/>
        <v>3.0172441124525466</v>
      </c>
      <c r="K332" s="124">
        <f t="shared" si="155"/>
        <v>3.1248177380963456</v>
      </c>
      <c r="L332" s="124">
        <f t="shared" si="155"/>
        <v>3.2415191744417351</v>
      </c>
      <c r="M332" s="124">
        <f t="shared" si="155"/>
        <v>3.4126702331652767</v>
      </c>
      <c r="N332" s="124">
        <f t="shared" si="155"/>
        <v>3.5153919210455888</v>
      </c>
      <c r="O332" s="124">
        <f t="shared" si="155"/>
        <v>3.7410977537574106</v>
      </c>
      <c r="P332" s="124">
        <f t="shared" si="155"/>
        <v>3.9420299816421838</v>
      </c>
      <c r="Q332" s="124">
        <f t="shared" si="155"/>
        <v>3.9498106296915982</v>
      </c>
      <c r="R332" s="124">
        <f t="shared" ref="R332:V332" si="156">IF(R313=0,"",R313/R294)</f>
        <v>4.0118640418958025</v>
      </c>
      <c r="S332" s="124">
        <f t="shared" si="156"/>
        <v>3.9527880403015363</v>
      </c>
      <c r="T332" s="124">
        <f t="shared" si="156"/>
        <v>3.9461537844396886</v>
      </c>
      <c r="U332" s="124">
        <f t="shared" si="156"/>
        <v>3.98787598419587</v>
      </c>
      <c r="V332" s="124">
        <f t="shared" si="156"/>
        <v>4.0406848162815372</v>
      </c>
      <c r="W332" s="124">
        <f t="shared" ref="W332:Y332" si="157">IF(W313=0,"",W313/W294)</f>
        <v>4.0442935237336517</v>
      </c>
      <c r="X332" s="124">
        <f t="shared" si="157"/>
        <v>4.1396341954589282</v>
      </c>
      <c r="Y332" s="124">
        <f t="shared" si="157"/>
        <v>4.2708769335121222</v>
      </c>
      <c r="DA332" s="130" t="s">
        <v>3648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2.2654127904980501</v>
      </c>
      <c r="D333" s="111">
        <f t="shared" si="158"/>
        <v>2.36482071427193</v>
      </c>
      <c r="E333" s="111">
        <f t="shared" si="158"/>
        <v>2.4859865895562692</v>
      </c>
      <c r="F333" s="111">
        <f t="shared" si="158"/>
        <v>2.5790279332434825</v>
      </c>
      <c r="G333" s="111">
        <f t="shared" si="158"/>
        <v>2.6802138960406667</v>
      </c>
      <c r="H333" s="111">
        <f t="shared" si="158"/>
        <v>2.8369445988424222</v>
      </c>
      <c r="I333" s="111">
        <f t="shared" si="158"/>
        <v>2.8968508064872185</v>
      </c>
      <c r="J333" s="111">
        <f t="shared" si="158"/>
        <v>3.0172441124525466</v>
      </c>
      <c r="K333" s="111">
        <f t="shared" si="158"/>
        <v>3.1248177380963456</v>
      </c>
      <c r="L333" s="111">
        <f t="shared" si="158"/>
        <v>3.2415191744417351</v>
      </c>
      <c r="M333" s="111">
        <f t="shared" si="158"/>
        <v>3.4126702331652767</v>
      </c>
      <c r="N333" s="111">
        <f t="shared" si="158"/>
        <v>3.5153919210455888</v>
      </c>
      <c r="O333" s="111">
        <f t="shared" si="158"/>
        <v>3.7410977537574106</v>
      </c>
      <c r="P333" s="111">
        <f t="shared" si="158"/>
        <v>3.9420299816421838</v>
      </c>
      <c r="Q333" s="111">
        <f t="shared" si="158"/>
        <v>3.9498106296915982</v>
      </c>
      <c r="R333" s="111">
        <f t="shared" ref="R333:V333" si="159">IF(R314=0,"",R314/R295)</f>
        <v>4.0118640418958025</v>
      </c>
      <c r="S333" s="111">
        <f t="shared" si="159"/>
        <v>3.9527880403015363</v>
      </c>
      <c r="T333" s="111">
        <f t="shared" si="159"/>
        <v>3.9461537844396886</v>
      </c>
      <c r="U333" s="111">
        <f t="shared" si="159"/>
        <v>3.98787598419587</v>
      </c>
      <c r="V333" s="111">
        <f t="shared" si="159"/>
        <v>4.0406848162815372</v>
      </c>
      <c r="W333" s="111">
        <f t="shared" ref="W333:Y333" si="160">IF(W314=0,"",W314/W295)</f>
        <v>4.0442935237336517</v>
      </c>
      <c r="X333" s="111">
        <f t="shared" si="160"/>
        <v>4.1396341954589282</v>
      </c>
      <c r="Y333" s="111">
        <f t="shared" si="160"/>
        <v>4.2708769335121222</v>
      </c>
      <c r="DA333" s="63" t="s">
        <v>3649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0.6356776046553595</v>
      </c>
      <c r="D334" s="124">
        <f t="shared" si="161"/>
        <v>0.63545964816433353</v>
      </c>
      <c r="E334" s="124">
        <f t="shared" si="161"/>
        <v>0.64004541844666174</v>
      </c>
      <c r="F334" s="124">
        <f t="shared" si="161"/>
        <v>0.64795816753001434</v>
      </c>
      <c r="G334" s="124">
        <f t="shared" si="161"/>
        <v>0.65023949501910094</v>
      </c>
      <c r="H334" s="124">
        <f t="shared" si="161"/>
        <v>0.66030817435704647</v>
      </c>
      <c r="I334" s="124">
        <f t="shared" si="161"/>
        <v>0.66550989950528661</v>
      </c>
      <c r="J334" s="124">
        <f t="shared" si="161"/>
        <v>0.68193378804791693</v>
      </c>
      <c r="K334" s="124">
        <f t="shared" si="161"/>
        <v>0.68036601104578698</v>
      </c>
      <c r="L334" s="124">
        <f t="shared" si="161"/>
        <v>0.69125657337618152</v>
      </c>
      <c r="M334" s="124">
        <f t="shared" si="161"/>
        <v>0.6887812949761325</v>
      </c>
      <c r="N334" s="124">
        <f t="shared" si="161"/>
        <v>0.71623062896861867</v>
      </c>
      <c r="O334" s="124">
        <f t="shared" si="161"/>
        <v>0.73553195822115269</v>
      </c>
      <c r="P334" s="124">
        <f t="shared" si="161"/>
        <v>0.77176933908265999</v>
      </c>
      <c r="Q334" s="124">
        <f t="shared" si="161"/>
        <v>0.80700092222994491</v>
      </c>
      <c r="R334" s="124">
        <f t="shared" ref="R334:V334" si="162">IF(R315=0,"",R315/R296)</f>
        <v>0.81741766043602748</v>
      </c>
      <c r="S334" s="124">
        <f t="shared" si="162"/>
        <v>0.83016205548793709</v>
      </c>
      <c r="T334" s="124">
        <f t="shared" si="162"/>
        <v>0.84207253305032825</v>
      </c>
      <c r="U334" s="124">
        <f t="shared" si="162"/>
        <v>0.84192186333315522</v>
      </c>
      <c r="V334" s="124">
        <f t="shared" si="162"/>
        <v>0.853762394684218</v>
      </c>
      <c r="W334" s="124">
        <f t="shared" ref="W334:Y334" si="163">IF(W315=0,"",W315/W296)</f>
        <v>0.86478263095175389</v>
      </c>
      <c r="X334" s="124">
        <f t="shared" si="163"/>
        <v>0.86924358135777102</v>
      </c>
      <c r="Y334" s="124">
        <f t="shared" si="163"/>
        <v>0.86483394541997627</v>
      </c>
      <c r="DA334" s="130" t="s">
        <v>3650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0.62214691697662827</v>
      </c>
      <c r="D335" s="111">
        <f t="shared" si="164"/>
        <v>0.63309289309858408</v>
      </c>
      <c r="E335" s="111">
        <f t="shared" si="164"/>
        <v>0.63620463714135544</v>
      </c>
      <c r="F335" s="111">
        <f t="shared" si="164"/>
        <v>0.64316969170185678</v>
      </c>
      <c r="G335" s="111">
        <f t="shared" si="164"/>
        <v>0.64338424125751259</v>
      </c>
      <c r="H335" s="111">
        <f t="shared" si="164"/>
        <v>0.65416855338162871</v>
      </c>
      <c r="I335" s="111">
        <f t="shared" si="164"/>
        <v>0.66305730682954167</v>
      </c>
      <c r="J335" s="111">
        <f t="shared" si="164"/>
        <v>0.66511074299420037</v>
      </c>
      <c r="K335" s="111">
        <f t="shared" si="164"/>
        <v>0.66791193370732549</v>
      </c>
      <c r="L335" s="111">
        <f t="shared" si="164"/>
        <v>0.6808001958196348</v>
      </c>
      <c r="M335" s="111">
        <f t="shared" si="164"/>
        <v>0.68665183451154854</v>
      </c>
      <c r="N335" s="111">
        <f t="shared" si="164"/>
        <v>0.71117423936358692</v>
      </c>
      <c r="O335" s="111">
        <f t="shared" si="164"/>
        <v>0.73295559336096716</v>
      </c>
      <c r="P335" s="111">
        <f t="shared" si="164"/>
        <v>0.76960649538311721</v>
      </c>
      <c r="Q335" s="111">
        <f t="shared" si="164"/>
        <v>0.81012637770201523</v>
      </c>
      <c r="R335" s="111">
        <f t="shared" ref="R335:V335" si="165">IF(R316=0,"",R316/R297)</f>
        <v>0.81871399184287563</v>
      </c>
      <c r="S335" s="111">
        <f t="shared" si="165"/>
        <v>0.83151632146100296</v>
      </c>
      <c r="T335" s="111">
        <f t="shared" si="165"/>
        <v>0.84132627912670921</v>
      </c>
      <c r="U335" s="111">
        <f t="shared" si="165"/>
        <v>0.8439045548262073</v>
      </c>
      <c r="V335" s="111">
        <f t="shared" si="165"/>
        <v>0.85136680793508968</v>
      </c>
      <c r="W335" s="111">
        <f t="shared" ref="W335:Y335" si="166">IF(W316=0,"",W316/W297)</f>
        <v>0.86605944103386145</v>
      </c>
      <c r="X335" s="111">
        <f t="shared" si="166"/>
        <v>0.86320923624202206</v>
      </c>
      <c r="Y335" s="111">
        <f t="shared" si="166"/>
        <v>0.85353482220150989</v>
      </c>
      <c r="DA335" s="63" t="s">
        <v>3651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0.82204590231579322</v>
      </c>
      <c r="D336" s="111">
        <f t="shared" si="167"/>
        <v>0.84228415719612626</v>
      </c>
      <c r="E336" s="111">
        <f t="shared" si="167"/>
        <v>0.84298396344108228</v>
      </c>
      <c r="F336" s="111">
        <f t="shared" si="167"/>
        <v>0.83053083683411522</v>
      </c>
      <c r="G336" s="111">
        <f t="shared" si="167"/>
        <v>0.84581276127141991</v>
      </c>
      <c r="H336" s="111">
        <f t="shared" si="167"/>
        <v>0.85391007595732493</v>
      </c>
      <c r="I336" s="111">
        <f t="shared" si="167"/>
        <v>0.85482721301562981</v>
      </c>
      <c r="J336" s="111">
        <f t="shared" si="167"/>
        <v>0.8615608057169577</v>
      </c>
      <c r="K336" s="111">
        <f t="shared" si="167"/>
        <v>0.86452337444539795</v>
      </c>
      <c r="L336" s="111">
        <f t="shared" si="167"/>
        <v>0.87922422889535046</v>
      </c>
      <c r="M336" s="111">
        <f t="shared" si="167"/>
        <v>0.88509695713835257</v>
      </c>
      <c r="N336" s="111">
        <f t="shared" si="167"/>
        <v>0.88754354663304647</v>
      </c>
      <c r="O336" s="111">
        <f t="shared" si="167"/>
        <v>0.89948623450500143</v>
      </c>
      <c r="P336" s="111">
        <f t="shared" si="167"/>
        <v>0.9184406948384205</v>
      </c>
      <c r="Q336" s="111">
        <f t="shared" si="167"/>
        <v>0.93239889594316139</v>
      </c>
      <c r="R336" s="111">
        <f t="shared" ref="R336:V336" si="168">IF(R317=0,"",R317/R298)</f>
        <v>0.93894056537260229</v>
      </c>
      <c r="S336" s="111">
        <f t="shared" si="168"/>
        <v>0.93898712333699996</v>
      </c>
      <c r="T336" s="111">
        <f t="shared" si="168"/>
        <v>0.94925844528262104</v>
      </c>
      <c r="U336" s="111">
        <f t="shared" si="168"/>
        <v>0.94896376266434546</v>
      </c>
      <c r="V336" s="111">
        <f t="shared" si="168"/>
        <v>0.95228155367600165</v>
      </c>
      <c r="W336" s="111">
        <f t="shared" ref="W336:Y336" si="169">IF(W317=0,"",W317/W298)</f>
        <v>0.95289424740272843</v>
      </c>
      <c r="X336" s="111">
        <f t="shared" si="169"/>
        <v>0.96636047904034084</v>
      </c>
      <c r="Y336" s="111">
        <f t="shared" si="169"/>
        <v>0.95082207498770432</v>
      </c>
      <c r="DA336" s="63" t="s">
        <v>3652</v>
      </c>
    </row>
    <row r="337" spans="1:105" ht="12" customHeight="1" x14ac:dyDescent="0.25">
      <c r="A337" s="100" t="s">
        <v>213</v>
      </c>
      <c r="B337" s="112"/>
      <c r="C337" s="112">
        <f t="shared" ref="C337:Q337" si="170">IF(C318=0,"",C318/C299)</f>
        <v>0.66448126764672288</v>
      </c>
      <c r="D337" s="112">
        <f t="shared" si="170"/>
        <v>0.68267964066674613</v>
      </c>
      <c r="E337" s="112">
        <f t="shared" si="170"/>
        <v>0.68563990833938182</v>
      </c>
      <c r="F337" s="112">
        <f t="shared" si="170"/>
        <v>0.67845716417196533</v>
      </c>
      <c r="G337" s="112">
        <f t="shared" si="170"/>
        <v>0.69520894493031815</v>
      </c>
      <c r="H337" s="112">
        <f t="shared" si="170"/>
        <v>0.70304565575094979</v>
      </c>
      <c r="I337" s="112">
        <f t="shared" si="170"/>
        <v>0.70510300499648182</v>
      </c>
      <c r="J337" s="112">
        <f t="shared" si="170"/>
        <v>0.70326107374117908</v>
      </c>
      <c r="K337" s="112">
        <f t="shared" si="170"/>
        <v>0.71022328301959781</v>
      </c>
      <c r="L337" s="112">
        <f t="shared" si="170"/>
        <v>0.69299387623224706</v>
      </c>
      <c r="M337" s="112">
        <f t="shared" si="170"/>
        <v>0.68306692772475075</v>
      </c>
      <c r="N337" s="112">
        <f t="shared" si="170"/>
        <v>0.75446452262748198</v>
      </c>
      <c r="O337" s="112">
        <f t="shared" si="170"/>
        <v>0.77303575781111</v>
      </c>
      <c r="P337" s="112">
        <f t="shared" si="170"/>
        <v>0.81785356495273576</v>
      </c>
      <c r="Q337" s="112">
        <f t="shared" si="170"/>
        <v>0.83881202686202216</v>
      </c>
      <c r="R337" s="112">
        <f t="shared" ref="R337:V337" si="171">IF(R318=0,"",R318/R299)</f>
        <v>0.85658512869346937</v>
      </c>
      <c r="S337" s="112">
        <f t="shared" si="171"/>
        <v>0.84487531281412409</v>
      </c>
      <c r="T337" s="112">
        <f t="shared" si="171"/>
        <v>0.882334602781641</v>
      </c>
      <c r="U337" s="112">
        <f t="shared" si="171"/>
        <v>0.87683432553901353</v>
      </c>
      <c r="V337" s="112">
        <f t="shared" si="171"/>
        <v>0.87002266563366615</v>
      </c>
      <c r="W337" s="112">
        <f t="shared" ref="W337:Y337" si="172">IF(W318=0,"",W318/W299)</f>
        <v>0.88021925590970984</v>
      </c>
      <c r="X337" s="112">
        <f t="shared" si="172"/>
        <v>0.83790240465098653</v>
      </c>
      <c r="Y337" s="112">
        <f t="shared" si="172"/>
        <v>0.85330089147825283</v>
      </c>
      <c r="DA337" s="131" t="s">
        <v>3653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3654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0.67422442324160659</v>
      </c>
      <c r="D339" s="112">
        <f t="shared" si="176"/>
        <v>0.63815074715199094</v>
      </c>
      <c r="E339" s="112">
        <f t="shared" si="176"/>
        <v>0.64049399651617178</v>
      </c>
      <c r="F339" s="112">
        <f t="shared" si="176"/>
        <v>0.65184450211349132</v>
      </c>
      <c r="G339" s="112">
        <f t="shared" si="176"/>
        <v>0.66573906306814967</v>
      </c>
      <c r="H339" s="112">
        <f t="shared" si="176"/>
        <v>0.65972098217114139</v>
      </c>
      <c r="I339" s="112">
        <f t="shared" si="176"/>
        <v>0.63403745642722842</v>
      </c>
      <c r="J339" s="112">
        <f t="shared" si="176"/>
        <v>0.70669569870941551</v>
      </c>
      <c r="K339" s="112">
        <f t="shared" si="176"/>
        <v>0.70792131791432888</v>
      </c>
      <c r="L339" s="112">
        <f t="shared" si="176"/>
        <v>0.7332198835913406</v>
      </c>
      <c r="M339" s="112">
        <f t="shared" si="176"/>
        <v>0.67231307911740168</v>
      </c>
      <c r="N339" s="112">
        <f t="shared" si="176"/>
        <v>0.71308722920884204</v>
      </c>
      <c r="O339" s="112">
        <f t="shared" si="176"/>
        <v>0.7163478505826405</v>
      </c>
      <c r="P339" s="112">
        <f t="shared" si="176"/>
        <v>0.71760882256823955</v>
      </c>
      <c r="Q339" s="112">
        <f t="shared" si="176"/>
        <v>0.72413743518135731</v>
      </c>
      <c r="R339" s="112">
        <f t="shared" ref="R339:V339" si="177">IF(R320=0,"",R320/R301)</f>
        <v>0.73373392223673106</v>
      </c>
      <c r="S339" s="112">
        <f t="shared" si="177"/>
        <v>0.74472123932499446</v>
      </c>
      <c r="T339" s="112">
        <f t="shared" si="177"/>
        <v>0.76125541860185075</v>
      </c>
      <c r="U339" s="112">
        <f t="shared" si="177"/>
        <v>0.74903991374442824</v>
      </c>
      <c r="V339" s="112">
        <f t="shared" si="177"/>
        <v>0.79802648270974075</v>
      </c>
      <c r="W339" s="112">
        <f t="shared" ref="W339:Y339" si="178">IF(W320=0,"",W320/W301)</f>
        <v>0.76857592083331727</v>
      </c>
      <c r="X339" s="112">
        <f t="shared" si="178"/>
        <v>0.81110036724900858</v>
      </c>
      <c r="Y339" s="112">
        <f t="shared" si="178"/>
        <v>0.83528531938691708</v>
      </c>
      <c r="DA339" s="131" t="s">
        <v>3655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0.88482029769251558</v>
      </c>
      <c r="D340" s="113">
        <f t="shared" si="179"/>
        <v>0.87309749405204928</v>
      </c>
      <c r="E340" s="113">
        <f t="shared" si="179"/>
        <v>0.89123900687382662</v>
      </c>
      <c r="F340" s="113">
        <f t="shared" si="179"/>
        <v>0.8854466247587286</v>
      </c>
      <c r="G340" s="113">
        <f t="shared" si="179"/>
        <v>0.8742650899618617</v>
      </c>
      <c r="H340" s="113">
        <f t="shared" si="179"/>
        <v>0.89227898489230528</v>
      </c>
      <c r="I340" s="113">
        <f t="shared" si="179"/>
        <v>0.87593735896504732</v>
      </c>
      <c r="J340" s="113">
        <f t="shared" si="179"/>
        <v>0.89930721646091638</v>
      </c>
      <c r="K340" s="113">
        <f t="shared" si="179"/>
        <v>0.88844804254490772</v>
      </c>
      <c r="L340" s="113">
        <f t="shared" si="179"/>
        <v>0.88692982249303343</v>
      </c>
      <c r="M340" s="113">
        <f t="shared" si="179"/>
        <v>0.90350349852926204</v>
      </c>
      <c r="N340" s="113">
        <f t="shared" si="179"/>
        <v>0.9043501857306957</v>
      </c>
      <c r="O340" s="113">
        <f t="shared" si="179"/>
        <v>0.90136096795015763</v>
      </c>
      <c r="P340" s="113">
        <f t="shared" si="179"/>
        <v>0.90764629082670656</v>
      </c>
      <c r="Q340" s="113">
        <f t="shared" si="179"/>
        <v>0.91713066170311996</v>
      </c>
      <c r="R340" s="113">
        <f t="shared" ref="R340:V340" si="180">IF(R321=0,"",R321/R302)</f>
        <v>0.92680482262006936</v>
      </c>
      <c r="S340" s="113">
        <f t="shared" si="180"/>
        <v>0.92653093423265864</v>
      </c>
      <c r="T340" s="113">
        <f t="shared" si="180"/>
        <v>0.93402544227045847</v>
      </c>
      <c r="U340" s="113">
        <f t="shared" si="180"/>
        <v>0.93395996854114527</v>
      </c>
      <c r="V340" s="113">
        <f t="shared" si="180"/>
        <v>0.94181357827822954</v>
      </c>
      <c r="W340" s="113">
        <f t="shared" ref="W340:Y340" si="181">IF(W321=0,"",W321/W302)</f>
        <v>0.93013239575070239</v>
      </c>
      <c r="X340" s="113">
        <f t="shared" si="181"/>
        <v>0.9452323595277341</v>
      </c>
      <c r="Y340" s="113">
        <f t="shared" si="181"/>
        <v>0.96031694894438036</v>
      </c>
      <c r="DA340" s="132" t="s">
        <v>3656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0.74539267672088849</v>
      </c>
      <c r="D341" s="111">
        <f t="shared" si="182"/>
        <v>0.6905101091068705</v>
      </c>
      <c r="E341" s="111">
        <f t="shared" si="182"/>
        <v>0.68534180636522668</v>
      </c>
      <c r="F341" s="111">
        <f t="shared" si="182"/>
        <v>0.68467403815443539</v>
      </c>
      <c r="G341" s="111">
        <f t="shared" si="182"/>
        <v>0.7237634566735891</v>
      </c>
      <c r="H341" s="111">
        <f t="shared" si="182"/>
        <v>0.73006729151037597</v>
      </c>
      <c r="I341" s="111">
        <f t="shared" si="182"/>
        <v>0.67105064858687302</v>
      </c>
      <c r="J341" s="111">
        <f t="shared" si="182"/>
        <v>0.75584691966125295</v>
      </c>
      <c r="K341" s="111">
        <f t="shared" si="182"/>
        <v>0.76272443948495372</v>
      </c>
      <c r="L341" s="111">
        <f t="shared" si="182"/>
        <v>0.75504154427443249</v>
      </c>
      <c r="M341" s="111">
        <f t="shared" si="182"/>
        <v>0.7124373865391942</v>
      </c>
      <c r="N341" s="111">
        <f t="shared" si="182"/>
        <v>0.75967996783203706</v>
      </c>
      <c r="O341" s="111">
        <f t="shared" si="182"/>
        <v>0.7089585614871895</v>
      </c>
      <c r="P341" s="111">
        <f t="shared" si="182"/>
        <v>0.71864338401386929</v>
      </c>
      <c r="Q341" s="111">
        <f t="shared" si="182"/>
        <v>0.73108997471973014</v>
      </c>
      <c r="R341" s="111">
        <f t="shared" ref="R341:V341" si="183">IF(R322=0,"",R322/R303)</f>
        <v>0.78817844795447967</v>
      </c>
      <c r="S341" s="111">
        <f t="shared" si="183"/>
        <v>0.80455200961543971</v>
      </c>
      <c r="T341" s="111">
        <f t="shared" si="183"/>
        <v>0.81961633487683316</v>
      </c>
      <c r="U341" s="111">
        <f t="shared" si="183"/>
        <v>0.8179569389601794</v>
      </c>
      <c r="V341" s="111">
        <f t="shared" si="183"/>
        <v>0.83889826353686758</v>
      </c>
      <c r="W341" s="111">
        <f t="shared" ref="W341:Y341" si="184">IF(W322=0,"",W322/W303)</f>
        <v>0.78936764751971067</v>
      </c>
      <c r="X341" s="111">
        <f t="shared" si="184"/>
        <v>0.83313800602864718</v>
      </c>
      <c r="Y341" s="111">
        <f t="shared" si="184"/>
        <v>0.86968569539706519</v>
      </c>
      <c r="DA341" s="63" t="s">
        <v>3657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3658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0.66999500594372063</v>
      </c>
      <c r="D343" s="124">
        <f t="shared" si="188"/>
        <v>0.66493559876076991</v>
      </c>
      <c r="E343" s="124">
        <f t="shared" si="188"/>
        <v>0.6709230536477585</v>
      </c>
      <c r="F343" s="124">
        <f t="shared" si="188"/>
        <v>0.67283220399805321</v>
      </c>
      <c r="G343" s="124">
        <f t="shared" si="188"/>
        <v>0.66722629940342604</v>
      </c>
      <c r="H343" s="124">
        <f t="shared" si="188"/>
        <v>0.67089294960718271</v>
      </c>
      <c r="I343" s="124">
        <f t="shared" si="188"/>
        <v>0.67395811264218697</v>
      </c>
      <c r="J343" s="124">
        <f t="shared" si="188"/>
        <v>0.6777437636723691</v>
      </c>
      <c r="K343" s="124">
        <f t="shared" si="188"/>
        <v>0.66388554806599565</v>
      </c>
      <c r="L343" s="124">
        <f t="shared" si="188"/>
        <v>0.67652438048992025</v>
      </c>
      <c r="M343" s="124">
        <f t="shared" si="188"/>
        <v>0.65584337788848357</v>
      </c>
      <c r="N343" s="124">
        <f t="shared" si="188"/>
        <v>0.67026780818407083</v>
      </c>
      <c r="O343" s="124">
        <f t="shared" si="188"/>
        <v>0.6675117798486786</v>
      </c>
      <c r="P343" s="124">
        <f t="shared" si="188"/>
        <v>0.68054538127487441</v>
      </c>
      <c r="Q343" s="124">
        <f t="shared" si="188"/>
        <v>0.70397917849747849</v>
      </c>
      <c r="R343" s="124">
        <f t="shared" ref="R343:V343" si="189">IF(R324=0,"",R324/R305)</f>
        <v>0.69353903588115429</v>
      </c>
      <c r="S343" s="124">
        <f t="shared" si="189"/>
        <v>0.70535352065365986</v>
      </c>
      <c r="T343" s="124">
        <f t="shared" si="189"/>
        <v>0.70933374123131498</v>
      </c>
      <c r="U343" s="124">
        <f t="shared" si="189"/>
        <v>0.69919691008793494</v>
      </c>
      <c r="V343" s="124">
        <f t="shared" si="189"/>
        <v>0.70573982017365355</v>
      </c>
      <c r="W343" s="124">
        <f t="shared" ref="W343:Y343" si="190">IF(W324=0,"",W324/W305)</f>
        <v>0.71717717200184494</v>
      </c>
      <c r="X343" s="124">
        <f t="shared" si="190"/>
        <v>0.71786726087047692</v>
      </c>
      <c r="Y343" s="124">
        <f t="shared" si="190"/>
        <v>0.70530089790836503</v>
      </c>
      <c r="DA343" s="130" t="s">
        <v>3659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0.60469524077863812</v>
      </c>
      <c r="D344" s="111">
        <f t="shared" si="191"/>
        <v>0.60153115672827251</v>
      </c>
      <c r="E344" s="111">
        <f t="shared" si="191"/>
        <v>0.60086291889763543</v>
      </c>
      <c r="F344" s="111">
        <f t="shared" si="191"/>
        <v>0.60479160141225763</v>
      </c>
      <c r="G344" s="111">
        <f t="shared" si="191"/>
        <v>0.60525015241406976</v>
      </c>
      <c r="H344" s="111">
        <f t="shared" si="191"/>
        <v>0.60253320396822818</v>
      </c>
      <c r="I344" s="111">
        <f t="shared" si="191"/>
        <v>0.60194823163475608</v>
      </c>
      <c r="J344" s="111">
        <f t="shared" si="191"/>
        <v>0.60623978708028503</v>
      </c>
      <c r="K344" s="111">
        <f t="shared" si="191"/>
        <v>0.60909867173487964</v>
      </c>
      <c r="L344" s="111">
        <f t="shared" si="191"/>
        <v>0.60705090699385178</v>
      </c>
      <c r="M344" s="111">
        <f t="shared" si="191"/>
        <v>0.61166384396050599</v>
      </c>
      <c r="N344" s="111">
        <f t="shared" si="191"/>
        <v>0.60936615605864985</v>
      </c>
      <c r="O344" s="111">
        <f t="shared" si="191"/>
        <v>0.60983875234528329</v>
      </c>
      <c r="P344" s="111">
        <f t="shared" si="191"/>
        <v>0.60781169586841266</v>
      </c>
      <c r="Q344" s="111">
        <f t="shared" si="191"/>
        <v>0.60389868505746114</v>
      </c>
      <c r="R344" s="111">
        <f t="shared" ref="R344:V344" si="192">IF(R325=0,"",R325/R306)</f>
        <v>0.6079184884227542</v>
      </c>
      <c r="S344" s="111">
        <f t="shared" si="192"/>
        <v>0.61238096681532528</v>
      </c>
      <c r="T344" s="111">
        <f t="shared" si="192"/>
        <v>0.61716562314753842</v>
      </c>
      <c r="U344" s="111">
        <f t="shared" si="192"/>
        <v>0.62212349568270864</v>
      </c>
      <c r="V344" s="111">
        <f t="shared" si="192"/>
        <v>0.62416422578617858</v>
      </c>
      <c r="W344" s="111">
        <f t="shared" ref="W344:Y344" si="193">IF(W325=0,"",W325/W306)</f>
        <v>0.62512704474629777</v>
      </c>
      <c r="X344" s="111">
        <f t="shared" si="193"/>
        <v>0.62827121359107785</v>
      </c>
      <c r="Y344" s="111">
        <f t="shared" si="193"/>
        <v>0.62699479284252613</v>
      </c>
      <c r="DA344" s="63" t="s">
        <v>3660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0.77022986201552024</v>
      </c>
      <c r="D345" s="45">
        <f t="shared" si="194"/>
        <v>0.77186653328717769</v>
      </c>
      <c r="E345" s="45">
        <f t="shared" si="194"/>
        <v>0.77163258734262152</v>
      </c>
      <c r="F345" s="45">
        <f t="shared" si="194"/>
        <v>0.77372742767615188</v>
      </c>
      <c r="G345" s="45">
        <f t="shared" si="194"/>
        <v>0.7750775474130952</v>
      </c>
      <c r="H345" s="45">
        <f t="shared" si="194"/>
        <v>0.77425355338144641</v>
      </c>
      <c r="I345" s="45">
        <f t="shared" si="194"/>
        <v>0.77736403042648272</v>
      </c>
      <c r="J345" s="45">
        <f t="shared" si="194"/>
        <v>0.77888734402540416</v>
      </c>
      <c r="K345" s="45">
        <f t="shared" si="194"/>
        <v>0.78040936943000627</v>
      </c>
      <c r="L345" s="45">
        <f t="shared" si="194"/>
        <v>0.7817208259376468</v>
      </c>
      <c r="M345" s="45">
        <f t="shared" si="194"/>
        <v>0.78375291204643049</v>
      </c>
      <c r="N345" s="45">
        <f t="shared" si="194"/>
        <v>0.79039906919744563</v>
      </c>
      <c r="O345" s="45">
        <f t="shared" si="194"/>
        <v>0.7944752380763267</v>
      </c>
      <c r="P345" s="45">
        <f t="shared" si="194"/>
        <v>0.79971366219991413</v>
      </c>
      <c r="Q345" s="45">
        <f t="shared" si="194"/>
        <v>0.8103905192208668</v>
      </c>
      <c r="R345" s="45">
        <f t="shared" ref="R345:V345" si="195">IF(R326=0,"",R326/R307)</f>
        <v>0.82031811227457452</v>
      </c>
      <c r="S345" s="45">
        <f t="shared" si="195"/>
        <v>0.83426754962019234</v>
      </c>
      <c r="T345" s="45">
        <f t="shared" si="195"/>
        <v>0.84929310712960937</v>
      </c>
      <c r="U345" s="45">
        <f t="shared" si="195"/>
        <v>0.86422987207381108</v>
      </c>
      <c r="V345" s="45">
        <f t="shared" si="195"/>
        <v>0.87745811416633579</v>
      </c>
      <c r="W345" s="45">
        <f t="shared" ref="W345:Y345" si="196">IF(W326=0,"",W326/W307)</f>
        <v>0.88621423293108381</v>
      </c>
      <c r="X345" s="45">
        <f t="shared" si="196"/>
        <v>0.89417021571816302</v>
      </c>
      <c r="Y345" s="45">
        <f t="shared" si="196"/>
        <v>0.89949655922269223</v>
      </c>
      <c r="DA345" s="60" t="s">
        <v>3661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6290.2461960991877</v>
      </c>
      <c r="D347" s="117">
        <f t="shared" si="197"/>
        <v>6111.5846925370479</v>
      </c>
      <c r="E347" s="117">
        <f t="shared" si="197"/>
        <v>6271.0013282835589</v>
      </c>
      <c r="F347" s="117">
        <f t="shared" si="197"/>
        <v>6133.3699967797338</v>
      </c>
      <c r="G347" s="117">
        <f t="shared" si="197"/>
        <v>5130.1319735200886</v>
      </c>
      <c r="H347" s="117">
        <f t="shared" si="197"/>
        <v>5276.7020297306144</v>
      </c>
      <c r="I347" s="117">
        <f t="shared" si="197"/>
        <v>4293.7974608304085</v>
      </c>
      <c r="J347" s="117">
        <f t="shared" si="197"/>
        <v>5740.3491863104873</v>
      </c>
      <c r="K347" s="117">
        <f t="shared" si="197"/>
        <v>5124.8739914717453</v>
      </c>
      <c r="L347" s="117">
        <f t="shared" si="197"/>
        <v>5670.3141605706987</v>
      </c>
      <c r="M347" s="117">
        <f t="shared" si="197"/>
        <v>4455.0169508220415</v>
      </c>
      <c r="N347" s="117">
        <f t="shared" si="197"/>
        <v>4883.0700295271099</v>
      </c>
      <c r="O347" s="117">
        <f t="shared" si="197"/>
        <v>4221.3629789472425</v>
      </c>
      <c r="P347" s="117">
        <f t="shared" si="197"/>
        <v>3601.8770623758751</v>
      </c>
      <c r="Q347" s="117">
        <f t="shared" si="197"/>
        <v>4782.4374105454326</v>
      </c>
      <c r="R347" s="117">
        <f t="shared" ref="R347:V347" si="198">R348+R351+R353+R362</f>
        <v>4518.7382318586851</v>
      </c>
      <c r="S347" s="117">
        <f t="shared" si="198"/>
        <v>3817.1860550010101</v>
      </c>
      <c r="T347" s="117">
        <f t="shared" si="198"/>
        <v>3559.4884530049821</v>
      </c>
      <c r="U347" s="117">
        <f t="shared" si="198"/>
        <v>3266.8434788964209</v>
      </c>
      <c r="V347" s="117">
        <f t="shared" si="198"/>
        <v>2887.3274791777731</v>
      </c>
      <c r="W347" s="117">
        <f t="shared" ref="W347:Y347" si="199">W348+W351+W353+W362</f>
        <v>2351.3114943918108</v>
      </c>
      <c r="X347" s="117">
        <f t="shared" si="199"/>
        <v>1876.8508815788252</v>
      </c>
      <c r="Y347" s="117">
        <f t="shared" si="199"/>
        <v>1351.8762107969173</v>
      </c>
      <c r="DA347" s="129" t="s">
        <v>3812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5495.002040894281</v>
      </c>
      <c r="D348" s="122">
        <f t="shared" si="200"/>
        <v>5241.7976283779017</v>
      </c>
      <c r="E348" s="122">
        <f t="shared" si="200"/>
        <v>5393.5585064466086</v>
      </c>
      <c r="F348" s="122">
        <f t="shared" si="200"/>
        <v>5328.9167351116885</v>
      </c>
      <c r="G348" s="122">
        <f t="shared" si="200"/>
        <v>4358.9167927544795</v>
      </c>
      <c r="H348" s="122">
        <f t="shared" si="200"/>
        <v>4475.2490776638206</v>
      </c>
      <c r="I348" s="122">
        <f t="shared" si="200"/>
        <v>3546.2131927883579</v>
      </c>
      <c r="J348" s="122">
        <f t="shared" si="200"/>
        <v>4841.2674306060799</v>
      </c>
      <c r="K348" s="122">
        <f t="shared" si="200"/>
        <v>4297.22965261438</v>
      </c>
      <c r="L348" s="122">
        <f t="shared" si="200"/>
        <v>4815.1769278940637</v>
      </c>
      <c r="M348" s="122">
        <f t="shared" si="200"/>
        <v>3693.193113272544</v>
      </c>
      <c r="N348" s="122">
        <f t="shared" si="200"/>
        <v>4098.5585889814347</v>
      </c>
      <c r="O348" s="122">
        <f t="shared" si="200"/>
        <v>3556.2277265636503</v>
      </c>
      <c r="P348" s="122">
        <f t="shared" si="200"/>
        <v>2922.7959370972512</v>
      </c>
      <c r="Q348" s="122">
        <f t="shared" si="200"/>
        <v>3927.1897180345686</v>
      </c>
      <c r="R348" s="122">
        <f t="shared" ref="R348:V348" si="201">SUM(R349:R350)</f>
        <v>3618.0510801782953</v>
      </c>
      <c r="S348" s="122">
        <f t="shared" si="201"/>
        <v>2997.7994473984827</v>
      </c>
      <c r="T348" s="122">
        <f t="shared" si="201"/>
        <v>2786.8109010569619</v>
      </c>
      <c r="U348" s="122">
        <f t="shared" si="201"/>
        <v>2522.5321325259479</v>
      </c>
      <c r="V348" s="122">
        <f t="shared" si="201"/>
        <v>2248.5446184975526</v>
      </c>
      <c r="W348" s="122">
        <f t="shared" ref="W348:Y348" si="202">SUM(W349:W350)</f>
        <v>1780.0518327592151</v>
      </c>
      <c r="X348" s="122">
        <f t="shared" si="202"/>
        <v>1393.1011209765716</v>
      </c>
      <c r="Y348" s="122">
        <f t="shared" si="202"/>
        <v>994.59393115021157</v>
      </c>
      <c r="DA348" s="130" t="s">
        <v>3813</v>
      </c>
    </row>
    <row r="349" spans="1:105" ht="12" customHeight="1" x14ac:dyDescent="0.25">
      <c r="A349" s="97" t="s">
        <v>213</v>
      </c>
      <c r="B349" s="98"/>
      <c r="C349" s="98">
        <v>5495.002040894281</v>
      </c>
      <c r="D349" s="98">
        <v>5241.7976283779017</v>
      </c>
      <c r="E349" s="98">
        <v>5393.5585064466086</v>
      </c>
      <c r="F349" s="98">
        <v>5328.9167351116885</v>
      </c>
      <c r="G349" s="98">
        <v>4358.9167927544795</v>
      </c>
      <c r="H349" s="98">
        <v>4475.2490776638206</v>
      </c>
      <c r="I349" s="98">
        <v>3546.2131927883579</v>
      </c>
      <c r="J349" s="98">
        <v>4841.2674306060799</v>
      </c>
      <c r="K349" s="98">
        <v>4297.22965261438</v>
      </c>
      <c r="L349" s="98">
        <v>4815.1769278940637</v>
      </c>
      <c r="M349" s="98">
        <v>3693.193113272544</v>
      </c>
      <c r="N349" s="98">
        <v>4098.5585889814347</v>
      </c>
      <c r="O349" s="98">
        <v>3556.2277265636503</v>
      </c>
      <c r="P349" s="98">
        <v>2922.7959370972512</v>
      </c>
      <c r="Q349" s="98">
        <v>3927.1897180345686</v>
      </c>
      <c r="R349" s="98">
        <v>3618.0510801782953</v>
      </c>
      <c r="S349" s="98">
        <v>2997.7994473984827</v>
      </c>
      <c r="T349" s="98">
        <v>2786.8109010569619</v>
      </c>
      <c r="U349" s="98">
        <v>2522.5321325259479</v>
      </c>
      <c r="V349" s="98">
        <v>2248.5446184975526</v>
      </c>
      <c r="W349" s="98">
        <v>1780.0518327592151</v>
      </c>
      <c r="X349" s="98">
        <v>1393.1011209765716</v>
      </c>
      <c r="Y349" s="98">
        <v>994.59393115021157</v>
      </c>
      <c r="DA349" s="63" t="s">
        <v>3814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3815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3816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3817</v>
      </c>
    </row>
    <row r="353" spans="1:105" ht="12" customHeight="1" x14ac:dyDescent="0.25">
      <c r="A353" s="121" t="s">
        <v>55</v>
      </c>
      <c r="B353" s="122"/>
      <c r="C353" s="122">
        <v>607.66588064472307</v>
      </c>
      <c r="D353" s="122">
        <v>664.44280301365359</v>
      </c>
      <c r="E353" s="122">
        <v>675.23045772433636</v>
      </c>
      <c r="F353" s="122">
        <v>603.3975952293099</v>
      </c>
      <c r="G353" s="122">
        <v>592.07629127899816</v>
      </c>
      <c r="H353" s="122">
        <v>612.40116756123984</v>
      </c>
      <c r="I353" s="122">
        <v>592.00175014575336</v>
      </c>
      <c r="J353" s="122">
        <v>689.08036832260927</v>
      </c>
      <c r="K353" s="122">
        <v>629.74901401914531</v>
      </c>
      <c r="L353" s="122">
        <v>668.12849359087511</v>
      </c>
      <c r="M353" s="122">
        <v>564.94020285512897</v>
      </c>
      <c r="N353" s="122">
        <v>604.68311813950334</v>
      </c>
      <c r="O353" s="122">
        <v>506.89174129790399</v>
      </c>
      <c r="P353" s="122">
        <v>521.42185932910854</v>
      </c>
      <c r="Q353" s="122">
        <v>683.48635534983782</v>
      </c>
      <c r="R353" s="122">
        <v>697.8696707013745</v>
      </c>
      <c r="S353" s="122">
        <v>634.17666352270624</v>
      </c>
      <c r="T353" s="122">
        <v>587.12955174254887</v>
      </c>
      <c r="U353" s="122">
        <v>546.91658055529888</v>
      </c>
      <c r="V353" s="122">
        <v>460.33238613766696</v>
      </c>
      <c r="W353" s="122">
        <v>431.50073562245922</v>
      </c>
      <c r="X353" s="122">
        <v>342.33555215266273</v>
      </c>
      <c r="Y353" s="122">
        <v>231.67606594078302</v>
      </c>
      <c r="DA353" s="130" t="s">
        <v>3818</v>
      </c>
    </row>
    <row r="354" spans="1:105" ht="12" customHeight="1" x14ac:dyDescent="0.25">
      <c r="A354" s="97" t="s">
        <v>134</v>
      </c>
      <c r="B354" s="98"/>
      <c r="C354" s="98">
        <v>606.55201627124529</v>
      </c>
      <c r="D354" s="98">
        <v>663.73929527584176</v>
      </c>
      <c r="E354" s="98">
        <v>673.62441433320555</v>
      </c>
      <c r="F354" s="98">
        <v>602.7494710864097</v>
      </c>
      <c r="G354" s="98">
        <v>590.87406210546658</v>
      </c>
      <c r="H354" s="98">
        <v>611.08229990867062</v>
      </c>
      <c r="I354" s="98">
        <v>590.80197350318167</v>
      </c>
      <c r="J354" s="98">
        <v>687.26657048278651</v>
      </c>
      <c r="K354" s="98">
        <v>627.58089982007345</v>
      </c>
      <c r="L354" s="98">
        <v>666.63848747920781</v>
      </c>
      <c r="M354" s="98">
        <v>564.69657065670663</v>
      </c>
      <c r="N354" s="98">
        <v>603.1032940655823</v>
      </c>
      <c r="O354" s="98">
        <v>505.60789396958472</v>
      </c>
      <c r="P354" s="98">
        <v>517.50992739531864</v>
      </c>
      <c r="Q354" s="98">
        <v>680.33940386628171</v>
      </c>
      <c r="R354" s="98">
        <v>694.49618808402988</v>
      </c>
      <c r="S354" s="98">
        <v>633.4045376832488</v>
      </c>
      <c r="T354" s="98">
        <v>583.78056050690429</v>
      </c>
      <c r="U354" s="98">
        <v>545.03267383600951</v>
      </c>
      <c r="V354" s="98">
        <v>459.0037369068159</v>
      </c>
      <c r="W354" s="98">
        <v>428.06376139429193</v>
      </c>
      <c r="X354" s="98">
        <v>340.20598486142393</v>
      </c>
      <c r="Y354" s="98">
        <v>230.50190377350506</v>
      </c>
      <c r="DA354" s="63" t="s">
        <v>3819</v>
      </c>
    </row>
    <row r="355" spans="1:105" ht="12" customHeight="1" x14ac:dyDescent="0.25">
      <c r="A355" s="97" t="s">
        <v>133</v>
      </c>
      <c r="B355" s="98"/>
      <c r="C355" s="98">
        <v>1.1138643734779308</v>
      </c>
      <c r="D355" s="98">
        <v>0.7035077378117407</v>
      </c>
      <c r="E355" s="98">
        <v>1.6060433911308563</v>
      </c>
      <c r="F355" s="98">
        <v>0.64812414290019926</v>
      </c>
      <c r="G355" s="98">
        <v>1.2022291735315147</v>
      </c>
      <c r="H355" s="98">
        <v>1.3188676525692937</v>
      </c>
      <c r="I355" s="98">
        <v>1.1997766425716947</v>
      </c>
      <c r="J355" s="98">
        <v>1.8137978398225412</v>
      </c>
      <c r="K355" s="98">
        <v>2.1681141990719985</v>
      </c>
      <c r="L355" s="98">
        <v>1.4900061116672019</v>
      </c>
      <c r="M355" s="98">
        <v>0.2436321984223154</v>
      </c>
      <c r="N355" s="98">
        <v>1.5798240739210272</v>
      </c>
      <c r="O355" s="98">
        <v>1.2838473283192899</v>
      </c>
      <c r="P355" s="98">
        <v>3.9119319337898646</v>
      </c>
      <c r="Q355" s="98">
        <v>3.1469514835563013</v>
      </c>
      <c r="R355" s="98">
        <v>3.3734826173445813</v>
      </c>
      <c r="S355" s="98">
        <v>0.77212583945742075</v>
      </c>
      <c r="T355" s="98">
        <v>3.3489912356447946</v>
      </c>
      <c r="U355" s="98">
        <v>1.8839067192895056</v>
      </c>
      <c r="V355" s="98">
        <v>1.3286492308508953</v>
      </c>
      <c r="W355" s="98">
        <v>3.4369742281672617</v>
      </c>
      <c r="X355" s="98">
        <v>2.1295672912388248</v>
      </c>
      <c r="Y355" s="98">
        <v>1.1741621672779512</v>
      </c>
      <c r="DA355" s="63" t="s">
        <v>3820</v>
      </c>
    </row>
    <row r="356" spans="1:105" ht="12" customHeight="1" x14ac:dyDescent="0.25">
      <c r="A356" s="100" t="s">
        <v>213</v>
      </c>
      <c r="B356" s="101"/>
      <c r="C356" s="101">
        <v>1.1138643734779308</v>
      </c>
      <c r="D356" s="101">
        <v>0.7035077378117407</v>
      </c>
      <c r="E356" s="101">
        <v>1.6060433911308563</v>
      </c>
      <c r="F356" s="101">
        <v>0.64812414290019926</v>
      </c>
      <c r="G356" s="101">
        <v>1.2022291735315147</v>
      </c>
      <c r="H356" s="101">
        <v>1.3188676525692937</v>
      </c>
      <c r="I356" s="101">
        <v>1.1997766425716947</v>
      </c>
      <c r="J356" s="101">
        <v>1.8137978398225412</v>
      </c>
      <c r="K356" s="101">
        <v>2.1681141990719985</v>
      </c>
      <c r="L356" s="101">
        <v>1.4900061116672019</v>
      </c>
      <c r="M356" s="101">
        <v>0.2436321984223154</v>
      </c>
      <c r="N356" s="101">
        <v>1.5798240739210272</v>
      </c>
      <c r="O356" s="101">
        <v>1.2838473283192899</v>
      </c>
      <c r="P356" s="101">
        <v>3.9119319337898646</v>
      </c>
      <c r="Q356" s="101">
        <v>3.1469514835563013</v>
      </c>
      <c r="R356" s="101">
        <v>3.3734826173445813</v>
      </c>
      <c r="S356" s="101">
        <v>0.77212583945742075</v>
      </c>
      <c r="T356" s="101">
        <v>3.3489912356447946</v>
      </c>
      <c r="U356" s="101">
        <v>1.8839067192895056</v>
      </c>
      <c r="V356" s="101">
        <v>1.3286492308508953</v>
      </c>
      <c r="W356" s="101">
        <v>3.4369742281672617</v>
      </c>
      <c r="X356" s="101">
        <v>2.1295672912388248</v>
      </c>
      <c r="Y356" s="101">
        <v>1.1741621672779512</v>
      </c>
      <c r="DA356" s="131" t="s">
        <v>3821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3822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3823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3824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3825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3826</v>
      </c>
    </row>
    <row r="362" spans="1:105" ht="12" customHeight="1" x14ac:dyDescent="0.25">
      <c r="A362" s="121" t="s">
        <v>54</v>
      </c>
      <c r="B362" s="122"/>
      <c r="C362" s="122">
        <v>187.57827456018333</v>
      </c>
      <c r="D362" s="122">
        <v>205.34426114549319</v>
      </c>
      <c r="E362" s="122">
        <v>202.2123641126139</v>
      </c>
      <c r="F362" s="122">
        <v>201.05566643873615</v>
      </c>
      <c r="G362" s="122">
        <v>179.13888948661105</v>
      </c>
      <c r="H362" s="122">
        <v>189.05178450555346</v>
      </c>
      <c r="I362" s="122">
        <v>155.58251789629702</v>
      </c>
      <c r="J362" s="122">
        <v>210.00138738179771</v>
      </c>
      <c r="K362" s="122">
        <v>197.89532483821927</v>
      </c>
      <c r="L362" s="122">
        <v>187.00873908575966</v>
      </c>
      <c r="M362" s="122">
        <v>196.88363469436922</v>
      </c>
      <c r="N362" s="122">
        <v>179.8283224061714</v>
      </c>
      <c r="O362" s="122">
        <v>158.24351108568808</v>
      </c>
      <c r="P362" s="122">
        <v>157.65926594951526</v>
      </c>
      <c r="Q362" s="122">
        <v>171.76133716102569</v>
      </c>
      <c r="R362" s="122">
        <v>202.81748097901504</v>
      </c>
      <c r="S362" s="122">
        <v>185.2099440798211</v>
      </c>
      <c r="T362" s="122">
        <v>185.54800020547162</v>
      </c>
      <c r="U362" s="122">
        <v>197.39476581517428</v>
      </c>
      <c r="V362" s="122">
        <v>178.45047454255348</v>
      </c>
      <c r="W362" s="122">
        <v>139.75892601013618</v>
      </c>
      <c r="X362" s="122">
        <v>141.41420844959097</v>
      </c>
      <c r="Y362" s="122">
        <v>125.60621370592277</v>
      </c>
      <c r="DA362" s="130" t="s">
        <v>3827</v>
      </c>
    </row>
    <row r="363" spans="1:105" ht="12" customHeight="1" x14ac:dyDescent="0.25">
      <c r="A363" s="97" t="s">
        <v>175</v>
      </c>
      <c r="B363" s="98"/>
      <c r="C363" s="98">
        <v>187.57827456018333</v>
      </c>
      <c r="D363" s="98">
        <v>205.34426114549319</v>
      </c>
      <c r="E363" s="98">
        <v>202.2123641126139</v>
      </c>
      <c r="F363" s="98">
        <v>201.05566643873615</v>
      </c>
      <c r="G363" s="98">
        <v>179.13888948661105</v>
      </c>
      <c r="H363" s="98">
        <v>189.05178450555346</v>
      </c>
      <c r="I363" s="98">
        <v>155.58251789629702</v>
      </c>
      <c r="J363" s="98">
        <v>210.00138738179771</v>
      </c>
      <c r="K363" s="98">
        <v>197.89532483821927</v>
      </c>
      <c r="L363" s="98">
        <v>187.00873908575966</v>
      </c>
      <c r="M363" s="98">
        <v>196.88363469436922</v>
      </c>
      <c r="N363" s="98">
        <v>179.8283224061714</v>
      </c>
      <c r="O363" s="98">
        <v>158.24351108568808</v>
      </c>
      <c r="P363" s="98">
        <v>157.65926594951526</v>
      </c>
      <c r="Q363" s="98">
        <v>171.76133716102569</v>
      </c>
      <c r="R363" s="98">
        <v>202.81748097901504</v>
      </c>
      <c r="S363" s="98">
        <v>185.2099440798211</v>
      </c>
      <c r="T363" s="98">
        <v>185.54800020547162</v>
      </c>
      <c r="U363" s="98">
        <v>197.39476581517428</v>
      </c>
      <c r="V363" s="98">
        <v>178.45047454255348</v>
      </c>
      <c r="W363" s="98">
        <v>139.75892601013618</v>
      </c>
      <c r="X363" s="98">
        <v>141.41420844959097</v>
      </c>
      <c r="Y363" s="98">
        <v>125.60621370592277</v>
      </c>
      <c r="DA363" s="63" t="s">
        <v>3828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3829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16195.297345304971</v>
      </c>
      <c r="D366" s="117">
        <f t="shared" si="204"/>
        <v>15331.558616680593</v>
      </c>
      <c r="E366" s="117">
        <f t="shared" si="204"/>
        <v>15313.342690697818</v>
      </c>
      <c r="F366" s="117">
        <f t="shared" si="204"/>
        <v>15255.216801702576</v>
      </c>
      <c r="G366" s="117">
        <f t="shared" si="204"/>
        <v>15182.692949124503</v>
      </c>
      <c r="H366" s="117">
        <f t="shared" si="204"/>
        <v>14100.224776859921</v>
      </c>
      <c r="I366" s="117">
        <f t="shared" si="204"/>
        <v>12814.678668005063</v>
      </c>
      <c r="J366" s="117">
        <f t="shared" si="204"/>
        <v>12683.233205171784</v>
      </c>
      <c r="K366" s="117">
        <f t="shared" si="204"/>
        <v>13261.491342883244</v>
      </c>
      <c r="L366" s="117">
        <f t="shared" si="204"/>
        <v>14397.361838964438</v>
      </c>
      <c r="M366" s="117">
        <f t="shared" si="204"/>
        <v>12647.989832574996</v>
      </c>
      <c r="N366" s="117">
        <f t="shared" si="204"/>
        <v>13067.057632290593</v>
      </c>
      <c r="O366" s="117">
        <f t="shared" si="204"/>
        <v>12779.667379164861</v>
      </c>
      <c r="P366" s="117">
        <f t="shared" si="204"/>
        <v>9948.4943137260125</v>
      </c>
      <c r="Q366" s="117">
        <f t="shared" si="204"/>
        <v>10235.346074731779</v>
      </c>
      <c r="R366" s="117">
        <f t="shared" ref="R366:V366" si="205">R367+R370+R372+R381</f>
        <v>9398.2712421554297</v>
      </c>
      <c r="S366" s="117">
        <f t="shared" si="205"/>
        <v>8837.6034847983337</v>
      </c>
      <c r="T366" s="117">
        <f t="shared" si="205"/>
        <v>8504.0461979607408</v>
      </c>
      <c r="U366" s="117">
        <f t="shared" si="205"/>
        <v>8200.2796681418622</v>
      </c>
      <c r="V366" s="117">
        <f t="shared" si="205"/>
        <v>8143.5255838870307</v>
      </c>
      <c r="W366" s="117">
        <f t="shared" ref="W366:Y366" si="206">W367+W370+W372+W381</f>
        <v>8076.2869427448459</v>
      </c>
      <c r="X366" s="117">
        <f t="shared" si="206"/>
        <v>6136.4432296068226</v>
      </c>
      <c r="Y366" s="117">
        <f t="shared" si="206"/>
        <v>5098.2750614056167</v>
      </c>
      <c r="DA366" s="129" t="s">
        <v>3980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13626.615981685105</v>
      </c>
      <c r="D367" s="122">
        <f t="shared" si="207"/>
        <v>12680.427403705007</v>
      </c>
      <c r="E367" s="122">
        <f t="shared" si="207"/>
        <v>12566.180836795615</v>
      </c>
      <c r="F367" s="122">
        <f t="shared" si="207"/>
        <v>12638.788338939115</v>
      </c>
      <c r="G367" s="122">
        <f t="shared" si="207"/>
        <v>12497.579599020883</v>
      </c>
      <c r="H367" s="122">
        <f t="shared" si="207"/>
        <v>11520.002272450951</v>
      </c>
      <c r="I367" s="122">
        <f t="shared" si="207"/>
        <v>10258.567937129164</v>
      </c>
      <c r="J367" s="122">
        <f t="shared" si="207"/>
        <v>10204.737605105265</v>
      </c>
      <c r="K367" s="122">
        <f t="shared" si="207"/>
        <v>10796.591986847718</v>
      </c>
      <c r="L367" s="122">
        <f t="shared" si="207"/>
        <v>11822.573352655529</v>
      </c>
      <c r="M367" s="122">
        <f t="shared" si="207"/>
        <v>10220.598520675772</v>
      </c>
      <c r="N367" s="122">
        <f t="shared" si="207"/>
        <v>10605.911219352991</v>
      </c>
      <c r="O367" s="122">
        <f t="shared" si="207"/>
        <v>10479.773027645282</v>
      </c>
      <c r="P367" s="122">
        <f t="shared" si="207"/>
        <v>7759.3447141658999</v>
      </c>
      <c r="Q367" s="122">
        <f t="shared" si="207"/>
        <v>7997.6795168640638</v>
      </c>
      <c r="R367" s="122">
        <f t="shared" ref="R367:V367" si="208">SUM(R368:R369)</f>
        <v>7176.2448802665212</v>
      </c>
      <c r="S367" s="122">
        <f t="shared" si="208"/>
        <v>6590.2027918089461</v>
      </c>
      <c r="T367" s="122">
        <f t="shared" si="208"/>
        <v>6247.0665250469247</v>
      </c>
      <c r="U367" s="122">
        <f t="shared" si="208"/>
        <v>6022.4952942548698</v>
      </c>
      <c r="V367" s="122">
        <f t="shared" si="208"/>
        <v>5998.5324431810059</v>
      </c>
      <c r="W367" s="122">
        <f t="shared" ref="W367:Y367" si="209">SUM(W368:W369)</f>
        <v>5830.9336909028734</v>
      </c>
      <c r="X367" s="122">
        <f t="shared" si="209"/>
        <v>4281.4740090360701</v>
      </c>
      <c r="Y367" s="122">
        <f t="shared" si="209"/>
        <v>3438.8903908894195</v>
      </c>
      <c r="DA367" s="130" t="s">
        <v>3981</v>
      </c>
    </row>
    <row r="368" spans="1:105" ht="12" customHeight="1" x14ac:dyDescent="0.25">
      <c r="A368" s="97" t="s">
        <v>213</v>
      </c>
      <c r="B368" s="98"/>
      <c r="C368" s="98">
        <v>13446.285268979507</v>
      </c>
      <c r="D368" s="98">
        <v>12516.794241844969</v>
      </c>
      <c r="E368" s="98">
        <v>12409.091996114659</v>
      </c>
      <c r="F368" s="98">
        <v>12478.42014272193</v>
      </c>
      <c r="G368" s="98">
        <v>12339.869066572053</v>
      </c>
      <c r="H368" s="98">
        <v>11378.353592201938</v>
      </c>
      <c r="I368" s="98">
        <v>10131.434833969417</v>
      </c>
      <c r="J368" s="98">
        <v>10079.50995647377</v>
      </c>
      <c r="K368" s="98">
        <v>10665.668100515886</v>
      </c>
      <c r="L368" s="98">
        <v>11677.621031411163</v>
      </c>
      <c r="M368" s="98">
        <v>10098.367268451699</v>
      </c>
      <c r="N368" s="98">
        <v>10474.991090579841</v>
      </c>
      <c r="O368" s="98">
        <v>10342.744448659507</v>
      </c>
      <c r="P368" s="98">
        <v>7651.792486002817</v>
      </c>
      <c r="Q368" s="98">
        <v>7882.8127290469392</v>
      </c>
      <c r="R368" s="98">
        <v>7073.2835179119875</v>
      </c>
      <c r="S368" s="98">
        <v>6496.1177581336997</v>
      </c>
      <c r="T368" s="98">
        <v>6157.2843688426392</v>
      </c>
      <c r="U368" s="98">
        <v>5935.4704650371805</v>
      </c>
      <c r="V368" s="98">
        <v>5912.5273176275296</v>
      </c>
      <c r="W368" s="98">
        <v>5745.8713462933729</v>
      </c>
      <c r="X368" s="98">
        <v>4214.7517641711092</v>
      </c>
      <c r="Y368" s="98">
        <v>3388.5549377957577</v>
      </c>
      <c r="DA368" s="63" t="s">
        <v>3982</v>
      </c>
    </row>
    <row r="369" spans="1:105" ht="12" customHeight="1" x14ac:dyDescent="0.25">
      <c r="A369" s="97" t="s">
        <v>53</v>
      </c>
      <c r="B369" s="98"/>
      <c r="C369" s="98">
        <v>180.33071270559694</v>
      </c>
      <c r="D369" s="98">
        <v>163.63316186003777</v>
      </c>
      <c r="E369" s="98">
        <v>157.08884068095631</v>
      </c>
      <c r="F369" s="98">
        <v>160.36819621718521</v>
      </c>
      <c r="G369" s="98">
        <v>157.7105324488291</v>
      </c>
      <c r="H369" s="98">
        <v>141.64868024901202</v>
      </c>
      <c r="I369" s="98">
        <v>127.13310315974712</v>
      </c>
      <c r="J369" s="98">
        <v>125.22764863149534</v>
      </c>
      <c r="K369" s="98">
        <v>130.92388633183106</v>
      </c>
      <c r="L369" s="98">
        <v>144.95232124436606</v>
      </c>
      <c r="M369" s="98">
        <v>122.23125222407283</v>
      </c>
      <c r="N369" s="98">
        <v>130.92012877315011</v>
      </c>
      <c r="O369" s="98">
        <v>137.02857898577457</v>
      </c>
      <c r="P369" s="98">
        <v>107.55222816308311</v>
      </c>
      <c r="Q369" s="98">
        <v>114.86678781712475</v>
      </c>
      <c r="R369" s="98">
        <v>102.96136235453413</v>
      </c>
      <c r="S369" s="98">
        <v>94.085033675246365</v>
      </c>
      <c r="T369" s="98">
        <v>89.782156204285684</v>
      </c>
      <c r="U369" s="98">
        <v>87.024829217688932</v>
      </c>
      <c r="V369" s="98">
        <v>86.005125553475978</v>
      </c>
      <c r="W369" s="98">
        <v>85.062344609500968</v>
      </c>
      <c r="X369" s="98">
        <v>66.722244864960516</v>
      </c>
      <c r="Y369" s="98">
        <v>50.335453093661556</v>
      </c>
      <c r="DA369" s="63" t="s">
        <v>3983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25.352143295644929</v>
      </c>
      <c r="D370" s="122">
        <f t="shared" si="210"/>
        <v>36.655093850782613</v>
      </c>
      <c r="E370" s="122">
        <f t="shared" si="210"/>
        <v>122.95270774559975</v>
      </c>
      <c r="F370" s="122">
        <f t="shared" si="210"/>
        <v>43.052757757667763</v>
      </c>
      <c r="G370" s="122">
        <f t="shared" si="210"/>
        <v>48.054729156854442</v>
      </c>
      <c r="H370" s="122">
        <f t="shared" si="210"/>
        <v>48.162212345451238</v>
      </c>
      <c r="I370" s="122">
        <f t="shared" si="210"/>
        <v>45.970236228195191</v>
      </c>
      <c r="J370" s="122">
        <f t="shared" si="210"/>
        <v>62.763455497405204</v>
      </c>
      <c r="K370" s="122">
        <f t="shared" si="210"/>
        <v>59.504562551684892</v>
      </c>
      <c r="L370" s="122">
        <f t="shared" si="210"/>
        <v>39.788628399296194</v>
      </c>
      <c r="M370" s="122">
        <f t="shared" si="210"/>
        <v>38.855264163636136</v>
      </c>
      <c r="N370" s="122">
        <f t="shared" si="210"/>
        <v>67.677643323324773</v>
      </c>
      <c r="O370" s="122">
        <f t="shared" si="210"/>
        <v>42.998809716997471</v>
      </c>
      <c r="P370" s="122">
        <f t="shared" si="210"/>
        <v>16.312426437046824</v>
      </c>
      <c r="Q370" s="122">
        <f t="shared" si="210"/>
        <v>21.125400147790693</v>
      </c>
      <c r="R370" s="122">
        <f t="shared" si="210"/>
        <v>29.382753332275072</v>
      </c>
      <c r="S370" s="122">
        <f t="shared" si="210"/>
        <v>36.579687088056836</v>
      </c>
      <c r="T370" s="122">
        <f t="shared" si="210"/>
        <v>46.856754655092743</v>
      </c>
      <c r="U370" s="122">
        <f t="shared" si="210"/>
        <v>44.552692265195823</v>
      </c>
      <c r="V370" s="122">
        <f t="shared" si="210"/>
        <v>30.487776798859343</v>
      </c>
      <c r="W370" s="122">
        <f t="shared" si="210"/>
        <v>26.27968501188834</v>
      </c>
      <c r="X370" s="122">
        <f t="shared" si="210"/>
        <v>30.502474110217698</v>
      </c>
      <c r="Y370" s="122">
        <f t="shared" si="210"/>
        <v>24.470189257129018</v>
      </c>
      <c r="DA370" s="130" t="s">
        <v>3984</v>
      </c>
    </row>
    <row r="371" spans="1:105" ht="12" customHeight="1" x14ac:dyDescent="0.25">
      <c r="A371" s="97" t="s">
        <v>53</v>
      </c>
      <c r="B371" s="98"/>
      <c r="C371" s="98">
        <f>RES_hhdet_in_fech!C67</f>
        <v>25.352143295644929</v>
      </c>
      <c r="D371" s="98">
        <f>RES_hhdet_in_fech!D67</f>
        <v>36.655093850782613</v>
      </c>
      <c r="E371" s="98">
        <f>RES_hhdet_in_fech!E67</f>
        <v>122.95270774559975</v>
      </c>
      <c r="F371" s="98">
        <f>RES_hhdet_in_fech!F67</f>
        <v>43.052757757667763</v>
      </c>
      <c r="G371" s="98">
        <f>RES_hhdet_in_fech!G67</f>
        <v>48.054729156854442</v>
      </c>
      <c r="H371" s="98">
        <f>RES_hhdet_in_fech!H67</f>
        <v>48.162212345451238</v>
      </c>
      <c r="I371" s="98">
        <f>RES_hhdet_in_fech!I67</f>
        <v>45.970236228195191</v>
      </c>
      <c r="J371" s="98">
        <f>RES_hhdet_in_fech!J67</f>
        <v>62.763455497405204</v>
      </c>
      <c r="K371" s="98">
        <f>RES_hhdet_in_fech!K67</f>
        <v>59.504562551684892</v>
      </c>
      <c r="L371" s="98">
        <f>RES_hhdet_in_fech!L67</f>
        <v>39.788628399296194</v>
      </c>
      <c r="M371" s="98">
        <f>RES_hhdet_in_fech!M67</f>
        <v>38.855264163636136</v>
      </c>
      <c r="N371" s="98">
        <f>RES_hhdet_in_fech!N67</f>
        <v>67.677643323324773</v>
      </c>
      <c r="O371" s="98">
        <f>RES_hhdet_in_fech!O67</f>
        <v>42.998809716997471</v>
      </c>
      <c r="P371" s="98">
        <f>RES_hhdet_in_fech!P67</f>
        <v>16.312426437046824</v>
      </c>
      <c r="Q371" s="98">
        <f>RES_hhdet_in_fech!Q67</f>
        <v>21.125400147790693</v>
      </c>
      <c r="R371" s="98">
        <f>RES_hhdet_in_fech!R67</f>
        <v>29.382753332275072</v>
      </c>
      <c r="S371" s="98">
        <f>RES_hhdet_in_fech!S67</f>
        <v>36.579687088056836</v>
      </c>
      <c r="T371" s="98">
        <f>RES_hhdet_in_fech!T67</f>
        <v>46.856754655092743</v>
      </c>
      <c r="U371" s="98">
        <f>RES_hhdet_in_fech!U67</f>
        <v>44.552692265195823</v>
      </c>
      <c r="V371" s="98">
        <f>RES_hhdet_in_fech!V67</f>
        <v>30.487776798859343</v>
      </c>
      <c r="W371" s="98">
        <f>RES_hhdet_in_fech!W67</f>
        <v>26.27968501188834</v>
      </c>
      <c r="X371" s="98">
        <f>RES_hhdet_in_fech!X67</f>
        <v>30.502474110217698</v>
      </c>
      <c r="Y371" s="98">
        <f>RES_hhdet_in_fech!Y67</f>
        <v>24.470189257129018</v>
      </c>
      <c r="DA371" s="63" t="s">
        <v>3985</v>
      </c>
    </row>
    <row r="372" spans="1:105" ht="12" customHeight="1" x14ac:dyDescent="0.25">
      <c r="A372" s="121" t="s">
        <v>55</v>
      </c>
      <c r="B372" s="122"/>
      <c r="C372" s="122">
        <v>1785.0991245783468</v>
      </c>
      <c r="D372" s="122">
        <v>1833.3098207385385</v>
      </c>
      <c r="E372" s="122">
        <v>1835.2601809082246</v>
      </c>
      <c r="F372" s="122">
        <v>1785.0530656984834</v>
      </c>
      <c r="G372" s="122">
        <v>1838.5168137029484</v>
      </c>
      <c r="H372" s="122">
        <v>1733.5939141182903</v>
      </c>
      <c r="I372" s="122">
        <v>1756.6847986760583</v>
      </c>
      <c r="J372" s="122">
        <v>1671.9128831144851</v>
      </c>
      <c r="K372" s="122">
        <v>1685.3095569922955</v>
      </c>
      <c r="L372" s="122">
        <v>1783.1068093583231</v>
      </c>
      <c r="M372" s="122">
        <v>1665.2974682960028</v>
      </c>
      <c r="N372" s="122">
        <v>1702.4032949694331</v>
      </c>
      <c r="O372" s="122">
        <v>1589.031422695298</v>
      </c>
      <c r="P372" s="122">
        <v>1511.1297374907822</v>
      </c>
      <c r="Q372" s="122">
        <v>1551.3144812321757</v>
      </c>
      <c r="R372" s="122">
        <v>1531.2109244502687</v>
      </c>
      <c r="S372" s="122">
        <v>1523.0344826337121</v>
      </c>
      <c r="T372" s="122">
        <v>1532.8623734135381</v>
      </c>
      <c r="U372" s="122">
        <v>1454.3267191773418</v>
      </c>
      <c r="V372" s="122">
        <v>1425.1552637850002</v>
      </c>
      <c r="W372" s="122">
        <v>1524.9469970367832</v>
      </c>
      <c r="X372" s="122">
        <v>1181.0723171578495</v>
      </c>
      <c r="Y372" s="122">
        <v>1035.6830017197271</v>
      </c>
      <c r="DA372" s="130" t="s">
        <v>3986</v>
      </c>
    </row>
    <row r="373" spans="1:105" ht="12" customHeight="1" x14ac:dyDescent="0.25">
      <c r="A373" s="97" t="s">
        <v>134</v>
      </c>
      <c r="B373" s="98"/>
      <c r="C373" s="98">
        <v>1803.9238520967115</v>
      </c>
      <c r="D373" s="98">
        <v>1847.2354408853432</v>
      </c>
      <c r="E373" s="98">
        <v>1859.1322929511796</v>
      </c>
      <c r="F373" s="98">
        <v>1788.8654920618073</v>
      </c>
      <c r="G373" s="98">
        <v>1837.506177451113</v>
      </c>
      <c r="H373" s="98">
        <v>1747.9721469301344</v>
      </c>
      <c r="I373" s="98">
        <v>1764.7447886335713</v>
      </c>
      <c r="J373" s="98">
        <v>1688.3681102961948</v>
      </c>
      <c r="K373" s="98">
        <v>1676.9515453132024</v>
      </c>
      <c r="L373" s="98">
        <v>1799.6839509271117</v>
      </c>
      <c r="M373" s="98">
        <v>1682.4083481779594</v>
      </c>
      <c r="N373" s="98">
        <v>1710.1893818069691</v>
      </c>
      <c r="O373" s="98">
        <v>1585.0836447491786</v>
      </c>
      <c r="P373" s="98">
        <v>1503.6711718879731</v>
      </c>
      <c r="Q373" s="98">
        <v>1549.934316726522</v>
      </c>
      <c r="R373" s="98">
        <v>1527.35239891232</v>
      </c>
      <c r="S373" s="98">
        <v>1517.3051550002774</v>
      </c>
      <c r="T373" s="98">
        <v>1531.3931834437039</v>
      </c>
      <c r="U373" s="98">
        <v>1438.6610700380136</v>
      </c>
      <c r="V373" s="98">
        <v>1399.7949676209305</v>
      </c>
      <c r="W373" s="98">
        <v>1515.7705336638448</v>
      </c>
      <c r="X373" s="98">
        <v>1186.1669317413989</v>
      </c>
      <c r="Y373" s="98">
        <v>976.13549214686077</v>
      </c>
      <c r="DA373" s="63" t="s">
        <v>3987</v>
      </c>
    </row>
    <row r="374" spans="1:105" ht="12" customHeight="1" x14ac:dyDescent="0.25">
      <c r="A374" s="97" t="s">
        <v>133</v>
      </c>
      <c r="B374" s="98"/>
      <c r="C374" s="98">
        <v>1497.4697203425237</v>
      </c>
      <c r="D374" s="98">
        <v>1707.0598501515999</v>
      </c>
      <c r="E374" s="98">
        <v>1698.3384041296636</v>
      </c>
      <c r="F374" s="98">
        <v>1470.4008465392697</v>
      </c>
      <c r="G374" s="98">
        <v>1781.7913247665945</v>
      </c>
      <c r="H374" s="98">
        <v>1610.5402541426045</v>
      </c>
      <c r="I374" s="98">
        <v>1531.3973228688615</v>
      </c>
      <c r="J374" s="98">
        <v>1389.0333864945321</v>
      </c>
      <c r="K374" s="98">
        <v>1455.6239021338342</v>
      </c>
      <c r="L374" s="98">
        <v>1321.2709765338061</v>
      </c>
      <c r="M374" s="98">
        <v>1186.0824335970397</v>
      </c>
      <c r="N374" s="98">
        <v>1533.0252009678129</v>
      </c>
      <c r="O374" s="98">
        <v>1376.9486327137238</v>
      </c>
      <c r="P374" s="98">
        <v>1550.3739032263538</v>
      </c>
      <c r="Q374" s="98">
        <v>1380.9860859149003</v>
      </c>
      <c r="R374" s="98">
        <v>1456.7779724565255</v>
      </c>
      <c r="S374" s="98">
        <v>1218.4412145899664</v>
      </c>
      <c r="T374" s="98">
        <v>1615.7061564497692</v>
      </c>
      <c r="U374" s="98">
        <v>1393.9452342825414</v>
      </c>
      <c r="V374" s="98">
        <v>1246.3572060811509</v>
      </c>
      <c r="W374" s="98">
        <v>1304.8746080925755</v>
      </c>
      <c r="X374" s="98">
        <v>780.1970654201167</v>
      </c>
      <c r="Y374" s="98">
        <v>860.59405661276651</v>
      </c>
      <c r="DA374" s="63" t="s">
        <v>3988</v>
      </c>
    </row>
    <row r="375" spans="1:105" ht="12" customHeight="1" x14ac:dyDescent="0.25">
      <c r="A375" s="100" t="s">
        <v>213</v>
      </c>
      <c r="B375" s="101"/>
      <c r="C375" s="101">
        <v>794.23545452714052</v>
      </c>
      <c r="D375" s="101">
        <v>848.44976083165443</v>
      </c>
      <c r="E375" s="101">
        <v>848.28313779768519</v>
      </c>
      <c r="F375" s="101">
        <v>774.97481895285534</v>
      </c>
      <c r="G375" s="101">
        <v>901.36990501079549</v>
      </c>
      <c r="H375" s="101">
        <v>792.3228198272634</v>
      </c>
      <c r="I375" s="101">
        <v>753.88091811048582</v>
      </c>
      <c r="J375" s="101">
        <v>648.0331558887699</v>
      </c>
      <c r="K375" s="101">
        <v>680.53436588230522</v>
      </c>
      <c r="L375" s="101">
        <v>519.78611719739558</v>
      </c>
      <c r="M375" s="101">
        <v>430.0102849054764</v>
      </c>
      <c r="N375" s="101">
        <v>702.1330638970918</v>
      </c>
      <c r="O375" s="101">
        <v>609.79778414637599</v>
      </c>
      <c r="P375" s="101">
        <v>694.20748341836111</v>
      </c>
      <c r="Q375" s="101">
        <v>579.17586701748019</v>
      </c>
      <c r="R375" s="101">
        <v>620.22884074359922</v>
      </c>
      <c r="S375" s="101">
        <v>479.2312873953843</v>
      </c>
      <c r="T375" s="101">
        <v>696.75065297710103</v>
      </c>
      <c r="U375" s="101">
        <v>577.60995602945195</v>
      </c>
      <c r="V375" s="101">
        <v>457.57385107843061</v>
      </c>
      <c r="W375" s="101">
        <v>513.16345482823556</v>
      </c>
      <c r="X375" s="101">
        <v>161.91144278454667</v>
      </c>
      <c r="Y375" s="101">
        <v>288.49684506335035</v>
      </c>
      <c r="DA375" s="131" t="s">
        <v>3989</v>
      </c>
    </row>
    <row r="376" spans="1:105" ht="12" customHeight="1" x14ac:dyDescent="0.25">
      <c r="A376" s="103" t="s">
        <v>52</v>
      </c>
      <c r="B376" s="104"/>
      <c r="C376" s="104">
        <v>703.23426581538297</v>
      </c>
      <c r="D376" s="104">
        <v>858.61008931994502</v>
      </c>
      <c r="E376" s="104">
        <v>850.05526633197815</v>
      </c>
      <c r="F376" s="104">
        <v>695.42602758641431</v>
      </c>
      <c r="G376" s="104">
        <v>880.42141975579875</v>
      </c>
      <c r="H376" s="104">
        <v>818.21743431534094</v>
      </c>
      <c r="I376" s="104">
        <v>777.5164047583753</v>
      </c>
      <c r="J376" s="104">
        <v>741.000230605762</v>
      </c>
      <c r="K376" s="104">
        <v>775.08953625152901</v>
      </c>
      <c r="L376" s="104">
        <v>801.4848593364103</v>
      </c>
      <c r="M376" s="104">
        <v>756.0721486915636</v>
      </c>
      <c r="N376" s="104">
        <v>830.89213707072088</v>
      </c>
      <c r="O376" s="104">
        <v>767.15084856734802</v>
      </c>
      <c r="P376" s="104">
        <v>856.1664198079925</v>
      </c>
      <c r="Q376" s="104">
        <v>801.81021889741953</v>
      </c>
      <c r="R376" s="104">
        <v>836.54913171292617</v>
      </c>
      <c r="S376" s="104">
        <v>739.20992719458184</v>
      </c>
      <c r="T376" s="104">
        <v>918.95550347266794</v>
      </c>
      <c r="U376" s="104">
        <v>816.33527825308965</v>
      </c>
      <c r="V376" s="104">
        <v>788.78335500272078</v>
      </c>
      <c r="W376" s="104">
        <v>791.7111532643396</v>
      </c>
      <c r="X376" s="104">
        <v>618.28562263556978</v>
      </c>
      <c r="Y376" s="104">
        <v>572.09721154941622</v>
      </c>
      <c r="DA376" s="132" t="s">
        <v>3990</v>
      </c>
    </row>
    <row r="377" spans="1:105" ht="12" customHeight="1" x14ac:dyDescent="0.25">
      <c r="A377" s="106" t="s">
        <v>122</v>
      </c>
      <c r="B377" s="101"/>
      <c r="C377" s="101">
        <v>1715.7695025732701</v>
      </c>
      <c r="D377" s="101">
        <v>1756.7884511817419</v>
      </c>
      <c r="E377" s="101">
        <v>1744.367916855022</v>
      </c>
      <c r="F377" s="101">
        <v>1791.1136076494379</v>
      </c>
      <c r="G377" s="101">
        <v>1858.8032519794656</v>
      </c>
      <c r="H377" s="101">
        <v>1627.9549206896443</v>
      </c>
      <c r="I377" s="101">
        <v>1727.8483221160684</v>
      </c>
      <c r="J377" s="101">
        <v>1658.7669786700444</v>
      </c>
      <c r="K377" s="101">
        <v>1857.4767398016083</v>
      </c>
      <c r="L377" s="101">
        <v>1699.379919915458</v>
      </c>
      <c r="M377" s="101">
        <v>1512.8526656443253</v>
      </c>
      <c r="N377" s="101">
        <v>1661.0691220485169</v>
      </c>
      <c r="O377" s="101">
        <v>1702.5182130952903</v>
      </c>
      <c r="P377" s="101">
        <v>1630.7984061539687</v>
      </c>
      <c r="Q377" s="101">
        <v>1633.2779067411338</v>
      </c>
      <c r="R377" s="101">
        <v>1607.9193933713593</v>
      </c>
      <c r="S377" s="101">
        <v>1636.1789450415843</v>
      </c>
      <c r="T377" s="101">
        <v>1570.1228421854687</v>
      </c>
      <c r="U377" s="101">
        <v>1661.1995535110277</v>
      </c>
      <c r="V377" s="101">
        <v>1665.8442852072269</v>
      </c>
      <c r="W377" s="101">
        <v>1840.4619579647278</v>
      </c>
      <c r="X377" s="101">
        <v>1699.627206181827</v>
      </c>
      <c r="Y377" s="101">
        <v>1397.1670931751448</v>
      </c>
      <c r="DA377" s="131" t="s">
        <v>3991</v>
      </c>
    </row>
    <row r="378" spans="1:105" ht="12" customHeight="1" x14ac:dyDescent="0.25">
      <c r="A378" s="107" t="s">
        <v>121</v>
      </c>
      <c r="B378" s="104"/>
      <c r="C378" s="104">
        <v>1608.060333466568</v>
      </c>
      <c r="D378" s="104">
        <v>1601.3146329800011</v>
      </c>
      <c r="E378" s="104">
        <v>1378.302520624738</v>
      </c>
      <c r="F378" s="104">
        <v>1520.0640937201392</v>
      </c>
      <c r="G378" s="104">
        <v>1828.6864573302446</v>
      </c>
      <c r="H378" s="104">
        <v>1584.5723207625335</v>
      </c>
      <c r="I378" s="104">
        <v>1345.8338639476044</v>
      </c>
      <c r="J378" s="104">
        <v>1482.6547779354401</v>
      </c>
      <c r="K378" s="104">
        <v>1822.130340677302</v>
      </c>
      <c r="L378" s="104">
        <v>1592.2064222507893</v>
      </c>
      <c r="M378" s="104">
        <v>1339.7355467290417</v>
      </c>
      <c r="N378" s="104">
        <v>1562.9154758908589</v>
      </c>
      <c r="O378" s="104">
        <v>1543.3271792491539</v>
      </c>
      <c r="P378" s="104">
        <v>1469.5734494886394</v>
      </c>
      <c r="Q378" s="104">
        <v>1432.7376503119424</v>
      </c>
      <c r="R378" s="104">
        <v>1503.6522028121924</v>
      </c>
      <c r="S378" s="104">
        <v>1525.4315871282356</v>
      </c>
      <c r="T378" s="104">
        <v>1493.9172632238096</v>
      </c>
      <c r="U378" s="104">
        <v>1503.7376974348135</v>
      </c>
      <c r="V378" s="104">
        <v>1534.2613203617809</v>
      </c>
      <c r="W378" s="104">
        <v>1562.6982824305294</v>
      </c>
      <c r="X378" s="104">
        <v>1158.7148850506619</v>
      </c>
      <c r="Y378" s="104">
        <v>1239.3936492413632</v>
      </c>
      <c r="DA378" s="132" t="s">
        <v>3992</v>
      </c>
    </row>
    <row r="379" spans="1:105" ht="12" customHeight="1" x14ac:dyDescent="0.25">
      <c r="A379" s="108" t="s">
        <v>53</v>
      </c>
      <c r="B379" s="98"/>
      <c r="C379" s="98">
        <v>727.45712148315351</v>
      </c>
      <c r="D379" s="98">
        <v>656.59928067394083</v>
      </c>
      <c r="E379" s="98">
        <v>476.40758767417185</v>
      </c>
      <c r="F379" s="98">
        <v>552.21736738565323</v>
      </c>
      <c r="G379" s="98">
        <v>832.36535047677137</v>
      </c>
      <c r="H379" s="98">
        <v>632.34922458705</v>
      </c>
      <c r="I379" s="98">
        <v>507.5787589741152</v>
      </c>
      <c r="J379" s="98">
        <v>611.47144410673422</v>
      </c>
      <c r="K379" s="98">
        <v>856.65041017984458</v>
      </c>
      <c r="L379" s="98">
        <v>734.94528800149624</v>
      </c>
      <c r="M379" s="98">
        <v>449.57093552413221</v>
      </c>
      <c r="N379" s="98">
        <v>622.05623742218575</v>
      </c>
      <c r="O379" s="98">
        <v>523.06056441735484</v>
      </c>
      <c r="P379" s="98">
        <v>482.37912759640983</v>
      </c>
      <c r="Q379" s="98">
        <v>441.52322290934177</v>
      </c>
      <c r="R379" s="98">
        <v>519.58872286475344</v>
      </c>
      <c r="S379" s="98">
        <v>573.41103061634544</v>
      </c>
      <c r="T379" s="98">
        <v>546.39388027968118</v>
      </c>
      <c r="U379" s="98">
        <v>545.51315648740035</v>
      </c>
      <c r="V379" s="98">
        <v>554.14161372742933</v>
      </c>
      <c r="W379" s="98">
        <v>518.35334824990991</v>
      </c>
      <c r="X379" s="98">
        <v>380.31476625655461</v>
      </c>
      <c r="Y379" s="98">
        <v>377.41767191802336</v>
      </c>
      <c r="DA379" s="63" t="s">
        <v>3993</v>
      </c>
    </row>
    <row r="380" spans="1:105" ht="12" customHeight="1" x14ac:dyDescent="0.25">
      <c r="A380" s="108" t="s">
        <v>52</v>
      </c>
      <c r="B380" s="98"/>
      <c r="C380" s="98">
        <v>880.60321198341455</v>
      </c>
      <c r="D380" s="98">
        <v>944.71535230606059</v>
      </c>
      <c r="E380" s="98">
        <v>901.89493295056627</v>
      </c>
      <c r="F380" s="98">
        <v>967.84672633448588</v>
      </c>
      <c r="G380" s="98">
        <v>996.32110685347266</v>
      </c>
      <c r="H380" s="98">
        <v>952.22309617548342</v>
      </c>
      <c r="I380" s="98">
        <v>838.25510497348932</v>
      </c>
      <c r="J380" s="98">
        <v>871.1833338287056</v>
      </c>
      <c r="K380" s="98">
        <v>965.4799304974573</v>
      </c>
      <c r="L380" s="98">
        <v>857.2611342492936</v>
      </c>
      <c r="M380" s="98">
        <v>890.16461120490942</v>
      </c>
      <c r="N380" s="98">
        <v>940.85923846867286</v>
      </c>
      <c r="O380" s="98">
        <v>1020.2666148317988</v>
      </c>
      <c r="P380" s="98">
        <v>987.1943218922296</v>
      </c>
      <c r="Q380" s="98">
        <v>991.21442740260045</v>
      </c>
      <c r="R380" s="98">
        <v>984.06347994743908</v>
      </c>
      <c r="S380" s="98">
        <v>952.02055651189039</v>
      </c>
      <c r="T380" s="98">
        <v>947.52338294412789</v>
      </c>
      <c r="U380" s="98">
        <v>958.2245409474134</v>
      </c>
      <c r="V380" s="98">
        <v>980.1197066343517</v>
      </c>
      <c r="W380" s="98">
        <v>1044.3449341806192</v>
      </c>
      <c r="X380" s="98">
        <v>778.40011879410747</v>
      </c>
      <c r="Y380" s="98">
        <v>861.97597732333975</v>
      </c>
      <c r="DA380" s="63" t="s">
        <v>3994</v>
      </c>
    </row>
    <row r="381" spans="1:105" ht="12" customHeight="1" x14ac:dyDescent="0.25">
      <c r="A381" s="121" t="s">
        <v>54</v>
      </c>
      <c r="B381" s="122"/>
      <c r="C381" s="122">
        <v>758.23009574587581</v>
      </c>
      <c r="D381" s="122">
        <v>781.16629838626409</v>
      </c>
      <c r="E381" s="122">
        <v>788.94896524837816</v>
      </c>
      <c r="F381" s="122">
        <v>788.32263930730846</v>
      </c>
      <c r="G381" s="122">
        <v>798.54180724381752</v>
      </c>
      <c r="H381" s="122">
        <v>798.46637794523008</v>
      </c>
      <c r="I381" s="122">
        <v>753.4556959716449</v>
      </c>
      <c r="J381" s="122">
        <v>743.81926145462967</v>
      </c>
      <c r="K381" s="122">
        <v>720.08523649154563</v>
      </c>
      <c r="L381" s="122">
        <v>751.89304855128978</v>
      </c>
      <c r="M381" s="122">
        <v>723.23857943958524</v>
      </c>
      <c r="N381" s="122">
        <v>691.0654746448439</v>
      </c>
      <c r="O381" s="122">
        <v>667.86411910728293</v>
      </c>
      <c r="P381" s="122">
        <v>661.70743563228257</v>
      </c>
      <c r="Q381" s="122">
        <v>665.22667648774825</v>
      </c>
      <c r="R381" s="122">
        <v>661.43268410636426</v>
      </c>
      <c r="S381" s="122">
        <v>687.78652326761846</v>
      </c>
      <c r="T381" s="122">
        <v>677.26054484518545</v>
      </c>
      <c r="U381" s="122">
        <v>678.90496244445399</v>
      </c>
      <c r="V381" s="122">
        <v>689.35010012216571</v>
      </c>
      <c r="W381" s="122">
        <v>694.12656979330177</v>
      </c>
      <c r="X381" s="122">
        <v>643.39442930268524</v>
      </c>
      <c r="Y381" s="122">
        <v>599.23147953934119</v>
      </c>
      <c r="DA381" s="130" t="s">
        <v>3995</v>
      </c>
    </row>
    <row r="382" spans="1:105" ht="12" customHeight="1" x14ac:dyDescent="0.25">
      <c r="A382" s="97" t="s">
        <v>175</v>
      </c>
      <c r="B382" s="98"/>
      <c r="C382" s="98">
        <v>817.51636300743291</v>
      </c>
      <c r="D382" s="98">
        <v>840.06712229180118</v>
      </c>
      <c r="E382" s="98">
        <v>858.3402671231147</v>
      </c>
      <c r="F382" s="98">
        <v>832.21133085424788</v>
      </c>
      <c r="G382" s="98">
        <v>859.84963452138368</v>
      </c>
      <c r="H382" s="98">
        <v>843.6271652504123</v>
      </c>
      <c r="I382" s="98">
        <v>786.52019947595375</v>
      </c>
      <c r="J382" s="98">
        <v>773.85192195968989</v>
      </c>
      <c r="K382" s="98">
        <v>746.05867865285529</v>
      </c>
      <c r="L382" s="98">
        <v>795.81784169355421</v>
      </c>
      <c r="M382" s="98">
        <v>777.42544281747848</v>
      </c>
      <c r="N382" s="98">
        <v>709.70376681640005</v>
      </c>
      <c r="O382" s="98">
        <v>694.94755533013119</v>
      </c>
      <c r="P382" s="98">
        <v>689.68266329283392</v>
      </c>
      <c r="Q382" s="98">
        <v>714.74588930464461</v>
      </c>
      <c r="R382" s="98">
        <v>723.47986813898024</v>
      </c>
      <c r="S382" s="98">
        <v>758.99626184621184</v>
      </c>
      <c r="T382" s="98">
        <v>758.41267387956259</v>
      </c>
      <c r="U382" s="98">
        <v>760.84564538515542</v>
      </c>
      <c r="V382" s="98">
        <v>777.60410560121079</v>
      </c>
      <c r="W382" s="98">
        <v>792.10289415389389</v>
      </c>
      <c r="X382" s="98">
        <v>667.48783143326705</v>
      </c>
      <c r="Y382" s="98">
        <v>635.48715014053789</v>
      </c>
      <c r="DA382" s="63" t="s">
        <v>3996</v>
      </c>
    </row>
    <row r="383" spans="1:105" ht="12" customHeight="1" x14ac:dyDescent="0.25">
      <c r="A383" s="109" t="s">
        <v>120</v>
      </c>
      <c r="B383" s="33"/>
      <c r="C383" s="33">
        <v>682.28013845058194</v>
      </c>
      <c r="D383" s="33">
        <v>698.5631277544303</v>
      </c>
      <c r="E383" s="33">
        <v>706.81023328783021</v>
      </c>
      <c r="F383" s="33">
        <v>731.14515155489448</v>
      </c>
      <c r="G383" s="33">
        <v>710.39728843618423</v>
      </c>
      <c r="H383" s="33">
        <v>738.67749799013143</v>
      </c>
      <c r="I383" s="33">
        <v>710.56070208315498</v>
      </c>
      <c r="J383" s="33">
        <v>705.11117800705335</v>
      </c>
      <c r="K383" s="33">
        <v>670.44244418995004</v>
      </c>
      <c r="L383" s="33">
        <v>693.90011656229967</v>
      </c>
      <c r="M383" s="33">
        <v>601.79707874307326</v>
      </c>
      <c r="N383" s="33">
        <v>657.02930294079476</v>
      </c>
      <c r="O383" s="33">
        <v>615.09275303169397</v>
      </c>
      <c r="P383" s="33">
        <v>620.47191080624941</v>
      </c>
      <c r="Q383" s="33">
        <v>619.58501469544808</v>
      </c>
      <c r="R383" s="33">
        <v>586.90265624127392</v>
      </c>
      <c r="S383" s="33">
        <v>608.61196296883395</v>
      </c>
      <c r="T383" s="33">
        <v>582.59680069753313</v>
      </c>
      <c r="U383" s="33">
        <v>551.6838030588907</v>
      </c>
      <c r="V383" s="33">
        <v>556.41713440312878</v>
      </c>
      <c r="W383" s="33">
        <v>565.64495163912716</v>
      </c>
      <c r="X383" s="33">
        <v>600.72643201705569</v>
      </c>
      <c r="Y383" s="33">
        <v>524.95742205764202</v>
      </c>
      <c r="DA383" s="60" t="s">
        <v>3997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9581.4224351229641</v>
      </c>
      <c r="D385" s="117">
        <f t="shared" si="211"/>
        <v>9123.0193068190474</v>
      </c>
      <c r="E385" s="117">
        <f t="shared" si="211"/>
        <v>9312.8933568500906</v>
      </c>
      <c r="F385" s="117">
        <f t="shared" si="211"/>
        <v>9188.6286096142176</v>
      </c>
      <c r="G385" s="117">
        <f t="shared" si="211"/>
        <v>9244.1121474835109</v>
      </c>
      <c r="H385" s="117">
        <f t="shared" si="211"/>
        <v>8698.7197727013336</v>
      </c>
      <c r="I385" s="117">
        <f t="shared" si="211"/>
        <v>8000.3319060995409</v>
      </c>
      <c r="J385" s="117">
        <f t="shared" si="211"/>
        <v>8034.9553344201486</v>
      </c>
      <c r="K385" s="117">
        <f t="shared" si="211"/>
        <v>8445.471884875913</v>
      </c>
      <c r="L385" s="117">
        <f t="shared" si="211"/>
        <v>9278.374891432557</v>
      </c>
      <c r="M385" s="117">
        <f t="shared" si="211"/>
        <v>8208.6814153116338</v>
      </c>
      <c r="N385" s="117">
        <f t="shared" si="211"/>
        <v>8932.339054028489</v>
      </c>
      <c r="O385" s="117">
        <f t="shared" si="211"/>
        <v>9031.2550583360116</v>
      </c>
      <c r="P385" s="117">
        <f t="shared" si="211"/>
        <v>7384.6088263606143</v>
      </c>
      <c r="Q385" s="117">
        <f t="shared" si="211"/>
        <v>7992.1563714595322</v>
      </c>
      <c r="R385" s="117">
        <f t="shared" ref="R385:V385" si="212">R386+R389+R391+R400</f>
        <v>7459.5384192824622</v>
      </c>
      <c r="S385" s="117">
        <f t="shared" si="212"/>
        <v>7131.8088327807791</v>
      </c>
      <c r="T385" s="117">
        <f t="shared" si="212"/>
        <v>6983.4386771836553</v>
      </c>
      <c r="U385" s="117">
        <f t="shared" si="212"/>
        <v>6769.5489697697903</v>
      </c>
      <c r="V385" s="117">
        <f t="shared" si="212"/>
        <v>6760.9898573976379</v>
      </c>
      <c r="W385" s="117">
        <f t="shared" ref="W385:Y385" si="213">W386+W389+W391+W400</f>
        <v>6726.3599489954195</v>
      </c>
      <c r="X385" s="117">
        <f t="shared" si="213"/>
        <v>5156.3538075298802</v>
      </c>
      <c r="Y385" s="117">
        <f t="shared" si="213"/>
        <v>4267.756050811593</v>
      </c>
      <c r="DA385" s="129" t="s">
        <v>4148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7881.2314523441619</v>
      </c>
      <c r="D386" s="122">
        <f t="shared" si="214"/>
        <v>7351.9168875851992</v>
      </c>
      <c r="E386" s="122">
        <f t="shared" si="214"/>
        <v>7303.2606548603171</v>
      </c>
      <c r="F386" s="122">
        <f t="shared" si="214"/>
        <v>7390.545772493505</v>
      </c>
      <c r="G386" s="122">
        <f t="shared" si="214"/>
        <v>7387.0308551342905</v>
      </c>
      <c r="H386" s="122">
        <f t="shared" si="214"/>
        <v>6881.69454854983</v>
      </c>
      <c r="I386" s="122">
        <f t="shared" si="214"/>
        <v>6190.2742875615622</v>
      </c>
      <c r="J386" s="122">
        <f t="shared" si="214"/>
        <v>6201.3299164247874</v>
      </c>
      <c r="K386" s="122">
        <f t="shared" si="214"/>
        <v>6634.8494497661331</v>
      </c>
      <c r="L386" s="122">
        <f t="shared" si="214"/>
        <v>7408.1410076848915</v>
      </c>
      <c r="M386" s="122">
        <f t="shared" si="214"/>
        <v>6454.7242322062984</v>
      </c>
      <c r="N386" s="122">
        <f t="shared" si="214"/>
        <v>7011.9132897381787</v>
      </c>
      <c r="O386" s="122">
        <f t="shared" si="214"/>
        <v>7255.8017470371215</v>
      </c>
      <c r="P386" s="122">
        <f t="shared" si="214"/>
        <v>5703.7392144262367</v>
      </c>
      <c r="Q386" s="122">
        <f t="shared" si="214"/>
        <v>6188.4970951478135</v>
      </c>
      <c r="R386" s="122">
        <f t="shared" ref="R386:V386" si="215">SUM(R387:R388)</f>
        <v>5631.2905702031767</v>
      </c>
      <c r="S386" s="122">
        <f t="shared" si="215"/>
        <v>5237.7190008139714</v>
      </c>
      <c r="T386" s="122">
        <f t="shared" si="215"/>
        <v>5027.3496598136289</v>
      </c>
      <c r="U386" s="122">
        <f t="shared" si="215"/>
        <v>4892.7606449646364</v>
      </c>
      <c r="V386" s="122">
        <f t="shared" si="215"/>
        <v>4934.552574101499</v>
      </c>
      <c r="W386" s="122">
        <f t="shared" ref="W386:Y386" si="216">SUM(W387:W388)</f>
        <v>4803.5177826009322</v>
      </c>
      <c r="X386" s="122">
        <f t="shared" si="216"/>
        <v>3541.5733952254695</v>
      </c>
      <c r="Y386" s="122">
        <f t="shared" si="216"/>
        <v>2844.9145667989137</v>
      </c>
      <c r="DA386" s="130" t="s">
        <v>4149</v>
      </c>
    </row>
    <row r="387" spans="1:105" ht="12" customHeight="1" x14ac:dyDescent="0.25">
      <c r="A387" s="97" t="s">
        <v>213</v>
      </c>
      <c r="B387" s="98"/>
      <c r="C387" s="98">
        <v>7700.900739638565</v>
      </c>
      <c r="D387" s="98">
        <v>7188.2837257251613</v>
      </c>
      <c r="E387" s="98">
        <v>7146.1718141793608</v>
      </c>
      <c r="F387" s="98">
        <v>7230.17757627632</v>
      </c>
      <c r="G387" s="98">
        <v>7229.3203226854612</v>
      </c>
      <c r="H387" s="98">
        <v>6740.0458683008183</v>
      </c>
      <c r="I387" s="98">
        <v>6063.1411844018148</v>
      </c>
      <c r="J387" s="98">
        <v>6076.1022677932924</v>
      </c>
      <c r="K387" s="98">
        <v>6503.9255634343017</v>
      </c>
      <c r="L387" s="98">
        <v>7263.1886864405251</v>
      </c>
      <c r="M387" s="98">
        <v>6332.4929799822257</v>
      </c>
      <c r="N387" s="98">
        <v>6880.9931609650284</v>
      </c>
      <c r="O387" s="98">
        <v>7118.7731680513471</v>
      </c>
      <c r="P387" s="98">
        <v>5596.1869862631538</v>
      </c>
      <c r="Q387" s="98">
        <v>6073.630307330689</v>
      </c>
      <c r="R387" s="98">
        <v>5528.3292078486429</v>
      </c>
      <c r="S387" s="98">
        <v>5143.633967138725</v>
      </c>
      <c r="T387" s="98">
        <v>4937.5675036093435</v>
      </c>
      <c r="U387" s="98">
        <v>4805.7358157469471</v>
      </c>
      <c r="V387" s="98">
        <v>4848.5474485480227</v>
      </c>
      <c r="W387" s="98">
        <v>4718.4554379914316</v>
      </c>
      <c r="X387" s="98">
        <v>3474.8511503605091</v>
      </c>
      <c r="Y387" s="98">
        <v>2794.579113705252</v>
      </c>
      <c r="DA387" s="63" t="s">
        <v>4150</v>
      </c>
    </row>
    <row r="388" spans="1:105" ht="12" customHeight="1" x14ac:dyDescent="0.25">
      <c r="A388" s="97" t="s">
        <v>53</v>
      </c>
      <c r="B388" s="98"/>
      <c r="C388" s="98">
        <v>180.33071270559694</v>
      </c>
      <c r="D388" s="98">
        <v>163.63316186003777</v>
      </c>
      <c r="E388" s="98">
        <v>157.08884068095631</v>
      </c>
      <c r="F388" s="98">
        <v>160.36819621718521</v>
      </c>
      <c r="G388" s="98">
        <v>157.7105324488291</v>
      </c>
      <c r="H388" s="98">
        <v>141.64868024901202</v>
      </c>
      <c r="I388" s="98">
        <v>127.13310315974712</v>
      </c>
      <c r="J388" s="98">
        <v>125.22764863149534</v>
      </c>
      <c r="K388" s="98">
        <v>130.92388633183106</v>
      </c>
      <c r="L388" s="98">
        <v>144.95232124436606</v>
      </c>
      <c r="M388" s="98">
        <v>122.23125222407283</v>
      </c>
      <c r="N388" s="98">
        <v>130.92012877315011</v>
      </c>
      <c r="O388" s="98">
        <v>137.02857898577457</v>
      </c>
      <c r="P388" s="98">
        <v>107.55222816308311</v>
      </c>
      <c r="Q388" s="98">
        <v>114.86678781712475</v>
      </c>
      <c r="R388" s="98">
        <v>102.96136235453413</v>
      </c>
      <c r="S388" s="98">
        <v>94.085033675246365</v>
      </c>
      <c r="T388" s="98">
        <v>89.782156204285684</v>
      </c>
      <c r="U388" s="98">
        <v>87.024829217688932</v>
      </c>
      <c r="V388" s="98">
        <v>86.005125553475978</v>
      </c>
      <c r="W388" s="98">
        <v>85.062344609500968</v>
      </c>
      <c r="X388" s="98">
        <v>66.722244864960516</v>
      </c>
      <c r="Y388" s="98">
        <v>50.335453093661556</v>
      </c>
      <c r="DA388" s="63" t="s">
        <v>4151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57.433069688493397</v>
      </c>
      <c r="D389" s="122">
        <f t="shared" si="217"/>
        <v>86.682725221912364</v>
      </c>
      <c r="E389" s="122">
        <f t="shared" si="217"/>
        <v>305.65878260519219</v>
      </c>
      <c r="F389" s="122">
        <f t="shared" si="217"/>
        <v>111.03426486019016</v>
      </c>
      <c r="G389" s="122">
        <f t="shared" si="217"/>
        <v>128.79695285667185</v>
      </c>
      <c r="H389" s="122">
        <f t="shared" si="217"/>
        <v>136.63352818172973</v>
      </c>
      <c r="I389" s="122">
        <f t="shared" si="217"/>
        <v>133.1689158920552</v>
      </c>
      <c r="J389" s="122">
        <f t="shared" si="217"/>
        <v>189.3726665767233</v>
      </c>
      <c r="K389" s="122">
        <f t="shared" si="217"/>
        <v>185.94091255916851</v>
      </c>
      <c r="L389" s="122">
        <f t="shared" si="217"/>
        <v>128.97560188105558</v>
      </c>
      <c r="M389" s="122">
        <f t="shared" si="217"/>
        <v>132.60020341301455</v>
      </c>
      <c r="N389" s="122">
        <f t="shared" si="217"/>
        <v>237.9134405742208</v>
      </c>
      <c r="O389" s="122">
        <f t="shared" si="217"/>
        <v>160.86275044650156</v>
      </c>
      <c r="P389" s="122">
        <f t="shared" si="217"/>
        <v>64.304074088171149</v>
      </c>
      <c r="Q389" s="122">
        <f t="shared" si="217"/>
        <v>83.441330060232161</v>
      </c>
      <c r="R389" s="122">
        <f t="shared" si="217"/>
        <v>117.87961154564842</v>
      </c>
      <c r="S389" s="122">
        <f t="shared" si="217"/>
        <v>144.59174963964361</v>
      </c>
      <c r="T389" s="122">
        <f t="shared" si="217"/>
        <v>184.90395970875622</v>
      </c>
      <c r="U389" s="122">
        <f t="shared" si="217"/>
        <v>177.67061151564351</v>
      </c>
      <c r="V389" s="122">
        <f t="shared" si="217"/>
        <v>123.19149679333145</v>
      </c>
      <c r="W389" s="122">
        <f t="shared" si="217"/>
        <v>106.28275989934032</v>
      </c>
      <c r="X389" s="122">
        <f t="shared" si="217"/>
        <v>126.26908487275783</v>
      </c>
      <c r="Y389" s="122">
        <f t="shared" si="217"/>
        <v>104.50916685694843</v>
      </c>
      <c r="DA389" s="130" t="s">
        <v>4152</v>
      </c>
    </row>
    <row r="390" spans="1:105" ht="12" customHeight="1" x14ac:dyDescent="0.25">
      <c r="A390" s="97" t="s">
        <v>53</v>
      </c>
      <c r="B390" s="98"/>
      <c r="C390" s="98">
        <f>RES_hhdet_in_tesh!C67</f>
        <v>57.433069688493397</v>
      </c>
      <c r="D390" s="98">
        <f>RES_hhdet_in_tesh!D67</f>
        <v>86.682725221912364</v>
      </c>
      <c r="E390" s="98">
        <f>RES_hhdet_in_tesh!E67</f>
        <v>305.65878260519219</v>
      </c>
      <c r="F390" s="98">
        <f>RES_hhdet_in_tesh!F67</f>
        <v>111.03426486019016</v>
      </c>
      <c r="G390" s="98">
        <f>RES_hhdet_in_tesh!G67</f>
        <v>128.79695285667185</v>
      </c>
      <c r="H390" s="98">
        <f>RES_hhdet_in_tesh!H67</f>
        <v>136.63352818172973</v>
      </c>
      <c r="I390" s="98">
        <f>RES_hhdet_in_tesh!I67</f>
        <v>133.1689158920552</v>
      </c>
      <c r="J390" s="98">
        <f>RES_hhdet_in_tesh!J67</f>
        <v>189.3726665767233</v>
      </c>
      <c r="K390" s="98">
        <f>RES_hhdet_in_tesh!K67</f>
        <v>185.94091255916851</v>
      </c>
      <c r="L390" s="98">
        <f>RES_hhdet_in_tesh!L67</f>
        <v>128.97560188105558</v>
      </c>
      <c r="M390" s="98">
        <f>RES_hhdet_in_tesh!M67</f>
        <v>132.60020341301455</v>
      </c>
      <c r="N390" s="98">
        <f>RES_hhdet_in_tesh!N67</f>
        <v>237.9134405742208</v>
      </c>
      <c r="O390" s="98">
        <f>RES_hhdet_in_tesh!O67</f>
        <v>160.86275044650156</v>
      </c>
      <c r="P390" s="98">
        <f>RES_hhdet_in_tesh!P67</f>
        <v>64.304074088171149</v>
      </c>
      <c r="Q390" s="98">
        <f>RES_hhdet_in_tesh!Q67</f>
        <v>83.441330060232161</v>
      </c>
      <c r="R390" s="98">
        <f>RES_hhdet_in_tesh!R67</f>
        <v>117.87961154564842</v>
      </c>
      <c r="S390" s="98">
        <f>RES_hhdet_in_tesh!S67</f>
        <v>144.59174963964361</v>
      </c>
      <c r="T390" s="98">
        <f>RES_hhdet_in_tesh!T67</f>
        <v>184.90395970875622</v>
      </c>
      <c r="U390" s="98">
        <f>RES_hhdet_in_tesh!U67</f>
        <v>177.67061151564351</v>
      </c>
      <c r="V390" s="98">
        <f>RES_hhdet_in_tesh!V67</f>
        <v>123.19149679333145</v>
      </c>
      <c r="W390" s="98">
        <f>RES_hhdet_in_tesh!W67</f>
        <v>106.28275989934032</v>
      </c>
      <c r="X390" s="98">
        <f>RES_hhdet_in_tesh!X67</f>
        <v>126.26908487275783</v>
      </c>
      <c r="Y390" s="98">
        <f>RES_hhdet_in_tesh!Y67</f>
        <v>104.50916685694843</v>
      </c>
      <c r="DA390" s="63" t="s">
        <v>4153</v>
      </c>
    </row>
    <row r="391" spans="1:105" ht="12" customHeight="1" x14ac:dyDescent="0.25">
      <c r="A391" s="121" t="s">
        <v>55</v>
      </c>
      <c r="B391" s="122"/>
      <c r="C391" s="122">
        <v>1134.7475355843426</v>
      </c>
      <c r="D391" s="122">
        <v>1164.9944136627294</v>
      </c>
      <c r="E391" s="122">
        <v>1174.6498704479006</v>
      </c>
      <c r="F391" s="122">
        <v>1156.6397133938237</v>
      </c>
      <c r="G391" s="122">
        <v>1195.4762445263316</v>
      </c>
      <c r="H391" s="122">
        <v>1144.7062325079348</v>
      </c>
      <c r="I391" s="122">
        <v>1169.0911238293681</v>
      </c>
      <c r="J391" s="122">
        <v>1140.1338856683749</v>
      </c>
      <c r="K391" s="122">
        <v>1146.6273406681905</v>
      </c>
      <c r="L391" s="122">
        <v>1232.5843030007704</v>
      </c>
      <c r="M391" s="122">
        <v>1147.0257467333956</v>
      </c>
      <c r="N391" s="122">
        <v>1219.313382714206</v>
      </c>
      <c r="O391" s="122">
        <v>1168.7833940100168</v>
      </c>
      <c r="P391" s="122">
        <v>1166.2435987714148</v>
      </c>
      <c r="Q391" s="122">
        <v>1251.9122170230341</v>
      </c>
      <c r="R391" s="122">
        <v>1251.6388514982257</v>
      </c>
      <c r="S391" s="122">
        <v>1264.3654366822093</v>
      </c>
      <c r="T391" s="122">
        <v>1290.7813015978761</v>
      </c>
      <c r="U391" s="122">
        <v>1224.4294613049822</v>
      </c>
      <c r="V391" s="122">
        <v>1216.7439708059003</v>
      </c>
      <c r="W391" s="122">
        <v>1318.747676159446</v>
      </c>
      <c r="X391" s="122">
        <v>1026.6395308088104</v>
      </c>
      <c r="Y391" s="122">
        <v>895.69381658167572</v>
      </c>
      <c r="DA391" s="130" t="s">
        <v>4154</v>
      </c>
    </row>
    <row r="392" spans="1:105" ht="12" customHeight="1" x14ac:dyDescent="0.25">
      <c r="A392" s="97" t="s">
        <v>134</v>
      </c>
      <c r="B392" s="98"/>
      <c r="C392" s="98">
        <v>1122.3056630425722</v>
      </c>
      <c r="D392" s="98">
        <v>1169.4716295043404</v>
      </c>
      <c r="E392" s="98">
        <v>1182.7885858347813</v>
      </c>
      <c r="F392" s="98">
        <v>1150.5440670254829</v>
      </c>
      <c r="G392" s="98">
        <v>1182.2225177853766</v>
      </c>
      <c r="H392" s="98">
        <v>1143.4684107086659</v>
      </c>
      <c r="I392" s="98">
        <v>1170.1269267928446</v>
      </c>
      <c r="J392" s="98">
        <v>1122.9517682868161</v>
      </c>
      <c r="K392" s="98">
        <v>1120.0559493636288</v>
      </c>
      <c r="L392" s="98">
        <v>1225.2251862046317</v>
      </c>
      <c r="M392" s="98">
        <v>1155.2287786739398</v>
      </c>
      <c r="N392" s="98">
        <v>1216.2426327742539</v>
      </c>
      <c r="O392" s="98">
        <v>1161.7959233638985</v>
      </c>
      <c r="P392" s="98">
        <v>1157.2351008053276</v>
      </c>
      <c r="Q392" s="98">
        <v>1255.6426736857052</v>
      </c>
      <c r="R392" s="98">
        <v>1250.4647794642976</v>
      </c>
      <c r="S392" s="98">
        <v>1261.6640010196479</v>
      </c>
      <c r="T392" s="98">
        <v>1288.4013289066972</v>
      </c>
      <c r="U392" s="98">
        <v>1214.0926298562251</v>
      </c>
      <c r="V392" s="98">
        <v>1191.7389733470338</v>
      </c>
      <c r="W392" s="98">
        <v>1312.7473811205073</v>
      </c>
      <c r="X392" s="98">
        <v>1023.9102512040358</v>
      </c>
      <c r="Y392" s="98">
        <v>833.1656337341542</v>
      </c>
      <c r="DA392" s="63" t="s">
        <v>4155</v>
      </c>
    </row>
    <row r="393" spans="1:105" ht="12" customHeight="1" x14ac:dyDescent="0.25">
      <c r="A393" s="97" t="s">
        <v>133</v>
      </c>
      <c r="B393" s="98"/>
      <c r="C393" s="98">
        <v>1230.9888474495485</v>
      </c>
      <c r="D393" s="98">
        <v>1437.8294671682856</v>
      </c>
      <c r="E393" s="98">
        <v>1431.6720391774263</v>
      </c>
      <c r="F393" s="98">
        <v>1221.213245557851</v>
      </c>
      <c r="G393" s="98">
        <v>1507.0618404102945</v>
      </c>
      <c r="H393" s="98">
        <v>1375.2565507472409</v>
      </c>
      <c r="I393" s="98">
        <v>1309.0801055275851</v>
      </c>
      <c r="J393" s="98">
        <v>1196.7367236359835</v>
      </c>
      <c r="K393" s="98">
        <v>1258.42088779612</v>
      </c>
      <c r="L393" s="98">
        <v>1161.6934555047424</v>
      </c>
      <c r="M393" s="98">
        <v>1049.7979528919918</v>
      </c>
      <c r="N393" s="98">
        <v>1360.6266239448114</v>
      </c>
      <c r="O393" s="98">
        <v>1238.5463407464777</v>
      </c>
      <c r="P393" s="98">
        <v>1423.9264849385668</v>
      </c>
      <c r="Q393" s="98">
        <v>1287.6299018199209</v>
      </c>
      <c r="R393" s="98">
        <v>1367.8279330806834</v>
      </c>
      <c r="S393" s="98">
        <v>1144.1006110430726</v>
      </c>
      <c r="T393" s="98">
        <v>1533.7227141050673</v>
      </c>
      <c r="U393" s="98">
        <v>1322.803514472793</v>
      </c>
      <c r="V393" s="98">
        <v>1186.8829766422393</v>
      </c>
      <c r="W393" s="98">
        <v>1243.4075076333049</v>
      </c>
      <c r="X393" s="98">
        <v>753.95160988525208</v>
      </c>
      <c r="Y393" s="98">
        <v>818.27182663063661</v>
      </c>
      <c r="DA393" s="63" t="s">
        <v>4156</v>
      </c>
    </row>
    <row r="394" spans="1:105" ht="12" customHeight="1" x14ac:dyDescent="0.25">
      <c r="A394" s="100" t="s">
        <v>213</v>
      </c>
      <c r="B394" s="101"/>
      <c r="C394" s="101">
        <v>527.75458163416556</v>
      </c>
      <c r="D394" s="101">
        <v>579.21937784834063</v>
      </c>
      <c r="E394" s="101">
        <v>581.61677284544805</v>
      </c>
      <c r="F394" s="101">
        <v>525.78721797143658</v>
      </c>
      <c r="G394" s="101">
        <v>626.64042065449632</v>
      </c>
      <c r="H394" s="101">
        <v>557.0391164319002</v>
      </c>
      <c r="I394" s="101">
        <v>531.56370076921007</v>
      </c>
      <c r="J394" s="101">
        <v>455.73649303022125</v>
      </c>
      <c r="K394" s="101">
        <v>483.33135154459103</v>
      </c>
      <c r="L394" s="101">
        <v>360.20859616833224</v>
      </c>
      <c r="M394" s="101">
        <v>293.72580420042857</v>
      </c>
      <c r="N394" s="101">
        <v>529.73448687409063</v>
      </c>
      <c r="O394" s="101">
        <v>471.39549217912935</v>
      </c>
      <c r="P394" s="101">
        <v>567.76006513057393</v>
      </c>
      <c r="Q394" s="101">
        <v>485.81968292250156</v>
      </c>
      <c r="R394" s="101">
        <v>531.27880136775718</v>
      </c>
      <c r="S394" s="101">
        <v>404.89068384849071</v>
      </c>
      <c r="T394" s="101">
        <v>614.7672106323995</v>
      </c>
      <c r="U394" s="101">
        <v>506.46823621970378</v>
      </c>
      <c r="V394" s="101">
        <v>398.09962163951838</v>
      </c>
      <c r="W394" s="101">
        <v>451.69635436896561</v>
      </c>
      <c r="X394" s="101">
        <v>135.66598724968225</v>
      </c>
      <c r="Y394" s="101">
        <v>246.17461508122025</v>
      </c>
      <c r="DA394" s="131" t="s">
        <v>4157</v>
      </c>
    </row>
    <row r="395" spans="1:105" ht="12" customHeight="1" x14ac:dyDescent="0.25">
      <c r="A395" s="103" t="s">
        <v>52</v>
      </c>
      <c r="B395" s="104"/>
      <c r="C395" s="104">
        <v>703.23426581538297</v>
      </c>
      <c r="D395" s="104">
        <v>858.61008931994502</v>
      </c>
      <c r="E395" s="104">
        <v>850.05526633197815</v>
      </c>
      <c r="F395" s="104">
        <v>695.42602758641431</v>
      </c>
      <c r="G395" s="104">
        <v>880.42141975579875</v>
      </c>
      <c r="H395" s="104">
        <v>818.21743431534094</v>
      </c>
      <c r="I395" s="104">
        <v>777.5164047583753</v>
      </c>
      <c r="J395" s="104">
        <v>741.000230605762</v>
      </c>
      <c r="K395" s="104">
        <v>775.08953625152901</v>
      </c>
      <c r="L395" s="104">
        <v>801.4848593364103</v>
      </c>
      <c r="M395" s="104">
        <v>756.0721486915636</v>
      </c>
      <c r="N395" s="104">
        <v>830.89213707072088</v>
      </c>
      <c r="O395" s="104">
        <v>767.15084856734802</v>
      </c>
      <c r="P395" s="104">
        <v>856.1664198079925</v>
      </c>
      <c r="Q395" s="104">
        <v>801.81021889741953</v>
      </c>
      <c r="R395" s="104">
        <v>836.54913171292617</v>
      </c>
      <c r="S395" s="104">
        <v>739.20992719458184</v>
      </c>
      <c r="T395" s="104">
        <v>918.95550347266794</v>
      </c>
      <c r="U395" s="104">
        <v>816.33527825308965</v>
      </c>
      <c r="V395" s="104">
        <v>788.78335500272078</v>
      </c>
      <c r="W395" s="104">
        <v>791.7111532643396</v>
      </c>
      <c r="X395" s="104">
        <v>618.28562263556978</v>
      </c>
      <c r="Y395" s="104">
        <v>572.09721154941622</v>
      </c>
      <c r="DA395" s="132" t="s">
        <v>4158</v>
      </c>
    </row>
    <row r="396" spans="1:105" ht="12" customHeight="1" x14ac:dyDescent="0.25">
      <c r="A396" s="106" t="s">
        <v>122</v>
      </c>
      <c r="B396" s="101"/>
      <c r="C396" s="101">
        <v>1156.8137032880013</v>
      </c>
      <c r="D396" s="101">
        <v>1121.0958627096177</v>
      </c>
      <c r="E396" s="101">
        <v>1117.2571784610625</v>
      </c>
      <c r="F396" s="101">
        <v>1167.5275578069472</v>
      </c>
      <c r="G396" s="101">
        <v>1237.477935400839</v>
      </c>
      <c r="H396" s="101">
        <v>1073.9960192077144</v>
      </c>
      <c r="I396" s="101">
        <v>1095.5205552465261</v>
      </c>
      <c r="J396" s="101">
        <v>1172.243488987333</v>
      </c>
      <c r="K396" s="101">
        <v>1314.9473816355653</v>
      </c>
      <c r="L396" s="101">
        <v>1246.0191470578736</v>
      </c>
      <c r="M396" s="101">
        <v>1017.1106338903053</v>
      </c>
      <c r="N396" s="101">
        <v>1184.4871777659407</v>
      </c>
      <c r="O396" s="101">
        <v>1219.5952625286091</v>
      </c>
      <c r="P396" s="101">
        <v>1170.2753240863112</v>
      </c>
      <c r="Q396" s="101">
        <v>1182.7176743259008</v>
      </c>
      <c r="R396" s="101">
        <v>1179.7850031388728</v>
      </c>
      <c r="S396" s="101">
        <v>1218.4972117088305</v>
      </c>
      <c r="T396" s="101">
        <v>1195.2645214842266</v>
      </c>
      <c r="U396" s="101">
        <v>1244.3047702741828</v>
      </c>
      <c r="V396" s="101">
        <v>1329.3878556660454</v>
      </c>
      <c r="W396" s="101">
        <v>1414.5347441014308</v>
      </c>
      <c r="X396" s="101">
        <v>1378.5682511204861</v>
      </c>
      <c r="Y396" s="101">
        <v>1167.0331616596911</v>
      </c>
      <c r="DA396" s="131" t="s">
        <v>4159</v>
      </c>
    </row>
    <row r="397" spans="1:105" ht="12" customHeight="1" x14ac:dyDescent="0.25">
      <c r="A397" s="107" t="s">
        <v>121</v>
      </c>
      <c r="B397" s="104"/>
      <c r="C397" s="104">
        <v>1422.8444229654142</v>
      </c>
      <c r="D397" s="104">
        <v>1398.1037932437162</v>
      </c>
      <c r="E397" s="104">
        <v>1228.3969696532836</v>
      </c>
      <c r="F397" s="104">
        <v>1345.9356212014329</v>
      </c>
      <c r="G397" s="104">
        <v>1598.7567301298643</v>
      </c>
      <c r="H397" s="104">
        <v>1413.8805818584381</v>
      </c>
      <c r="I397" s="104">
        <v>1178.8661603919893</v>
      </c>
      <c r="J397" s="104">
        <v>1333.3621413175988</v>
      </c>
      <c r="K397" s="104">
        <v>1618.8681344364345</v>
      </c>
      <c r="L397" s="104">
        <v>1412.1753594591603</v>
      </c>
      <c r="M397" s="104">
        <v>1210.4557535737031</v>
      </c>
      <c r="N397" s="104">
        <v>1413.4229009032772</v>
      </c>
      <c r="O397" s="104">
        <v>1391.0948801518036</v>
      </c>
      <c r="P397" s="104">
        <v>1333.8528905257722</v>
      </c>
      <c r="Q397" s="104">
        <v>1314.007629277565</v>
      </c>
      <c r="R397" s="104">
        <v>1393.5921131096302</v>
      </c>
      <c r="S397" s="104">
        <v>1413.3595535299314</v>
      </c>
      <c r="T397" s="104">
        <v>1395.3567324980918</v>
      </c>
      <c r="U397" s="104">
        <v>1404.4308125903526</v>
      </c>
      <c r="V397" s="104">
        <v>1444.9881441438097</v>
      </c>
      <c r="W397" s="104">
        <v>1453.5162972726159</v>
      </c>
      <c r="X397" s="104">
        <v>1095.2548048163444</v>
      </c>
      <c r="Y397" s="104">
        <v>1190.2107277805073</v>
      </c>
      <c r="DA397" s="132" t="s">
        <v>4160</v>
      </c>
    </row>
    <row r="398" spans="1:105" ht="12" customHeight="1" x14ac:dyDescent="0.25">
      <c r="A398" s="108" t="s">
        <v>53</v>
      </c>
      <c r="B398" s="98"/>
      <c r="C398" s="98">
        <v>542.24121098200021</v>
      </c>
      <c r="D398" s="98">
        <v>453.38844093765556</v>
      </c>
      <c r="E398" s="98">
        <v>326.50203670271702</v>
      </c>
      <c r="F398" s="98">
        <v>378.08889486694659</v>
      </c>
      <c r="G398" s="98">
        <v>602.43562327639154</v>
      </c>
      <c r="H398" s="98">
        <v>461.65748568295407</v>
      </c>
      <c r="I398" s="98">
        <v>340.61105541850009</v>
      </c>
      <c r="J398" s="98">
        <v>462.17880748889297</v>
      </c>
      <c r="K398" s="98">
        <v>653.38820393897765</v>
      </c>
      <c r="L398" s="98">
        <v>554.91422520986725</v>
      </c>
      <c r="M398" s="98">
        <v>320.29114236879337</v>
      </c>
      <c r="N398" s="98">
        <v>472.56366243460405</v>
      </c>
      <c r="O398" s="98">
        <v>370.82826532000524</v>
      </c>
      <c r="P398" s="98">
        <v>346.65856863354196</v>
      </c>
      <c r="Q398" s="98">
        <v>322.7932018749645</v>
      </c>
      <c r="R398" s="98">
        <v>409.52863316219162</v>
      </c>
      <c r="S398" s="98">
        <v>461.3389970180412</v>
      </c>
      <c r="T398" s="98">
        <v>447.83334955396356</v>
      </c>
      <c r="U398" s="98">
        <v>446.20627164293933</v>
      </c>
      <c r="V398" s="98">
        <v>464.86843750945809</v>
      </c>
      <c r="W398" s="98">
        <v>409.17136309199668</v>
      </c>
      <c r="X398" s="98">
        <v>316.85468602223699</v>
      </c>
      <c r="Y398" s="98">
        <v>328.23475045716759</v>
      </c>
      <c r="DA398" s="63" t="s">
        <v>4161</v>
      </c>
    </row>
    <row r="399" spans="1:105" ht="12" customHeight="1" x14ac:dyDescent="0.25">
      <c r="A399" s="108" t="s">
        <v>52</v>
      </c>
      <c r="B399" s="98"/>
      <c r="C399" s="98">
        <v>880.60321198341455</v>
      </c>
      <c r="D399" s="98">
        <v>944.71535230606059</v>
      </c>
      <c r="E399" s="98">
        <v>901.89493295056627</v>
      </c>
      <c r="F399" s="98">
        <v>967.84672633448588</v>
      </c>
      <c r="G399" s="98">
        <v>996.32110685347266</v>
      </c>
      <c r="H399" s="98">
        <v>952.22309617548342</v>
      </c>
      <c r="I399" s="98">
        <v>838.25510497348932</v>
      </c>
      <c r="J399" s="98">
        <v>871.1833338287056</v>
      </c>
      <c r="K399" s="98">
        <v>965.4799304974573</v>
      </c>
      <c r="L399" s="98">
        <v>857.2611342492936</v>
      </c>
      <c r="M399" s="98">
        <v>890.16461120490942</v>
      </c>
      <c r="N399" s="98">
        <v>940.85923846867286</v>
      </c>
      <c r="O399" s="98">
        <v>1020.2666148317988</v>
      </c>
      <c r="P399" s="98">
        <v>987.1943218922296</v>
      </c>
      <c r="Q399" s="98">
        <v>991.21442740260045</v>
      </c>
      <c r="R399" s="98">
        <v>984.06347994743908</v>
      </c>
      <c r="S399" s="98">
        <v>952.02055651189039</v>
      </c>
      <c r="T399" s="98">
        <v>947.52338294412789</v>
      </c>
      <c r="U399" s="98">
        <v>958.2245409474134</v>
      </c>
      <c r="V399" s="98">
        <v>980.1197066343517</v>
      </c>
      <c r="W399" s="98">
        <v>1044.3449341806192</v>
      </c>
      <c r="X399" s="98">
        <v>778.40011879410747</v>
      </c>
      <c r="Y399" s="98">
        <v>861.97597732333975</v>
      </c>
      <c r="DA399" s="63" t="s">
        <v>4162</v>
      </c>
    </row>
    <row r="400" spans="1:105" ht="12" customHeight="1" x14ac:dyDescent="0.25">
      <c r="A400" s="121" t="s">
        <v>54</v>
      </c>
      <c r="B400" s="122"/>
      <c r="C400" s="122">
        <v>508.01037750596589</v>
      </c>
      <c r="D400" s="122">
        <v>519.42528034920474</v>
      </c>
      <c r="E400" s="122">
        <v>529.32404893668115</v>
      </c>
      <c r="F400" s="122">
        <v>530.40885886669878</v>
      </c>
      <c r="G400" s="122">
        <v>532.80809496621623</v>
      </c>
      <c r="H400" s="122">
        <v>535.68546346183894</v>
      </c>
      <c r="I400" s="122">
        <v>507.79757881655524</v>
      </c>
      <c r="J400" s="122">
        <v>504.11886575026267</v>
      </c>
      <c r="K400" s="122">
        <v>478.0541818824218</v>
      </c>
      <c r="L400" s="122">
        <v>508.67397886583882</v>
      </c>
      <c r="M400" s="122">
        <v>474.33123295892591</v>
      </c>
      <c r="N400" s="122">
        <v>463.19894100188407</v>
      </c>
      <c r="O400" s="122">
        <v>445.80716684237234</v>
      </c>
      <c r="P400" s="122">
        <v>450.32193907479115</v>
      </c>
      <c r="Q400" s="122">
        <v>468.30572922845295</v>
      </c>
      <c r="R400" s="122">
        <v>458.72938603541195</v>
      </c>
      <c r="S400" s="122">
        <v>485.13264564495506</v>
      </c>
      <c r="T400" s="122">
        <v>480.4037560633941</v>
      </c>
      <c r="U400" s="122">
        <v>474.68825198452777</v>
      </c>
      <c r="V400" s="122">
        <v>486.50181569690727</v>
      </c>
      <c r="W400" s="122">
        <v>497.81173033570133</v>
      </c>
      <c r="X400" s="122">
        <v>461.8717966228424</v>
      </c>
      <c r="Y400" s="122">
        <v>422.63850057405534</v>
      </c>
      <c r="DA400" s="130" t="s">
        <v>4163</v>
      </c>
    </row>
    <row r="401" spans="1:105" ht="12" customHeight="1" x14ac:dyDescent="0.25">
      <c r="A401" s="97" t="s">
        <v>175</v>
      </c>
      <c r="B401" s="98"/>
      <c r="C401" s="98">
        <v>494.34825396925629</v>
      </c>
      <c r="D401" s="98">
        <v>505.32654780157827</v>
      </c>
      <c r="E401" s="98">
        <v>515.74483831097086</v>
      </c>
      <c r="F401" s="98">
        <v>503.31442350076674</v>
      </c>
      <c r="G401" s="98">
        <v>520.42412234724952</v>
      </c>
      <c r="H401" s="98">
        <v>508.31337883296476</v>
      </c>
      <c r="I401" s="98">
        <v>473.44444321956598</v>
      </c>
      <c r="J401" s="98">
        <v>469.13982440051183</v>
      </c>
      <c r="K401" s="98">
        <v>454.42335020373361</v>
      </c>
      <c r="L401" s="98">
        <v>483.1019426019617</v>
      </c>
      <c r="M401" s="98">
        <v>475.52303474643736</v>
      </c>
      <c r="N401" s="98">
        <v>432.46945632525404</v>
      </c>
      <c r="O401" s="98">
        <v>423.80595008793188</v>
      </c>
      <c r="P401" s="98">
        <v>419.19718918706087</v>
      </c>
      <c r="Q401" s="98">
        <v>431.63410270130055</v>
      </c>
      <c r="R401" s="98">
        <v>439.81678784334241</v>
      </c>
      <c r="S401" s="98">
        <v>464.79486463860104</v>
      </c>
      <c r="T401" s="98">
        <v>468.0662304778711</v>
      </c>
      <c r="U401" s="98">
        <v>473.33995258197939</v>
      </c>
      <c r="V401" s="98">
        <v>485.35266454073371</v>
      </c>
      <c r="W401" s="98">
        <v>495.16494135741323</v>
      </c>
      <c r="X401" s="98">
        <v>419.36338991185556</v>
      </c>
      <c r="Y401" s="98">
        <v>398.44713405645382</v>
      </c>
      <c r="DA401" s="63" t="s">
        <v>4164</v>
      </c>
    </row>
    <row r="402" spans="1:105" ht="12" customHeight="1" x14ac:dyDescent="0.25">
      <c r="A402" s="109" t="s">
        <v>120</v>
      </c>
      <c r="B402" s="33"/>
      <c r="C402" s="33">
        <v>525.51253689472185</v>
      </c>
      <c r="D402" s="33">
        <v>539.19749970205999</v>
      </c>
      <c r="E402" s="33">
        <v>545.39780907213037</v>
      </c>
      <c r="F402" s="33">
        <v>565.70705737045864</v>
      </c>
      <c r="G402" s="33">
        <v>550.61298801003079</v>
      </c>
      <c r="H402" s="33">
        <v>571.92367762177548</v>
      </c>
      <c r="I402" s="33">
        <v>552.36433123403253</v>
      </c>
      <c r="J402" s="33">
        <v>549.20217268053761</v>
      </c>
      <c r="K402" s="33">
        <v>523.21956510939106</v>
      </c>
      <c r="L402" s="33">
        <v>542.43617223731019</v>
      </c>
      <c r="M402" s="33">
        <v>471.6602129259187</v>
      </c>
      <c r="N402" s="33">
        <v>519.31534947985062</v>
      </c>
      <c r="O402" s="33">
        <v>488.67596140387832</v>
      </c>
      <c r="P402" s="33">
        <v>496.19986408304419</v>
      </c>
      <c r="Q402" s="33">
        <v>502.10582176051258</v>
      </c>
      <c r="R402" s="33">
        <v>481.44687905677534</v>
      </c>
      <c r="S402" s="33">
        <v>507.74521101554416</v>
      </c>
      <c r="T402" s="33">
        <v>494.79544706817762</v>
      </c>
      <c r="U402" s="33">
        <v>476.78162254277856</v>
      </c>
      <c r="V402" s="33">
        <v>488.23272944320604</v>
      </c>
      <c r="W402" s="33">
        <v>501.28260692820919</v>
      </c>
      <c r="X402" s="33">
        <v>537.1516833042931</v>
      </c>
      <c r="Y402" s="33">
        <v>472.1973948792637</v>
      </c>
      <c r="DA402" s="60" t="s">
        <v>4165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3108.1347405694473</v>
      </c>
      <c r="D404" s="117">
        <f t="shared" si="218"/>
        <v>2946.9340750048818</v>
      </c>
      <c r="E404" s="117">
        <f t="shared" si="218"/>
        <v>2913.3504118613241</v>
      </c>
      <c r="F404" s="117">
        <f t="shared" si="218"/>
        <v>2900.0852510173017</v>
      </c>
      <c r="G404" s="117">
        <f t="shared" si="218"/>
        <v>2932.3535295769047</v>
      </c>
      <c r="H404" s="117">
        <f t="shared" si="218"/>
        <v>2708.2815528412198</v>
      </c>
      <c r="I404" s="117">
        <f t="shared" si="218"/>
        <v>2474.6614532436988</v>
      </c>
      <c r="J404" s="117">
        <f t="shared" si="218"/>
        <v>2402.5354776445902</v>
      </c>
      <c r="K404" s="117">
        <f t="shared" si="218"/>
        <v>2559.4437262979668</v>
      </c>
      <c r="L404" s="117">
        <f t="shared" si="218"/>
        <v>2772.5053897406842</v>
      </c>
      <c r="M404" s="117">
        <f t="shared" si="218"/>
        <v>2456.3114286812511</v>
      </c>
      <c r="N404" s="117">
        <f t="shared" si="218"/>
        <v>2514.3363671048933</v>
      </c>
      <c r="O404" s="117">
        <f t="shared" si="218"/>
        <v>2473.6152689669966</v>
      </c>
      <c r="P404" s="117">
        <f t="shared" si="218"/>
        <v>1895.0674804769687</v>
      </c>
      <c r="Q404" s="117">
        <f t="shared" si="218"/>
        <v>1926.8265348116265</v>
      </c>
      <c r="R404" s="117">
        <f t="shared" ref="R404:V404" si="219">R405+R408+R410+R419</f>
        <v>1775.6361192376642</v>
      </c>
      <c r="S404" s="117">
        <f t="shared" si="219"/>
        <v>1661.9815562568838</v>
      </c>
      <c r="T404" s="117">
        <f t="shared" si="219"/>
        <v>1580.5014697245992</v>
      </c>
      <c r="U404" s="117">
        <f t="shared" si="219"/>
        <v>1544.8077073361412</v>
      </c>
      <c r="V404" s="117">
        <f t="shared" si="219"/>
        <v>1524.0899671556924</v>
      </c>
      <c r="W404" s="117">
        <f t="shared" ref="W404:Y404" si="220">W405+W408+W410+W419</f>
        <v>1522.0608047092901</v>
      </c>
      <c r="X404" s="117">
        <f t="shared" si="220"/>
        <v>1138.0999567516915</v>
      </c>
      <c r="Y404" s="117">
        <f t="shared" si="220"/>
        <v>920.09120817058465</v>
      </c>
      <c r="DA404" s="129" t="s">
        <v>4315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2715.1889147669567</v>
      </c>
      <c r="D405" s="122">
        <f t="shared" si="221"/>
        <v>2527.5330086171384</v>
      </c>
      <c r="E405" s="122">
        <f t="shared" si="221"/>
        <v>2505.7124171356668</v>
      </c>
      <c r="F405" s="122">
        <f t="shared" si="221"/>
        <v>2519.7098553504543</v>
      </c>
      <c r="G405" s="122">
        <f t="shared" si="221"/>
        <v>2491.5314281077312</v>
      </c>
      <c r="H405" s="122">
        <f t="shared" si="221"/>
        <v>2296.9336629427548</v>
      </c>
      <c r="I405" s="122">
        <f t="shared" si="221"/>
        <v>2043.8032238904029</v>
      </c>
      <c r="J405" s="122">
        <f t="shared" si="221"/>
        <v>2026.2385407728495</v>
      </c>
      <c r="K405" s="122">
        <f t="shared" si="221"/>
        <v>2146.1049565604926</v>
      </c>
      <c r="L405" s="122">
        <f t="shared" si="221"/>
        <v>2354.385243409095</v>
      </c>
      <c r="M405" s="122">
        <f t="shared" si="221"/>
        <v>2036.2733862963948</v>
      </c>
      <c r="N405" s="122">
        <f t="shared" si="221"/>
        <v>2110.3844201849629</v>
      </c>
      <c r="O405" s="122">
        <f t="shared" si="221"/>
        <v>2083.8623089799867</v>
      </c>
      <c r="P405" s="122">
        <f t="shared" si="221"/>
        <v>1537.7802841526288</v>
      </c>
      <c r="Q405" s="122">
        <f t="shared" si="221"/>
        <v>1582.2503686640798</v>
      </c>
      <c r="R405" s="122">
        <f t="shared" ref="R405:V405" si="222">SUM(R406:R407)</f>
        <v>1421.7115153778034</v>
      </c>
      <c r="S405" s="122">
        <f t="shared" si="222"/>
        <v>1305.2251892217598</v>
      </c>
      <c r="T405" s="122">
        <f t="shared" si="222"/>
        <v>1237.4134045150947</v>
      </c>
      <c r="U405" s="122">
        <f t="shared" si="222"/>
        <v>1192.841685101348</v>
      </c>
      <c r="V405" s="122">
        <f t="shared" si="222"/>
        <v>1186.9053020372837</v>
      </c>
      <c r="W405" s="122">
        <f t="shared" ref="W405:Y405" si="223">SUM(W406:W407)</f>
        <v>1152.2706078951639</v>
      </c>
      <c r="X405" s="122">
        <f t="shared" si="223"/>
        <v>844.75988001798032</v>
      </c>
      <c r="Y405" s="122">
        <f t="shared" si="223"/>
        <v>676.92376302093305</v>
      </c>
      <c r="DA405" s="130" t="s">
        <v>4316</v>
      </c>
    </row>
    <row r="406" spans="1:105" ht="12" customHeight="1" x14ac:dyDescent="0.25">
      <c r="A406" s="97" t="s">
        <v>213</v>
      </c>
      <c r="B406" s="98"/>
      <c r="C406" s="98">
        <v>2715.1889147669567</v>
      </c>
      <c r="D406" s="98">
        <v>2527.5330086171384</v>
      </c>
      <c r="E406" s="98">
        <v>2505.7124171356668</v>
      </c>
      <c r="F406" s="98">
        <v>2519.7098553504543</v>
      </c>
      <c r="G406" s="98">
        <v>2491.5314281077312</v>
      </c>
      <c r="H406" s="98">
        <v>2296.9336629427548</v>
      </c>
      <c r="I406" s="98">
        <v>2043.8032238904029</v>
      </c>
      <c r="J406" s="98">
        <v>2026.2385407728495</v>
      </c>
      <c r="K406" s="98">
        <v>2146.1049565604926</v>
      </c>
      <c r="L406" s="98">
        <v>2354.385243409095</v>
      </c>
      <c r="M406" s="98">
        <v>2036.2733862963948</v>
      </c>
      <c r="N406" s="98">
        <v>2110.3844201849629</v>
      </c>
      <c r="O406" s="98">
        <v>2083.8623089799867</v>
      </c>
      <c r="P406" s="98">
        <v>1537.7802841526288</v>
      </c>
      <c r="Q406" s="98">
        <v>1582.2503686640798</v>
      </c>
      <c r="R406" s="98">
        <v>1421.7115153778034</v>
      </c>
      <c r="S406" s="98">
        <v>1305.2251892217598</v>
      </c>
      <c r="T406" s="98">
        <v>1237.4134045150947</v>
      </c>
      <c r="U406" s="98">
        <v>1192.841685101348</v>
      </c>
      <c r="V406" s="98">
        <v>1186.9053020372837</v>
      </c>
      <c r="W406" s="98">
        <v>1152.2706078951639</v>
      </c>
      <c r="X406" s="98">
        <v>844.75988001798032</v>
      </c>
      <c r="Y406" s="98">
        <v>676.92376302093305</v>
      </c>
      <c r="DA406" s="63" t="s">
        <v>4317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4318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4319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4320</v>
      </c>
    </row>
    <row r="410" spans="1:105" ht="12" customHeight="1" x14ac:dyDescent="0.25">
      <c r="A410" s="121" t="s">
        <v>55</v>
      </c>
      <c r="B410" s="122"/>
      <c r="C410" s="122">
        <v>300.2596997653045</v>
      </c>
      <c r="D410" s="122">
        <v>320.38648494615819</v>
      </c>
      <c r="E410" s="122">
        <v>313.695186642696</v>
      </c>
      <c r="F410" s="122">
        <v>285.30880532930502</v>
      </c>
      <c r="G410" s="122">
        <v>338.42735654215141</v>
      </c>
      <c r="H410" s="122">
        <v>314.31655145575905</v>
      </c>
      <c r="I410" s="122">
        <v>341.19073493866563</v>
      </c>
      <c r="J410" s="122">
        <v>288.40406360497741</v>
      </c>
      <c r="K410" s="122">
        <v>314.50669143394066</v>
      </c>
      <c r="L410" s="122">
        <v>326.6820491888916</v>
      </c>
      <c r="M410" s="122">
        <v>311.48457842309762</v>
      </c>
      <c r="N410" s="122">
        <v>311.35673773242519</v>
      </c>
      <c r="O410" s="122">
        <v>297.02613995550337</v>
      </c>
      <c r="P410" s="122">
        <v>274.33740577826353</v>
      </c>
      <c r="Q410" s="122">
        <v>275.37415184270191</v>
      </c>
      <c r="R410" s="122">
        <v>274.22756757214341</v>
      </c>
      <c r="S410" s="122">
        <v>276.11698853463054</v>
      </c>
      <c r="T410" s="122">
        <v>260.70013478044694</v>
      </c>
      <c r="U410" s="122">
        <v>258.62302689725561</v>
      </c>
      <c r="V410" s="122">
        <v>242.98870714486816</v>
      </c>
      <c r="W410" s="122">
        <v>279.32086346732677</v>
      </c>
      <c r="X410" s="122">
        <v>207.58818983624658</v>
      </c>
      <c r="Y410" s="122">
        <v>157.67946037751901</v>
      </c>
      <c r="DA410" s="130" t="s">
        <v>4321</v>
      </c>
    </row>
    <row r="411" spans="1:105" ht="12" customHeight="1" x14ac:dyDescent="0.25">
      <c r="A411" s="97" t="s">
        <v>134</v>
      </c>
      <c r="B411" s="98"/>
      <c r="C411" s="98">
        <v>364.23119057130168</v>
      </c>
      <c r="D411" s="98">
        <v>372.98971193538097</v>
      </c>
      <c r="E411" s="98">
        <v>375.38634488775074</v>
      </c>
      <c r="F411" s="98">
        <v>361.19017650929067</v>
      </c>
      <c r="G411" s="98">
        <v>370.98822699867247</v>
      </c>
      <c r="H411" s="98">
        <v>352.81012071217094</v>
      </c>
      <c r="I411" s="98">
        <v>355.87671906806253</v>
      </c>
      <c r="J411" s="98">
        <v>340.02157606047888</v>
      </c>
      <c r="K411" s="98">
        <v>337.82701062985632</v>
      </c>
      <c r="L411" s="98">
        <v>362.79369162858501</v>
      </c>
      <c r="M411" s="98">
        <v>339.09987002596353</v>
      </c>
      <c r="N411" s="98">
        <v>344.39331435530522</v>
      </c>
      <c r="O411" s="98">
        <v>319.27591548513567</v>
      </c>
      <c r="P411" s="98">
        <v>302.09996450485079</v>
      </c>
      <c r="Q411" s="98">
        <v>310.77419260319033</v>
      </c>
      <c r="R411" s="98">
        <v>306.60201783821208</v>
      </c>
      <c r="S411" s="98">
        <v>304.42437707752231</v>
      </c>
      <c r="T411" s="98">
        <v>307.4521231950302</v>
      </c>
      <c r="U411" s="98">
        <v>289.00554848692633</v>
      </c>
      <c r="V411" s="98">
        <v>281.02946371370734</v>
      </c>
      <c r="W411" s="98">
        <v>303.09368759398006</v>
      </c>
      <c r="X411" s="98">
        <v>236.89327446717283</v>
      </c>
      <c r="Y411" s="98">
        <v>194.87158345465579</v>
      </c>
      <c r="DA411" s="63" t="s">
        <v>4322</v>
      </c>
    </row>
    <row r="412" spans="1:105" ht="12" customHeight="1" x14ac:dyDescent="0.25">
      <c r="A412" s="97" t="s">
        <v>133</v>
      </c>
      <c r="B412" s="98"/>
      <c r="C412" s="98">
        <v>160.36054901784203</v>
      </c>
      <c r="D412" s="98">
        <v>171.33651675882629</v>
      </c>
      <c r="E412" s="98">
        <v>171.29302379808621</v>
      </c>
      <c r="F412" s="98">
        <v>156.47613300342812</v>
      </c>
      <c r="G412" s="98">
        <v>181.96294438194559</v>
      </c>
      <c r="H412" s="98">
        <v>159.86274576597501</v>
      </c>
      <c r="I412" s="98">
        <v>151.85123940915005</v>
      </c>
      <c r="J412" s="98">
        <v>130.45151322083871</v>
      </c>
      <c r="K412" s="98">
        <v>136.94506057806964</v>
      </c>
      <c r="L412" s="98">
        <v>104.78979616479371</v>
      </c>
      <c r="M412" s="98">
        <v>86.825444911730358</v>
      </c>
      <c r="N412" s="98">
        <v>140.84194293670564</v>
      </c>
      <c r="O412" s="98">
        <v>122.45777645166825</v>
      </c>
      <c r="P412" s="98">
        <v>138.50978769216673</v>
      </c>
      <c r="Q412" s="98">
        <v>115.68398645576963</v>
      </c>
      <c r="R412" s="98">
        <v>123.92031066908795</v>
      </c>
      <c r="S412" s="98">
        <v>95.940089395802772</v>
      </c>
      <c r="T412" s="98">
        <v>139.17018100252636</v>
      </c>
      <c r="U412" s="98">
        <v>115.5487438229579</v>
      </c>
      <c r="V412" s="98">
        <v>91.593080852812292</v>
      </c>
      <c r="W412" s="98">
        <v>102.40061459204094</v>
      </c>
      <c r="X412" s="98">
        <v>32.555719677110432</v>
      </c>
      <c r="Y412" s="98">
        <v>58.195983707273555</v>
      </c>
      <c r="DA412" s="63" t="s">
        <v>4323</v>
      </c>
    </row>
    <row r="413" spans="1:105" ht="12" customHeight="1" x14ac:dyDescent="0.25">
      <c r="A413" s="100" t="s">
        <v>213</v>
      </c>
      <c r="B413" s="101"/>
      <c r="C413" s="101">
        <v>160.36054901784203</v>
      </c>
      <c r="D413" s="101">
        <v>171.33651675882629</v>
      </c>
      <c r="E413" s="101">
        <v>171.29302379808621</v>
      </c>
      <c r="F413" s="101">
        <v>156.47613300342812</v>
      </c>
      <c r="G413" s="101">
        <v>181.96294438194559</v>
      </c>
      <c r="H413" s="101">
        <v>159.86274576597501</v>
      </c>
      <c r="I413" s="101">
        <v>151.85123940915005</v>
      </c>
      <c r="J413" s="101">
        <v>130.45151322083871</v>
      </c>
      <c r="K413" s="101">
        <v>136.94506057806964</v>
      </c>
      <c r="L413" s="101">
        <v>104.78979616479371</v>
      </c>
      <c r="M413" s="101">
        <v>86.825444911730358</v>
      </c>
      <c r="N413" s="101">
        <v>140.84194293670564</v>
      </c>
      <c r="O413" s="101">
        <v>122.45777645166825</v>
      </c>
      <c r="P413" s="101">
        <v>138.50978769216673</v>
      </c>
      <c r="Q413" s="101">
        <v>115.68398645576963</v>
      </c>
      <c r="R413" s="101">
        <v>123.92031066908795</v>
      </c>
      <c r="S413" s="101">
        <v>95.940089395802772</v>
      </c>
      <c r="T413" s="101">
        <v>139.17018100252636</v>
      </c>
      <c r="U413" s="101">
        <v>115.5487438229579</v>
      </c>
      <c r="V413" s="101">
        <v>91.593080852812292</v>
      </c>
      <c r="W413" s="101">
        <v>102.40061459204094</v>
      </c>
      <c r="X413" s="101">
        <v>32.555719677110432</v>
      </c>
      <c r="Y413" s="101">
        <v>58.195983707273555</v>
      </c>
      <c r="DA413" s="131" t="s">
        <v>4324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4325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4326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4327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4328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4329</v>
      </c>
    </row>
    <row r="419" spans="1:105" ht="12" customHeight="1" x14ac:dyDescent="0.25">
      <c r="A419" s="121" t="s">
        <v>54</v>
      </c>
      <c r="B419" s="122"/>
      <c r="C419" s="122">
        <v>92.686126037186128</v>
      </c>
      <c r="D419" s="122">
        <v>99.01458144158515</v>
      </c>
      <c r="E419" s="122">
        <v>93.942808082960966</v>
      </c>
      <c r="F419" s="122">
        <v>95.066590337542436</v>
      </c>
      <c r="G419" s="122">
        <v>102.3947449270223</v>
      </c>
      <c r="H419" s="122">
        <v>97.031338442705831</v>
      </c>
      <c r="I419" s="122">
        <v>89.667494414630241</v>
      </c>
      <c r="J419" s="122">
        <v>87.892873266763033</v>
      </c>
      <c r="K419" s="122">
        <v>98.832078303533649</v>
      </c>
      <c r="L419" s="122">
        <v>91.438097142697728</v>
      </c>
      <c r="M419" s="122">
        <v>108.55346396175845</v>
      </c>
      <c r="N419" s="122">
        <v>92.595209187505318</v>
      </c>
      <c r="O419" s="122">
        <v>92.726820031506776</v>
      </c>
      <c r="P419" s="122">
        <v>82.949790546076514</v>
      </c>
      <c r="Q419" s="122">
        <v>69.202014304844951</v>
      </c>
      <c r="R419" s="122">
        <v>79.697036287717282</v>
      </c>
      <c r="S419" s="122">
        <v>80.639378500493351</v>
      </c>
      <c r="T419" s="122">
        <v>82.387930429057533</v>
      </c>
      <c r="U419" s="122">
        <v>93.342995337537644</v>
      </c>
      <c r="V419" s="122">
        <v>94.195957973540473</v>
      </c>
      <c r="W419" s="122">
        <v>90.46933334679953</v>
      </c>
      <c r="X419" s="122">
        <v>85.751886897464615</v>
      </c>
      <c r="Y419" s="122">
        <v>85.487984772132549</v>
      </c>
      <c r="DA419" s="130" t="s">
        <v>4330</v>
      </c>
    </row>
    <row r="420" spans="1:105" ht="12" customHeight="1" x14ac:dyDescent="0.25">
      <c r="A420" s="97" t="s">
        <v>175</v>
      </c>
      <c r="B420" s="98"/>
      <c r="C420" s="98">
        <v>165.03658725356755</v>
      </c>
      <c r="D420" s="98">
        <v>169.61768760520818</v>
      </c>
      <c r="E420" s="98">
        <v>173.30626548057742</v>
      </c>
      <c r="F420" s="98">
        <v>168.03846132653132</v>
      </c>
      <c r="G420" s="98">
        <v>173.61414031355315</v>
      </c>
      <c r="H420" s="98">
        <v>170.32275384702672</v>
      </c>
      <c r="I420" s="98">
        <v>158.78537775091061</v>
      </c>
      <c r="J420" s="98">
        <v>156.08681594051919</v>
      </c>
      <c r="K420" s="98">
        <v>150.54168508599432</v>
      </c>
      <c r="L420" s="98">
        <v>160.69480420275443</v>
      </c>
      <c r="M420" s="98">
        <v>156.98972081922852</v>
      </c>
      <c r="N420" s="98">
        <v>143.30057574662854</v>
      </c>
      <c r="O420" s="98">
        <v>140.31628195435397</v>
      </c>
      <c r="P420" s="98">
        <v>139.22503585243743</v>
      </c>
      <c r="Q420" s="98">
        <v>144.28318223676311</v>
      </c>
      <c r="R420" s="98">
        <v>146.04581971161682</v>
      </c>
      <c r="S420" s="98">
        <v>153.1665771422083</v>
      </c>
      <c r="T420" s="98">
        <v>153.0164062119901</v>
      </c>
      <c r="U420" s="98">
        <v>153.46340944654861</v>
      </c>
      <c r="V420" s="98">
        <v>156.73251951141521</v>
      </c>
      <c r="W420" s="98">
        <v>159.45860104139064</v>
      </c>
      <c r="X420" s="98">
        <v>134.17353370329278</v>
      </c>
      <c r="Y420" s="98">
        <v>127.21755120954283</v>
      </c>
      <c r="DA420" s="63" t="s">
        <v>4331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4332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170.70502777760325</v>
      </c>
      <c r="D423" s="118">
        <f t="shared" si="225"/>
        <v>163.52272579903257</v>
      </c>
      <c r="E423" s="118">
        <f t="shared" si="225"/>
        <v>160.970805276557</v>
      </c>
      <c r="F423" s="118">
        <f t="shared" si="225"/>
        <v>158.93772807235698</v>
      </c>
      <c r="G423" s="118">
        <f t="shared" si="225"/>
        <v>158.11337936403609</v>
      </c>
      <c r="H423" s="118">
        <f t="shared" si="225"/>
        <v>148.88783836415024</v>
      </c>
      <c r="I423" s="118">
        <f t="shared" si="225"/>
        <v>133.90157233618461</v>
      </c>
      <c r="J423" s="118">
        <f t="shared" si="225"/>
        <v>134.88929611003218</v>
      </c>
      <c r="K423" s="118">
        <f t="shared" si="225"/>
        <v>133.85854098212212</v>
      </c>
      <c r="L423" s="118">
        <f t="shared" si="225"/>
        <v>140.69098917888076</v>
      </c>
      <c r="M423" s="118">
        <f t="shared" si="225"/>
        <v>120.15349919689244</v>
      </c>
      <c r="N423" s="118">
        <f t="shared" si="225"/>
        <v>124.37957816366628</v>
      </c>
      <c r="O423" s="118">
        <f t="shared" si="225"/>
        <v>118.92489021114237</v>
      </c>
      <c r="P423" s="118">
        <f t="shared" si="225"/>
        <v>91.322048351455564</v>
      </c>
      <c r="Q423" s="118">
        <f t="shared" si="225"/>
        <v>94.325553516756884</v>
      </c>
      <c r="R423" s="118">
        <f t="shared" ref="R423:V423" si="226">R424+R427+R429+R438</f>
        <v>92.014047474583663</v>
      </c>
      <c r="S423" s="118">
        <f t="shared" si="226"/>
        <v>87.914154736076142</v>
      </c>
      <c r="T423" s="118">
        <f t="shared" si="226"/>
        <v>82.820906593789573</v>
      </c>
      <c r="U423" s="118">
        <f t="shared" si="226"/>
        <v>77.600140667837465</v>
      </c>
      <c r="V423" s="118">
        <f t="shared" si="226"/>
        <v>73.475349422969558</v>
      </c>
      <c r="W423" s="118">
        <f t="shared" ref="W423:Y423" si="227">W424+W427+W429+W438</f>
        <v>77.923032946371393</v>
      </c>
      <c r="X423" s="118">
        <f t="shared" si="227"/>
        <v>59.586259069516565</v>
      </c>
      <c r="Y423" s="118">
        <f t="shared" si="227"/>
        <v>49.699928323458792</v>
      </c>
      <c r="DA423" s="129" t="s">
        <v>4483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143.63008039136963</v>
      </c>
      <c r="D424" s="123">
        <f t="shared" si="228"/>
        <v>135.24639635102739</v>
      </c>
      <c r="E424" s="123">
        <f t="shared" si="228"/>
        <v>132.0931875820022</v>
      </c>
      <c r="F424" s="123">
        <f t="shared" si="228"/>
        <v>131.67825343224158</v>
      </c>
      <c r="G424" s="123">
        <f t="shared" si="228"/>
        <v>130.15046480184355</v>
      </c>
      <c r="H424" s="123">
        <f t="shared" si="228"/>
        <v>121.64261658510156</v>
      </c>
      <c r="I424" s="123">
        <f t="shared" si="228"/>
        <v>107.19257285231697</v>
      </c>
      <c r="J424" s="123">
        <f t="shared" si="228"/>
        <v>108.52988747214168</v>
      </c>
      <c r="K424" s="123">
        <f t="shared" si="228"/>
        <v>108.97839568505839</v>
      </c>
      <c r="L424" s="123">
        <f t="shared" si="228"/>
        <v>115.53016158303497</v>
      </c>
      <c r="M424" s="123">
        <f t="shared" si="228"/>
        <v>97.093743148254916</v>
      </c>
      <c r="N424" s="123">
        <f t="shared" si="228"/>
        <v>100.95300722058407</v>
      </c>
      <c r="O424" s="123">
        <f t="shared" si="228"/>
        <v>97.522558277401046</v>
      </c>
      <c r="P424" s="123">
        <f t="shared" si="228"/>
        <v>71.226783754101348</v>
      </c>
      <c r="Q424" s="123">
        <f t="shared" si="228"/>
        <v>73.703960937891452</v>
      </c>
      <c r="R424" s="123">
        <f t="shared" ref="R424:V424" si="229">SUM(R425:R426)</f>
        <v>70.259233862103642</v>
      </c>
      <c r="S424" s="123">
        <f t="shared" si="229"/>
        <v>65.557603820741392</v>
      </c>
      <c r="T424" s="123">
        <f t="shared" si="229"/>
        <v>60.840181380972489</v>
      </c>
      <c r="U424" s="123">
        <f t="shared" si="229"/>
        <v>56.9915296695564</v>
      </c>
      <c r="V424" s="123">
        <f t="shared" si="229"/>
        <v>54.122046127025186</v>
      </c>
      <c r="W424" s="123">
        <f t="shared" ref="W424:Y424" si="230">SUM(W425:W426)</f>
        <v>56.259026124932248</v>
      </c>
      <c r="X424" s="123">
        <f t="shared" si="230"/>
        <v>41.57408615318861</v>
      </c>
      <c r="Y424" s="123">
        <f t="shared" si="230"/>
        <v>33.523614140252754</v>
      </c>
      <c r="DA424" s="130" t="s">
        <v>4484</v>
      </c>
    </row>
    <row r="425" spans="1:105" ht="12" customHeight="1" x14ac:dyDescent="0.25">
      <c r="A425" s="97" t="s">
        <v>213</v>
      </c>
      <c r="B425" s="99"/>
      <c r="C425" s="99">
        <v>141.72932125955361</v>
      </c>
      <c r="D425" s="99">
        <v>133.50112430612546</v>
      </c>
      <c r="E425" s="99">
        <v>130.4419010082527</v>
      </c>
      <c r="F425" s="99">
        <v>130.00744422034126</v>
      </c>
      <c r="G425" s="99">
        <v>128.50805885117697</v>
      </c>
      <c r="H425" s="99">
        <v>120.14691235746253</v>
      </c>
      <c r="I425" s="99">
        <v>105.86414918676137</v>
      </c>
      <c r="J425" s="99">
        <v>107.19806071281592</v>
      </c>
      <c r="K425" s="99">
        <v>107.65687912625198</v>
      </c>
      <c r="L425" s="99">
        <v>114.11368780903753</v>
      </c>
      <c r="M425" s="99">
        <v>95.932569486641512</v>
      </c>
      <c r="N425" s="99">
        <v>99.706836058860745</v>
      </c>
      <c r="O425" s="99">
        <v>96.247399211974965</v>
      </c>
      <c r="P425" s="99">
        <v>70.23950975354586</v>
      </c>
      <c r="Q425" s="99">
        <v>72.645386732150584</v>
      </c>
      <c r="R425" s="99">
        <v>69.251187654494387</v>
      </c>
      <c r="S425" s="99">
        <v>64.621670654798578</v>
      </c>
      <c r="T425" s="99">
        <v>59.965792954605838</v>
      </c>
      <c r="U425" s="99">
        <v>56.168004221378922</v>
      </c>
      <c r="V425" s="99">
        <v>53.346060764529184</v>
      </c>
      <c r="W425" s="99">
        <v>55.438312853042355</v>
      </c>
      <c r="X425" s="99">
        <v>40.926197984185215</v>
      </c>
      <c r="Y425" s="99">
        <v>33.032924959941234</v>
      </c>
      <c r="DA425" s="63" t="s">
        <v>4485</v>
      </c>
    </row>
    <row r="426" spans="1:105" ht="12" customHeight="1" x14ac:dyDescent="0.25">
      <c r="A426" s="97" t="s">
        <v>53</v>
      </c>
      <c r="B426" s="99"/>
      <c r="C426" s="99">
        <v>1.9007591318160044</v>
      </c>
      <c r="D426" s="99">
        <v>1.7452720449019121</v>
      </c>
      <c r="E426" s="99">
        <v>1.6512865737494968</v>
      </c>
      <c r="F426" s="99">
        <v>1.6708092119003313</v>
      </c>
      <c r="G426" s="99">
        <v>1.6424059506665953</v>
      </c>
      <c r="H426" s="99">
        <v>1.4957042276390384</v>
      </c>
      <c r="I426" s="99">
        <v>1.3284236655556048</v>
      </c>
      <c r="J426" s="99">
        <v>1.3318267593257624</v>
      </c>
      <c r="K426" s="99">
        <v>1.3215165588064135</v>
      </c>
      <c r="L426" s="99">
        <v>1.4164737739974451</v>
      </c>
      <c r="M426" s="99">
        <v>1.1611736616134103</v>
      </c>
      <c r="N426" s="99">
        <v>1.2461711617233304</v>
      </c>
      <c r="O426" s="99">
        <v>1.2751590654260854</v>
      </c>
      <c r="P426" s="99">
        <v>0.98727400055549352</v>
      </c>
      <c r="Q426" s="99">
        <v>1.0585742057408734</v>
      </c>
      <c r="R426" s="99">
        <v>1.0080462076092562</v>
      </c>
      <c r="S426" s="99">
        <v>0.93593316594281317</v>
      </c>
      <c r="T426" s="99">
        <v>0.87438842636664804</v>
      </c>
      <c r="U426" s="99">
        <v>0.82352544817747864</v>
      </c>
      <c r="V426" s="99">
        <v>0.77598536249599837</v>
      </c>
      <c r="W426" s="99">
        <v>0.82071327188989251</v>
      </c>
      <c r="X426" s="99">
        <v>0.64788816900339752</v>
      </c>
      <c r="Y426" s="99">
        <v>0.49068918031152298</v>
      </c>
      <c r="DA426" s="63" t="s">
        <v>4486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0.26722191221511965</v>
      </c>
      <c r="D427" s="123">
        <f t="shared" si="231"/>
        <v>0.39095443658141699</v>
      </c>
      <c r="E427" s="123">
        <f t="shared" si="231"/>
        <v>1.2924543502030426</v>
      </c>
      <c r="F427" s="123">
        <f t="shared" si="231"/>
        <v>0.44854868955317428</v>
      </c>
      <c r="G427" s="123">
        <f t="shared" si="231"/>
        <v>0.50044452896953773</v>
      </c>
      <c r="H427" s="123">
        <f t="shared" si="231"/>
        <v>0.50855697695808888</v>
      </c>
      <c r="I427" s="123">
        <f t="shared" si="231"/>
        <v>0.48034656748669252</v>
      </c>
      <c r="J427" s="123">
        <f t="shared" si="231"/>
        <v>0.66750474398169435</v>
      </c>
      <c r="K427" s="123">
        <f t="shared" si="231"/>
        <v>0.60062580587683823</v>
      </c>
      <c r="L427" s="123">
        <f t="shared" si="231"/>
        <v>0.38881439184350802</v>
      </c>
      <c r="M427" s="123">
        <f t="shared" si="231"/>
        <v>0.36911762369198725</v>
      </c>
      <c r="N427" s="123">
        <f t="shared" si="231"/>
        <v>0.64419374005551211</v>
      </c>
      <c r="O427" s="123">
        <f t="shared" si="231"/>
        <v>0.40013785751111602</v>
      </c>
      <c r="P427" s="123">
        <f t="shared" si="231"/>
        <v>0.14973966399701549</v>
      </c>
      <c r="Q427" s="123">
        <f t="shared" si="231"/>
        <v>0.19468467872548739</v>
      </c>
      <c r="R427" s="123">
        <f t="shared" si="231"/>
        <v>0.28767269962617947</v>
      </c>
      <c r="S427" s="123">
        <f t="shared" si="231"/>
        <v>0.36388510486902192</v>
      </c>
      <c r="T427" s="123">
        <f t="shared" si="231"/>
        <v>0.45633793728779853</v>
      </c>
      <c r="U427" s="123">
        <f t="shared" si="231"/>
        <v>0.42160698498390042</v>
      </c>
      <c r="V427" s="123">
        <f t="shared" si="231"/>
        <v>0.27507742566168247</v>
      </c>
      <c r="W427" s="123">
        <f t="shared" si="231"/>
        <v>0.25355621655335397</v>
      </c>
      <c r="X427" s="123">
        <f t="shared" si="231"/>
        <v>0.2961859592904777</v>
      </c>
      <c r="Y427" s="123">
        <f t="shared" si="231"/>
        <v>0.23854473081440239</v>
      </c>
      <c r="DA427" s="130" t="s">
        <v>4487</v>
      </c>
    </row>
    <row r="428" spans="1:105" ht="12" customHeight="1" x14ac:dyDescent="0.25">
      <c r="A428" s="97" t="s">
        <v>53</v>
      </c>
      <c r="B428" s="99"/>
      <c r="C428" s="99">
        <f>RES_hhdet_in_fecs!C67</f>
        <v>0.26722191221511965</v>
      </c>
      <c r="D428" s="99">
        <f>RES_hhdet_in_fecs!D67</f>
        <v>0.39095443658141699</v>
      </c>
      <c r="E428" s="99">
        <f>RES_hhdet_in_fecs!E67</f>
        <v>1.2924543502030426</v>
      </c>
      <c r="F428" s="99">
        <f>RES_hhdet_in_fecs!F67</f>
        <v>0.44854868955317428</v>
      </c>
      <c r="G428" s="99">
        <f>RES_hhdet_in_fecs!G67</f>
        <v>0.50044452896953773</v>
      </c>
      <c r="H428" s="99">
        <f>RES_hhdet_in_fecs!H67</f>
        <v>0.50855697695808888</v>
      </c>
      <c r="I428" s="99">
        <f>RES_hhdet_in_fecs!I67</f>
        <v>0.48034656748669252</v>
      </c>
      <c r="J428" s="99">
        <f>RES_hhdet_in_fecs!J67</f>
        <v>0.66750474398169435</v>
      </c>
      <c r="K428" s="99">
        <f>RES_hhdet_in_fecs!K67</f>
        <v>0.60062580587683823</v>
      </c>
      <c r="L428" s="99">
        <f>RES_hhdet_in_fecs!L67</f>
        <v>0.38881439184350802</v>
      </c>
      <c r="M428" s="99">
        <f>RES_hhdet_in_fecs!M67</f>
        <v>0.36911762369198725</v>
      </c>
      <c r="N428" s="99">
        <f>RES_hhdet_in_fecs!N67</f>
        <v>0.64419374005551211</v>
      </c>
      <c r="O428" s="99">
        <f>RES_hhdet_in_fecs!O67</f>
        <v>0.40013785751111602</v>
      </c>
      <c r="P428" s="99">
        <f>RES_hhdet_in_fecs!P67</f>
        <v>0.14973966399701549</v>
      </c>
      <c r="Q428" s="99">
        <f>RES_hhdet_in_fecs!Q67</f>
        <v>0.19468467872548739</v>
      </c>
      <c r="R428" s="99">
        <f>RES_hhdet_in_fecs!R67</f>
        <v>0.28767269962617947</v>
      </c>
      <c r="S428" s="99">
        <f>RES_hhdet_in_fecs!S67</f>
        <v>0.36388510486902192</v>
      </c>
      <c r="T428" s="99">
        <f>RES_hhdet_in_fecs!T67</f>
        <v>0.45633793728779853</v>
      </c>
      <c r="U428" s="99">
        <f>RES_hhdet_in_fecs!U67</f>
        <v>0.42160698498390042</v>
      </c>
      <c r="V428" s="99">
        <f>RES_hhdet_in_fecs!V67</f>
        <v>0.27507742566168247</v>
      </c>
      <c r="W428" s="99">
        <f>RES_hhdet_in_fecs!W67</f>
        <v>0.25355621655335397</v>
      </c>
      <c r="X428" s="99">
        <f>RES_hhdet_in_fecs!X67</f>
        <v>0.2961859592904777</v>
      </c>
      <c r="Y428" s="99">
        <f>RES_hhdet_in_fecs!Y67</f>
        <v>0.23854473081440239</v>
      </c>
      <c r="DA428" s="63" t="s">
        <v>4488</v>
      </c>
    </row>
    <row r="429" spans="1:105" ht="12" customHeight="1" x14ac:dyDescent="0.25">
      <c r="A429" s="121" t="s">
        <v>55</v>
      </c>
      <c r="B429" s="123"/>
      <c r="C429" s="123">
        <v>18.81567155883446</v>
      </c>
      <c r="D429" s="123">
        <v>19.553642693257242</v>
      </c>
      <c r="E429" s="123">
        <v>19.291889117864073</v>
      </c>
      <c r="F429" s="123">
        <v>18.597721844179148</v>
      </c>
      <c r="G429" s="123">
        <v>19.146412787656082</v>
      </c>
      <c r="H429" s="123">
        <v>18.30545644193618</v>
      </c>
      <c r="I429" s="123">
        <v>18.355735850723182</v>
      </c>
      <c r="J429" s="123">
        <v>17.781203602615051</v>
      </c>
      <c r="K429" s="123">
        <v>17.011139438950011</v>
      </c>
      <c r="L429" s="123">
        <v>17.424515937446536</v>
      </c>
      <c r="M429" s="123">
        <v>15.820009398185476</v>
      </c>
      <c r="N429" s="123">
        <v>16.20442869781817</v>
      </c>
      <c r="O429" s="123">
        <v>14.787191393900196</v>
      </c>
      <c r="P429" s="123">
        <v>13.871391850931321</v>
      </c>
      <c r="Q429" s="123">
        <v>14.296399560150693</v>
      </c>
      <c r="R429" s="123">
        <v>14.991365014450821</v>
      </c>
      <c r="S429" s="123">
        <v>15.150746399174439</v>
      </c>
      <c r="T429" s="123">
        <v>14.928546775776029</v>
      </c>
      <c r="U429" s="123">
        <v>13.762452325083787</v>
      </c>
      <c r="V429" s="123">
        <v>12.858531591744041</v>
      </c>
      <c r="W429" s="123">
        <v>14.713258200702526</v>
      </c>
      <c r="X429" s="123">
        <v>11.468480752898779</v>
      </c>
      <c r="Y429" s="123">
        <v>10.096232614233188</v>
      </c>
      <c r="DA429" s="130" t="s">
        <v>4489</v>
      </c>
    </row>
    <row r="430" spans="1:105" ht="12" customHeight="1" x14ac:dyDescent="0.25">
      <c r="A430" s="97" t="s">
        <v>134</v>
      </c>
      <c r="B430" s="99"/>
      <c r="C430" s="99">
        <v>19.014091851183078</v>
      </c>
      <c r="D430" s="99">
        <v>19.70217001665474</v>
      </c>
      <c r="E430" s="99">
        <v>19.542828000172307</v>
      </c>
      <c r="F430" s="99">
        <v>18.637441921088328</v>
      </c>
      <c r="G430" s="99">
        <v>19.135887967479519</v>
      </c>
      <c r="H430" s="99">
        <v>18.45727983743021</v>
      </c>
      <c r="I430" s="99">
        <v>18.439955311568458</v>
      </c>
      <c r="J430" s="99">
        <v>17.956208979869047</v>
      </c>
      <c r="K430" s="99">
        <v>16.926775529948529</v>
      </c>
      <c r="L430" s="99">
        <v>17.586507729495501</v>
      </c>
      <c r="M430" s="99">
        <v>15.982559504516187</v>
      </c>
      <c r="N430" s="99">
        <v>16.278541036161673</v>
      </c>
      <c r="O430" s="99">
        <v>14.750454204668992</v>
      </c>
      <c r="P430" s="99">
        <v>13.802926064337617</v>
      </c>
      <c r="Q430" s="99">
        <v>14.28368042198092</v>
      </c>
      <c r="R430" s="99">
        <v>14.953588008139468</v>
      </c>
      <c r="S430" s="99">
        <v>15.093752554976083</v>
      </c>
      <c r="T430" s="99">
        <v>14.914238334543743</v>
      </c>
      <c r="U430" s="99">
        <v>13.614206579077381</v>
      </c>
      <c r="V430" s="99">
        <v>12.629717105569663</v>
      </c>
      <c r="W430" s="99">
        <v>14.624720254637721</v>
      </c>
      <c r="X430" s="99">
        <v>11.517950618923134</v>
      </c>
      <c r="Y430" s="99">
        <v>9.5157407965171004</v>
      </c>
      <c r="DA430" s="63" t="s">
        <v>4490</v>
      </c>
    </row>
    <row r="431" spans="1:105" ht="12" customHeight="1" x14ac:dyDescent="0.25">
      <c r="A431" s="97" t="s">
        <v>133</v>
      </c>
      <c r="B431" s="99"/>
      <c r="C431" s="99">
        <v>15.783940532669277</v>
      </c>
      <c r="D431" s="99">
        <v>18.207090797355242</v>
      </c>
      <c r="E431" s="99">
        <v>17.852594699060887</v>
      </c>
      <c r="F431" s="99">
        <v>15.319491878905279</v>
      </c>
      <c r="G431" s="99">
        <v>18.555670500905077</v>
      </c>
      <c r="H431" s="99">
        <v>17.006101734722986</v>
      </c>
      <c r="I431" s="99">
        <v>16.001689524649368</v>
      </c>
      <c r="J431" s="99">
        <v>14.77271077071897</v>
      </c>
      <c r="K431" s="99">
        <v>14.692743577659767</v>
      </c>
      <c r="L431" s="99">
        <v>12.911457164242359</v>
      </c>
      <c r="M431" s="99">
        <v>11.267557660871097</v>
      </c>
      <c r="N431" s="99">
        <v>14.592193068733065</v>
      </c>
      <c r="O431" s="99">
        <v>12.813593665108627</v>
      </c>
      <c r="P431" s="99">
        <v>14.231633058072761</v>
      </c>
      <c r="Q431" s="99">
        <v>12.726709580875225</v>
      </c>
      <c r="R431" s="99">
        <v>14.262627036799628</v>
      </c>
      <c r="S431" s="99">
        <v>12.120732691903433</v>
      </c>
      <c r="T431" s="99">
        <v>15.735362385310838</v>
      </c>
      <c r="U431" s="99">
        <v>13.191055749455636</v>
      </c>
      <c r="V431" s="99">
        <v>11.245317556789418</v>
      </c>
      <c r="W431" s="99">
        <v>12.589917594325074</v>
      </c>
      <c r="X431" s="99">
        <v>7.5758909071466007</v>
      </c>
      <c r="Y431" s="99">
        <v>8.3893988484522559</v>
      </c>
      <c r="DA431" s="63" t="s">
        <v>4491</v>
      </c>
    </row>
    <row r="432" spans="1:105" ht="12" customHeight="1" x14ac:dyDescent="0.25">
      <c r="A432" s="100" t="s">
        <v>213</v>
      </c>
      <c r="B432" s="102"/>
      <c r="C432" s="102">
        <v>8.3715650559708692</v>
      </c>
      <c r="D432" s="102">
        <v>9.0493615857020995</v>
      </c>
      <c r="E432" s="102">
        <v>8.9169832186127032</v>
      </c>
      <c r="F432" s="102">
        <v>8.0741387447149346</v>
      </c>
      <c r="G432" s="102">
        <v>9.3869145754222298</v>
      </c>
      <c r="H432" s="102">
        <v>8.3663369767173528</v>
      </c>
      <c r="I432" s="102">
        <v>7.8773602448008413</v>
      </c>
      <c r="J432" s="102">
        <v>6.8919915639613896</v>
      </c>
      <c r="K432" s="102">
        <v>6.8691623701949025</v>
      </c>
      <c r="L432" s="102">
        <v>5.0793488284803159</v>
      </c>
      <c r="M432" s="102">
        <v>4.0850159674366813</v>
      </c>
      <c r="N432" s="102">
        <v>6.6832960227002616</v>
      </c>
      <c r="O432" s="102">
        <v>5.6746496116822085</v>
      </c>
      <c r="P432" s="102">
        <v>6.372466764061504</v>
      </c>
      <c r="Q432" s="102">
        <v>5.337492630057751</v>
      </c>
      <c r="R432" s="102">
        <v>6.0723684736086598</v>
      </c>
      <c r="S432" s="102">
        <v>4.7672667852678829</v>
      </c>
      <c r="T432" s="102">
        <v>6.7856546643897673</v>
      </c>
      <c r="U432" s="102">
        <v>5.4659859971806837</v>
      </c>
      <c r="V432" s="102">
        <v>4.1284819760772438</v>
      </c>
      <c r="W432" s="102">
        <v>4.9511926806137101</v>
      </c>
      <c r="X432" s="102">
        <v>1.5721969250088477</v>
      </c>
      <c r="Y432" s="102">
        <v>2.8123771959136676</v>
      </c>
      <c r="DA432" s="131" t="s">
        <v>4492</v>
      </c>
    </row>
    <row r="433" spans="1:105" ht="12" customHeight="1" x14ac:dyDescent="0.25">
      <c r="A433" s="103" t="s">
        <v>52</v>
      </c>
      <c r="B433" s="105"/>
      <c r="C433" s="105">
        <v>7.4123754766984069</v>
      </c>
      <c r="D433" s="105">
        <v>9.1577292116531375</v>
      </c>
      <c r="E433" s="105">
        <v>8.9356114804481805</v>
      </c>
      <c r="F433" s="105">
        <v>7.2453531341903439</v>
      </c>
      <c r="G433" s="105">
        <v>9.168755925482845</v>
      </c>
      <c r="H433" s="105">
        <v>8.6397647580056347</v>
      </c>
      <c r="I433" s="105">
        <v>8.1243292798485207</v>
      </c>
      <c r="J433" s="105">
        <v>7.8807192067575773</v>
      </c>
      <c r="K433" s="105">
        <v>7.8235812074648639</v>
      </c>
      <c r="L433" s="105">
        <v>7.8321083357620402</v>
      </c>
      <c r="M433" s="105">
        <v>7.1825416934344197</v>
      </c>
      <c r="N433" s="105">
        <v>7.9088970460328021</v>
      </c>
      <c r="O433" s="105">
        <v>7.1389440534264192</v>
      </c>
      <c r="P433" s="105">
        <v>7.8591662940112554</v>
      </c>
      <c r="Q433" s="105">
        <v>7.3892169508174685</v>
      </c>
      <c r="R433" s="105">
        <v>8.1902585631909677</v>
      </c>
      <c r="S433" s="105">
        <v>7.3534659066355461</v>
      </c>
      <c r="T433" s="105">
        <v>8.9497077209210669</v>
      </c>
      <c r="U433" s="105">
        <v>7.7250697522749538</v>
      </c>
      <c r="V433" s="105">
        <v>7.1168355807121788</v>
      </c>
      <c r="W433" s="105">
        <v>7.6387249137113606</v>
      </c>
      <c r="X433" s="105">
        <v>6.0036939821377509</v>
      </c>
      <c r="Y433" s="105">
        <v>5.5770216525385887</v>
      </c>
      <c r="DA433" s="132" t="s">
        <v>4493</v>
      </c>
    </row>
    <row r="434" spans="1:105" ht="12" customHeight="1" x14ac:dyDescent="0.25">
      <c r="A434" s="106" t="s">
        <v>122</v>
      </c>
      <c r="B434" s="102"/>
      <c r="C434" s="102">
        <v>18.084909116018409</v>
      </c>
      <c r="D434" s="102">
        <v>18.737484124865606</v>
      </c>
      <c r="E434" s="102">
        <v>18.336447759724731</v>
      </c>
      <c r="F434" s="102">
        <v>18.660864097815583</v>
      </c>
      <c r="G434" s="102">
        <v>19.357676844823558</v>
      </c>
      <c r="H434" s="102">
        <v>17.18998760172536</v>
      </c>
      <c r="I434" s="102">
        <v>18.054421268278073</v>
      </c>
      <c r="J434" s="102">
        <v>17.641393684390312</v>
      </c>
      <c r="K434" s="102">
        <v>18.748956649698673</v>
      </c>
      <c r="L434" s="102">
        <v>16.606336952411404</v>
      </c>
      <c r="M434" s="102">
        <v>14.371812750698952</v>
      </c>
      <c r="N434" s="102">
        <v>15.810986873627915</v>
      </c>
      <c r="O434" s="102">
        <v>15.843275538213504</v>
      </c>
      <c r="P434" s="102">
        <v>14.969888528035098</v>
      </c>
      <c r="Q434" s="102">
        <v>15.051747295616936</v>
      </c>
      <c r="R434" s="102">
        <v>15.742381506648709</v>
      </c>
      <c r="S434" s="102">
        <v>16.276277748568624</v>
      </c>
      <c r="T434" s="102">
        <v>15.291426484089572</v>
      </c>
      <c r="U434" s="102">
        <v>15.720112514042423</v>
      </c>
      <c r="V434" s="102">
        <v>15.030159809657679</v>
      </c>
      <c r="W434" s="102">
        <v>17.757464389729464</v>
      </c>
      <c r="X434" s="102">
        <v>16.503766634803188</v>
      </c>
      <c r="Y434" s="102">
        <v>13.620117304450677</v>
      </c>
      <c r="DA434" s="131" t="s">
        <v>4494</v>
      </c>
    </row>
    <row r="435" spans="1:105" ht="12" customHeight="1" x14ac:dyDescent="0.25">
      <c r="A435" s="107" t="s">
        <v>121</v>
      </c>
      <c r="B435" s="105"/>
      <c r="C435" s="105">
        <v>16.949610620891214</v>
      </c>
      <c r="D435" s="105">
        <v>17.079237681801992</v>
      </c>
      <c r="E435" s="105">
        <v>14.488441298609905</v>
      </c>
      <c r="F435" s="105">
        <v>15.836912494962492</v>
      </c>
      <c r="G435" s="105">
        <v>19.044038928706993</v>
      </c>
      <c r="H435" s="105">
        <v>16.731899760717006</v>
      </c>
      <c r="I435" s="105">
        <v>14.062722535197306</v>
      </c>
      <c r="J435" s="105">
        <v>15.768397232366334</v>
      </c>
      <c r="K435" s="105">
        <v>18.392177966712126</v>
      </c>
      <c r="L435" s="105">
        <v>15.559037761847527</v>
      </c>
      <c r="M435" s="105">
        <v>12.727233028237153</v>
      </c>
      <c r="N435" s="105">
        <v>14.876705457883123</v>
      </c>
      <c r="O435" s="105">
        <v>14.361877340509613</v>
      </c>
      <c r="P435" s="105">
        <v>13.489926553514133</v>
      </c>
      <c r="Q435" s="105">
        <v>13.20363482809868</v>
      </c>
      <c r="R435" s="105">
        <v>14.721550550087349</v>
      </c>
      <c r="S435" s="105">
        <v>15.174592164127866</v>
      </c>
      <c r="T435" s="105">
        <v>14.549260344561461</v>
      </c>
      <c r="U435" s="105">
        <v>14.230033800165856</v>
      </c>
      <c r="V435" s="105">
        <v>13.842946210272789</v>
      </c>
      <c r="W435" s="105">
        <v>15.077496702424826</v>
      </c>
      <c r="X435" s="105">
        <v>11.251385003484771</v>
      </c>
      <c r="Y435" s="105">
        <v>12.082081643288779</v>
      </c>
      <c r="DA435" s="132" t="s">
        <v>4495</v>
      </c>
    </row>
    <row r="436" spans="1:105" ht="12" customHeight="1" x14ac:dyDescent="0.25">
      <c r="A436" s="108" t="s">
        <v>53</v>
      </c>
      <c r="B436" s="99"/>
      <c r="C436" s="99">
        <v>7.6676942375372361</v>
      </c>
      <c r="D436" s="99">
        <v>7.0031303938446596</v>
      </c>
      <c r="E436" s="99">
        <v>5.0079015781680232</v>
      </c>
      <c r="F436" s="99">
        <v>5.7533219563669746</v>
      </c>
      <c r="G436" s="99">
        <v>8.6682974404090611</v>
      </c>
      <c r="H436" s="99">
        <v>6.6771353386168624</v>
      </c>
      <c r="I436" s="99">
        <v>5.303729861036298</v>
      </c>
      <c r="J436" s="99">
        <v>6.5031487912174768</v>
      </c>
      <c r="K436" s="99">
        <v>8.6468385096030627</v>
      </c>
      <c r="L436" s="99">
        <v>7.1818837866149785</v>
      </c>
      <c r="M436" s="99">
        <v>4.2708384300976006</v>
      </c>
      <c r="N436" s="99">
        <v>5.9210799081082888</v>
      </c>
      <c r="O436" s="99">
        <v>4.867491332249144</v>
      </c>
      <c r="P436" s="99">
        <v>4.4279916764201825</v>
      </c>
      <c r="Q436" s="99">
        <v>4.0689315326856175</v>
      </c>
      <c r="R436" s="99">
        <v>5.0870484774358289</v>
      </c>
      <c r="S436" s="99">
        <v>5.7041420968581305</v>
      </c>
      <c r="T436" s="99">
        <v>5.3213300432108754</v>
      </c>
      <c r="U436" s="99">
        <v>5.1622504832411984</v>
      </c>
      <c r="V436" s="99">
        <v>4.9997692374163121</v>
      </c>
      <c r="W436" s="99">
        <v>5.0012667107902358</v>
      </c>
      <c r="X436" s="99">
        <v>3.6929428566680778</v>
      </c>
      <c r="Y436" s="99">
        <v>3.6792113050802886</v>
      </c>
      <c r="DA436" s="63" t="s">
        <v>4496</v>
      </c>
    </row>
    <row r="437" spans="1:105" ht="12" customHeight="1" x14ac:dyDescent="0.25">
      <c r="A437" s="108" t="s">
        <v>52</v>
      </c>
      <c r="B437" s="99"/>
      <c r="C437" s="99">
        <v>9.2819163833539804</v>
      </c>
      <c r="D437" s="99">
        <v>10.076107287957335</v>
      </c>
      <c r="E437" s="99">
        <v>9.4805397204418824</v>
      </c>
      <c r="F437" s="99">
        <v>10.083590538595516</v>
      </c>
      <c r="G437" s="99">
        <v>10.375741488297926</v>
      </c>
      <c r="H437" s="99">
        <v>10.054764422100144</v>
      </c>
      <c r="I437" s="99">
        <v>8.7589926741610089</v>
      </c>
      <c r="J437" s="99">
        <v>9.2652484411488558</v>
      </c>
      <c r="K437" s="99">
        <v>9.7453394571090612</v>
      </c>
      <c r="L437" s="99">
        <v>8.3771539752325541</v>
      </c>
      <c r="M437" s="99">
        <v>8.4563945981395516</v>
      </c>
      <c r="N437" s="99">
        <v>8.9556255497748296</v>
      </c>
      <c r="O437" s="99">
        <v>9.4943860082604665</v>
      </c>
      <c r="P437" s="99">
        <v>9.0619348770939503</v>
      </c>
      <c r="Q437" s="99">
        <v>9.1347032954130611</v>
      </c>
      <c r="R437" s="99">
        <v>9.6345020726515198</v>
      </c>
      <c r="S437" s="99">
        <v>9.4704500672697378</v>
      </c>
      <c r="T437" s="99">
        <v>9.2279303013505807</v>
      </c>
      <c r="U437" s="99">
        <v>9.0677833169246593</v>
      </c>
      <c r="V437" s="99">
        <v>8.8431769728564777</v>
      </c>
      <c r="W437" s="99">
        <v>10.076229991634589</v>
      </c>
      <c r="X437" s="99">
        <v>7.5584421468166951</v>
      </c>
      <c r="Y437" s="99">
        <v>8.4028703382084906</v>
      </c>
      <c r="DA437" s="63" t="s">
        <v>4497</v>
      </c>
    </row>
    <row r="438" spans="1:105" ht="12" customHeight="1" x14ac:dyDescent="0.25">
      <c r="A438" s="121" t="s">
        <v>54</v>
      </c>
      <c r="B438" s="123"/>
      <c r="C438" s="123">
        <v>7.9920539151840533</v>
      </c>
      <c r="D438" s="123">
        <v>8.3317323181665355</v>
      </c>
      <c r="E438" s="123">
        <v>8.2932742264876858</v>
      </c>
      <c r="F438" s="123">
        <v>8.2132041063830794</v>
      </c>
      <c r="G438" s="123">
        <v>8.3160572455669275</v>
      </c>
      <c r="H438" s="123">
        <v>8.4312083601544234</v>
      </c>
      <c r="I438" s="123">
        <v>7.8729170656577612</v>
      </c>
      <c r="J438" s="123">
        <v>7.9107002912937485</v>
      </c>
      <c r="K438" s="123">
        <v>7.268380052236882</v>
      </c>
      <c r="L438" s="123">
        <v>7.3474972665557434</v>
      </c>
      <c r="M438" s="123">
        <v>6.8706290267600565</v>
      </c>
      <c r="N438" s="123">
        <v>6.5779485052085214</v>
      </c>
      <c r="O438" s="123">
        <v>6.2150026823300104</v>
      </c>
      <c r="P438" s="123">
        <v>6.0741330824258863</v>
      </c>
      <c r="Q438" s="123">
        <v>6.1305083399892517</v>
      </c>
      <c r="R438" s="123">
        <v>6.4757758984030156</v>
      </c>
      <c r="S438" s="123">
        <v>6.8419194112912871</v>
      </c>
      <c r="T438" s="123">
        <v>6.5958404997532538</v>
      </c>
      <c r="U438" s="123">
        <v>6.4245516882133655</v>
      </c>
      <c r="V438" s="123">
        <v>6.2196942785386353</v>
      </c>
      <c r="W438" s="123">
        <v>6.6971924041832569</v>
      </c>
      <c r="X438" s="123">
        <v>6.2475062041387037</v>
      </c>
      <c r="Y438" s="123">
        <v>5.8415368381584463</v>
      </c>
      <c r="DA438" s="130" t="s">
        <v>4498</v>
      </c>
    </row>
    <row r="439" spans="1:105" ht="12" customHeight="1" x14ac:dyDescent="0.25">
      <c r="A439" s="97" t="s">
        <v>175</v>
      </c>
      <c r="B439" s="99"/>
      <c r="C439" s="99">
        <v>8.6169553099490255</v>
      </c>
      <c r="D439" s="99">
        <v>8.9599543742308896</v>
      </c>
      <c r="E439" s="99">
        <v>9.0227017569477912</v>
      </c>
      <c r="F439" s="99">
        <v>8.6704620407154511</v>
      </c>
      <c r="G439" s="99">
        <v>8.95452024977868</v>
      </c>
      <c r="H439" s="99">
        <v>8.9080725312651161</v>
      </c>
      <c r="I439" s="99">
        <v>8.2184106299089112</v>
      </c>
      <c r="J439" s="99">
        <v>8.2301050022460984</v>
      </c>
      <c r="K439" s="99">
        <v>7.5305501945008775</v>
      </c>
      <c r="L439" s="99">
        <v>7.7767302514445493</v>
      </c>
      <c r="M439" s="99">
        <v>7.3853939286569066</v>
      </c>
      <c r="N439" s="99">
        <v>6.7553582161950745</v>
      </c>
      <c r="O439" s="99">
        <v>6.4670354296450023</v>
      </c>
      <c r="P439" s="99">
        <v>6.3309312483086408</v>
      </c>
      <c r="Q439" s="99">
        <v>6.5868609757051111</v>
      </c>
      <c r="R439" s="99">
        <v>7.083250655210735</v>
      </c>
      <c r="S439" s="99">
        <v>7.5502951589566445</v>
      </c>
      <c r="T439" s="99">
        <v>7.3861810908303598</v>
      </c>
      <c r="U439" s="99">
        <v>7.1999653057903776</v>
      </c>
      <c r="V439" s="99">
        <v>7.015970267820216</v>
      </c>
      <c r="W439" s="99">
        <v>7.6425045761304382</v>
      </c>
      <c r="X439" s="99">
        <v>6.48145861720631</v>
      </c>
      <c r="Y439" s="99">
        <v>6.1949709327287801</v>
      </c>
      <c r="DA439" s="63" t="s">
        <v>4499</v>
      </c>
    </row>
    <row r="440" spans="1:105" ht="12" customHeight="1" x14ac:dyDescent="0.25">
      <c r="A440" s="109" t="s">
        <v>120</v>
      </c>
      <c r="B440" s="110"/>
      <c r="C440" s="110">
        <v>7.1915104430038719</v>
      </c>
      <c r="D440" s="110">
        <v>7.4507067186776466</v>
      </c>
      <c r="E440" s="110">
        <v>7.4298482524763809</v>
      </c>
      <c r="F440" s="110">
        <v>7.6174957583221428</v>
      </c>
      <c r="G440" s="110">
        <v>7.3981154951941521</v>
      </c>
      <c r="H440" s="110">
        <v>7.7998824603476891</v>
      </c>
      <c r="I440" s="110">
        <v>7.4247039441410756</v>
      </c>
      <c r="J440" s="110">
        <v>7.4990303294197611</v>
      </c>
      <c r="K440" s="110">
        <v>6.7672967595696356</v>
      </c>
      <c r="L440" s="110">
        <v>6.7807904588659369</v>
      </c>
      <c r="M440" s="110">
        <v>5.716957854537343</v>
      </c>
      <c r="N440" s="110">
        <v>6.2539731468696713</v>
      </c>
      <c r="O440" s="110">
        <v>5.7239234757566742</v>
      </c>
      <c r="P440" s="110">
        <v>5.6956122255797341</v>
      </c>
      <c r="Q440" s="110">
        <v>5.7098899280127764</v>
      </c>
      <c r="R440" s="110">
        <v>5.7460874966148081</v>
      </c>
      <c r="S440" s="110">
        <v>6.0543117122990111</v>
      </c>
      <c r="T440" s="110">
        <v>5.6739102880204948</v>
      </c>
      <c r="U440" s="110">
        <v>5.2206439846018249</v>
      </c>
      <c r="V440" s="110">
        <v>5.0203002316452769</v>
      </c>
      <c r="W440" s="110">
        <v>5.4575537638765725</v>
      </c>
      <c r="X440" s="110">
        <v>5.83319024860727</v>
      </c>
      <c r="Y440" s="110">
        <v>5.1174850189309504</v>
      </c>
      <c r="DA440" s="60" t="s">
        <v>4500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100.99209344932325</v>
      </c>
      <c r="D442" s="118">
        <f t="shared" si="232"/>
        <v>97.303935096668084</v>
      </c>
      <c r="E442" s="118">
        <f t="shared" si="232"/>
        <v>97.89527821495804</v>
      </c>
      <c r="F442" s="118">
        <f t="shared" si="232"/>
        <v>95.732481176521361</v>
      </c>
      <c r="G442" s="118">
        <f t="shared" si="232"/>
        <v>96.268680118637164</v>
      </c>
      <c r="H442" s="118">
        <f t="shared" si="232"/>
        <v>91.851981368301011</v>
      </c>
      <c r="I442" s="118">
        <f t="shared" si="232"/>
        <v>83.596089234193997</v>
      </c>
      <c r="J442" s="118">
        <f t="shared" si="232"/>
        <v>85.453720814148056</v>
      </c>
      <c r="K442" s="118">
        <f t="shared" si="232"/>
        <v>85.246712845889903</v>
      </c>
      <c r="L442" s="118">
        <f t="shared" si="232"/>
        <v>90.668259647076368</v>
      </c>
      <c r="M442" s="118">
        <f t="shared" si="232"/>
        <v>77.980913085648183</v>
      </c>
      <c r="N442" s="118">
        <f t="shared" si="232"/>
        <v>85.023009373545733</v>
      </c>
      <c r="O442" s="118">
        <f t="shared" si="232"/>
        <v>84.042955455357244</v>
      </c>
      <c r="P442" s="118">
        <f t="shared" si="232"/>
        <v>67.786901518056439</v>
      </c>
      <c r="Q442" s="118">
        <f t="shared" si="232"/>
        <v>73.65306146232588</v>
      </c>
      <c r="R442" s="118">
        <f t="shared" ref="R442:V442" si="233">R443+R446+R448+R457</f>
        <v>73.032827481250706</v>
      </c>
      <c r="S442" s="118">
        <f t="shared" si="233"/>
        <v>70.945358246915205</v>
      </c>
      <c r="T442" s="118">
        <f t="shared" si="233"/>
        <v>68.011709828808122</v>
      </c>
      <c r="U442" s="118">
        <f t="shared" si="233"/>
        <v>64.060980060571993</v>
      </c>
      <c r="V442" s="118">
        <f t="shared" si="233"/>
        <v>61.001354646734022</v>
      </c>
      <c r="W442" s="118">
        <f t="shared" ref="W442:Y442" si="234">W443+W446+W448+W457</f>
        <v>64.898433107997874</v>
      </c>
      <c r="X442" s="118">
        <f t="shared" si="234"/>
        <v>50.069367927526599</v>
      </c>
      <c r="Y442" s="118">
        <f t="shared" si="234"/>
        <v>41.60371248562349</v>
      </c>
      <c r="DA442" s="129" t="s">
        <v>4651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83.071388274581636</v>
      </c>
      <c r="D443" s="123">
        <f t="shared" si="235"/>
        <v>78.413781622820977</v>
      </c>
      <c r="E443" s="123">
        <f t="shared" si="235"/>
        <v>76.770419920896344</v>
      </c>
      <c r="F443" s="123">
        <f t="shared" si="235"/>
        <v>76.999007589573139</v>
      </c>
      <c r="G443" s="123">
        <f t="shared" si="235"/>
        <v>76.92893585383608</v>
      </c>
      <c r="H443" s="123">
        <f t="shared" si="235"/>
        <v>72.665552629872082</v>
      </c>
      <c r="I443" s="123">
        <f t="shared" si="235"/>
        <v>64.682656644857261</v>
      </c>
      <c r="J443" s="123">
        <f t="shared" si="235"/>
        <v>65.952664737847073</v>
      </c>
      <c r="K443" s="123">
        <f t="shared" si="235"/>
        <v>66.970693115774225</v>
      </c>
      <c r="L443" s="123">
        <f t="shared" si="235"/>
        <v>72.392338124550776</v>
      </c>
      <c r="M443" s="123">
        <f t="shared" si="235"/>
        <v>61.318653249792064</v>
      </c>
      <c r="N443" s="123">
        <f t="shared" si="235"/>
        <v>66.743320618917195</v>
      </c>
      <c r="O443" s="123">
        <f t="shared" si="235"/>
        <v>67.520961270636306</v>
      </c>
      <c r="P443" s="123">
        <f t="shared" si="235"/>
        <v>52.357385137695459</v>
      </c>
      <c r="Q443" s="123">
        <f t="shared" si="235"/>
        <v>57.031135994290899</v>
      </c>
      <c r="R443" s="123">
        <f t="shared" ref="R443:V443" si="236">SUM(R444:R445)</f>
        <v>55.133313831769598</v>
      </c>
      <c r="S443" s="123">
        <f t="shared" si="236"/>
        <v>52.103450838647021</v>
      </c>
      <c r="T443" s="123">
        <f t="shared" si="236"/>
        <v>48.961358734103449</v>
      </c>
      <c r="U443" s="123">
        <f t="shared" si="236"/>
        <v>46.300727495718206</v>
      </c>
      <c r="V443" s="123">
        <f t="shared" si="236"/>
        <v>44.522236824000025</v>
      </c>
      <c r="W443" s="123">
        <f t="shared" ref="W443:Y443" si="237">SUM(W444:W445)</f>
        <v>46.346133698028346</v>
      </c>
      <c r="X443" s="123">
        <f t="shared" si="237"/>
        <v>34.389482953814174</v>
      </c>
      <c r="Y443" s="123">
        <f t="shared" si="237"/>
        <v>27.733311434414336</v>
      </c>
      <c r="DA443" s="130" t="s">
        <v>4652</v>
      </c>
    </row>
    <row r="444" spans="1:105" ht="12" customHeight="1" x14ac:dyDescent="0.25">
      <c r="A444" s="97" t="s">
        <v>213</v>
      </c>
      <c r="B444" s="99"/>
      <c r="C444" s="99">
        <v>81.170629142765634</v>
      </c>
      <c r="D444" s="99">
        <v>76.668509577919068</v>
      </c>
      <c r="E444" s="99">
        <v>75.119133347146843</v>
      </c>
      <c r="F444" s="99">
        <v>75.328198377672805</v>
      </c>
      <c r="G444" s="99">
        <v>75.28652990316948</v>
      </c>
      <c r="H444" s="99">
        <v>71.169848402233043</v>
      </c>
      <c r="I444" s="99">
        <v>63.354232979301649</v>
      </c>
      <c r="J444" s="99">
        <v>64.620837978521308</v>
      </c>
      <c r="K444" s="99">
        <v>65.649176556967817</v>
      </c>
      <c r="L444" s="99">
        <v>70.975864350553337</v>
      </c>
      <c r="M444" s="99">
        <v>60.157479588178653</v>
      </c>
      <c r="N444" s="99">
        <v>65.497149457193871</v>
      </c>
      <c r="O444" s="99">
        <v>66.245802205210225</v>
      </c>
      <c r="P444" s="99">
        <v>51.370111137139965</v>
      </c>
      <c r="Q444" s="99">
        <v>55.972561788550024</v>
      </c>
      <c r="R444" s="99">
        <v>54.125267624160344</v>
      </c>
      <c r="S444" s="99">
        <v>51.167517672704207</v>
      </c>
      <c r="T444" s="99">
        <v>48.086970307736799</v>
      </c>
      <c r="U444" s="99">
        <v>45.477202047540729</v>
      </c>
      <c r="V444" s="99">
        <v>43.746251461504023</v>
      </c>
      <c r="W444" s="99">
        <v>45.525420426138453</v>
      </c>
      <c r="X444" s="99">
        <v>33.741594784810779</v>
      </c>
      <c r="Y444" s="99">
        <v>27.242622254102812</v>
      </c>
      <c r="DA444" s="63" t="s">
        <v>4653</v>
      </c>
    </row>
    <row r="445" spans="1:105" ht="12" customHeight="1" x14ac:dyDescent="0.25">
      <c r="A445" s="97" t="s">
        <v>53</v>
      </c>
      <c r="B445" s="99"/>
      <c r="C445" s="99">
        <v>1.9007591318160044</v>
      </c>
      <c r="D445" s="99">
        <v>1.7452720449019121</v>
      </c>
      <c r="E445" s="99">
        <v>1.6512865737494968</v>
      </c>
      <c r="F445" s="99">
        <v>1.6708092119003313</v>
      </c>
      <c r="G445" s="99">
        <v>1.6424059506665953</v>
      </c>
      <c r="H445" s="99">
        <v>1.4957042276390384</v>
      </c>
      <c r="I445" s="99">
        <v>1.3284236655556048</v>
      </c>
      <c r="J445" s="99">
        <v>1.3318267593257624</v>
      </c>
      <c r="K445" s="99">
        <v>1.3215165588064135</v>
      </c>
      <c r="L445" s="99">
        <v>1.4164737739974451</v>
      </c>
      <c r="M445" s="99">
        <v>1.1611736616134103</v>
      </c>
      <c r="N445" s="99">
        <v>1.2461711617233304</v>
      </c>
      <c r="O445" s="99">
        <v>1.2751590654260854</v>
      </c>
      <c r="P445" s="99">
        <v>0.98727400055549352</v>
      </c>
      <c r="Q445" s="99">
        <v>1.0585742057408734</v>
      </c>
      <c r="R445" s="99">
        <v>1.0080462076092562</v>
      </c>
      <c r="S445" s="99">
        <v>0.93593316594281317</v>
      </c>
      <c r="T445" s="99">
        <v>0.87438842636664804</v>
      </c>
      <c r="U445" s="99">
        <v>0.82352544817747864</v>
      </c>
      <c r="V445" s="99">
        <v>0.77598536249599837</v>
      </c>
      <c r="W445" s="99">
        <v>0.82071327188989251</v>
      </c>
      <c r="X445" s="99">
        <v>0.64788816900339752</v>
      </c>
      <c r="Y445" s="99">
        <v>0.49068918031152298</v>
      </c>
      <c r="DA445" s="63" t="s">
        <v>4654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0.60536793783347909</v>
      </c>
      <c r="D446" s="123">
        <f t="shared" si="238"/>
        <v>0.92453714996424641</v>
      </c>
      <c r="E446" s="123">
        <f t="shared" si="238"/>
        <v>3.2130241822184251</v>
      </c>
      <c r="F446" s="123">
        <f t="shared" si="238"/>
        <v>1.1568195997773951</v>
      </c>
      <c r="G446" s="123">
        <f t="shared" si="238"/>
        <v>1.341298380741681</v>
      </c>
      <c r="H446" s="123">
        <f t="shared" si="238"/>
        <v>1.4427479689848806</v>
      </c>
      <c r="I446" s="123">
        <f t="shared" si="238"/>
        <v>1.3914923414171925</v>
      </c>
      <c r="J446" s="123">
        <f t="shared" si="238"/>
        <v>2.0140247588129121</v>
      </c>
      <c r="K446" s="123">
        <f t="shared" si="238"/>
        <v>1.8768461721623564</v>
      </c>
      <c r="L446" s="123">
        <f t="shared" si="238"/>
        <v>1.2603493064596336</v>
      </c>
      <c r="M446" s="123">
        <f t="shared" si="238"/>
        <v>1.259676726910347</v>
      </c>
      <c r="N446" s="123">
        <f t="shared" si="238"/>
        <v>2.2645934693792888</v>
      </c>
      <c r="O446" s="123">
        <f t="shared" si="238"/>
        <v>1.4969548399281389</v>
      </c>
      <c r="P446" s="123">
        <f t="shared" si="238"/>
        <v>0.59027824491726166</v>
      </c>
      <c r="Q446" s="123">
        <f t="shared" si="238"/>
        <v>0.768967613468024</v>
      </c>
      <c r="R446" s="123">
        <f t="shared" si="238"/>
        <v>1.1541037594653614</v>
      </c>
      <c r="S446" s="123">
        <f t="shared" si="238"/>
        <v>1.4383606905701403</v>
      </c>
      <c r="T446" s="123">
        <f t="shared" si="238"/>
        <v>1.8007796782116474</v>
      </c>
      <c r="U446" s="123">
        <f t="shared" si="238"/>
        <v>1.6813163701865252</v>
      </c>
      <c r="V446" s="123">
        <f t="shared" si="238"/>
        <v>1.1115011771729735</v>
      </c>
      <c r="W446" s="123">
        <f t="shared" si="238"/>
        <v>1.0254557645091367</v>
      </c>
      <c r="X446" s="123">
        <f t="shared" si="238"/>
        <v>1.2261015252936676</v>
      </c>
      <c r="Y446" s="123">
        <f t="shared" si="238"/>
        <v>1.0187951884460891</v>
      </c>
      <c r="DA446" s="130" t="s">
        <v>4655</v>
      </c>
    </row>
    <row r="447" spans="1:105" ht="12" customHeight="1" x14ac:dyDescent="0.25">
      <c r="A447" s="97" t="s">
        <v>53</v>
      </c>
      <c r="B447" s="99"/>
      <c r="C447" s="99">
        <f>RES_hhdet_in_tess!C67</f>
        <v>0.60536793783347909</v>
      </c>
      <c r="D447" s="99">
        <f>RES_hhdet_in_tess!D67</f>
        <v>0.92453714996424641</v>
      </c>
      <c r="E447" s="99">
        <f>RES_hhdet_in_tess!E67</f>
        <v>3.2130241822184251</v>
      </c>
      <c r="F447" s="99">
        <f>RES_hhdet_in_tess!F67</f>
        <v>1.1568195997773951</v>
      </c>
      <c r="G447" s="99">
        <f>RES_hhdet_in_tess!G67</f>
        <v>1.341298380741681</v>
      </c>
      <c r="H447" s="99">
        <f>RES_hhdet_in_tess!H67</f>
        <v>1.4427479689848806</v>
      </c>
      <c r="I447" s="99">
        <f>RES_hhdet_in_tess!I67</f>
        <v>1.3914923414171925</v>
      </c>
      <c r="J447" s="99">
        <f>RES_hhdet_in_tess!J67</f>
        <v>2.0140247588129121</v>
      </c>
      <c r="K447" s="99">
        <f>RES_hhdet_in_tess!K67</f>
        <v>1.8768461721623564</v>
      </c>
      <c r="L447" s="99">
        <f>RES_hhdet_in_tess!L67</f>
        <v>1.2603493064596336</v>
      </c>
      <c r="M447" s="99">
        <f>RES_hhdet_in_tess!M67</f>
        <v>1.259676726910347</v>
      </c>
      <c r="N447" s="99">
        <f>RES_hhdet_in_tess!N67</f>
        <v>2.2645934693792888</v>
      </c>
      <c r="O447" s="99">
        <f>RES_hhdet_in_tess!O67</f>
        <v>1.4969548399281389</v>
      </c>
      <c r="P447" s="99">
        <f>RES_hhdet_in_tess!P67</f>
        <v>0.59027824491726166</v>
      </c>
      <c r="Q447" s="99">
        <f>RES_hhdet_in_tess!Q67</f>
        <v>0.768967613468024</v>
      </c>
      <c r="R447" s="99">
        <f>RES_hhdet_in_tess!R67</f>
        <v>1.1541037594653614</v>
      </c>
      <c r="S447" s="99">
        <f>RES_hhdet_in_tess!S67</f>
        <v>1.4383606905701403</v>
      </c>
      <c r="T447" s="99">
        <f>RES_hhdet_in_tess!T67</f>
        <v>1.8007796782116474</v>
      </c>
      <c r="U447" s="99">
        <f>RES_hhdet_in_tess!U67</f>
        <v>1.6813163701865252</v>
      </c>
      <c r="V447" s="99">
        <f>RES_hhdet_in_tess!V67</f>
        <v>1.1115011771729735</v>
      </c>
      <c r="W447" s="99">
        <f>RES_hhdet_in_tess!W67</f>
        <v>1.0254557645091367</v>
      </c>
      <c r="X447" s="99">
        <f>RES_hhdet_in_tess!X67</f>
        <v>1.2261015252936676</v>
      </c>
      <c r="Y447" s="99">
        <f>RES_hhdet_in_tess!Y67</f>
        <v>1.0187951884460891</v>
      </c>
      <c r="DA447" s="63" t="s">
        <v>4656</v>
      </c>
    </row>
    <row r="448" spans="1:105" ht="12" customHeight="1" x14ac:dyDescent="0.25">
      <c r="A448" s="121" t="s">
        <v>55</v>
      </c>
      <c r="B448" s="123"/>
      <c r="C448" s="123">
        <v>11.960701026501861</v>
      </c>
      <c r="D448" s="123">
        <v>12.42555090618834</v>
      </c>
      <c r="E448" s="123">
        <v>12.347685243069909</v>
      </c>
      <c r="F448" s="123">
        <v>12.050545766387241</v>
      </c>
      <c r="G448" s="123">
        <v>12.449753782472746</v>
      </c>
      <c r="H448" s="123">
        <v>12.087242523947316</v>
      </c>
      <c r="I448" s="123">
        <v>12.215923921360371</v>
      </c>
      <c r="J448" s="123">
        <v>12.125603528782548</v>
      </c>
      <c r="K448" s="123">
        <v>11.573801083422085</v>
      </c>
      <c r="L448" s="123">
        <v>12.044811179657955</v>
      </c>
      <c r="M448" s="123">
        <v>10.896526559816779</v>
      </c>
      <c r="N448" s="123">
        <v>11.606108158315443</v>
      </c>
      <c r="O448" s="123">
        <v>10.876451842546388</v>
      </c>
      <c r="P448" s="123">
        <v>10.705514920949865</v>
      </c>
      <c r="Q448" s="123">
        <v>11.537207629609387</v>
      </c>
      <c r="R448" s="123">
        <v>12.254206516854905</v>
      </c>
      <c r="S448" s="123">
        <v>12.577574772915113</v>
      </c>
      <c r="T448" s="123">
        <v>12.57091919823803</v>
      </c>
      <c r="U448" s="123">
        <v>11.586909505568258</v>
      </c>
      <c r="V448" s="123">
        <v>10.978130723890063</v>
      </c>
      <c r="W448" s="123">
        <v>12.723770136676002</v>
      </c>
      <c r="X448" s="123">
        <v>9.9689032823824011</v>
      </c>
      <c r="Y448" s="123">
        <v>8.7315646856451288</v>
      </c>
      <c r="DA448" s="130" t="s">
        <v>4657</v>
      </c>
    </row>
    <row r="449" spans="1:105" ht="12" customHeight="1" x14ac:dyDescent="0.25">
      <c r="A449" s="97" t="s">
        <v>134</v>
      </c>
      <c r="B449" s="99"/>
      <c r="C449" s="99">
        <v>11.829558624323983</v>
      </c>
      <c r="D449" s="99">
        <v>12.473303816164128</v>
      </c>
      <c r="E449" s="99">
        <v>12.433237796565543</v>
      </c>
      <c r="F449" s="99">
        <v>11.987037774497642</v>
      </c>
      <c r="G449" s="99">
        <v>12.311728760745574</v>
      </c>
      <c r="H449" s="99">
        <v>12.074172050611628</v>
      </c>
      <c r="I449" s="99">
        <v>12.226747106945684</v>
      </c>
      <c r="J449" s="99">
        <v>11.942867495959835</v>
      </c>
      <c r="K449" s="99">
        <v>11.305595375637761</v>
      </c>
      <c r="L449" s="99">
        <v>11.972897906024057</v>
      </c>
      <c r="M449" s="99">
        <v>10.974453803966025</v>
      </c>
      <c r="N449" s="99">
        <v>11.576879039341213</v>
      </c>
      <c r="O449" s="99">
        <v>10.811427913926932</v>
      </c>
      <c r="P449" s="99">
        <v>10.622821554407155</v>
      </c>
      <c r="Q449" s="99">
        <v>11.571586280512594</v>
      </c>
      <c r="R449" s="99">
        <v>12.242711730517618</v>
      </c>
      <c r="S449" s="99">
        <v>12.55070160155633</v>
      </c>
      <c r="T449" s="99">
        <v>12.547740644010613</v>
      </c>
      <c r="U449" s="99">
        <v>11.489090942428321</v>
      </c>
      <c r="V449" s="99">
        <v>10.752521937292045</v>
      </c>
      <c r="W449" s="99">
        <v>12.665877049008136</v>
      </c>
      <c r="X449" s="99">
        <v>9.9424013568339653</v>
      </c>
      <c r="Y449" s="99">
        <v>8.1220161288708788</v>
      </c>
      <c r="DA449" s="63" t="s">
        <v>4658</v>
      </c>
    </row>
    <row r="450" spans="1:105" ht="12" customHeight="1" x14ac:dyDescent="0.25">
      <c r="A450" s="97" t="s">
        <v>133</v>
      </c>
      <c r="B450" s="99"/>
      <c r="C450" s="99">
        <v>12.975123637276939</v>
      </c>
      <c r="D450" s="99">
        <v>15.335544127243704</v>
      </c>
      <c r="E450" s="99">
        <v>15.049451037121601</v>
      </c>
      <c r="F450" s="99">
        <v>12.723310410060632</v>
      </c>
      <c r="G450" s="99">
        <v>15.694622903613153</v>
      </c>
      <c r="H450" s="99">
        <v>14.521681624035303</v>
      </c>
      <c r="I450" s="99">
        <v>13.678679659897414</v>
      </c>
      <c r="J450" s="99">
        <v>12.727588594244216</v>
      </c>
      <c r="K450" s="99">
        <v>12.70222025761937</v>
      </c>
      <c r="L450" s="99">
        <v>11.352065969146336</v>
      </c>
      <c r="M450" s="99">
        <v>9.9728810000179404</v>
      </c>
      <c r="N450" s="99">
        <v>12.951206789377503</v>
      </c>
      <c r="O450" s="99">
        <v>11.525651116305699</v>
      </c>
      <c r="P450" s="99">
        <v>13.070910954541784</v>
      </c>
      <c r="Q450" s="99">
        <v>11.866369962197313</v>
      </c>
      <c r="R450" s="99">
        <v>13.391759093631208</v>
      </c>
      <c r="S450" s="99">
        <v>11.381211923107132</v>
      </c>
      <c r="T450" s="99">
        <v>14.936925633838802</v>
      </c>
      <c r="U450" s="99">
        <v>12.517833897518567</v>
      </c>
      <c r="V450" s="99">
        <v>10.708708474559449</v>
      </c>
      <c r="W450" s="99">
        <v>11.99686005090676</v>
      </c>
      <c r="X450" s="99">
        <v>7.3210415661875512</v>
      </c>
      <c r="Y450" s="99">
        <v>7.9768256209848323</v>
      </c>
      <c r="DA450" s="63" t="s">
        <v>4659</v>
      </c>
    </row>
    <row r="451" spans="1:105" ht="12" customHeight="1" x14ac:dyDescent="0.25">
      <c r="A451" s="100" t="s">
        <v>213</v>
      </c>
      <c r="B451" s="102"/>
      <c r="C451" s="102">
        <v>5.5627481605785318</v>
      </c>
      <c r="D451" s="102">
        <v>6.1778149155905666</v>
      </c>
      <c r="E451" s="102">
        <v>6.1138395566734198</v>
      </c>
      <c r="F451" s="102">
        <v>5.4779572758702875</v>
      </c>
      <c r="G451" s="102">
        <v>6.5258669781303142</v>
      </c>
      <c r="H451" s="102">
        <v>5.8819168660296715</v>
      </c>
      <c r="I451" s="102">
        <v>5.554350380048894</v>
      </c>
      <c r="J451" s="102">
        <v>4.8468693874866355</v>
      </c>
      <c r="K451" s="102">
        <v>4.8786390501545061</v>
      </c>
      <c r="L451" s="102">
        <v>3.5199576333842972</v>
      </c>
      <c r="M451" s="102">
        <v>2.7903393065835247</v>
      </c>
      <c r="N451" s="102">
        <v>5.0423097433447017</v>
      </c>
      <c r="O451" s="102">
        <v>4.3867070628792764</v>
      </c>
      <c r="P451" s="102">
        <v>5.2117446605305258</v>
      </c>
      <c r="Q451" s="102">
        <v>4.4771530113798468</v>
      </c>
      <c r="R451" s="102">
        <v>5.2015005304402395</v>
      </c>
      <c r="S451" s="102">
        <v>4.0277460164715864</v>
      </c>
      <c r="T451" s="102">
        <v>5.9872179129177354</v>
      </c>
      <c r="U451" s="102">
        <v>4.7927641452436172</v>
      </c>
      <c r="V451" s="102">
        <v>3.591872893847269</v>
      </c>
      <c r="W451" s="102">
        <v>4.3581351371954025</v>
      </c>
      <c r="X451" s="102">
        <v>1.3173475840497999</v>
      </c>
      <c r="Y451" s="102">
        <v>2.3998039684462418</v>
      </c>
      <c r="DA451" s="131" t="s">
        <v>4660</v>
      </c>
    </row>
    <row r="452" spans="1:105" ht="12" customHeight="1" x14ac:dyDescent="0.25">
      <c r="A452" s="103" t="s">
        <v>52</v>
      </c>
      <c r="B452" s="105"/>
      <c r="C452" s="105">
        <v>7.4123754766984069</v>
      </c>
      <c r="D452" s="105">
        <v>9.1577292116531375</v>
      </c>
      <c r="E452" s="105">
        <v>8.9356114804481805</v>
      </c>
      <c r="F452" s="105">
        <v>7.2453531341903439</v>
      </c>
      <c r="G452" s="105">
        <v>9.168755925482845</v>
      </c>
      <c r="H452" s="105">
        <v>8.6397647580056347</v>
      </c>
      <c r="I452" s="105">
        <v>8.1243292798485207</v>
      </c>
      <c r="J452" s="105">
        <v>7.8807192067575773</v>
      </c>
      <c r="K452" s="105">
        <v>7.8235812074648639</v>
      </c>
      <c r="L452" s="105">
        <v>7.8321083357620402</v>
      </c>
      <c r="M452" s="105">
        <v>7.1825416934344197</v>
      </c>
      <c r="N452" s="105">
        <v>7.9088970460328021</v>
      </c>
      <c r="O452" s="105">
        <v>7.1389440534264192</v>
      </c>
      <c r="P452" s="105">
        <v>7.8591662940112554</v>
      </c>
      <c r="Q452" s="105">
        <v>7.3892169508174685</v>
      </c>
      <c r="R452" s="105">
        <v>8.1902585631909677</v>
      </c>
      <c r="S452" s="105">
        <v>7.3534659066355461</v>
      </c>
      <c r="T452" s="105">
        <v>8.9497077209210669</v>
      </c>
      <c r="U452" s="105">
        <v>7.7250697522749538</v>
      </c>
      <c r="V452" s="105">
        <v>7.1168355807121788</v>
      </c>
      <c r="W452" s="105">
        <v>7.6387249137113606</v>
      </c>
      <c r="X452" s="105">
        <v>6.0036939821377509</v>
      </c>
      <c r="Y452" s="105">
        <v>5.5770216525385887</v>
      </c>
      <c r="DA452" s="132" t="s">
        <v>4661</v>
      </c>
    </row>
    <row r="453" spans="1:105" ht="12" customHeight="1" x14ac:dyDescent="0.25">
      <c r="A453" s="106" t="s">
        <v>122</v>
      </c>
      <c r="B453" s="102"/>
      <c r="C453" s="102">
        <v>12.193287418124385</v>
      </c>
      <c r="D453" s="102">
        <v>11.957339494031556</v>
      </c>
      <c r="E453" s="102">
        <v>11.744384707536101</v>
      </c>
      <c r="F453" s="102">
        <v>12.163981666848127</v>
      </c>
      <c r="G453" s="102">
        <v>12.887161645848849</v>
      </c>
      <c r="H453" s="102">
        <v>11.340595504119996</v>
      </c>
      <c r="I453" s="102">
        <v>11.447179338204682</v>
      </c>
      <c r="J453" s="102">
        <v>12.46709703599808</v>
      </c>
      <c r="K453" s="102">
        <v>13.272786100973303</v>
      </c>
      <c r="L453" s="102">
        <v>12.176096447125666</v>
      </c>
      <c r="M453" s="102">
        <v>9.6623576829211473</v>
      </c>
      <c r="N453" s="102">
        <v>11.274612820772701</v>
      </c>
      <c r="O453" s="102">
        <v>11.34929637798777</v>
      </c>
      <c r="P453" s="102">
        <v>10.742524080581063</v>
      </c>
      <c r="Q453" s="102">
        <v>10.89953368164598</v>
      </c>
      <c r="R453" s="102">
        <v>11.550719328220337</v>
      </c>
      <c r="S453" s="102">
        <v>12.121289736511855</v>
      </c>
      <c r="T453" s="102">
        <v>11.640681269165032</v>
      </c>
      <c r="U453" s="102">
        <v>11.774991721571043</v>
      </c>
      <c r="V453" s="102">
        <v>11.994465567466424</v>
      </c>
      <c r="W453" s="102">
        <v>13.647959545001164</v>
      </c>
      <c r="X453" s="102">
        <v>13.386211178480801</v>
      </c>
      <c r="Y453" s="102">
        <v>11.376684032735357</v>
      </c>
      <c r="DA453" s="131" t="s">
        <v>4662</v>
      </c>
    </row>
    <row r="454" spans="1:105" ht="12" customHeight="1" x14ac:dyDescent="0.25">
      <c r="A454" s="107" t="s">
        <v>121</v>
      </c>
      <c r="B454" s="105"/>
      <c r="C454" s="105">
        <v>14.997359515349185</v>
      </c>
      <c r="D454" s="105">
        <v>14.91183962030065</v>
      </c>
      <c r="E454" s="105">
        <v>12.912664034122827</v>
      </c>
      <c r="F454" s="105">
        <v>14.022740715263874</v>
      </c>
      <c r="G454" s="105">
        <v>16.649538407243213</v>
      </c>
      <c r="H454" s="105">
        <v>14.92952253381238</v>
      </c>
      <c r="I454" s="105">
        <v>12.318064037338981</v>
      </c>
      <c r="J454" s="105">
        <v>14.180633423089388</v>
      </c>
      <c r="K454" s="105">
        <v>16.340494512662964</v>
      </c>
      <c r="L454" s="105">
        <v>13.79977460027783</v>
      </c>
      <c r="M454" s="105">
        <v>11.499099567609443</v>
      </c>
      <c r="N454" s="105">
        <v>13.453751343897459</v>
      </c>
      <c r="O454" s="105">
        <v>12.94523566122318</v>
      </c>
      <c r="P454" s="105">
        <v>12.244081799821801</v>
      </c>
      <c r="Q454" s="105">
        <v>12.109458346780503</v>
      </c>
      <c r="R454" s="105">
        <v>13.644004046266087</v>
      </c>
      <c r="S454" s="105">
        <v>14.059729054428974</v>
      </c>
      <c r="T454" s="105">
        <v>13.589379328037062</v>
      </c>
      <c r="U454" s="105">
        <v>13.290281920342336</v>
      </c>
      <c r="V454" s="105">
        <v>13.037474704210069</v>
      </c>
      <c r="W454" s="105">
        <v>14.024068129749718</v>
      </c>
      <c r="X454" s="105">
        <v>10.635173194798874</v>
      </c>
      <c r="Y454" s="105">
        <v>11.602627780579986</v>
      </c>
      <c r="DA454" s="132" t="s">
        <v>4663</v>
      </c>
    </row>
    <row r="455" spans="1:105" ht="12" customHeight="1" x14ac:dyDescent="0.25">
      <c r="A455" s="108" t="s">
        <v>53</v>
      </c>
      <c r="B455" s="99"/>
      <c r="C455" s="99">
        <v>5.7154431319952108</v>
      </c>
      <c r="D455" s="99">
        <v>4.8357323323433166</v>
      </c>
      <c r="E455" s="99">
        <v>3.4321243136809425</v>
      </c>
      <c r="F455" s="99">
        <v>3.939150176668353</v>
      </c>
      <c r="G455" s="99">
        <v>6.2737969189452869</v>
      </c>
      <c r="H455" s="99">
        <v>4.8747581117122305</v>
      </c>
      <c r="I455" s="99">
        <v>3.5590713631779733</v>
      </c>
      <c r="J455" s="99">
        <v>4.9153849819405293</v>
      </c>
      <c r="K455" s="99">
        <v>6.5951550555539082</v>
      </c>
      <c r="L455" s="99">
        <v>5.4226206250452824</v>
      </c>
      <c r="M455" s="99">
        <v>3.0427049694698898</v>
      </c>
      <c r="N455" s="99">
        <v>4.4981257941226263</v>
      </c>
      <c r="O455" s="99">
        <v>3.4508496529627162</v>
      </c>
      <c r="P455" s="99">
        <v>3.1821469227278456</v>
      </c>
      <c r="Q455" s="99">
        <v>2.9747550513674414</v>
      </c>
      <c r="R455" s="99">
        <v>4.0095019736145705</v>
      </c>
      <c r="S455" s="99">
        <v>4.5892789871592372</v>
      </c>
      <c r="T455" s="99">
        <v>4.3614490266864792</v>
      </c>
      <c r="U455" s="99">
        <v>4.2224986034176775</v>
      </c>
      <c r="V455" s="99">
        <v>4.1942977313535925</v>
      </c>
      <c r="W455" s="99">
        <v>3.9478381381151291</v>
      </c>
      <c r="X455" s="99">
        <v>3.0767310479821788</v>
      </c>
      <c r="Y455" s="99">
        <v>3.199757442371495</v>
      </c>
      <c r="DA455" s="63" t="s">
        <v>4664</v>
      </c>
    </row>
    <row r="456" spans="1:105" ht="12" customHeight="1" x14ac:dyDescent="0.25">
      <c r="A456" s="108" t="s">
        <v>52</v>
      </c>
      <c r="B456" s="99"/>
      <c r="C456" s="99">
        <v>9.2819163833539804</v>
      </c>
      <c r="D456" s="99">
        <v>10.076107287957335</v>
      </c>
      <c r="E456" s="99">
        <v>9.4805397204418824</v>
      </c>
      <c r="F456" s="99">
        <v>10.083590538595516</v>
      </c>
      <c r="G456" s="99">
        <v>10.375741488297926</v>
      </c>
      <c r="H456" s="99">
        <v>10.054764422100144</v>
      </c>
      <c r="I456" s="99">
        <v>8.7589926741610089</v>
      </c>
      <c r="J456" s="99">
        <v>9.2652484411488558</v>
      </c>
      <c r="K456" s="99">
        <v>9.7453394571090612</v>
      </c>
      <c r="L456" s="99">
        <v>8.3771539752325541</v>
      </c>
      <c r="M456" s="99">
        <v>8.4563945981395516</v>
      </c>
      <c r="N456" s="99">
        <v>8.9556255497748296</v>
      </c>
      <c r="O456" s="99">
        <v>9.4943860082604665</v>
      </c>
      <c r="P456" s="99">
        <v>9.0619348770939503</v>
      </c>
      <c r="Q456" s="99">
        <v>9.1347032954130611</v>
      </c>
      <c r="R456" s="99">
        <v>9.6345020726515198</v>
      </c>
      <c r="S456" s="99">
        <v>9.4704500672697378</v>
      </c>
      <c r="T456" s="99">
        <v>9.2279303013505807</v>
      </c>
      <c r="U456" s="99">
        <v>9.0677833169246593</v>
      </c>
      <c r="V456" s="99">
        <v>8.8431769728564777</v>
      </c>
      <c r="W456" s="99">
        <v>10.076229991634589</v>
      </c>
      <c r="X456" s="99">
        <v>7.5584421468166951</v>
      </c>
      <c r="Y456" s="99">
        <v>8.4028703382084906</v>
      </c>
      <c r="DA456" s="63" t="s">
        <v>4665</v>
      </c>
    </row>
    <row r="457" spans="1:105" ht="12" customHeight="1" x14ac:dyDescent="0.25">
      <c r="A457" s="121" t="s">
        <v>54</v>
      </c>
      <c r="B457" s="123"/>
      <c r="C457" s="123">
        <v>5.3546362104062757</v>
      </c>
      <c r="D457" s="123">
        <v>5.5400654176945228</v>
      </c>
      <c r="E457" s="123">
        <v>5.5641488687733709</v>
      </c>
      <c r="F457" s="123">
        <v>5.5261082207835894</v>
      </c>
      <c r="G457" s="123">
        <v>5.5486921015866688</v>
      </c>
      <c r="H457" s="123">
        <v>5.6564382454967399</v>
      </c>
      <c r="I457" s="123">
        <v>5.3060163265591695</v>
      </c>
      <c r="J457" s="123">
        <v>5.3614277887055319</v>
      </c>
      <c r="K457" s="123">
        <v>4.8253724745312319</v>
      </c>
      <c r="L457" s="123">
        <v>4.9707610364080059</v>
      </c>
      <c r="M457" s="123">
        <v>4.5060565491289797</v>
      </c>
      <c r="N457" s="123">
        <v>4.4089871269338001</v>
      </c>
      <c r="O457" s="123">
        <v>4.1485875022464169</v>
      </c>
      <c r="P457" s="123">
        <v>4.1337232144938527</v>
      </c>
      <c r="Q457" s="123">
        <v>4.3157502249575739</v>
      </c>
      <c r="R457" s="123">
        <v>4.4912033731608432</v>
      </c>
      <c r="S457" s="123">
        <v>4.8259719447829257</v>
      </c>
      <c r="T457" s="123">
        <v>4.6786522182550012</v>
      </c>
      <c r="U457" s="123">
        <v>4.4920266890990117</v>
      </c>
      <c r="V457" s="123">
        <v>4.3894859216709579</v>
      </c>
      <c r="W457" s="123">
        <v>4.8030735087843848</v>
      </c>
      <c r="X457" s="123">
        <v>4.4848801660363629</v>
      </c>
      <c r="Y457" s="123">
        <v>4.120041177117943</v>
      </c>
      <c r="DA457" s="130" t="s">
        <v>4666</v>
      </c>
    </row>
    <row r="458" spans="1:105" ht="12" customHeight="1" x14ac:dyDescent="0.25">
      <c r="A458" s="97" t="s">
        <v>175</v>
      </c>
      <c r="B458" s="99"/>
      <c r="C458" s="99">
        <v>5.2106318659283914</v>
      </c>
      <c r="D458" s="99">
        <v>5.3896917189636513</v>
      </c>
      <c r="E458" s="99">
        <v>5.4214069140224739</v>
      </c>
      <c r="F458" s="99">
        <v>5.243822622588489</v>
      </c>
      <c r="G458" s="99">
        <v>5.4197247459734186</v>
      </c>
      <c r="H458" s="99">
        <v>5.3674094834445336</v>
      </c>
      <c r="I458" s="99">
        <v>4.9470577455219509</v>
      </c>
      <c r="J458" s="99">
        <v>4.9894171042100641</v>
      </c>
      <c r="K458" s="99">
        <v>4.5868481209033245</v>
      </c>
      <c r="L458" s="99">
        <v>4.7208711525859393</v>
      </c>
      <c r="M458" s="99">
        <v>4.5173784395648653</v>
      </c>
      <c r="N458" s="99">
        <v>4.1164866690020103</v>
      </c>
      <c r="O458" s="99">
        <v>3.9438488177874507</v>
      </c>
      <c r="P458" s="99">
        <v>3.848014058460802</v>
      </c>
      <c r="Q458" s="99">
        <v>3.9777966818846222</v>
      </c>
      <c r="R458" s="99">
        <v>4.3060390314351933</v>
      </c>
      <c r="S458" s="99">
        <v>4.6236570491829401</v>
      </c>
      <c r="T458" s="99">
        <v>4.5584970556028841</v>
      </c>
      <c r="U458" s="99">
        <v>4.4792675848325318</v>
      </c>
      <c r="V458" s="99">
        <v>4.3791176503528542</v>
      </c>
      <c r="W458" s="99">
        <v>4.7775363001364779</v>
      </c>
      <c r="X458" s="99">
        <v>4.0721138712725589</v>
      </c>
      <c r="Y458" s="99">
        <v>3.8842145166317517</v>
      </c>
      <c r="DA458" s="63" t="s">
        <v>4667</v>
      </c>
    </row>
    <row r="459" spans="1:105" ht="12" customHeight="1" x14ac:dyDescent="0.25">
      <c r="A459" s="109" t="s">
        <v>120</v>
      </c>
      <c r="B459" s="110"/>
      <c r="C459" s="110">
        <v>5.5391160961980459</v>
      </c>
      <c r="D459" s="110">
        <v>5.7509511654851986</v>
      </c>
      <c r="E459" s="110">
        <v>5.7331130306214044</v>
      </c>
      <c r="F459" s="110">
        <v>5.8938653984205889</v>
      </c>
      <c r="G459" s="110">
        <v>5.7341132134938997</v>
      </c>
      <c r="H459" s="110">
        <v>6.0390867108818167</v>
      </c>
      <c r="I459" s="110">
        <v>5.7716977827409091</v>
      </c>
      <c r="J459" s="110">
        <v>5.8408998160477079</v>
      </c>
      <c r="K459" s="110">
        <v>5.2812617968814637</v>
      </c>
      <c r="L459" s="110">
        <v>5.300685118014794</v>
      </c>
      <c r="M459" s="110">
        <v>4.4806823665403561</v>
      </c>
      <c r="N459" s="110">
        <v>4.943134554071607</v>
      </c>
      <c r="O459" s="110">
        <v>4.5475154661324595</v>
      </c>
      <c r="P459" s="110">
        <v>4.5548589113889726</v>
      </c>
      <c r="Q459" s="110">
        <v>4.6272406634562717</v>
      </c>
      <c r="R459" s="110">
        <v>4.7136196481875947</v>
      </c>
      <c r="S459" s="110">
        <v>5.0509157968565255</v>
      </c>
      <c r="T459" s="110">
        <v>4.8188128980875824</v>
      </c>
      <c r="U459" s="110">
        <v>4.5118364829553448</v>
      </c>
      <c r="V459" s="110">
        <v>4.4051031738082838</v>
      </c>
      <c r="W459" s="110">
        <v>4.8365618225340272</v>
      </c>
      <c r="X459" s="110">
        <v>5.2158649829222474</v>
      </c>
      <c r="Y459" s="110">
        <v>4.6031601664020645</v>
      </c>
      <c r="DA459" s="60" t="s">
        <v>4668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32.761005612487573</v>
      </c>
      <c r="D461" s="118">
        <f t="shared" si="239"/>
        <v>31.431291804249856</v>
      </c>
      <c r="E461" s="118">
        <f t="shared" si="239"/>
        <v>30.624558682081968</v>
      </c>
      <c r="F461" s="118">
        <f t="shared" si="239"/>
        <v>30.214776165055753</v>
      </c>
      <c r="G461" s="118">
        <f t="shared" si="239"/>
        <v>30.537687062834205</v>
      </c>
      <c r="H461" s="118">
        <f t="shared" si="239"/>
        <v>28.597429648481928</v>
      </c>
      <c r="I461" s="118">
        <f t="shared" si="239"/>
        <v>25.857929658150674</v>
      </c>
      <c r="J461" s="118">
        <f t="shared" si="239"/>
        <v>25.551554104257225</v>
      </c>
      <c r="K461" s="118">
        <f t="shared" si="239"/>
        <v>25.834455120460436</v>
      </c>
      <c r="L461" s="118">
        <f t="shared" si="239"/>
        <v>27.092916754424749</v>
      </c>
      <c r="M461" s="118">
        <f t="shared" si="239"/>
        <v>23.334491660741964</v>
      </c>
      <c r="N461" s="118">
        <f t="shared" si="239"/>
        <v>23.932862737917795</v>
      </c>
      <c r="O461" s="118">
        <f t="shared" si="239"/>
        <v>23.018942164810046</v>
      </c>
      <c r="P461" s="118">
        <f t="shared" si="239"/>
        <v>17.39574237305586</v>
      </c>
      <c r="Q461" s="118">
        <f t="shared" si="239"/>
        <v>17.756994057638067</v>
      </c>
      <c r="R461" s="118">
        <f t="shared" ref="R461:V461" si="240">R462+R465+R467+R476</f>
        <v>17.384416980888183</v>
      </c>
      <c r="S461" s="118">
        <f t="shared" si="240"/>
        <v>16.532955337564168</v>
      </c>
      <c r="T461" s="118">
        <f t="shared" si="240"/>
        <v>15.392503938513112</v>
      </c>
      <c r="U461" s="118">
        <f t="shared" si="240"/>
        <v>14.618683782184661</v>
      </c>
      <c r="V461" s="118">
        <f t="shared" si="240"/>
        <v>13.751174689053464</v>
      </c>
      <c r="W461" s="118">
        <f t="shared" ref="W461:Y461" si="241">W462+W465+W467+W476</f>
        <v>14.685411139123465</v>
      </c>
      <c r="X461" s="118">
        <f t="shared" si="241"/>
        <v>11.051209362260652</v>
      </c>
      <c r="Y461" s="118">
        <f t="shared" si="241"/>
        <v>8.9693997570454975</v>
      </c>
      <c r="DA461" s="129" t="s">
        <v>4819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28.619196624451092</v>
      </c>
      <c r="D462" s="123">
        <f t="shared" si="242"/>
        <v>26.958060654474341</v>
      </c>
      <c r="E462" s="123">
        <f t="shared" si="242"/>
        <v>26.33954935409443</v>
      </c>
      <c r="F462" s="123">
        <f t="shared" si="242"/>
        <v>26.251803892176266</v>
      </c>
      <c r="G462" s="123">
        <f t="shared" si="242"/>
        <v>25.946942035242362</v>
      </c>
      <c r="H462" s="123">
        <f t="shared" si="242"/>
        <v>24.253903278381326</v>
      </c>
      <c r="I462" s="123">
        <f t="shared" si="242"/>
        <v>21.355858567719491</v>
      </c>
      <c r="J462" s="123">
        <f t="shared" si="242"/>
        <v>21.549543881635699</v>
      </c>
      <c r="K462" s="123">
        <f t="shared" si="242"/>
        <v>21.662305607419746</v>
      </c>
      <c r="L462" s="123">
        <f t="shared" si="242"/>
        <v>23.007047576378113</v>
      </c>
      <c r="M462" s="123">
        <f t="shared" si="242"/>
        <v>19.344210101662146</v>
      </c>
      <c r="N462" s="123">
        <f t="shared" si="242"/>
        <v>20.087821706482067</v>
      </c>
      <c r="O462" s="123">
        <f t="shared" si="242"/>
        <v>19.391983293291126</v>
      </c>
      <c r="P462" s="123">
        <f t="shared" si="242"/>
        <v>14.116030128252138</v>
      </c>
      <c r="Q462" s="123">
        <f t="shared" si="242"/>
        <v>14.58149443473928</v>
      </c>
      <c r="R462" s="123">
        <f t="shared" ref="R462:V462" si="243">SUM(R463:R464)</f>
        <v>13.919307870617851</v>
      </c>
      <c r="S462" s="123">
        <f t="shared" si="243"/>
        <v>12.984036843024814</v>
      </c>
      <c r="T462" s="123">
        <f t="shared" si="243"/>
        <v>12.05116924433257</v>
      </c>
      <c r="U462" s="123">
        <f t="shared" si="243"/>
        <v>11.287990934984725</v>
      </c>
      <c r="V462" s="123">
        <f t="shared" si="243"/>
        <v>10.708909906504987</v>
      </c>
      <c r="W462" s="123">
        <f t="shared" ref="W462:Y462" si="244">SUM(W463:W464)</f>
        <v>11.117537202267147</v>
      </c>
      <c r="X462" s="123">
        <f t="shared" si="244"/>
        <v>8.2028105172432717</v>
      </c>
      <c r="Y462" s="123">
        <f t="shared" si="244"/>
        <v>6.5989108271672654</v>
      </c>
      <c r="DA462" s="130" t="s">
        <v>4820</v>
      </c>
    </row>
    <row r="463" spans="1:105" ht="12" customHeight="1" x14ac:dyDescent="0.25">
      <c r="A463" s="97" t="s">
        <v>213</v>
      </c>
      <c r="B463" s="99"/>
      <c r="C463" s="99">
        <v>28.619196624451092</v>
      </c>
      <c r="D463" s="99">
        <v>26.958060654474341</v>
      </c>
      <c r="E463" s="99">
        <v>26.33954935409443</v>
      </c>
      <c r="F463" s="99">
        <v>26.251803892176266</v>
      </c>
      <c r="G463" s="99">
        <v>25.946942035242362</v>
      </c>
      <c r="H463" s="99">
        <v>24.253903278381326</v>
      </c>
      <c r="I463" s="99">
        <v>21.355858567719491</v>
      </c>
      <c r="J463" s="99">
        <v>21.549543881635699</v>
      </c>
      <c r="K463" s="99">
        <v>21.662305607419746</v>
      </c>
      <c r="L463" s="99">
        <v>23.007047576378113</v>
      </c>
      <c r="M463" s="99">
        <v>19.344210101662146</v>
      </c>
      <c r="N463" s="99">
        <v>20.087821706482067</v>
      </c>
      <c r="O463" s="99">
        <v>19.391983293291126</v>
      </c>
      <c r="P463" s="99">
        <v>14.116030128252138</v>
      </c>
      <c r="Q463" s="99">
        <v>14.58149443473928</v>
      </c>
      <c r="R463" s="99">
        <v>13.919307870617851</v>
      </c>
      <c r="S463" s="99">
        <v>12.984036843024814</v>
      </c>
      <c r="T463" s="99">
        <v>12.05116924433257</v>
      </c>
      <c r="U463" s="99">
        <v>11.287990934984725</v>
      </c>
      <c r="V463" s="99">
        <v>10.708909906504987</v>
      </c>
      <c r="W463" s="99">
        <v>11.117537202267147</v>
      </c>
      <c r="X463" s="99">
        <v>8.2028105172432717</v>
      </c>
      <c r="Y463" s="99">
        <v>6.5989108271672654</v>
      </c>
      <c r="DA463" s="63" t="s">
        <v>4821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4822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4823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4824</v>
      </c>
    </row>
    <row r="467" spans="1:105" ht="12" customHeight="1" x14ac:dyDescent="0.25">
      <c r="A467" s="121" t="s">
        <v>55</v>
      </c>
      <c r="B467" s="123"/>
      <c r="C467" s="123">
        <v>3.1648594833481227</v>
      </c>
      <c r="D467" s="123">
        <v>3.4171653800785888</v>
      </c>
      <c r="E467" s="123">
        <v>3.2975012592076696</v>
      </c>
      <c r="F467" s="123">
        <v>2.9725132004034966</v>
      </c>
      <c r="G467" s="123">
        <v>3.5244006574737914</v>
      </c>
      <c r="H467" s="123">
        <v>3.3189479351508555</v>
      </c>
      <c r="I467" s="123">
        <v>3.5651284794906162</v>
      </c>
      <c r="J467" s="123">
        <v>3.0672479568604953</v>
      </c>
      <c r="K467" s="123">
        <v>3.1745605193230668</v>
      </c>
      <c r="L467" s="123">
        <v>3.1923362878177688</v>
      </c>
      <c r="M467" s="123">
        <v>2.9590442859950112</v>
      </c>
      <c r="N467" s="123">
        <v>2.9636679340784209</v>
      </c>
      <c r="O467" s="123">
        <v>2.764062634496832</v>
      </c>
      <c r="P467" s="123">
        <v>2.5182759365434411</v>
      </c>
      <c r="Q467" s="123">
        <v>2.5377568190776585</v>
      </c>
      <c r="R467" s="123">
        <v>2.6848329624966043</v>
      </c>
      <c r="S467" s="123">
        <v>2.7467391693967582</v>
      </c>
      <c r="T467" s="123">
        <v>2.538958633223011</v>
      </c>
      <c r="U467" s="123">
        <v>2.4473779040900094</v>
      </c>
      <c r="V467" s="123">
        <v>2.1923772424354522</v>
      </c>
      <c r="W467" s="123">
        <v>2.6949920180988598</v>
      </c>
      <c r="X467" s="123">
        <v>2.0157285249010797</v>
      </c>
      <c r="Y467" s="123">
        <v>1.5371194736369824</v>
      </c>
      <c r="DA467" s="130" t="s">
        <v>4825</v>
      </c>
    </row>
    <row r="468" spans="1:105" ht="12" customHeight="1" x14ac:dyDescent="0.25">
      <c r="A468" s="97" t="s">
        <v>134</v>
      </c>
      <c r="B468" s="99"/>
      <c r="C468" s="99">
        <v>3.8391450418147741</v>
      </c>
      <c r="D468" s="99">
        <v>3.9782187783771961</v>
      </c>
      <c r="E468" s="99">
        <v>3.9459864150438477</v>
      </c>
      <c r="F468" s="99">
        <v>3.7630894927716345</v>
      </c>
      <c r="G468" s="99">
        <v>3.8634913102431359</v>
      </c>
      <c r="H468" s="99">
        <v>3.7254112652187188</v>
      </c>
      <c r="I468" s="99">
        <v>3.7185834678814125</v>
      </c>
      <c r="J468" s="99">
        <v>3.6162128626886312</v>
      </c>
      <c r="K468" s="99">
        <v>3.4099506290845802</v>
      </c>
      <c r="L468" s="99">
        <v>3.5452191807075364</v>
      </c>
      <c r="M468" s="99">
        <v>3.221384306927126</v>
      </c>
      <c r="N468" s="99">
        <v>3.2781285861973291</v>
      </c>
      <c r="O468" s="99">
        <v>2.9711143545124901</v>
      </c>
      <c r="P468" s="99">
        <v>2.7731219112646115</v>
      </c>
      <c r="Q468" s="99">
        <v>2.8639918496148478</v>
      </c>
      <c r="R468" s="99">
        <v>3.0017959578168369</v>
      </c>
      <c r="S468" s="99">
        <v>3.0283336243657688</v>
      </c>
      <c r="T468" s="99">
        <v>2.9942762520862107</v>
      </c>
      <c r="U468" s="99">
        <v>2.7348910188392157</v>
      </c>
      <c r="V468" s="99">
        <v>2.5356017896438443</v>
      </c>
      <c r="W468" s="99">
        <v>2.9243611045097389</v>
      </c>
      <c r="X468" s="99">
        <v>2.3002875600841302</v>
      </c>
      <c r="Y468" s="99">
        <v>1.89968246383809</v>
      </c>
      <c r="DA468" s="63" t="s">
        <v>4826</v>
      </c>
    </row>
    <row r="469" spans="1:105" ht="12" customHeight="1" x14ac:dyDescent="0.25">
      <c r="A469" s="97" t="s">
        <v>133</v>
      </c>
      <c r="B469" s="99"/>
      <c r="C469" s="99">
        <v>1.6902654758887943</v>
      </c>
      <c r="D469" s="99">
        <v>1.8274341800338689</v>
      </c>
      <c r="E469" s="99">
        <v>1.8005981147266996</v>
      </c>
      <c r="F469" s="99">
        <v>1.6302594319300125</v>
      </c>
      <c r="G469" s="99">
        <v>1.8949718703834164</v>
      </c>
      <c r="H469" s="99">
        <v>1.6880311504760481</v>
      </c>
      <c r="I469" s="99">
        <v>1.5867053903466291</v>
      </c>
      <c r="J469" s="99">
        <v>1.3873838405551226</v>
      </c>
      <c r="K469" s="99">
        <v>1.3822929510508013</v>
      </c>
      <c r="L469" s="99">
        <v>1.0240056645918496</v>
      </c>
      <c r="M469" s="99">
        <v>0.82482522231341027</v>
      </c>
      <c r="N469" s="99">
        <v>1.3406125497548453</v>
      </c>
      <c r="O469" s="99">
        <v>1.1395662490995881</v>
      </c>
      <c r="P469" s="99">
        <v>1.2714484352995989</v>
      </c>
      <c r="Q469" s="99">
        <v>1.0661052372624762</v>
      </c>
      <c r="R469" s="99">
        <v>1.2132453996247452</v>
      </c>
      <c r="S469" s="99">
        <v>0.95438677227868973</v>
      </c>
      <c r="T469" s="99">
        <v>1.3553784037785437</v>
      </c>
      <c r="U469" s="99">
        <v>1.0934503623685836</v>
      </c>
      <c r="V469" s="99">
        <v>0.82640295668776309</v>
      </c>
      <c r="W469" s="99">
        <v>0.98799937658881365</v>
      </c>
      <c r="X469" s="99">
        <v>0.31612344061384778</v>
      </c>
      <c r="Y469" s="99">
        <v>0.56731662849262621</v>
      </c>
      <c r="DA469" s="63" t="s">
        <v>4827</v>
      </c>
    </row>
    <row r="470" spans="1:105" ht="12" customHeight="1" x14ac:dyDescent="0.25">
      <c r="A470" s="100" t="s">
        <v>213</v>
      </c>
      <c r="B470" s="102"/>
      <c r="C470" s="102">
        <v>1.6902654758887943</v>
      </c>
      <c r="D470" s="102">
        <v>1.8274341800338689</v>
      </c>
      <c r="E470" s="102">
        <v>1.8005981147266996</v>
      </c>
      <c r="F470" s="102">
        <v>1.6302594319300125</v>
      </c>
      <c r="G470" s="102">
        <v>1.8949718703834164</v>
      </c>
      <c r="H470" s="102">
        <v>1.6880311504760481</v>
      </c>
      <c r="I470" s="102">
        <v>1.5867053903466291</v>
      </c>
      <c r="J470" s="102">
        <v>1.3873838405551226</v>
      </c>
      <c r="K470" s="102">
        <v>1.3822929510508013</v>
      </c>
      <c r="L470" s="102">
        <v>1.0240056645918496</v>
      </c>
      <c r="M470" s="102">
        <v>0.82482522231341027</v>
      </c>
      <c r="N470" s="102">
        <v>1.3406125497548453</v>
      </c>
      <c r="O470" s="102">
        <v>1.1395662490995881</v>
      </c>
      <c r="P470" s="102">
        <v>1.2714484352995989</v>
      </c>
      <c r="Q470" s="102">
        <v>1.0661052372624762</v>
      </c>
      <c r="R470" s="102">
        <v>1.2132453996247452</v>
      </c>
      <c r="S470" s="102">
        <v>0.95438677227868973</v>
      </c>
      <c r="T470" s="102">
        <v>1.3553784037785437</v>
      </c>
      <c r="U470" s="102">
        <v>1.0934503623685836</v>
      </c>
      <c r="V470" s="102">
        <v>0.82640295668776309</v>
      </c>
      <c r="W470" s="102">
        <v>0.98799937658881365</v>
      </c>
      <c r="X470" s="102">
        <v>0.31612344061384778</v>
      </c>
      <c r="Y470" s="102">
        <v>0.56731662849262621</v>
      </c>
      <c r="DA470" s="131" t="s">
        <v>4828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4829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4830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4831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4832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4833</v>
      </c>
    </row>
    <row r="476" spans="1:105" ht="12" customHeight="1" x14ac:dyDescent="0.25">
      <c r="A476" s="121" t="s">
        <v>54</v>
      </c>
      <c r="B476" s="123"/>
      <c r="C476" s="123">
        <v>0.97694950468835329</v>
      </c>
      <c r="D476" s="123">
        <v>1.0560657696969247</v>
      </c>
      <c r="E476" s="123">
        <v>0.98750806877986563</v>
      </c>
      <c r="F476" s="123">
        <v>0.99045907247599052</v>
      </c>
      <c r="G476" s="123">
        <v>1.0663443701180542</v>
      </c>
      <c r="H476" s="123">
        <v>1.0245784349497442</v>
      </c>
      <c r="I476" s="123">
        <v>0.93694261094056619</v>
      </c>
      <c r="J476" s="123">
        <v>0.93476226576103161</v>
      </c>
      <c r="K476" s="123">
        <v>0.99758899371762288</v>
      </c>
      <c r="L476" s="123">
        <v>0.89353289022887006</v>
      </c>
      <c r="M476" s="123">
        <v>1.0312372730848096</v>
      </c>
      <c r="N476" s="123">
        <v>0.88137309735730318</v>
      </c>
      <c r="O476" s="123">
        <v>0.86289623702208906</v>
      </c>
      <c r="P476" s="123">
        <v>0.76143630826027897</v>
      </c>
      <c r="Q476" s="123">
        <v>0.63774280382112869</v>
      </c>
      <c r="R476" s="123">
        <v>0.78027614777372656</v>
      </c>
      <c r="S476" s="123">
        <v>0.80217932514259616</v>
      </c>
      <c r="T476" s="123">
        <v>0.802376060957531</v>
      </c>
      <c r="U476" s="123">
        <v>0.88331494310992675</v>
      </c>
      <c r="V476" s="123">
        <v>0.84988754011302581</v>
      </c>
      <c r="W476" s="123">
        <v>0.87288191875745658</v>
      </c>
      <c r="X476" s="123">
        <v>0.83267032011629938</v>
      </c>
      <c r="Y476" s="123">
        <v>0.83336945624125003</v>
      </c>
      <c r="DA476" s="130" t="s">
        <v>4834</v>
      </c>
    </row>
    <row r="477" spans="1:105" ht="12" customHeight="1" x14ac:dyDescent="0.25">
      <c r="A477" s="97" t="s">
        <v>175</v>
      </c>
      <c r="B477" s="99"/>
      <c r="C477" s="99">
        <v>1.7395528226969135</v>
      </c>
      <c r="D477" s="99">
        <v>1.8091015606694765</v>
      </c>
      <c r="E477" s="99">
        <v>1.8217609099042542</v>
      </c>
      <c r="F477" s="99">
        <v>1.7507224983543186</v>
      </c>
      <c r="G477" s="99">
        <v>1.8080269766596806</v>
      </c>
      <c r="H477" s="99">
        <v>1.798481020396927</v>
      </c>
      <c r="I477" s="99">
        <v>1.6591607402475645</v>
      </c>
      <c r="J477" s="99">
        <v>1.6600215728657821</v>
      </c>
      <c r="K477" s="99">
        <v>1.5195342515844155</v>
      </c>
      <c r="L477" s="99">
        <v>1.5703092838860149</v>
      </c>
      <c r="M477" s="99">
        <v>1.4913725061505103</v>
      </c>
      <c r="N477" s="99">
        <v>1.3640151948156489</v>
      </c>
      <c r="O477" s="99">
        <v>1.3057537360841491</v>
      </c>
      <c r="P477" s="99">
        <v>1.2780140446285817</v>
      </c>
      <c r="Q477" s="99">
        <v>1.3296659368694996</v>
      </c>
      <c r="R477" s="99">
        <v>1.429865838318497</v>
      </c>
      <c r="S477" s="99">
        <v>1.5236608189581515</v>
      </c>
      <c r="T477" s="99">
        <v>1.4902267921874122</v>
      </c>
      <c r="U477" s="99">
        <v>1.4522409774246849</v>
      </c>
      <c r="V477" s="99">
        <v>1.4141266603041567</v>
      </c>
      <c r="W477" s="99">
        <v>1.5385161412191704</v>
      </c>
      <c r="X477" s="99">
        <v>1.3028555207589154</v>
      </c>
      <c r="Y477" s="99">
        <v>1.2401651736022714</v>
      </c>
      <c r="DA477" s="63" t="s">
        <v>4835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4836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25352190</v>
      </c>
      <c r="C5" s="120">
        <v>25403045</v>
      </c>
      <c r="D5" s="120">
        <v>26499807</v>
      </c>
      <c r="E5" s="120">
        <v>27593580</v>
      </c>
      <c r="F5" s="120">
        <v>28631425</v>
      </c>
      <c r="G5" s="120">
        <v>30703140</v>
      </c>
      <c r="H5" s="120">
        <v>33298811</v>
      </c>
      <c r="I5" s="120">
        <v>36523933</v>
      </c>
      <c r="J5" s="120">
        <v>38325933</v>
      </c>
      <c r="K5" s="120">
        <v>39874614</v>
      </c>
      <c r="L5" s="120">
        <v>41483095</v>
      </c>
      <c r="M5" s="120">
        <v>42992468</v>
      </c>
      <c r="N5" s="120">
        <v>44490991</v>
      </c>
      <c r="O5" s="120">
        <v>45477419</v>
      </c>
      <c r="P5" s="120">
        <v>46085699</v>
      </c>
      <c r="Q5" s="120">
        <v>45784926</v>
      </c>
      <c r="R5" s="120">
        <v>45075531</v>
      </c>
      <c r="S5" s="120">
        <v>45022038</v>
      </c>
      <c r="T5" s="120">
        <v>45493348</v>
      </c>
      <c r="U5" s="120">
        <v>45708169</v>
      </c>
      <c r="V5" s="120">
        <v>45659945</v>
      </c>
      <c r="W5" s="120">
        <v>46044227</v>
      </c>
      <c r="X5" s="120">
        <v>46635288</v>
      </c>
      <c r="Y5" s="120">
        <v>47535644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205</v>
      </c>
      <c r="B7" s="52">
        <v>25352190</v>
      </c>
      <c r="C7" s="52">
        <v>25403045</v>
      </c>
      <c r="D7" s="52">
        <v>26499807</v>
      </c>
      <c r="E7" s="52">
        <v>27593580</v>
      </c>
      <c r="F7" s="52">
        <v>28631425</v>
      </c>
      <c r="G7" s="52">
        <v>30703140</v>
      </c>
      <c r="H7" s="52">
        <v>33298811</v>
      </c>
      <c r="I7" s="52">
        <v>36523933</v>
      </c>
      <c r="J7" s="52">
        <v>38325933</v>
      </c>
      <c r="K7" s="52">
        <v>39874614</v>
      </c>
      <c r="L7" s="52">
        <v>41483095</v>
      </c>
      <c r="M7" s="52">
        <v>42992468</v>
      </c>
      <c r="N7" s="52">
        <v>44490991</v>
      </c>
      <c r="O7" s="52">
        <v>45477419</v>
      </c>
      <c r="P7" s="52">
        <v>46085699</v>
      </c>
      <c r="Q7" s="52">
        <v>45784926</v>
      </c>
      <c r="R7" s="52">
        <v>45075531</v>
      </c>
      <c r="S7" s="52">
        <v>45022038</v>
      </c>
      <c r="T7" s="52">
        <v>45493348</v>
      </c>
      <c r="U7" s="52">
        <v>45708169</v>
      </c>
      <c r="V7" s="52">
        <v>45659945</v>
      </c>
      <c r="W7" s="52">
        <v>46044227</v>
      </c>
      <c r="X7" s="52">
        <v>46635288</v>
      </c>
      <c r="Y7" s="52">
        <v>47535644</v>
      </c>
      <c r="DA7" s="63" t="s">
        <v>1093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998584</v>
      </c>
      <c r="C9" s="52">
        <v>1137611</v>
      </c>
      <c r="D9" s="52">
        <v>1442487</v>
      </c>
      <c r="E9" s="52">
        <v>1845185</v>
      </c>
      <c r="F9" s="52">
        <v>2193975</v>
      </c>
      <c r="G9" s="52">
        <v>2667553</v>
      </c>
      <c r="H9" s="52">
        <v>3437119</v>
      </c>
      <c r="I9" s="52">
        <v>4384990</v>
      </c>
      <c r="J9" s="52">
        <v>5114545</v>
      </c>
      <c r="K9" s="52">
        <v>5522141</v>
      </c>
      <c r="L9" s="52">
        <v>5949312</v>
      </c>
      <c r="M9" s="52">
        <v>6267735</v>
      </c>
      <c r="N9" s="52">
        <v>6663181</v>
      </c>
      <c r="O9" s="52">
        <v>6917327</v>
      </c>
      <c r="P9" s="52">
        <v>6919216</v>
      </c>
      <c r="Q9" s="52">
        <v>6945971</v>
      </c>
      <c r="R9" s="52">
        <v>6994067</v>
      </c>
      <c r="S9" s="52">
        <v>7127351</v>
      </c>
      <c r="T9" s="52">
        <v>7448299</v>
      </c>
      <c r="U9" s="52">
        <v>7762362</v>
      </c>
      <c r="V9" s="52">
        <v>8021802</v>
      </c>
      <c r="W9" s="52">
        <v>8191641</v>
      </c>
      <c r="X9" s="52">
        <v>8656183</v>
      </c>
      <c r="Y9" s="52">
        <v>9272090</v>
      </c>
      <c r="DA9" s="63" t="s">
        <v>1094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132</v>
      </c>
      <c r="B11" s="52">
        <v>6435212</v>
      </c>
      <c r="C11" s="52">
        <v>6584374</v>
      </c>
      <c r="D11" s="52">
        <v>7071546</v>
      </c>
      <c r="E11" s="52">
        <v>7610504</v>
      </c>
      <c r="F11" s="52">
        <v>8300640</v>
      </c>
      <c r="G11" s="52">
        <v>8981664</v>
      </c>
      <c r="H11" s="52">
        <v>9857348</v>
      </c>
      <c r="I11" s="52">
        <v>10862838</v>
      </c>
      <c r="J11" s="52">
        <v>11759365</v>
      </c>
      <c r="K11" s="52">
        <v>12379109</v>
      </c>
      <c r="L11" s="52">
        <v>12959846</v>
      </c>
      <c r="M11" s="52">
        <v>13579837</v>
      </c>
      <c r="N11" s="52">
        <v>14182702</v>
      </c>
      <c r="O11" s="52">
        <v>14899032</v>
      </c>
      <c r="P11" s="52">
        <v>15295237</v>
      </c>
      <c r="Q11" s="52">
        <v>15346023</v>
      </c>
      <c r="R11" s="52">
        <v>15452088</v>
      </c>
      <c r="S11" s="52">
        <v>15601262</v>
      </c>
      <c r="T11" s="52">
        <v>16320533</v>
      </c>
      <c r="U11" s="52">
        <v>16590147</v>
      </c>
      <c r="V11" s="52">
        <v>17018497</v>
      </c>
      <c r="W11" s="52">
        <v>17231217</v>
      </c>
      <c r="X11" s="52">
        <v>18137847</v>
      </c>
      <c r="Y11" s="52">
        <v>19057784</v>
      </c>
      <c r="DA11" s="63" t="s">
        <v>1095</v>
      </c>
    </row>
    <row r="12" spans="1:105" ht="12" customHeight="1" x14ac:dyDescent="0.25">
      <c r="A12" s="97" t="s">
        <v>131</v>
      </c>
      <c r="B12" s="52">
        <v>9493</v>
      </c>
      <c r="C12" s="52">
        <v>10039</v>
      </c>
      <c r="D12" s="52">
        <v>10505</v>
      </c>
      <c r="E12" s="52">
        <v>13021</v>
      </c>
      <c r="F12" s="52">
        <v>13929</v>
      </c>
      <c r="G12" s="52">
        <v>15925</v>
      </c>
      <c r="H12" s="52">
        <v>20469</v>
      </c>
      <c r="I12" s="52">
        <v>24980</v>
      </c>
      <c r="J12" s="52">
        <v>31187</v>
      </c>
      <c r="K12" s="52">
        <v>38088</v>
      </c>
      <c r="L12" s="52">
        <v>45583</v>
      </c>
      <c r="M12" s="52">
        <v>54984</v>
      </c>
      <c r="N12" s="52">
        <v>63311</v>
      </c>
      <c r="O12" s="52">
        <v>77947</v>
      </c>
      <c r="P12" s="52">
        <v>107595</v>
      </c>
      <c r="Q12" s="52">
        <v>113763</v>
      </c>
      <c r="R12" s="52">
        <v>110948</v>
      </c>
      <c r="S12" s="52">
        <v>109169</v>
      </c>
      <c r="T12" s="52">
        <v>140444</v>
      </c>
      <c r="U12" s="52">
        <v>138192</v>
      </c>
      <c r="V12" s="52">
        <v>140643</v>
      </c>
      <c r="W12" s="52">
        <v>154808</v>
      </c>
      <c r="X12" s="52">
        <v>210432</v>
      </c>
      <c r="Y12" s="52">
        <v>240286</v>
      </c>
      <c r="DA12" s="63" t="s">
        <v>1096</v>
      </c>
    </row>
    <row r="13" spans="1:105" ht="12" customHeight="1" x14ac:dyDescent="0.25">
      <c r="A13" s="97" t="s">
        <v>124</v>
      </c>
      <c r="B13" s="52">
        <v>7629071</v>
      </c>
      <c r="C13" s="52">
        <v>7303357</v>
      </c>
      <c r="D13" s="52">
        <v>7099702</v>
      </c>
      <c r="E13" s="52">
        <v>6954160</v>
      </c>
      <c r="F13" s="52">
        <v>6724572</v>
      </c>
      <c r="G13" s="52">
        <v>6630722</v>
      </c>
      <c r="H13" s="52">
        <v>6428786</v>
      </c>
      <c r="I13" s="52">
        <v>6247650</v>
      </c>
      <c r="J13" s="52">
        <v>5994871</v>
      </c>
      <c r="K13" s="52">
        <v>5871803</v>
      </c>
      <c r="L13" s="52">
        <v>5652219</v>
      </c>
      <c r="M13" s="52">
        <v>5639268</v>
      </c>
      <c r="N13" s="52">
        <v>5535018</v>
      </c>
      <c r="O13" s="52">
        <v>5481684</v>
      </c>
      <c r="P13" s="52">
        <v>5418678</v>
      </c>
      <c r="Q13" s="52">
        <v>5318915</v>
      </c>
      <c r="R13" s="52">
        <v>5130273</v>
      </c>
      <c r="S13" s="52">
        <v>5076267</v>
      </c>
      <c r="T13" s="52">
        <v>4965614</v>
      </c>
      <c r="U13" s="52">
        <v>4862625</v>
      </c>
      <c r="V13" s="52">
        <v>4760221</v>
      </c>
      <c r="W13" s="52">
        <v>4766284</v>
      </c>
      <c r="X13" s="52">
        <v>4771176</v>
      </c>
      <c r="Y13" s="52">
        <v>4767797</v>
      </c>
      <c r="DA13" s="63" t="s">
        <v>1097</v>
      </c>
    </row>
    <row r="14" spans="1:105" ht="12" customHeight="1" x14ac:dyDescent="0.25">
      <c r="A14" s="97" t="s">
        <v>123</v>
      </c>
      <c r="B14" s="52">
        <v>44045</v>
      </c>
      <c r="C14" s="52">
        <v>40832</v>
      </c>
      <c r="D14" s="52">
        <v>37430</v>
      </c>
      <c r="E14" s="52">
        <v>40366</v>
      </c>
      <c r="F14" s="52">
        <v>38626</v>
      </c>
      <c r="G14" s="52">
        <v>34095</v>
      </c>
      <c r="H14" s="52">
        <v>33789</v>
      </c>
      <c r="I14" s="52">
        <v>32586</v>
      </c>
      <c r="J14" s="52">
        <v>35936</v>
      </c>
      <c r="K14" s="52">
        <v>37710</v>
      </c>
      <c r="L14" s="52">
        <v>43421</v>
      </c>
      <c r="M14" s="52">
        <v>47522</v>
      </c>
      <c r="N14" s="52">
        <v>54742</v>
      </c>
      <c r="O14" s="52">
        <v>60608</v>
      </c>
      <c r="P14" s="52">
        <v>63786</v>
      </c>
      <c r="Q14" s="52">
        <v>65344</v>
      </c>
      <c r="R14" s="52">
        <v>63572</v>
      </c>
      <c r="S14" s="52">
        <v>67219</v>
      </c>
      <c r="T14" s="52">
        <v>67354</v>
      </c>
      <c r="U14" s="52">
        <v>67207</v>
      </c>
      <c r="V14" s="52">
        <v>70697</v>
      </c>
      <c r="W14" s="52">
        <v>69547</v>
      </c>
      <c r="X14" s="52">
        <v>77221</v>
      </c>
      <c r="Y14" s="52">
        <v>68582</v>
      </c>
      <c r="DA14" s="63" t="s">
        <v>1098</v>
      </c>
    </row>
    <row r="15" spans="1:105" ht="12" customHeight="1" x14ac:dyDescent="0.25">
      <c r="A15" s="97" t="s">
        <v>122</v>
      </c>
      <c r="B15" s="52">
        <v>9887674</v>
      </c>
      <c r="C15" s="52">
        <v>10043529</v>
      </c>
      <c r="D15" s="52">
        <v>10763243</v>
      </c>
      <c r="E15" s="52">
        <v>11236926</v>
      </c>
      <c r="F15" s="52">
        <v>11715463</v>
      </c>
      <c r="G15" s="52">
        <v>12866434</v>
      </c>
      <c r="H15" s="52">
        <v>14327617</v>
      </c>
      <c r="I15" s="52">
        <v>15930615</v>
      </c>
      <c r="J15" s="52">
        <v>16544554</v>
      </c>
      <c r="K15" s="52">
        <v>16926071</v>
      </c>
      <c r="L15" s="52">
        <v>17302387</v>
      </c>
      <c r="M15" s="52">
        <v>17696918</v>
      </c>
      <c r="N15" s="52">
        <v>18267524</v>
      </c>
      <c r="O15" s="52">
        <v>18407716</v>
      </c>
      <c r="P15" s="52">
        <v>18421546</v>
      </c>
      <c r="Q15" s="52">
        <v>18281832</v>
      </c>
      <c r="R15" s="52">
        <v>17716088</v>
      </c>
      <c r="S15" s="52">
        <v>17345055</v>
      </c>
      <c r="T15" s="52">
        <v>16875499</v>
      </c>
      <c r="U15" s="52">
        <v>16527500</v>
      </c>
      <c r="V15" s="52">
        <v>16061102</v>
      </c>
      <c r="W15" s="52">
        <v>15357243</v>
      </c>
      <c r="X15" s="52">
        <v>14545947</v>
      </c>
      <c r="Y15" s="52">
        <v>14161456</v>
      </c>
      <c r="DA15" s="63" t="s">
        <v>1099</v>
      </c>
    </row>
    <row r="16" spans="1:105" ht="12" customHeight="1" x14ac:dyDescent="0.25">
      <c r="A16" s="97" t="s">
        <v>121</v>
      </c>
      <c r="B16" s="52">
        <v>1346695</v>
      </c>
      <c r="C16" s="52">
        <v>1420914</v>
      </c>
      <c r="D16" s="52">
        <v>1517381</v>
      </c>
      <c r="E16" s="52">
        <v>1738603</v>
      </c>
      <c r="F16" s="52">
        <v>1838195</v>
      </c>
      <c r="G16" s="52">
        <v>2174300</v>
      </c>
      <c r="H16" s="52">
        <v>2630802</v>
      </c>
      <c r="I16" s="52">
        <v>3425264</v>
      </c>
      <c r="J16" s="52">
        <v>3960020</v>
      </c>
      <c r="K16" s="52">
        <v>4621833</v>
      </c>
      <c r="L16" s="52">
        <v>5479639</v>
      </c>
      <c r="M16" s="52">
        <v>5973939</v>
      </c>
      <c r="N16" s="52">
        <v>6387694</v>
      </c>
      <c r="O16" s="52">
        <v>6550432</v>
      </c>
      <c r="P16" s="52">
        <v>6778857</v>
      </c>
      <c r="Q16" s="52">
        <v>6659049</v>
      </c>
      <c r="R16" s="52">
        <v>6602562</v>
      </c>
      <c r="S16" s="52">
        <v>6823066</v>
      </c>
      <c r="T16" s="52">
        <v>7123904</v>
      </c>
      <c r="U16" s="52">
        <v>7522498</v>
      </c>
      <c r="V16" s="52">
        <v>7608785</v>
      </c>
      <c r="W16" s="52">
        <v>8465128</v>
      </c>
      <c r="X16" s="52">
        <v>8892665</v>
      </c>
      <c r="Y16" s="52">
        <v>9239739</v>
      </c>
      <c r="DA16" s="63" t="s">
        <v>1100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DA17" s="134"/>
    </row>
    <row r="18" spans="1:105" ht="12" customHeight="1" x14ac:dyDescent="0.25">
      <c r="A18" s="97" t="s">
        <v>203</v>
      </c>
      <c r="B18" s="52">
        <v>3808672</v>
      </c>
      <c r="C18" s="52">
        <v>3807836</v>
      </c>
      <c r="D18" s="52">
        <v>3834846</v>
      </c>
      <c r="E18" s="52">
        <v>3849440</v>
      </c>
      <c r="F18" s="52">
        <v>3927774</v>
      </c>
      <c r="G18" s="52">
        <v>4042777</v>
      </c>
      <c r="H18" s="52">
        <v>4265058</v>
      </c>
      <c r="I18" s="52">
        <v>4544790</v>
      </c>
      <c r="J18" s="52">
        <v>4835240</v>
      </c>
      <c r="K18" s="52">
        <v>4941181</v>
      </c>
      <c r="L18" s="52">
        <v>5055530</v>
      </c>
      <c r="M18" s="52">
        <v>5185355</v>
      </c>
      <c r="N18" s="52">
        <v>5467840</v>
      </c>
      <c r="O18" s="52">
        <v>5673949</v>
      </c>
      <c r="P18" s="52">
        <v>5823563</v>
      </c>
      <c r="Q18" s="52">
        <v>5776487</v>
      </c>
      <c r="R18" s="52">
        <v>5699721</v>
      </c>
      <c r="S18" s="52">
        <v>5672529</v>
      </c>
      <c r="T18" s="52">
        <v>5761647</v>
      </c>
      <c r="U18" s="52">
        <v>5732569</v>
      </c>
      <c r="V18" s="52">
        <v>5676099</v>
      </c>
      <c r="W18" s="52">
        <v>5560151</v>
      </c>
      <c r="X18" s="52">
        <v>5454110</v>
      </c>
      <c r="Y18" s="52">
        <v>5368264</v>
      </c>
      <c r="DA18" s="63" t="s">
        <v>1101</v>
      </c>
    </row>
    <row r="19" spans="1:105" ht="12" customHeight="1" x14ac:dyDescent="0.25">
      <c r="A19" s="97" t="s">
        <v>50</v>
      </c>
      <c r="B19" s="52">
        <v>7849074</v>
      </c>
      <c r="C19" s="52">
        <v>7700566</v>
      </c>
      <c r="D19" s="52">
        <v>8011659</v>
      </c>
      <c r="E19" s="52">
        <v>8374075</v>
      </c>
      <c r="F19" s="52">
        <v>8669986</v>
      </c>
      <c r="G19" s="52">
        <v>9091491</v>
      </c>
      <c r="H19" s="52">
        <v>9307999</v>
      </c>
      <c r="I19" s="52">
        <v>9925941</v>
      </c>
      <c r="J19" s="52">
        <v>10308082</v>
      </c>
      <c r="K19" s="52">
        <v>10706258</v>
      </c>
      <c r="L19" s="52">
        <v>10884696</v>
      </c>
      <c r="M19" s="52">
        <v>11087028</v>
      </c>
      <c r="N19" s="52">
        <v>11236283</v>
      </c>
      <c r="O19" s="52">
        <v>11416043</v>
      </c>
      <c r="P19" s="52">
        <v>11658411</v>
      </c>
      <c r="Q19" s="52">
        <v>11478330</v>
      </c>
      <c r="R19" s="52">
        <v>11169190</v>
      </c>
      <c r="S19" s="52">
        <v>10986079</v>
      </c>
      <c r="T19" s="52">
        <v>11069024</v>
      </c>
      <c r="U19" s="52">
        <v>10862953</v>
      </c>
      <c r="V19" s="52">
        <v>10599721</v>
      </c>
      <c r="W19" s="52">
        <v>10460577</v>
      </c>
      <c r="X19" s="52">
        <v>10620062</v>
      </c>
      <c r="Y19" s="52">
        <v>11016782</v>
      </c>
      <c r="DA19" s="63" t="s">
        <v>1102</v>
      </c>
    </row>
    <row r="20" spans="1:105" ht="12" customHeight="1" x14ac:dyDescent="0.25">
      <c r="A20" s="109" t="s">
        <v>120</v>
      </c>
      <c r="B20" s="36">
        <v>13694444</v>
      </c>
      <c r="C20" s="36">
        <v>13894643</v>
      </c>
      <c r="D20" s="36">
        <v>14653302</v>
      </c>
      <c r="E20" s="36">
        <v>15370065</v>
      </c>
      <c r="F20" s="36">
        <v>16033665</v>
      </c>
      <c r="G20" s="36">
        <v>17568872</v>
      </c>
      <c r="H20" s="36">
        <v>19725754</v>
      </c>
      <c r="I20" s="36">
        <v>22053202</v>
      </c>
      <c r="J20" s="36">
        <v>23182611</v>
      </c>
      <c r="K20" s="36">
        <v>24227175</v>
      </c>
      <c r="L20" s="36">
        <v>25542869</v>
      </c>
      <c r="M20" s="36">
        <v>26720085</v>
      </c>
      <c r="N20" s="36">
        <v>27786868</v>
      </c>
      <c r="O20" s="36">
        <v>28387427</v>
      </c>
      <c r="P20" s="36">
        <v>28603725</v>
      </c>
      <c r="Q20" s="36">
        <v>28530109</v>
      </c>
      <c r="R20" s="36">
        <v>28206620</v>
      </c>
      <c r="S20" s="36">
        <v>28363430</v>
      </c>
      <c r="T20" s="36">
        <v>28662677</v>
      </c>
      <c r="U20" s="36">
        <v>29112647</v>
      </c>
      <c r="V20" s="36">
        <v>29384125</v>
      </c>
      <c r="W20" s="36">
        <v>30023499</v>
      </c>
      <c r="X20" s="36">
        <v>30561116</v>
      </c>
      <c r="Y20" s="36">
        <v>31150598</v>
      </c>
      <c r="DA20" s="60" t="s">
        <v>1103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DA22" s="129" t="s">
        <v>1175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DA23" s="133"/>
    </row>
    <row r="24" spans="1:105" ht="12" customHeight="1" x14ac:dyDescent="0.25">
      <c r="A24" s="97" t="s">
        <v>205</v>
      </c>
      <c r="B24" s="52"/>
      <c r="C24" s="52">
        <v>1980638</v>
      </c>
      <c r="D24" s="52">
        <v>1981135</v>
      </c>
      <c r="E24" s="52">
        <v>1984866</v>
      </c>
      <c r="F24" s="52">
        <v>1996078</v>
      </c>
      <c r="G24" s="52">
        <v>2019257</v>
      </c>
      <c r="H24" s="52">
        <v>2059161</v>
      </c>
      <c r="I24" s="52">
        <v>2121605</v>
      </c>
      <c r="J24" s="52">
        <v>2213502</v>
      </c>
      <c r="K24" s="52">
        <v>2342133</v>
      </c>
      <c r="L24" s="52">
        <v>2513701</v>
      </c>
      <c r="M24" s="52">
        <v>2733976</v>
      </c>
      <c r="N24" s="52">
        <v>3009009</v>
      </c>
      <c r="O24" s="52">
        <v>2948905</v>
      </c>
      <c r="P24" s="52">
        <v>1778177</v>
      </c>
      <c r="Q24" s="52">
        <v>2265452</v>
      </c>
      <c r="R24" s="52">
        <v>3105262</v>
      </c>
      <c r="S24" s="52">
        <v>3517501</v>
      </c>
      <c r="T24" s="52">
        <v>3710523</v>
      </c>
      <c r="U24" s="52">
        <v>3666921</v>
      </c>
      <c r="V24" s="52">
        <v>3934358</v>
      </c>
      <c r="W24" s="52">
        <v>4157512</v>
      </c>
      <c r="X24" s="52">
        <v>4183834</v>
      </c>
      <c r="Y24" s="52">
        <v>4067281</v>
      </c>
      <c r="DA24" s="63" t="s">
        <v>1176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DA25" s="134"/>
    </row>
    <row r="26" spans="1:105" ht="12" customHeight="1" x14ac:dyDescent="0.25">
      <c r="A26" s="97" t="s">
        <v>53</v>
      </c>
      <c r="B26" s="52"/>
      <c r="C26" s="52">
        <v>156025</v>
      </c>
      <c r="D26" s="52">
        <v>156610</v>
      </c>
      <c r="E26" s="52">
        <v>160951</v>
      </c>
      <c r="F26" s="52">
        <v>183748</v>
      </c>
      <c r="G26" s="52">
        <v>310694</v>
      </c>
      <c r="H26" s="52">
        <v>295225</v>
      </c>
      <c r="I26" s="52">
        <v>343953</v>
      </c>
      <c r="J26" s="52">
        <v>399533</v>
      </c>
      <c r="K26" s="52">
        <v>609669</v>
      </c>
      <c r="L26" s="52">
        <v>593111</v>
      </c>
      <c r="M26" s="52">
        <v>668927</v>
      </c>
      <c r="N26" s="52">
        <v>745236</v>
      </c>
      <c r="O26" s="52">
        <v>1013567</v>
      </c>
      <c r="P26" s="52">
        <v>1109373</v>
      </c>
      <c r="Q26" s="52">
        <v>1099257</v>
      </c>
      <c r="R26" s="52">
        <v>1091781</v>
      </c>
      <c r="S26" s="52">
        <v>1057513</v>
      </c>
      <c r="T26" s="52">
        <v>1138269</v>
      </c>
      <c r="U26" s="52">
        <v>1192081</v>
      </c>
      <c r="V26" s="52">
        <v>1324870</v>
      </c>
      <c r="W26" s="52">
        <v>1345271</v>
      </c>
      <c r="X26" s="52">
        <v>1322826</v>
      </c>
      <c r="Y26" s="52">
        <v>1336194</v>
      </c>
      <c r="DA26" s="63" t="s">
        <v>1177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DA27" s="134"/>
    </row>
    <row r="28" spans="1:105" ht="12" customHeight="1" x14ac:dyDescent="0.25">
      <c r="A28" s="97" t="s">
        <v>132</v>
      </c>
      <c r="B28" s="52"/>
      <c r="C28" s="52">
        <v>502753</v>
      </c>
      <c r="D28" s="52">
        <v>502906</v>
      </c>
      <c r="E28" s="52">
        <v>504101</v>
      </c>
      <c r="F28" s="52">
        <v>507717</v>
      </c>
      <c r="G28" s="52">
        <v>515295</v>
      </c>
      <c r="H28" s="52">
        <v>528571</v>
      </c>
      <c r="I28" s="52">
        <v>576151</v>
      </c>
      <c r="J28" s="52">
        <v>922768</v>
      </c>
      <c r="K28" s="52">
        <v>920384</v>
      </c>
      <c r="L28" s="52">
        <v>1012765</v>
      </c>
      <c r="M28" s="52">
        <v>1134543</v>
      </c>
      <c r="N28" s="52">
        <v>1312007</v>
      </c>
      <c r="O28" s="52">
        <v>1341723</v>
      </c>
      <c r="P28" s="52">
        <v>670888</v>
      </c>
      <c r="Q28" s="52">
        <v>891927</v>
      </c>
      <c r="R28" s="52">
        <v>1204702</v>
      </c>
      <c r="S28" s="52">
        <v>1543992</v>
      </c>
      <c r="T28" s="52">
        <v>1595474</v>
      </c>
      <c r="U28" s="52">
        <v>1656625</v>
      </c>
      <c r="V28" s="52">
        <v>1670382</v>
      </c>
      <c r="W28" s="52">
        <v>1993603</v>
      </c>
      <c r="X28" s="52">
        <v>1755515</v>
      </c>
      <c r="Y28" s="52">
        <v>1712844</v>
      </c>
      <c r="DA28" s="63" t="s">
        <v>1178</v>
      </c>
    </row>
    <row r="29" spans="1:105" ht="12" customHeight="1" x14ac:dyDescent="0.25">
      <c r="A29" s="97" t="s">
        <v>131</v>
      </c>
      <c r="B29" s="52"/>
      <c r="C29" s="52">
        <v>740</v>
      </c>
      <c r="D29" s="52">
        <v>743</v>
      </c>
      <c r="E29" s="52">
        <v>743</v>
      </c>
      <c r="F29" s="52">
        <v>749</v>
      </c>
      <c r="G29" s="52">
        <v>759</v>
      </c>
      <c r="H29" s="52">
        <v>792</v>
      </c>
      <c r="I29" s="52">
        <v>886</v>
      </c>
      <c r="J29" s="52">
        <v>1905</v>
      </c>
      <c r="K29" s="52">
        <v>1924</v>
      </c>
      <c r="L29" s="52">
        <v>2297</v>
      </c>
      <c r="M29" s="52">
        <v>2790</v>
      </c>
      <c r="N29" s="52">
        <v>3536</v>
      </c>
      <c r="O29" s="52">
        <v>3962</v>
      </c>
      <c r="P29" s="52">
        <v>2295</v>
      </c>
      <c r="Q29" s="52">
        <v>3739</v>
      </c>
      <c r="R29" s="52">
        <v>5814</v>
      </c>
      <c r="S29" s="52">
        <v>7787</v>
      </c>
      <c r="T29" s="52">
        <v>9355</v>
      </c>
      <c r="U29" s="52">
        <v>10634</v>
      </c>
      <c r="V29" s="52">
        <v>12496</v>
      </c>
      <c r="W29" s="52">
        <v>15758</v>
      </c>
      <c r="X29" s="52">
        <v>15413</v>
      </c>
      <c r="Y29" s="52">
        <v>14012</v>
      </c>
      <c r="DA29" s="63" t="s">
        <v>1179</v>
      </c>
    </row>
    <row r="30" spans="1:105" ht="12" customHeight="1" x14ac:dyDescent="0.25">
      <c r="A30" s="97" t="s">
        <v>124</v>
      </c>
      <c r="B30" s="52"/>
      <c r="C30" s="52">
        <v>1211394</v>
      </c>
      <c r="D30" s="52">
        <v>1174517</v>
      </c>
      <c r="E30" s="52">
        <v>1205996</v>
      </c>
      <c r="F30" s="52">
        <v>1240206</v>
      </c>
      <c r="G30" s="52">
        <v>1308538</v>
      </c>
      <c r="H30" s="52">
        <v>1423270</v>
      </c>
      <c r="I30" s="52">
        <v>883283</v>
      </c>
      <c r="J30" s="52">
        <v>878306</v>
      </c>
      <c r="K30" s="52">
        <v>946471</v>
      </c>
      <c r="L30" s="52">
        <v>1016417</v>
      </c>
      <c r="M30" s="52">
        <v>1058765</v>
      </c>
      <c r="N30" s="52">
        <v>1048044</v>
      </c>
      <c r="O30" s="52">
        <v>1004487</v>
      </c>
      <c r="P30" s="52">
        <v>770374</v>
      </c>
      <c r="Q30" s="52">
        <v>756126</v>
      </c>
      <c r="R30" s="52">
        <v>830755</v>
      </c>
      <c r="S30" s="52">
        <v>857306</v>
      </c>
      <c r="T30" s="52">
        <v>871241</v>
      </c>
      <c r="U30" s="52">
        <v>900658</v>
      </c>
      <c r="V30" s="52">
        <v>846588</v>
      </c>
      <c r="W30" s="52">
        <v>785930</v>
      </c>
      <c r="X30" s="52">
        <v>726233</v>
      </c>
      <c r="Y30" s="52">
        <v>735975</v>
      </c>
      <c r="DA30" s="63" t="s">
        <v>1180</v>
      </c>
    </row>
    <row r="31" spans="1:105" ht="12" customHeight="1" x14ac:dyDescent="0.25">
      <c r="A31" s="97" t="s">
        <v>123</v>
      </c>
      <c r="B31" s="52"/>
      <c r="C31" s="52">
        <v>6882</v>
      </c>
      <c r="D31" s="52">
        <v>6887</v>
      </c>
      <c r="E31" s="52">
        <v>6940</v>
      </c>
      <c r="F31" s="52">
        <v>7080</v>
      </c>
      <c r="G31" s="52">
        <v>7418</v>
      </c>
      <c r="H31" s="52">
        <v>8016</v>
      </c>
      <c r="I31" s="52">
        <v>4782</v>
      </c>
      <c r="J31" s="52">
        <v>4180</v>
      </c>
      <c r="K31" s="52">
        <v>5180</v>
      </c>
      <c r="L31" s="52">
        <v>5839</v>
      </c>
      <c r="M31" s="52">
        <v>6742</v>
      </c>
      <c r="N31" s="52">
        <v>5547</v>
      </c>
      <c r="O31" s="52">
        <v>5766</v>
      </c>
      <c r="P31" s="52">
        <v>6130</v>
      </c>
      <c r="Q31" s="52">
        <v>7223</v>
      </c>
      <c r="R31" s="52">
        <v>9525</v>
      </c>
      <c r="S31" s="52">
        <v>9922</v>
      </c>
      <c r="T31" s="52">
        <v>11090</v>
      </c>
      <c r="U31" s="52">
        <v>10882</v>
      </c>
      <c r="V31" s="52">
        <v>11113</v>
      </c>
      <c r="W31" s="52">
        <v>10217</v>
      </c>
      <c r="X31" s="52">
        <v>9723</v>
      </c>
      <c r="Y31" s="52">
        <v>10574</v>
      </c>
      <c r="DA31" s="63" t="s">
        <v>1181</v>
      </c>
    </row>
    <row r="32" spans="1:105" ht="12" customHeight="1" x14ac:dyDescent="0.25">
      <c r="A32" s="97" t="s">
        <v>122</v>
      </c>
      <c r="B32" s="52"/>
      <c r="C32" s="52">
        <v>1551204</v>
      </c>
      <c r="D32" s="52">
        <v>1549563</v>
      </c>
      <c r="E32" s="52">
        <v>1569256</v>
      </c>
      <c r="F32" s="52">
        <v>1639881</v>
      </c>
      <c r="G32" s="52">
        <v>1783935</v>
      </c>
      <c r="H32" s="52">
        <v>2022817</v>
      </c>
      <c r="I32" s="52">
        <v>1465947</v>
      </c>
      <c r="J32" s="52">
        <v>1599616</v>
      </c>
      <c r="K32" s="52">
        <v>2160252</v>
      </c>
      <c r="L32" s="52">
        <v>2430567</v>
      </c>
      <c r="M32" s="52">
        <v>2547104</v>
      </c>
      <c r="N32" s="52">
        <v>2796301</v>
      </c>
      <c r="O32" s="52">
        <v>2981684</v>
      </c>
      <c r="P32" s="52">
        <v>2720076</v>
      </c>
      <c r="Q32" s="52">
        <v>2737665</v>
      </c>
      <c r="R32" s="52">
        <v>2674299</v>
      </c>
      <c r="S32" s="52">
        <v>2843087</v>
      </c>
      <c r="T32" s="52">
        <v>2993461</v>
      </c>
      <c r="U32" s="52">
        <v>3019965</v>
      </c>
      <c r="V32" s="52">
        <v>2975742</v>
      </c>
      <c r="W32" s="52">
        <v>2728602</v>
      </c>
      <c r="X32" s="52">
        <v>2588332</v>
      </c>
      <c r="Y32" s="52">
        <v>2423511</v>
      </c>
      <c r="DA32" s="63" t="s">
        <v>1182</v>
      </c>
    </row>
    <row r="33" spans="1:105" ht="12" customHeight="1" x14ac:dyDescent="0.25">
      <c r="A33" s="97" t="s">
        <v>121</v>
      </c>
      <c r="B33" s="52"/>
      <c r="C33" s="52">
        <v>210421</v>
      </c>
      <c r="D33" s="52">
        <v>210977</v>
      </c>
      <c r="E33" s="52">
        <v>214909</v>
      </c>
      <c r="F33" s="52">
        <v>226041</v>
      </c>
      <c r="G33" s="52">
        <v>248988</v>
      </c>
      <c r="H33" s="52">
        <v>288320</v>
      </c>
      <c r="I33" s="52">
        <v>224851</v>
      </c>
      <c r="J33" s="52">
        <v>271630</v>
      </c>
      <c r="K33" s="52">
        <v>377647</v>
      </c>
      <c r="L33" s="52">
        <v>455040</v>
      </c>
      <c r="M33" s="52">
        <v>561121</v>
      </c>
      <c r="N33" s="52">
        <v>660802</v>
      </c>
      <c r="O33" s="52">
        <v>820206</v>
      </c>
      <c r="P33" s="52">
        <v>891330</v>
      </c>
      <c r="Q33" s="52">
        <v>1008432</v>
      </c>
      <c r="R33" s="52">
        <v>1027171</v>
      </c>
      <c r="S33" s="52">
        <v>1106785</v>
      </c>
      <c r="T33" s="52">
        <v>1128500</v>
      </c>
      <c r="U33" s="52">
        <v>1040611</v>
      </c>
      <c r="V33" s="52">
        <v>1061720</v>
      </c>
      <c r="W33" s="52">
        <v>1063653</v>
      </c>
      <c r="X33" s="52">
        <v>1180223</v>
      </c>
      <c r="Y33" s="52">
        <v>1316879</v>
      </c>
      <c r="DA33" s="63" t="s">
        <v>1183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DA34" s="134"/>
    </row>
    <row r="35" spans="1:105" ht="12" customHeight="1" x14ac:dyDescent="0.25">
      <c r="A35" s="97" t="s">
        <v>203</v>
      </c>
      <c r="B35" s="52"/>
      <c r="C35" s="52">
        <v>595104</v>
      </c>
      <c r="D35" s="52">
        <v>596266</v>
      </c>
      <c r="E35" s="52">
        <v>604442</v>
      </c>
      <c r="F35" s="52">
        <v>626883</v>
      </c>
      <c r="G35" s="52">
        <v>671019</v>
      </c>
      <c r="H35" s="52">
        <v>745084</v>
      </c>
      <c r="I35" s="52">
        <v>501466</v>
      </c>
      <c r="J35" s="52">
        <v>569466</v>
      </c>
      <c r="K35" s="52">
        <v>643942</v>
      </c>
      <c r="L35" s="52">
        <v>700201</v>
      </c>
      <c r="M35" s="52">
        <v>766283</v>
      </c>
      <c r="N35" s="52">
        <v>864672</v>
      </c>
      <c r="O35" s="52">
        <v>899056</v>
      </c>
      <c r="P35" s="52">
        <v>656539</v>
      </c>
      <c r="Q35" s="52">
        <v>763644</v>
      </c>
      <c r="R35" s="52">
        <v>866064</v>
      </c>
      <c r="S35" s="52">
        <v>913421</v>
      </c>
      <c r="T35" s="52">
        <v>980900</v>
      </c>
      <c r="U35" s="52">
        <v>1015374</v>
      </c>
      <c r="V35" s="52">
        <v>1036239</v>
      </c>
      <c r="W35" s="52">
        <v>953510</v>
      </c>
      <c r="X35" s="52">
        <v>932736</v>
      </c>
      <c r="Y35" s="52">
        <v>902804</v>
      </c>
      <c r="DA35" s="63" t="s">
        <v>1184</v>
      </c>
    </row>
    <row r="36" spans="1:105" ht="12" customHeight="1" x14ac:dyDescent="0.25">
      <c r="A36" s="97" t="s">
        <v>50</v>
      </c>
      <c r="B36" s="52"/>
      <c r="C36" s="52">
        <v>1226417</v>
      </c>
      <c r="D36" s="52">
        <v>1228994</v>
      </c>
      <c r="E36" s="52">
        <v>1243980</v>
      </c>
      <c r="F36" s="52">
        <v>1290335</v>
      </c>
      <c r="G36" s="52">
        <v>1386521</v>
      </c>
      <c r="H36" s="52">
        <v>1550939</v>
      </c>
      <c r="I36" s="52">
        <v>1068744</v>
      </c>
      <c r="J36" s="52">
        <v>1089158</v>
      </c>
      <c r="K36" s="52">
        <v>1422676</v>
      </c>
      <c r="L36" s="52">
        <v>1622971</v>
      </c>
      <c r="M36" s="52">
        <v>1696980</v>
      </c>
      <c r="N36" s="52">
        <v>1747667</v>
      </c>
      <c r="O36" s="52">
        <v>1759034</v>
      </c>
      <c r="P36" s="52">
        <v>1521513</v>
      </c>
      <c r="Q36" s="52">
        <v>1685867</v>
      </c>
      <c r="R36" s="52">
        <v>1751971</v>
      </c>
      <c r="S36" s="52">
        <v>1872445</v>
      </c>
      <c r="T36" s="52">
        <v>1861650</v>
      </c>
      <c r="U36" s="52">
        <v>1857528</v>
      </c>
      <c r="V36" s="52">
        <v>1818496</v>
      </c>
      <c r="W36" s="52">
        <v>1764463</v>
      </c>
      <c r="X36" s="52">
        <v>1660105</v>
      </c>
      <c r="Y36" s="52">
        <v>1611189</v>
      </c>
      <c r="DA36" s="63" t="s">
        <v>1185</v>
      </c>
    </row>
    <row r="37" spans="1:105" ht="12" customHeight="1" x14ac:dyDescent="0.25">
      <c r="A37" s="109" t="s">
        <v>120</v>
      </c>
      <c r="B37" s="36"/>
      <c r="C37" s="36">
        <v>2139756</v>
      </c>
      <c r="D37" s="36">
        <v>2144327</v>
      </c>
      <c r="E37" s="36">
        <v>2177842</v>
      </c>
      <c r="F37" s="36">
        <v>2271503</v>
      </c>
      <c r="G37" s="36">
        <v>2461876</v>
      </c>
      <c r="H37" s="36">
        <v>2783676</v>
      </c>
      <c r="I37" s="36">
        <v>2015189</v>
      </c>
      <c r="J37" s="36">
        <v>2219626</v>
      </c>
      <c r="K37" s="36">
        <v>2885813</v>
      </c>
      <c r="L37" s="36">
        <v>3256507</v>
      </c>
      <c r="M37" s="36">
        <v>3562664</v>
      </c>
      <c r="N37" s="36">
        <v>3979926</v>
      </c>
      <c r="O37" s="36">
        <v>4339773</v>
      </c>
      <c r="P37" s="36">
        <v>3842968</v>
      </c>
      <c r="Q37" s="36">
        <v>4072413</v>
      </c>
      <c r="R37" s="36">
        <v>4159085</v>
      </c>
      <c r="S37" s="36">
        <v>4516104</v>
      </c>
      <c r="T37" s="36">
        <v>4740708</v>
      </c>
      <c r="U37" s="36">
        <v>4755266</v>
      </c>
      <c r="V37" s="36">
        <v>4707832</v>
      </c>
      <c r="W37" s="36">
        <v>4566597</v>
      </c>
      <c r="X37" s="36">
        <v>4401733</v>
      </c>
      <c r="Y37" s="36">
        <v>4498420</v>
      </c>
      <c r="DA37" s="60" t="s">
        <v>1186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DA39" s="129" t="s">
        <v>1262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DA40" s="133"/>
    </row>
    <row r="41" spans="1:105" ht="12" customHeight="1" x14ac:dyDescent="0.25">
      <c r="A41" s="97" t="s">
        <v>205</v>
      </c>
      <c r="B41" s="52"/>
      <c r="C41" s="52">
        <v>2031493</v>
      </c>
      <c r="D41" s="52">
        <v>3077897</v>
      </c>
      <c r="E41" s="52">
        <v>3078639</v>
      </c>
      <c r="F41" s="52">
        <v>3033923</v>
      </c>
      <c r="G41" s="52">
        <v>4090972</v>
      </c>
      <c r="H41" s="52">
        <v>4654832</v>
      </c>
      <c r="I41" s="52">
        <v>5346727</v>
      </c>
      <c r="J41" s="52">
        <v>4015502</v>
      </c>
      <c r="K41" s="52">
        <v>3890814</v>
      </c>
      <c r="L41" s="52">
        <v>4122182</v>
      </c>
      <c r="M41" s="52">
        <v>4243349</v>
      </c>
      <c r="N41" s="52">
        <v>4507532</v>
      </c>
      <c r="O41" s="52">
        <v>3935333</v>
      </c>
      <c r="P41" s="52">
        <v>2386457</v>
      </c>
      <c r="Q41" s="52">
        <v>1964679</v>
      </c>
      <c r="R41" s="52">
        <v>2395867</v>
      </c>
      <c r="S41" s="52">
        <v>3464008</v>
      </c>
      <c r="T41" s="52">
        <v>4181833</v>
      </c>
      <c r="U41" s="52">
        <v>3881742</v>
      </c>
      <c r="V41" s="52">
        <v>3886134</v>
      </c>
      <c r="W41" s="52">
        <v>4541794</v>
      </c>
      <c r="X41" s="52">
        <v>4774895</v>
      </c>
      <c r="Y41" s="52">
        <v>4967637</v>
      </c>
      <c r="DA41" s="63" t="s">
        <v>1263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53</v>
      </c>
      <c r="B43" s="52"/>
      <c r="C43" s="52">
        <v>295052</v>
      </c>
      <c r="D43" s="52">
        <v>461486</v>
      </c>
      <c r="E43" s="52">
        <v>563649</v>
      </c>
      <c r="F43" s="52">
        <v>532538</v>
      </c>
      <c r="G43" s="52">
        <v>784272</v>
      </c>
      <c r="H43" s="52">
        <v>1064791</v>
      </c>
      <c r="I43" s="52">
        <v>1291824</v>
      </c>
      <c r="J43" s="52">
        <v>1129088</v>
      </c>
      <c r="K43" s="52">
        <v>1017265</v>
      </c>
      <c r="L43" s="52">
        <v>1020282</v>
      </c>
      <c r="M43" s="52">
        <v>987350</v>
      </c>
      <c r="N43" s="52">
        <v>1140682</v>
      </c>
      <c r="O43" s="52">
        <v>1267713</v>
      </c>
      <c r="P43" s="52">
        <v>1111262</v>
      </c>
      <c r="Q43" s="52">
        <v>1126012</v>
      </c>
      <c r="R43" s="52">
        <v>1139877</v>
      </c>
      <c r="S43" s="52">
        <v>1190797</v>
      </c>
      <c r="T43" s="52">
        <v>1459217</v>
      </c>
      <c r="U43" s="52">
        <v>1506144</v>
      </c>
      <c r="V43" s="52">
        <v>1584310</v>
      </c>
      <c r="W43" s="52">
        <v>1515110</v>
      </c>
      <c r="X43" s="52">
        <v>1787368</v>
      </c>
      <c r="Y43" s="52">
        <v>1952101</v>
      </c>
      <c r="DA43" s="63" t="s">
        <v>1264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DA44" s="134"/>
    </row>
    <row r="45" spans="1:105" ht="12" customHeight="1" x14ac:dyDescent="0.25">
      <c r="A45" s="97" t="s">
        <v>132</v>
      </c>
      <c r="B45" s="52"/>
      <c r="C45" s="52">
        <v>651915</v>
      </c>
      <c r="D45" s="52">
        <v>990078</v>
      </c>
      <c r="E45" s="52">
        <v>1043059</v>
      </c>
      <c r="F45" s="52">
        <v>1197853</v>
      </c>
      <c r="G45" s="52">
        <v>1196319</v>
      </c>
      <c r="H45" s="52">
        <v>1404255</v>
      </c>
      <c r="I45" s="52">
        <v>1581641</v>
      </c>
      <c r="J45" s="52">
        <v>1819295</v>
      </c>
      <c r="K45" s="52">
        <v>1540128</v>
      </c>
      <c r="L45" s="52">
        <v>1593502</v>
      </c>
      <c r="M45" s="52">
        <v>1754534</v>
      </c>
      <c r="N45" s="52">
        <v>1914872</v>
      </c>
      <c r="O45" s="52">
        <v>2058053</v>
      </c>
      <c r="P45" s="52">
        <v>1067093</v>
      </c>
      <c r="Q45" s="52">
        <v>942713</v>
      </c>
      <c r="R45" s="52">
        <v>1310767</v>
      </c>
      <c r="S45" s="52">
        <v>1693166</v>
      </c>
      <c r="T45" s="52">
        <v>2314745</v>
      </c>
      <c r="U45" s="52">
        <v>1926239</v>
      </c>
      <c r="V45" s="52">
        <v>2098732</v>
      </c>
      <c r="W45" s="52">
        <v>2206323</v>
      </c>
      <c r="X45" s="52">
        <v>2662145</v>
      </c>
      <c r="Y45" s="52">
        <v>2632781</v>
      </c>
      <c r="DA45" s="63" t="s">
        <v>1265</v>
      </c>
    </row>
    <row r="46" spans="1:105" ht="12" customHeight="1" x14ac:dyDescent="0.25">
      <c r="A46" s="97" t="s">
        <v>131</v>
      </c>
      <c r="B46" s="52"/>
      <c r="C46" s="52">
        <v>1286</v>
      </c>
      <c r="D46" s="52">
        <v>1209</v>
      </c>
      <c r="E46" s="52">
        <v>3259</v>
      </c>
      <c r="F46" s="52">
        <v>1657</v>
      </c>
      <c r="G46" s="52">
        <v>2755</v>
      </c>
      <c r="H46" s="52">
        <v>5336</v>
      </c>
      <c r="I46" s="52">
        <v>5397</v>
      </c>
      <c r="J46" s="52">
        <v>8112</v>
      </c>
      <c r="K46" s="52">
        <v>8825</v>
      </c>
      <c r="L46" s="52">
        <v>9792</v>
      </c>
      <c r="M46" s="52">
        <v>12191</v>
      </c>
      <c r="N46" s="52">
        <v>11863</v>
      </c>
      <c r="O46" s="52">
        <v>18598</v>
      </c>
      <c r="P46" s="52">
        <v>31943</v>
      </c>
      <c r="Q46" s="52">
        <v>9907</v>
      </c>
      <c r="R46" s="52">
        <v>2999</v>
      </c>
      <c r="S46" s="52">
        <v>6008</v>
      </c>
      <c r="T46" s="52">
        <v>40630</v>
      </c>
      <c r="U46" s="52">
        <v>8382</v>
      </c>
      <c r="V46" s="52">
        <v>14947</v>
      </c>
      <c r="W46" s="52">
        <v>29923</v>
      </c>
      <c r="X46" s="52">
        <v>71037</v>
      </c>
      <c r="Y46" s="52">
        <v>43866</v>
      </c>
      <c r="DA46" s="63" t="s">
        <v>1266</v>
      </c>
    </row>
    <row r="47" spans="1:105" ht="12" customHeight="1" x14ac:dyDescent="0.25">
      <c r="A47" s="97" t="s">
        <v>124</v>
      </c>
      <c r="B47" s="52"/>
      <c r="C47" s="52">
        <v>885680</v>
      </c>
      <c r="D47" s="52">
        <v>970862</v>
      </c>
      <c r="E47" s="52">
        <v>1060454</v>
      </c>
      <c r="F47" s="52">
        <v>1010618</v>
      </c>
      <c r="G47" s="52">
        <v>1214688</v>
      </c>
      <c r="H47" s="52">
        <v>1221334</v>
      </c>
      <c r="I47" s="52">
        <v>702147</v>
      </c>
      <c r="J47" s="52">
        <v>625527</v>
      </c>
      <c r="K47" s="52">
        <v>823403</v>
      </c>
      <c r="L47" s="52">
        <v>796833</v>
      </c>
      <c r="M47" s="52">
        <v>1045814</v>
      </c>
      <c r="N47" s="52">
        <v>943794</v>
      </c>
      <c r="O47" s="52">
        <v>951153</v>
      </c>
      <c r="P47" s="52">
        <v>707368</v>
      </c>
      <c r="Q47" s="52">
        <v>656363</v>
      </c>
      <c r="R47" s="52">
        <v>642113</v>
      </c>
      <c r="S47" s="52">
        <v>803300</v>
      </c>
      <c r="T47" s="52">
        <v>760588</v>
      </c>
      <c r="U47" s="52">
        <v>797669</v>
      </c>
      <c r="V47" s="52">
        <v>744184</v>
      </c>
      <c r="W47" s="52">
        <v>791993</v>
      </c>
      <c r="X47" s="52">
        <v>731125</v>
      </c>
      <c r="Y47" s="52">
        <v>732596</v>
      </c>
      <c r="DA47" s="63" t="s">
        <v>1267</v>
      </c>
    </row>
    <row r="48" spans="1:105" ht="12" customHeight="1" x14ac:dyDescent="0.25">
      <c r="A48" s="97" t="s">
        <v>123</v>
      </c>
      <c r="B48" s="52"/>
      <c r="C48" s="52">
        <v>3669</v>
      </c>
      <c r="D48" s="52">
        <v>3485</v>
      </c>
      <c r="E48" s="52">
        <v>9876</v>
      </c>
      <c r="F48" s="52">
        <v>5340</v>
      </c>
      <c r="G48" s="52">
        <v>2887</v>
      </c>
      <c r="H48" s="52">
        <v>7710</v>
      </c>
      <c r="I48" s="52">
        <v>3579</v>
      </c>
      <c r="J48" s="52">
        <v>7530</v>
      </c>
      <c r="K48" s="52">
        <v>6954</v>
      </c>
      <c r="L48" s="52">
        <v>11550</v>
      </c>
      <c r="M48" s="52">
        <v>10843</v>
      </c>
      <c r="N48" s="52">
        <v>12767</v>
      </c>
      <c r="O48" s="52">
        <v>11632</v>
      </c>
      <c r="P48" s="52">
        <v>9308</v>
      </c>
      <c r="Q48" s="52">
        <v>8781</v>
      </c>
      <c r="R48" s="52">
        <v>7753</v>
      </c>
      <c r="S48" s="52">
        <v>13569</v>
      </c>
      <c r="T48" s="52">
        <v>11225</v>
      </c>
      <c r="U48" s="52">
        <v>10735</v>
      </c>
      <c r="V48" s="52">
        <v>14603</v>
      </c>
      <c r="W48" s="52">
        <v>9067</v>
      </c>
      <c r="X48" s="52">
        <v>17397</v>
      </c>
      <c r="Y48" s="52">
        <v>1935</v>
      </c>
      <c r="DA48" s="63" t="s">
        <v>1268</v>
      </c>
    </row>
    <row r="49" spans="1:105" ht="12" customHeight="1" x14ac:dyDescent="0.25">
      <c r="A49" s="97" t="s">
        <v>122</v>
      </c>
      <c r="B49" s="52"/>
      <c r="C49" s="52">
        <v>1707059</v>
      </c>
      <c r="D49" s="52">
        <v>2269277</v>
      </c>
      <c r="E49" s="52">
        <v>2042939</v>
      </c>
      <c r="F49" s="52">
        <v>2118418</v>
      </c>
      <c r="G49" s="52">
        <v>2934906</v>
      </c>
      <c r="H49" s="52">
        <v>3484000</v>
      </c>
      <c r="I49" s="52">
        <v>3068945</v>
      </c>
      <c r="J49" s="52">
        <v>2213555</v>
      </c>
      <c r="K49" s="52">
        <v>2541769</v>
      </c>
      <c r="L49" s="52">
        <v>2806883</v>
      </c>
      <c r="M49" s="52">
        <v>2941635</v>
      </c>
      <c r="N49" s="52">
        <v>3366907</v>
      </c>
      <c r="O49" s="52">
        <v>3121876</v>
      </c>
      <c r="P49" s="52">
        <v>2733906</v>
      </c>
      <c r="Q49" s="52">
        <v>2597951</v>
      </c>
      <c r="R49" s="52">
        <v>2108555</v>
      </c>
      <c r="S49" s="52">
        <v>2472054</v>
      </c>
      <c r="T49" s="52">
        <v>2523905</v>
      </c>
      <c r="U49" s="52">
        <v>2671966</v>
      </c>
      <c r="V49" s="52">
        <v>2509344</v>
      </c>
      <c r="W49" s="52">
        <v>2024743</v>
      </c>
      <c r="X49" s="52">
        <v>1777036</v>
      </c>
      <c r="Y49" s="52">
        <v>2039020</v>
      </c>
      <c r="DA49" s="63" t="s">
        <v>1269</v>
      </c>
    </row>
    <row r="50" spans="1:105" ht="12" customHeight="1" x14ac:dyDescent="0.25">
      <c r="A50" s="97" t="s">
        <v>121</v>
      </c>
      <c r="B50" s="52"/>
      <c r="C50" s="52">
        <v>284640</v>
      </c>
      <c r="D50" s="52">
        <v>307444</v>
      </c>
      <c r="E50" s="52">
        <v>436131</v>
      </c>
      <c r="F50" s="52">
        <v>325633</v>
      </c>
      <c r="G50" s="52">
        <v>585093</v>
      </c>
      <c r="H50" s="52">
        <v>744822</v>
      </c>
      <c r="I50" s="52">
        <v>1019313</v>
      </c>
      <c r="J50" s="52">
        <v>806386</v>
      </c>
      <c r="K50" s="52">
        <v>1039460</v>
      </c>
      <c r="L50" s="52">
        <v>1312846</v>
      </c>
      <c r="M50" s="52">
        <v>1055421</v>
      </c>
      <c r="N50" s="52">
        <v>1074557</v>
      </c>
      <c r="O50" s="52">
        <v>982944</v>
      </c>
      <c r="P50" s="52">
        <v>1119755</v>
      </c>
      <c r="Q50" s="52">
        <v>888624</v>
      </c>
      <c r="R50" s="52">
        <v>970684</v>
      </c>
      <c r="S50" s="52">
        <v>1327289</v>
      </c>
      <c r="T50" s="52">
        <v>1429338</v>
      </c>
      <c r="U50" s="52">
        <v>1439205</v>
      </c>
      <c r="V50" s="52">
        <v>1148007</v>
      </c>
      <c r="W50" s="52">
        <v>1919996</v>
      </c>
      <c r="X50" s="52">
        <v>1607760</v>
      </c>
      <c r="Y50" s="52">
        <v>1663953</v>
      </c>
      <c r="DA50" s="63" t="s">
        <v>1270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DA51" s="134"/>
    </row>
    <row r="52" spans="1:105" ht="12" customHeight="1" x14ac:dyDescent="0.25">
      <c r="A52" s="97" t="s">
        <v>203</v>
      </c>
      <c r="B52" s="52"/>
      <c r="C52" s="52">
        <v>594268</v>
      </c>
      <c r="D52" s="52">
        <v>623276</v>
      </c>
      <c r="E52" s="52">
        <v>619036</v>
      </c>
      <c r="F52" s="52">
        <v>705217</v>
      </c>
      <c r="G52" s="52">
        <v>786022</v>
      </c>
      <c r="H52" s="52">
        <v>967365</v>
      </c>
      <c r="I52" s="52">
        <v>781198</v>
      </c>
      <c r="J52" s="52">
        <v>859916</v>
      </c>
      <c r="K52" s="52">
        <v>749883</v>
      </c>
      <c r="L52" s="52">
        <v>814550</v>
      </c>
      <c r="M52" s="52">
        <v>896108</v>
      </c>
      <c r="N52" s="52">
        <v>1147157</v>
      </c>
      <c r="O52" s="52">
        <v>1105165</v>
      </c>
      <c r="P52" s="52">
        <v>806153</v>
      </c>
      <c r="Q52" s="52">
        <v>716568</v>
      </c>
      <c r="R52" s="52">
        <v>789298</v>
      </c>
      <c r="S52" s="52">
        <v>886229</v>
      </c>
      <c r="T52" s="52">
        <v>1070018</v>
      </c>
      <c r="U52" s="52">
        <v>986296</v>
      </c>
      <c r="V52" s="52">
        <v>979769</v>
      </c>
      <c r="W52" s="52">
        <v>837562</v>
      </c>
      <c r="X52" s="52">
        <v>826695</v>
      </c>
      <c r="Y52" s="52">
        <v>816958</v>
      </c>
      <c r="DA52" s="63" t="s">
        <v>1271</v>
      </c>
    </row>
    <row r="53" spans="1:105" ht="12" customHeight="1" x14ac:dyDescent="0.25">
      <c r="A53" s="97" t="s">
        <v>50</v>
      </c>
      <c r="B53" s="52"/>
      <c r="C53" s="52">
        <v>1077909</v>
      </c>
      <c r="D53" s="52">
        <v>1540087</v>
      </c>
      <c r="E53" s="52">
        <v>1606396</v>
      </c>
      <c r="F53" s="52">
        <v>1586246</v>
      </c>
      <c r="G53" s="52">
        <v>1808026</v>
      </c>
      <c r="H53" s="52">
        <v>1767447</v>
      </c>
      <c r="I53" s="52">
        <v>1686686</v>
      </c>
      <c r="J53" s="52">
        <v>1471299</v>
      </c>
      <c r="K53" s="52">
        <v>1820852</v>
      </c>
      <c r="L53" s="52">
        <v>1801409</v>
      </c>
      <c r="M53" s="52">
        <v>1899312</v>
      </c>
      <c r="N53" s="52">
        <v>1896922</v>
      </c>
      <c r="O53" s="52">
        <v>1938794</v>
      </c>
      <c r="P53" s="52">
        <v>1763881</v>
      </c>
      <c r="Q53" s="52">
        <v>1505786</v>
      </c>
      <c r="R53" s="52">
        <v>1442831</v>
      </c>
      <c r="S53" s="52">
        <v>1689334</v>
      </c>
      <c r="T53" s="52">
        <v>1944595</v>
      </c>
      <c r="U53" s="52">
        <v>1651457</v>
      </c>
      <c r="V53" s="52">
        <v>1555264</v>
      </c>
      <c r="W53" s="52">
        <v>1625319</v>
      </c>
      <c r="X53" s="52">
        <v>1819590</v>
      </c>
      <c r="Y53" s="52">
        <v>2007909</v>
      </c>
      <c r="DA53" s="63" t="s">
        <v>1272</v>
      </c>
    </row>
    <row r="54" spans="1:105" ht="12" customHeight="1" x14ac:dyDescent="0.25">
      <c r="A54" s="109" t="s">
        <v>120</v>
      </c>
      <c r="B54" s="36"/>
      <c r="C54" s="36">
        <v>2339955</v>
      </c>
      <c r="D54" s="36">
        <v>2902986</v>
      </c>
      <c r="E54" s="36">
        <v>2894605</v>
      </c>
      <c r="F54" s="36">
        <v>2935103</v>
      </c>
      <c r="G54" s="36">
        <v>3997083</v>
      </c>
      <c r="H54" s="36">
        <v>4940558</v>
      </c>
      <c r="I54" s="36">
        <v>4342637</v>
      </c>
      <c r="J54" s="36">
        <v>3349035</v>
      </c>
      <c r="K54" s="36">
        <v>3930377</v>
      </c>
      <c r="L54" s="36">
        <v>4572201</v>
      </c>
      <c r="M54" s="36">
        <v>4739880</v>
      </c>
      <c r="N54" s="36">
        <v>5046709</v>
      </c>
      <c r="O54" s="36">
        <v>4940332</v>
      </c>
      <c r="P54" s="36">
        <v>4059266</v>
      </c>
      <c r="Q54" s="36">
        <v>3998797</v>
      </c>
      <c r="R54" s="36">
        <v>3835596</v>
      </c>
      <c r="S54" s="36">
        <v>4672914</v>
      </c>
      <c r="T54" s="36">
        <v>5039955</v>
      </c>
      <c r="U54" s="36">
        <v>5205236</v>
      </c>
      <c r="V54" s="36">
        <v>4979310</v>
      </c>
      <c r="W54" s="36">
        <v>5205971</v>
      </c>
      <c r="X54" s="36">
        <v>4939350</v>
      </c>
      <c r="Y54" s="36">
        <v>5087902</v>
      </c>
      <c r="DA54" s="60" t="s">
        <v>1273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DA56" s="129" t="s">
        <v>1349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DA57" s="133"/>
    </row>
    <row r="58" spans="1:105" ht="12" customHeight="1" x14ac:dyDescent="0.25">
      <c r="A58" s="108" t="s">
        <v>205</v>
      </c>
      <c r="B58" s="52"/>
      <c r="C58" s="52">
        <v>704398</v>
      </c>
      <c r="D58" s="52">
        <v>1023210</v>
      </c>
      <c r="E58" s="52">
        <v>1060427</v>
      </c>
      <c r="F58" s="52">
        <v>1083260</v>
      </c>
      <c r="G58" s="52">
        <v>1484092</v>
      </c>
      <c r="H58" s="52">
        <v>1747209</v>
      </c>
      <c r="I58" s="52">
        <v>1905360</v>
      </c>
      <c r="J58" s="52">
        <v>1506809</v>
      </c>
      <c r="K58" s="52">
        <v>1328343</v>
      </c>
      <c r="L58" s="52">
        <v>1313434</v>
      </c>
      <c r="M58" s="52">
        <v>1279432</v>
      </c>
      <c r="N58" s="52">
        <v>1343218</v>
      </c>
      <c r="O58" s="52">
        <v>1170629</v>
      </c>
      <c r="P58" s="52">
        <v>1370874</v>
      </c>
      <c r="Q58" s="52">
        <v>965446</v>
      </c>
      <c r="R58" s="52">
        <v>915671</v>
      </c>
      <c r="S58" s="52">
        <v>1094339</v>
      </c>
      <c r="T58" s="52">
        <v>1341794</v>
      </c>
      <c r="U58" s="52">
        <v>1262140</v>
      </c>
      <c r="V58" s="52">
        <v>1220177</v>
      </c>
      <c r="W58" s="52">
        <v>1403564</v>
      </c>
      <c r="X58" s="52">
        <v>1565764</v>
      </c>
      <c r="Y58" s="52">
        <v>1772489</v>
      </c>
      <c r="DA58" s="63" t="s">
        <v>1350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DA59" s="134"/>
    </row>
    <row r="60" spans="1:105" ht="12" customHeight="1" x14ac:dyDescent="0.25">
      <c r="A60" s="108" t="s">
        <v>53</v>
      </c>
      <c r="B60" s="52"/>
      <c r="C60" s="52">
        <v>67105</v>
      </c>
      <c r="D60" s="52">
        <v>223660</v>
      </c>
      <c r="E60" s="52">
        <v>235248</v>
      </c>
      <c r="F60" s="52">
        <v>152263</v>
      </c>
      <c r="G60" s="52">
        <v>308274</v>
      </c>
      <c r="H60" s="52">
        <v>347981</v>
      </c>
      <c r="I60" s="52">
        <v>475461</v>
      </c>
      <c r="J60" s="52">
        <v>234384</v>
      </c>
      <c r="K60" s="52">
        <v>198906</v>
      </c>
      <c r="L60" s="52">
        <v>165028</v>
      </c>
      <c r="M60" s="52">
        <v>140738</v>
      </c>
      <c r="N60" s="52">
        <v>247470</v>
      </c>
      <c r="O60" s="52">
        <v>127602</v>
      </c>
      <c r="P60" s="52">
        <v>176977</v>
      </c>
      <c r="Q60" s="52">
        <v>122972</v>
      </c>
      <c r="R60" s="52">
        <v>170974</v>
      </c>
      <c r="S60" s="52">
        <v>192073</v>
      </c>
      <c r="T60" s="52">
        <v>301741</v>
      </c>
      <c r="U60" s="52">
        <v>224356</v>
      </c>
      <c r="V60" s="52">
        <v>177088</v>
      </c>
      <c r="W60" s="52">
        <v>145640</v>
      </c>
      <c r="X60" s="52">
        <v>234822</v>
      </c>
      <c r="Y60" s="52">
        <v>257839</v>
      </c>
      <c r="DA60" s="63" t="s">
        <v>1351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DA61" s="134"/>
    </row>
    <row r="62" spans="1:105" ht="12" customHeight="1" x14ac:dyDescent="0.25">
      <c r="A62" s="108" t="s">
        <v>132</v>
      </c>
      <c r="B62" s="52"/>
      <c r="C62" s="52">
        <v>85661</v>
      </c>
      <c r="D62" s="52">
        <v>171497</v>
      </c>
      <c r="E62" s="52">
        <v>202404</v>
      </c>
      <c r="F62" s="52">
        <v>258289</v>
      </c>
      <c r="G62" s="52">
        <v>247256</v>
      </c>
      <c r="H62" s="52">
        <v>285295</v>
      </c>
      <c r="I62" s="52">
        <v>387824</v>
      </c>
      <c r="J62" s="52">
        <v>382680</v>
      </c>
      <c r="K62" s="52">
        <v>272586</v>
      </c>
      <c r="L62" s="52">
        <v>238306</v>
      </c>
      <c r="M62" s="52">
        <v>237967</v>
      </c>
      <c r="N62" s="52">
        <v>259490</v>
      </c>
      <c r="O62" s="52">
        <v>262704</v>
      </c>
      <c r="P62" s="52">
        <v>169486</v>
      </c>
      <c r="Q62" s="52">
        <v>129639</v>
      </c>
      <c r="R62" s="52">
        <v>252170</v>
      </c>
      <c r="S62" s="52">
        <v>329830</v>
      </c>
      <c r="T62" s="52">
        <v>509774</v>
      </c>
      <c r="U62" s="52">
        <v>384129</v>
      </c>
      <c r="V62" s="52">
        <v>430418</v>
      </c>
      <c r="W62" s="52">
        <v>408582</v>
      </c>
      <c r="X62" s="52">
        <v>535856</v>
      </c>
      <c r="Y62" s="52">
        <v>577849</v>
      </c>
      <c r="DA62" s="63" t="s">
        <v>1352</v>
      </c>
    </row>
    <row r="63" spans="1:105" ht="12" customHeight="1" x14ac:dyDescent="0.25">
      <c r="A63" s="108" t="s">
        <v>131</v>
      </c>
      <c r="B63" s="52"/>
      <c r="C63" s="52">
        <v>68</v>
      </c>
      <c r="D63" s="52">
        <v>104</v>
      </c>
      <c r="E63" s="52">
        <v>287</v>
      </c>
      <c r="F63" s="52">
        <v>162</v>
      </c>
      <c r="G63" s="52">
        <v>407</v>
      </c>
      <c r="H63" s="52">
        <v>795</v>
      </c>
      <c r="I63" s="52">
        <v>1258</v>
      </c>
      <c r="J63" s="52">
        <v>1645</v>
      </c>
      <c r="K63" s="52">
        <v>1339</v>
      </c>
      <c r="L63" s="52">
        <v>1007</v>
      </c>
      <c r="M63" s="52">
        <v>1758</v>
      </c>
      <c r="N63" s="52">
        <v>1561</v>
      </c>
      <c r="O63" s="52">
        <v>2162</v>
      </c>
      <c r="P63" s="52">
        <v>1764</v>
      </c>
      <c r="Q63" s="52">
        <v>1285</v>
      </c>
      <c r="R63" s="52">
        <v>815</v>
      </c>
      <c r="S63" s="52">
        <v>992</v>
      </c>
      <c r="T63" s="52">
        <v>10244</v>
      </c>
      <c r="U63" s="52">
        <v>1359</v>
      </c>
      <c r="V63" s="52">
        <v>2820</v>
      </c>
      <c r="W63" s="52">
        <v>4458</v>
      </c>
      <c r="X63" s="52">
        <v>14667</v>
      </c>
      <c r="Y63" s="52">
        <v>12084</v>
      </c>
      <c r="DA63" s="63" t="s">
        <v>1353</v>
      </c>
    </row>
    <row r="64" spans="1:105" ht="12" customHeight="1" x14ac:dyDescent="0.25">
      <c r="A64" s="108" t="s">
        <v>124</v>
      </c>
      <c r="B64" s="52"/>
      <c r="C64" s="52">
        <v>188522</v>
      </c>
      <c r="D64" s="52">
        <v>201125</v>
      </c>
      <c r="E64" s="52">
        <v>229962</v>
      </c>
      <c r="F64" s="52">
        <v>230223</v>
      </c>
      <c r="G64" s="52">
        <v>323728</v>
      </c>
      <c r="H64" s="52">
        <v>306243</v>
      </c>
      <c r="I64" s="52">
        <v>226501</v>
      </c>
      <c r="J64" s="52">
        <v>201938</v>
      </c>
      <c r="K64" s="52">
        <v>205224</v>
      </c>
      <c r="L64" s="52">
        <v>180826</v>
      </c>
      <c r="M64" s="52">
        <v>250814</v>
      </c>
      <c r="N64" s="52">
        <v>212049</v>
      </c>
      <c r="O64" s="52">
        <v>183589</v>
      </c>
      <c r="P64" s="52">
        <v>153659</v>
      </c>
      <c r="Q64" s="52">
        <v>104983</v>
      </c>
      <c r="R64" s="52">
        <v>114586</v>
      </c>
      <c r="S64" s="52">
        <v>138072</v>
      </c>
      <c r="T64" s="52">
        <v>130947</v>
      </c>
      <c r="U64" s="52">
        <v>144389</v>
      </c>
      <c r="V64" s="52">
        <v>139286</v>
      </c>
      <c r="W64" s="52">
        <v>167708</v>
      </c>
      <c r="X64" s="52">
        <v>201095</v>
      </c>
      <c r="Y64" s="52">
        <v>206585</v>
      </c>
      <c r="DA64" s="63" t="s">
        <v>1354</v>
      </c>
    </row>
    <row r="65" spans="1:105" ht="12" customHeight="1" x14ac:dyDescent="0.25">
      <c r="A65" s="108" t="s">
        <v>123</v>
      </c>
      <c r="B65" s="52"/>
      <c r="C65" s="52">
        <v>823</v>
      </c>
      <c r="D65" s="52">
        <v>591</v>
      </c>
      <c r="E65" s="52">
        <v>1557</v>
      </c>
      <c r="F65" s="52">
        <v>982</v>
      </c>
      <c r="G65" s="52">
        <v>556</v>
      </c>
      <c r="H65" s="52">
        <v>1526</v>
      </c>
      <c r="I65" s="52">
        <v>1161</v>
      </c>
      <c r="J65" s="52">
        <v>2223</v>
      </c>
      <c r="K65" s="52">
        <v>1696</v>
      </c>
      <c r="L65" s="52">
        <v>1745</v>
      </c>
      <c r="M65" s="52">
        <v>2952</v>
      </c>
      <c r="N65" s="52">
        <v>2937</v>
      </c>
      <c r="O65" s="52">
        <v>2053</v>
      </c>
      <c r="P65" s="52">
        <v>1885</v>
      </c>
      <c r="Q65" s="52">
        <v>1252</v>
      </c>
      <c r="R65" s="52">
        <v>1385</v>
      </c>
      <c r="S65" s="52">
        <v>3015</v>
      </c>
      <c r="T65" s="52">
        <v>2428</v>
      </c>
      <c r="U65" s="52">
        <v>2264</v>
      </c>
      <c r="V65" s="52">
        <v>2678</v>
      </c>
      <c r="W65" s="52">
        <v>1774</v>
      </c>
      <c r="X65" s="52">
        <v>5014</v>
      </c>
      <c r="Y65" s="52">
        <v>557</v>
      </c>
      <c r="DA65" s="63" t="s">
        <v>1355</v>
      </c>
    </row>
    <row r="66" spans="1:105" ht="12" customHeight="1" x14ac:dyDescent="0.25">
      <c r="A66" s="108" t="s">
        <v>122</v>
      </c>
      <c r="B66" s="52"/>
      <c r="C66" s="52">
        <v>367715</v>
      </c>
      <c r="D66" s="52">
        <v>569790</v>
      </c>
      <c r="E66" s="52">
        <v>510315</v>
      </c>
      <c r="F66" s="52">
        <v>512662</v>
      </c>
      <c r="G66" s="52">
        <v>760892</v>
      </c>
      <c r="H66" s="52">
        <v>949011</v>
      </c>
      <c r="I66" s="52">
        <v>963812</v>
      </c>
      <c r="J66" s="52">
        <v>657227</v>
      </c>
      <c r="K66" s="52">
        <v>593733</v>
      </c>
      <c r="L66" s="52">
        <v>618316</v>
      </c>
      <c r="M66" s="52">
        <v>570894</v>
      </c>
      <c r="N66" s="52">
        <v>655918</v>
      </c>
      <c r="O66" s="52">
        <v>541151</v>
      </c>
      <c r="P66" s="52">
        <v>762900</v>
      </c>
      <c r="Q66" s="52">
        <v>567600</v>
      </c>
      <c r="R66" s="52">
        <v>363396</v>
      </c>
      <c r="S66" s="52">
        <v>380121</v>
      </c>
      <c r="T66" s="52">
        <v>408572</v>
      </c>
      <c r="U66" s="52">
        <v>455731</v>
      </c>
      <c r="V66" s="52">
        <v>424884</v>
      </c>
      <c r="W66" s="52">
        <v>408677</v>
      </c>
      <c r="X66" s="52">
        <v>402867</v>
      </c>
      <c r="Y66" s="52">
        <v>548607</v>
      </c>
      <c r="DA66" s="63" t="s">
        <v>1356</v>
      </c>
    </row>
    <row r="67" spans="1:105" ht="12" customHeight="1" x14ac:dyDescent="0.25">
      <c r="A67" s="108" t="s">
        <v>121</v>
      </c>
      <c r="B67" s="52"/>
      <c r="C67" s="52">
        <v>61609</v>
      </c>
      <c r="D67" s="52">
        <v>80103</v>
      </c>
      <c r="E67" s="52">
        <v>115902</v>
      </c>
      <c r="F67" s="52">
        <v>80942</v>
      </c>
      <c r="G67" s="52">
        <v>151253</v>
      </c>
      <c r="H67" s="52">
        <v>204339</v>
      </c>
      <c r="I67" s="52">
        <v>324804</v>
      </c>
      <c r="J67" s="52">
        <v>261096</v>
      </c>
      <c r="K67" s="52">
        <v>253765</v>
      </c>
      <c r="L67" s="52">
        <v>273234</v>
      </c>
      <c r="M67" s="52">
        <v>215047</v>
      </c>
      <c r="N67" s="52">
        <v>211263</v>
      </c>
      <c r="O67" s="52">
        <v>178970</v>
      </c>
      <c r="P67" s="52">
        <v>281180</v>
      </c>
      <c r="Q67" s="52">
        <v>160687</v>
      </c>
      <c r="R67" s="52">
        <v>183319</v>
      </c>
      <c r="S67" s="52">
        <v>242309</v>
      </c>
      <c r="T67" s="52">
        <v>279829</v>
      </c>
      <c r="U67" s="52">
        <v>274268</v>
      </c>
      <c r="V67" s="52">
        <v>220091</v>
      </c>
      <c r="W67" s="52">
        <v>412365</v>
      </c>
      <c r="X67" s="52">
        <v>406265</v>
      </c>
      <c r="Y67" s="52">
        <v>426807</v>
      </c>
      <c r="DA67" s="63" t="s">
        <v>1357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108" t="s">
        <v>203</v>
      </c>
      <c r="B69" s="52"/>
      <c r="C69" s="52">
        <v>26798</v>
      </c>
      <c r="D69" s="52">
        <v>42070</v>
      </c>
      <c r="E69" s="52">
        <v>52410</v>
      </c>
      <c r="F69" s="52">
        <v>67374</v>
      </c>
      <c r="G69" s="52">
        <v>76842</v>
      </c>
      <c r="H69" s="52">
        <v>97640</v>
      </c>
      <c r="I69" s="52">
        <v>98984</v>
      </c>
      <c r="J69" s="52">
        <v>138079</v>
      </c>
      <c r="K69" s="52">
        <v>85354</v>
      </c>
      <c r="L69" s="52">
        <v>78452</v>
      </c>
      <c r="M69" s="52">
        <v>99639</v>
      </c>
      <c r="N69" s="52">
        <v>127917</v>
      </c>
      <c r="O69" s="52">
        <v>103073</v>
      </c>
      <c r="P69" s="52">
        <v>104494</v>
      </c>
      <c r="Q69" s="52">
        <v>84153</v>
      </c>
      <c r="R69" s="52">
        <v>87003</v>
      </c>
      <c r="S69" s="52">
        <v>102259</v>
      </c>
      <c r="T69" s="52">
        <v>146259</v>
      </c>
      <c r="U69" s="52">
        <v>105779</v>
      </c>
      <c r="V69" s="52">
        <v>104172</v>
      </c>
      <c r="W69" s="52">
        <v>87339</v>
      </c>
      <c r="X69" s="52">
        <v>94405</v>
      </c>
      <c r="Y69" s="52">
        <v>94609</v>
      </c>
      <c r="DA69" s="63" t="s">
        <v>1358</v>
      </c>
    </row>
    <row r="70" spans="1:105" ht="12" customHeight="1" x14ac:dyDescent="0.25">
      <c r="A70" s="108" t="s">
        <v>50</v>
      </c>
      <c r="B70" s="52"/>
      <c r="C70" s="52">
        <v>214218</v>
      </c>
      <c r="D70" s="52">
        <v>335210</v>
      </c>
      <c r="E70" s="52">
        <v>367452</v>
      </c>
      <c r="F70" s="52">
        <v>377997</v>
      </c>
      <c r="G70" s="52">
        <v>475110</v>
      </c>
      <c r="H70" s="52">
        <v>439948</v>
      </c>
      <c r="I70" s="52">
        <v>507052</v>
      </c>
      <c r="J70" s="52">
        <v>395571</v>
      </c>
      <c r="K70" s="52">
        <v>385891</v>
      </c>
      <c r="L70" s="52">
        <v>345163</v>
      </c>
      <c r="M70" s="52">
        <v>331050</v>
      </c>
      <c r="N70" s="52">
        <v>319297</v>
      </c>
      <c r="O70" s="52">
        <v>301977</v>
      </c>
      <c r="P70" s="52">
        <v>441896</v>
      </c>
      <c r="Q70" s="52">
        <v>264357</v>
      </c>
      <c r="R70" s="52">
        <v>257225</v>
      </c>
      <c r="S70" s="52">
        <v>271258</v>
      </c>
      <c r="T70" s="52">
        <v>373239</v>
      </c>
      <c r="U70" s="52">
        <v>288381</v>
      </c>
      <c r="V70" s="52">
        <v>285922</v>
      </c>
      <c r="W70" s="52">
        <v>312108</v>
      </c>
      <c r="X70" s="52">
        <v>414598</v>
      </c>
      <c r="Y70" s="52">
        <v>509842</v>
      </c>
      <c r="DA70" s="63" t="s">
        <v>1359</v>
      </c>
    </row>
    <row r="71" spans="1:105" ht="12" customHeight="1" x14ac:dyDescent="0.25">
      <c r="A71" s="115" t="s">
        <v>120</v>
      </c>
      <c r="B71" s="36"/>
      <c r="C71" s="36">
        <v>463382</v>
      </c>
      <c r="D71" s="36">
        <v>645930</v>
      </c>
      <c r="E71" s="36">
        <v>640565</v>
      </c>
      <c r="F71" s="36">
        <v>637889</v>
      </c>
      <c r="G71" s="36">
        <v>932140</v>
      </c>
      <c r="H71" s="36">
        <v>1209621</v>
      </c>
      <c r="I71" s="36">
        <v>1299324</v>
      </c>
      <c r="J71" s="36">
        <v>973159</v>
      </c>
      <c r="K71" s="36">
        <v>857098</v>
      </c>
      <c r="L71" s="36">
        <v>889819</v>
      </c>
      <c r="M71" s="36">
        <v>848743</v>
      </c>
      <c r="N71" s="36">
        <v>896004</v>
      </c>
      <c r="O71" s="36">
        <v>765579</v>
      </c>
      <c r="P71" s="36">
        <v>824484</v>
      </c>
      <c r="Q71" s="36">
        <v>616936</v>
      </c>
      <c r="R71" s="36">
        <v>571443</v>
      </c>
      <c r="S71" s="36">
        <v>720822</v>
      </c>
      <c r="T71" s="36">
        <v>822296</v>
      </c>
      <c r="U71" s="36">
        <v>867980</v>
      </c>
      <c r="V71" s="36">
        <v>830083</v>
      </c>
      <c r="W71" s="36">
        <v>1004117</v>
      </c>
      <c r="X71" s="36">
        <v>1056761</v>
      </c>
      <c r="Y71" s="36">
        <v>1168038</v>
      </c>
      <c r="DA71" s="60" t="s">
        <v>1360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DA73" s="129" t="s">
        <v>1436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DA74" s="133"/>
    </row>
    <row r="75" spans="1:105" ht="12" customHeight="1" x14ac:dyDescent="0.25">
      <c r="A75" s="108" t="s">
        <v>205</v>
      </c>
      <c r="B75" s="52"/>
      <c r="C75" s="52">
        <v>1327095</v>
      </c>
      <c r="D75" s="52">
        <v>2054687</v>
      </c>
      <c r="E75" s="52">
        <v>2018212</v>
      </c>
      <c r="F75" s="52">
        <v>1950663</v>
      </c>
      <c r="G75" s="52">
        <v>2606880</v>
      </c>
      <c r="H75" s="52">
        <v>2907623</v>
      </c>
      <c r="I75" s="52">
        <v>3441367</v>
      </c>
      <c r="J75" s="52">
        <v>2508693</v>
      </c>
      <c r="K75" s="52">
        <v>2562471</v>
      </c>
      <c r="L75" s="52">
        <v>2808748</v>
      </c>
      <c r="M75" s="52">
        <v>2963917</v>
      </c>
      <c r="N75" s="52">
        <v>3164314</v>
      </c>
      <c r="O75" s="52">
        <v>2764704</v>
      </c>
      <c r="P75" s="52">
        <v>1015583</v>
      </c>
      <c r="Q75" s="52">
        <v>999233</v>
      </c>
      <c r="R75" s="52">
        <v>1480196</v>
      </c>
      <c r="S75" s="52">
        <v>2369669</v>
      </c>
      <c r="T75" s="52">
        <v>2840039</v>
      </c>
      <c r="U75" s="52">
        <v>2619602</v>
      </c>
      <c r="V75" s="52">
        <v>2665957</v>
      </c>
      <c r="W75" s="52">
        <v>3138230</v>
      </c>
      <c r="X75" s="52">
        <v>3209131</v>
      </c>
      <c r="Y75" s="52">
        <v>3195148</v>
      </c>
      <c r="DA75" s="63" t="s">
        <v>1437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DA76" s="134"/>
    </row>
    <row r="77" spans="1:105" ht="12" customHeight="1" x14ac:dyDescent="0.25">
      <c r="A77" s="108" t="s">
        <v>53</v>
      </c>
      <c r="B77" s="52"/>
      <c r="C77" s="52">
        <v>227947</v>
      </c>
      <c r="D77" s="52">
        <v>237826</v>
      </c>
      <c r="E77" s="52">
        <v>328401</v>
      </c>
      <c r="F77" s="52">
        <v>380275</v>
      </c>
      <c r="G77" s="52">
        <v>475998</v>
      </c>
      <c r="H77" s="52">
        <v>716810</v>
      </c>
      <c r="I77" s="52">
        <v>816363</v>
      </c>
      <c r="J77" s="52">
        <v>894704</v>
      </c>
      <c r="K77" s="52">
        <v>818359</v>
      </c>
      <c r="L77" s="52">
        <v>855254</v>
      </c>
      <c r="M77" s="52">
        <v>846612</v>
      </c>
      <c r="N77" s="52">
        <v>893212</v>
      </c>
      <c r="O77" s="52">
        <v>1140111</v>
      </c>
      <c r="P77" s="52">
        <v>934285</v>
      </c>
      <c r="Q77" s="52">
        <v>1003040</v>
      </c>
      <c r="R77" s="52">
        <v>968903</v>
      </c>
      <c r="S77" s="52">
        <v>998724</v>
      </c>
      <c r="T77" s="52">
        <v>1157476</v>
      </c>
      <c r="U77" s="52">
        <v>1281788</v>
      </c>
      <c r="V77" s="52">
        <v>1407222</v>
      </c>
      <c r="W77" s="52">
        <v>1369470</v>
      </c>
      <c r="X77" s="52">
        <v>1552546</v>
      </c>
      <c r="Y77" s="52">
        <v>1694262</v>
      </c>
      <c r="DA77" s="63" t="s">
        <v>1438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566254</v>
      </c>
      <c r="D79" s="52">
        <f t="shared" si="0"/>
        <v>818581</v>
      </c>
      <c r="E79" s="52">
        <f t="shared" si="0"/>
        <v>840655</v>
      </c>
      <c r="F79" s="52">
        <f t="shared" si="0"/>
        <v>939564</v>
      </c>
      <c r="G79" s="52">
        <f t="shared" si="0"/>
        <v>949063</v>
      </c>
      <c r="H79" s="52">
        <f t="shared" si="0"/>
        <v>1118960</v>
      </c>
      <c r="I79" s="52">
        <f t="shared" si="0"/>
        <v>1193817</v>
      </c>
      <c r="J79" s="52">
        <f t="shared" si="0"/>
        <v>1436615</v>
      </c>
      <c r="K79" s="52">
        <f t="shared" si="0"/>
        <v>1267542</v>
      </c>
      <c r="L79" s="52">
        <f t="shared" si="0"/>
        <v>1355196</v>
      </c>
      <c r="M79" s="52">
        <f t="shared" si="0"/>
        <v>1516567</v>
      </c>
      <c r="N79" s="52">
        <f t="shared" si="0"/>
        <v>1655382</v>
      </c>
      <c r="O79" s="52">
        <f t="shared" si="0"/>
        <v>1795349</v>
      </c>
      <c r="P79" s="52">
        <f t="shared" si="0"/>
        <v>897607</v>
      </c>
      <c r="Q79" s="52">
        <f t="shared" si="0"/>
        <v>813074</v>
      </c>
      <c r="R79" s="52">
        <f t="shared" ref="R79:V79" si="1">R45-R62</f>
        <v>1058597</v>
      </c>
      <c r="S79" s="52">
        <f t="shared" si="1"/>
        <v>1363336</v>
      </c>
      <c r="T79" s="52">
        <f t="shared" si="1"/>
        <v>1804971</v>
      </c>
      <c r="U79" s="52">
        <f t="shared" si="1"/>
        <v>1542110</v>
      </c>
      <c r="V79" s="52">
        <f t="shared" si="1"/>
        <v>1668314</v>
      </c>
      <c r="W79" s="52">
        <f t="shared" ref="W79:Y79" si="2">W45-W62</f>
        <v>1797741</v>
      </c>
      <c r="X79" s="52">
        <f t="shared" si="2"/>
        <v>2126289</v>
      </c>
      <c r="Y79" s="52">
        <f t="shared" si="2"/>
        <v>2054932</v>
      </c>
      <c r="DA79" s="63" t="s">
        <v>1439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1218</v>
      </c>
      <c r="D80" s="52">
        <f t="shared" si="3"/>
        <v>1105</v>
      </c>
      <c r="E80" s="52">
        <f t="shared" si="3"/>
        <v>2972</v>
      </c>
      <c r="F80" s="52">
        <f t="shared" si="3"/>
        <v>1495</v>
      </c>
      <c r="G80" s="52">
        <f t="shared" si="3"/>
        <v>2348</v>
      </c>
      <c r="H80" s="52">
        <f t="shared" si="3"/>
        <v>4541</v>
      </c>
      <c r="I80" s="52">
        <f t="shared" si="3"/>
        <v>4139</v>
      </c>
      <c r="J80" s="52">
        <f t="shared" si="3"/>
        <v>6467</v>
      </c>
      <c r="K80" s="52">
        <f t="shared" si="3"/>
        <v>7486</v>
      </c>
      <c r="L80" s="52">
        <f t="shared" si="3"/>
        <v>8785</v>
      </c>
      <c r="M80" s="52">
        <f t="shared" si="3"/>
        <v>10433</v>
      </c>
      <c r="N80" s="52">
        <f t="shared" si="3"/>
        <v>10302</v>
      </c>
      <c r="O80" s="52">
        <f t="shared" si="3"/>
        <v>16436</v>
      </c>
      <c r="P80" s="52">
        <f t="shared" si="3"/>
        <v>30179</v>
      </c>
      <c r="Q80" s="52">
        <f t="shared" si="3"/>
        <v>8622</v>
      </c>
      <c r="R80" s="52">
        <f t="shared" ref="R80:V80" si="4">R46-R63</f>
        <v>2184</v>
      </c>
      <c r="S80" s="52">
        <f t="shared" si="4"/>
        <v>5016</v>
      </c>
      <c r="T80" s="52">
        <f t="shared" si="4"/>
        <v>30386</v>
      </c>
      <c r="U80" s="52">
        <f t="shared" si="4"/>
        <v>7023</v>
      </c>
      <c r="V80" s="52">
        <f t="shared" si="4"/>
        <v>12127</v>
      </c>
      <c r="W80" s="52">
        <f t="shared" ref="W80:Y80" si="5">W46-W63</f>
        <v>25465</v>
      </c>
      <c r="X80" s="52">
        <f t="shared" si="5"/>
        <v>56370</v>
      </c>
      <c r="Y80" s="52">
        <f t="shared" si="5"/>
        <v>31782</v>
      </c>
      <c r="DA80" s="63" t="s">
        <v>1440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697158</v>
      </c>
      <c r="D81" s="52">
        <f t="shared" si="6"/>
        <v>769737</v>
      </c>
      <c r="E81" s="52">
        <f t="shared" si="6"/>
        <v>830492</v>
      </c>
      <c r="F81" s="52">
        <f t="shared" si="6"/>
        <v>780395</v>
      </c>
      <c r="G81" s="52">
        <f t="shared" si="6"/>
        <v>890960</v>
      </c>
      <c r="H81" s="52">
        <f t="shared" si="6"/>
        <v>915091</v>
      </c>
      <c r="I81" s="52">
        <f t="shared" si="6"/>
        <v>475646</v>
      </c>
      <c r="J81" s="52">
        <f t="shared" si="6"/>
        <v>423589</v>
      </c>
      <c r="K81" s="52">
        <f t="shared" si="6"/>
        <v>618179</v>
      </c>
      <c r="L81" s="52">
        <f t="shared" si="6"/>
        <v>616007</v>
      </c>
      <c r="M81" s="52">
        <f t="shared" si="6"/>
        <v>795000</v>
      </c>
      <c r="N81" s="52">
        <f t="shared" si="6"/>
        <v>731745</v>
      </c>
      <c r="O81" s="52">
        <f t="shared" si="6"/>
        <v>767564</v>
      </c>
      <c r="P81" s="52">
        <f t="shared" si="6"/>
        <v>553709</v>
      </c>
      <c r="Q81" s="52">
        <f t="shared" si="6"/>
        <v>551380</v>
      </c>
      <c r="R81" s="52">
        <f t="shared" ref="R81:V81" si="7">R47-R64</f>
        <v>527527</v>
      </c>
      <c r="S81" s="52">
        <f t="shared" si="7"/>
        <v>665228</v>
      </c>
      <c r="T81" s="52">
        <f t="shared" si="7"/>
        <v>629641</v>
      </c>
      <c r="U81" s="52">
        <f t="shared" si="7"/>
        <v>653280</v>
      </c>
      <c r="V81" s="52">
        <f t="shared" si="7"/>
        <v>604898</v>
      </c>
      <c r="W81" s="52">
        <f t="shared" ref="W81:Y81" si="8">W47-W64</f>
        <v>624285</v>
      </c>
      <c r="X81" s="52">
        <f t="shared" si="8"/>
        <v>530030</v>
      </c>
      <c r="Y81" s="52">
        <f t="shared" si="8"/>
        <v>526011</v>
      </c>
      <c r="DA81" s="63" t="s">
        <v>1441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2846</v>
      </c>
      <c r="D82" s="52">
        <f t="shared" si="9"/>
        <v>2894</v>
      </c>
      <c r="E82" s="52">
        <f t="shared" si="9"/>
        <v>8319</v>
      </c>
      <c r="F82" s="52">
        <f t="shared" si="9"/>
        <v>4358</v>
      </c>
      <c r="G82" s="52">
        <f t="shared" si="9"/>
        <v>2331</v>
      </c>
      <c r="H82" s="52">
        <f t="shared" si="9"/>
        <v>6184</v>
      </c>
      <c r="I82" s="52">
        <f t="shared" si="9"/>
        <v>2418</v>
      </c>
      <c r="J82" s="52">
        <f t="shared" si="9"/>
        <v>5307</v>
      </c>
      <c r="K82" s="52">
        <f t="shared" si="9"/>
        <v>5258</v>
      </c>
      <c r="L82" s="52">
        <f t="shared" si="9"/>
        <v>9805</v>
      </c>
      <c r="M82" s="52">
        <f t="shared" si="9"/>
        <v>7891</v>
      </c>
      <c r="N82" s="52">
        <f t="shared" si="9"/>
        <v>9830</v>
      </c>
      <c r="O82" s="52">
        <f t="shared" si="9"/>
        <v>9579</v>
      </c>
      <c r="P82" s="52">
        <f t="shared" si="9"/>
        <v>7423</v>
      </c>
      <c r="Q82" s="52">
        <f t="shared" si="9"/>
        <v>7529</v>
      </c>
      <c r="R82" s="52">
        <f t="shared" ref="R82:V82" si="10">R48-R65</f>
        <v>6368</v>
      </c>
      <c r="S82" s="52">
        <f t="shared" si="10"/>
        <v>10554</v>
      </c>
      <c r="T82" s="52">
        <f t="shared" si="10"/>
        <v>8797</v>
      </c>
      <c r="U82" s="52">
        <f t="shared" si="10"/>
        <v>8471</v>
      </c>
      <c r="V82" s="52">
        <f t="shared" si="10"/>
        <v>11925</v>
      </c>
      <c r="W82" s="52">
        <f t="shared" ref="W82:Y82" si="11">W48-W65</f>
        <v>7293</v>
      </c>
      <c r="X82" s="52">
        <f t="shared" si="11"/>
        <v>12383</v>
      </c>
      <c r="Y82" s="52">
        <f t="shared" si="11"/>
        <v>1378</v>
      </c>
      <c r="DA82" s="63" t="s">
        <v>1442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1339344</v>
      </c>
      <c r="D83" s="52">
        <f t="shared" si="12"/>
        <v>1699487</v>
      </c>
      <c r="E83" s="52">
        <f t="shared" si="12"/>
        <v>1532624</v>
      </c>
      <c r="F83" s="52">
        <f t="shared" si="12"/>
        <v>1605756</v>
      </c>
      <c r="G83" s="52">
        <f t="shared" si="12"/>
        <v>2174014</v>
      </c>
      <c r="H83" s="52">
        <f t="shared" si="12"/>
        <v>2534989</v>
      </c>
      <c r="I83" s="52">
        <f t="shared" si="12"/>
        <v>2105133</v>
      </c>
      <c r="J83" s="52">
        <f t="shared" si="12"/>
        <v>1556328</v>
      </c>
      <c r="K83" s="52">
        <f t="shared" si="12"/>
        <v>1948036</v>
      </c>
      <c r="L83" s="52">
        <f t="shared" si="12"/>
        <v>2188567</v>
      </c>
      <c r="M83" s="52">
        <f t="shared" si="12"/>
        <v>2370741</v>
      </c>
      <c r="N83" s="52">
        <f t="shared" si="12"/>
        <v>2710989</v>
      </c>
      <c r="O83" s="52">
        <f t="shared" si="12"/>
        <v>2580725</v>
      </c>
      <c r="P83" s="52">
        <f t="shared" si="12"/>
        <v>1971006</v>
      </c>
      <c r="Q83" s="52">
        <f t="shared" si="12"/>
        <v>2030351</v>
      </c>
      <c r="R83" s="52">
        <f t="shared" ref="R83:V83" si="13">R49-R66</f>
        <v>1745159</v>
      </c>
      <c r="S83" s="52">
        <f t="shared" si="13"/>
        <v>2091933</v>
      </c>
      <c r="T83" s="52">
        <f t="shared" si="13"/>
        <v>2115333</v>
      </c>
      <c r="U83" s="52">
        <f t="shared" si="13"/>
        <v>2216235</v>
      </c>
      <c r="V83" s="52">
        <f t="shared" si="13"/>
        <v>2084460</v>
      </c>
      <c r="W83" s="52">
        <f t="shared" ref="W83:Y83" si="14">W49-W66</f>
        <v>1616066</v>
      </c>
      <c r="X83" s="52">
        <f t="shared" si="14"/>
        <v>1374169</v>
      </c>
      <c r="Y83" s="52">
        <f t="shared" si="14"/>
        <v>1490413</v>
      </c>
      <c r="DA83" s="63" t="s">
        <v>1443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223031</v>
      </c>
      <c r="D84" s="52">
        <f t="shared" si="15"/>
        <v>227341</v>
      </c>
      <c r="E84" s="52">
        <f t="shared" si="15"/>
        <v>320229</v>
      </c>
      <c r="F84" s="52">
        <f t="shared" si="15"/>
        <v>244691</v>
      </c>
      <c r="G84" s="52">
        <f t="shared" si="15"/>
        <v>433840</v>
      </c>
      <c r="H84" s="52">
        <f t="shared" si="15"/>
        <v>540483</v>
      </c>
      <c r="I84" s="52">
        <f t="shared" si="15"/>
        <v>694509</v>
      </c>
      <c r="J84" s="52">
        <f t="shared" si="15"/>
        <v>545290</v>
      </c>
      <c r="K84" s="52">
        <f t="shared" si="15"/>
        <v>785695</v>
      </c>
      <c r="L84" s="52">
        <f t="shared" si="15"/>
        <v>1039612</v>
      </c>
      <c r="M84" s="52">
        <f t="shared" si="15"/>
        <v>840374</v>
      </c>
      <c r="N84" s="52">
        <f t="shared" si="15"/>
        <v>863294</v>
      </c>
      <c r="O84" s="52">
        <f t="shared" si="15"/>
        <v>803974</v>
      </c>
      <c r="P84" s="52">
        <f t="shared" si="15"/>
        <v>838575</v>
      </c>
      <c r="Q84" s="52">
        <f t="shared" si="15"/>
        <v>727937</v>
      </c>
      <c r="R84" s="52">
        <f t="shared" ref="R84:V84" si="16">R50-R67</f>
        <v>787365</v>
      </c>
      <c r="S84" s="52">
        <f t="shared" si="16"/>
        <v>1084980</v>
      </c>
      <c r="T84" s="52">
        <f t="shared" si="16"/>
        <v>1149509</v>
      </c>
      <c r="U84" s="52">
        <f t="shared" si="16"/>
        <v>1164937</v>
      </c>
      <c r="V84" s="52">
        <f t="shared" si="16"/>
        <v>927916</v>
      </c>
      <c r="W84" s="52">
        <f t="shared" ref="W84:Y84" si="17">W50-W67</f>
        <v>1507631</v>
      </c>
      <c r="X84" s="52">
        <f t="shared" si="17"/>
        <v>1201495</v>
      </c>
      <c r="Y84" s="52">
        <f t="shared" si="17"/>
        <v>1237146</v>
      </c>
      <c r="DA84" s="63" t="s">
        <v>1444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108" t="s">
        <v>203</v>
      </c>
      <c r="B86" s="52"/>
      <c r="C86" s="52">
        <v>567470</v>
      </c>
      <c r="D86" s="52">
        <v>581206</v>
      </c>
      <c r="E86" s="52">
        <v>566626</v>
      </c>
      <c r="F86" s="52">
        <v>637843</v>
      </c>
      <c r="G86" s="52">
        <v>709180</v>
      </c>
      <c r="H86" s="52">
        <v>869725</v>
      </c>
      <c r="I86" s="52">
        <v>682214</v>
      </c>
      <c r="J86" s="52">
        <v>721837</v>
      </c>
      <c r="K86" s="52">
        <v>664529</v>
      </c>
      <c r="L86" s="52">
        <v>736098</v>
      </c>
      <c r="M86" s="52">
        <v>796469</v>
      </c>
      <c r="N86" s="52">
        <v>1019240</v>
      </c>
      <c r="O86" s="52">
        <v>1002092</v>
      </c>
      <c r="P86" s="52">
        <v>701659</v>
      </c>
      <c r="Q86" s="52">
        <v>632415</v>
      </c>
      <c r="R86" s="52">
        <v>702295</v>
      </c>
      <c r="S86" s="52">
        <v>783970</v>
      </c>
      <c r="T86" s="52">
        <v>923759</v>
      </c>
      <c r="U86" s="52">
        <v>880517</v>
      </c>
      <c r="V86" s="52">
        <v>875597</v>
      </c>
      <c r="W86" s="52">
        <v>750223</v>
      </c>
      <c r="X86" s="52">
        <v>732290</v>
      </c>
      <c r="Y86" s="52">
        <v>722349</v>
      </c>
      <c r="DA86" s="63" t="s">
        <v>1445</v>
      </c>
    </row>
    <row r="87" spans="1:105" ht="12" customHeight="1" x14ac:dyDescent="0.25">
      <c r="A87" s="108" t="s">
        <v>50</v>
      </c>
      <c r="B87" s="52"/>
      <c r="C87" s="52">
        <v>863691</v>
      </c>
      <c r="D87" s="52">
        <v>1204877</v>
      </c>
      <c r="E87" s="52">
        <v>1238944</v>
      </c>
      <c r="F87" s="52">
        <v>1208249</v>
      </c>
      <c r="G87" s="52">
        <v>1332916</v>
      </c>
      <c r="H87" s="52">
        <v>1327499</v>
      </c>
      <c r="I87" s="52">
        <v>1179634</v>
      </c>
      <c r="J87" s="52">
        <v>1075728</v>
      </c>
      <c r="K87" s="52">
        <v>1434961</v>
      </c>
      <c r="L87" s="52">
        <v>1456246</v>
      </c>
      <c r="M87" s="52">
        <v>1568262</v>
      </c>
      <c r="N87" s="52">
        <v>1577625</v>
      </c>
      <c r="O87" s="52">
        <v>1636817</v>
      </c>
      <c r="P87" s="52">
        <v>1321985</v>
      </c>
      <c r="Q87" s="52">
        <v>1241429</v>
      </c>
      <c r="R87" s="52">
        <v>1185606</v>
      </c>
      <c r="S87" s="52">
        <v>1418076</v>
      </c>
      <c r="T87" s="52">
        <v>1571356</v>
      </c>
      <c r="U87" s="52">
        <v>1363076</v>
      </c>
      <c r="V87" s="52">
        <v>1269342</v>
      </c>
      <c r="W87" s="52">
        <v>1313211</v>
      </c>
      <c r="X87" s="52">
        <v>1404992</v>
      </c>
      <c r="Y87" s="52">
        <v>1498067</v>
      </c>
      <c r="DA87" s="63" t="s">
        <v>1446</v>
      </c>
    </row>
    <row r="88" spans="1:105" ht="12" customHeight="1" x14ac:dyDescent="0.25">
      <c r="A88" s="115" t="s">
        <v>120</v>
      </c>
      <c r="B88" s="36"/>
      <c r="C88" s="36">
        <v>1876573</v>
      </c>
      <c r="D88" s="36">
        <v>2257056</v>
      </c>
      <c r="E88" s="36">
        <v>2254040</v>
      </c>
      <c r="F88" s="36">
        <v>2297214</v>
      </c>
      <c r="G88" s="36">
        <v>3064943</v>
      </c>
      <c r="H88" s="36">
        <v>3730937</v>
      </c>
      <c r="I88" s="36">
        <v>3043313</v>
      </c>
      <c r="J88" s="36">
        <v>2375876</v>
      </c>
      <c r="K88" s="36">
        <v>3073279</v>
      </c>
      <c r="L88" s="36">
        <v>3682382</v>
      </c>
      <c r="M88" s="36">
        <v>3891137</v>
      </c>
      <c r="N88" s="36">
        <v>4150705</v>
      </c>
      <c r="O88" s="36">
        <v>4174753</v>
      </c>
      <c r="P88" s="36">
        <v>3234782</v>
      </c>
      <c r="Q88" s="36">
        <v>3381861</v>
      </c>
      <c r="R88" s="36">
        <v>3264153</v>
      </c>
      <c r="S88" s="36">
        <v>3952092</v>
      </c>
      <c r="T88" s="36">
        <v>4217659</v>
      </c>
      <c r="U88" s="36">
        <v>4337256</v>
      </c>
      <c r="V88" s="36">
        <v>4149227</v>
      </c>
      <c r="W88" s="36">
        <v>4201854</v>
      </c>
      <c r="X88" s="36">
        <v>3882589</v>
      </c>
      <c r="Y88" s="36">
        <v>3919864</v>
      </c>
      <c r="DA88" s="60" t="s">
        <v>1447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X91" s="140">
        <v>2022</v>
      </c>
      <c r="Y91" s="140">
        <v>2023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DA92" s="129" t="s">
        <v>1523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X93" s="128">
        <f>RES_hhdet_numvin!X82</f>
        <v>0</v>
      </c>
      <c r="Y93" s="128">
        <f>RES_hhdet_numvin!Y82</f>
        <v>0</v>
      </c>
      <c r="DA93" s="133"/>
    </row>
    <row r="94" spans="1:105" ht="12" customHeight="1" x14ac:dyDescent="0.25">
      <c r="A94" s="97" t="s">
        <v>205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0</v>
      </c>
      <c r="I94" s="52">
        <f>RES_hhdet_numvin!I83</f>
        <v>0</v>
      </c>
      <c r="J94" s="52">
        <f>RES_hhdet_numvin!J83</f>
        <v>706779</v>
      </c>
      <c r="K94" s="52">
        <f>RES_hhdet_numvin!K83</f>
        <v>1284103</v>
      </c>
      <c r="L94" s="52">
        <f>RES_hhdet_numvin!L83</f>
        <v>1909418</v>
      </c>
      <c r="M94" s="52">
        <f>RES_hhdet_numvin!M83</f>
        <v>2452468</v>
      </c>
      <c r="N94" s="52">
        <f>RES_hhdet_numvin!N83</f>
        <v>3042136</v>
      </c>
      <c r="O94" s="52">
        <f>RES_hhdet_numvin!O83</f>
        <v>2974485</v>
      </c>
      <c r="P94" s="52">
        <f>RES_hhdet_numvin!P83</f>
        <v>1961355</v>
      </c>
      <c r="Q94" s="52">
        <f>RES_hhdet_numvin!Q83</f>
        <v>1719099</v>
      </c>
      <c r="R94" s="52">
        <f>RES_hhdet_numvin!R83</f>
        <v>2195035</v>
      </c>
      <c r="S94" s="52">
        <f>RES_hhdet_numvin!S83</f>
        <v>3281305</v>
      </c>
      <c r="T94" s="52">
        <f>RES_hhdet_numvin!T83</f>
        <v>4053908</v>
      </c>
      <c r="U94" s="52">
        <f>RES_hhdet_numvin!U83</f>
        <v>3820895</v>
      </c>
      <c r="V94" s="52">
        <f>RES_hhdet_numvin!V83</f>
        <v>3860470</v>
      </c>
      <c r="W94" s="52">
        <f>RES_hhdet_numvin!W83</f>
        <v>4532782</v>
      </c>
      <c r="X94" s="52">
        <f>RES_hhdet_numvin!X83</f>
        <v>4773769</v>
      </c>
      <c r="Y94" s="52">
        <f>RES_hhdet_numvin!Y83</f>
        <v>4967637</v>
      </c>
      <c r="DA94" s="63" t="s">
        <v>1524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X95" s="138">
        <f>RES_hhdet_numvin!X84</f>
        <v>0</v>
      </c>
      <c r="Y95" s="138">
        <f>RES_hhdet_numvin!Y84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X96" s="150">
        <f>RES_hhdet_numvin!X85</f>
        <v>0</v>
      </c>
      <c r="Y96" s="150">
        <f>RES_hhdet_numvin!Y85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0</v>
      </c>
      <c r="Q97" s="138">
        <f>RES_hhdet_numvin!Q86</f>
        <v>0</v>
      </c>
      <c r="R97" s="138">
        <f>RES_hhdet_numvin!R86</f>
        <v>310091</v>
      </c>
      <c r="S97" s="138">
        <f>RES_hhdet_numvin!S86</f>
        <v>573106</v>
      </c>
      <c r="T97" s="138">
        <f>RES_hhdet_numvin!T86</f>
        <v>909109</v>
      </c>
      <c r="U97" s="138">
        <f>RES_hhdet_numvin!U86</f>
        <v>1090000</v>
      </c>
      <c r="V97" s="138">
        <f>RES_hhdet_numvin!V86</f>
        <v>1315988</v>
      </c>
      <c r="W97" s="138">
        <f>RES_hhdet_numvin!W86</f>
        <v>1383288</v>
      </c>
      <c r="X97" s="138">
        <f>RES_hhdet_numvin!X86</f>
        <v>1738407</v>
      </c>
      <c r="Y97" s="138">
        <f>RES_hhdet_numvin!Y86</f>
        <v>1952101</v>
      </c>
      <c r="DA97" s="63" t="s">
        <v>1525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X98" s="149">
        <f>RES_hhdet_numvin!X87</f>
        <v>0</v>
      </c>
      <c r="Y98" s="149">
        <f>RES_hhdet_numvin!Y87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0</v>
      </c>
      <c r="I99" s="138">
        <f>RES_hhdet_numvin!I88</f>
        <v>0</v>
      </c>
      <c r="J99" s="138">
        <f>RES_hhdet_numvin!J88</f>
        <v>138640</v>
      </c>
      <c r="K99" s="138">
        <f>RES_hhdet_numvin!K88</f>
        <v>240027</v>
      </c>
      <c r="L99" s="138">
        <f>RES_hhdet_numvin!L88</f>
        <v>338728</v>
      </c>
      <c r="M99" s="138">
        <f>RES_hhdet_numvin!M88</f>
        <v>482391</v>
      </c>
      <c r="N99" s="138">
        <f>RES_hhdet_numvin!N88</f>
        <v>647407</v>
      </c>
      <c r="O99" s="138">
        <f>RES_hhdet_numvin!O88</f>
        <v>816036</v>
      </c>
      <c r="P99" s="138">
        <f>RES_hhdet_numvin!P88</f>
        <v>388809</v>
      </c>
      <c r="Q99" s="138">
        <f>RES_hhdet_numvin!Q88</f>
        <v>469710</v>
      </c>
      <c r="R99" s="138">
        <f>RES_hhdet_numvin!R88</f>
        <v>968022</v>
      </c>
      <c r="S99" s="138">
        <f>RES_hhdet_numvin!S88</f>
        <v>1418067</v>
      </c>
      <c r="T99" s="138">
        <f>RES_hhdet_numvin!T88</f>
        <v>2024352</v>
      </c>
      <c r="U99" s="138">
        <f>RES_hhdet_numvin!U88</f>
        <v>1735515</v>
      </c>
      <c r="V99" s="138">
        <f>RES_hhdet_numvin!V88</f>
        <v>1972117</v>
      </c>
      <c r="W99" s="138">
        <f>RES_hhdet_numvin!W88</f>
        <v>2146634</v>
      </c>
      <c r="X99" s="138">
        <f>RES_hhdet_numvin!X88</f>
        <v>2638548</v>
      </c>
      <c r="Y99" s="138">
        <f>RES_hhdet_numvin!Y88</f>
        <v>2632781</v>
      </c>
      <c r="DA99" s="63" t="s">
        <v>1526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546</v>
      </c>
      <c r="K100" s="138">
        <f>RES_hhdet_numvin!K89</f>
        <v>1147</v>
      </c>
      <c r="L100" s="138">
        <f>RES_hhdet_numvin!L89</f>
        <v>1394</v>
      </c>
      <c r="M100" s="138">
        <f>RES_hhdet_numvin!M89</f>
        <v>3120</v>
      </c>
      <c r="N100" s="138">
        <f>RES_hhdet_numvin!N89</f>
        <v>3731</v>
      </c>
      <c r="O100" s="138">
        <f>RES_hhdet_numvin!O89</f>
        <v>7404</v>
      </c>
      <c r="P100" s="138">
        <f>RES_hhdet_numvin!P89</f>
        <v>7194</v>
      </c>
      <c r="Q100" s="138">
        <f>RES_hhdet_numvin!Q89</f>
        <v>5222</v>
      </c>
      <c r="R100" s="138">
        <f>RES_hhdet_numvin!R89</f>
        <v>2525</v>
      </c>
      <c r="S100" s="138">
        <f>RES_hhdet_numvin!S89</f>
        <v>5325</v>
      </c>
      <c r="T100" s="138">
        <f>RES_hhdet_numvin!T89</f>
        <v>36873</v>
      </c>
      <c r="U100" s="138">
        <f>RES_hhdet_numvin!U89</f>
        <v>7699</v>
      </c>
      <c r="V100" s="138">
        <f>RES_hhdet_numvin!V89</f>
        <v>14346</v>
      </c>
      <c r="W100" s="138">
        <f>RES_hhdet_numvin!W89</f>
        <v>29453</v>
      </c>
      <c r="X100" s="138">
        <f>RES_hhdet_numvin!X89</f>
        <v>70441</v>
      </c>
      <c r="Y100" s="138">
        <f>RES_hhdet_numvin!Y89</f>
        <v>43866</v>
      </c>
      <c r="DA100" s="63" t="s">
        <v>1527</v>
      </c>
    </row>
    <row r="101" spans="1:105" ht="12" hidden="1" customHeight="1" x14ac:dyDescent="0.25">
      <c r="A101" s="108" t="s">
        <v>203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X101" s="138">
        <f>RES_hhdet_numvin!X90</f>
        <v>0</v>
      </c>
      <c r="Y101" s="138">
        <f>RES_hhdet_numvin!Y90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X102" s="138">
        <f>RES_hhdet_numvin!X91</f>
        <v>0</v>
      </c>
      <c r="Y102" s="138">
        <f>RES_hhdet_numvin!Y91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201006</v>
      </c>
      <c r="S103" s="138">
        <f>RES_hhdet_numvin!S92</f>
        <v>448791</v>
      </c>
      <c r="T103" s="138">
        <f>RES_hhdet_numvin!T92</f>
        <v>548647</v>
      </c>
      <c r="U103" s="138">
        <f>RES_hhdet_numvin!U92</f>
        <v>670165</v>
      </c>
      <c r="V103" s="138">
        <f>RES_hhdet_numvin!V92</f>
        <v>679675</v>
      </c>
      <c r="W103" s="138">
        <f>RES_hhdet_numvin!W92</f>
        <v>759756</v>
      </c>
      <c r="X103" s="138">
        <f>RES_hhdet_numvin!X92</f>
        <v>727161</v>
      </c>
      <c r="Y103" s="138">
        <f>RES_hhdet_numvin!Y92</f>
        <v>732596</v>
      </c>
      <c r="DA103" s="63" t="s">
        <v>1528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2379</v>
      </c>
      <c r="S104" s="138">
        <f>RES_hhdet_numvin!S93</f>
        <v>7676</v>
      </c>
      <c r="T104" s="138">
        <f>RES_hhdet_numvin!T93</f>
        <v>8097</v>
      </c>
      <c r="U104" s="138">
        <f>RES_hhdet_numvin!U93</f>
        <v>9077</v>
      </c>
      <c r="V104" s="138">
        <f>RES_hhdet_numvin!V93</f>
        <v>13434</v>
      </c>
      <c r="W104" s="138">
        <f>RES_hhdet_numvin!W93</f>
        <v>8692</v>
      </c>
      <c r="X104" s="138">
        <f>RES_hhdet_numvin!X93</f>
        <v>17292</v>
      </c>
      <c r="Y104" s="138">
        <f>RES_hhdet_numvin!Y93</f>
        <v>1935</v>
      </c>
      <c r="DA104" s="63" t="s">
        <v>1529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X105" s="138">
        <f>RES_hhdet_numvin!X94</f>
        <v>0</v>
      </c>
      <c r="Y105" s="138">
        <f>RES_hhdet_numvin!Y94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X106" s="138">
        <f>RES_hhdet_numvin!X95</f>
        <v>0</v>
      </c>
      <c r="Y106" s="138">
        <f>RES_hhdet_numvin!Y95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0</v>
      </c>
      <c r="Q107" s="138">
        <f>RES_hhdet_numvin!Q96</f>
        <v>0</v>
      </c>
      <c r="R107" s="138">
        <f>RES_hhdet_numvin!R96</f>
        <v>656624</v>
      </c>
      <c r="S107" s="138">
        <f>RES_hhdet_numvin!S96</f>
        <v>1354967</v>
      </c>
      <c r="T107" s="138">
        <f>RES_hhdet_numvin!T96</f>
        <v>1848002</v>
      </c>
      <c r="U107" s="138">
        <f>RES_hhdet_numvin!U96</f>
        <v>2253821</v>
      </c>
      <c r="V107" s="138">
        <f>RES_hhdet_numvin!V96</f>
        <v>2295670</v>
      </c>
      <c r="W107" s="138">
        <f>RES_hhdet_numvin!W96</f>
        <v>1946742</v>
      </c>
      <c r="X107" s="138">
        <f>RES_hhdet_numvin!X96</f>
        <v>1766610</v>
      </c>
      <c r="Y107" s="138">
        <f>RES_hhdet_numvin!Y96</f>
        <v>2039020</v>
      </c>
      <c r="DA107" s="63" t="s">
        <v>1530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291371</v>
      </c>
      <c r="S108" s="138">
        <f>RES_hhdet_numvin!S97</f>
        <v>724324</v>
      </c>
      <c r="T108" s="138">
        <f>RES_hhdet_numvin!T97</f>
        <v>954960</v>
      </c>
      <c r="U108" s="138">
        <f>RES_hhdet_numvin!U97</f>
        <v>1182519</v>
      </c>
      <c r="V108" s="138">
        <f>RES_hhdet_numvin!V97</f>
        <v>1033741</v>
      </c>
      <c r="W108" s="138">
        <f>RES_hhdet_numvin!W97</f>
        <v>1789283</v>
      </c>
      <c r="X108" s="138">
        <f>RES_hhdet_numvin!X97</f>
        <v>1599588</v>
      </c>
      <c r="Y108" s="138">
        <f>RES_hhdet_numvin!Y97</f>
        <v>1663953</v>
      </c>
      <c r="DA108" s="63" t="s">
        <v>1531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X109" s="138">
        <f>RES_hhdet_numvin!X98</f>
        <v>0</v>
      </c>
      <c r="Y109" s="138">
        <f>RES_hhdet_numvin!Y98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X110" s="148">
        <f>RES_hhdet_numvin!X99</f>
        <v>0</v>
      </c>
      <c r="Y110" s="148">
        <f>RES_hhdet_numvin!Y99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X111" s="150">
        <f>RES_hhdet_numvin!X100</f>
        <v>0</v>
      </c>
      <c r="Y111" s="150">
        <f>RES_hhdet_numvin!Y100</f>
        <v>0</v>
      </c>
      <c r="DA111" s="134"/>
    </row>
    <row r="112" spans="1:105" ht="12" customHeight="1" x14ac:dyDescent="0.25">
      <c r="A112" s="97" t="s">
        <v>203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231043</v>
      </c>
      <c r="S112" s="138">
        <f>RES_hhdet_numvin!S101</f>
        <v>454248</v>
      </c>
      <c r="T112" s="138">
        <f>RES_hhdet_numvin!T101</f>
        <v>718293</v>
      </c>
      <c r="U112" s="138">
        <f>RES_hhdet_numvin!U101</f>
        <v>733376</v>
      </c>
      <c r="V112" s="138">
        <f>RES_hhdet_numvin!V101</f>
        <v>817332</v>
      </c>
      <c r="W112" s="138">
        <f>RES_hhdet_numvin!W101</f>
        <v>775592</v>
      </c>
      <c r="X112" s="138">
        <f>RES_hhdet_numvin!X101</f>
        <v>821422</v>
      </c>
      <c r="Y112" s="138">
        <f>RES_hhdet_numvin!Y101</f>
        <v>816958</v>
      </c>
      <c r="DA112" s="63" t="s">
        <v>1532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461051</v>
      </c>
      <c r="S113" s="138">
        <f>RES_hhdet_numvin!S102</f>
        <v>950897</v>
      </c>
      <c r="T113" s="138">
        <f>RES_hhdet_numvin!T102</f>
        <v>1429121</v>
      </c>
      <c r="U113" s="138">
        <f>RES_hhdet_numvin!U102</f>
        <v>1386661</v>
      </c>
      <c r="V113" s="138">
        <f>RES_hhdet_numvin!V102</f>
        <v>1410737</v>
      </c>
      <c r="W113" s="138">
        <f>RES_hhdet_numvin!W102</f>
        <v>1559238</v>
      </c>
      <c r="X113" s="138">
        <f>RES_hhdet_numvin!X102</f>
        <v>1811168</v>
      </c>
      <c r="Y113" s="138">
        <f>RES_hhdet_numvin!Y102</f>
        <v>2007909</v>
      </c>
      <c r="DA113" s="63" t="s">
        <v>1533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0</v>
      </c>
      <c r="Q114" s="39">
        <f>RES_hhdet_numvin!Q103</f>
        <v>0</v>
      </c>
      <c r="R114" s="39">
        <f>RES_hhdet_numvin!R103</f>
        <v>1204831</v>
      </c>
      <c r="S114" s="39">
        <f>RES_hhdet_numvin!S103</f>
        <v>2587595</v>
      </c>
      <c r="T114" s="39">
        <f>RES_hhdet_numvin!T103</f>
        <v>3612325</v>
      </c>
      <c r="U114" s="39">
        <f>RES_hhdet_numvin!U103</f>
        <v>4294094</v>
      </c>
      <c r="V114" s="39">
        <f>RES_hhdet_numvin!V103</f>
        <v>4460821</v>
      </c>
      <c r="W114" s="39">
        <f>RES_hhdet_numvin!W103</f>
        <v>4986850</v>
      </c>
      <c r="X114" s="39">
        <f>RES_hhdet_numvin!X103</f>
        <v>4916180</v>
      </c>
      <c r="Y114" s="39">
        <f>RES_hhdet_numvin!Y103</f>
        <v>5087902</v>
      </c>
      <c r="DA114" s="60" t="s">
        <v>1534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33641.108505462144</v>
      </c>
      <c r="C118" s="117">
        <f t="shared" si="18"/>
        <v>34060.374701534922</v>
      </c>
      <c r="D118" s="117">
        <f t="shared" si="18"/>
        <v>34497.058360299809</v>
      </c>
      <c r="E118" s="117">
        <f t="shared" si="18"/>
        <v>37952.995017323803</v>
      </c>
      <c r="F118" s="117">
        <f t="shared" si="18"/>
        <v>37147.203390826369</v>
      </c>
      <c r="G118" s="117">
        <f t="shared" si="18"/>
        <v>39835.648012630809</v>
      </c>
      <c r="H118" s="117">
        <f t="shared" si="18"/>
        <v>41369.220743701946</v>
      </c>
      <c r="I118" s="117">
        <f t="shared" si="18"/>
        <v>44310.356494123982</v>
      </c>
      <c r="J118" s="117">
        <f t="shared" si="18"/>
        <v>47627.711271243366</v>
      </c>
      <c r="K118" s="117">
        <f t="shared" si="18"/>
        <v>48008.143829210203</v>
      </c>
      <c r="L118" s="117">
        <f t="shared" si="18"/>
        <v>51595.429886093247</v>
      </c>
      <c r="M118" s="117">
        <f t="shared" si="18"/>
        <v>47303.948234479692</v>
      </c>
      <c r="N118" s="117">
        <f t="shared" si="18"/>
        <v>52571.373832476304</v>
      </c>
      <c r="O118" s="117">
        <f t="shared" si="18"/>
        <v>52989.681777858321</v>
      </c>
      <c r="P118" s="117">
        <f t="shared" si="18"/>
        <v>47123.461439971776</v>
      </c>
      <c r="Q118" s="117">
        <f t="shared" si="18"/>
        <v>48890.534111458532</v>
      </c>
      <c r="R118" s="117">
        <f t="shared" ref="R118:V118" si="19">R119+R122+R124+R137</f>
        <v>48191.461644922827</v>
      </c>
      <c r="S118" s="117">
        <f t="shared" si="19"/>
        <v>48759.208702565687</v>
      </c>
      <c r="T118" s="117">
        <f t="shared" si="19"/>
        <v>50641.225231831115</v>
      </c>
      <c r="U118" s="117">
        <f t="shared" si="19"/>
        <v>50155.913905462046</v>
      </c>
      <c r="V118" s="117">
        <f t="shared" si="19"/>
        <v>48415.332076915925</v>
      </c>
      <c r="W118" s="117">
        <f t="shared" ref="W118:Y118" si="20">W119+W122+W124+W137</f>
        <v>52448.885523300916</v>
      </c>
      <c r="X118" s="117">
        <f t="shared" si="20"/>
        <v>49557.568441978583</v>
      </c>
      <c r="Y118" s="117">
        <f t="shared" si="20"/>
        <v>46401.473569830763</v>
      </c>
      <c r="DA118" s="129" t="s">
        <v>1646</v>
      </c>
    </row>
    <row r="119" spans="1:105" ht="12" customHeight="1" x14ac:dyDescent="0.25">
      <c r="A119" s="121" t="s">
        <v>57</v>
      </c>
      <c r="B119" s="122">
        <f t="shared" ref="B119:Q119" si="21">SUM(B120:B121)</f>
        <v>28054.355995147824</v>
      </c>
      <c r="C119" s="122">
        <f t="shared" si="21"/>
        <v>28350.07991435357</v>
      </c>
      <c r="D119" s="122">
        <f t="shared" si="21"/>
        <v>28460.568245858933</v>
      </c>
      <c r="E119" s="122">
        <f t="shared" si="21"/>
        <v>31520.259880941965</v>
      </c>
      <c r="F119" s="122">
        <f t="shared" si="21"/>
        <v>30612.352239167933</v>
      </c>
      <c r="G119" s="122">
        <f t="shared" si="21"/>
        <v>32770.273856382657</v>
      </c>
      <c r="H119" s="122">
        <f t="shared" si="21"/>
        <v>33799.662789908223</v>
      </c>
      <c r="I119" s="122">
        <f t="shared" si="21"/>
        <v>36016.079607941785</v>
      </c>
      <c r="J119" s="122">
        <f t="shared" si="21"/>
        <v>39250.317541718163</v>
      </c>
      <c r="K119" s="122">
        <f t="shared" si="21"/>
        <v>39481.826366448462</v>
      </c>
      <c r="L119" s="122">
        <f t="shared" si="21"/>
        <v>42648.765463501055</v>
      </c>
      <c r="M119" s="122">
        <f t="shared" si="21"/>
        <v>38028.1301209632</v>
      </c>
      <c r="N119" s="122">
        <f t="shared" si="21"/>
        <v>43259.515937612028</v>
      </c>
      <c r="O119" s="122">
        <f t="shared" si="21"/>
        <v>43642.7243753078</v>
      </c>
      <c r="P119" s="122">
        <f t="shared" si="21"/>
        <v>37763.032824390655</v>
      </c>
      <c r="Q119" s="122">
        <f t="shared" si="21"/>
        <v>39548.882914843278</v>
      </c>
      <c r="R119" s="122">
        <f t="shared" ref="R119:V119" si="22">SUM(R120:R121)</f>
        <v>39168.649441841233</v>
      </c>
      <c r="S119" s="122">
        <f t="shared" si="22"/>
        <v>39417.804351862746</v>
      </c>
      <c r="T119" s="122">
        <f t="shared" si="22"/>
        <v>40904.25180580085</v>
      </c>
      <c r="U119" s="122">
        <f t="shared" si="22"/>
        <v>40618.710029922899</v>
      </c>
      <c r="V119" s="122">
        <f t="shared" si="22"/>
        <v>38967.359390631253</v>
      </c>
      <c r="W119" s="122">
        <f t="shared" ref="W119:Y119" si="23">SUM(W120:W121)</f>
        <v>42891.479682815996</v>
      </c>
      <c r="X119" s="122">
        <f t="shared" si="23"/>
        <v>40531.9627482004</v>
      </c>
      <c r="Y119" s="122">
        <f t="shared" si="23"/>
        <v>37965.226188531706</v>
      </c>
      <c r="DA119" s="130" t="s">
        <v>1647</v>
      </c>
    </row>
    <row r="120" spans="1:105" ht="12" customHeight="1" x14ac:dyDescent="0.25">
      <c r="A120" s="97" t="s">
        <v>200</v>
      </c>
      <c r="B120" s="98">
        <v>27940.93555289759</v>
      </c>
      <c r="C120" s="98">
        <v>28232.62127169525</v>
      </c>
      <c r="D120" s="98">
        <v>28341.594846444827</v>
      </c>
      <c r="E120" s="98">
        <v>31390.421365902661</v>
      </c>
      <c r="F120" s="98">
        <v>30485.327512744509</v>
      </c>
      <c r="G120" s="98">
        <v>32631.942989785257</v>
      </c>
      <c r="H120" s="98">
        <v>33653.732334808548</v>
      </c>
      <c r="I120" s="98">
        <v>35857.482832719434</v>
      </c>
      <c r="J120" s="98">
        <v>39076.517883155371</v>
      </c>
      <c r="K120" s="98">
        <v>39306.738233098084</v>
      </c>
      <c r="L120" s="98">
        <v>42453.651103502183</v>
      </c>
      <c r="M120" s="98">
        <v>37853.774752926794</v>
      </c>
      <c r="N120" s="98">
        <v>43057.742114705499</v>
      </c>
      <c r="O120" s="98">
        <v>43431.588151249853</v>
      </c>
      <c r="P120" s="98">
        <v>37582.652755664931</v>
      </c>
      <c r="Q120" s="98">
        <v>39362.122082477043</v>
      </c>
      <c r="R120" s="98">
        <v>38982.417390698611</v>
      </c>
      <c r="S120" s="98">
        <v>39229.361172598248</v>
      </c>
      <c r="T120" s="98">
        <v>40707.081735375694</v>
      </c>
      <c r="U120" s="98">
        <v>40420.639085742623</v>
      </c>
      <c r="V120" s="98">
        <v>38775.766008260012</v>
      </c>
      <c r="W120" s="98">
        <v>42665.967657838082</v>
      </c>
      <c r="X120" s="98">
        <v>40315.685242481835</v>
      </c>
      <c r="Y120" s="98">
        <v>37763.459911277903</v>
      </c>
      <c r="DA120" s="63" t="s">
        <v>1648</v>
      </c>
    </row>
    <row r="121" spans="1:105" ht="12" customHeight="1" x14ac:dyDescent="0.25">
      <c r="A121" s="97" t="s">
        <v>53</v>
      </c>
      <c r="B121" s="98">
        <v>113.42044225023503</v>
      </c>
      <c r="C121" s="98">
        <v>117.45864265831848</v>
      </c>
      <c r="D121" s="98">
        <v>118.97339941410689</v>
      </c>
      <c r="E121" s="98">
        <v>129.83851503930444</v>
      </c>
      <c r="F121" s="98">
        <v>127.02472642342512</v>
      </c>
      <c r="G121" s="98">
        <v>138.33086659739854</v>
      </c>
      <c r="H121" s="98">
        <v>145.93045509967317</v>
      </c>
      <c r="I121" s="98">
        <v>158.59677522235123</v>
      </c>
      <c r="J121" s="98">
        <v>173.79965856279404</v>
      </c>
      <c r="K121" s="98">
        <v>175.08813335037792</v>
      </c>
      <c r="L121" s="98">
        <v>195.1143599988751</v>
      </c>
      <c r="M121" s="98">
        <v>174.35536803640571</v>
      </c>
      <c r="N121" s="98">
        <v>201.77382290652994</v>
      </c>
      <c r="O121" s="98">
        <v>211.13622405794908</v>
      </c>
      <c r="P121" s="98">
        <v>180.38006872572129</v>
      </c>
      <c r="Q121" s="98">
        <v>186.76083236623404</v>
      </c>
      <c r="R121" s="98">
        <v>186.23205114261989</v>
      </c>
      <c r="S121" s="98">
        <v>188.44317926449736</v>
      </c>
      <c r="T121" s="98">
        <v>197.17007042515721</v>
      </c>
      <c r="U121" s="98">
        <v>198.07094418027469</v>
      </c>
      <c r="V121" s="98">
        <v>191.59338237124291</v>
      </c>
      <c r="W121" s="98">
        <v>225.51202497791721</v>
      </c>
      <c r="X121" s="98">
        <v>216.2775057185616</v>
      </c>
      <c r="Y121" s="98">
        <v>201.76627725379976</v>
      </c>
      <c r="DA121" s="63" t="s">
        <v>1649</v>
      </c>
    </row>
    <row r="122" spans="1:105" ht="12" customHeight="1" x14ac:dyDescent="0.25">
      <c r="A122" s="121" t="s">
        <v>92</v>
      </c>
      <c r="B122" s="122">
        <f t="shared" ref="B122:Y122" si="24">B123</f>
        <v>47.516314516562964</v>
      </c>
      <c r="C122" s="122">
        <f t="shared" si="24"/>
        <v>57.345682406043579</v>
      </c>
      <c r="D122" s="122">
        <f t="shared" si="24"/>
        <v>51.610674387520689</v>
      </c>
      <c r="E122" s="122">
        <f t="shared" si="24"/>
        <v>125.96007854800069</v>
      </c>
      <c r="F122" s="122">
        <f t="shared" si="24"/>
        <v>65.780953511358561</v>
      </c>
      <c r="G122" s="122">
        <f t="shared" si="24"/>
        <v>82.27607924435118</v>
      </c>
      <c r="H122" s="122">
        <f t="shared" si="24"/>
        <v>124.98474440179625</v>
      </c>
      <c r="I122" s="122">
        <f t="shared" si="24"/>
        <v>136.07019873516921</v>
      </c>
      <c r="J122" s="122">
        <f t="shared" si="24"/>
        <v>161.23354074547285</v>
      </c>
      <c r="K122" s="122">
        <f t="shared" si="24"/>
        <v>173.96198761626826</v>
      </c>
      <c r="L122" s="122">
        <f t="shared" si="24"/>
        <v>189.12863052402327</v>
      </c>
      <c r="M122" s="122">
        <f t="shared" si="24"/>
        <v>202.25874431709641</v>
      </c>
      <c r="N122" s="122">
        <f t="shared" si="24"/>
        <v>279.27321043930647</v>
      </c>
      <c r="O122" s="122">
        <f t="shared" si="24"/>
        <v>209.30645969489885</v>
      </c>
      <c r="P122" s="122">
        <f t="shared" si="24"/>
        <v>167.57791174419773</v>
      </c>
      <c r="Q122" s="122">
        <f t="shared" si="24"/>
        <v>243.60708877103977</v>
      </c>
      <c r="R122" s="122">
        <f t="shared" si="24"/>
        <v>221.80786729148616</v>
      </c>
      <c r="S122" s="122">
        <f t="shared" si="24"/>
        <v>253.00879442822873</v>
      </c>
      <c r="T122" s="122">
        <f t="shared" si="24"/>
        <v>215.05701488187327</v>
      </c>
      <c r="U122" s="122">
        <f t="shared" si="24"/>
        <v>242.68948945108414</v>
      </c>
      <c r="V122" s="122">
        <f t="shared" si="24"/>
        <v>220.08762101000801</v>
      </c>
      <c r="W122" s="122">
        <f t="shared" si="24"/>
        <v>226.24521793838426</v>
      </c>
      <c r="X122" s="122">
        <f t="shared" si="24"/>
        <v>245.06913630076306</v>
      </c>
      <c r="Y122" s="122">
        <f t="shared" si="24"/>
        <v>251.01599678873023</v>
      </c>
      <c r="DA122" s="130" t="s">
        <v>1650</v>
      </c>
    </row>
    <row r="123" spans="1:105" ht="12" customHeight="1" x14ac:dyDescent="0.25">
      <c r="A123" s="97" t="s">
        <v>53</v>
      </c>
      <c r="B123" s="98">
        <v>47.516314516562964</v>
      </c>
      <c r="C123" s="98">
        <v>57.345682406043579</v>
      </c>
      <c r="D123" s="98">
        <v>51.610674387520689</v>
      </c>
      <c r="E123" s="98">
        <v>125.96007854800069</v>
      </c>
      <c r="F123" s="98">
        <v>65.780953511358561</v>
      </c>
      <c r="G123" s="98">
        <v>82.27607924435118</v>
      </c>
      <c r="H123" s="98">
        <v>124.98474440179625</v>
      </c>
      <c r="I123" s="98">
        <v>136.07019873516921</v>
      </c>
      <c r="J123" s="98">
        <v>161.23354074547285</v>
      </c>
      <c r="K123" s="98">
        <v>173.96198761626826</v>
      </c>
      <c r="L123" s="98">
        <v>189.12863052402327</v>
      </c>
      <c r="M123" s="98">
        <v>202.25874431709641</v>
      </c>
      <c r="N123" s="98">
        <v>279.27321043930647</v>
      </c>
      <c r="O123" s="98">
        <v>209.30645969489885</v>
      </c>
      <c r="P123" s="98">
        <v>167.57791174419773</v>
      </c>
      <c r="Q123" s="98">
        <v>243.60708877103977</v>
      </c>
      <c r="R123" s="98">
        <v>221.80786729148616</v>
      </c>
      <c r="S123" s="98">
        <v>253.00879442822873</v>
      </c>
      <c r="T123" s="98">
        <v>215.05701488187327</v>
      </c>
      <c r="U123" s="98">
        <v>242.68948945108414</v>
      </c>
      <c r="V123" s="98">
        <v>220.08762101000801</v>
      </c>
      <c r="W123" s="98">
        <v>226.24521793838426</v>
      </c>
      <c r="X123" s="98">
        <v>245.06913630076306</v>
      </c>
      <c r="Y123" s="98">
        <v>251.01599678873023</v>
      </c>
      <c r="DA123" s="63" t="s">
        <v>1651</v>
      </c>
    </row>
    <row r="124" spans="1:105" ht="12" customHeight="1" x14ac:dyDescent="0.25">
      <c r="A124" s="121" t="s">
        <v>55</v>
      </c>
      <c r="B124" s="122">
        <v>3568.3383625867518</v>
      </c>
      <c r="C124" s="122">
        <v>3626.4125988710243</v>
      </c>
      <c r="D124" s="122">
        <v>3845.7061892622914</v>
      </c>
      <c r="E124" s="122">
        <v>4062.653966107745</v>
      </c>
      <c r="F124" s="122">
        <v>4210.4769891264132</v>
      </c>
      <c r="G124" s="122">
        <v>4506.2157081063633</v>
      </c>
      <c r="H124" s="122">
        <v>4876.4017039822511</v>
      </c>
      <c r="I124" s="122">
        <v>5392.5879173022031</v>
      </c>
      <c r="J124" s="122">
        <v>5515.5046525860407</v>
      </c>
      <c r="K124" s="122">
        <v>5608.2570035290564</v>
      </c>
      <c r="L124" s="122">
        <v>5958.2654542751325</v>
      </c>
      <c r="M124" s="122">
        <v>6316.1794239364444</v>
      </c>
      <c r="N124" s="122">
        <v>6278.2269868578542</v>
      </c>
      <c r="O124" s="122">
        <v>6352.1799165928278</v>
      </c>
      <c r="P124" s="122">
        <v>6471.6047599074391</v>
      </c>
      <c r="Q124" s="122">
        <v>6359.5044457681088</v>
      </c>
      <c r="R124" s="122">
        <v>6114.6343944388655</v>
      </c>
      <c r="S124" s="122">
        <v>6267.1455733390985</v>
      </c>
      <c r="T124" s="122">
        <v>6602.6912104457269</v>
      </c>
      <c r="U124" s="122">
        <v>6384.0407043834157</v>
      </c>
      <c r="V124" s="122">
        <v>6269.077130822976</v>
      </c>
      <c r="W124" s="122">
        <v>6364.6125370000682</v>
      </c>
      <c r="X124" s="122">
        <v>5908.7066011740171</v>
      </c>
      <c r="Y124" s="122">
        <v>5436.1708737794652</v>
      </c>
      <c r="DA124" s="130" t="s">
        <v>1652</v>
      </c>
    </row>
    <row r="125" spans="1:105" ht="12" customHeight="1" x14ac:dyDescent="0.25">
      <c r="A125" s="97" t="s">
        <v>132</v>
      </c>
      <c r="B125" s="98">
        <v>1102.9199621437399</v>
      </c>
      <c r="C125" s="98">
        <v>1181.991792839865</v>
      </c>
      <c r="D125" s="98">
        <v>1259.7903988622552</v>
      </c>
      <c r="E125" s="98">
        <v>1378.6073463331807</v>
      </c>
      <c r="F125" s="98">
        <v>1431.1746275326011</v>
      </c>
      <c r="G125" s="98">
        <v>1547.290879152805</v>
      </c>
      <c r="H125" s="98">
        <v>1676.3047783065217</v>
      </c>
      <c r="I125" s="98">
        <v>1884.4513124226919</v>
      </c>
      <c r="J125" s="98">
        <v>1947.3133602002495</v>
      </c>
      <c r="K125" s="98">
        <v>1962.2364769101491</v>
      </c>
      <c r="L125" s="98">
        <v>2071.0480688687953</v>
      </c>
      <c r="M125" s="98">
        <v>2193.3657988674522</v>
      </c>
      <c r="N125" s="98">
        <v>2169.7907595673068</v>
      </c>
      <c r="O125" s="98">
        <v>2241.6685135347961</v>
      </c>
      <c r="P125" s="98">
        <v>2494.2650001960524</v>
      </c>
      <c r="Q125" s="98">
        <v>2419.6073208521029</v>
      </c>
      <c r="R125" s="98">
        <v>2244.1897323959938</v>
      </c>
      <c r="S125" s="98">
        <v>2318.9385721410567</v>
      </c>
      <c r="T125" s="98">
        <v>2686.8074384622164</v>
      </c>
      <c r="U125" s="98">
        <v>2543.9499684393409</v>
      </c>
      <c r="V125" s="98">
        <v>2472.9635956102366</v>
      </c>
      <c r="W125" s="98">
        <v>2635.2740201040419</v>
      </c>
      <c r="X125" s="98">
        <v>2568.391569530625</v>
      </c>
      <c r="Y125" s="98">
        <v>2322.8113679548246</v>
      </c>
      <c r="DA125" s="63" t="s">
        <v>1653</v>
      </c>
    </row>
    <row r="126" spans="1:105" ht="12" customHeight="1" x14ac:dyDescent="0.25">
      <c r="A126" s="97" t="s">
        <v>131</v>
      </c>
      <c r="B126" s="98">
        <v>1.1799664011978908</v>
      </c>
      <c r="C126" s="98">
        <v>1.2975624777955579</v>
      </c>
      <c r="D126" s="98">
        <v>1.3836788418766182</v>
      </c>
      <c r="E126" s="98">
        <v>1.7651122171943781</v>
      </c>
      <c r="F126" s="98">
        <v>1.8811893646568847</v>
      </c>
      <c r="G126" s="98">
        <v>2.1394123520655417</v>
      </c>
      <c r="H126" s="98">
        <v>2.8949733907877766</v>
      </c>
      <c r="I126" s="98">
        <v>3.8126319813430323</v>
      </c>
      <c r="J126" s="98">
        <v>4.6561516704789394</v>
      </c>
      <c r="K126" s="98">
        <v>5.3880955254976381</v>
      </c>
      <c r="L126" s="98">
        <v>6.5944729294186164</v>
      </c>
      <c r="M126" s="98">
        <v>7.906935603752367</v>
      </c>
      <c r="N126" s="98">
        <v>8.108974109389365</v>
      </c>
      <c r="O126" s="98">
        <v>9.9074724484264305</v>
      </c>
      <c r="P126" s="98">
        <v>15.906374040158763</v>
      </c>
      <c r="Q126" s="98">
        <v>15.949691586695229</v>
      </c>
      <c r="R126" s="98">
        <v>13.473891255381826</v>
      </c>
      <c r="S126" s="98">
        <v>13.781562366364527</v>
      </c>
      <c r="T126" s="98">
        <v>20.982688527732385</v>
      </c>
      <c r="U126" s="98">
        <v>18.415588372227386</v>
      </c>
      <c r="V126" s="98">
        <v>17.868802987945674</v>
      </c>
      <c r="W126" s="98">
        <v>21.036595467473056</v>
      </c>
      <c r="X126" s="98">
        <v>25.130674738946919</v>
      </c>
      <c r="Y126" s="98">
        <v>23.027844910886785</v>
      </c>
      <c r="DA126" s="63" t="s">
        <v>1654</v>
      </c>
    </row>
    <row r="127" spans="1:105" ht="12" customHeight="1" x14ac:dyDescent="0.25">
      <c r="A127" s="100" t="s">
        <v>200</v>
      </c>
      <c r="B127" s="101">
        <v>0.54676219691480121</v>
      </c>
      <c r="C127" s="101">
        <v>0.60771175591877558</v>
      </c>
      <c r="D127" s="101">
        <v>0.65915123904366868</v>
      </c>
      <c r="E127" s="101">
        <v>0.82940486138731129</v>
      </c>
      <c r="F127" s="101">
        <v>0.90572231811027515</v>
      </c>
      <c r="G127" s="101">
        <v>1.0344852079906339</v>
      </c>
      <c r="H127" s="101">
        <v>1.3439560214860464</v>
      </c>
      <c r="I127" s="101">
        <v>1.9129630067069647</v>
      </c>
      <c r="J127" s="101">
        <v>2.1937692054502351</v>
      </c>
      <c r="K127" s="101">
        <v>2.5298621795575613</v>
      </c>
      <c r="L127" s="101">
        <v>2.9791704789991189</v>
      </c>
      <c r="M127" s="101">
        <v>3.5909866396081145</v>
      </c>
      <c r="N127" s="101">
        <v>3.4471443740527756</v>
      </c>
      <c r="O127" s="101">
        <v>4.2689382145265355</v>
      </c>
      <c r="P127" s="101">
        <v>6.9183111210306611</v>
      </c>
      <c r="Q127" s="101">
        <v>6.7485666929308845</v>
      </c>
      <c r="R127" s="101">
        <v>5.6418035508002564</v>
      </c>
      <c r="S127" s="101">
        <v>5.9255776428067373</v>
      </c>
      <c r="T127" s="101">
        <v>9.6121865168878884</v>
      </c>
      <c r="U127" s="101">
        <v>8.063777099822401</v>
      </c>
      <c r="V127" s="101">
        <v>7.3910941415220082</v>
      </c>
      <c r="W127" s="101">
        <v>9.4135748691675349</v>
      </c>
      <c r="X127" s="101">
        <v>9.6392217350157239</v>
      </c>
      <c r="Y127" s="101">
        <v>7.8544228519023749</v>
      </c>
      <c r="DA127" s="131" t="s">
        <v>1655</v>
      </c>
    </row>
    <row r="128" spans="1:105" ht="12" customHeight="1" x14ac:dyDescent="0.25">
      <c r="A128" s="103" t="s">
        <v>52</v>
      </c>
      <c r="B128" s="104">
        <v>0.63320420428308932</v>
      </c>
      <c r="C128" s="104">
        <v>0.68985072187678254</v>
      </c>
      <c r="D128" s="104">
        <v>0.7245276028329497</v>
      </c>
      <c r="E128" s="104">
        <v>0.93570735580706654</v>
      </c>
      <c r="F128" s="104">
        <v>0.97546704654660898</v>
      </c>
      <c r="G128" s="104">
        <v>1.1049271440749076</v>
      </c>
      <c r="H128" s="104">
        <v>1.5510173693017304</v>
      </c>
      <c r="I128" s="104">
        <v>1.8996689746360673</v>
      </c>
      <c r="J128" s="104">
        <v>2.4623824650287034</v>
      </c>
      <c r="K128" s="104">
        <v>2.8582333459400759</v>
      </c>
      <c r="L128" s="104">
        <v>3.6153024504194975</v>
      </c>
      <c r="M128" s="104">
        <v>4.3159489641442503</v>
      </c>
      <c r="N128" s="104">
        <v>4.6618297353365881</v>
      </c>
      <c r="O128" s="104">
        <v>5.6385342338998967</v>
      </c>
      <c r="P128" s="104">
        <v>8.9880629191281045</v>
      </c>
      <c r="Q128" s="104">
        <v>9.2011248937643462</v>
      </c>
      <c r="R128" s="104">
        <v>7.8320877045815696</v>
      </c>
      <c r="S128" s="104">
        <v>7.8559847235577864</v>
      </c>
      <c r="T128" s="104">
        <v>11.370502010844499</v>
      </c>
      <c r="U128" s="104">
        <v>10.351811272404991</v>
      </c>
      <c r="V128" s="104">
        <v>10.477708846423665</v>
      </c>
      <c r="W128" s="104">
        <v>11.623020598305517</v>
      </c>
      <c r="X128" s="104">
        <v>15.491453003931191</v>
      </c>
      <c r="Y128" s="104">
        <v>15.173422058984412</v>
      </c>
      <c r="DA128" s="132" t="s">
        <v>1656</v>
      </c>
    </row>
    <row r="129" spans="1:105" ht="12" customHeight="1" x14ac:dyDescent="0.25">
      <c r="A129" s="106" t="s">
        <v>124</v>
      </c>
      <c r="B129" s="101">
        <v>969.02325221522835</v>
      </c>
      <c r="C129" s="101">
        <v>939.52452383148193</v>
      </c>
      <c r="D129" s="101">
        <v>925.9586738072669</v>
      </c>
      <c r="E129" s="101">
        <v>906.42432865695105</v>
      </c>
      <c r="F129" s="101">
        <v>894.88108952887694</v>
      </c>
      <c r="G129" s="101">
        <v>919.70450795679767</v>
      </c>
      <c r="H129" s="101">
        <v>846.5656148224125</v>
      </c>
      <c r="I129" s="101">
        <v>836.91892207607214</v>
      </c>
      <c r="J129" s="101">
        <v>771.46846189012876</v>
      </c>
      <c r="K129" s="101">
        <v>773.40902630983692</v>
      </c>
      <c r="L129" s="101">
        <v>775.26474495320269</v>
      </c>
      <c r="M129" s="101">
        <v>780.26022338319615</v>
      </c>
      <c r="N129" s="101">
        <v>726.94949207705611</v>
      </c>
      <c r="O129" s="101">
        <v>708.75133277369173</v>
      </c>
      <c r="P129" s="101">
        <v>672.49181985049813</v>
      </c>
      <c r="Q129" s="101">
        <v>640.37000120550329</v>
      </c>
      <c r="R129" s="101">
        <v>631.26980082011005</v>
      </c>
      <c r="S129" s="101">
        <v>635.96855595863076</v>
      </c>
      <c r="T129" s="101">
        <v>627.80645122430315</v>
      </c>
      <c r="U129" s="101">
        <v>585.77372662771654</v>
      </c>
      <c r="V129" s="101">
        <v>561.25054705223874</v>
      </c>
      <c r="W129" s="101">
        <v>539.93030796664846</v>
      </c>
      <c r="X129" s="101">
        <v>526.22535095063802</v>
      </c>
      <c r="Y129" s="101">
        <v>454.7278212440695</v>
      </c>
      <c r="DA129" s="131" t="s">
        <v>1657</v>
      </c>
    </row>
    <row r="130" spans="1:105" ht="12" customHeight="1" x14ac:dyDescent="0.25">
      <c r="A130" s="107" t="s">
        <v>123</v>
      </c>
      <c r="B130" s="104">
        <v>3.6836787796288504</v>
      </c>
      <c r="C130" s="104">
        <v>3.4043360493642827</v>
      </c>
      <c r="D130" s="104">
        <v>3.0959764322310175</v>
      </c>
      <c r="E130" s="104">
        <v>3.3263800589291601</v>
      </c>
      <c r="F130" s="104">
        <v>3.2546380038566984</v>
      </c>
      <c r="G130" s="104">
        <v>2.8754881141917861</v>
      </c>
      <c r="H130" s="104">
        <v>2.9083096808902171</v>
      </c>
      <c r="I130" s="104">
        <v>2.7922221459470196</v>
      </c>
      <c r="J130" s="104">
        <v>3.1134175235979509</v>
      </c>
      <c r="K130" s="104">
        <v>3.2396368503148505</v>
      </c>
      <c r="L130" s="104">
        <v>3.8727546564468205</v>
      </c>
      <c r="M130" s="104">
        <v>3.9614288044354544</v>
      </c>
      <c r="N130" s="104">
        <v>4.3327070717308231</v>
      </c>
      <c r="O130" s="104">
        <v>4.7695595415339156</v>
      </c>
      <c r="P130" s="104">
        <v>4.8454494572170148</v>
      </c>
      <c r="Q130" s="104">
        <v>4.7246335330022191</v>
      </c>
      <c r="R130" s="104">
        <v>4.8461280519251941</v>
      </c>
      <c r="S130" s="104">
        <v>5.2476487895495989</v>
      </c>
      <c r="T130" s="104">
        <v>5.4881747610210603</v>
      </c>
      <c r="U130" s="104">
        <v>5.3926879997521393</v>
      </c>
      <c r="V130" s="104">
        <v>6.2552908036137902</v>
      </c>
      <c r="W130" s="104">
        <v>5.7884496584217766</v>
      </c>
      <c r="X130" s="104">
        <v>6.3810102296716433</v>
      </c>
      <c r="Y130" s="104">
        <v>5.1448507851300116</v>
      </c>
      <c r="DA130" s="132" t="s">
        <v>1658</v>
      </c>
    </row>
    <row r="131" spans="1:105" ht="12" customHeight="1" x14ac:dyDescent="0.25">
      <c r="A131" s="108" t="s">
        <v>50</v>
      </c>
      <c r="B131" s="98">
        <v>1.0247697939540537</v>
      </c>
      <c r="C131" s="98">
        <v>1.0376650732600294</v>
      </c>
      <c r="D131" s="98">
        <v>0.91945484253314824</v>
      </c>
      <c r="E131" s="98">
        <v>0.87107040694031146</v>
      </c>
      <c r="F131" s="98">
        <v>0.89502519244490442</v>
      </c>
      <c r="G131" s="98">
        <v>0.86264803428172876</v>
      </c>
      <c r="H131" s="98">
        <v>0.85106576754225638</v>
      </c>
      <c r="I131" s="98">
        <v>0.80284366228937798</v>
      </c>
      <c r="J131" s="98">
        <v>0.87265866271108616</v>
      </c>
      <c r="K131" s="98">
        <v>0.89740214156784848</v>
      </c>
      <c r="L131" s="98">
        <v>0.97515459080322364</v>
      </c>
      <c r="M131" s="98">
        <v>0.88956966426057604</v>
      </c>
      <c r="N131" s="98">
        <v>0.87482590878381483</v>
      </c>
      <c r="O131" s="98">
        <v>0.82133561065271576</v>
      </c>
      <c r="P131" s="98">
        <v>0.90707482255689842</v>
      </c>
      <c r="Q131" s="98">
        <v>0.72844878374800037</v>
      </c>
      <c r="R131" s="98">
        <v>0.82592007239585941</v>
      </c>
      <c r="S131" s="98">
        <v>0.90379746163183305</v>
      </c>
      <c r="T131" s="98">
        <v>0.92066527627322292</v>
      </c>
      <c r="U131" s="98">
        <v>0.93555824532627929</v>
      </c>
      <c r="V131" s="98">
        <v>1.1833834079361254</v>
      </c>
      <c r="W131" s="98">
        <v>1.2127321910902034</v>
      </c>
      <c r="X131" s="98">
        <v>1.3889365806282181</v>
      </c>
      <c r="Y131" s="98">
        <v>1.0731502528334274</v>
      </c>
      <c r="DA131" s="63" t="s">
        <v>1659</v>
      </c>
    </row>
    <row r="132" spans="1:105" ht="12" customHeight="1" x14ac:dyDescent="0.25">
      <c r="A132" s="108" t="s">
        <v>52</v>
      </c>
      <c r="B132" s="98">
        <v>2.6589089856747963</v>
      </c>
      <c r="C132" s="98">
        <v>2.3666709761042535</v>
      </c>
      <c r="D132" s="98">
        <v>2.1765215896978689</v>
      </c>
      <c r="E132" s="98">
        <v>2.4553096519888489</v>
      </c>
      <c r="F132" s="98">
        <v>2.359612811411794</v>
      </c>
      <c r="G132" s="98">
        <v>2.012840079910057</v>
      </c>
      <c r="H132" s="98">
        <v>2.057243913347961</v>
      </c>
      <c r="I132" s="98">
        <v>1.9893784836576414</v>
      </c>
      <c r="J132" s="98">
        <v>2.2407588608868645</v>
      </c>
      <c r="K132" s="98">
        <v>2.3422347087470023</v>
      </c>
      <c r="L132" s="98">
        <v>2.8976000656435974</v>
      </c>
      <c r="M132" s="98">
        <v>3.0718591401748787</v>
      </c>
      <c r="N132" s="98">
        <v>3.4578811629470088</v>
      </c>
      <c r="O132" s="98">
        <v>3.9482239308812006</v>
      </c>
      <c r="P132" s="98">
        <v>3.9383746346601161</v>
      </c>
      <c r="Q132" s="98">
        <v>3.9961847492542191</v>
      </c>
      <c r="R132" s="98">
        <v>4.0202079795293342</v>
      </c>
      <c r="S132" s="98">
        <v>4.3438513279177657</v>
      </c>
      <c r="T132" s="98">
        <v>4.5675094847478368</v>
      </c>
      <c r="U132" s="98">
        <v>4.4571297544258597</v>
      </c>
      <c r="V132" s="98">
        <v>5.0719073956776652</v>
      </c>
      <c r="W132" s="98">
        <v>4.5757174673315744</v>
      </c>
      <c r="X132" s="98">
        <v>4.9920736490434248</v>
      </c>
      <c r="Y132" s="98">
        <v>4.0717005322965836</v>
      </c>
      <c r="DA132" s="63" t="s">
        <v>1660</v>
      </c>
    </row>
    <row r="133" spans="1:105" ht="12" customHeight="1" x14ac:dyDescent="0.25">
      <c r="A133" s="106" t="s">
        <v>122</v>
      </c>
      <c r="B133" s="101">
        <v>1339.3024779904342</v>
      </c>
      <c r="C133" s="101">
        <v>1339.2418395544028</v>
      </c>
      <c r="D133" s="101">
        <v>1472.7273626091205</v>
      </c>
      <c r="E133" s="101">
        <v>1553.7839325554987</v>
      </c>
      <c r="F133" s="101">
        <v>1641.5183892666139</v>
      </c>
      <c r="G133" s="101">
        <v>1754.5785799135481</v>
      </c>
      <c r="H133" s="101">
        <v>2007.6329405291071</v>
      </c>
      <c r="I133" s="101">
        <v>2209.5449038018378</v>
      </c>
      <c r="J133" s="101">
        <v>2292.9834407410021</v>
      </c>
      <c r="K133" s="101">
        <v>2286.2015245186622</v>
      </c>
      <c r="L133" s="101">
        <v>2424.7526067063982</v>
      </c>
      <c r="M133" s="101">
        <v>2564.6297406461154</v>
      </c>
      <c r="N133" s="101">
        <v>2586.1495443783592</v>
      </c>
      <c r="O133" s="101">
        <v>2604.0757010306734</v>
      </c>
      <c r="P133" s="101">
        <v>2516.5797490226673</v>
      </c>
      <c r="Q133" s="101">
        <v>2534.3766386547409</v>
      </c>
      <c r="R133" s="101">
        <v>2470.9059717398763</v>
      </c>
      <c r="S133" s="101">
        <v>2485.4448820967136</v>
      </c>
      <c r="T133" s="101">
        <v>2409.2544702536961</v>
      </c>
      <c r="U133" s="101">
        <v>2328.2168848308202</v>
      </c>
      <c r="V133" s="101">
        <v>2297.4475680675728</v>
      </c>
      <c r="W133" s="101">
        <v>2124.1640717011478</v>
      </c>
      <c r="X133" s="101">
        <v>1756.480695175801</v>
      </c>
      <c r="Y133" s="101">
        <v>1656.116295916431</v>
      </c>
      <c r="DA133" s="131" t="s">
        <v>1661</v>
      </c>
    </row>
    <row r="134" spans="1:105" ht="12" customHeight="1" x14ac:dyDescent="0.25">
      <c r="A134" s="107" t="s">
        <v>121</v>
      </c>
      <c r="B134" s="104">
        <v>152.22902505652348</v>
      </c>
      <c r="C134" s="104">
        <v>160.95254411811524</v>
      </c>
      <c r="D134" s="104">
        <v>182.75009870954304</v>
      </c>
      <c r="E134" s="104">
        <v>218.74686628599113</v>
      </c>
      <c r="F134" s="104">
        <v>237.76705542980818</v>
      </c>
      <c r="G134" s="104">
        <v>279.62684061695535</v>
      </c>
      <c r="H134" s="104">
        <v>340.09508725253306</v>
      </c>
      <c r="I134" s="104">
        <v>455.0679248743125</v>
      </c>
      <c r="J134" s="104">
        <v>495.96982056058289</v>
      </c>
      <c r="K134" s="104">
        <v>577.78224341459691</v>
      </c>
      <c r="L134" s="104">
        <v>676.73280616087015</v>
      </c>
      <c r="M134" s="104">
        <v>766.05529663149298</v>
      </c>
      <c r="N134" s="104">
        <v>782.89550965401088</v>
      </c>
      <c r="O134" s="104">
        <v>783.00733726370527</v>
      </c>
      <c r="P134" s="104">
        <v>767.51636734084457</v>
      </c>
      <c r="Q134" s="104">
        <v>744.47615993606519</v>
      </c>
      <c r="R134" s="104">
        <v>749.94887017557915</v>
      </c>
      <c r="S134" s="104">
        <v>807.76435198678314</v>
      </c>
      <c r="T134" s="104">
        <v>852.35198721675818</v>
      </c>
      <c r="U134" s="104">
        <v>902.29184811355799</v>
      </c>
      <c r="V134" s="104">
        <v>913.29132630137042</v>
      </c>
      <c r="W134" s="104">
        <v>1038.4190921023358</v>
      </c>
      <c r="X134" s="104">
        <v>1026.0973005483329</v>
      </c>
      <c r="Y134" s="104">
        <v>974.34269296812329</v>
      </c>
      <c r="DA134" s="132" t="s">
        <v>1662</v>
      </c>
    </row>
    <row r="135" spans="1:105" ht="12" customHeight="1" x14ac:dyDescent="0.25">
      <c r="A135" s="108" t="s">
        <v>53</v>
      </c>
      <c r="B135" s="98">
        <v>61.140449090422919</v>
      </c>
      <c r="C135" s="98">
        <v>63.861641009452065</v>
      </c>
      <c r="D135" s="98">
        <v>75.181901057588462</v>
      </c>
      <c r="E135" s="98">
        <v>92.360656449127816</v>
      </c>
      <c r="F135" s="98">
        <v>104.73947474097324</v>
      </c>
      <c r="G135" s="98">
        <v>123.16779013886135</v>
      </c>
      <c r="H135" s="98">
        <v>144.14506083723273</v>
      </c>
      <c r="I135" s="98">
        <v>202.97172289625115</v>
      </c>
      <c r="J135" s="98">
        <v>202.25189614576016</v>
      </c>
      <c r="K135" s="98">
        <v>231.57201028508791</v>
      </c>
      <c r="L135" s="98">
        <v>270.44733129011752</v>
      </c>
      <c r="M135" s="98">
        <v>304.07904565816585</v>
      </c>
      <c r="N135" s="98">
        <v>294.43992444713751</v>
      </c>
      <c r="O135" s="98">
        <v>285.91145958435345</v>
      </c>
      <c r="P135" s="98">
        <v>259.95283215746684</v>
      </c>
      <c r="Q135" s="98">
        <v>230.36418699807143</v>
      </c>
      <c r="R135" s="98">
        <v>231.05282016182167</v>
      </c>
      <c r="S135" s="98">
        <v>266.02341411578851</v>
      </c>
      <c r="T135" s="98">
        <v>276.60115254576061</v>
      </c>
      <c r="U135" s="98">
        <v>292.8713463811473</v>
      </c>
      <c r="V135" s="98">
        <v>283.37096675933543</v>
      </c>
      <c r="W135" s="98">
        <v>359.94589953234623</v>
      </c>
      <c r="X135" s="98">
        <v>313.89803939395119</v>
      </c>
      <c r="Y135" s="98">
        <v>274.32445040506343</v>
      </c>
      <c r="DA135" s="63" t="s">
        <v>1663</v>
      </c>
    </row>
    <row r="136" spans="1:105" ht="12" customHeight="1" x14ac:dyDescent="0.25">
      <c r="A136" s="108" t="s">
        <v>52</v>
      </c>
      <c r="B136" s="98">
        <v>91.088575966100578</v>
      </c>
      <c r="C136" s="98">
        <v>97.09090310866317</v>
      </c>
      <c r="D136" s="98">
        <v>107.56819765195461</v>
      </c>
      <c r="E136" s="98">
        <v>126.38620983686336</v>
      </c>
      <c r="F136" s="98">
        <v>133.02758068883495</v>
      </c>
      <c r="G136" s="98">
        <v>156.4590504780941</v>
      </c>
      <c r="H136" s="98">
        <v>195.9500264153003</v>
      </c>
      <c r="I136" s="98">
        <v>252.09620197806129</v>
      </c>
      <c r="J136" s="98">
        <v>293.71792441482268</v>
      </c>
      <c r="K136" s="98">
        <v>346.21023312950899</v>
      </c>
      <c r="L136" s="98">
        <v>406.28547487075247</v>
      </c>
      <c r="M136" s="98">
        <v>461.97625097332713</v>
      </c>
      <c r="N136" s="98">
        <v>488.45558520687325</v>
      </c>
      <c r="O136" s="98">
        <v>497.09587767935193</v>
      </c>
      <c r="P136" s="98">
        <v>507.56353518337772</v>
      </c>
      <c r="Q136" s="98">
        <v>514.11197293799387</v>
      </c>
      <c r="R136" s="98">
        <v>518.8960500137573</v>
      </c>
      <c r="S136" s="98">
        <v>541.74093787099457</v>
      </c>
      <c r="T136" s="98">
        <v>575.75083467099762</v>
      </c>
      <c r="U136" s="98">
        <v>609.42050173241057</v>
      </c>
      <c r="V136" s="98">
        <v>629.9203595420347</v>
      </c>
      <c r="W136" s="98">
        <v>678.47319256998946</v>
      </c>
      <c r="X136" s="98">
        <v>712.19926115438182</v>
      </c>
      <c r="Y136" s="98">
        <v>700.01824256305986</v>
      </c>
      <c r="DA136" s="63" t="s">
        <v>1664</v>
      </c>
    </row>
    <row r="137" spans="1:105" ht="12" customHeight="1" x14ac:dyDescent="0.25">
      <c r="A137" s="121" t="s">
        <v>54</v>
      </c>
      <c r="B137" s="122">
        <v>1970.897833211003</v>
      </c>
      <c r="C137" s="122">
        <v>2026.5365059042779</v>
      </c>
      <c r="D137" s="122">
        <v>2139.1732507910669</v>
      </c>
      <c r="E137" s="122">
        <v>2244.1210917260937</v>
      </c>
      <c r="F137" s="122">
        <v>2258.5932090206588</v>
      </c>
      <c r="G137" s="122">
        <v>2476.8823688974376</v>
      </c>
      <c r="H137" s="122">
        <v>2568.1715054096799</v>
      </c>
      <c r="I137" s="122">
        <v>2765.6187701448207</v>
      </c>
      <c r="J137" s="122">
        <v>2700.6555361936948</v>
      </c>
      <c r="K137" s="122">
        <v>2744.0984716164153</v>
      </c>
      <c r="L137" s="122">
        <v>2799.2703377930347</v>
      </c>
      <c r="M137" s="122">
        <v>2757.3799452629451</v>
      </c>
      <c r="N137" s="122">
        <v>2754.3576975671158</v>
      </c>
      <c r="O137" s="122">
        <v>2785.4710262627891</v>
      </c>
      <c r="P137" s="122">
        <v>2721.2459439294826</v>
      </c>
      <c r="Q137" s="122">
        <v>2738.5396620761117</v>
      </c>
      <c r="R137" s="122">
        <v>2686.3699413512468</v>
      </c>
      <c r="S137" s="122">
        <v>2821.2499829356179</v>
      </c>
      <c r="T137" s="122">
        <v>2919.2252007026614</v>
      </c>
      <c r="U137" s="122">
        <v>2910.4736817046487</v>
      </c>
      <c r="V137" s="122">
        <v>2958.8079344516905</v>
      </c>
      <c r="W137" s="122">
        <v>2966.548085546468</v>
      </c>
      <c r="X137" s="122">
        <v>2871.8299563034006</v>
      </c>
      <c r="Y137" s="122">
        <v>2749.0605107308661</v>
      </c>
      <c r="DA137" s="130" t="s">
        <v>1665</v>
      </c>
    </row>
    <row r="138" spans="1:105" ht="12" customHeight="1" x14ac:dyDescent="0.25">
      <c r="A138" s="97" t="s">
        <v>203</v>
      </c>
      <c r="B138" s="98">
        <v>439.17648458462548</v>
      </c>
      <c r="C138" s="98">
        <v>450.23176025239206</v>
      </c>
      <c r="D138" s="98">
        <v>459.51411592162276</v>
      </c>
      <c r="E138" s="98">
        <v>464.38285452786636</v>
      </c>
      <c r="F138" s="98">
        <v>444.99815632137955</v>
      </c>
      <c r="G138" s="98">
        <v>470.39579030794101</v>
      </c>
      <c r="H138" s="98">
        <v>466.06742613429657</v>
      </c>
      <c r="I138" s="98">
        <v>490.51239314093988</v>
      </c>
      <c r="J138" s="98">
        <v>525.09914908982341</v>
      </c>
      <c r="K138" s="98">
        <v>540.99448198245898</v>
      </c>
      <c r="L138" s="98">
        <v>462.83894003909927</v>
      </c>
      <c r="M138" s="98">
        <v>456.63922682838967</v>
      </c>
      <c r="N138" s="98">
        <v>472.59143449156898</v>
      </c>
      <c r="O138" s="98">
        <v>479.59107799824142</v>
      </c>
      <c r="P138" s="98">
        <v>489.34140507301134</v>
      </c>
      <c r="Q138" s="98">
        <v>488.26528019288781</v>
      </c>
      <c r="R138" s="98">
        <v>481.64273285587421</v>
      </c>
      <c r="S138" s="98">
        <v>487.41397254480501</v>
      </c>
      <c r="T138" s="98">
        <v>545.9677712015407</v>
      </c>
      <c r="U138" s="98">
        <v>536.43427103979934</v>
      </c>
      <c r="V138" s="98">
        <v>539.58781445599516</v>
      </c>
      <c r="W138" s="98">
        <v>546.85687100643247</v>
      </c>
      <c r="X138" s="98">
        <v>478.76788714674763</v>
      </c>
      <c r="Y138" s="98">
        <v>461.28126266171512</v>
      </c>
      <c r="DA138" s="63" t="s">
        <v>1666</v>
      </c>
    </row>
    <row r="139" spans="1:105" ht="12" customHeight="1" x14ac:dyDescent="0.25">
      <c r="A139" s="97" t="s">
        <v>50</v>
      </c>
      <c r="B139" s="98">
        <v>665.44084600782401</v>
      </c>
      <c r="C139" s="98">
        <v>656.03768032259075</v>
      </c>
      <c r="D139" s="98">
        <v>691.31582630572609</v>
      </c>
      <c r="E139" s="98">
        <v>768.31249055011835</v>
      </c>
      <c r="F139" s="98">
        <v>747.63288930767953</v>
      </c>
      <c r="G139" s="98">
        <v>852.85689874650939</v>
      </c>
      <c r="H139" s="98">
        <v>764.23041964239007</v>
      </c>
      <c r="I139" s="98">
        <v>848.50155424818308</v>
      </c>
      <c r="J139" s="98">
        <v>740.31759813579049</v>
      </c>
      <c r="K139" s="98">
        <v>795.36896954978033</v>
      </c>
      <c r="L139" s="98">
        <v>771.56043158662635</v>
      </c>
      <c r="M139" s="98">
        <v>778.74929438202003</v>
      </c>
      <c r="N139" s="98">
        <v>730.62249491295347</v>
      </c>
      <c r="O139" s="98">
        <v>738.29684890412705</v>
      </c>
      <c r="P139" s="98">
        <v>749.89709688296421</v>
      </c>
      <c r="Q139" s="98">
        <v>751.28568123646721</v>
      </c>
      <c r="R139" s="98">
        <v>724.98383407954725</v>
      </c>
      <c r="S139" s="98">
        <v>773.79368992687159</v>
      </c>
      <c r="T139" s="98">
        <v>799.80012314901444</v>
      </c>
      <c r="U139" s="98">
        <v>801.78022543655197</v>
      </c>
      <c r="V139" s="98">
        <v>791.93671787932578</v>
      </c>
      <c r="W139" s="98">
        <v>759.85435285746814</v>
      </c>
      <c r="X139" s="98">
        <v>730.03110406457392</v>
      </c>
      <c r="Y139" s="98">
        <v>681.7194764319155</v>
      </c>
      <c r="DA139" s="63" t="s">
        <v>1667</v>
      </c>
    </row>
    <row r="140" spans="1:105" ht="12" customHeight="1" x14ac:dyDescent="0.25">
      <c r="A140" s="109" t="s">
        <v>120</v>
      </c>
      <c r="B140" s="33">
        <v>866.28050261855401</v>
      </c>
      <c r="C140" s="33">
        <v>920.26706532929541</v>
      </c>
      <c r="D140" s="33">
        <v>988.3433085637181</v>
      </c>
      <c r="E140" s="33">
        <v>1011.4257466481096</v>
      </c>
      <c r="F140" s="33">
        <v>1065.9621633915997</v>
      </c>
      <c r="G140" s="33">
        <v>1153.6296798429871</v>
      </c>
      <c r="H140" s="33">
        <v>1337.8736596329936</v>
      </c>
      <c r="I140" s="33">
        <v>1426.604822755698</v>
      </c>
      <c r="J140" s="33">
        <v>1435.2387889680808</v>
      </c>
      <c r="K140" s="33">
        <v>1407.735020084177</v>
      </c>
      <c r="L140" s="33">
        <v>1564.8709661673083</v>
      </c>
      <c r="M140" s="33">
        <v>1521.9914240525356</v>
      </c>
      <c r="N140" s="33">
        <v>1551.1437681625939</v>
      </c>
      <c r="O140" s="33">
        <v>1567.5830993604206</v>
      </c>
      <c r="P140" s="33">
        <v>1482.0074419735074</v>
      </c>
      <c r="Q140" s="33">
        <v>1498.9887006467559</v>
      </c>
      <c r="R140" s="33">
        <v>1479.743374415825</v>
      </c>
      <c r="S140" s="33">
        <v>1560.0423204639412</v>
      </c>
      <c r="T140" s="33">
        <v>1573.4573063521059</v>
      </c>
      <c r="U140" s="33">
        <v>1572.2591852282969</v>
      </c>
      <c r="V140" s="33">
        <v>1627.2834021163699</v>
      </c>
      <c r="W140" s="33">
        <v>1659.8368616825669</v>
      </c>
      <c r="X140" s="33">
        <v>1663.0309650920794</v>
      </c>
      <c r="Y140" s="33">
        <v>1606.0597716372356</v>
      </c>
      <c r="DA140" s="60" t="s">
        <v>1668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16221.03638961033</v>
      </c>
      <c r="C142" s="117">
        <f t="shared" si="25"/>
        <v>16740.067231641864</v>
      </c>
      <c r="D142" s="117">
        <f t="shared" si="25"/>
        <v>17387.576169861561</v>
      </c>
      <c r="E142" s="117">
        <f t="shared" si="25"/>
        <v>19702.383633161844</v>
      </c>
      <c r="F142" s="117">
        <f t="shared" si="25"/>
        <v>19625.566671933229</v>
      </c>
      <c r="G142" s="117">
        <f t="shared" si="25"/>
        <v>21649.005600639764</v>
      </c>
      <c r="H142" s="117">
        <f t="shared" si="25"/>
        <v>23352.390524724524</v>
      </c>
      <c r="I142" s="117">
        <f t="shared" si="25"/>
        <v>25803.651766322211</v>
      </c>
      <c r="J142" s="117">
        <f t="shared" si="25"/>
        <v>28445.000892486147</v>
      </c>
      <c r="K142" s="117">
        <f t="shared" si="25"/>
        <v>29213.02078512896</v>
      </c>
      <c r="L142" s="117">
        <f t="shared" si="25"/>
        <v>32253.413519228343</v>
      </c>
      <c r="M142" s="117">
        <f t="shared" si="25"/>
        <v>30316.929946459881</v>
      </c>
      <c r="N142" s="117">
        <f t="shared" si="25"/>
        <v>34653.626422369547</v>
      </c>
      <c r="O142" s="117">
        <f t="shared" si="25"/>
        <v>35562.015598770347</v>
      </c>
      <c r="P142" s="117">
        <f t="shared" si="25"/>
        <v>31755.084630206544</v>
      </c>
      <c r="Q142" s="117">
        <f t="shared" si="25"/>
        <v>33353.741904061797</v>
      </c>
      <c r="R142" s="117">
        <f t="shared" ref="R142:V142" si="26">R143+R146+R148+R161</f>
        <v>33164.02180835812</v>
      </c>
      <c r="S142" s="117">
        <f t="shared" si="26"/>
        <v>34124.805853949649</v>
      </c>
      <c r="T142" s="117">
        <f t="shared" si="26"/>
        <v>35943.11002073867</v>
      </c>
      <c r="U142" s="117">
        <f t="shared" si="26"/>
        <v>36273.381074816309</v>
      </c>
      <c r="V142" s="117">
        <f t="shared" si="26"/>
        <v>35458.867714280903</v>
      </c>
      <c r="W142" s="117">
        <f t="shared" ref="W142:Y142" si="27">W143+W146+W148+W161</f>
        <v>39091.260789243301</v>
      </c>
      <c r="X142" s="117">
        <f t="shared" si="27"/>
        <v>37725.92674220186</v>
      </c>
      <c r="Y142" s="117">
        <f t="shared" si="27"/>
        <v>35789.414450030563</v>
      </c>
      <c r="DA142" s="129" t="s">
        <v>1814</v>
      </c>
    </row>
    <row r="143" spans="1:105" ht="12" customHeight="1" x14ac:dyDescent="0.25">
      <c r="A143" s="121" t="s">
        <v>57</v>
      </c>
      <c r="B143" s="122">
        <f t="shared" ref="B143:Q143" si="28">SUM(B144:B145)</f>
        <v>12767.355790195921</v>
      </c>
      <c r="C143" s="122">
        <f t="shared" si="28"/>
        <v>13179.115538368231</v>
      </c>
      <c r="D143" s="122">
        <f t="shared" si="28"/>
        <v>13582.64137649527</v>
      </c>
      <c r="E143" s="122">
        <f t="shared" si="28"/>
        <v>15495.431388682984</v>
      </c>
      <c r="F143" s="122">
        <f t="shared" si="28"/>
        <v>15383.031091131912</v>
      </c>
      <c r="G143" s="122">
        <f t="shared" si="28"/>
        <v>16996.587073147268</v>
      </c>
      <c r="H143" s="122">
        <f t="shared" si="28"/>
        <v>18179.867695171699</v>
      </c>
      <c r="I143" s="122">
        <f t="shared" si="28"/>
        <v>20060.088883733421</v>
      </c>
      <c r="J143" s="122">
        <f t="shared" si="28"/>
        <v>22515.398393768261</v>
      </c>
      <c r="K143" s="122">
        <f t="shared" si="28"/>
        <v>23105.821527144697</v>
      </c>
      <c r="L143" s="122">
        <f t="shared" si="28"/>
        <v>25717.647199830852</v>
      </c>
      <c r="M143" s="122">
        <f t="shared" si="28"/>
        <v>23442.554069083639</v>
      </c>
      <c r="N143" s="122">
        <f t="shared" si="28"/>
        <v>27482.659467167905</v>
      </c>
      <c r="O143" s="122">
        <f t="shared" si="28"/>
        <v>28433.990226349855</v>
      </c>
      <c r="P143" s="122">
        <f t="shared" si="28"/>
        <v>24661.425332166218</v>
      </c>
      <c r="Q143" s="122">
        <f t="shared" si="28"/>
        <v>26003.717125520285</v>
      </c>
      <c r="R143" s="122">
        <f t="shared" ref="R143:V143" si="29">SUM(R144:R145)</f>
        <v>26030.608087629382</v>
      </c>
      <c r="S143" s="122">
        <f t="shared" si="29"/>
        <v>26556.696012367942</v>
      </c>
      <c r="T143" s="122">
        <f t="shared" si="29"/>
        <v>28063.199201851672</v>
      </c>
      <c r="U143" s="122">
        <f t="shared" si="29"/>
        <v>28338.540114135038</v>
      </c>
      <c r="V143" s="122">
        <f t="shared" si="29"/>
        <v>27540.730054147392</v>
      </c>
      <c r="W143" s="122">
        <f t="shared" ref="W143:Y143" si="30">SUM(W144:W145)</f>
        <v>30942.57992033198</v>
      </c>
      <c r="X143" s="122">
        <f t="shared" si="30"/>
        <v>29801.273635205114</v>
      </c>
      <c r="Y143" s="122">
        <f t="shared" si="30"/>
        <v>28245.582209029199</v>
      </c>
      <c r="DA143" s="130" t="s">
        <v>1815</v>
      </c>
    </row>
    <row r="144" spans="1:105" ht="12" customHeight="1" x14ac:dyDescent="0.25">
      <c r="A144" s="97" t="s">
        <v>200</v>
      </c>
      <c r="B144" s="98">
        <v>12653.935347945686</v>
      </c>
      <c r="C144" s="98">
        <v>13061.656895709912</v>
      </c>
      <c r="D144" s="98">
        <v>13463.667977081164</v>
      </c>
      <c r="E144" s="98">
        <v>15365.59287364368</v>
      </c>
      <c r="F144" s="98">
        <v>15256.006364708486</v>
      </c>
      <c r="G144" s="98">
        <v>16858.256206549868</v>
      </c>
      <c r="H144" s="98">
        <v>18033.937240072024</v>
      </c>
      <c r="I144" s="98">
        <v>19901.492108511069</v>
      </c>
      <c r="J144" s="98">
        <v>22341.598735205465</v>
      </c>
      <c r="K144" s="98">
        <v>22930.733393794319</v>
      </c>
      <c r="L144" s="98">
        <v>25522.532839831976</v>
      </c>
      <c r="M144" s="98">
        <v>23268.198701047233</v>
      </c>
      <c r="N144" s="98">
        <v>27280.885644261376</v>
      </c>
      <c r="O144" s="98">
        <v>28222.854002291908</v>
      </c>
      <c r="P144" s="98">
        <v>24481.045263440497</v>
      </c>
      <c r="Q144" s="98">
        <v>25816.956293154049</v>
      </c>
      <c r="R144" s="98">
        <v>25844.376036486763</v>
      </c>
      <c r="S144" s="98">
        <v>26368.252833103445</v>
      </c>
      <c r="T144" s="98">
        <v>27866.029131426516</v>
      </c>
      <c r="U144" s="98">
        <v>28140.469169954762</v>
      </c>
      <c r="V144" s="98">
        <v>27349.136671776148</v>
      </c>
      <c r="W144" s="98">
        <v>30717.067895354063</v>
      </c>
      <c r="X144" s="98">
        <v>29584.996129486553</v>
      </c>
      <c r="Y144" s="98">
        <v>28043.8159317754</v>
      </c>
      <c r="DA144" s="63" t="s">
        <v>1816</v>
      </c>
    </row>
    <row r="145" spans="1:105" ht="12" customHeight="1" x14ac:dyDescent="0.25">
      <c r="A145" s="97" t="s">
        <v>53</v>
      </c>
      <c r="B145" s="98">
        <v>113.42044225023503</v>
      </c>
      <c r="C145" s="98">
        <v>117.45864265831848</v>
      </c>
      <c r="D145" s="98">
        <v>118.97339941410689</v>
      </c>
      <c r="E145" s="98">
        <v>129.83851503930444</v>
      </c>
      <c r="F145" s="98">
        <v>127.02472642342512</v>
      </c>
      <c r="G145" s="98">
        <v>138.33086659739854</v>
      </c>
      <c r="H145" s="98">
        <v>145.93045509967317</v>
      </c>
      <c r="I145" s="98">
        <v>158.59677522235123</v>
      </c>
      <c r="J145" s="98">
        <v>173.79965856279404</v>
      </c>
      <c r="K145" s="98">
        <v>175.08813335037792</v>
      </c>
      <c r="L145" s="98">
        <v>195.1143599988751</v>
      </c>
      <c r="M145" s="98">
        <v>174.35536803640571</v>
      </c>
      <c r="N145" s="98">
        <v>201.77382290652994</v>
      </c>
      <c r="O145" s="98">
        <v>211.13622405794908</v>
      </c>
      <c r="P145" s="98">
        <v>180.38006872572129</v>
      </c>
      <c r="Q145" s="98">
        <v>186.76083236623404</v>
      </c>
      <c r="R145" s="98">
        <v>186.23205114261989</v>
      </c>
      <c r="S145" s="98">
        <v>188.44317926449736</v>
      </c>
      <c r="T145" s="98">
        <v>197.17007042515721</v>
      </c>
      <c r="U145" s="98">
        <v>198.07094418027469</v>
      </c>
      <c r="V145" s="98">
        <v>191.59338237124291</v>
      </c>
      <c r="W145" s="98">
        <v>225.51202497791721</v>
      </c>
      <c r="X145" s="98">
        <v>216.2775057185616</v>
      </c>
      <c r="Y145" s="98">
        <v>201.76627725379976</v>
      </c>
      <c r="DA145" s="63" t="s">
        <v>1817</v>
      </c>
    </row>
    <row r="146" spans="1:105" ht="12" customHeight="1" x14ac:dyDescent="0.25">
      <c r="A146" s="121" t="s">
        <v>92</v>
      </c>
      <c r="B146" s="122">
        <f t="shared" ref="B146:Y146" si="31">B147</f>
        <v>83.428117445662778</v>
      </c>
      <c r="C146" s="122">
        <f t="shared" si="31"/>
        <v>106.22575724902042</v>
      </c>
      <c r="D146" s="122">
        <f t="shared" si="31"/>
        <v>102.15966917058992</v>
      </c>
      <c r="E146" s="122">
        <f t="shared" si="31"/>
        <v>269.86628695114888</v>
      </c>
      <c r="F146" s="122">
        <f t="shared" si="31"/>
        <v>147.95960661350588</v>
      </c>
      <c r="G146" s="122">
        <f t="shared" si="31"/>
        <v>196.2219353084752</v>
      </c>
      <c r="H146" s="122">
        <f t="shared" si="31"/>
        <v>318.94965844993914</v>
      </c>
      <c r="I146" s="122">
        <f t="shared" si="31"/>
        <v>359.62204299581782</v>
      </c>
      <c r="J146" s="122">
        <f t="shared" si="31"/>
        <v>439.83108697396568</v>
      </c>
      <c r="K146" s="122">
        <f t="shared" si="31"/>
        <v>486.45890479711585</v>
      </c>
      <c r="L146" s="122">
        <f t="shared" si="31"/>
        <v>541.94796020316676</v>
      </c>
      <c r="M146" s="122">
        <f t="shared" si="31"/>
        <v>597.82630422759939</v>
      </c>
      <c r="N146" s="122">
        <f t="shared" si="31"/>
        <v>849.19472921836575</v>
      </c>
      <c r="O146" s="122">
        <f t="shared" si="31"/>
        <v>665.68867947663068</v>
      </c>
      <c r="P146" s="122">
        <f t="shared" si="31"/>
        <v>554.44753508991187</v>
      </c>
      <c r="Q146" s="122">
        <f t="shared" si="31"/>
        <v>831.02657555664211</v>
      </c>
      <c r="R146" s="122">
        <f t="shared" si="31"/>
        <v>780.69806887364712</v>
      </c>
      <c r="S146" s="122">
        <f t="shared" si="31"/>
        <v>919.87901737566187</v>
      </c>
      <c r="T146" s="122">
        <f t="shared" si="31"/>
        <v>803.96786433581519</v>
      </c>
      <c r="U146" s="122">
        <f t="shared" si="31"/>
        <v>925.68752590062263</v>
      </c>
      <c r="V146" s="122">
        <f t="shared" si="31"/>
        <v>852.26394125596323</v>
      </c>
      <c r="W146" s="122">
        <f t="shared" si="31"/>
        <v>884.47556809011678</v>
      </c>
      <c r="X146" s="122">
        <f t="shared" si="31"/>
        <v>966.5569632510277</v>
      </c>
      <c r="Y146" s="122">
        <f t="shared" si="31"/>
        <v>994.7605287126737</v>
      </c>
      <c r="DA146" s="130" t="s">
        <v>1818</v>
      </c>
    </row>
    <row r="147" spans="1:105" ht="12" customHeight="1" x14ac:dyDescent="0.25">
      <c r="A147" s="97" t="s">
        <v>53</v>
      </c>
      <c r="B147" s="98">
        <v>83.428117445662778</v>
      </c>
      <c r="C147" s="98">
        <v>106.22575724902042</v>
      </c>
      <c r="D147" s="98">
        <v>102.15966917058992</v>
      </c>
      <c r="E147" s="98">
        <v>269.86628695114888</v>
      </c>
      <c r="F147" s="98">
        <v>147.95960661350588</v>
      </c>
      <c r="G147" s="98">
        <v>196.2219353084752</v>
      </c>
      <c r="H147" s="98">
        <v>318.94965844993914</v>
      </c>
      <c r="I147" s="98">
        <v>359.62204299581782</v>
      </c>
      <c r="J147" s="98">
        <v>439.83108697396568</v>
      </c>
      <c r="K147" s="98">
        <v>486.45890479711585</v>
      </c>
      <c r="L147" s="98">
        <v>541.94796020316676</v>
      </c>
      <c r="M147" s="98">
        <v>597.82630422759939</v>
      </c>
      <c r="N147" s="98">
        <v>849.19472921836575</v>
      </c>
      <c r="O147" s="98">
        <v>665.68867947663068</v>
      </c>
      <c r="P147" s="98">
        <v>554.44753508991187</v>
      </c>
      <c r="Q147" s="98">
        <v>831.02657555664211</v>
      </c>
      <c r="R147" s="98">
        <v>780.69806887364712</v>
      </c>
      <c r="S147" s="98">
        <v>919.87901737566187</v>
      </c>
      <c r="T147" s="98">
        <v>803.96786433581519</v>
      </c>
      <c r="U147" s="98">
        <v>925.68752590062263</v>
      </c>
      <c r="V147" s="98">
        <v>852.26394125596323</v>
      </c>
      <c r="W147" s="98">
        <v>884.47556809011678</v>
      </c>
      <c r="X147" s="98">
        <v>966.5569632510277</v>
      </c>
      <c r="Y147" s="98">
        <v>994.7605287126737</v>
      </c>
      <c r="DA147" s="63" t="s">
        <v>1819</v>
      </c>
    </row>
    <row r="148" spans="1:105" ht="12" customHeight="1" x14ac:dyDescent="0.25">
      <c r="A148" s="121" t="s">
        <v>55</v>
      </c>
      <c r="B148" s="122">
        <v>2093.0728202168366</v>
      </c>
      <c r="C148" s="122">
        <v>2133.4752100717874</v>
      </c>
      <c r="D148" s="122">
        <v>2299.261056184369</v>
      </c>
      <c r="E148" s="122">
        <v>2464.0550452383368</v>
      </c>
      <c r="F148" s="122">
        <v>2597.5599177008116</v>
      </c>
      <c r="G148" s="122">
        <v>2812.162445296975</v>
      </c>
      <c r="H148" s="122">
        <v>3115.1333408049331</v>
      </c>
      <c r="I148" s="122">
        <v>3509.8099109585892</v>
      </c>
      <c r="J148" s="122">
        <v>3649.1593343642726</v>
      </c>
      <c r="K148" s="122">
        <v>3758.1139630648181</v>
      </c>
      <c r="L148" s="122">
        <v>4064.6634589768701</v>
      </c>
      <c r="M148" s="122">
        <v>4375.8784550915025</v>
      </c>
      <c r="N148" s="122">
        <v>4413.4020519326286</v>
      </c>
      <c r="O148" s="122">
        <v>4526.246904278988</v>
      </c>
      <c r="P148" s="122">
        <v>4653.1255930884072</v>
      </c>
      <c r="Q148" s="122">
        <v>4613.7320988008769</v>
      </c>
      <c r="R148" s="122">
        <v>4474.3264655129615</v>
      </c>
      <c r="S148" s="122">
        <v>4658.9729942799222</v>
      </c>
      <c r="T148" s="122">
        <v>5008.1102757195067</v>
      </c>
      <c r="U148" s="122">
        <v>4923.9249068456065</v>
      </c>
      <c r="V148" s="122">
        <v>4915.3984613743232</v>
      </c>
      <c r="W148" s="122">
        <v>5078.1563382232025</v>
      </c>
      <c r="X148" s="122">
        <v>4805.0004025234894</v>
      </c>
      <c r="Y148" s="122">
        <v>4466.414933003959</v>
      </c>
      <c r="DA148" s="130" t="s">
        <v>1820</v>
      </c>
    </row>
    <row r="149" spans="1:105" ht="12" customHeight="1" x14ac:dyDescent="0.25">
      <c r="A149" s="97" t="s">
        <v>132</v>
      </c>
      <c r="B149" s="98">
        <v>519.7554714173707</v>
      </c>
      <c r="C149" s="98">
        <v>565.23649568719009</v>
      </c>
      <c r="D149" s="98">
        <v>623.87845518033396</v>
      </c>
      <c r="E149" s="98">
        <v>706.15605338601961</v>
      </c>
      <c r="F149" s="98">
        <v>757.65457408104612</v>
      </c>
      <c r="G149" s="98">
        <v>843.1687649637413</v>
      </c>
      <c r="H149" s="98">
        <v>951.24808668398691</v>
      </c>
      <c r="I149" s="98">
        <v>1109.289271639399</v>
      </c>
      <c r="J149" s="98">
        <v>1189.6849984888504</v>
      </c>
      <c r="K149" s="98">
        <v>1231.0327736847848</v>
      </c>
      <c r="L149" s="98">
        <v>1344.7574030674389</v>
      </c>
      <c r="M149" s="98">
        <v>1469.3332883337389</v>
      </c>
      <c r="N149" s="98">
        <v>1491.4026844541945</v>
      </c>
      <c r="O149" s="98">
        <v>1584.1954422951526</v>
      </c>
      <c r="P149" s="98">
        <v>1786.9233808710387</v>
      </c>
      <c r="Q149" s="98">
        <v>1746.1109721854821</v>
      </c>
      <c r="R149" s="98">
        <v>1624.4328449531854</v>
      </c>
      <c r="S149" s="98">
        <v>1703.4381242278548</v>
      </c>
      <c r="T149" s="98">
        <v>2015.3656730730775</v>
      </c>
      <c r="U149" s="98">
        <v>1928.845162304355</v>
      </c>
      <c r="V149" s="98">
        <v>1906.2040629400374</v>
      </c>
      <c r="W149" s="98">
        <v>2066.3542173888386</v>
      </c>
      <c r="X149" s="98">
        <v>2052.8271201457287</v>
      </c>
      <c r="Y149" s="98">
        <v>1881.2172267626136</v>
      </c>
      <c r="DA149" s="63" t="s">
        <v>1821</v>
      </c>
    </row>
    <row r="150" spans="1:105" ht="12" customHeight="1" x14ac:dyDescent="0.25">
      <c r="A150" s="97" t="s">
        <v>131</v>
      </c>
      <c r="B150" s="98">
        <v>0.90382864509185901</v>
      </c>
      <c r="C150" s="98">
        <v>1.0025817985788916</v>
      </c>
      <c r="D150" s="98">
        <v>1.0785224326418739</v>
      </c>
      <c r="E150" s="98">
        <v>1.4185243801567355</v>
      </c>
      <c r="F150" s="98">
        <v>1.5185200499439315</v>
      </c>
      <c r="G150" s="98">
        <v>1.7497959508350505</v>
      </c>
      <c r="H150" s="98">
        <v>2.4350158046034878</v>
      </c>
      <c r="I150" s="98">
        <v>3.2127539898993049</v>
      </c>
      <c r="J150" s="98">
        <v>4.0073279508908923</v>
      </c>
      <c r="K150" s="98">
        <v>4.6701819136481229</v>
      </c>
      <c r="L150" s="98">
        <v>5.7984094459698756</v>
      </c>
      <c r="M150" s="98">
        <v>6.9875804351588355</v>
      </c>
      <c r="N150" s="98">
        <v>7.2501570419496835</v>
      </c>
      <c r="O150" s="98">
        <v>8.9114409862716766</v>
      </c>
      <c r="P150" s="98">
        <v>14.41773178643539</v>
      </c>
      <c r="Q150" s="98">
        <v>14.512556673686472</v>
      </c>
      <c r="R150" s="98">
        <v>12.262649023788189</v>
      </c>
      <c r="S150" s="98">
        <v>12.533267541343614</v>
      </c>
      <c r="T150" s="98">
        <v>19.065562501137389</v>
      </c>
      <c r="U150" s="98">
        <v>16.824665278600673</v>
      </c>
      <c r="V150" s="98">
        <v>16.462979231776369</v>
      </c>
      <c r="W150" s="98">
        <v>19.374470437902421</v>
      </c>
      <c r="X150" s="98">
        <v>23.553877954569177</v>
      </c>
      <c r="Y150" s="98">
        <v>21.80164280332361</v>
      </c>
      <c r="DA150" s="63" t="s">
        <v>1822</v>
      </c>
    </row>
    <row r="151" spans="1:105" ht="12" customHeight="1" x14ac:dyDescent="0.25">
      <c r="A151" s="100" t="s">
        <v>200</v>
      </c>
      <c r="B151" s="101">
        <v>0.27062444080876946</v>
      </c>
      <c r="C151" s="101">
        <v>0.31273107670210915</v>
      </c>
      <c r="D151" s="101">
        <v>0.35399482980892416</v>
      </c>
      <c r="E151" s="101">
        <v>0.48281702434966889</v>
      </c>
      <c r="F151" s="101">
        <v>0.54305300339732243</v>
      </c>
      <c r="G151" s="101">
        <v>0.64486880676014258</v>
      </c>
      <c r="H151" s="101">
        <v>0.88399843530175715</v>
      </c>
      <c r="I151" s="101">
        <v>1.3130850152632376</v>
      </c>
      <c r="J151" s="101">
        <v>1.5449454858621892</v>
      </c>
      <c r="K151" s="101">
        <v>1.8119485677080456</v>
      </c>
      <c r="L151" s="101">
        <v>2.1831069955503795</v>
      </c>
      <c r="M151" s="101">
        <v>2.6716314710145825</v>
      </c>
      <c r="N151" s="101">
        <v>2.5883273066130945</v>
      </c>
      <c r="O151" s="101">
        <v>3.2729067523717807</v>
      </c>
      <c r="P151" s="101">
        <v>5.429668867307285</v>
      </c>
      <c r="Q151" s="101">
        <v>5.3114317799221249</v>
      </c>
      <c r="R151" s="101">
        <v>4.430561319206622</v>
      </c>
      <c r="S151" s="101">
        <v>4.6772828177858266</v>
      </c>
      <c r="T151" s="101">
        <v>7.6950604902928896</v>
      </c>
      <c r="U151" s="101">
        <v>6.4728540061956785</v>
      </c>
      <c r="V151" s="101">
        <v>5.9852703853526981</v>
      </c>
      <c r="W151" s="101">
        <v>7.7514498395968943</v>
      </c>
      <c r="X151" s="101">
        <v>8.0624249506379897</v>
      </c>
      <c r="Y151" s="101">
        <v>6.6282207443392007</v>
      </c>
      <c r="DA151" s="131" t="s">
        <v>1823</v>
      </c>
    </row>
    <row r="152" spans="1:105" ht="12" customHeight="1" x14ac:dyDescent="0.25">
      <c r="A152" s="103" t="s">
        <v>52</v>
      </c>
      <c r="B152" s="104">
        <v>0.63320420428308932</v>
      </c>
      <c r="C152" s="104">
        <v>0.68985072187678254</v>
      </c>
      <c r="D152" s="104">
        <v>0.7245276028329497</v>
      </c>
      <c r="E152" s="104">
        <v>0.93570735580706654</v>
      </c>
      <c r="F152" s="104">
        <v>0.97546704654660898</v>
      </c>
      <c r="G152" s="104">
        <v>1.1049271440749076</v>
      </c>
      <c r="H152" s="104">
        <v>1.5510173693017304</v>
      </c>
      <c r="I152" s="104">
        <v>1.8996689746360673</v>
      </c>
      <c r="J152" s="104">
        <v>2.4623824650287034</v>
      </c>
      <c r="K152" s="104">
        <v>2.8582333459400759</v>
      </c>
      <c r="L152" s="104">
        <v>3.6153024504194975</v>
      </c>
      <c r="M152" s="104">
        <v>4.3159489641442503</v>
      </c>
      <c r="N152" s="104">
        <v>4.6618297353365881</v>
      </c>
      <c r="O152" s="104">
        <v>5.6385342338998967</v>
      </c>
      <c r="P152" s="104">
        <v>8.9880629191281045</v>
      </c>
      <c r="Q152" s="104">
        <v>9.2011248937643462</v>
      </c>
      <c r="R152" s="104">
        <v>7.8320877045815696</v>
      </c>
      <c r="S152" s="104">
        <v>7.8559847235577864</v>
      </c>
      <c r="T152" s="104">
        <v>11.370502010844499</v>
      </c>
      <c r="U152" s="104">
        <v>10.351811272404991</v>
      </c>
      <c r="V152" s="104">
        <v>10.477708846423665</v>
      </c>
      <c r="W152" s="104">
        <v>11.623020598305517</v>
      </c>
      <c r="X152" s="104">
        <v>15.491453003931191</v>
      </c>
      <c r="Y152" s="104">
        <v>15.173422058984412</v>
      </c>
      <c r="DA152" s="132" t="s">
        <v>1824</v>
      </c>
    </row>
    <row r="153" spans="1:105" ht="12" customHeight="1" x14ac:dyDescent="0.25">
      <c r="A153" s="106" t="s">
        <v>124</v>
      </c>
      <c r="B153" s="101">
        <v>543.78072532156523</v>
      </c>
      <c r="C153" s="101">
        <v>528.92624879101209</v>
      </c>
      <c r="D153" s="101">
        <v>523.87279562730112</v>
      </c>
      <c r="E153" s="101">
        <v>515.21662930764592</v>
      </c>
      <c r="F153" s="101">
        <v>517.26511177110399</v>
      </c>
      <c r="G153" s="101">
        <v>531.75080602826472</v>
      </c>
      <c r="H153" s="101">
        <v>498.79906165358602</v>
      </c>
      <c r="I153" s="101">
        <v>493.15241250483433</v>
      </c>
      <c r="J153" s="101">
        <v>459.31519715597204</v>
      </c>
      <c r="K153" s="101">
        <v>460.73361641296361</v>
      </c>
      <c r="L153" s="101">
        <v>465.26031157960688</v>
      </c>
      <c r="M153" s="101">
        <v>472.5938255554637</v>
      </c>
      <c r="N153" s="101">
        <v>444.5007140816607</v>
      </c>
      <c r="O153" s="101">
        <v>438.9689557249705</v>
      </c>
      <c r="P153" s="101">
        <v>423.30804035128125</v>
      </c>
      <c r="Q153" s="101">
        <v>410.92072635149941</v>
      </c>
      <c r="R153" s="101">
        <v>415.38144424256797</v>
      </c>
      <c r="S153" s="101">
        <v>431.53764525597643</v>
      </c>
      <c r="T153" s="101">
        <v>441.97349869104045</v>
      </c>
      <c r="U153" s="101">
        <v>426.4466513241897</v>
      </c>
      <c r="V153" s="101">
        <v>420.15451084772531</v>
      </c>
      <c r="W153" s="101">
        <v>413.34407434798459</v>
      </c>
      <c r="X153" s="101">
        <v>409.43139410190275</v>
      </c>
      <c r="Y153" s="101">
        <v>356.73283822427226</v>
      </c>
      <c r="DA153" s="131" t="s">
        <v>1825</v>
      </c>
    </row>
    <row r="154" spans="1:105" ht="12" customHeight="1" x14ac:dyDescent="0.25">
      <c r="A154" s="107" t="s">
        <v>123</v>
      </c>
      <c r="B154" s="104">
        <v>3.2432599007316321</v>
      </c>
      <c r="C154" s="104">
        <v>2.9590443191167179</v>
      </c>
      <c r="D154" s="104">
        <v>2.7067723604341984</v>
      </c>
      <c r="E154" s="104">
        <v>2.9633885731560823</v>
      </c>
      <c r="F154" s="104">
        <v>2.8928106156350002</v>
      </c>
      <c r="G154" s="104">
        <v>2.5293740243889875</v>
      </c>
      <c r="H154" s="104">
        <v>2.5772476559436055</v>
      </c>
      <c r="I154" s="104">
        <v>2.4808740243535095</v>
      </c>
      <c r="J154" s="104">
        <v>2.7794837703499544</v>
      </c>
      <c r="K154" s="104">
        <v>2.8991369349806679</v>
      </c>
      <c r="L154" s="104">
        <v>3.5075384113248811</v>
      </c>
      <c r="M154" s="104">
        <v>3.6386276624089859</v>
      </c>
      <c r="N154" s="104">
        <v>4.0180994238480068</v>
      </c>
      <c r="O154" s="104">
        <v>4.4763997944272127</v>
      </c>
      <c r="P154" s="104">
        <v>4.5228344834486238</v>
      </c>
      <c r="Q154" s="104">
        <v>4.4689493727077672</v>
      </c>
      <c r="R154" s="104">
        <v>4.5707392146560819</v>
      </c>
      <c r="S154" s="104">
        <v>4.9578441099089918</v>
      </c>
      <c r="T154" s="104">
        <v>5.238271637236827</v>
      </c>
      <c r="U154" s="104">
        <v>5.1573657147115872</v>
      </c>
      <c r="V154" s="104">
        <v>5.9760015421888149</v>
      </c>
      <c r="W154" s="104">
        <v>5.5131329359837586</v>
      </c>
      <c r="X154" s="104">
        <v>6.0732524767725149</v>
      </c>
      <c r="Y154" s="104">
        <v>4.907901543997494</v>
      </c>
      <c r="DA154" s="132" t="s">
        <v>1826</v>
      </c>
    </row>
    <row r="155" spans="1:105" ht="12" customHeight="1" x14ac:dyDescent="0.25">
      <c r="A155" s="108" t="s">
        <v>50</v>
      </c>
      <c r="B155" s="98">
        <v>0.58435091505683578</v>
      </c>
      <c r="C155" s="98">
        <v>0.5923733430124648</v>
      </c>
      <c r="D155" s="98">
        <v>0.53025077073632987</v>
      </c>
      <c r="E155" s="98">
        <v>0.50807892116723374</v>
      </c>
      <c r="F155" s="98">
        <v>0.53319780422320595</v>
      </c>
      <c r="G155" s="98">
        <v>0.51653394447893053</v>
      </c>
      <c r="H155" s="98">
        <v>0.52000374259564452</v>
      </c>
      <c r="I155" s="98">
        <v>0.49149554069586809</v>
      </c>
      <c r="J155" s="98">
        <v>0.53872490946309037</v>
      </c>
      <c r="K155" s="98">
        <v>0.55690222623366592</v>
      </c>
      <c r="L155" s="98">
        <v>0.60993834568128413</v>
      </c>
      <c r="M155" s="98">
        <v>0.56676852223410668</v>
      </c>
      <c r="N155" s="98">
        <v>0.56021826090099824</v>
      </c>
      <c r="O155" s="98">
        <v>0.52817586354601154</v>
      </c>
      <c r="P155" s="98">
        <v>0.58445984878850743</v>
      </c>
      <c r="Q155" s="98">
        <v>0.47276462345354819</v>
      </c>
      <c r="R155" s="98">
        <v>0.55053123512674695</v>
      </c>
      <c r="S155" s="98">
        <v>0.6139927819912262</v>
      </c>
      <c r="T155" s="98">
        <v>0.67076215248899096</v>
      </c>
      <c r="U155" s="98">
        <v>0.70023596028572699</v>
      </c>
      <c r="V155" s="98">
        <v>0.9040941465111505</v>
      </c>
      <c r="W155" s="98">
        <v>0.93741546865218461</v>
      </c>
      <c r="X155" s="98">
        <v>1.0811788277290912</v>
      </c>
      <c r="Y155" s="98">
        <v>0.8362010117009101</v>
      </c>
      <c r="DA155" s="63" t="s">
        <v>1827</v>
      </c>
    </row>
    <row r="156" spans="1:105" ht="12" customHeight="1" x14ac:dyDescent="0.25">
      <c r="A156" s="108" t="s">
        <v>52</v>
      </c>
      <c r="B156" s="98">
        <v>2.6589089856747963</v>
      </c>
      <c r="C156" s="98">
        <v>2.3666709761042535</v>
      </c>
      <c r="D156" s="98">
        <v>2.1765215896978689</v>
      </c>
      <c r="E156" s="98">
        <v>2.4553096519888489</v>
      </c>
      <c r="F156" s="98">
        <v>2.359612811411794</v>
      </c>
      <c r="G156" s="98">
        <v>2.012840079910057</v>
      </c>
      <c r="H156" s="98">
        <v>2.057243913347961</v>
      </c>
      <c r="I156" s="98">
        <v>1.9893784836576414</v>
      </c>
      <c r="J156" s="98">
        <v>2.2407588608868645</v>
      </c>
      <c r="K156" s="98">
        <v>2.3422347087470023</v>
      </c>
      <c r="L156" s="98">
        <v>2.8976000656435974</v>
      </c>
      <c r="M156" s="98">
        <v>3.0718591401748787</v>
      </c>
      <c r="N156" s="98">
        <v>3.4578811629470088</v>
      </c>
      <c r="O156" s="98">
        <v>3.9482239308812006</v>
      </c>
      <c r="P156" s="98">
        <v>3.9383746346601161</v>
      </c>
      <c r="Q156" s="98">
        <v>3.9961847492542191</v>
      </c>
      <c r="R156" s="98">
        <v>4.0202079795293342</v>
      </c>
      <c r="S156" s="98">
        <v>4.3438513279177657</v>
      </c>
      <c r="T156" s="98">
        <v>4.5675094847478368</v>
      </c>
      <c r="U156" s="98">
        <v>4.4571297544258597</v>
      </c>
      <c r="V156" s="98">
        <v>5.0719073956776652</v>
      </c>
      <c r="W156" s="98">
        <v>4.5757174673315744</v>
      </c>
      <c r="X156" s="98">
        <v>4.9920736490434248</v>
      </c>
      <c r="Y156" s="98">
        <v>4.0717005322965836</v>
      </c>
      <c r="DA156" s="63" t="s">
        <v>1828</v>
      </c>
    </row>
    <row r="157" spans="1:105" ht="12" customHeight="1" x14ac:dyDescent="0.25">
      <c r="A157" s="106" t="s">
        <v>122</v>
      </c>
      <c r="B157" s="101">
        <v>892.61126020023244</v>
      </c>
      <c r="C157" s="101">
        <v>894.30761977475163</v>
      </c>
      <c r="D157" s="101">
        <v>987.23048919319274</v>
      </c>
      <c r="E157" s="101">
        <v>1045.3590924534135</v>
      </c>
      <c r="F157" s="101">
        <v>1109.1184216463676</v>
      </c>
      <c r="G157" s="101">
        <v>1186.5745954850386</v>
      </c>
      <c r="H157" s="101">
        <v>1357.9822789345064</v>
      </c>
      <c r="I157" s="101">
        <v>1498.7802087535472</v>
      </c>
      <c r="J157" s="101">
        <v>1550.8626793846668</v>
      </c>
      <c r="K157" s="101">
        <v>1542.3288151831748</v>
      </c>
      <c r="L157" s="101">
        <v>1641.7222949180211</v>
      </c>
      <c r="M157" s="101">
        <v>1738.5270133908434</v>
      </c>
      <c r="N157" s="101">
        <v>1760.8311530227627</v>
      </c>
      <c r="O157" s="101">
        <v>1782.3327894149629</v>
      </c>
      <c r="P157" s="101">
        <v>1728.136279041531</v>
      </c>
      <c r="Q157" s="101">
        <v>1755.6084405613101</v>
      </c>
      <c r="R157" s="101">
        <v>1729.384674714624</v>
      </c>
      <c r="S157" s="101">
        <v>1765.1671102149182</v>
      </c>
      <c r="T157" s="101">
        <v>1738.8127310526486</v>
      </c>
      <c r="U157" s="101">
        <v>1708.7120685128807</v>
      </c>
      <c r="V157" s="101">
        <v>1713.7900598520446</v>
      </c>
      <c r="W157" s="101">
        <v>1605.5700007795942</v>
      </c>
      <c r="X157" s="101">
        <v>1343.0638737286006</v>
      </c>
      <c r="Y157" s="101">
        <v>1277.7309085035376</v>
      </c>
      <c r="DA157" s="131" t="s">
        <v>1829</v>
      </c>
    </row>
    <row r="158" spans="1:105" ht="12" customHeight="1" x14ac:dyDescent="0.25">
      <c r="A158" s="107" t="s">
        <v>121</v>
      </c>
      <c r="B158" s="104">
        <v>132.77827473184496</v>
      </c>
      <c r="C158" s="104">
        <v>141.0432197011381</v>
      </c>
      <c r="D158" s="104">
        <v>160.49402139046484</v>
      </c>
      <c r="E158" s="104">
        <v>192.94135713794549</v>
      </c>
      <c r="F158" s="104">
        <v>209.11047953671533</v>
      </c>
      <c r="G158" s="104">
        <v>246.3891088447069</v>
      </c>
      <c r="H158" s="104">
        <v>302.09165007230644</v>
      </c>
      <c r="I158" s="104">
        <v>402.89439004655668</v>
      </c>
      <c r="J158" s="104">
        <v>442.50964761354322</v>
      </c>
      <c r="K158" s="104">
        <v>516.44943893526647</v>
      </c>
      <c r="L158" s="104">
        <v>603.61750155450648</v>
      </c>
      <c r="M158" s="104">
        <v>684.79811971388801</v>
      </c>
      <c r="N158" s="104">
        <v>705.39924390821193</v>
      </c>
      <c r="O158" s="104">
        <v>707.36187606320254</v>
      </c>
      <c r="P158" s="104">
        <v>695.81732655467329</v>
      </c>
      <c r="Q158" s="104">
        <v>682.11045365619179</v>
      </c>
      <c r="R158" s="104">
        <v>688.29411336414046</v>
      </c>
      <c r="S158" s="104">
        <v>741.33900292992041</v>
      </c>
      <c r="T158" s="104">
        <v>787.65453876436595</v>
      </c>
      <c r="U158" s="104">
        <v>837.93899371086854</v>
      </c>
      <c r="V158" s="104">
        <v>852.81084696055132</v>
      </c>
      <c r="W158" s="104">
        <v>968.00044233289896</v>
      </c>
      <c r="X158" s="104">
        <v>970.05088411591623</v>
      </c>
      <c r="Y158" s="104">
        <v>924.02441516621616</v>
      </c>
      <c r="DA158" s="132" t="s">
        <v>1830</v>
      </c>
    </row>
    <row r="159" spans="1:105" ht="12" customHeight="1" x14ac:dyDescent="0.25">
      <c r="A159" s="108" t="s">
        <v>53</v>
      </c>
      <c r="B159" s="98">
        <v>41.68969876574441</v>
      </c>
      <c r="C159" s="98">
        <v>43.952316592474951</v>
      </c>
      <c r="D159" s="98">
        <v>52.925823738510211</v>
      </c>
      <c r="E159" s="98">
        <v>66.555147301082158</v>
      </c>
      <c r="F159" s="98">
        <v>76.082898847880386</v>
      </c>
      <c r="G159" s="98">
        <v>89.930058366612812</v>
      </c>
      <c r="H159" s="98">
        <v>106.14162365700616</v>
      </c>
      <c r="I159" s="98">
        <v>150.79818806849525</v>
      </c>
      <c r="J159" s="98">
        <v>148.79172319872063</v>
      </c>
      <c r="K159" s="98">
        <v>170.23920580575739</v>
      </c>
      <c r="L159" s="98">
        <v>197.33202668375398</v>
      </c>
      <c r="M159" s="98">
        <v>222.82186874056086</v>
      </c>
      <c r="N159" s="98">
        <v>216.94365870133885</v>
      </c>
      <c r="O159" s="98">
        <v>210.2659983838505</v>
      </c>
      <c r="P159" s="98">
        <v>188.25379137129556</v>
      </c>
      <c r="Q159" s="98">
        <v>167.99848071819781</v>
      </c>
      <c r="R159" s="98">
        <v>169.39806335038315</v>
      </c>
      <c r="S159" s="98">
        <v>199.5980650589261</v>
      </c>
      <c r="T159" s="98">
        <v>211.90370409336808</v>
      </c>
      <c r="U159" s="98">
        <v>228.51849197845786</v>
      </c>
      <c r="V159" s="98">
        <v>222.89048741851633</v>
      </c>
      <c r="W159" s="98">
        <v>289.52724976290943</v>
      </c>
      <c r="X159" s="98">
        <v>257.85162296153436</v>
      </c>
      <c r="Y159" s="98">
        <v>224.0061726031559</v>
      </c>
      <c r="DA159" s="63" t="s">
        <v>1831</v>
      </c>
    </row>
    <row r="160" spans="1:105" ht="12" customHeight="1" x14ac:dyDescent="0.25">
      <c r="A160" s="108" t="s">
        <v>52</v>
      </c>
      <c r="B160" s="98">
        <v>91.088575966100578</v>
      </c>
      <c r="C160" s="98">
        <v>97.09090310866317</v>
      </c>
      <c r="D160" s="98">
        <v>107.56819765195461</v>
      </c>
      <c r="E160" s="98">
        <v>126.38620983686336</v>
      </c>
      <c r="F160" s="98">
        <v>133.02758068883495</v>
      </c>
      <c r="G160" s="98">
        <v>156.4590504780941</v>
      </c>
      <c r="H160" s="98">
        <v>195.9500264153003</v>
      </c>
      <c r="I160" s="98">
        <v>252.09620197806129</v>
      </c>
      <c r="J160" s="98">
        <v>293.71792441482268</v>
      </c>
      <c r="K160" s="98">
        <v>346.21023312950899</v>
      </c>
      <c r="L160" s="98">
        <v>406.28547487075247</v>
      </c>
      <c r="M160" s="98">
        <v>461.97625097332713</v>
      </c>
      <c r="N160" s="98">
        <v>488.45558520687325</v>
      </c>
      <c r="O160" s="98">
        <v>497.09587767935193</v>
      </c>
      <c r="P160" s="98">
        <v>507.56353518337772</v>
      </c>
      <c r="Q160" s="98">
        <v>514.11197293799387</v>
      </c>
      <c r="R160" s="98">
        <v>518.8960500137573</v>
      </c>
      <c r="S160" s="98">
        <v>541.74093787099457</v>
      </c>
      <c r="T160" s="98">
        <v>575.75083467099762</v>
      </c>
      <c r="U160" s="98">
        <v>609.42050173241057</v>
      </c>
      <c r="V160" s="98">
        <v>629.9203595420347</v>
      </c>
      <c r="W160" s="98">
        <v>678.47319256998946</v>
      </c>
      <c r="X160" s="98">
        <v>712.19926115438182</v>
      </c>
      <c r="Y160" s="98">
        <v>700.01824256305986</v>
      </c>
      <c r="DA160" s="63" t="s">
        <v>1832</v>
      </c>
    </row>
    <row r="161" spans="1:105" ht="12" customHeight="1" x14ac:dyDescent="0.25">
      <c r="A161" s="121" t="s">
        <v>54</v>
      </c>
      <c r="B161" s="122">
        <v>1277.1796617519099</v>
      </c>
      <c r="C161" s="122">
        <v>1321.2507259528252</v>
      </c>
      <c r="D161" s="122">
        <v>1403.5140680113311</v>
      </c>
      <c r="E161" s="122">
        <v>1473.0309122893748</v>
      </c>
      <c r="F161" s="122">
        <v>1497.0160564870014</v>
      </c>
      <c r="G161" s="122">
        <v>1644.0341468870477</v>
      </c>
      <c r="H161" s="122">
        <v>1738.4398302979532</v>
      </c>
      <c r="I161" s="122">
        <v>1874.1309286343812</v>
      </c>
      <c r="J161" s="122">
        <v>1840.6120773796495</v>
      </c>
      <c r="K161" s="122">
        <v>1862.6263901223292</v>
      </c>
      <c r="L161" s="122">
        <v>1929.1549002174536</v>
      </c>
      <c r="M161" s="122">
        <v>1900.6711180571444</v>
      </c>
      <c r="N161" s="122">
        <v>1908.370174050649</v>
      </c>
      <c r="O161" s="122">
        <v>1936.0897886648761</v>
      </c>
      <c r="P161" s="122">
        <v>1886.0861698620079</v>
      </c>
      <c r="Q161" s="122">
        <v>1905.2661041839906</v>
      </c>
      <c r="R161" s="122">
        <v>1878.3891863421316</v>
      </c>
      <c r="S161" s="122">
        <v>1989.2578299261243</v>
      </c>
      <c r="T161" s="122">
        <v>2067.8326788316776</v>
      </c>
      <c r="U161" s="122">
        <v>2085.2285279350431</v>
      </c>
      <c r="V161" s="122">
        <v>2150.4752575032239</v>
      </c>
      <c r="W161" s="122">
        <v>2186.0489625979999</v>
      </c>
      <c r="X161" s="122">
        <v>2153.0957412222297</v>
      </c>
      <c r="Y161" s="122">
        <v>2082.6567792847272</v>
      </c>
      <c r="DA161" s="130" t="s">
        <v>1833</v>
      </c>
    </row>
    <row r="162" spans="1:105" ht="12" customHeight="1" x14ac:dyDescent="0.25">
      <c r="A162" s="97" t="s">
        <v>203</v>
      </c>
      <c r="B162" s="98">
        <v>246.71076866440075</v>
      </c>
      <c r="C162" s="98">
        <v>253.41772201981726</v>
      </c>
      <c r="D162" s="98">
        <v>259.23766139606033</v>
      </c>
      <c r="E162" s="98">
        <v>262.69275454084436</v>
      </c>
      <c r="F162" s="98">
        <v>252.47443818495827</v>
      </c>
      <c r="G162" s="98">
        <v>267.6348346917402</v>
      </c>
      <c r="H162" s="98">
        <v>265.9693292069104</v>
      </c>
      <c r="I162" s="98">
        <v>280.57761806909042</v>
      </c>
      <c r="J162" s="98">
        <v>300.12195427267937</v>
      </c>
      <c r="K162" s="98">
        <v>309.4795295199321</v>
      </c>
      <c r="L162" s="98">
        <v>265.6376467018647</v>
      </c>
      <c r="M162" s="98">
        <v>261.98316445148271</v>
      </c>
      <c r="N162" s="98">
        <v>271.16678284146138</v>
      </c>
      <c r="O162" s="98">
        <v>275.34444624077958</v>
      </c>
      <c r="P162" s="98">
        <v>281.09902679238553</v>
      </c>
      <c r="Q162" s="98">
        <v>280.56976823195384</v>
      </c>
      <c r="R162" s="98">
        <v>276.92704633274798</v>
      </c>
      <c r="S162" s="98">
        <v>280.74041252441833</v>
      </c>
      <c r="T162" s="98">
        <v>315.33149370929476</v>
      </c>
      <c r="U162" s="98">
        <v>310.73710507405207</v>
      </c>
      <c r="V162" s="98">
        <v>313.6122050952722</v>
      </c>
      <c r="W162" s="98">
        <v>318.91518856411972</v>
      </c>
      <c r="X162" s="98">
        <v>279.70406403720244</v>
      </c>
      <c r="Y162" s="98">
        <v>269.96410159109405</v>
      </c>
      <c r="DA162" s="63" t="s">
        <v>1834</v>
      </c>
    </row>
    <row r="163" spans="1:105" ht="12" customHeight="1" x14ac:dyDescent="0.25">
      <c r="A163" s="97" t="s">
        <v>50</v>
      </c>
      <c r="B163" s="98">
        <v>385.83810541096699</v>
      </c>
      <c r="C163" s="98">
        <v>380.98987317152506</v>
      </c>
      <c r="D163" s="98">
        <v>403.21808144096775</v>
      </c>
      <c r="E163" s="98">
        <v>448.20210184838379</v>
      </c>
      <c r="F163" s="98">
        <v>438.10018209424038</v>
      </c>
      <c r="G163" s="98">
        <v>499.94291679048177</v>
      </c>
      <c r="H163" s="98">
        <v>451.10527838751636</v>
      </c>
      <c r="I163" s="98">
        <v>501.21583741243393</v>
      </c>
      <c r="J163" s="98">
        <v>439.86037577012365</v>
      </c>
      <c r="K163" s="98">
        <v>472.04083930571596</v>
      </c>
      <c r="L163" s="98">
        <v>459.12910157203186</v>
      </c>
      <c r="M163" s="98">
        <v>464.06343004754427</v>
      </c>
      <c r="N163" s="98">
        <v>435.91190466289561</v>
      </c>
      <c r="O163" s="98">
        <v>440.82490491714213</v>
      </c>
      <c r="P163" s="98">
        <v>448.46290920461536</v>
      </c>
      <c r="Q163" s="98">
        <v>448.89639871769646</v>
      </c>
      <c r="R163" s="98">
        <v>433.32796472327601</v>
      </c>
      <c r="S163" s="98">
        <v>463.22338597180368</v>
      </c>
      <c r="T163" s="98">
        <v>480.02236935034978</v>
      </c>
      <c r="U163" s="98">
        <v>482.86258755788032</v>
      </c>
      <c r="V163" s="98">
        <v>479.07408072410306</v>
      </c>
      <c r="W163" s="98">
        <v>461.05793934793115</v>
      </c>
      <c r="X163" s="98">
        <v>444.18292307696674</v>
      </c>
      <c r="Y163" s="98">
        <v>416.09708282836073</v>
      </c>
      <c r="DA163" s="63" t="s">
        <v>1835</v>
      </c>
    </row>
    <row r="164" spans="1:105" ht="12" customHeight="1" x14ac:dyDescent="0.25">
      <c r="A164" s="109" t="s">
        <v>120</v>
      </c>
      <c r="B164" s="33">
        <v>644.63078767654247</v>
      </c>
      <c r="C164" s="33">
        <v>686.8431307614826</v>
      </c>
      <c r="D164" s="33">
        <v>741.05832517430269</v>
      </c>
      <c r="E164" s="33">
        <v>762.13605590014652</v>
      </c>
      <c r="F164" s="33">
        <v>806.44143620780289</v>
      </c>
      <c r="G164" s="33">
        <v>876.45639540482614</v>
      </c>
      <c r="H164" s="33">
        <v>1021.3652227035268</v>
      </c>
      <c r="I164" s="33">
        <v>1092.3374731528575</v>
      </c>
      <c r="J164" s="33">
        <v>1100.6297473368465</v>
      </c>
      <c r="K164" s="33">
        <v>1081.1060212966813</v>
      </c>
      <c r="L164" s="33">
        <v>1204.3881519435577</v>
      </c>
      <c r="M164" s="33">
        <v>1174.6245235581171</v>
      </c>
      <c r="N164" s="33">
        <v>1201.2914865462919</v>
      </c>
      <c r="O164" s="33">
        <v>1219.9204375069548</v>
      </c>
      <c r="P164" s="33">
        <v>1156.5242338650073</v>
      </c>
      <c r="Q164" s="33">
        <v>1175.7999372343397</v>
      </c>
      <c r="R164" s="33">
        <v>1168.1341752861076</v>
      </c>
      <c r="S164" s="33">
        <v>1245.2940314299019</v>
      </c>
      <c r="T164" s="33">
        <v>1272.4788157720334</v>
      </c>
      <c r="U164" s="33">
        <v>1291.6288353031111</v>
      </c>
      <c r="V164" s="33">
        <v>1357.7889716838481</v>
      </c>
      <c r="W164" s="33">
        <v>1406.0758346859486</v>
      </c>
      <c r="X164" s="33">
        <v>1429.2087541080607</v>
      </c>
      <c r="Y164" s="33">
        <v>1396.5955948652722</v>
      </c>
      <c r="DA164" s="60" t="s">
        <v>1836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0.48217900985565321</v>
      </c>
      <c r="C166" s="119">
        <f t="shared" si="32"/>
        <v>0.49148218063753352</v>
      </c>
      <c r="D166" s="119">
        <f t="shared" si="32"/>
        <v>0.50403069120443256</v>
      </c>
      <c r="E166" s="119">
        <f t="shared" si="32"/>
        <v>0.5191259246910187</v>
      </c>
      <c r="F166" s="119">
        <f t="shared" si="32"/>
        <v>0.52831882027436372</v>
      </c>
      <c r="G166" s="119">
        <f t="shared" si="32"/>
        <v>0.54345810048766996</v>
      </c>
      <c r="H166" s="119">
        <f t="shared" si="32"/>
        <v>0.56448707770933038</v>
      </c>
      <c r="I166" s="119">
        <f t="shared" si="32"/>
        <v>0.58233906941696678</v>
      </c>
      <c r="J166" s="119">
        <f t="shared" si="32"/>
        <v>0.59723635953215859</v>
      </c>
      <c r="K166" s="119">
        <f t="shared" si="32"/>
        <v>0.60850135945798667</v>
      </c>
      <c r="L166" s="119">
        <f t="shared" si="32"/>
        <v>0.62512151929800575</v>
      </c>
      <c r="M166" s="119">
        <f t="shared" si="32"/>
        <v>0.64089639613553373</v>
      </c>
      <c r="N166" s="119">
        <f t="shared" si="32"/>
        <v>0.65917292808052974</v>
      </c>
      <c r="O166" s="119">
        <f t="shared" si="32"/>
        <v>0.67111208079815066</v>
      </c>
      <c r="P166" s="119">
        <f t="shared" si="32"/>
        <v>0.67386995054804621</v>
      </c>
      <c r="Q166" s="119">
        <f t="shared" si="32"/>
        <v>0.68221267184407053</v>
      </c>
      <c r="R166" s="119">
        <f t="shared" ref="R166:V166" si="33">IF(R142=0,"",R142/R118)</f>
        <v>0.6881721507579982</v>
      </c>
      <c r="S166" s="119">
        <f t="shared" si="33"/>
        <v>0.69986381571762502</v>
      </c>
      <c r="T166" s="119">
        <f t="shared" si="33"/>
        <v>0.7097598815232895</v>
      </c>
      <c r="U166" s="119">
        <f t="shared" si="33"/>
        <v>0.72321244396398265</v>
      </c>
      <c r="V166" s="119">
        <f t="shared" si="33"/>
        <v>0.73238922864245792</v>
      </c>
      <c r="W166" s="119">
        <f t="shared" ref="W166:Y166" si="34">IF(W142=0,"",W142/W118)</f>
        <v>0.74532109499021926</v>
      </c>
      <c r="X166" s="119">
        <f t="shared" si="34"/>
        <v>0.76125459598307232</v>
      </c>
      <c r="Y166" s="119">
        <f t="shared" si="34"/>
        <v>0.77129909239132588</v>
      </c>
      <c r="DA166" s="129" t="s">
        <v>1982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0.45509352602512476</v>
      </c>
      <c r="C167" s="124">
        <f t="shared" si="35"/>
        <v>0.46487048989571561</v>
      </c>
      <c r="D167" s="124">
        <f t="shared" si="35"/>
        <v>0.47724420887034014</v>
      </c>
      <c r="E167" s="124">
        <f t="shared" si="35"/>
        <v>0.49160227254509276</v>
      </c>
      <c r="F167" s="124">
        <f t="shared" si="35"/>
        <v>0.50251058693391126</v>
      </c>
      <c r="G167" s="124">
        <f t="shared" si="35"/>
        <v>0.51865868279391403</v>
      </c>
      <c r="H167" s="124">
        <f t="shared" si="35"/>
        <v>0.5378712742838303</v>
      </c>
      <c r="I167" s="124">
        <f t="shared" si="35"/>
        <v>0.5569759147053317</v>
      </c>
      <c r="J167" s="124">
        <f t="shared" si="35"/>
        <v>0.57363608255747789</v>
      </c>
      <c r="K167" s="124">
        <f t="shared" si="35"/>
        <v>0.58522676516251426</v>
      </c>
      <c r="L167" s="124">
        <f t="shared" si="35"/>
        <v>0.60301035493841182</v>
      </c>
      <c r="M167" s="124">
        <f t="shared" si="35"/>
        <v>0.61645297821679668</v>
      </c>
      <c r="N167" s="124">
        <f t="shared" si="35"/>
        <v>0.63529743390570581</v>
      </c>
      <c r="O167" s="124">
        <f t="shared" si="35"/>
        <v>0.65151730634023508</v>
      </c>
      <c r="P167" s="124">
        <f t="shared" si="35"/>
        <v>0.65305732849501752</v>
      </c>
      <c r="Q167" s="124">
        <f t="shared" si="35"/>
        <v>0.65750825836248106</v>
      </c>
      <c r="R167" s="124">
        <f t="shared" ref="R167:V167" si="36">IF(R143=0,"",R143/R119)</f>
        <v>0.66457762671343568</v>
      </c>
      <c r="S167" s="124">
        <f t="shared" si="36"/>
        <v>0.67372337067051702</v>
      </c>
      <c r="T167" s="124">
        <f t="shared" si="36"/>
        <v>0.68607046854410081</v>
      </c>
      <c r="U167" s="124">
        <f t="shared" si="36"/>
        <v>0.6976720849396415</v>
      </c>
      <c r="V167" s="124">
        <f t="shared" si="36"/>
        <v>0.70676408370562793</v>
      </c>
      <c r="W167" s="124">
        <f t="shared" ref="W167:Y167" si="37">IF(W143=0,"",W143/W119)</f>
        <v>0.72141553868398689</v>
      </c>
      <c r="X167" s="124">
        <f t="shared" si="37"/>
        <v>0.73525365204595916</v>
      </c>
      <c r="Y167" s="124">
        <f t="shared" si="37"/>
        <v>0.74398561643658645</v>
      </c>
      <c r="DA167" s="130" t="s">
        <v>1983</v>
      </c>
    </row>
    <row r="168" spans="1:105" ht="12" customHeight="1" x14ac:dyDescent="0.25">
      <c r="A168" s="97" t="s">
        <v>200</v>
      </c>
      <c r="B168" s="111">
        <f t="shared" ref="B168:Q168" si="38">IF(B144=0,"",B144/B120)</f>
        <v>0.452881591025803</v>
      </c>
      <c r="C168" s="111">
        <f t="shared" si="38"/>
        <v>0.46264414380838731</v>
      </c>
      <c r="D168" s="111">
        <f t="shared" si="38"/>
        <v>0.47504976519590775</v>
      </c>
      <c r="E168" s="111">
        <f t="shared" si="38"/>
        <v>0.48949941431287403</v>
      </c>
      <c r="F168" s="111">
        <f t="shared" si="38"/>
        <v>0.50043767311768761</v>
      </c>
      <c r="G168" s="111">
        <f t="shared" si="38"/>
        <v>0.51661821705887967</v>
      </c>
      <c r="H168" s="111">
        <f t="shared" si="38"/>
        <v>0.53586737603600831</v>
      </c>
      <c r="I168" s="111">
        <f t="shared" si="38"/>
        <v>0.55501642994168143</v>
      </c>
      <c r="J168" s="111">
        <f t="shared" si="38"/>
        <v>0.57173975434582436</v>
      </c>
      <c r="K168" s="111">
        <f t="shared" si="38"/>
        <v>0.58337919716995457</v>
      </c>
      <c r="L168" s="111">
        <f t="shared" si="38"/>
        <v>0.60118581503409285</v>
      </c>
      <c r="M168" s="111">
        <f t="shared" si="38"/>
        <v>0.61468635170256491</v>
      </c>
      <c r="N168" s="111">
        <f t="shared" si="38"/>
        <v>0.63358839326932892</v>
      </c>
      <c r="O168" s="111">
        <f t="shared" si="38"/>
        <v>0.64982320941169003</v>
      </c>
      <c r="P168" s="111">
        <f t="shared" si="38"/>
        <v>0.65139215750943513</v>
      </c>
      <c r="Q168" s="111">
        <f t="shared" si="38"/>
        <v>0.65588324326261527</v>
      </c>
      <c r="R168" s="111">
        <f t="shared" ref="R168:V168" si="39">IF(R144=0,"",R144/R120)</f>
        <v>0.66297520180606739</v>
      </c>
      <c r="S168" s="111">
        <f t="shared" si="39"/>
        <v>0.67215605977090698</v>
      </c>
      <c r="T168" s="111">
        <f t="shared" si="39"/>
        <v>0.68454990983080199</v>
      </c>
      <c r="U168" s="111">
        <f t="shared" si="39"/>
        <v>0.69619060476163064</v>
      </c>
      <c r="V168" s="111">
        <f t="shared" si="39"/>
        <v>0.70531518747947464</v>
      </c>
      <c r="W168" s="111">
        <f t="shared" ref="W168:Y168" si="40">IF(W144=0,"",W144/W120)</f>
        <v>0.71994307363871757</v>
      </c>
      <c r="X168" s="111">
        <f t="shared" si="40"/>
        <v>0.73383339391468316</v>
      </c>
      <c r="Y168" s="111">
        <f t="shared" si="40"/>
        <v>0.74261775795072815</v>
      </c>
      <c r="DA168" s="63" t="s">
        <v>1984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:Y169" si="43">IF(W145=0,"",W145/W121)</f>
        <v>1</v>
      </c>
      <c r="X169" s="111">
        <f t="shared" si="43"/>
        <v>1</v>
      </c>
      <c r="Y169" s="111">
        <f t="shared" si="43"/>
        <v>1</v>
      </c>
      <c r="DA169" s="63" t="s">
        <v>1985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1.7557783741115252</v>
      </c>
      <c r="C170" s="124">
        <f t="shared" si="44"/>
        <v>1.8523758510165613</v>
      </c>
      <c r="D170" s="124">
        <f t="shared" si="44"/>
        <v>1.9794290693339949</v>
      </c>
      <c r="E170" s="124">
        <f t="shared" si="44"/>
        <v>2.1424747432839095</v>
      </c>
      <c r="F170" s="124">
        <f t="shared" si="44"/>
        <v>2.2492773168445686</v>
      </c>
      <c r="G170" s="124">
        <f t="shared" si="44"/>
        <v>2.3849208313113337</v>
      </c>
      <c r="H170" s="124">
        <f t="shared" si="44"/>
        <v>2.5519087147515522</v>
      </c>
      <c r="I170" s="124">
        <f t="shared" si="44"/>
        <v>2.6429155416737742</v>
      </c>
      <c r="J170" s="124">
        <f t="shared" si="44"/>
        <v>2.7279130938908898</v>
      </c>
      <c r="K170" s="124">
        <f t="shared" si="44"/>
        <v>2.7963517286900905</v>
      </c>
      <c r="L170" s="124">
        <f t="shared" si="44"/>
        <v>2.8654993096580799</v>
      </c>
      <c r="M170" s="124">
        <f t="shared" si="44"/>
        <v>2.9557501024051729</v>
      </c>
      <c r="N170" s="124">
        <f t="shared" si="44"/>
        <v>3.0407310743574469</v>
      </c>
      <c r="O170" s="124">
        <f t="shared" si="44"/>
        <v>3.1804497598735821</v>
      </c>
      <c r="P170" s="124">
        <f t="shared" si="44"/>
        <v>3.3085955620228642</v>
      </c>
      <c r="Q170" s="124">
        <f t="shared" si="44"/>
        <v>3.4113398741762531</v>
      </c>
      <c r="R170" s="124">
        <f t="shared" ref="R170:V170" si="45">IF(R146=0,"",R146/R122)</f>
        <v>3.5197041403752469</v>
      </c>
      <c r="S170" s="124">
        <f t="shared" si="45"/>
        <v>3.6357590630574106</v>
      </c>
      <c r="T170" s="124">
        <f t="shared" si="45"/>
        <v>3.7383940476315987</v>
      </c>
      <c r="U170" s="124">
        <f t="shared" si="45"/>
        <v>3.8142876644322161</v>
      </c>
      <c r="V170" s="124">
        <f t="shared" si="45"/>
        <v>3.872384722706455</v>
      </c>
      <c r="W170" s="124">
        <f t="shared" ref="W170:Y170" si="46">IF(W146=0,"",W146/W122)</f>
        <v>3.9093669079493885</v>
      </c>
      <c r="X170" s="124">
        <f t="shared" si="46"/>
        <v>3.9440175039618737</v>
      </c>
      <c r="Y170" s="124">
        <f t="shared" si="46"/>
        <v>3.9629367906377793</v>
      </c>
      <c r="DA170" s="130" t="s">
        <v>1986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1.7557783741115252</v>
      </c>
      <c r="C171" s="111">
        <f t="shared" si="47"/>
        <v>1.8523758510165613</v>
      </c>
      <c r="D171" s="111">
        <f t="shared" si="47"/>
        <v>1.9794290693339949</v>
      </c>
      <c r="E171" s="111">
        <f t="shared" si="47"/>
        <v>2.1424747432839095</v>
      </c>
      <c r="F171" s="111">
        <f t="shared" si="47"/>
        <v>2.2492773168445686</v>
      </c>
      <c r="G171" s="111">
        <f t="shared" si="47"/>
        <v>2.3849208313113337</v>
      </c>
      <c r="H171" s="111">
        <f t="shared" si="47"/>
        <v>2.5519087147515522</v>
      </c>
      <c r="I171" s="111">
        <f t="shared" si="47"/>
        <v>2.6429155416737742</v>
      </c>
      <c r="J171" s="111">
        <f t="shared" si="47"/>
        <v>2.7279130938908898</v>
      </c>
      <c r="K171" s="111">
        <f t="shared" si="47"/>
        <v>2.7963517286900905</v>
      </c>
      <c r="L171" s="111">
        <f t="shared" si="47"/>
        <v>2.8654993096580799</v>
      </c>
      <c r="M171" s="111">
        <f t="shared" si="47"/>
        <v>2.9557501024051729</v>
      </c>
      <c r="N171" s="111">
        <f t="shared" si="47"/>
        <v>3.0407310743574469</v>
      </c>
      <c r="O171" s="111">
        <f t="shared" si="47"/>
        <v>3.1804497598735821</v>
      </c>
      <c r="P171" s="111">
        <f t="shared" si="47"/>
        <v>3.3085955620228642</v>
      </c>
      <c r="Q171" s="111">
        <f t="shared" si="47"/>
        <v>3.4113398741762531</v>
      </c>
      <c r="R171" s="111">
        <f t="shared" ref="R171:V171" si="48">IF(R147=0,"",R147/R123)</f>
        <v>3.5197041403752469</v>
      </c>
      <c r="S171" s="111">
        <f t="shared" si="48"/>
        <v>3.6357590630574106</v>
      </c>
      <c r="T171" s="111">
        <f t="shared" si="48"/>
        <v>3.7383940476315987</v>
      </c>
      <c r="U171" s="111">
        <f t="shared" si="48"/>
        <v>3.8142876644322161</v>
      </c>
      <c r="V171" s="111">
        <f t="shared" si="48"/>
        <v>3.872384722706455</v>
      </c>
      <c r="W171" s="111">
        <f t="shared" ref="W171:Y171" si="49">IF(W147=0,"",W147/W123)</f>
        <v>3.9093669079493885</v>
      </c>
      <c r="X171" s="111">
        <f t="shared" si="49"/>
        <v>3.9440175039618737</v>
      </c>
      <c r="Y171" s="111">
        <f t="shared" si="49"/>
        <v>3.9629367906377793</v>
      </c>
      <c r="DA171" s="63" t="s">
        <v>1987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0.58656792252726031</v>
      </c>
      <c r="C172" s="124">
        <f t="shared" si="50"/>
        <v>0.58831562926291991</v>
      </c>
      <c r="D172" s="124">
        <f t="shared" si="50"/>
        <v>0.5978774620391446</v>
      </c>
      <c r="E172" s="124">
        <f t="shared" si="50"/>
        <v>0.60651364004772534</v>
      </c>
      <c r="F172" s="124">
        <f t="shared" si="50"/>
        <v>0.61692770781292205</v>
      </c>
      <c r="G172" s="124">
        <f t="shared" si="50"/>
        <v>0.62406298931453585</v>
      </c>
      <c r="H172" s="124">
        <f t="shared" si="50"/>
        <v>0.63881803221030775</v>
      </c>
      <c r="I172" s="124">
        <f t="shared" si="50"/>
        <v>0.65085817139806079</v>
      </c>
      <c r="J172" s="124">
        <f t="shared" si="50"/>
        <v>0.66161839472899375</v>
      </c>
      <c r="K172" s="124">
        <f t="shared" si="50"/>
        <v>0.67010373467192819</v>
      </c>
      <c r="L172" s="124">
        <f t="shared" si="50"/>
        <v>0.68218905152344655</v>
      </c>
      <c r="M172" s="124">
        <f t="shared" si="50"/>
        <v>0.69280464682624798</v>
      </c>
      <c r="N172" s="124">
        <f t="shared" si="50"/>
        <v>0.70296949459953517</v>
      </c>
      <c r="O172" s="124">
        <f t="shared" si="50"/>
        <v>0.71255017391049735</v>
      </c>
      <c r="P172" s="124">
        <f t="shared" si="50"/>
        <v>0.719006454460139</v>
      </c>
      <c r="Q172" s="124">
        <f t="shared" si="50"/>
        <v>0.72548610322476548</v>
      </c>
      <c r="R172" s="124">
        <f t="shared" ref="R172:V172" si="51">IF(R148=0,"",R148/R124)</f>
        <v>0.73174063678807511</v>
      </c>
      <c r="S172" s="124">
        <f t="shared" si="51"/>
        <v>0.74339632608815387</v>
      </c>
      <c r="T172" s="124">
        <f t="shared" si="51"/>
        <v>0.75849530382345787</v>
      </c>
      <c r="U172" s="124">
        <f t="shared" si="51"/>
        <v>0.77128657771006015</v>
      </c>
      <c r="V172" s="124">
        <f t="shared" si="51"/>
        <v>0.78407050332925987</v>
      </c>
      <c r="W172" s="124">
        <f t="shared" ref="W172:Y172" si="52">IF(W148=0,"",W148/W124)</f>
        <v>0.79787360325578738</v>
      </c>
      <c r="X172" s="124">
        <f t="shared" si="52"/>
        <v>0.81320680257990308</v>
      </c>
      <c r="Y172" s="124">
        <f t="shared" si="52"/>
        <v>0.82161047485593675</v>
      </c>
      <c r="DA172" s="130" t="s">
        <v>1988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0.47125402500388575</v>
      </c>
      <c r="C173" s="111">
        <f t="shared" si="53"/>
        <v>0.47820678545419287</v>
      </c>
      <c r="D173" s="111">
        <f t="shared" si="53"/>
        <v>0.49522401166398194</v>
      </c>
      <c r="E173" s="111">
        <f t="shared" si="53"/>
        <v>0.51222420601794505</v>
      </c>
      <c r="F173" s="111">
        <f t="shared" si="53"/>
        <v>0.52939352019345898</v>
      </c>
      <c r="G173" s="111">
        <f t="shared" si="53"/>
        <v>0.5449322918683559</v>
      </c>
      <c r="H173" s="111">
        <f t="shared" si="53"/>
        <v>0.56746726430320171</v>
      </c>
      <c r="I173" s="111">
        <f t="shared" si="53"/>
        <v>0.58865371810178124</v>
      </c>
      <c r="J173" s="111">
        <f t="shared" si="53"/>
        <v>0.61093659747012197</v>
      </c>
      <c r="K173" s="111">
        <f t="shared" si="53"/>
        <v>0.62736208819399797</v>
      </c>
      <c r="L173" s="111">
        <f t="shared" si="53"/>
        <v>0.64931250185899558</v>
      </c>
      <c r="M173" s="111">
        <f t="shared" si="53"/>
        <v>0.66989887828670958</v>
      </c>
      <c r="N173" s="111">
        <f t="shared" si="53"/>
        <v>0.68734862008150754</v>
      </c>
      <c r="O173" s="111">
        <f t="shared" si="53"/>
        <v>0.70670370428547402</v>
      </c>
      <c r="P173" s="111">
        <f t="shared" si="53"/>
        <v>0.7164128032629189</v>
      </c>
      <c r="Q173" s="111">
        <f t="shared" si="53"/>
        <v>0.72165055756673835</v>
      </c>
      <c r="R173" s="111">
        <f t="shared" ref="R173:V173" si="54">IF(R149=0,"",R149/R125)</f>
        <v>0.72383935346628236</v>
      </c>
      <c r="S173" s="111">
        <f t="shared" si="54"/>
        <v>0.73457664842544079</v>
      </c>
      <c r="T173" s="111">
        <f t="shared" si="54"/>
        <v>0.750096804193219</v>
      </c>
      <c r="U173" s="111">
        <f t="shared" si="54"/>
        <v>0.75820876441515095</v>
      </c>
      <c r="V173" s="111">
        <f t="shared" si="54"/>
        <v>0.77081768058524791</v>
      </c>
      <c r="W173" s="111">
        <f t="shared" ref="W173:Y173" si="55">IF(W149=0,"",W149/W125)</f>
        <v>0.7841136070196062</v>
      </c>
      <c r="X173" s="111">
        <f t="shared" si="55"/>
        <v>0.79926563554360364</v>
      </c>
      <c r="Y173" s="111">
        <f t="shared" si="55"/>
        <v>0.80988807473375535</v>
      </c>
      <c r="DA173" s="63" t="s">
        <v>1989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0.76597828902102694</v>
      </c>
      <c r="C174" s="111">
        <f t="shared" si="56"/>
        <v>0.77266552920225318</v>
      </c>
      <c r="D174" s="111">
        <f t="shared" si="56"/>
        <v>0.77946008857020965</v>
      </c>
      <c r="E174" s="111">
        <f t="shared" si="56"/>
        <v>0.80364543757532925</v>
      </c>
      <c r="F174" s="111">
        <f t="shared" si="56"/>
        <v>0.80721275511830171</v>
      </c>
      <c r="G174" s="111">
        <f t="shared" si="56"/>
        <v>0.81788625233731693</v>
      </c>
      <c r="H174" s="111">
        <f t="shared" si="56"/>
        <v>0.84111854442326128</v>
      </c>
      <c r="I174" s="111">
        <f t="shared" si="56"/>
        <v>0.84266039985521624</v>
      </c>
      <c r="J174" s="111">
        <f t="shared" si="56"/>
        <v>0.86065236583641869</v>
      </c>
      <c r="K174" s="111">
        <f t="shared" si="56"/>
        <v>0.86675930141694923</v>
      </c>
      <c r="L174" s="111">
        <f t="shared" si="56"/>
        <v>0.87928322824748884</v>
      </c>
      <c r="M174" s="111">
        <f t="shared" si="56"/>
        <v>0.88372800606125634</v>
      </c>
      <c r="N174" s="111">
        <f t="shared" si="56"/>
        <v>0.89409054020221135</v>
      </c>
      <c r="O174" s="111">
        <f t="shared" si="56"/>
        <v>0.89946664324936376</v>
      </c>
      <c r="P174" s="111">
        <f t="shared" si="56"/>
        <v>0.9064122187768876</v>
      </c>
      <c r="Q174" s="111">
        <f t="shared" si="56"/>
        <v>0.90989575533814249</v>
      </c>
      <c r="R174" s="111">
        <f t="shared" ref="R174:V174" si="57">IF(R150=0,"",R150/R126)</f>
        <v>0.91010449701307816</v>
      </c>
      <c r="S174" s="111">
        <f t="shared" si="57"/>
        <v>0.90942283669756352</v>
      </c>
      <c r="T174" s="111">
        <f t="shared" si="57"/>
        <v>0.90863296550100481</v>
      </c>
      <c r="U174" s="111">
        <f t="shared" si="57"/>
        <v>0.91360997751090101</v>
      </c>
      <c r="V174" s="111">
        <f t="shared" si="57"/>
        <v>0.92132524170098717</v>
      </c>
      <c r="W174" s="111">
        <f t="shared" ref="W174:Y174" si="58">IF(W150=0,"",W150/W126)</f>
        <v>0.92098887711461552</v>
      </c>
      <c r="X174" s="111">
        <f t="shared" si="58"/>
        <v>0.93725609038526692</v>
      </c>
      <c r="Y174" s="111">
        <f t="shared" si="58"/>
        <v>0.9467513302999766</v>
      </c>
      <c r="DA174" s="63" t="s">
        <v>1990</v>
      </c>
    </row>
    <row r="175" spans="1:105" ht="12" customHeight="1" x14ac:dyDescent="0.25">
      <c r="A175" s="100" t="s">
        <v>200</v>
      </c>
      <c r="B175" s="112">
        <f t="shared" ref="B175:Q175" si="59">IF(B151=0,"",B151/B127)</f>
        <v>0.49495821462386014</v>
      </c>
      <c r="C175" s="112">
        <f t="shared" si="59"/>
        <v>0.51460429003764008</v>
      </c>
      <c r="D175" s="112">
        <f t="shared" si="59"/>
        <v>0.53704644524755574</v>
      </c>
      <c r="E175" s="112">
        <f t="shared" si="59"/>
        <v>0.5821246617027066</v>
      </c>
      <c r="F175" s="112">
        <f t="shared" si="59"/>
        <v>0.59958001756030888</v>
      </c>
      <c r="G175" s="112">
        <f t="shared" si="59"/>
        <v>0.62337170389581942</v>
      </c>
      <c r="H175" s="112">
        <f t="shared" si="59"/>
        <v>0.65775845427166402</v>
      </c>
      <c r="I175" s="112">
        <f t="shared" si="59"/>
        <v>0.68641422267941499</v>
      </c>
      <c r="J175" s="112">
        <f t="shared" si="59"/>
        <v>0.70424248914785659</v>
      </c>
      <c r="K175" s="112">
        <f t="shared" si="59"/>
        <v>0.7162242205719408</v>
      </c>
      <c r="L175" s="112">
        <f t="shared" si="59"/>
        <v>0.73279022162028651</v>
      </c>
      <c r="M175" s="112">
        <f t="shared" si="59"/>
        <v>0.74398257056900063</v>
      </c>
      <c r="N175" s="112">
        <f t="shared" si="59"/>
        <v>0.75086130018106034</v>
      </c>
      <c r="O175" s="112">
        <f t="shared" si="59"/>
        <v>0.76667934458141984</v>
      </c>
      <c r="P175" s="112">
        <f t="shared" si="59"/>
        <v>0.78482577211682203</v>
      </c>
      <c r="Q175" s="112">
        <f t="shared" si="59"/>
        <v>0.78704590494539284</v>
      </c>
      <c r="R175" s="112">
        <f t="shared" ref="R175:V175" si="60">IF(R151=0,"",R151/R127)</f>
        <v>0.78530939252185994</v>
      </c>
      <c r="S175" s="112">
        <f t="shared" si="60"/>
        <v>0.78933786707929499</v>
      </c>
      <c r="T175" s="112">
        <f t="shared" si="60"/>
        <v>0.80055255656694213</v>
      </c>
      <c r="U175" s="112">
        <f t="shared" si="60"/>
        <v>0.80270745657617926</v>
      </c>
      <c r="V175" s="112">
        <f t="shared" si="60"/>
        <v>0.80979490597046888</v>
      </c>
      <c r="W175" s="112">
        <f t="shared" ref="W175:Y175" si="61">IF(W151=0,"",W151/W127)</f>
        <v>0.82343317467898081</v>
      </c>
      <c r="X175" s="112">
        <f t="shared" si="61"/>
        <v>0.83641866244763152</v>
      </c>
      <c r="Y175" s="112">
        <f t="shared" si="61"/>
        <v>0.84388386891263656</v>
      </c>
      <c r="DA175" s="131" t="s">
        <v>1991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:Y176" si="64">IF(W152=0,"",W152/W128)</f>
        <v>1</v>
      </c>
      <c r="X176" s="113">
        <f t="shared" si="64"/>
        <v>1</v>
      </c>
      <c r="Y176" s="113">
        <f t="shared" si="64"/>
        <v>1</v>
      </c>
      <c r="DA176" s="132" t="s">
        <v>1992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0.56116375337584457</v>
      </c>
      <c r="C177" s="112">
        <f t="shared" si="65"/>
        <v>0.56297226455994365</v>
      </c>
      <c r="D177" s="112">
        <f t="shared" si="65"/>
        <v>0.56576260954853619</v>
      </c>
      <c r="E177" s="112">
        <f t="shared" si="65"/>
        <v>0.56840556130156217</v>
      </c>
      <c r="F177" s="112">
        <f t="shared" si="65"/>
        <v>0.57802664267207349</v>
      </c>
      <c r="G177" s="112">
        <f t="shared" si="65"/>
        <v>0.57817570907594518</v>
      </c>
      <c r="H177" s="112">
        <f t="shared" si="65"/>
        <v>0.58920307288670248</v>
      </c>
      <c r="I177" s="112">
        <f t="shared" si="65"/>
        <v>0.58924753580850331</v>
      </c>
      <c r="J177" s="112">
        <f t="shared" si="65"/>
        <v>0.59537780200454515</v>
      </c>
      <c r="K177" s="112">
        <f t="shared" si="65"/>
        <v>0.59571791993592305</v>
      </c>
      <c r="L177" s="112">
        <f t="shared" si="65"/>
        <v>0.60013087736588799</v>
      </c>
      <c r="M177" s="112">
        <f t="shared" si="65"/>
        <v>0.60568745066396468</v>
      </c>
      <c r="N177" s="112">
        <f t="shared" si="65"/>
        <v>0.61146024438592494</v>
      </c>
      <c r="O177" s="112">
        <f t="shared" si="65"/>
        <v>0.61935538661644496</v>
      </c>
      <c r="P177" s="112">
        <f t="shared" si="65"/>
        <v>0.62946199173900286</v>
      </c>
      <c r="Q177" s="112">
        <f t="shared" si="65"/>
        <v>0.6416926551492681</v>
      </c>
      <c r="R177" s="112">
        <f t="shared" ref="R177:V177" si="66">IF(R153=0,"",R153/R129)</f>
        <v>0.65800937048299768</v>
      </c>
      <c r="S177" s="112">
        <f t="shared" si="66"/>
        <v>0.67855185796960626</v>
      </c>
      <c r="T177" s="112">
        <f t="shared" si="66"/>
        <v>0.70399642728923129</v>
      </c>
      <c r="U177" s="112">
        <f t="shared" si="66"/>
        <v>0.72800576731092315</v>
      </c>
      <c r="V177" s="112">
        <f t="shared" si="66"/>
        <v>0.74860418943808915</v>
      </c>
      <c r="W177" s="112">
        <f t="shared" ref="W177:Y177" si="67">IF(W153=0,"",W153/W129)</f>
        <v>0.76555079099859846</v>
      </c>
      <c r="X177" s="112">
        <f t="shared" si="67"/>
        <v>0.77805334418468375</v>
      </c>
      <c r="Y177" s="112">
        <f t="shared" si="67"/>
        <v>0.78449749841191341</v>
      </c>
      <c r="DA177" s="131" t="s">
        <v>1993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0.88044047669607262</v>
      </c>
      <c r="C178" s="113">
        <f t="shared" si="68"/>
        <v>0.86919865612834624</v>
      </c>
      <c r="D178" s="113">
        <f t="shared" si="68"/>
        <v>0.87428713353726939</v>
      </c>
      <c r="E178" s="113">
        <f t="shared" si="68"/>
        <v>0.89087492128306789</v>
      </c>
      <c r="F178" s="113">
        <f t="shared" si="68"/>
        <v>0.88882714827488096</v>
      </c>
      <c r="G178" s="113">
        <f t="shared" si="68"/>
        <v>0.87963292628664513</v>
      </c>
      <c r="H178" s="113">
        <f t="shared" si="68"/>
        <v>0.886166859354099</v>
      </c>
      <c r="I178" s="113">
        <f t="shared" si="68"/>
        <v>0.88849450175537081</v>
      </c>
      <c r="J178" s="113">
        <f t="shared" si="68"/>
        <v>0.89274366489011936</v>
      </c>
      <c r="K178" s="113">
        <f t="shared" si="68"/>
        <v>0.89489565310349817</v>
      </c>
      <c r="L178" s="113">
        <f t="shared" si="68"/>
        <v>0.90569600258204364</v>
      </c>
      <c r="M178" s="113">
        <f t="shared" si="68"/>
        <v>0.9185139610069375</v>
      </c>
      <c r="N178" s="113">
        <f t="shared" si="68"/>
        <v>0.92738774104173693</v>
      </c>
      <c r="O178" s="113">
        <f t="shared" si="68"/>
        <v>0.93853525790928249</v>
      </c>
      <c r="P178" s="113">
        <f t="shared" si="68"/>
        <v>0.93341897864853907</v>
      </c>
      <c r="Q178" s="113">
        <f t="shared" si="68"/>
        <v>0.94588275291438739</v>
      </c>
      <c r="R178" s="113">
        <f t="shared" ref="R178:V178" si="69">IF(R154=0,"",R154/R130)</f>
        <v>0.94317342952592631</v>
      </c>
      <c r="S178" s="113">
        <f t="shared" si="69"/>
        <v>0.94477437586567592</v>
      </c>
      <c r="T178" s="113">
        <f t="shared" si="69"/>
        <v>0.95446516653239022</v>
      </c>
      <c r="U178" s="113">
        <f t="shared" si="69"/>
        <v>0.95636271094278624</v>
      </c>
      <c r="V178" s="113">
        <f t="shared" si="69"/>
        <v>0.9553515143910456</v>
      </c>
      <c r="W178" s="113">
        <f t="shared" ref="W178:Y178" si="70">IF(W154=0,"",W154/W130)</f>
        <v>0.95243688056655174</v>
      </c>
      <c r="X178" s="113">
        <f t="shared" si="70"/>
        <v>0.95176974462945418</v>
      </c>
      <c r="Y178" s="113">
        <f t="shared" si="70"/>
        <v>0.95394439002636111</v>
      </c>
      <c r="DA178" s="132" t="s">
        <v>1994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0.57022652160943343</v>
      </c>
      <c r="C179" s="111">
        <f t="shared" si="71"/>
        <v>0.57087142882376019</v>
      </c>
      <c r="D179" s="111">
        <f t="shared" si="71"/>
        <v>0.57670126493157625</v>
      </c>
      <c r="E179" s="111">
        <f t="shared" si="71"/>
        <v>0.58328111840223373</v>
      </c>
      <c r="F179" s="111">
        <f t="shared" si="71"/>
        <v>0.59573496782441493</v>
      </c>
      <c r="G179" s="111">
        <f t="shared" si="71"/>
        <v>0.59877716513782464</v>
      </c>
      <c r="H179" s="111">
        <f t="shared" si="71"/>
        <v>0.61100300638026284</v>
      </c>
      <c r="I179" s="111">
        <f t="shared" si="71"/>
        <v>0.61219333698708678</v>
      </c>
      <c r="J179" s="111">
        <f t="shared" si="71"/>
        <v>0.6173374911439431</v>
      </c>
      <c r="K179" s="111">
        <f t="shared" si="71"/>
        <v>0.62057153692624778</v>
      </c>
      <c r="L179" s="111">
        <f t="shared" si="71"/>
        <v>0.6254786178865086</v>
      </c>
      <c r="M179" s="111">
        <f t="shared" si="71"/>
        <v>0.63712662988031787</v>
      </c>
      <c r="N179" s="111">
        <f t="shared" si="71"/>
        <v>0.64037685129812294</v>
      </c>
      <c r="O179" s="111">
        <f t="shared" si="71"/>
        <v>0.64306947938890646</v>
      </c>
      <c r="P179" s="111">
        <f t="shared" si="71"/>
        <v>0.64433477178983856</v>
      </c>
      <c r="Q179" s="111">
        <f t="shared" si="71"/>
        <v>0.64900187082623562</v>
      </c>
      <c r="R179" s="111">
        <f t="shared" ref="R179:V179" si="72">IF(R155=0,"",R155/R131)</f>
        <v>0.66656720610960052</v>
      </c>
      <c r="S179" s="111">
        <f t="shared" si="72"/>
        <v>0.67934776103779282</v>
      </c>
      <c r="T179" s="111">
        <f t="shared" si="72"/>
        <v>0.7285624534512487</v>
      </c>
      <c r="U179" s="111">
        <f t="shared" si="72"/>
        <v>0.7484685895120482</v>
      </c>
      <c r="V179" s="111">
        <f t="shared" si="72"/>
        <v>0.76399089293294375</v>
      </c>
      <c r="W179" s="111">
        <f t="shared" ref="W179:Y179" si="73">IF(W155=0,"",W155/W131)</f>
        <v>0.77297813609572052</v>
      </c>
      <c r="X179" s="111">
        <f t="shared" si="73"/>
        <v>0.77842202646867609</v>
      </c>
      <c r="Y179" s="111">
        <f t="shared" si="73"/>
        <v>0.77920217555099791</v>
      </c>
      <c r="DA179" s="63" t="s">
        <v>1995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:Y180" si="76">IF(W156=0,"",W156/W132)</f>
        <v>1</v>
      </c>
      <c r="X180" s="111">
        <f t="shared" si="76"/>
        <v>1</v>
      </c>
      <c r="Y180" s="111">
        <f t="shared" si="76"/>
        <v>1</v>
      </c>
      <c r="DA180" s="63" t="s">
        <v>1996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0.66647473208558328</v>
      </c>
      <c r="C181" s="112">
        <f t="shared" si="77"/>
        <v>0.66777156549433137</v>
      </c>
      <c r="D181" s="112">
        <f t="shared" si="77"/>
        <v>0.67034164928136497</v>
      </c>
      <c r="E181" s="112">
        <f t="shared" si="77"/>
        <v>0.67278279209266756</v>
      </c>
      <c r="F181" s="112">
        <f t="shared" si="77"/>
        <v>0.67566615695477628</v>
      </c>
      <c r="G181" s="112">
        <f t="shared" si="77"/>
        <v>0.67627327101160872</v>
      </c>
      <c r="H181" s="112">
        <f t="shared" si="77"/>
        <v>0.67640964218121136</v>
      </c>
      <c r="I181" s="112">
        <f t="shared" si="77"/>
        <v>0.67832077373701782</v>
      </c>
      <c r="J181" s="112">
        <f t="shared" si="77"/>
        <v>0.6763514519247853</v>
      </c>
      <c r="K181" s="112">
        <f t="shared" si="77"/>
        <v>0.67462504886042252</v>
      </c>
      <c r="L181" s="112">
        <f t="shared" si="77"/>
        <v>0.67706795752165971</v>
      </c>
      <c r="M181" s="112">
        <f t="shared" si="77"/>
        <v>0.67788616260562073</v>
      </c>
      <c r="N181" s="112">
        <f t="shared" si="77"/>
        <v>0.68086981158934456</v>
      </c>
      <c r="O181" s="112">
        <f t="shared" si="77"/>
        <v>0.68443969916447867</v>
      </c>
      <c r="P181" s="112">
        <f t="shared" si="77"/>
        <v>0.6867003836109965</v>
      </c>
      <c r="Q181" s="112">
        <f t="shared" si="77"/>
        <v>0.6927180490004814</v>
      </c>
      <c r="R181" s="112">
        <f t="shared" ref="R181:V181" si="78">IF(R157=0,"",R157/R133)</f>
        <v>0.69989902266369375</v>
      </c>
      <c r="S181" s="112">
        <f t="shared" si="78"/>
        <v>0.71020167171272319</v>
      </c>
      <c r="T181" s="112">
        <f t="shared" si="78"/>
        <v>0.72172232220432508</v>
      </c>
      <c r="U181" s="112">
        <f t="shared" si="78"/>
        <v>0.73391447319438374</v>
      </c>
      <c r="V181" s="112">
        <f t="shared" si="78"/>
        <v>0.74595393760979112</v>
      </c>
      <c r="W181" s="112">
        <f t="shared" ref="W181:Y181" si="79">IF(W157=0,"",W157/W133)</f>
        <v>0.75585969189930102</v>
      </c>
      <c r="X181" s="112">
        <f t="shared" si="79"/>
        <v>0.76463343856687094</v>
      </c>
      <c r="Y181" s="112">
        <f t="shared" si="79"/>
        <v>0.77152245386033746</v>
      </c>
      <c r="DA181" s="131" t="s">
        <v>1997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0.8722270584242634</v>
      </c>
      <c r="C182" s="113">
        <f t="shared" si="80"/>
        <v>0.87630313937525173</v>
      </c>
      <c r="D182" s="113">
        <f t="shared" si="80"/>
        <v>0.87821578496408215</v>
      </c>
      <c r="E182" s="113">
        <f t="shared" si="80"/>
        <v>0.88203026819910024</v>
      </c>
      <c r="F182" s="113">
        <f t="shared" si="80"/>
        <v>0.87947625527308337</v>
      </c>
      <c r="G182" s="113">
        <f t="shared" si="80"/>
        <v>0.88113540281428526</v>
      </c>
      <c r="H182" s="113">
        <f t="shared" si="80"/>
        <v>0.88825643590668013</v>
      </c>
      <c r="I182" s="113">
        <f t="shared" si="80"/>
        <v>0.88535000606301606</v>
      </c>
      <c r="J182" s="113">
        <f t="shared" si="80"/>
        <v>0.89221083475076179</v>
      </c>
      <c r="K182" s="113">
        <f t="shared" si="80"/>
        <v>0.8938478896186498</v>
      </c>
      <c r="L182" s="113">
        <f t="shared" si="80"/>
        <v>0.89195838602660704</v>
      </c>
      <c r="M182" s="113">
        <f t="shared" si="80"/>
        <v>0.89392779179922133</v>
      </c>
      <c r="N182" s="113">
        <f t="shared" si="80"/>
        <v>0.90101327087691785</v>
      </c>
      <c r="O182" s="113">
        <f t="shared" si="80"/>
        <v>0.90339112087397155</v>
      </c>
      <c r="P182" s="113">
        <f t="shared" si="80"/>
        <v>0.90658304651589194</v>
      </c>
      <c r="Q182" s="113">
        <f t="shared" si="80"/>
        <v>0.91622873956739015</v>
      </c>
      <c r="R182" s="113">
        <f t="shared" ref="R182:V182" si="81">IF(R158=0,"",R158/R134)</f>
        <v>0.91778805294152388</v>
      </c>
      <c r="S182" s="113">
        <f t="shared" si="81"/>
        <v>0.91776642668931541</v>
      </c>
      <c r="T182" s="113">
        <f t="shared" si="81"/>
        <v>0.92409538615184894</v>
      </c>
      <c r="U182" s="113">
        <f t="shared" si="81"/>
        <v>0.92867844862254556</v>
      </c>
      <c r="V182" s="113">
        <f t="shared" si="81"/>
        <v>0.93377745129174528</v>
      </c>
      <c r="W182" s="113">
        <f t="shared" ref="W182:Y182" si="82">IF(W158=0,"",W158/W134)</f>
        <v>0.93218667654995591</v>
      </c>
      <c r="X182" s="113">
        <f t="shared" si="82"/>
        <v>0.94537904309614085</v>
      </c>
      <c r="Y182" s="113">
        <f t="shared" si="82"/>
        <v>0.94835669404096068</v>
      </c>
      <c r="DA182" s="132" t="s">
        <v>1998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0.68186772236638205</v>
      </c>
      <c r="C183" s="111">
        <f t="shared" si="83"/>
        <v>0.68824283087197269</v>
      </c>
      <c r="D183" s="111">
        <f t="shared" si="83"/>
        <v>0.70397027734068129</v>
      </c>
      <c r="E183" s="111">
        <f t="shared" si="83"/>
        <v>0.72060063082965076</v>
      </c>
      <c r="F183" s="111">
        <f t="shared" si="83"/>
        <v>0.72640137862098109</v>
      </c>
      <c r="G183" s="111">
        <f t="shared" si="83"/>
        <v>0.7301426636397732</v>
      </c>
      <c r="H183" s="111">
        <f t="shared" si="83"/>
        <v>0.73635283124171902</v>
      </c>
      <c r="I183" s="111">
        <f t="shared" si="83"/>
        <v>0.74295170734484839</v>
      </c>
      <c r="J183" s="111">
        <f t="shared" si="83"/>
        <v>0.73567529419594901</v>
      </c>
      <c r="K183" s="111">
        <f t="shared" si="83"/>
        <v>0.73514586497813872</v>
      </c>
      <c r="L183" s="111">
        <f t="shared" si="83"/>
        <v>0.72965048589098336</v>
      </c>
      <c r="M183" s="111">
        <f t="shared" si="83"/>
        <v>0.73277613805407937</v>
      </c>
      <c r="N183" s="111">
        <f t="shared" si="83"/>
        <v>0.73680109485386036</v>
      </c>
      <c r="O183" s="111">
        <f t="shared" si="83"/>
        <v>0.73542347232086025</v>
      </c>
      <c r="P183" s="111">
        <f t="shared" si="83"/>
        <v>0.72418442149251339</v>
      </c>
      <c r="Q183" s="111">
        <f t="shared" si="83"/>
        <v>0.72927342963949626</v>
      </c>
      <c r="R183" s="111">
        <f t="shared" ref="R183:V183" si="84">IF(R159=0,"",R159/R135)</f>
        <v>0.73315730676536395</v>
      </c>
      <c r="S183" s="111">
        <f t="shared" si="84"/>
        <v>0.75030262175362383</v>
      </c>
      <c r="T183" s="111">
        <f t="shared" si="84"/>
        <v>0.76609841334016471</v>
      </c>
      <c r="U183" s="111">
        <f t="shared" si="84"/>
        <v>0.78026920285011547</v>
      </c>
      <c r="V183" s="111">
        <f t="shared" si="84"/>
        <v>0.78656783356290461</v>
      </c>
      <c r="W183" s="111">
        <f t="shared" ref="W183:Y183" si="85">IF(W159=0,"",W159/W135)</f>
        <v>0.8043632394175706</v>
      </c>
      <c r="X183" s="111">
        <f t="shared" si="85"/>
        <v>0.8214502500855797</v>
      </c>
      <c r="Y183" s="111">
        <f t="shared" si="85"/>
        <v>0.8165738499517331</v>
      </c>
      <c r="DA183" s="63" t="s">
        <v>1999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:Y184" si="88">IF(W160=0,"",W160/W136)</f>
        <v>1</v>
      </c>
      <c r="X184" s="111">
        <f t="shared" si="88"/>
        <v>1</v>
      </c>
      <c r="Y184" s="111">
        <f t="shared" si="88"/>
        <v>1</v>
      </c>
      <c r="DA184" s="63" t="s">
        <v>2000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0.64801921247795891</v>
      </c>
      <c r="C185" s="124">
        <f t="shared" si="89"/>
        <v>0.65197479645858081</v>
      </c>
      <c r="D185" s="124">
        <f t="shared" si="89"/>
        <v>0.65610116781906802</v>
      </c>
      <c r="E185" s="124">
        <f t="shared" si="89"/>
        <v>0.65639546712533892</v>
      </c>
      <c r="F185" s="124">
        <f t="shared" si="89"/>
        <v>0.66280906650565796</v>
      </c>
      <c r="G185" s="124">
        <f t="shared" si="89"/>
        <v>0.66375140278416811</v>
      </c>
      <c r="H185" s="124">
        <f t="shared" si="89"/>
        <v>0.67691734241114621</v>
      </c>
      <c r="I185" s="124">
        <f t="shared" si="89"/>
        <v>0.67765338768518812</v>
      </c>
      <c r="J185" s="124">
        <f t="shared" si="89"/>
        <v>0.68154270424795049</v>
      </c>
      <c r="K185" s="124">
        <f t="shared" si="89"/>
        <v>0.67877534621603663</v>
      </c>
      <c r="L185" s="124">
        <f t="shared" si="89"/>
        <v>0.68916348455948473</v>
      </c>
      <c r="M185" s="124">
        <f t="shared" si="89"/>
        <v>0.68930330813583096</v>
      </c>
      <c r="N185" s="124">
        <f t="shared" si="89"/>
        <v>0.69285488073545587</v>
      </c>
      <c r="O185" s="124">
        <f t="shared" si="89"/>
        <v>0.69506728679295904</v>
      </c>
      <c r="P185" s="124">
        <f t="shared" si="89"/>
        <v>0.69309654795056752</v>
      </c>
      <c r="Q185" s="124">
        <f t="shared" si="89"/>
        <v>0.69572339249583526</v>
      </c>
      <c r="R185" s="124">
        <f t="shared" ref="R185:V185" si="90">IF(R161=0,"",R161/R137)</f>
        <v>0.69922952808104299</v>
      </c>
      <c r="S185" s="124">
        <f t="shared" si="90"/>
        <v>0.70509803879776223</v>
      </c>
      <c r="T185" s="124">
        <f t="shared" si="90"/>
        <v>0.70834983143265118</v>
      </c>
      <c r="U185" s="124">
        <f t="shared" si="90"/>
        <v>0.71645675445989121</v>
      </c>
      <c r="V185" s="124">
        <f t="shared" si="90"/>
        <v>0.7268046135957581</v>
      </c>
      <c r="W185" s="124">
        <f t="shared" ref="W185:Y185" si="91">IF(W161=0,"",W161/W137)</f>
        <v>0.73689989157728675</v>
      </c>
      <c r="X185" s="124">
        <f t="shared" si="91"/>
        <v>0.7497295362130979</v>
      </c>
      <c r="Y185" s="124">
        <f t="shared" si="91"/>
        <v>0.75758855476448983</v>
      </c>
      <c r="DA185" s="130" t="s">
        <v>2001</v>
      </c>
    </row>
    <row r="186" spans="1:105" ht="12" customHeight="1" x14ac:dyDescent="0.25">
      <c r="A186" s="97" t="s">
        <v>203</v>
      </c>
      <c r="B186" s="111">
        <f t="shared" ref="B186:Q186" si="92">IF(B162=0,"",B162/B138)</f>
        <v>0.56175769269099318</v>
      </c>
      <c r="C186" s="111">
        <f t="shared" si="92"/>
        <v>0.56286060734088528</v>
      </c>
      <c r="D186" s="111">
        <f t="shared" si="92"/>
        <v>0.56415603441500661</v>
      </c>
      <c r="E186" s="111">
        <f t="shared" si="92"/>
        <v>0.56568142423759726</v>
      </c>
      <c r="F186" s="111">
        <f t="shared" si="92"/>
        <v>0.56736063868682673</v>
      </c>
      <c r="G186" s="111">
        <f t="shared" si="92"/>
        <v>0.56895669605490107</v>
      </c>
      <c r="H186" s="111">
        <f t="shared" si="92"/>
        <v>0.57066706294610636</v>
      </c>
      <c r="I186" s="111">
        <f t="shared" si="92"/>
        <v>0.57200923359437217</v>
      </c>
      <c r="J186" s="111">
        <f t="shared" si="92"/>
        <v>0.57155292441988048</v>
      </c>
      <c r="K186" s="111">
        <f t="shared" si="92"/>
        <v>0.57205672114409212</v>
      </c>
      <c r="L186" s="111">
        <f t="shared" si="92"/>
        <v>0.57393106699152063</v>
      </c>
      <c r="M186" s="111">
        <f t="shared" si="92"/>
        <v>0.57372023483637125</v>
      </c>
      <c r="N186" s="111">
        <f t="shared" si="92"/>
        <v>0.57378691836256501</v>
      </c>
      <c r="O186" s="111">
        <f t="shared" si="92"/>
        <v>0.5741233706640998</v>
      </c>
      <c r="P186" s="111">
        <f t="shared" si="92"/>
        <v>0.57444357636248788</v>
      </c>
      <c r="Q186" s="111">
        <f t="shared" si="92"/>
        <v>0.57462567914129703</v>
      </c>
      <c r="R186" s="111">
        <f t="shared" ref="R186:V186" si="93">IF(R162=0,"",R162/R138)</f>
        <v>0.57496361398566986</v>
      </c>
      <c r="S186" s="111">
        <f t="shared" si="93"/>
        <v>0.57597941039454215</v>
      </c>
      <c r="T186" s="111">
        <f t="shared" si="93"/>
        <v>0.57756430020645311</v>
      </c>
      <c r="U186" s="111">
        <f t="shared" si="93"/>
        <v>0.57926408108067673</v>
      </c>
      <c r="V186" s="111">
        <f t="shared" si="93"/>
        <v>0.58120698187273112</v>
      </c>
      <c r="W186" s="111">
        <f t="shared" ref="W186:Y186" si="94">IF(W162=0,"",W162/W138)</f>
        <v>0.58317853440734846</v>
      </c>
      <c r="X186" s="111">
        <f t="shared" si="94"/>
        <v>0.58421642626058179</v>
      </c>
      <c r="Y186" s="111">
        <f t="shared" si="94"/>
        <v>0.58524835809139453</v>
      </c>
      <c r="DA186" s="63" t="s">
        <v>2002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0.57982329718069403</v>
      </c>
      <c r="C187" s="111">
        <f t="shared" si="95"/>
        <v>0.58074388804036747</v>
      </c>
      <c r="D187" s="111">
        <f t="shared" si="95"/>
        <v>0.58326175403172298</v>
      </c>
      <c r="E187" s="111">
        <f t="shared" si="95"/>
        <v>0.58335912452427685</v>
      </c>
      <c r="F187" s="111">
        <f t="shared" si="95"/>
        <v>0.58598302503776745</v>
      </c>
      <c r="G187" s="111">
        <f t="shared" si="95"/>
        <v>0.58619789266555189</v>
      </c>
      <c r="H187" s="111">
        <f t="shared" si="95"/>
        <v>0.59027391058131939</v>
      </c>
      <c r="I187" s="111">
        <f t="shared" si="95"/>
        <v>0.59070703512916656</v>
      </c>
      <c r="J187" s="111">
        <f t="shared" si="95"/>
        <v>0.5941509115516711</v>
      </c>
      <c r="K187" s="111">
        <f t="shared" si="95"/>
        <v>0.5934866173782406</v>
      </c>
      <c r="L187" s="111">
        <f t="shared" si="95"/>
        <v>0.59506563941839918</v>
      </c>
      <c r="M187" s="111">
        <f t="shared" si="95"/>
        <v>0.59590863631639479</v>
      </c>
      <c r="N187" s="111">
        <f t="shared" si="95"/>
        <v>0.5966308287768094</v>
      </c>
      <c r="O187" s="111">
        <f t="shared" si="95"/>
        <v>0.59708355192287477</v>
      </c>
      <c r="P187" s="111">
        <f t="shared" si="95"/>
        <v>0.59803259816407395</v>
      </c>
      <c r="Q187" s="111">
        <f t="shared" si="95"/>
        <v>0.59750426492742681</v>
      </c>
      <c r="R187" s="111">
        <f t="shared" ref="R187:V187" si="96">IF(R163=0,"",R163/R139)</f>
        <v>0.59770707201138784</v>
      </c>
      <c r="S187" s="111">
        <f t="shared" si="96"/>
        <v>0.5986393944561389</v>
      </c>
      <c r="T187" s="111">
        <f t="shared" si="96"/>
        <v>0.60017791377723329</v>
      </c>
      <c r="U187" s="111">
        <f t="shared" si="96"/>
        <v>0.60223808500012843</v>
      </c>
      <c r="V187" s="111">
        <f t="shared" si="96"/>
        <v>0.60493985176869103</v>
      </c>
      <c r="W187" s="111">
        <f t="shared" ref="W187:Y187" si="97">IF(W163=0,"",W163/W139)</f>
        <v>0.60677146562903927</v>
      </c>
      <c r="X187" s="111">
        <f t="shared" si="97"/>
        <v>0.60844383287767034</v>
      </c>
      <c r="Y187" s="111">
        <f t="shared" si="97"/>
        <v>0.61036408260798325</v>
      </c>
      <c r="DA187" s="63" t="s">
        <v>2003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0.74413632273608987</v>
      </c>
      <c r="C188" s="45">
        <f t="shared" si="98"/>
        <v>0.74635196307466711</v>
      </c>
      <c r="D188" s="45">
        <f t="shared" si="98"/>
        <v>0.74979849486837191</v>
      </c>
      <c r="E188" s="45">
        <f t="shared" si="98"/>
        <v>0.7535264535492443</v>
      </c>
      <c r="F188" s="45">
        <f t="shared" si="98"/>
        <v>0.75653851881752265</v>
      </c>
      <c r="G188" s="45">
        <f t="shared" si="98"/>
        <v>0.75973807775482582</v>
      </c>
      <c r="H188" s="45">
        <f t="shared" si="98"/>
        <v>0.76342427055758644</v>
      </c>
      <c r="I188" s="45">
        <f t="shared" si="98"/>
        <v>0.76569029890341056</v>
      </c>
      <c r="J188" s="45">
        <f t="shared" si="98"/>
        <v>0.76686176251422655</v>
      </c>
      <c r="K188" s="45">
        <f t="shared" si="98"/>
        <v>0.76797551092536964</v>
      </c>
      <c r="L188" s="45">
        <f t="shared" si="98"/>
        <v>0.76964055055181491</v>
      </c>
      <c r="M188" s="45">
        <f t="shared" si="98"/>
        <v>0.77176816176171292</v>
      </c>
      <c r="N188" s="45">
        <f t="shared" si="98"/>
        <v>0.77445528338696856</v>
      </c>
      <c r="O188" s="45">
        <f t="shared" si="98"/>
        <v>0.77821739594199923</v>
      </c>
      <c r="P188" s="45">
        <f t="shared" si="98"/>
        <v>0.7803768058849474</v>
      </c>
      <c r="Q188" s="45">
        <f t="shared" si="98"/>
        <v>0.78439546390645065</v>
      </c>
      <c r="R188" s="45">
        <f t="shared" ref="R188:V188" si="99">IF(R164=0,"",R164/R140)</f>
        <v>0.78941672960506759</v>
      </c>
      <c r="S188" s="45">
        <f t="shared" si="99"/>
        <v>0.79824374960517974</v>
      </c>
      <c r="T188" s="45">
        <f t="shared" si="99"/>
        <v>0.80871518447624158</v>
      </c>
      <c r="U188" s="45">
        <f t="shared" si="99"/>
        <v>0.82151139420156261</v>
      </c>
      <c r="V188" s="45">
        <f t="shared" si="99"/>
        <v>0.8343899838946125</v>
      </c>
      <c r="W188" s="45">
        <f t="shared" ref="W188:Y188" si="100">IF(W164=0,"",W164/W140)</f>
        <v>0.84711688669247753</v>
      </c>
      <c r="X188" s="45">
        <f t="shared" si="100"/>
        <v>0.85939996554960574</v>
      </c>
      <c r="Y188" s="45">
        <f t="shared" si="100"/>
        <v>0.86957884104248917</v>
      </c>
      <c r="DA188" s="60" t="s">
        <v>2004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4320.7502841391833</v>
      </c>
      <c r="C190" s="117">
        <f t="shared" si="101"/>
        <v>4218.0105737955109</v>
      </c>
      <c r="D190" s="117">
        <f t="shared" si="101"/>
        <v>4275.0593583335212</v>
      </c>
      <c r="E190" s="117">
        <f t="shared" si="101"/>
        <v>4426.7395558208773</v>
      </c>
      <c r="F190" s="117">
        <f t="shared" si="101"/>
        <v>4341.6742602013019</v>
      </c>
      <c r="G190" s="117">
        <f t="shared" si="101"/>
        <v>4685.1572262288373</v>
      </c>
      <c r="H190" s="117">
        <f t="shared" si="101"/>
        <v>4257.7634140085065</v>
      </c>
      <c r="I190" s="117">
        <f t="shared" si="101"/>
        <v>4454.7841513515095</v>
      </c>
      <c r="J190" s="117">
        <f t="shared" si="101"/>
        <v>3996.2488992689077</v>
      </c>
      <c r="K190" s="117">
        <f t="shared" si="101"/>
        <v>4146.8795994577094</v>
      </c>
      <c r="L190" s="117">
        <f t="shared" si="101"/>
        <v>4089.0884990443492</v>
      </c>
      <c r="M190" s="117">
        <f t="shared" si="101"/>
        <v>4121.0518500265825</v>
      </c>
      <c r="N190" s="117">
        <f t="shared" si="101"/>
        <v>3853.0280483503857</v>
      </c>
      <c r="O190" s="117">
        <f t="shared" si="101"/>
        <v>3825.0841999345093</v>
      </c>
      <c r="P190" s="117">
        <f t="shared" si="101"/>
        <v>3760.1641198488933</v>
      </c>
      <c r="Q190" s="117">
        <f t="shared" si="101"/>
        <v>3678.4989786685946</v>
      </c>
      <c r="R190" s="117">
        <f t="shared" ref="R190:V190" si="102">R191+R194+R196+R209</f>
        <v>3585.2288495576622</v>
      </c>
      <c r="S190" s="117">
        <f t="shared" si="102"/>
        <v>3726.7974284703287</v>
      </c>
      <c r="T190" s="117">
        <f t="shared" si="102"/>
        <v>3773.9844014348564</v>
      </c>
      <c r="U190" s="117">
        <f t="shared" si="102"/>
        <v>3668.2098933932175</v>
      </c>
      <c r="V190" s="117">
        <f t="shared" si="102"/>
        <v>3578.0722682251958</v>
      </c>
      <c r="W190" s="117">
        <f t="shared" ref="W190:Y190" si="103">W191+W194+W196+W209</f>
        <v>3437.0670234829986</v>
      </c>
      <c r="X190" s="117">
        <f t="shared" si="103"/>
        <v>3322.5366368116165</v>
      </c>
      <c r="Y190" s="117">
        <f t="shared" si="103"/>
        <v>3005.1820557860665</v>
      </c>
      <c r="DA190" s="129" t="s">
        <v>2150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:Y191" si="106">SUM(W192:W193)</f>
        <v>0</v>
      </c>
      <c r="X191" s="122">
        <f t="shared" si="106"/>
        <v>0</v>
      </c>
      <c r="Y191" s="122">
        <f t="shared" si="106"/>
        <v>0</v>
      </c>
      <c r="DA191" s="130" t="s">
        <v>2151</v>
      </c>
    </row>
    <row r="192" spans="1:105" ht="12" customHeight="1" x14ac:dyDescent="0.25">
      <c r="A192" s="97" t="s">
        <v>200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X192" s="98">
        <v>0</v>
      </c>
      <c r="Y192" s="98">
        <v>0</v>
      </c>
      <c r="DA192" s="63" t="s">
        <v>2152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2153</v>
      </c>
    </row>
    <row r="194" spans="1:105" ht="12" customHeight="1" x14ac:dyDescent="0.25">
      <c r="A194" s="121" t="s">
        <v>92</v>
      </c>
      <c r="B194" s="122">
        <f t="shared" ref="B194:Y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X194" s="122">
        <f t="shared" si="107"/>
        <v>0</v>
      </c>
      <c r="Y194" s="122">
        <f t="shared" si="107"/>
        <v>0</v>
      </c>
      <c r="DA194" s="130" t="s">
        <v>2154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2155</v>
      </c>
    </row>
    <row r="196" spans="1:105" ht="12" customHeight="1" x14ac:dyDescent="0.25">
      <c r="A196" s="121" t="s">
        <v>55</v>
      </c>
      <c r="B196" s="122">
        <v>2562.7415439438164</v>
      </c>
      <c r="C196" s="122">
        <v>2484.8437824515231</v>
      </c>
      <c r="D196" s="122">
        <v>2448.6922632385517</v>
      </c>
      <c r="E196" s="122">
        <v>2396.9572217612426</v>
      </c>
      <c r="F196" s="122">
        <v>2366.5247608197105</v>
      </c>
      <c r="G196" s="122">
        <v>2432.0194888518777</v>
      </c>
      <c r="H196" s="122">
        <v>2238.7653838835295</v>
      </c>
      <c r="I196" s="122">
        <v>2213.1526714286183</v>
      </c>
      <c r="J196" s="122">
        <v>2040.4254540278278</v>
      </c>
      <c r="K196" s="122">
        <v>2045.6175435780556</v>
      </c>
      <c r="L196" s="122">
        <v>2050.7255244002426</v>
      </c>
      <c r="M196" s="122">
        <v>2063.6968286781193</v>
      </c>
      <c r="N196" s="122">
        <v>1922.8178132167052</v>
      </c>
      <c r="O196" s="122">
        <v>1874.5993130826835</v>
      </c>
      <c r="P196" s="122">
        <v>1779.032876589019</v>
      </c>
      <c r="Q196" s="122">
        <v>1693.6992749518636</v>
      </c>
      <c r="R196" s="122">
        <v>1669.9152278308613</v>
      </c>
      <c r="S196" s="122">
        <v>1682.5344738282718</v>
      </c>
      <c r="T196" s="122">
        <v>1661.0158102510711</v>
      </c>
      <c r="U196" s="122">
        <v>1550.0101277949739</v>
      </c>
      <c r="V196" s="122">
        <v>1485.8777778119666</v>
      </c>
      <c r="W196" s="122">
        <v>1429.6299964159568</v>
      </c>
      <c r="X196" s="122">
        <v>1393.8887798916567</v>
      </c>
      <c r="Y196" s="122">
        <v>1204.1672772093002</v>
      </c>
      <c r="DA196" s="130" t="s">
        <v>2156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2157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X198" s="98">
        <v>0</v>
      </c>
      <c r="Y198" s="98">
        <v>0</v>
      </c>
      <c r="DA198" s="63" t="s">
        <v>2158</v>
      </c>
    </row>
    <row r="199" spans="1:105" ht="12" customHeight="1" x14ac:dyDescent="0.25">
      <c r="A199" s="100" t="s">
        <v>200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X199" s="101">
        <v>0</v>
      </c>
      <c r="Y199" s="101">
        <v>0</v>
      </c>
      <c r="DA199" s="131" t="s">
        <v>2159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X200" s="104">
        <v>0</v>
      </c>
      <c r="Y200" s="104">
        <v>0</v>
      </c>
      <c r="DA200" s="132" t="s">
        <v>2160</v>
      </c>
    </row>
    <row r="201" spans="1:105" ht="12" customHeight="1" x14ac:dyDescent="0.25">
      <c r="A201" s="106" t="s">
        <v>124</v>
      </c>
      <c r="B201" s="101">
        <v>2560.0342345484469</v>
      </c>
      <c r="C201" s="101">
        <v>2482.1024053942974</v>
      </c>
      <c r="D201" s="101">
        <v>2446.2631823381439</v>
      </c>
      <c r="E201" s="101">
        <v>2394.6559662884029</v>
      </c>
      <c r="F201" s="101">
        <v>2364.1602198985261</v>
      </c>
      <c r="G201" s="101">
        <v>2429.7404841994316</v>
      </c>
      <c r="H201" s="101">
        <v>2236.5169780833803</v>
      </c>
      <c r="I201" s="101">
        <v>2211.031662200251</v>
      </c>
      <c r="J201" s="101">
        <v>2038.1200025884448</v>
      </c>
      <c r="K201" s="101">
        <v>2043.2467230643899</v>
      </c>
      <c r="L201" s="101">
        <v>2048.1492919613138</v>
      </c>
      <c r="M201" s="101">
        <v>2061.346700557543</v>
      </c>
      <c r="N201" s="101">
        <v>1920.5066361932058</v>
      </c>
      <c r="O201" s="101">
        <v>1872.4294505159</v>
      </c>
      <c r="P201" s="101">
        <v>1776.636502101891</v>
      </c>
      <c r="Q201" s="101">
        <v>1691.7748073807843</v>
      </c>
      <c r="R201" s="101">
        <v>1667.7332537084649</v>
      </c>
      <c r="S201" s="101">
        <v>1680.1467577052722</v>
      </c>
      <c r="T201" s="101">
        <v>1658.5835315411111</v>
      </c>
      <c r="U201" s="101">
        <v>1547.5385037849469</v>
      </c>
      <c r="V201" s="101">
        <v>1482.7514317413356</v>
      </c>
      <c r="W201" s="101">
        <v>1426.426114652096</v>
      </c>
      <c r="X201" s="101">
        <v>1390.2193888962427</v>
      </c>
      <c r="Y201" s="101">
        <v>1201.332152892327</v>
      </c>
      <c r="DA201" s="131" t="s">
        <v>2161</v>
      </c>
    </row>
    <row r="202" spans="1:105" ht="12" customHeight="1" x14ac:dyDescent="0.25">
      <c r="A202" s="107" t="s">
        <v>123</v>
      </c>
      <c r="B202" s="104">
        <v>2.707309395369232</v>
      </c>
      <c r="C202" s="104">
        <v>2.7413770572255336</v>
      </c>
      <c r="D202" s="104">
        <v>2.4290809004069227</v>
      </c>
      <c r="E202" s="104">
        <v>2.3012554728397268</v>
      </c>
      <c r="F202" s="104">
        <v>2.3645409211845738</v>
      </c>
      <c r="G202" s="104">
        <v>2.2790046524462984</v>
      </c>
      <c r="H202" s="104">
        <v>2.2484058001494756</v>
      </c>
      <c r="I202" s="104">
        <v>2.1210092283673694</v>
      </c>
      <c r="J202" s="104">
        <v>2.305451439383468</v>
      </c>
      <c r="K202" s="104">
        <v>2.3708205136655653</v>
      </c>
      <c r="L202" s="104">
        <v>2.5762324389289852</v>
      </c>
      <c r="M202" s="104">
        <v>2.3501281205758198</v>
      </c>
      <c r="N202" s="104">
        <v>2.3111770234994244</v>
      </c>
      <c r="O202" s="104">
        <v>2.1698625667835789</v>
      </c>
      <c r="P202" s="104">
        <v>2.3963744871282522</v>
      </c>
      <c r="Q202" s="104">
        <v>1.9244675710793568</v>
      </c>
      <c r="R202" s="104">
        <v>2.1819741223965079</v>
      </c>
      <c r="S202" s="104">
        <v>2.3877161229992603</v>
      </c>
      <c r="T202" s="104">
        <v>2.4322787099601606</v>
      </c>
      <c r="U202" s="104">
        <v>2.4716240100267344</v>
      </c>
      <c r="V202" s="104">
        <v>3.1263460706309392</v>
      </c>
      <c r="W202" s="104">
        <v>3.2038817638612289</v>
      </c>
      <c r="X202" s="104">
        <v>3.6693909954135355</v>
      </c>
      <c r="Y202" s="104">
        <v>2.8351243169732498</v>
      </c>
      <c r="DA202" s="132" t="s">
        <v>2162</v>
      </c>
    </row>
    <row r="203" spans="1:105" ht="12" customHeight="1" x14ac:dyDescent="0.25">
      <c r="A203" s="108" t="s">
        <v>50</v>
      </c>
      <c r="B203" s="98">
        <v>2.707309395369232</v>
      </c>
      <c r="C203" s="98">
        <v>2.7413770572255336</v>
      </c>
      <c r="D203" s="98">
        <v>2.4290809004069227</v>
      </c>
      <c r="E203" s="98">
        <v>2.3012554728397268</v>
      </c>
      <c r="F203" s="98">
        <v>2.3645409211845738</v>
      </c>
      <c r="G203" s="98">
        <v>2.2790046524462984</v>
      </c>
      <c r="H203" s="98">
        <v>2.2484058001494756</v>
      </c>
      <c r="I203" s="98">
        <v>2.1210092283673694</v>
      </c>
      <c r="J203" s="98">
        <v>2.305451439383468</v>
      </c>
      <c r="K203" s="98">
        <v>2.3708205136655653</v>
      </c>
      <c r="L203" s="98">
        <v>2.5762324389289852</v>
      </c>
      <c r="M203" s="98">
        <v>2.3501281205758198</v>
      </c>
      <c r="N203" s="98">
        <v>2.3111770234994244</v>
      </c>
      <c r="O203" s="98">
        <v>2.1698625667835789</v>
      </c>
      <c r="P203" s="98">
        <v>2.3963744871282522</v>
      </c>
      <c r="Q203" s="98">
        <v>1.9244675710793568</v>
      </c>
      <c r="R203" s="98">
        <v>2.1819741223965079</v>
      </c>
      <c r="S203" s="98">
        <v>2.3877161229992603</v>
      </c>
      <c r="T203" s="98">
        <v>2.4322787099601606</v>
      </c>
      <c r="U203" s="98">
        <v>2.4716240100267344</v>
      </c>
      <c r="V203" s="98">
        <v>3.1263460706309392</v>
      </c>
      <c r="W203" s="98">
        <v>3.2038817638612289</v>
      </c>
      <c r="X203" s="98">
        <v>3.6693909954135355</v>
      </c>
      <c r="Y203" s="98">
        <v>2.8351243169732498</v>
      </c>
      <c r="DA203" s="63" t="s">
        <v>2163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X204" s="98">
        <v>0</v>
      </c>
      <c r="Y204" s="98">
        <v>0</v>
      </c>
      <c r="DA204" s="63" t="s">
        <v>2164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X205" s="101">
        <v>0</v>
      </c>
      <c r="Y205" s="101">
        <v>0</v>
      </c>
      <c r="DA205" s="131" t="s">
        <v>2165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X206" s="104">
        <v>0</v>
      </c>
      <c r="Y206" s="104">
        <v>0</v>
      </c>
      <c r="DA206" s="132" t="s">
        <v>2166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2167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2168</v>
      </c>
    </row>
    <row r="209" spans="1:105" ht="12" customHeight="1" x14ac:dyDescent="0.25">
      <c r="A209" s="121" t="s">
        <v>54</v>
      </c>
      <c r="B209" s="122">
        <v>1758.0087401953667</v>
      </c>
      <c r="C209" s="122">
        <v>1733.1667913439874</v>
      </c>
      <c r="D209" s="122">
        <v>1826.3670950949697</v>
      </c>
      <c r="E209" s="122">
        <v>2029.7823340596344</v>
      </c>
      <c r="F209" s="122">
        <v>1975.1494993815916</v>
      </c>
      <c r="G209" s="122">
        <v>2253.1377373769601</v>
      </c>
      <c r="H209" s="122">
        <v>2018.998030124977</v>
      </c>
      <c r="I209" s="122">
        <v>2241.6314799228912</v>
      </c>
      <c r="J209" s="122">
        <v>1955.82344524108</v>
      </c>
      <c r="K209" s="122">
        <v>2101.2620558796539</v>
      </c>
      <c r="L209" s="122">
        <v>2038.3629746441063</v>
      </c>
      <c r="M209" s="122">
        <v>2057.3550213484627</v>
      </c>
      <c r="N209" s="122">
        <v>1930.2102351336803</v>
      </c>
      <c r="O209" s="122">
        <v>1950.4848868518256</v>
      </c>
      <c r="P209" s="122">
        <v>1981.1312432598745</v>
      </c>
      <c r="Q209" s="122">
        <v>1984.7997037167313</v>
      </c>
      <c r="R209" s="122">
        <v>1915.3136217268011</v>
      </c>
      <c r="S209" s="122">
        <v>2044.2629546420569</v>
      </c>
      <c r="T209" s="122">
        <v>2112.9685911837855</v>
      </c>
      <c r="U209" s="122">
        <v>2118.1997655982436</v>
      </c>
      <c r="V209" s="122">
        <v>2092.1944904132292</v>
      </c>
      <c r="W209" s="122">
        <v>2007.4370270670418</v>
      </c>
      <c r="X209" s="122">
        <v>1928.6478569199598</v>
      </c>
      <c r="Y209" s="122">
        <v>1801.0147785767663</v>
      </c>
      <c r="DA209" s="130" t="s">
        <v>2169</v>
      </c>
    </row>
    <row r="210" spans="1:105" ht="12" customHeight="1" x14ac:dyDescent="0.25">
      <c r="A210" s="97" t="s">
        <v>203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X210" s="98">
        <v>0</v>
      </c>
      <c r="Y210" s="98">
        <v>0</v>
      </c>
      <c r="DA210" s="63" t="s">
        <v>2170</v>
      </c>
    </row>
    <row r="211" spans="1:105" ht="12" customHeight="1" x14ac:dyDescent="0.25">
      <c r="A211" s="97" t="s">
        <v>50</v>
      </c>
      <c r="B211" s="98">
        <v>1758.0087401953667</v>
      </c>
      <c r="C211" s="98">
        <v>1733.1667913439874</v>
      </c>
      <c r="D211" s="98">
        <v>1826.3670950949697</v>
      </c>
      <c r="E211" s="98">
        <v>2029.7823340596344</v>
      </c>
      <c r="F211" s="98">
        <v>1975.1494993815916</v>
      </c>
      <c r="G211" s="98">
        <v>2253.1377373769601</v>
      </c>
      <c r="H211" s="98">
        <v>2018.998030124977</v>
      </c>
      <c r="I211" s="98">
        <v>2241.6314799228912</v>
      </c>
      <c r="J211" s="98">
        <v>1955.82344524108</v>
      </c>
      <c r="K211" s="98">
        <v>2101.2620558796539</v>
      </c>
      <c r="L211" s="98">
        <v>2038.3629746441063</v>
      </c>
      <c r="M211" s="98">
        <v>2057.3550213484627</v>
      </c>
      <c r="N211" s="98">
        <v>1930.2102351336803</v>
      </c>
      <c r="O211" s="98">
        <v>1950.4848868518256</v>
      </c>
      <c r="P211" s="98">
        <v>1981.1312432598745</v>
      </c>
      <c r="Q211" s="98">
        <v>1984.7997037167313</v>
      </c>
      <c r="R211" s="98">
        <v>1915.3136217268011</v>
      </c>
      <c r="S211" s="98">
        <v>2044.2629546420569</v>
      </c>
      <c r="T211" s="98">
        <v>2112.9685911837855</v>
      </c>
      <c r="U211" s="98">
        <v>2118.1997655982436</v>
      </c>
      <c r="V211" s="98">
        <v>2092.1944904132292</v>
      </c>
      <c r="W211" s="98">
        <v>2007.4370270670418</v>
      </c>
      <c r="X211" s="98">
        <v>1928.6478569199598</v>
      </c>
      <c r="Y211" s="98">
        <v>1801.0147785767663</v>
      </c>
      <c r="DA211" s="63" t="s">
        <v>2171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X212" s="33">
        <v>0</v>
      </c>
      <c r="Y212" s="33">
        <v>0</v>
      </c>
      <c r="DA212" s="60" t="s">
        <v>2172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15432.437667851367</v>
      </c>
      <c r="C214" s="117">
        <f t="shared" si="108"/>
        <v>15593.491165285543</v>
      </c>
      <c r="D214" s="117">
        <f t="shared" si="108"/>
        <v>15139.762668093652</v>
      </c>
      <c r="E214" s="117">
        <f t="shared" si="108"/>
        <v>15996.232893719331</v>
      </c>
      <c r="F214" s="117">
        <f t="shared" si="108"/>
        <v>15089.083950076205</v>
      </c>
      <c r="G214" s="117">
        <f t="shared" si="108"/>
        <v>15089.290098240646</v>
      </c>
      <c r="H214" s="117">
        <f t="shared" si="108"/>
        <v>14448.685187265504</v>
      </c>
      <c r="I214" s="117">
        <f t="shared" si="108"/>
        <v>14109.363469335622</v>
      </c>
      <c r="J214" s="117">
        <f t="shared" si="108"/>
        <v>14452.623556080433</v>
      </c>
      <c r="K214" s="117">
        <f t="shared" si="108"/>
        <v>14002.260002660205</v>
      </c>
      <c r="L214" s="117">
        <f t="shared" si="108"/>
        <v>14465.045329314617</v>
      </c>
      <c r="M214" s="117">
        <f t="shared" si="108"/>
        <v>12796.30929694473</v>
      </c>
      <c r="N214" s="117">
        <f t="shared" si="108"/>
        <v>13742.222052812882</v>
      </c>
      <c r="O214" s="117">
        <f t="shared" si="108"/>
        <v>13551.12081177017</v>
      </c>
      <c r="P214" s="117">
        <f t="shared" si="108"/>
        <v>11891.885518474433</v>
      </c>
      <c r="Q214" s="117">
        <f t="shared" si="108"/>
        <v>12418.867111770864</v>
      </c>
      <c r="R214" s="117">
        <f t="shared" ref="R214:V214" si="109">R215+R218+R220+R233</f>
        <v>12433.945568615765</v>
      </c>
      <c r="S214" s="117">
        <f t="shared" si="109"/>
        <v>12595.378228121059</v>
      </c>
      <c r="T214" s="117">
        <f t="shared" si="109"/>
        <v>12946.012446615181</v>
      </c>
      <c r="U214" s="117">
        <f t="shared" si="109"/>
        <v>12761.685525415021</v>
      </c>
      <c r="V214" s="117">
        <f t="shared" si="109"/>
        <v>12331.821951483565</v>
      </c>
      <c r="W214" s="117">
        <f t="shared" ref="W214:Y214" si="110">W215+W218+W220+W233</f>
        <v>13247.709395490332</v>
      </c>
      <c r="X214" s="117">
        <f t="shared" si="110"/>
        <v>12358.764053954395</v>
      </c>
      <c r="Y214" s="117">
        <f t="shared" si="110"/>
        <v>11352.515548482563</v>
      </c>
      <c r="DA214" s="129" t="s">
        <v>2318</v>
      </c>
    </row>
    <row r="215" spans="1:105" ht="12" customHeight="1" x14ac:dyDescent="0.25">
      <c r="A215" s="121" t="s">
        <v>57</v>
      </c>
      <c r="B215" s="122">
        <f t="shared" ref="B215:Q215" si="111">SUM(B216:B217)</f>
        <v>12869.584845473673</v>
      </c>
      <c r="C215" s="122">
        <f t="shared" si="111"/>
        <v>12979.208965064307</v>
      </c>
      <c r="D215" s="122">
        <f t="shared" si="111"/>
        <v>12490.521485659854</v>
      </c>
      <c r="E215" s="122">
        <f t="shared" si="111"/>
        <v>13284.996815032882</v>
      </c>
      <c r="F215" s="122">
        <f t="shared" si="111"/>
        <v>12434.646775056535</v>
      </c>
      <c r="G215" s="122">
        <f t="shared" si="111"/>
        <v>12413.006778776708</v>
      </c>
      <c r="H215" s="122">
        <f t="shared" si="111"/>
        <v>11804.928357551044</v>
      </c>
      <c r="I215" s="122">
        <f t="shared" si="111"/>
        <v>11468.28863803805</v>
      </c>
      <c r="J215" s="122">
        <f t="shared" si="111"/>
        <v>11910.504383811929</v>
      </c>
      <c r="K215" s="122">
        <f t="shared" si="111"/>
        <v>11515.43788340611</v>
      </c>
      <c r="L215" s="122">
        <f t="shared" si="111"/>
        <v>11956.801736719917</v>
      </c>
      <c r="M215" s="122">
        <f t="shared" si="111"/>
        <v>10287.084549479738</v>
      </c>
      <c r="N215" s="122">
        <f t="shared" si="111"/>
        <v>11308.090897647749</v>
      </c>
      <c r="O215" s="122">
        <f t="shared" si="111"/>
        <v>11160.811137607208</v>
      </c>
      <c r="P215" s="122">
        <f t="shared" si="111"/>
        <v>9529.7257343902547</v>
      </c>
      <c r="Q215" s="122">
        <f t="shared" si="111"/>
        <v>10045.959412484957</v>
      </c>
      <c r="R215" s="122">
        <f t="shared" ref="R215:V215" si="112">SUM(R216:R217)</f>
        <v>10105.957332119138</v>
      </c>
      <c r="S215" s="122">
        <f t="shared" si="112"/>
        <v>10182.325922521848</v>
      </c>
      <c r="T215" s="122">
        <f t="shared" si="112"/>
        <v>10456.835326814458</v>
      </c>
      <c r="U215" s="122">
        <f t="shared" si="112"/>
        <v>10335.03655873862</v>
      </c>
      <c r="V215" s="122">
        <f t="shared" si="112"/>
        <v>9925.338055335842</v>
      </c>
      <c r="W215" s="122">
        <f t="shared" ref="W215:Y215" si="113">SUM(W216:W217)</f>
        <v>10833.668870391723</v>
      </c>
      <c r="X215" s="122">
        <f t="shared" si="113"/>
        <v>10107.940724233773</v>
      </c>
      <c r="Y215" s="122">
        <f t="shared" si="113"/>
        <v>9288.5158045323569</v>
      </c>
      <c r="DA215" s="130" t="s">
        <v>2319</v>
      </c>
    </row>
    <row r="216" spans="1:105" ht="12" customHeight="1" x14ac:dyDescent="0.25">
      <c r="A216" s="97" t="s">
        <v>200</v>
      </c>
      <c r="B216" s="98">
        <v>12817.554636510651</v>
      </c>
      <c r="C216" s="98">
        <v>12925.434151292326</v>
      </c>
      <c r="D216" s="98">
        <v>12438.30749650944</v>
      </c>
      <c r="E216" s="98">
        <v>13230.273146342299</v>
      </c>
      <c r="F216" s="98">
        <v>12383.049707557993</v>
      </c>
      <c r="G216" s="98">
        <v>12360.608620851241</v>
      </c>
      <c r="H216" s="98">
        <v>11753.960435819268</v>
      </c>
      <c r="I216" s="98">
        <v>11417.788038996978</v>
      </c>
      <c r="J216" s="98">
        <v>11857.764897232821</v>
      </c>
      <c r="K216" s="98">
        <v>11464.370931614052</v>
      </c>
      <c r="L216" s="98">
        <v>11902.100417862515</v>
      </c>
      <c r="M216" s="98">
        <v>10239.919242983182</v>
      </c>
      <c r="N216" s="98">
        <v>11255.346971121075</v>
      </c>
      <c r="O216" s="98">
        <v>11106.816994144627</v>
      </c>
      <c r="P216" s="98">
        <v>9484.2057521658317</v>
      </c>
      <c r="Q216" s="98">
        <v>9998.5195961484787</v>
      </c>
      <c r="R216" s="98">
        <v>10057.907343428185</v>
      </c>
      <c r="S216" s="98">
        <v>10133.647669110795</v>
      </c>
      <c r="T216" s="98">
        <v>10406.430421045716</v>
      </c>
      <c r="U216" s="98">
        <v>10284.639329288966</v>
      </c>
      <c r="V216" s="98">
        <v>9876.5374920198428</v>
      </c>
      <c r="W216" s="98">
        <v>10776.708312654633</v>
      </c>
      <c r="X216" s="98">
        <v>10054.005013758331</v>
      </c>
      <c r="Y216" s="98">
        <v>9239.1519670620637</v>
      </c>
      <c r="DA216" s="63" t="s">
        <v>2320</v>
      </c>
    </row>
    <row r="217" spans="1:105" ht="12" customHeight="1" x14ac:dyDescent="0.25">
      <c r="A217" s="97" t="s">
        <v>53</v>
      </c>
      <c r="B217" s="98">
        <v>52.030208963021863</v>
      </c>
      <c r="C217" s="98">
        <v>53.774813771980639</v>
      </c>
      <c r="D217" s="98">
        <v>52.21398915041393</v>
      </c>
      <c r="E217" s="98">
        <v>54.72366869058348</v>
      </c>
      <c r="F217" s="98">
        <v>51.597067498541698</v>
      </c>
      <c r="G217" s="98">
        <v>52.398157925467721</v>
      </c>
      <c r="H217" s="98">
        <v>50.967921731775924</v>
      </c>
      <c r="I217" s="98">
        <v>50.500599041071091</v>
      </c>
      <c r="J217" s="98">
        <v>52.739486579108053</v>
      </c>
      <c r="K217" s="98">
        <v>51.066951792057353</v>
      </c>
      <c r="L217" s="98">
        <v>54.701318857402448</v>
      </c>
      <c r="M217" s="98">
        <v>47.165306496556525</v>
      </c>
      <c r="N217" s="98">
        <v>52.743926526674649</v>
      </c>
      <c r="O217" s="98">
        <v>53.994143462581903</v>
      </c>
      <c r="P217" s="98">
        <v>45.519982224423643</v>
      </c>
      <c r="Q217" s="98">
        <v>47.439816336479431</v>
      </c>
      <c r="R217" s="98">
        <v>48.049988690952283</v>
      </c>
      <c r="S217" s="98">
        <v>48.67825341105403</v>
      </c>
      <c r="T217" s="98">
        <v>50.404905768741806</v>
      </c>
      <c r="U217" s="98">
        <v>50.397229449654724</v>
      </c>
      <c r="V217" s="98">
        <v>48.800563315999511</v>
      </c>
      <c r="W217" s="98">
        <v>56.960557737089978</v>
      </c>
      <c r="X217" s="98">
        <v>53.935710475442356</v>
      </c>
      <c r="Y217" s="98">
        <v>49.36383747029263</v>
      </c>
      <c r="DA217" s="63" t="s">
        <v>2321</v>
      </c>
    </row>
    <row r="218" spans="1:105" ht="12" customHeight="1" x14ac:dyDescent="0.25">
      <c r="A218" s="121" t="s">
        <v>92</v>
      </c>
      <c r="B218" s="122">
        <f t="shared" ref="B218:Y218" si="114">B219</f>
        <v>21.797514843002801</v>
      </c>
      <c r="C218" s="122">
        <f t="shared" si="114"/>
        <v>26.253950515864801</v>
      </c>
      <c r="D218" s="122">
        <f t="shared" si="114"/>
        <v>22.650434515499136</v>
      </c>
      <c r="E218" s="122">
        <f t="shared" si="114"/>
        <v>53.089005250976783</v>
      </c>
      <c r="F218" s="122">
        <f t="shared" si="114"/>
        <v>26.720028407147044</v>
      </c>
      <c r="G218" s="122">
        <f t="shared" si="114"/>
        <v>31.165242434871615</v>
      </c>
      <c r="H218" s="122">
        <f t="shared" si="114"/>
        <v>43.652386789212699</v>
      </c>
      <c r="I218" s="122">
        <f t="shared" si="114"/>
        <v>43.3276561779373</v>
      </c>
      <c r="J218" s="122">
        <f t="shared" si="114"/>
        <v>48.926299559878927</v>
      </c>
      <c r="K218" s="122">
        <f t="shared" si="114"/>
        <v>50.738495323796734</v>
      </c>
      <c r="L218" s="122">
        <f t="shared" si="114"/>
        <v>53.02318867467315</v>
      </c>
      <c r="M218" s="122">
        <f t="shared" si="114"/>
        <v>54.713518572784217</v>
      </c>
      <c r="N218" s="122">
        <f t="shared" si="114"/>
        <v>73.002362150331379</v>
      </c>
      <c r="O218" s="122">
        <f t="shared" si="114"/>
        <v>53.526215422464361</v>
      </c>
      <c r="P218" s="122">
        <f t="shared" si="114"/>
        <v>42.289281835239599</v>
      </c>
      <c r="Q218" s="122">
        <f t="shared" si="114"/>
        <v>61.879546172187602</v>
      </c>
      <c r="R218" s="122">
        <f t="shared" si="114"/>
        <v>57.228954143656878</v>
      </c>
      <c r="S218" s="122">
        <f t="shared" si="114"/>
        <v>65.35670995613971</v>
      </c>
      <c r="T218" s="122">
        <f t="shared" si="114"/>
        <v>54.977555907210572</v>
      </c>
      <c r="U218" s="122">
        <f t="shared" si="114"/>
        <v>61.749985266662264</v>
      </c>
      <c r="V218" s="122">
        <f t="shared" si="114"/>
        <v>56.058303012550567</v>
      </c>
      <c r="W218" s="122">
        <f t="shared" si="114"/>
        <v>57.145749989969616</v>
      </c>
      <c r="X218" s="122">
        <f t="shared" si="114"/>
        <v>61.11582403389199</v>
      </c>
      <c r="Y218" s="122">
        <f t="shared" si="114"/>
        <v>61.413200642720497</v>
      </c>
      <c r="DA218" s="130" t="s">
        <v>2322</v>
      </c>
    </row>
    <row r="219" spans="1:105" ht="12" customHeight="1" x14ac:dyDescent="0.25">
      <c r="A219" s="97" t="s">
        <v>53</v>
      </c>
      <c r="B219" s="98">
        <f>RES_hhdet_fech!B86</f>
        <v>21.797514843002801</v>
      </c>
      <c r="C219" s="98">
        <f>RES_hhdet_fech!C86</f>
        <v>26.253950515864801</v>
      </c>
      <c r="D219" s="98">
        <f>RES_hhdet_fech!D86</f>
        <v>22.650434515499136</v>
      </c>
      <c r="E219" s="98">
        <f>RES_hhdet_fech!E86</f>
        <v>53.089005250976783</v>
      </c>
      <c r="F219" s="98">
        <f>RES_hhdet_fech!F86</f>
        <v>26.720028407147044</v>
      </c>
      <c r="G219" s="98">
        <f>RES_hhdet_fech!G86</f>
        <v>31.165242434871615</v>
      </c>
      <c r="H219" s="98">
        <f>RES_hhdet_fech!H86</f>
        <v>43.652386789212699</v>
      </c>
      <c r="I219" s="98">
        <f>RES_hhdet_fech!I86</f>
        <v>43.3276561779373</v>
      </c>
      <c r="J219" s="98">
        <f>RES_hhdet_fech!J86</f>
        <v>48.926299559878927</v>
      </c>
      <c r="K219" s="98">
        <f>RES_hhdet_fech!K86</f>
        <v>50.738495323796734</v>
      </c>
      <c r="L219" s="98">
        <f>RES_hhdet_fech!L86</f>
        <v>53.02318867467315</v>
      </c>
      <c r="M219" s="98">
        <f>RES_hhdet_fech!M86</f>
        <v>54.713518572784217</v>
      </c>
      <c r="N219" s="98">
        <f>RES_hhdet_fech!N86</f>
        <v>73.002362150331379</v>
      </c>
      <c r="O219" s="98">
        <f>RES_hhdet_fech!O86</f>
        <v>53.526215422464361</v>
      </c>
      <c r="P219" s="98">
        <f>RES_hhdet_fech!P86</f>
        <v>42.289281835239599</v>
      </c>
      <c r="Q219" s="98">
        <f>RES_hhdet_fech!Q86</f>
        <v>61.879546172187602</v>
      </c>
      <c r="R219" s="98">
        <f>RES_hhdet_fech!R86</f>
        <v>57.228954143656878</v>
      </c>
      <c r="S219" s="98">
        <f>RES_hhdet_fech!S86</f>
        <v>65.35670995613971</v>
      </c>
      <c r="T219" s="98">
        <f>RES_hhdet_fech!T86</f>
        <v>54.977555907210572</v>
      </c>
      <c r="U219" s="98">
        <f>RES_hhdet_fech!U86</f>
        <v>61.749985266662264</v>
      </c>
      <c r="V219" s="98">
        <f>RES_hhdet_fech!V86</f>
        <v>56.058303012550567</v>
      </c>
      <c r="W219" s="98">
        <f>RES_hhdet_fech!W86</f>
        <v>57.145749989969616</v>
      </c>
      <c r="X219" s="98">
        <f>RES_hhdet_fech!X86</f>
        <v>61.11582403389199</v>
      </c>
      <c r="Y219" s="98">
        <f>RES_hhdet_fech!Y86</f>
        <v>61.413200642720497</v>
      </c>
      <c r="DA219" s="63" t="s">
        <v>2323</v>
      </c>
    </row>
    <row r="220" spans="1:105" ht="12" customHeight="1" x14ac:dyDescent="0.25">
      <c r="A220" s="121" t="s">
        <v>55</v>
      </c>
      <c r="B220" s="122">
        <v>1636.9305829943655</v>
      </c>
      <c r="C220" s="122">
        <v>1660.2410665678078</v>
      </c>
      <c r="D220" s="122">
        <v>1687.7693856834676</v>
      </c>
      <c r="E220" s="122">
        <v>1712.3064722240852</v>
      </c>
      <c r="F220" s="122">
        <v>1710.2832773269295</v>
      </c>
      <c r="G220" s="122">
        <v>1706.9032250537571</v>
      </c>
      <c r="H220" s="122">
        <v>1703.140445985101</v>
      </c>
      <c r="I220" s="122">
        <v>1717.1151167708204</v>
      </c>
      <c r="J220" s="122">
        <v>1673.6792581037923</v>
      </c>
      <c r="K220" s="122">
        <v>1635.728159049839</v>
      </c>
      <c r="L220" s="122">
        <v>1670.4305026715049</v>
      </c>
      <c r="M220" s="122">
        <v>1708.6054864396444</v>
      </c>
      <c r="N220" s="122">
        <v>1641.1362888535534</v>
      </c>
      <c r="O220" s="122">
        <v>1624.4513003249938</v>
      </c>
      <c r="P220" s="122">
        <v>1633.1479177027027</v>
      </c>
      <c r="Q220" s="122">
        <v>1615.4014686904397</v>
      </c>
      <c r="R220" s="122">
        <v>1577.6452640640885</v>
      </c>
      <c r="S220" s="122">
        <v>1618.9161187668519</v>
      </c>
      <c r="T220" s="122">
        <v>1687.9236669388195</v>
      </c>
      <c r="U220" s="122">
        <v>1624.3571995189552</v>
      </c>
      <c r="V220" s="122">
        <v>1596.7905136870227</v>
      </c>
      <c r="W220" s="122">
        <v>1607.5944505553496</v>
      </c>
      <c r="X220" s="122">
        <v>1473.5248932450854</v>
      </c>
      <c r="Y220" s="122">
        <v>1330.005485190338</v>
      </c>
      <c r="DA220" s="130" t="s">
        <v>2324</v>
      </c>
    </row>
    <row r="221" spans="1:105" ht="12" customHeight="1" x14ac:dyDescent="0.25">
      <c r="A221" s="97" t="s">
        <v>132</v>
      </c>
      <c r="B221" s="98">
        <v>1993.2457795845257</v>
      </c>
      <c r="C221" s="98">
        <v>2087.7557305717492</v>
      </c>
      <c r="D221" s="98">
        <v>2071.8754199955752</v>
      </c>
      <c r="E221" s="98">
        <v>2106.7203220515871</v>
      </c>
      <c r="F221" s="98">
        <v>2005.2141664021269</v>
      </c>
      <c r="G221" s="98">
        <v>2003.5255075837972</v>
      </c>
      <c r="H221" s="98">
        <v>1977.7555354345657</v>
      </c>
      <c r="I221" s="98">
        <v>2017.5361874563448</v>
      </c>
      <c r="J221" s="98">
        <v>1925.8909285602494</v>
      </c>
      <c r="K221" s="98">
        <v>1843.4937624723261</v>
      </c>
      <c r="L221" s="98">
        <v>1858.5320412714848</v>
      </c>
      <c r="M221" s="98">
        <v>1878.4352301745939</v>
      </c>
      <c r="N221" s="98">
        <v>1779.2566278109616</v>
      </c>
      <c r="O221" s="98">
        <v>1749.8187004638744</v>
      </c>
      <c r="P221" s="98">
        <v>1896.5578599586322</v>
      </c>
      <c r="Q221" s="98">
        <v>1833.702004845813</v>
      </c>
      <c r="R221" s="98">
        <v>1689.0873639708373</v>
      </c>
      <c r="S221" s="98">
        <v>1728.6585914652601</v>
      </c>
      <c r="T221" s="98">
        <v>1914.617035443363</v>
      </c>
      <c r="U221" s="98">
        <v>1783.3559963603418</v>
      </c>
      <c r="V221" s="98">
        <v>1689.9592612054432</v>
      </c>
      <c r="W221" s="98">
        <v>1778.6460964312625</v>
      </c>
      <c r="X221" s="98">
        <v>1646.8544449427307</v>
      </c>
      <c r="Y221" s="98">
        <v>1417.4940910923647</v>
      </c>
      <c r="DA221" s="63" t="s">
        <v>2325</v>
      </c>
    </row>
    <row r="222" spans="1:105" ht="12" customHeight="1" x14ac:dyDescent="0.25">
      <c r="A222" s="97" t="s">
        <v>131</v>
      </c>
      <c r="B222" s="98">
        <v>1445.5924624387937</v>
      </c>
      <c r="C222" s="98">
        <v>1503.2026712583263</v>
      </c>
      <c r="D222" s="98">
        <v>1531.8595841051947</v>
      </c>
      <c r="E222" s="98">
        <v>1576.5498107649657</v>
      </c>
      <c r="F222" s="98">
        <v>1570.6965547390025</v>
      </c>
      <c r="G222" s="98">
        <v>1562.4091462808321</v>
      </c>
      <c r="H222" s="98">
        <v>1644.8551729377032</v>
      </c>
      <c r="I222" s="98">
        <v>1775.0564428750786</v>
      </c>
      <c r="J222" s="98">
        <v>1736.3338547365909</v>
      </c>
      <c r="K222" s="98">
        <v>1645.2308065936131</v>
      </c>
      <c r="L222" s="98">
        <v>1682.5070787165942</v>
      </c>
      <c r="M222" s="98">
        <v>1672.4440031943843</v>
      </c>
      <c r="N222" s="98">
        <v>1489.5889954699549</v>
      </c>
      <c r="O222" s="98">
        <v>1478.2339868782556</v>
      </c>
      <c r="P222" s="98">
        <v>1719.3283153217753</v>
      </c>
      <c r="Q222" s="98">
        <v>1630.5381640187541</v>
      </c>
      <c r="R222" s="98">
        <v>1412.385579731862</v>
      </c>
      <c r="S222" s="98">
        <v>1468.1784235526518</v>
      </c>
      <c r="T222" s="98">
        <v>1737.5513911418618</v>
      </c>
      <c r="U222" s="98">
        <v>1549.8241053679264</v>
      </c>
      <c r="V222" s="98">
        <v>1477.6005826796086</v>
      </c>
      <c r="W222" s="98">
        <v>1580.3808930204618</v>
      </c>
      <c r="X222" s="98">
        <v>1388.9035280468402</v>
      </c>
      <c r="Y222" s="98">
        <v>1114.5627973065984</v>
      </c>
      <c r="DA222" s="63" t="s">
        <v>2326</v>
      </c>
    </row>
    <row r="223" spans="1:105" ht="12" customHeight="1" x14ac:dyDescent="0.25">
      <c r="A223" s="100" t="s">
        <v>200</v>
      </c>
      <c r="B223" s="101">
        <v>669.84560730213195</v>
      </c>
      <c r="C223" s="101">
        <v>704.02308211329409</v>
      </c>
      <c r="D223" s="101">
        <v>729.74097192554666</v>
      </c>
      <c r="E223" s="101">
        <v>740.80166945199528</v>
      </c>
      <c r="F223" s="101">
        <v>756.23164330694954</v>
      </c>
      <c r="G223" s="101">
        <v>755.48276100038129</v>
      </c>
      <c r="H223" s="101">
        <v>763.60391469454885</v>
      </c>
      <c r="I223" s="101">
        <v>890.62288903130502</v>
      </c>
      <c r="J223" s="101">
        <v>818.08240162202947</v>
      </c>
      <c r="K223" s="101">
        <v>772.48207173530875</v>
      </c>
      <c r="L223" s="101">
        <v>760.10250906609372</v>
      </c>
      <c r="M223" s="101">
        <v>759.55140802128562</v>
      </c>
      <c r="N223" s="101">
        <v>633.22786040709809</v>
      </c>
      <c r="O223" s="101">
        <v>636.94242799522249</v>
      </c>
      <c r="P223" s="101">
        <v>747.80387878234671</v>
      </c>
      <c r="Q223" s="101">
        <v>689.90647784241082</v>
      </c>
      <c r="R223" s="101">
        <v>591.39574661829852</v>
      </c>
      <c r="S223" s="101">
        <v>631.26407666867283</v>
      </c>
      <c r="T223" s="101">
        <v>795.97369194416376</v>
      </c>
      <c r="U223" s="101">
        <v>678.63355093590451</v>
      </c>
      <c r="V223" s="101">
        <v>611.18167890261839</v>
      </c>
      <c r="W223" s="101">
        <v>707.19779164137788</v>
      </c>
      <c r="X223" s="101">
        <v>532.73337124692466</v>
      </c>
      <c r="Y223" s="101">
        <v>380.15921763075926</v>
      </c>
      <c r="DA223" s="131" t="s">
        <v>2327</v>
      </c>
    </row>
    <row r="224" spans="1:105" ht="12" customHeight="1" x14ac:dyDescent="0.25">
      <c r="A224" s="103" t="s">
        <v>52</v>
      </c>
      <c r="B224" s="104">
        <v>775.74685513666168</v>
      </c>
      <c r="C224" s="104">
        <v>799.17958914503254</v>
      </c>
      <c r="D224" s="104">
        <v>802.11861217964827</v>
      </c>
      <c r="E224" s="104">
        <v>835.74814131297001</v>
      </c>
      <c r="F224" s="104">
        <v>814.46491143205276</v>
      </c>
      <c r="G224" s="104">
        <v>806.92638528045052</v>
      </c>
      <c r="H224" s="104">
        <v>881.25125824315433</v>
      </c>
      <c r="I224" s="104">
        <v>884.43355384377344</v>
      </c>
      <c r="J224" s="104">
        <v>918.25145311456117</v>
      </c>
      <c r="K224" s="104">
        <v>872.74873485830403</v>
      </c>
      <c r="L224" s="104">
        <v>922.40456965050032</v>
      </c>
      <c r="M224" s="104">
        <v>912.89259517309824</v>
      </c>
      <c r="N224" s="104">
        <v>856.36113506285676</v>
      </c>
      <c r="O224" s="104">
        <v>841.29155888303342</v>
      </c>
      <c r="P224" s="104">
        <v>971.52443653942896</v>
      </c>
      <c r="Q224" s="104">
        <v>940.63168617634335</v>
      </c>
      <c r="R224" s="104">
        <v>820.98983311356358</v>
      </c>
      <c r="S224" s="104">
        <v>836.91434688397862</v>
      </c>
      <c r="T224" s="104">
        <v>941.57769919769817</v>
      </c>
      <c r="U224" s="104">
        <v>871.1905544320224</v>
      </c>
      <c r="V224" s="104">
        <v>866.41890377699019</v>
      </c>
      <c r="W224" s="104">
        <v>873.1831013790835</v>
      </c>
      <c r="X224" s="104">
        <v>856.17015679991516</v>
      </c>
      <c r="Y224" s="104">
        <v>734.4035796758393</v>
      </c>
      <c r="DA224" s="132" t="s">
        <v>2328</v>
      </c>
    </row>
    <row r="225" spans="1:105" ht="12" customHeight="1" x14ac:dyDescent="0.25">
      <c r="A225" s="106" t="s">
        <v>124</v>
      </c>
      <c r="B225" s="101">
        <v>1477.2100591622634</v>
      </c>
      <c r="C225" s="101">
        <v>1496.1161301796058</v>
      </c>
      <c r="D225" s="101">
        <v>1516.8100543344656</v>
      </c>
      <c r="E225" s="101">
        <v>1515.8861663062598</v>
      </c>
      <c r="F225" s="101">
        <v>1547.6772456627482</v>
      </c>
      <c r="G225" s="101">
        <v>1613.1219839313965</v>
      </c>
      <c r="H225" s="101">
        <v>1531.4801426559632</v>
      </c>
      <c r="I225" s="101">
        <v>1557.9245098148454</v>
      </c>
      <c r="J225" s="101">
        <v>1496.6424151215595</v>
      </c>
      <c r="K225" s="101">
        <v>1531.8543513778313</v>
      </c>
      <c r="L225" s="101">
        <v>1595.1839417060357</v>
      </c>
      <c r="M225" s="101">
        <v>1609.1496977881829</v>
      </c>
      <c r="N225" s="101">
        <v>1527.4426556257204</v>
      </c>
      <c r="O225" s="101">
        <v>1503.6944851542037</v>
      </c>
      <c r="P225" s="101">
        <v>1443.3557160734213</v>
      </c>
      <c r="Q225" s="101">
        <v>1400.1921658872163</v>
      </c>
      <c r="R225" s="101">
        <v>1431.048169081427</v>
      </c>
      <c r="S225" s="101">
        <v>1457.0380765627331</v>
      </c>
      <c r="T225" s="101">
        <v>1470.38997145945</v>
      </c>
      <c r="U225" s="101">
        <v>1401.0022242472623</v>
      </c>
      <c r="V225" s="101">
        <v>1371.2270632429747</v>
      </c>
      <c r="W225" s="101">
        <v>1317.4602020467353</v>
      </c>
      <c r="X225" s="101">
        <v>1282.7028035762921</v>
      </c>
      <c r="Y225" s="101">
        <v>1109.2092555678289</v>
      </c>
      <c r="DA225" s="131" t="s">
        <v>2329</v>
      </c>
    </row>
    <row r="226" spans="1:105" ht="12" customHeight="1" x14ac:dyDescent="0.25">
      <c r="A226" s="107" t="s">
        <v>123</v>
      </c>
      <c r="B226" s="104">
        <v>972.66850282855091</v>
      </c>
      <c r="C226" s="104">
        <v>969.64214964015002</v>
      </c>
      <c r="D226" s="104">
        <v>961.96115166568882</v>
      </c>
      <c r="E226" s="104">
        <v>958.37586298731935</v>
      </c>
      <c r="F226" s="104">
        <v>979.94718544124169</v>
      </c>
      <c r="G226" s="104">
        <v>980.84548373809855</v>
      </c>
      <c r="H226" s="104">
        <v>1001.025232731162</v>
      </c>
      <c r="I226" s="104">
        <v>996.54893381709439</v>
      </c>
      <c r="J226" s="104">
        <v>1007.5981132970884</v>
      </c>
      <c r="K226" s="104">
        <v>999.12427921404696</v>
      </c>
      <c r="L226" s="104">
        <v>1037.2892529991598</v>
      </c>
      <c r="M226" s="104">
        <v>969.47554807424626</v>
      </c>
      <c r="N226" s="104">
        <v>920.48853246555609</v>
      </c>
      <c r="O226" s="104">
        <v>915.22534101173835</v>
      </c>
      <c r="P226" s="104">
        <v>883.46309828855681</v>
      </c>
      <c r="Q226" s="104">
        <v>840.89569032835163</v>
      </c>
      <c r="R226" s="104">
        <v>886.56121002784255</v>
      </c>
      <c r="S226" s="104">
        <v>907.93013020815306</v>
      </c>
      <c r="T226" s="104">
        <v>947.64189908060291</v>
      </c>
      <c r="U226" s="104">
        <v>933.19090923739168</v>
      </c>
      <c r="V226" s="104">
        <v>1029.0257301728275</v>
      </c>
      <c r="W226" s="104">
        <v>967.97373757955438</v>
      </c>
      <c r="X226" s="104">
        <v>961.02289495190701</v>
      </c>
      <c r="Y226" s="104">
        <v>872.45362676886111</v>
      </c>
      <c r="DA226" s="132" t="s">
        <v>2330</v>
      </c>
    </row>
    <row r="227" spans="1:105" ht="12" customHeight="1" x14ac:dyDescent="0.25">
      <c r="A227" s="108" t="s">
        <v>50</v>
      </c>
      <c r="B227" s="98">
        <v>270.58855042991587</v>
      </c>
      <c r="C227" s="98">
        <v>295.55360506500153</v>
      </c>
      <c r="D227" s="98">
        <v>285.68687733530629</v>
      </c>
      <c r="E227" s="98">
        <v>250.9673693879954</v>
      </c>
      <c r="F227" s="98">
        <v>269.48539812909024</v>
      </c>
      <c r="G227" s="98">
        <v>294.25419089885628</v>
      </c>
      <c r="H227" s="98">
        <v>292.9324595731286</v>
      </c>
      <c r="I227" s="98">
        <v>286.53629756415228</v>
      </c>
      <c r="J227" s="98">
        <v>282.41930786203062</v>
      </c>
      <c r="K227" s="98">
        <v>276.76443665961489</v>
      </c>
      <c r="L227" s="98">
        <v>261.18808620348426</v>
      </c>
      <c r="M227" s="98">
        <v>217.7032783837065</v>
      </c>
      <c r="N227" s="98">
        <v>185.85775673442268</v>
      </c>
      <c r="O227" s="98">
        <v>157.60515364128636</v>
      </c>
      <c r="P227" s="98">
        <v>165.38551071295785</v>
      </c>
      <c r="Q227" s="98">
        <v>129.65014928668654</v>
      </c>
      <c r="R227" s="98">
        <v>151.09561508154292</v>
      </c>
      <c r="S227" s="98">
        <v>156.37192577661403</v>
      </c>
      <c r="T227" s="98">
        <v>158.97106575789979</v>
      </c>
      <c r="U227" s="98">
        <v>161.89596906787429</v>
      </c>
      <c r="V227" s="98">
        <v>194.67232038554872</v>
      </c>
      <c r="W227" s="98">
        <v>202.79919166001505</v>
      </c>
      <c r="X227" s="98">
        <v>209.18315526483957</v>
      </c>
      <c r="Y227" s="98">
        <v>181.98269867389052</v>
      </c>
      <c r="DA227" s="63" t="s">
        <v>2331</v>
      </c>
    </row>
    <row r="228" spans="1:105" ht="12" customHeight="1" x14ac:dyDescent="0.25">
      <c r="A228" s="108" t="s">
        <v>52</v>
      </c>
      <c r="B228" s="98">
        <v>702.0799523986351</v>
      </c>
      <c r="C228" s="98">
        <v>674.0885445751486</v>
      </c>
      <c r="D228" s="98">
        <v>676.27427433038247</v>
      </c>
      <c r="E228" s="98">
        <v>707.40849359932395</v>
      </c>
      <c r="F228" s="98">
        <v>710.4617873121515</v>
      </c>
      <c r="G228" s="98">
        <v>686.59129283924221</v>
      </c>
      <c r="H228" s="98">
        <v>708.0927731580332</v>
      </c>
      <c r="I228" s="98">
        <v>710.01263625294189</v>
      </c>
      <c r="J228" s="98">
        <v>725.17880543505782</v>
      </c>
      <c r="K228" s="98">
        <v>722.35984255443213</v>
      </c>
      <c r="L228" s="98">
        <v>776.10116679567568</v>
      </c>
      <c r="M228" s="98">
        <v>751.77226969053993</v>
      </c>
      <c r="N228" s="98">
        <v>734.63077573113355</v>
      </c>
      <c r="O228" s="98">
        <v>757.62018737045219</v>
      </c>
      <c r="P228" s="98">
        <v>718.07758757559884</v>
      </c>
      <c r="Q228" s="98">
        <v>711.24554104166521</v>
      </c>
      <c r="R228" s="98">
        <v>735.46559494629957</v>
      </c>
      <c r="S228" s="98">
        <v>751.55820443153891</v>
      </c>
      <c r="T228" s="98">
        <v>788.67083332270295</v>
      </c>
      <c r="U228" s="98">
        <v>771.29494016951719</v>
      </c>
      <c r="V228" s="98">
        <v>834.35340978727868</v>
      </c>
      <c r="W228" s="98">
        <v>765.17454591953947</v>
      </c>
      <c r="X228" s="98">
        <v>751.83973968706732</v>
      </c>
      <c r="Y228" s="98">
        <v>690.47092809497053</v>
      </c>
      <c r="DA228" s="63" t="s">
        <v>2332</v>
      </c>
    </row>
    <row r="229" spans="1:105" ht="12" customHeight="1" x14ac:dyDescent="0.25">
      <c r="A229" s="106" t="s">
        <v>122</v>
      </c>
      <c r="B229" s="101">
        <v>1575.3035364059078</v>
      </c>
      <c r="C229" s="101">
        <v>1550.787835034648</v>
      </c>
      <c r="D229" s="101">
        <v>1591.3251449534373</v>
      </c>
      <c r="E229" s="101">
        <v>1608.1361695912608</v>
      </c>
      <c r="F229" s="101">
        <v>1629.5436951293109</v>
      </c>
      <c r="G229" s="101">
        <v>1585.967711363892</v>
      </c>
      <c r="H229" s="101">
        <v>1629.6339508763749</v>
      </c>
      <c r="I229" s="101">
        <v>1613.0580791272259</v>
      </c>
      <c r="J229" s="101">
        <v>1611.853508762935</v>
      </c>
      <c r="K229" s="101">
        <v>1570.8621173899153</v>
      </c>
      <c r="L229" s="101">
        <v>1629.825573546321</v>
      </c>
      <c r="M229" s="101">
        <v>1685.4145949997803</v>
      </c>
      <c r="N229" s="101">
        <v>1646.4693956948033</v>
      </c>
      <c r="O229" s="101">
        <v>1645.2557396575835</v>
      </c>
      <c r="P229" s="101">
        <v>1588.782096851894</v>
      </c>
      <c r="Q229" s="101">
        <v>1612.2454416797309</v>
      </c>
      <c r="R229" s="101">
        <v>1622.064445115353</v>
      </c>
      <c r="S229" s="101">
        <v>1666.510943827205</v>
      </c>
      <c r="T229" s="101">
        <v>1660.373390383922</v>
      </c>
      <c r="U229" s="101">
        <v>1638.3096276256204</v>
      </c>
      <c r="V229" s="101">
        <v>1663.6041049129676</v>
      </c>
      <c r="W229" s="101">
        <v>1608.6239016914915</v>
      </c>
      <c r="X229" s="101">
        <v>1404.368549183808</v>
      </c>
      <c r="Y229" s="101">
        <v>1360.0743116744559</v>
      </c>
      <c r="DA229" s="131" t="s">
        <v>2333</v>
      </c>
    </row>
    <row r="230" spans="1:105" ht="12" customHeight="1" x14ac:dyDescent="0.25">
      <c r="A230" s="107" t="s">
        <v>121</v>
      </c>
      <c r="B230" s="104">
        <v>1314.6433018666946</v>
      </c>
      <c r="C230" s="104">
        <v>1317.3760608268201</v>
      </c>
      <c r="D230" s="104">
        <v>1400.6921452107188</v>
      </c>
      <c r="E230" s="104">
        <v>1463.2587513688156</v>
      </c>
      <c r="F230" s="104">
        <v>1504.3185595917023</v>
      </c>
      <c r="G230" s="104">
        <v>1495.6814406361545</v>
      </c>
      <c r="H230" s="104">
        <v>1503.4601101667702</v>
      </c>
      <c r="I230" s="104">
        <v>1545.1188481495892</v>
      </c>
      <c r="J230" s="104">
        <v>1456.590879116666</v>
      </c>
      <c r="K230" s="104">
        <v>1453.8836628047275</v>
      </c>
      <c r="L230" s="104">
        <v>1436.2994598094729</v>
      </c>
      <c r="M230" s="104">
        <v>1491.3481874897388</v>
      </c>
      <c r="N230" s="104">
        <v>1425.4087276685684</v>
      </c>
      <c r="O230" s="104">
        <v>1390.194621114591</v>
      </c>
      <c r="P230" s="104">
        <v>1316.7729238386387</v>
      </c>
      <c r="Q230" s="104">
        <v>1300.2243623761349</v>
      </c>
      <c r="R230" s="104">
        <v>1320.9880286079836</v>
      </c>
      <c r="S230" s="104">
        <v>1376.844282849717</v>
      </c>
      <c r="T230" s="104">
        <v>1391.4917454433551</v>
      </c>
      <c r="U230" s="104">
        <v>1394.9693563973933</v>
      </c>
      <c r="V230" s="104">
        <v>1395.9624466830039</v>
      </c>
      <c r="W230" s="104">
        <v>1426.6546283942978</v>
      </c>
      <c r="X230" s="104">
        <v>1341.9499784796922</v>
      </c>
      <c r="Y230" s="104">
        <v>1226.398875468157</v>
      </c>
      <c r="DA230" s="132" t="s">
        <v>2334</v>
      </c>
    </row>
    <row r="231" spans="1:105" ht="12" customHeight="1" x14ac:dyDescent="0.25">
      <c r="A231" s="108" t="s">
        <v>53</v>
      </c>
      <c r="B231" s="98">
        <v>528.00628421551914</v>
      </c>
      <c r="C231" s="98">
        <v>522.69939274292983</v>
      </c>
      <c r="D231" s="98">
        <v>576.23333183936916</v>
      </c>
      <c r="E231" s="98">
        <v>617.82617107146166</v>
      </c>
      <c r="F231" s="98">
        <v>662.67185540028061</v>
      </c>
      <c r="G231" s="98">
        <v>658.80577625670674</v>
      </c>
      <c r="H231" s="98">
        <v>637.22281552812285</v>
      </c>
      <c r="I231" s="98">
        <v>689.16180980017919</v>
      </c>
      <c r="J231" s="98">
        <v>593.98426072979203</v>
      </c>
      <c r="K231" s="98">
        <v>582.70873906858435</v>
      </c>
      <c r="L231" s="98">
        <v>573.9981160992661</v>
      </c>
      <c r="M231" s="98">
        <v>591.97780576675939</v>
      </c>
      <c r="N231" s="98">
        <v>536.08333794953376</v>
      </c>
      <c r="O231" s="98">
        <v>507.62305065773234</v>
      </c>
      <c r="P231" s="98">
        <v>445.98247728065945</v>
      </c>
      <c r="Q231" s="98">
        <v>402.33004664593557</v>
      </c>
      <c r="R231" s="98">
        <v>406.98509131485417</v>
      </c>
      <c r="S231" s="98">
        <v>453.44018453970989</v>
      </c>
      <c r="T231" s="98">
        <v>451.56018443078347</v>
      </c>
      <c r="U231" s="98">
        <v>452.78759242112699</v>
      </c>
      <c r="V231" s="98">
        <v>433.13148464716392</v>
      </c>
      <c r="W231" s="98">
        <v>494.51949356952275</v>
      </c>
      <c r="X231" s="98">
        <v>410.52195243514205</v>
      </c>
      <c r="Y231" s="98">
        <v>345.29041980632655</v>
      </c>
      <c r="DA231" s="63" t="s">
        <v>2335</v>
      </c>
    </row>
    <row r="232" spans="1:105" ht="12" customHeight="1" x14ac:dyDescent="0.25">
      <c r="A232" s="108" t="s">
        <v>52</v>
      </c>
      <c r="B232" s="98">
        <v>786.63701765117548</v>
      </c>
      <c r="C232" s="98">
        <v>794.67666808389026</v>
      </c>
      <c r="D232" s="98">
        <v>824.45881337134983</v>
      </c>
      <c r="E232" s="98">
        <v>845.43258029735409</v>
      </c>
      <c r="F232" s="98">
        <v>841.64670419142158</v>
      </c>
      <c r="G232" s="98">
        <v>836.87566437944838</v>
      </c>
      <c r="H232" s="98">
        <v>866.2372946386472</v>
      </c>
      <c r="I232" s="98">
        <v>855.9570383494098</v>
      </c>
      <c r="J232" s="98">
        <v>862.60661838687361</v>
      </c>
      <c r="K232" s="98">
        <v>871.17492373614311</v>
      </c>
      <c r="L232" s="98">
        <v>862.30134371020642</v>
      </c>
      <c r="M232" s="98">
        <v>899.37038172297957</v>
      </c>
      <c r="N232" s="98">
        <v>889.32538971903409</v>
      </c>
      <c r="O232" s="98">
        <v>882.57157045685881</v>
      </c>
      <c r="P232" s="98">
        <v>870.79044655797918</v>
      </c>
      <c r="Q232" s="98">
        <v>897.89431573019942</v>
      </c>
      <c r="R232" s="98">
        <v>914.00293729312909</v>
      </c>
      <c r="S232" s="98">
        <v>923.40409831000704</v>
      </c>
      <c r="T232" s="98">
        <v>939.93156101257159</v>
      </c>
      <c r="U232" s="98">
        <v>942.18176397626621</v>
      </c>
      <c r="V232" s="98">
        <v>962.83096203583932</v>
      </c>
      <c r="W232" s="98">
        <v>932.13513482477492</v>
      </c>
      <c r="X232" s="98">
        <v>931.42802604455028</v>
      </c>
      <c r="Y232" s="98">
        <v>881.10845566183048</v>
      </c>
      <c r="DA232" s="63" t="s">
        <v>2336</v>
      </c>
    </row>
    <row r="233" spans="1:105" ht="12" customHeight="1" x14ac:dyDescent="0.25">
      <c r="A233" s="121" t="s">
        <v>54</v>
      </c>
      <c r="B233" s="122">
        <v>904.12472454032434</v>
      </c>
      <c r="C233" s="122">
        <v>927.78718313756292</v>
      </c>
      <c r="D233" s="122">
        <v>938.82136223483087</v>
      </c>
      <c r="E233" s="122">
        <v>945.84060121138566</v>
      </c>
      <c r="F233" s="122">
        <v>917.43386928559312</v>
      </c>
      <c r="G233" s="122">
        <v>938.21485197530933</v>
      </c>
      <c r="H233" s="122">
        <v>896.96399694014838</v>
      </c>
      <c r="I233" s="122">
        <v>880.63205834881649</v>
      </c>
      <c r="J233" s="122">
        <v>819.51361460483361</v>
      </c>
      <c r="K233" s="122">
        <v>800.3554648804602</v>
      </c>
      <c r="L233" s="122">
        <v>784.78990124852044</v>
      </c>
      <c r="M233" s="122">
        <v>745.90574245256289</v>
      </c>
      <c r="N233" s="122">
        <v>719.99250416124812</v>
      </c>
      <c r="O233" s="122">
        <v>712.33215841550373</v>
      </c>
      <c r="P233" s="122">
        <v>686.72258454623591</v>
      </c>
      <c r="Q233" s="122">
        <v>695.6266844232789</v>
      </c>
      <c r="R233" s="122">
        <v>693.11401828888052</v>
      </c>
      <c r="S233" s="122">
        <v>728.77947687621861</v>
      </c>
      <c r="T233" s="122">
        <v>746.27589695469214</v>
      </c>
      <c r="U233" s="122">
        <v>740.54178189078334</v>
      </c>
      <c r="V233" s="122">
        <v>753.63507944815012</v>
      </c>
      <c r="W233" s="122">
        <v>749.30032455329126</v>
      </c>
      <c r="X233" s="122">
        <v>716.18261244164614</v>
      </c>
      <c r="Y233" s="122">
        <v>672.5810581171462</v>
      </c>
      <c r="DA233" s="130" t="s">
        <v>2337</v>
      </c>
    </row>
    <row r="234" spans="1:105" ht="12" customHeight="1" x14ac:dyDescent="0.25">
      <c r="A234" s="97" t="s">
        <v>203</v>
      </c>
      <c r="B234" s="98">
        <v>1341.0507693283103</v>
      </c>
      <c r="C234" s="98">
        <v>1375.1105277998629</v>
      </c>
      <c r="D234" s="98">
        <v>1393.5759527679791</v>
      </c>
      <c r="E234" s="98">
        <v>1403.002150483989</v>
      </c>
      <c r="F234" s="98">
        <v>1317.6238139000982</v>
      </c>
      <c r="G234" s="98">
        <v>1353.2042557087254</v>
      </c>
      <c r="H234" s="98">
        <v>1270.8770117409586</v>
      </c>
      <c r="I234" s="98">
        <v>1255.2085205761171</v>
      </c>
      <c r="J234" s="98">
        <v>1262.9989625984742</v>
      </c>
      <c r="K234" s="98">
        <v>1273.332392692354</v>
      </c>
      <c r="L234" s="98">
        <v>1064.7383899719168</v>
      </c>
      <c r="M234" s="98">
        <v>1024.1756269366651</v>
      </c>
      <c r="N234" s="98">
        <v>1005.1937114357676</v>
      </c>
      <c r="O234" s="98">
        <v>983.02685433364798</v>
      </c>
      <c r="P234" s="98">
        <v>977.24374940206224</v>
      </c>
      <c r="Q234" s="98">
        <v>983.04128593092753</v>
      </c>
      <c r="R234" s="98">
        <v>982.76827639700559</v>
      </c>
      <c r="S234" s="98">
        <v>999.31168279546614</v>
      </c>
      <c r="T234" s="98">
        <v>1102.0468937222149</v>
      </c>
      <c r="U234" s="98">
        <v>1088.295766207588</v>
      </c>
      <c r="V234" s="98">
        <v>1105.5843603367778</v>
      </c>
      <c r="W234" s="98">
        <v>1143.8440088776024</v>
      </c>
      <c r="X234" s="98">
        <v>1020.8944314501679</v>
      </c>
      <c r="Y234" s="98">
        <v>999.33630029293397</v>
      </c>
      <c r="DA234" s="63" t="s">
        <v>2338</v>
      </c>
    </row>
    <row r="235" spans="1:105" ht="12" customHeight="1" x14ac:dyDescent="0.25">
      <c r="A235" s="97" t="s">
        <v>50</v>
      </c>
      <c r="B235" s="98">
        <v>985.98599517229593</v>
      </c>
      <c r="C235" s="98">
        <v>990.79966617411378</v>
      </c>
      <c r="D235" s="98">
        <v>1003.5378515155967</v>
      </c>
      <c r="E235" s="98">
        <v>1067.0401525061427</v>
      </c>
      <c r="F235" s="98">
        <v>1002.8817235285401</v>
      </c>
      <c r="G235" s="98">
        <v>1090.9899962967465</v>
      </c>
      <c r="H235" s="98">
        <v>954.87760370848753</v>
      </c>
      <c r="I235" s="98">
        <v>994.17003142637759</v>
      </c>
      <c r="J235" s="98">
        <v>835.25661382197427</v>
      </c>
      <c r="K235" s="98">
        <v>863.99385442270727</v>
      </c>
      <c r="L235" s="98">
        <v>824.39122042108158</v>
      </c>
      <c r="M235" s="98">
        <v>816.88747369113651</v>
      </c>
      <c r="N235" s="98">
        <v>756.22335391851993</v>
      </c>
      <c r="O235" s="98">
        <v>752.13384819547343</v>
      </c>
      <c r="P235" s="98">
        <v>748.06963288126269</v>
      </c>
      <c r="Q235" s="98">
        <v>761.21286570259895</v>
      </c>
      <c r="R235" s="98">
        <v>754.89466920565735</v>
      </c>
      <c r="S235" s="98">
        <v>819.14763345953713</v>
      </c>
      <c r="T235" s="98">
        <v>840.3338390289008</v>
      </c>
      <c r="U235" s="98">
        <v>858.39495225903124</v>
      </c>
      <c r="V235" s="98">
        <v>868.91192975141132</v>
      </c>
      <c r="W235" s="98">
        <v>844.80102041525583</v>
      </c>
      <c r="X235" s="98">
        <v>799.45500697368755</v>
      </c>
      <c r="Y235" s="98">
        <v>719.66546228319464</v>
      </c>
      <c r="DA235" s="63" t="s">
        <v>2339</v>
      </c>
    </row>
    <row r="236" spans="1:105" ht="12" customHeight="1" x14ac:dyDescent="0.25">
      <c r="A236" s="109" t="s">
        <v>120</v>
      </c>
      <c r="B236" s="33">
        <v>735.68830143478499</v>
      </c>
      <c r="C236" s="33">
        <v>770.27570767955001</v>
      </c>
      <c r="D236" s="33">
        <v>784.42610945956358</v>
      </c>
      <c r="E236" s="33">
        <v>765.3111052892433</v>
      </c>
      <c r="F236" s="33">
        <v>773.19439817685497</v>
      </c>
      <c r="G236" s="33">
        <v>763.66389239866623</v>
      </c>
      <c r="H236" s="33">
        <v>788.78965344147139</v>
      </c>
      <c r="I236" s="33">
        <v>752.33583262189165</v>
      </c>
      <c r="J236" s="33">
        <v>720.01497655716094</v>
      </c>
      <c r="K236" s="33">
        <v>675.76835861296172</v>
      </c>
      <c r="L236" s="33">
        <v>712.50607504293248</v>
      </c>
      <c r="M236" s="33">
        <v>662.45149526025057</v>
      </c>
      <c r="N236" s="33">
        <v>649.22041677136724</v>
      </c>
      <c r="O236" s="33">
        <v>642.22063681790155</v>
      </c>
      <c r="P236" s="33">
        <v>602.56999919247903</v>
      </c>
      <c r="Q236" s="33">
        <v>611.04703765841805</v>
      </c>
      <c r="R236" s="33">
        <v>610.11973233432593</v>
      </c>
      <c r="S236" s="33">
        <v>639.67200677053643</v>
      </c>
      <c r="T236" s="33">
        <v>638.43682405781544</v>
      </c>
      <c r="U236" s="33">
        <v>628.09040772572462</v>
      </c>
      <c r="V236" s="33">
        <v>644.06566357219685</v>
      </c>
      <c r="W236" s="33">
        <v>642.95979297310589</v>
      </c>
      <c r="X236" s="33">
        <v>632.86465468148765</v>
      </c>
      <c r="Y236" s="33">
        <v>599.61850954325337</v>
      </c>
      <c r="DA236" s="60" t="s">
        <v>2340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7441.1975143436593</v>
      </c>
      <c r="C238" s="117">
        <f t="shared" si="115"/>
        <v>7663.9230416666524</v>
      </c>
      <c r="D238" s="117">
        <f t="shared" si="115"/>
        <v>7630.9050422703067</v>
      </c>
      <c r="E238" s="117">
        <f t="shared" si="115"/>
        <v>8304.0591925249373</v>
      </c>
      <c r="F238" s="117">
        <f t="shared" si="115"/>
        <v>7971.8470315250979</v>
      </c>
      <c r="G238" s="117">
        <f t="shared" si="115"/>
        <v>8200.3969344972684</v>
      </c>
      <c r="H238" s="117">
        <f t="shared" si="115"/>
        <v>8156.0960781015947</v>
      </c>
      <c r="I238" s="117">
        <f t="shared" si="115"/>
        <v>8216.433592798654</v>
      </c>
      <c r="J238" s="117">
        <f t="shared" si="115"/>
        <v>8631.6322783221985</v>
      </c>
      <c r="K238" s="117">
        <f t="shared" si="115"/>
        <v>8520.3942471029259</v>
      </c>
      <c r="L238" s="117">
        <f t="shared" si="115"/>
        <v>9042.4111129756729</v>
      </c>
      <c r="M238" s="117">
        <f t="shared" si="115"/>
        <v>8201.1085122475051</v>
      </c>
      <c r="N238" s="117">
        <f t="shared" si="115"/>
        <v>9058.5007488854953</v>
      </c>
      <c r="O238" s="117">
        <f t="shared" si="115"/>
        <v>9094.320885134206</v>
      </c>
      <c r="P238" s="117">
        <f t="shared" si="115"/>
        <v>8013.5843062573949</v>
      </c>
      <c r="Q238" s="117">
        <f t="shared" si="115"/>
        <v>8472.3085135976562</v>
      </c>
      <c r="R238" s="117">
        <f t="shared" ref="R238:V238" si="116">R239+R242+R244+R257</f>
        <v>8556.6950643621913</v>
      </c>
      <c r="S238" s="117">
        <f t="shared" si="116"/>
        <v>8815.0494671395045</v>
      </c>
      <c r="T238" s="117">
        <f t="shared" si="116"/>
        <v>9188.5602603086245</v>
      </c>
      <c r="U238" s="117">
        <f t="shared" si="116"/>
        <v>9229.4097779351796</v>
      </c>
      <c r="V238" s="117">
        <f t="shared" si="116"/>
        <v>9031.6935668031765</v>
      </c>
      <c r="W238" s="117">
        <f t="shared" ref="W238:Y238" si="117">W239+W242+W244+W257</f>
        <v>9873.7972727590732</v>
      </c>
      <c r="X238" s="117">
        <f t="shared" si="117"/>
        <v>9408.165936743173</v>
      </c>
      <c r="Y238" s="117">
        <f t="shared" si="117"/>
        <v>8756.184938903014</v>
      </c>
      <c r="DA238" s="129" t="s">
        <v>2486</v>
      </c>
    </row>
    <row r="239" spans="1:105" ht="12" customHeight="1" x14ac:dyDescent="0.25">
      <c r="A239" s="121" t="s">
        <v>57</v>
      </c>
      <c r="B239" s="122">
        <f t="shared" ref="B239:Q239" si="118">SUM(B240:B241)</f>
        <v>5856.864745806125</v>
      </c>
      <c r="C239" s="122">
        <f t="shared" si="118"/>
        <v>6033.6512300483073</v>
      </c>
      <c r="D239" s="122">
        <f t="shared" si="118"/>
        <v>5961.0290448017222</v>
      </c>
      <c r="E239" s="122">
        <f t="shared" si="118"/>
        <v>6530.9346250244853</v>
      </c>
      <c r="F239" s="122">
        <f t="shared" si="118"/>
        <v>6248.5416492495269</v>
      </c>
      <c r="G239" s="122">
        <f t="shared" si="118"/>
        <v>6438.1137453922529</v>
      </c>
      <c r="H239" s="122">
        <f t="shared" si="118"/>
        <v>6349.5318585053037</v>
      </c>
      <c r="I239" s="122">
        <f t="shared" si="118"/>
        <v>6387.560554276005</v>
      </c>
      <c r="J239" s="122">
        <f t="shared" si="118"/>
        <v>6832.2950760135409</v>
      </c>
      <c r="K239" s="122">
        <f t="shared" si="118"/>
        <v>6739.1424619356276</v>
      </c>
      <c r="L239" s="122">
        <f t="shared" si="118"/>
        <v>7210.0752591876953</v>
      </c>
      <c r="M239" s="122">
        <f t="shared" si="118"/>
        <v>6341.5039076947778</v>
      </c>
      <c r="N239" s="122">
        <f t="shared" si="118"/>
        <v>7184.0011296480834</v>
      </c>
      <c r="O239" s="122">
        <f t="shared" si="118"/>
        <v>7271.4616089459441</v>
      </c>
      <c r="P239" s="122">
        <f t="shared" si="118"/>
        <v>6223.4572293911206</v>
      </c>
      <c r="Q239" s="122">
        <f t="shared" si="118"/>
        <v>6605.3012768831577</v>
      </c>
      <c r="R239" s="122">
        <f t="shared" ref="R239:V239" si="119">SUM(R240:R241)</f>
        <v>6716.1931394469811</v>
      </c>
      <c r="S239" s="122">
        <f t="shared" si="119"/>
        <v>6860.0709417872022</v>
      </c>
      <c r="T239" s="122">
        <f t="shared" si="119"/>
        <v>7174.1259121561025</v>
      </c>
      <c r="U239" s="122">
        <f t="shared" si="119"/>
        <v>7210.4665038625899</v>
      </c>
      <c r="V239" s="122">
        <f t="shared" si="119"/>
        <v>7014.872456148034</v>
      </c>
      <c r="W239" s="122">
        <f t="shared" ref="W239:Y239" si="120">SUM(W240:W241)</f>
        <v>7815.5770640575847</v>
      </c>
      <c r="X239" s="122">
        <f t="shared" si="120"/>
        <v>7431.9003321569598</v>
      </c>
      <c r="Y239" s="122">
        <f t="shared" si="120"/>
        <v>6910.5221566159826</v>
      </c>
      <c r="DA239" s="130" t="s">
        <v>2487</v>
      </c>
    </row>
    <row r="240" spans="1:105" ht="12" customHeight="1" x14ac:dyDescent="0.25">
      <c r="A240" s="97" t="s">
        <v>200</v>
      </c>
      <c r="B240" s="98">
        <v>5804.8345368431028</v>
      </c>
      <c r="C240" s="98">
        <v>5979.8764162763264</v>
      </c>
      <c r="D240" s="98">
        <v>5908.8150556513083</v>
      </c>
      <c r="E240" s="98">
        <v>6476.2109563339018</v>
      </c>
      <c r="F240" s="98">
        <v>6196.944581750985</v>
      </c>
      <c r="G240" s="98">
        <v>6385.7155874667851</v>
      </c>
      <c r="H240" s="98">
        <v>6298.5639367735275</v>
      </c>
      <c r="I240" s="98">
        <v>6337.059955234934</v>
      </c>
      <c r="J240" s="98">
        <v>6779.5555894344325</v>
      </c>
      <c r="K240" s="98">
        <v>6688.0755101435698</v>
      </c>
      <c r="L240" s="98">
        <v>7155.3739403302925</v>
      </c>
      <c r="M240" s="98">
        <v>6294.3386011982211</v>
      </c>
      <c r="N240" s="98">
        <v>7131.2572031214086</v>
      </c>
      <c r="O240" s="98">
        <v>7217.4674654833625</v>
      </c>
      <c r="P240" s="98">
        <v>6177.9372471666966</v>
      </c>
      <c r="Q240" s="98">
        <v>6557.8614605466782</v>
      </c>
      <c r="R240" s="98">
        <v>6668.1431507560292</v>
      </c>
      <c r="S240" s="98">
        <v>6811.3926883761478</v>
      </c>
      <c r="T240" s="98">
        <v>7123.7210063873608</v>
      </c>
      <c r="U240" s="98">
        <v>7160.0692744129356</v>
      </c>
      <c r="V240" s="98">
        <v>6966.0718928320348</v>
      </c>
      <c r="W240" s="98">
        <v>7758.6165063204944</v>
      </c>
      <c r="X240" s="98">
        <v>7377.9646216815172</v>
      </c>
      <c r="Y240" s="98">
        <v>6861.1583191456903</v>
      </c>
      <c r="DA240" s="63" t="s">
        <v>2488</v>
      </c>
    </row>
    <row r="241" spans="1:105" ht="12" customHeight="1" x14ac:dyDescent="0.25">
      <c r="A241" s="97" t="s">
        <v>53</v>
      </c>
      <c r="B241" s="98">
        <v>52.030208963021863</v>
      </c>
      <c r="C241" s="98">
        <v>53.774813771980639</v>
      </c>
      <c r="D241" s="98">
        <v>52.21398915041393</v>
      </c>
      <c r="E241" s="98">
        <v>54.72366869058348</v>
      </c>
      <c r="F241" s="98">
        <v>51.597067498541698</v>
      </c>
      <c r="G241" s="98">
        <v>52.398157925467721</v>
      </c>
      <c r="H241" s="98">
        <v>50.967921731775924</v>
      </c>
      <c r="I241" s="98">
        <v>50.500599041071091</v>
      </c>
      <c r="J241" s="98">
        <v>52.739486579108053</v>
      </c>
      <c r="K241" s="98">
        <v>51.066951792057353</v>
      </c>
      <c r="L241" s="98">
        <v>54.701318857402448</v>
      </c>
      <c r="M241" s="98">
        <v>47.165306496556525</v>
      </c>
      <c r="N241" s="98">
        <v>52.743926526674649</v>
      </c>
      <c r="O241" s="98">
        <v>53.994143462581903</v>
      </c>
      <c r="P241" s="98">
        <v>45.519982224423643</v>
      </c>
      <c r="Q241" s="98">
        <v>47.439816336479431</v>
      </c>
      <c r="R241" s="98">
        <v>48.049988690952283</v>
      </c>
      <c r="S241" s="98">
        <v>48.67825341105403</v>
      </c>
      <c r="T241" s="98">
        <v>50.404905768741806</v>
      </c>
      <c r="U241" s="98">
        <v>50.397229449654724</v>
      </c>
      <c r="V241" s="98">
        <v>48.800563315999511</v>
      </c>
      <c r="W241" s="98">
        <v>56.960557737089978</v>
      </c>
      <c r="X241" s="98">
        <v>53.935710475442356</v>
      </c>
      <c r="Y241" s="98">
        <v>49.36383747029263</v>
      </c>
      <c r="DA241" s="63" t="s">
        <v>2489</v>
      </c>
    </row>
    <row r="242" spans="1:105" ht="12" customHeight="1" x14ac:dyDescent="0.25">
      <c r="A242" s="121" t="s">
        <v>92</v>
      </c>
      <c r="B242" s="122">
        <f t="shared" ref="B242:Y242" si="121">B243</f>
        <v>38.271605170719297</v>
      </c>
      <c r="C242" s="122">
        <f t="shared" si="121"/>
        <v>48.632183929371756</v>
      </c>
      <c r="D242" s="122">
        <f t="shared" si="121"/>
        <v>44.834928513025055</v>
      </c>
      <c r="E242" s="122">
        <f t="shared" si="121"/>
        <v>113.74185289628461</v>
      </c>
      <c r="F242" s="122">
        <f t="shared" si="121"/>
        <v>60.100753801638362</v>
      </c>
      <c r="G242" s="122">
        <f t="shared" si="121"/>
        <v>74.326635895793288</v>
      </c>
      <c r="H242" s="122">
        <f t="shared" si="121"/>
        <v>111.39690626709742</v>
      </c>
      <c r="I242" s="122">
        <f t="shared" si="121"/>
        <v>114.51133589696819</v>
      </c>
      <c r="J242" s="122">
        <f t="shared" si="121"/>
        <v>133.46669320502181</v>
      </c>
      <c r="K242" s="122">
        <f t="shared" si="121"/>
        <v>141.88267910983305</v>
      </c>
      <c r="L242" s="122">
        <f t="shared" si="121"/>
        <v>151.93791054314605</v>
      </c>
      <c r="M242" s="122">
        <f t="shared" si="121"/>
        <v>161.71948812445427</v>
      </c>
      <c r="N242" s="122">
        <f t="shared" si="121"/>
        <v>221.98055109200857</v>
      </c>
      <c r="O242" s="122">
        <f t="shared" si="121"/>
        <v>170.2374389873184</v>
      </c>
      <c r="P242" s="122">
        <f t="shared" si="121"/>
        <v>139.91813020120787</v>
      </c>
      <c r="Q242" s="122">
        <f t="shared" si="121"/>
        <v>211.09216325311408</v>
      </c>
      <c r="R242" s="122">
        <f t="shared" si="121"/>
        <v>201.42898684877426</v>
      </c>
      <c r="S242" s="122">
        <f t="shared" si="121"/>
        <v>237.62125055464941</v>
      </c>
      <c r="T242" s="122">
        <f t="shared" si="121"/>
        <v>205.52776775684944</v>
      </c>
      <c r="U242" s="122">
        <f t="shared" si="121"/>
        <v>235.53220708150093</v>
      </c>
      <c r="V242" s="122">
        <f t="shared" si="121"/>
        <v>217.07931616665005</v>
      </c>
      <c r="W242" s="122">
        <f t="shared" si="121"/>
        <v>223.40370394073636</v>
      </c>
      <c r="X242" s="122">
        <f t="shared" si="121"/>
        <v>241.04187975872375</v>
      </c>
      <c r="Y242" s="122">
        <f t="shared" si="121"/>
        <v>243.37663225785676</v>
      </c>
      <c r="DA242" s="130" t="s">
        <v>2490</v>
      </c>
    </row>
    <row r="243" spans="1:105" ht="12" customHeight="1" x14ac:dyDescent="0.25">
      <c r="A243" s="97" t="s">
        <v>53</v>
      </c>
      <c r="B243" s="98">
        <f>RES_hhdet_tesh!B86</f>
        <v>38.271605170719297</v>
      </c>
      <c r="C243" s="98">
        <f>RES_hhdet_tesh!C86</f>
        <v>48.632183929371756</v>
      </c>
      <c r="D243" s="98">
        <f>RES_hhdet_tesh!D86</f>
        <v>44.834928513025055</v>
      </c>
      <c r="E243" s="98">
        <f>RES_hhdet_tesh!E86</f>
        <v>113.74185289628461</v>
      </c>
      <c r="F243" s="98">
        <f>RES_hhdet_tesh!F86</f>
        <v>60.100753801638362</v>
      </c>
      <c r="G243" s="98">
        <f>RES_hhdet_tesh!G86</f>
        <v>74.326635895793288</v>
      </c>
      <c r="H243" s="98">
        <f>RES_hhdet_tesh!H86</f>
        <v>111.39690626709742</v>
      </c>
      <c r="I243" s="98">
        <f>RES_hhdet_tesh!I86</f>
        <v>114.51133589696819</v>
      </c>
      <c r="J243" s="98">
        <f>RES_hhdet_tesh!J86</f>
        <v>133.46669320502181</v>
      </c>
      <c r="K243" s="98">
        <f>RES_hhdet_tesh!K86</f>
        <v>141.88267910983305</v>
      </c>
      <c r="L243" s="98">
        <f>RES_hhdet_tesh!L86</f>
        <v>151.93791054314605</v>
      </c>
      <c r="M243" s="98">
        <f>RES_hhdet_tesh!M86</f>
        <v>161.71948812445427</v>
      </c>
      <c r="N243" s="98">
        <f>RES_hhdet_tesh!N86</f>
        <v>221.98055109200857</v>
      </c>
      <c r="O243" s="98">
        <f>RES_hhdet_tesh!O86</f>
        <v>170.2374389873184</v>
      </c>
      <c r="P243" s="98">
        <f>RES_hhdet_tesh!P86</f>
        <v>139.91813020120787</v>
      </c>
      <c r="Q243" s="98">
        <f>RES_hhdet_tesh!Q86</f>
        <v>211.09216325311408</v>
      </c>
      <c r="R243" s="98">
        <f>RES_hhdet_tesh!R86</f>
        <v>201.42898684877426</v>
      </c>
      <c r="S243" s="98">
        <f>RES_hhdet_tesh!S86</f>
        <v>237.62125055464941</v>
      </c>
      <c r="T243" s="98">
        <f>RES_hhdet_tesh!T86</f>
        <v>205.52776775684944</v>
      </c>
      <c r="U243" s="98">
        <f>RES_hhdet_tesh!U86</f>
        <v>235.53220708150093</v>
      </c>
      <c r="V243" s="98">
        <f>RES_hhdet_tesh!V86</f>
        <v>217.07931616665005</v>
      </c>
      <c r="W243" s="98">
        <f>RES_hhdet_tesh!W86</f>
        <v>223.40370394073636</v>
      </c>
      <c r="X243" s="98">
        <f>RES_hhdet_tesh!X86</f>
        <v>241.04187975872375</v>
      </c>
      <c r="Y243" s="98">
        <f>RES_hhdet_tesh!Y86</f>
        <v>243.37663225785676</v>
      </c>
      <c r="DA243" s="63" t="s">
        <v>2491</v>
      </c>
    </row>
    <row r="244" spans="1:105" ht="12" customHeight="1" x14ac:dyDescent="0.25">
      <c r="A244" s="121" t="s">
        <v>55</v>
      </c>
      <c r="B244" s="122">
        <v>960.17097138834208</v>
      </c>
      <c r="C244" s="122">
        <v>976.74576780598102</v>
      </c>
      <c r="D244" s="122">
        <v>1009.0792768197975</v>
      </c>
      <c r="E244" s="122">
        <v>1038.5372313459093</v>
      </c>
      <c r="F244" s="122">
        <v>1055.1211419920749</v>
      </c>
      <c r="G244" s="122">
        <v>1065.2151290976694</v>
      </c>
      <c r="H244" s="122">
        <v>1087.996828281988</v>
      </c>
      <c r="I244" s="122">
        <v>1117.5984049814238</v>
      </c>
      <c r="J244" s="122">
        <v>1107.3369840378443</v>
      </c>
      <c r="K244" s="122">
        <v>1096.1075482873348</v>
      </c>
      <c r="L244" s="122">
        <v>1139.549400253308</v>
      </c>
      <c r="M244" s="122">
        <v>1183.7298205982074</v>
      </c>
      <c r="N244" s="122">
        <v>1153.6687475443393</v>
      </c>
      <c r="O244" s="122">
        <v>1157.5030565557081</v>
      </c>
      <c r="P244" s="122">
        <v>1174.243893916379</v>
      </c>
      <c r="Q244" s="122">
        <v>1171.9513166637901</v>
      </c>
      <c r="R244" s="122">
        <v>1154.427150151947</v>
      </c>
      <c r="S244" s="122">
        <v>1203.4962949361709</v>
      </c>
      <c r="T244" s="122">
        <v>1280.2821745855651</v>
      </c>
      <c r="U244" s="122">
        <v>1252.8449053956724</v>
      </c>
      <c r="V244" s="122">
        <v>1251.9963417779713</v>
      </c>
      <c r="W244" s="122">
        <v>1282.6571768386043</v>
      </c>
      <c r="X244" s="122">
        <v>1198.2804669577292</v>
      </c>
      <c r="Y244" s="122">
        <v>1092.7464382482342</v>
      </c>
      <c r="DA244" s="130" t="s">
        <v>2492</v>
      </c>
    </row>
    <row r="245" spans="1:105" ht="12" customHeight="1" x14ac:dyDescent="0.25">
      <c r="A245" s="97" t="s">
        <v>132</v>
      </c>
      <c r="B245" s="98">
        <v>939.32509645121581</v>
      </c>
      <c r="C245" s="98">
        <v>998.37895673028618</v>
      </c>
      <c r="D245" s="98">
        <v>1026.0424571582062</v>
      </c>
      <c r="E245" s="98">
        <v>1079.1131442647436</v>
      </c>
      <c r="F245" s="98">
        <v>1061.5473862934143</v>
      </c>
      <c r="G245" s="98">
        <v>1091.7857466643497</v>
      </c>
      <c r="H245" s="98">
        <v>1122.3115231535671</v>
      </c>
      <c r="I245" s="98">
        <v>1187.6301781510697</v>
      </c>
      <c r="J245" s="98">
        <v>1176.5972509931728</v>
      </c>
      <c r="K245" s="98">
        <v>1156.5380963972486</v>
      </c>
      <c r="L245" s="98">
        <v>1206.768089503094</v>
      </c>
      <c r="M245" s="98">
        <v>1258.3616536281977</v>
      </c>
      <c r="N245" s="98">
        <v>1222.9695878967409</v>
      </c>
      <c r="O245" s="98">
        <v>1236.6033574458143</v>
      </c>
      <c r="P245" s="98">
        <v>1358.7183330032858</v>
      </c>
      <c r="Q245" s="98">
        <v>1323.2920742082267</v>
      </c>
      <c r="R245" s="98">
        <v>1222.627905484718</v>
      </c>
      <c r="S245" s="98">
        <v>1269.8322343903942</v>
      </c>
      <c r="T245" s="98">
        <v>1436.148119539962</v>
      </c>
      <c r="U245" s="98">
        <v>1352.1561465127252</v>
      </c>
      <c r="V245" s="98">
        <v>1302.6504780059388</v>
      </c>
      <c r="W245" s="98">
        <v>1394.6606062840594</v>
      </c>
      <c r="X245" s="98">
        <v>1316.2741645849601</v>
      </c>
      <c r="Y245" s="98">
        <v>1148.0115603812696</v>
      </c>
      <c r="DA245" s="63" t="s">
        <v>2493</v>
      </c>
    </row>
    <row r="246" spans="1:105" ht="12" customHeight="1" x14ac:dyDescent="0.25">
      <c r="A246" s="97" t="s">
        <v>131</v>
      </c>
      <c r="B246" s="98">
        <v>1107.2924410005605</v>
      </c>
      <c r="C246" s="98">
        <v>1161.4728874860555</v>
      </c>
      <c r="D246" s="98">
        <v>1194.0234071037596</v>
      </c>
      <c r="E246" s="98">
        <v>1266.9870625315132</v>
      </c>
      <c r="F246" s="98">
        <v>1267.8862934056949</v>
      </c>
      <c r="G246" s="98">
        <v>1277.8729612691766</v>
      </c>
      <c r="H246" s="98">
        <v>1383.5181888484324</v>
      </c>
      <c r="I246" s="98">
        <v>1495.7697719186917</v>
      </c>
      <c r="J246" s="98">
        <v>1494.3798399609157</v>
      </c>
      <c r="K246" s="98">
        <v>1426.019104592724</v>
      </c>
      <c r="L246" s="98">
        <v>1479.4002557231786</v>
      </c>
      <c r="M246" s="98">
        <v>1477.9856041920789</v>
      </c>
      <c r="N246" s="98">
        <v>1331.8274296390014</v>
      </c>
      <c r="O246" s="98">
        <v>1329.6221621145085</v>
      </c>
      <c r="P246" s="98">
        <v>1558.4201930967386</v>
      </c>
      <c r="Q246" s="98">
        <v>1483.6197543575122</v>
      </c>
      <c r="R246" s="98">
        <v>1285.4184676303912</v>
      </c>
      <c r="S246" s="98">
        <v>1335.1949867254093</v>
      </c>
      <c r="T246" s="98">
        <v>1578.7964732436262</v>
      </c>
      <c r="U246" s="98">
        <v>1415.9347660510437</v>
      </c>
      <c r="V246" s="98">
        <v>1361.3507139748097</v>
      </c>
      <c r="W246" s="98">
        <v>1455.5132240763082</v>
      </c>
      <c r="X246" s="98">
        <v>1301.7582906194855</v>
      </c>
      <c r="Y246" s="98">
        <v>1055.2138110528851</v>
      </c>
      <c r="DA246" s="63" t="s">
        <v>2494</v>
      </c>
    </row>
    <row r="247" spans="1:105" ht="12" customHeight="1" x14ac:dyDescent="0.25">
      <c r="A247" s="100" t="s">
        <v>200</v>
      </c>
      <c r="B247" s="101">
        <v>331.54558586389851</v>
      </c>
      <c r="C247" s="101">
        <v>362.29329834102293</v>
      </c>
      <c r="D247" s="101">
        <v>391.90479492411117</v>
      </c>
      <c r="E247" s="101">
        <v>431.23892121854306</v>
      </c>
      <c r="F247" s="101">
        <v>453.4213819736421</v>
      </c>
      <c r="G247" s="101">
        <v>470.94657598872578</v>
      </c>
      <c r="H247" s="101">
        <v>502.26693060527799</v>
      </c>
      <c r="I247" s="101">
        <v>611.33621807491807</v>
      </c>
      <c r="J247" s="101">
        <v>576.1283868463546</v>
      </c>
      <c r="K247" s="101">
        <v>553.27036973441943</v>
      </c>
      <c r="L247" s="101">
        <v>556.99568607267872</v>
      </c>
      <c r="M247" s="101">
        <v>565.09300901897996</v>
      </c>
      <c r="N247" s="101">
        <v>475.46629457614455</v>
      </c>
      <c r="O247" s="101">
        <v>488.33060323147532</v>
      </c>
      <c r="P247" s="101">
        <v>586.8957565573096</v>
      </c>
      <c r="Q247" s="101">
        <v>542.98806818116896</v>
      </c>
      <c r="R247" s="101">
        <v>464.4286345168278</v>
      </c>
      <c r="S247" s="101">
        <v>498.2806398414308</v>
      </c>
      <c r="T247" s="101">
        <v>637.21877404592794</v>
      </c>
      <c r="U247" s="101">
        <v>544.74421161902092</v>
      </c>
      <c r="V247" s="101">
        <v>494.93181019781917</v>
      </c>
      <c r="W247" s="101">
        <v>582.33012269722417</v>
      </c>
      <c r="X247" s="101">
        <v>445.58813381957032</v>
      </c>
      <c r="Y247" s="101">
        <v>320.81023137704614</v>
      </c>
      <c r="DA247" s="131" t="s">
        <v>2495</v>
      </c>
    </row>
    <row r="248" spans="1:105" ht="12" customHeight="1" x14ac:dyDescent="0.25">
      <c r="A248" s="103" t="s">
        <v>52</v>
      </c>
      <c r="B248" s="104">
        <v>775.74685513666168</v>
      </c>
      <c r="C248" s="104">
        <v>799.17958914503254</v>
      </c>
      <c r="D248" s="104">
        <v>802.11861217964827</v>
      </c>
      <c r="E248" s="104">
        <v>835.74814131297001</v>
      </c>
      <c r="F248" s="104">
        <v>814.46491143205276</v>
      </c>
      <c r="G248" s="104">
        <v>806.92638528045052</v>
      </c>
      <c r="H248" s="104">
        <v>881.25125824315433</v>
      </c>
      <c r="I248" s="104">
        <v>884.43355384377344</v>
      </c>
      <c r="J248" s="104">
        <v>918.25145311456117</v>
      </c>
      <c r="K248" s="104">
        <v>872.74873485830403</v>
      </c>
      <c r="L248" s="104">
        <v>922.40456965050032</v>
      </c>
      <c r="M248" s="104">
        <v>912.89259517309824</v>
      </c>
      <c r="N248" s="104">
        <v>856.36113506285676</v>
      </c>
      <c r="O248" s="104">
        <v>841.29155888303342</v>
      </c>
      <c r="P248" s="104">
        <v>971.52443653942896</v>
      </c>
      <c r="Q248" s="104">
        <v>940.63168617634335</v>
      </c>
      <c r="R248" s="104">
        <v>820.98983311356358</v>
      </c>
      <c r="S248" s="104">
        <v>836.91434688397862</v>
      </c>
      <c r="T248" s="104">
        <v>941.57769919769817</v>
      </c>
      <c r="U248" s="104">
        <v>871.1905544320224</v>
      </c>
      <c r="V248" s="104">
        <v>866.41890377699019</v>
      </c>
      <c r="W248" s="104">
        <v>873.1831013790835</v>
      </c>
      <c r="X248" s="104">
        <v>856.17015679991516</v>
      </c>
      <c r="Y248" s="104">
        <v>734.4035796758393</v>
      </c>
      <c r="DA248" s="132" t="s">
        <v>2496</v>
      </c>
    </row>
    <row r="249" spans="1:105" ht="12" customHeight="1" x14ac:dyDescent="0.25">
      <c r="A249" s="106" t="s">
        <v>124</v>
      </c>
      <c r="B249" s="101">
        <v>828.95674132404906</v>
      </c>
      <c r="C249" s="101">
        <v>842.27188585187196</v>
      </c>
      <c r="D249" s="101">
        <v>858.15441452972414</v>
      </c>
      <c r="E249" s="101">
        <v>861.63812722858279</v>
      </c>
      <c r="F249" s="101">
        <v>894.59868225040032</v>
      </c>
      <c r="G249" s="101">
        <v>932.66794688553057</v>
      </c>
      <c r="H249" s="101">
        <v>902.35280611785879</v>
      </c>
      <c r="I249" s="101">
        <v>918.00317838406806</v>
      </c>
      <c r="J249" s="101">
        <v>891.06767150184794</v>
      </c>
      <c r="K249" s="101">
        <v>912.55308784759416</v>
      </c>
      <c r="L249" s="101">
        <v>957.31913849601858</v>
      </c>
      <c r="M249" s="101">
        <v>974.64177819001384</v>
      </c>
      <c r="N249" s="101">
        <v>933.97045949438905</v>
      </c>
      <c r="O249" s="101">
        <v>931.32127920569781</v>
      </c>
      <c r="P249" s="101">
        <v>908.53756382745019</v>
      </c>
      <c r="Q249" s="101">
        <v>898.49302864737217</v>
      </c>
      <c r="R249" s="101">
        <v>941.64310486811621</v>
      </c>
      <c r="S249" s="101">
        <v>988.67589398410416</v>
      </c>
      <c r="T249" s="101">
        <v>1035.1492866293675</v>
      </c>
      <c r="U249" s="101">
        <v>1019.937699267438</v>
      </c>
      <c r="V249" s="101">
        <v>1026.5063242145786</v>
      </c>
      <c r="W249" s="101">
        <v>1008.5826997860515</v>
      </c>
      <c r="X249" s="101">
        <v>998.01120591760366</v>
      </c>
      <c r="Y249" s="101">
        <v>870.17188620830245</v>
      </c>
      <c r="DA249" s="131" t="s">
        <v>2497</v>
      </c>
    </row>
    <row r="250" spans="1:105" ht="12" customHeight="1" x14ac:dyDescent="0.25">
      <c r="A250" s="107" t="s">
        <v>123</v>
      </c>
      <c r="B250" s="104">
        <v>856.37672029762462</v>
      </c>
      <c r="C250" s="104">
        <v>842.81165339261929</v>
      </c>
      <c r="D250" s="104">
        <v>841.03025786400553</v>
      </c>
      <c r="E250" s="104">
        <v>853.79302149842044</v>
      </c>
      <c r="F250" s="104">
        <v>871.00366229573478</v>
      </c>
      <c r="G250" s="104">
        <v>862.78398309558361</v>
      </c>
      <c r="H250" s="104">
        <v>887.07538662357967</v>
      </c>
      <c r="I250" s="104">
        <v>885.42824842666528</v>
      </c>
      <c r="J250" s="104">
        <v>899.52683240121246</v>
      </c>
      <c r="K250" s="104">
        <v>894.11197437881651</v>
      </c>
      <c r="L250" s="104">
        <v>939.46872996265313</v>
      </c>
      <c r="M250" s="104">
        <v>890.47682576104751</v>
      </c>
      <c r="N250" s="104">
        <v>853.64978077805574</v>
      </c>
      <c r="O250" s="104">
        <v>858.97125147156282</v>
      </c>
      <c r="P250" s="104">
        <v>824.6412228781785</v>
      </c>
      <c r="Q250" s="104">
        <v>795.38873048162532</v>
      </c>
      <c r="R250" s="104">
        <v>836.18097694661537</v>
      </c>
      <c r="S250" s="104">
        <v>857.78912209704959</v>
      </c>
      <c r="T250" s="104">
        <v>904.49118301903809</v>
      </c>
      <c r="U250" s="104">
        <v>892.4689877854355</v>
      </c>
      <c r="V250" s="104">
        <v>983.08128966796198</v>
      </c>
      <c r="W250" s="104">
        <v>921.93388709061651</v>
      </c>
      <c r="X250" s="104">
        <v>914.67251531143529</v>
      </c>
      <c r="Y250" s="104">
        <v>832.27224281430779</v>
      </c>
      <c r="DA250" s="132" t="s">
        <v>2498</v>
      </c>
    </row>
    <row r="251" spans="1:105" ht="12" customHeight="1" x14ac:dyDescent="0.25">
      <c r="A251" s="108" t="s">
        <v>50</v>
      </c>
      <c r="B251" s="98">
        <v>154.29676789898969</v>
      </c>
      <c r="C251" s="98">
        <v>168.72310881747075</v>
      </c>
      <c r="D251" s="98">
        <v>164.75598353362321</v>
      </c>
      <c r="E251" s="98">
        <v>146.38452789909647</v>
      </c>
      <c r="F251" s="98">
        <v>160.54187498358323</v>
      </c>
      <c r="G251" s="98">
        <v>176.19269025634145</v>
      </c>
      <c r="H251" s="98">
        <v>178.98261346554634</v>
      </c>
      <c r="I251" s="98">
        <v>175.41561217372325</v>
      </c>
      <c r="J251" s="98">
        <v>174.34802696615486</v>
      </c>
      <c r="K251" s="98">
        <v>171.75213182438438</v>
      </c>
      <c r="L251" s="98">
        <v>163.36756316697762</v>
      </c>
      <c r="M251" s="98">
        <v>138.70455607050755</v>
      </c>
      <c r="N251" s="98">
        <v>119.0190050469221</v>
      </c>
      <c r="O251" s="98">
        <v>101.35106410111065</v>
      </c>
      <c r="P251" s="98">
        <v>106.5636353025796</v>
      </c>
      <c r="Q251" s="98">
        <v>84.143189439960295</v>
      </c>
      <c r="R251" s="98">
        <v>100.71538200031567</v>
      </c>
      <c r="S251" s="98">
        <v>106.23091766551065</v>
      </c>
      <c r="T251" s="98">
        <v>115.82034969633526</v>
      </c>
      <c r="U251" s="98">
        <v>121.17404761591806</v>
      </c>
      <c r="V251" s="98">
        <v>148.7278798806835</v>
      </c>
      <c r="W251" s="98">
        <v>156.75934117107721</v>
      </c>
      <c r="X251" s="98">
        <v>162.83277562436811</v>
      </c>
      <c r="Y251" s="98">
        <v>141.8013147193372</v>
      </c>
      <c r="DA251" s="63" t="s">
        <v>2499</v>
      </c>
    </row>
    <row r="252" spans="1:105" ht="12" customHeight="1" x14ac:dyDescent="0.25">
      <c r="A252" s="108" t="s">
        <v>52</v>
      </c>
      <c r="B252" s="98">
        <v>702.0799523986351</v>
      </c>
      <c r="C252" s="98">
        <v>674.0885445751486</v>
      </c>
      <c r="D252" s="98">
        <v>676.27427433038247</v>
      </c>
      <c r="E252" s="98">
        <v>707.40849359932395</v>
      </c>
      <c r="F252" s="98">
        <v>710.4617873121515</v>
      </c>
      <c r="G252" s="98">
        <v>686.59129283924221</v>
      </c>
      <c r="H252" s="98">
        <v>708.0927731580332</v>
      </c>
      <c r="I252" s="98">
        <v>710.01263625294189</v>
      </c>
      <c r="J252" s="98">
        <v>725.17880543505782</v>
      </c>
      <c r="K252" s="98">
        <v>722.35984255443213</v>
      </c>
      <c r="L252" s="98">
        <v>776.10116679567568</v>
      </c>
      <c r="M252" s="98">
        <v>751.77226969053993</v>
      </c>
      <c r="N252" s="98">
        <v>734.63077573113355</v>
      </c>
      <c r="O252" s="98">
        <v>757.62018737045219</v>
      </c>
      <c r="P252" s="98">
        <v>718.07758757559884</v>
      </c>
      <c r="Q252" s="98">
        <v>711.24554104166521</v>
      </c>
      <c r="R252" s="98">
        <v>735.46559494629957</v>
      </c>
      <c r="S252" s="98">
        <v>751.55820443153891</v>
      </c>
      <c r="T252" s="98">
        <v>788.67083332270295</v>
      </c>
      <c r="U252" s="98">
        <v>771.29494016951719</v>
      </c>
      <c r="V252" s="98">
        <v>834.35340978727868</v>
      </c>
      <c r="W252" s="98">
        <v>765.17454591953947</v>
      </c>
      <c r="X252" s="98">
        <v>751.83973968706732</v>
      </c>
      <c r="Y252" s="98">
        <v>690.47092809497053</v>
      </c>
      <c r="DA252" s="63" t="s">
        <v>2500</v>
      </c>
    </row>
    <row r="253" spans="1:105" ht="12" customHeight="1" x14ac:dyDescent="0.25">
      <c r="A253" s="106" t="s">
        <v>122</v>
      </c>
      <c r="B253" s="101">
        <v>1049.9000023795995</v>
      </c>
      <c r="C253" s="101">
        <v>1035.5720203506519</v>
      </c>
      <c r="D253" s="101">
        <v>1066.7315222109946</v>
      </c>
      <c r="E253" s="101">
        <v>1081.926342242816</v>
      </c>
      <c r="F253" s="101">
        <v>1101.0275260779072</v>
      </c>
      <c r="G253" s="101">
        <v>1072.5475718828543</v>
      </c>
      <c r="H253" s="101">
        <v>1102.3001175986426</v>
      </c>
      <c r="I253" s="101">
        <v>1094.1708043163276</v>
      </c>
      <c r="J253" s="101">
        <v>1090.179460941871</v>
      </c>
      <c r="K253" s="101">
        <v>1059.7429326971583</v>
      </c>
      <c r="L253" s="101">
        <v>1103.5026721975751</v>
      </c>
      <c r="M253" s="101">
        <v>1142.5192322039074</v>
      </c>
      <c r="N253" s="101">
        <v>1121.0313072343429</v>
      </c>
      <c r="O253" s="101">
        <v>1126.0783434998682</v>
      </c>
      <c r="P253" s="101">
        <v>1091.0172753824788</v>
      </c>
      <c r="Q253" s="101">
        <v>1116.8315168703025</v>
      </c>
      <c r="R253" s="101">
        <v>1135.2813198337622</v>
      </c>
      <c r="S253" s="101">
        <v>1183.5588582336291</v>
      </c>
      <c r="T253" s="101">
        <v>1198.3285390341523</v>
      </c>
      <c r="U253" s="101">
        <v>1202.3791472881442</v>
      </c>
      <c r="V253" s="101">
        <v>1240.9720326836402</v>
      </c>
      <c r="W253" s="101">
        <v>1215.8939667143823</v>
      </c>
      <c r="X253" s="101">
        <v>1073.827152777583</v>
      </c>
      <c r="Y253" s="101">
        <v>1049.3278703754856</v>
      </c>
      <c r="DA253" s="131" t="s">
        <v>2501</v>
      </c>
    </row>
    <row r="254" spans="1:105" ht="12" customHeight="1" x14ac:dyDescent="0.25">
      <c r="A254" s="107" t="s">
        <v>121</v>
      </c>
      <c r="B254" s="104">
        <v>1146.6674600643478</v>
      </c>
      <c r="C254" s="104">
        <v>1154.4207778403452</v>
      </c>
      <c r="D254" s="104">
        <v>1230.1099517992554</v>
      </c>
      <c r="E254" s="104">
        <v>1290.6385089145169</v>
      </c>
      <c r="F254" s="104">
        <v>1323.012453527509</v>
      </c>
      <c r="G254" s="104">
        <v>1317.8978686767884</v>
      </c>
      <c r="H254" s="104">
        <v>1335.4581189846001</v>
      </c>
      <c r="I254" s="104">
        <v>1367.970981577319</v>
      </c>
      <c r="J254" s="104">
        <v>1299.5861641470262</v>
      </c>
      <c r="K254" s="104">
        <v>1299.5508437490384</v>
      </c>
      <c r="L254" s="104">
        <v>1281.119348022545</v>
      </c>
      <c r="M254" s="104">
        <v>1333.1575920464734</v>
      </c>
      <c r="N254" s="104">
        <v>1284.3121800531621</v>
      </c>
      <c r="O254" s="104">
        <v>1255.8894770016764</v>
      </c>
      <c r="P254" s="104">
        <v>1193.7640088632716</v>
      </c>
      <c r="Q254" s="104">
        <v>1191.3029286946994</v>
      </c>
      <c r="R254" s="104">
        <v>1212.3870307351833</v>
      </c>
      <c r="S254" s="104">
        <v>1263.621457578598</v>
      </c>
      <c r="T254" s="104">
        <v>1285.8711018325873</v>
      </c>
      <c r="U254" s="104">
        <v>1295.4779777751221</v>
      </c>
      <c r="V254" s="104">
        <v>1303.5182555626441</v>
      </c>
      <c r="W254" s="104">
        <v>1329.9084366274928</v>
      </c>
      <c r="X254" s="104">
        <v>1268.6513865380182</v>
      </c>
      <c r="Y254" s="104">
        <v>1163.0635831145332</v>
      </c>
      <c r="DA254" s="132" t="s">
        <v>2502</v>
      </c>
    </row>
    <row r="255" spans="1:105" ht="12" customHeight="1" x14ac:dyDescent="0.25">
      <c r="A255" s="108" t="s">
        <v>53</v>
      </c>
      <c r="B255" s="98">
        <v>360.03044241317258</v>
      </c>
      <c r="C255" s="98">
        <v>359.74410975645515</v>
      </c>
      <c r="D255" s="98">
        <v>405.65113842790555</v>
      </c>
      <c r="E255" s="98">
        <v>445.20592861716301</v>
      </c>
      <c r="F255" s="98">
        <v>481.36574933608728</v>
      </c>
      <c r="G255" s="98">
        <v>481.02220429734029</v>
      </c>
      <c r="H255" s="98">
        <v>469.22082434595296</v>
      </c>
      <c r="I255" s="98">
        <v>512.01394322790884</v>
      </c>
      <c r="J255" s="98">
        <v>436.97954576015292</v>
      </c>
      <c r="K255" s="98">
        <v>428.37592001289505</v>
      </c>
      <c r="L255" s="98">
        <v>418.81800431233853</v>
      </c>
      <c r="M255" s="98">
        <v>433.78721032349392</v>
      </c>
      <c r="N255" s="98">
        <v>394.98679033412844</v>
      </c>
      <c r="O255" s="98">
        <v>373.31790654481745</v>
      </c>
      <c r="P255" s="98">
        <v>322.97356230529232</v>
      </c>
      <c r="Q255" s="98">
        <v>293.40861296449998</v>
      </c>
      <c r="R255" s="98">
        <v>298.38409344205417</v>
      </c>
      <c r="S255" s="98">
        <v>340.21735926859128</v>
      </c>
      <c r="T255" s="98">
        <v>345.93954082001534</v>
      </c>
      <c r="U255" s="98">
        <v>353.29621379885577</v>
      </c>
      <c r="V255" s="98">
        <v>340.68729352680424</v>
      </c>
      <c r="W255" s="98">
        <v>397.77330180271775</v>
      </c>
      <c r="X255" s="98">
        <v>337.22336049346791</v>
      </c>
      <c r="Y255" s="98">
        <v>281.95512745270224</v>
      </c>
      <c r="DA255" s="63" t="s">
        <v>2503</v>
      </c>
    </row>
    <row r="256" spans="1:105" ht="12" customHeight="1" x14ac:dyDescent="0.25">
      <c r="A256" s="108" t="s">
        <v>52</v>
      </c>
      <c r="B256" s="98">
        <v>786.63701765117548</v>
      </c>
      <c r="C256" s="98">
        <v>794.67666808389026</v>
      </c>
      <c r="D256" s="98">
        <v>824.45881337134983</v>
      </c>
      <c r="E256" s="98">
        <v>845.43258029735409</v>
      </c>
      <c r="F256" s="98">
        <v>841.64670419142158</v>
      </c>
      <c r="G256" s="98">
        <v>836.87566437944838</v>
      </c>
      <c r="H256" s="98">
        <v>866.2372946386472</v>
      </c>
      <c r="I256" s="98">
        <v>855.9570383494098</v>
      </c>
      <c r="J256" s="98">
        <v>862.60661838687361</v>
      </c>
      <c r="K256" s="98">
        <v>871.17492373614311</v>
      </c>
      <c r="L256" s="98">
        <v>862.30134371020642</v>
      </c>
      <c r="M256" s="98">
        <v>899.37038172297957</v>
      </c>
      <c r="N256" s="98">
        <v>889.32538971903409</v>
      </c>
      <c r="O256" s="98">
        <v>882.57157045685881</v>
      </c>
      <c r="P256" s="98">
        <v>870.79044655797918</v>
      </c>
      <c r="Q256" s="98">
        <v>897.89431573019942</v>
      </c>
      <c r="R256" s="98">
        <v>914.00293729312909</v>
      </c>
      <c r="S256" s="98">
        <v>923.40409831000704</v>
      </c>
      <c r="T256" s="98">
        <v>939.93156101257159</v>
      </c>
      <c r="U256" s="98">
        <v>942.18176397626621</v>
      </c>
      <c r="V256" s="98">
        <v>962.83096203583932</v>
      </c>
      <c r="W256" s="98">
        <v>932.13513482477492</v>
      </c>
      <c r="X256" s="98">
        <v>931.42802604455028</v>
      </c>
      <c r="Y256" s="98">
        <v>881.10845566183048</v>
      </c>
      <c r="DA256" s="63" t="s">
        <v>2504</v>
      </c>
    </row>
    <row r="257" spans="1:105" ht="12" customHeight="1" x14ac:dyDescent="0.25">
      <c r="A257" s="121" t="s">
        <v>54</v>
      </c>
      <c r="B257" s="122">
        <v>585.89019197847256</v>
      </c>
      <c r="C257" s="122">
        <v>604.89385988299261</v>
      </c>
      <c r="D257" s="122">
        <v>615.9617921357609</v>
      </c>
      <c r="E257" s="122">
        <v>620.84548325825892</v>
      </c>
      <c r="F257" s="122">
        <v>608.08348648185779</v>
      </c>
      <c r="G257" s="122">
        <v>622.74142411155219</v>
      </c>
      <c r="H257" s="122">
        <v>607.17048504720469</v>
      </c>
      <c r="I257" s="122">
        <v>596.76329764425566</v>
      </c>
      <c r="J257" s="122">
        <v>558.53352506579097</v>
      </c>
      <c r="K257" s="122">
        <v>543.26155777013139</v>
      </c>
      <c r="L257" s="122">
        <v>540.84854299152425</v>
      </c>
      <c r="M257" s="122">
        <v>514.15529583006469</v>
      </c>
      <c r="N257" s="122">
        <v>498.85032060106386</v>
      </c>
      <c r="O257" s="122">
        <v>495.11878064523643</v>
      </c>
      <c r="P257" s="122">
        <v>475.96505274868787</v>
      </c>
      <c r="Q257" s="122">
        <v>483.96375679759336</v>
      </c>
      <c r="R257" s="122">
        <v>484.6457879144894</v>
      </c>
      <c r="S257" s="122">
        <v>513.86097986148081</v>
      </c>
      <c r="T257" s="122">
        <v>528.62440581010685</v>
      </c>
      <c r="U257" s="122">
        <v>530.56616159541534</v>
      </c>
      <c r="V257" s="122">
        <v>547.74545271052114</v>
      </c>
      <c r="W257" s="122">
        <v>552.15932792214619</v>
      </c>
      <c r="X257" s="122">
        <v>536.94325786976015</v>
      </c>
      <c r="Y257" s="122">
        <v>509.53971178094019</v>
      </c>
      <c r="DA257" s="130" t="s">
        <v>2505</v>
      </c>
    </row>
    <row r="258" spans="1:105" ht="12" customHeight="1" x14ac:dyDescent="0.25">
      <c r="A258" s="97" t="s">
        <v>203</v>
      </c>
      <c r="B258" s="98">
        <v>753.345585959353</v>
      </c>
      <c r="C258" s="98">
        <v>773.99554683827625</v>
      </c>
      <c r="D258" s="98">
        <v>786.19428316969754</v>
      </c>
      <c r="E258" s="98">
        <v>793.65225469419443</v>
      </c>
      <c r="F258" s="98">
        <v>747.56788860333234</v>
      </c>
      <c r="G258" s="98">
        <v>769.91462241546799</v>
      </c>
      <c r="H258" s="98">
        <v>725.24765165593715</v>
      </c>
      <c r="I258" s="98">
        <v>717.99086385587054</v>
      </c>
      <c r="J258" s="98">
        <v>721.8707506124332</v>
      </c>
      <c r="K258" s="98">
        <v>728.41835349014946</v>
      </c>
      <c r="L258" s="98">
        <v>611.08644022341605</v>
      </c>
      <c r="M258" s="98">
        <v>587.59028119979132</v>
      </c>
      <c r="N258" s="98">
        <v>576.76700204215854</v>
      </c>
      <c r="O258" s="98">
        <v>564.37869106336109</v>
      </c>
      <c r="P258" s="98">
        <v>561.37139438440761</v>
      </c>
      <c r="Q258" s="98">
        <v>564.88076655199313</v>
      </c>
      <c r="R258" s="98">
        <v>565.05599990768997</v>
      </c>
      <c r="S258" s="98">
        <v>575.58295385691019</v>
      </c>
      <c r="T258" s="98">
        <v>636.50294296736649</v>
      </c>
      <c r="U258" s="98">
        <v>630.41064695622947</v>
      </c>
      <c r="V258" s="98">
        <v>642.57334927703266</v>
      </c>
      <c r="W258" s="98">
        <v>667.06527268786624</v>
      </c>
      <c r="X258" s="98">
        <v>596.42329633114559</v>
      </c>
      <c r="Y258" s="98">
        <v>584.85992892756838</v>
      </c>
      <c r="DA258" s="63" t="s">
        <v>2506</v>
      </c>
    </row>
    <row r="259" spans="1:105" ht="12" customHeight="1" x14ac:dyDescent="0.25">
      <c r="A259" s="97" t="s">
        <v>50</v>
      </c>
      <c r="B259" s="98">
        <v>571.69765069478842</v>
      </c>
      <c r="C259" s="98">
        <v>575.40085040305303</v>
      </c>
      <c r="D259" s="98">
        <v>585.32524751221376</v>
      </c>
      <c r="E259" s="98">
        <v>622.46760919823419</v>
      </c>
      <c r="F259" s="98">
        <v>587.67166610834386</v>
      </c>
      <c r="G259" s="98">
        <v>639.53603674835108</v>
      </c>
      <c r="H259" s="98">
        <v>563.63933726752816</v>
      </c>
      <c r="I259" s="98">
        <v>587.26323167814587</v>
      </c>
      <c r="J259" s="98">
        <v>496.26847848188811</v>
      </c>
      <c r="K259" s="98">
        <v>512.7687900969205</v>
      </c>
      <c r="L259" s="98">
        <v>490.56688871078529</v>
      </c>
      <c r="M259" s="98">
        <v>486.79030047122995</v>
      </c>
      <c r="N259" s="98">
        <v>451.18616638878495</v>
      </c>
      <c r="O259" s="98">
        <v>449.08674960197351</v>
      </c>
      <c r="P259" s="98">
        <v>447.37002615962638</v>
      </c>
      <c r="Q259" s="98">
        <v>454.82793377493158</v>
      </c>
      <c r="R259" s="98">
        <v>451.20588240791858</v>
      </c>
      <c r="S259" s="98">
        <v>490.37404326439639</v>
      </c>
      <c r="T259" s="98">
        <v>504.349810384779</v>
      </c>
      <c r="U259" s="98">
        <v>516.95813222225559</v>
      </c>
      <c r="V259" s="98">
        <v>525.63945398386602</v>
      </c>
      <c r="W259" s="98">
        <v>512.60115332227269</v>
      </c>
      <c r="X259" s="98">
        <v>486.42346865631509</v>
      </c>
      <c r="Y259" s="98">
        <v>439.25794967113217</v>
      </c>
      <c r="DA259" s="63" t="s">
        <v>2507</v>
      </c>
    </row>
    <row r="260" spans="1:105" ht="12" customHeight="1" x14ac:dyDescent="0.25">
      <c r="A260" s="109" t="s">
        <v>120</v>
      </c>
      <c r="B260" s="33">
        <v>547.45238730964093</v>
      </c>
      <c r="C260" s="33">
        <v>574.89678653536066</v>
      </c>
      <c r="D260" s="33">
        <v>588.16151620823359</v>
      </c>
      <c r="E260" s="33">
        <v>576.68216303045585</v>
      </c>
      <c r="F260" s="33">
        <v>584.95134475472378</v>
      </c>
      <c r="G260" s="33">
        <v>580.1845376617307</v>
      </c>
      <c r="H260" s="33">
        <v>602.18116580192657</v>
      </c>
      <c r="I260" s="33">
        <v>576.05624855600252</v>
      </c>
      <c r="J260" s="33">
        <v>552.15195395926389</v>
      </c>
      <c r="K260" s="33">
        <v>518.97355047298765</v>
      </c>
      <c r="L260" s="33">
        <v>548.37356786755527</v>
      </c>
      <c r="M260" s="33">
        <v>511.25897275330158</v>
      </c>
      <c r="N260" s="33">
        <v>502.79218185127507</v>
      </c>
      <c r="O260" s="33">
        <v>499.78727160463978</v>
      </c>
      <c r="P260" s="33">
        <v>470.23165129192211</v>
      </c>
      <c r="Q260" s="33">
        <v>479.30252457273724</v>
      </c>
      <c r="R260" s="33">
        <v>481.63872376688283</v>
      </c>
      <c r="S260" s="33">
        <v>510.614181201983</v>
      </c>
      <c r="T260" s="33">
        <v>516.31355394434183</v>
      </c>
      <c r="U260" s="33">
        <v>515.98342653538805</v>
      </c>
      <c r="V260" s="33">
        <v>537.40193865507831</v>
      </c>
      <c r="W260" s="33">
        <v>544.66209809181737</v>
      </c>
      <c r="X260" s="33">
        <v>543.88386243083357</v>
      </c>
      <c r="Y260" s="33">
        <v>521.415568596247</v>
      </c>
      <c r="DA260" s="60" t="s">
        <v>2508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170.42907473236761</v>
      </c>
      <c r="C262" s="117">
        <f t="shared" si="122"/>
        <v>166.04350280824644</v>
      </c>
      <c r="D262" s="117">
        <f t="shared" si="122"/>
        <v>161.32416958106606</v>
      </c>
      <c r="E262" s="117">
        <f t="shared" si="122"/>
        <v>160.42643092418155</v>
      </c>
      <c r="F262" s="117">
        <f t="shared" si="122"/>
        <v>151.64017369730294</v>
      </c>
      <c r="G262" s="117">
        <f t="shared" si="122"/>
        <v>152.5953770926634</v>
      </c>
      <c r="H262" s="117">
        <f t="shared" si="122"/>
        <v>127.86532870523536</v>
      </c>
      <c r="I262" s="117">
        <f t="shared" si="122"/>
        <v>121.96890601435254</v>
      </c>
      <c r="J262" s="117">
        <f t="shared" si="122"/>
        <v>104.27010085492003</v>
      </c>
      <c r="K262" s="117">
        <f t="shared" si="122"/>
        <v>103.99798727726142</v>
      </c>
      <c r="L262" s="117">
        <f t="shared" si="122"/>
        <v>98.572406399386281</v>
      </c>
      <c r="M262" s="117">
        <f t="shared" si="122"/>
        <v>95.855205382174901</v>
      </c>
      <c r="N262" s="117">
        <f t="shared" si="122"/>
        <v>86.602432576752122</v>
      </c>
      <c r="O262" s="117">
        <f t="shared" si="122"/>
        <v>84.109526970616102</v>
      </c>
      <c r="P262" s="117">
        <f t="shared" si="122"/>
        <v>81.590693022772498</v>
      </c>
      <c r="Q262" s="117">
        <f t="shared" si="122"/>
        <v>80.343014612901086</v>
      </c>
      <c r="R262" s="117">
        <f t="shared" ref="R262:V262" si="123">R263+R266+R268+R281</f>
        <v>79.538249911191571</v>
      </c>
      <c r="S262" s="117">
        <f t="shared" si="123"/>
        <v>82.77718188746428</v>
      </c>
      <c r="T262" s="117">
        <f t="shared" si="123"/>
        <v>82.956840227165884</v>
      </c>
      <c r="U262" s="117">
        <f t="shared" si="123"/>
        <v>80.252829497353474</v>
      </c>
      <c r="V262" s="117">
        <f t="shared" si="123"/>
        <v>78.36348178310763</v>
      </c>
      <c r="W262" s="117">
        <f t="shared" ref="W262:Y262" si="124">W263+W266+W268+W281</f>
        <v>74.647078416214882</v>
      </c>
      <c r="X262" s="117">
        <f t="shared" si="124"/>
        <v>71.245118863887285</v>
      </c>
      <c r="Y262" s="117">
        <f t="shared" si="124"/>
        <v>63.219550697284475</v>
      </c>
      <c r="DA262" s="129" t="s">
        <v>2654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:Y263" si="127">SUM(W264:W265)</f>
        <v>0</v>
      </c>
      <c r="X263" s="122">
        <f t="shared" si="127"/>
        <v>0</v>
      </c>
      <c r="Y263" s="122">
        <f t="shared" si="127"/>
        <v>0</v>
      </c>
      <c r="DA263" s="130" t="s">
        <v>2655</v>
      </c>
    </row>
    <row r="264" spans="1:105" ht="12" customHeight="1" x14ac:dyDescent="0.25">
      <c r="A264" s="97" t="s">
        <v>200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X264" s="98">
        <v>0</v>
      </c>
      <c r="Y264" s="98">
        <v>0</v>
      </c>
      <c r="DA264" s="63" t="s">
        <v>2656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X265" s="98">
        <v>0</v>
      </c>
      <c r="Y265" s="98">
        <v>0</v>
      </c>
      <c r="DA265" s="63" t="s">
        <v>2657</v>
      </c>
    </row>
    <row r="266" spans="1:105" ht="12" customHeight="1" x14ac:dyDescent="0.25">
      <c r="A266" s="121" t="s">
        <v>92</v>
      </c>
      <c r="B266" s="122">
        <f t="shared" ref="B266:Y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X266" s="122">
        <f t="shared" si="128"/>
        <v>0</v>
      </c>
      <c r="Y266" s="122">
        <f t="shared" si="128"/>
        <v>0</v>
      </c>
      <c r="DA266" s="130" t="s">
        <v>2658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X267" s="98">
        <v>0</v>
      </c>
      <c r="Y267" s="98">
        <v>0</v>
      </c>
      <c r="DA267" s="63" t="s">
        <v>2659</v>
      </c>
    </row>
    <row r="268" spans="1:105" ht="12" customHeight="1" x14ac:dyDescent="0.25">
      <c r="A268" s="121" t="s">
        <v>55</v>
      </c>
      <c r="B268" s="122">
        <v>101.0856081444568</v>
      </c>
      <c r="C268" s="122">
        <v>97.816768912999336</v>
      </c>
      <c r="D268" s="122">
        <v>92.404154612844977</v>
      </c>
      <c r="E268" s="122">
        <v>86.866482049855179</v>
      </c>
      <c r="F268" s="122">
        <v>82.654801876599251</v>
      </c>
      <c r="G268" s="122">
        <v>79.21077417006461</v>
      </c>
      <c r="H268" s="122">
        <v>67.232592295368434</v>
      </c>
      <c r="I268" s="122">
        <v>60.594587976837502</v>
      </c>
      <c r="J268" s="122">
        <v>53.238767964965859</v>
      </c>
      <c r="K268" s="122">
        <v>51.301250052929809</v>
      </c>
      <c r="L268" s="122">
        <v>49.435210280241691</v>
      </c>
      <c r="M268" s="122">
        <v>48.001357555889079</v>
      </c>
      <c r="N268" s="122">
        <v>43.21813854891893</v>
      </c>
      <c r="O268" s="122">
        <v>41.220442019426905</v>
      </c>
      <c r="P268" s="122">
        <v>38.602710063896808</v>
      </c>
      <c r="Q268" s="122">
        <v>36.992508734247238</v>
      </c>
      <c r="R268" s="122">
        <v>37.047045054907095</v>
      </c>
      <c r="S268" s="122">
        <v>37.371352976697139</v>
      </c>
      <c r="T268" s="122">
        <v>36.511179837787957</v>
      </c>
      <c r="U268" s="122">
        <v>33.911008944483726</v>
      </c>
      <c r="V268" s="122">
        <v>32.542259475169466</v>
      </c>
      <c r="W268" s="122">
        <v>31.049060643714505</v>
      </c>
      <c r="X268" s="122">
        <v>29.889142742973018</v>
      </c>
      <c r="Y268" s="122">
        <v>25.331881003006927</v>
      </c>
      <c r="DA268" s="130" t="s">
        <v>2660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X269" s="98">
        <v>0</v>
      </c>
      <c r="Y269" s="98">
        <v>0</v>
      </c>
      <c r="DA269" s="63" t="s">
        <v>2661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X270" s="98">
        <v>0</v>
      </c>
      <c r="Y270" s="98">
        <v>0</v>
      </c>
      <c r="DA270" s="63" t="s">
        <v>2662</v>
      </c>
    </row>
    <row r="271" spans="1:105" ht="12" customHeight="1" x14ac:dyDescent="0.25">
      <c r="A271" s="100" t="s">
        <v>200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X271" s="101">
        <v>0</v>
      </c>
      <c r="Y271" s="101">
        <v>0</v>
      </c>
      <c r="DA271" s="131" t="s">
        <v>2663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X272" s="104">
        <v>0</v>
      </c>
      <c r="Y272" s="104">
        <v>0</v>
      </c>
      <c r="DA272" s="132" t="s">
        <v>2664</v>
      </c>
    </row>
    <row r="273" spans="1:105" ht="12" customHeight="1" x14ac:dyDescent="0.25">
      <c r="A273" s="106" t="s">
        <v>124</v>
      </c>
      <c r="B273" s="101">
        <v>335.56303703929962</v>
      </c>
      <c r="C273" s="101">
        <v>339.85774013159943</v>
      </c>
      <c r="D273" s="101">
        <v>344.55857194261728</v>
      </c>
      <c r="E273" s="101">
        <v>344.34870153813011</v>
      </c>
      <c r="F273" s="101">
        <v>351.57036312474997</v>
      </c>
      <c r="G273" s="101">
        <v>366.436789869856</v>
      </c>
      <c r="H273" s="101">
        <v>347.89102920572878</v>
      </c>
      <c r="I273" s="101">
        <v>353.8981316495404</v>
      </c>
      <c r="J273" s="101">
        <v>339.97729101901353</v>
      </c>
      <c r="K273" s="101">
        <v>347.97603445898812</v>
      </c>
      <c r="L273" s="101">
        <v>362.36198419794312</v>
      </c>
      <c r="M273" s="101">
        <v>365.53444534956361</v>
      </c>
      <c r="N273" s="101">
        <v>346.97387365193862</v>
      </c>
      <c r="O273" s="101">
        <v>341.57923924762906</v>
      </c>
      <c r="P273" s="101">
        <v>327.87268446323827</v>
      </c>
      <c r="Q273" s="101">
        <v>318.0676524029401</v>
      </c>
      <c r="R273" s="101">
        <v>325.076902088537</v>
      </c>
      <c r="S273" s="101">
        <v>330.98076947199036</v>
      </c>
      <c r="T273" s="101">
        <v>334.01378591672875</v>
      </c>
      <c r="U273" s="101">
        <v>318.25166526000811</v>
      </c>
      <c r="V273" s="101">
        <v>311.48793968627416</v>
      </c>
      <c r="W273" s="101">
        <v>299.27425949693639</v>
      </c>
      <c r="X273" s="101">
        <v>291.37876886039055</v>
      </c>
      <c r="Y273" s="101">
        <v>251.96797449478808</v>
      </c>
      <c r="DA273" s="131" t="s">
        <v>2665</v>
      </c>
    </row>
    <row r="274" spans="1:105" ht="12" customHeight="1" x14ac:dyDescent="0.25">
      <c r="A274" s="107" t="s">
        <v>123</v>
      </c>
      <c r="B274" s="104">
        <v>61.466895115659717</v>
      </c>
      <c r="C274" s="104">
        <v>67.137956926565778</v>
      </c>
      <c r="D274" s="104">
        <v>64.896631055488186</v>
      </c>
      <c r="E274" s="104">
        <v>57.009747630177046</v>
      </c>
      <c r="F274" s="104">
        <v>61.216303039004138</v>
      </c>
      <c r="G274" s="104">
        <v>66.842782004584208</v>
      </c>
      <c r="H274" s="104">
        <v>66.54253751663191</v>
      </c>
      <c r="I274" s="104">
        <v>65.089585354672835</v>
      </c>
      <c r="J274" s="104">
        <v>64.154369973938898</v>
      </c>
      <c r="K274" s="104">
        <v>62.869809431598128</v>
      </c>
      <c r="L274" s="104">
        <v>59.331485661983486</v>
      </c>
      <c r="M274" s="104">
        <v>49.453476717642765</v>
      </c>
      <c r="N274" s="104">
        <v>42.219448019791471</v>
      </c>
      <c r="O274" s="104">
        <v>35.801586701154619</v>
      </c>
      <c r="P274" s="104">
        <v>37.568972613555516</v>
      </c>
      <c r="Q274" s="104">
        <v>29.451327911963713</v>
      </c>
      <c r="R274" s="104">
        <v>34.322879921923295</v>
      </c>
      <c r="S274" s="104">
        <v>35.521446659415645</v>
      </c>
      <c r="T274" s="104">
        <v>36.111867297564523</v>
      </c>
      <c r="U274" s="104">
        <v>36.776288333458332</v>
      </c>
      <c r="V274" s="104">
        <v>44.221764298781267</v>
      </c>
      <c r="W274" s="104">
        <v>46.067864377489016</v>
      </c>
      <c r="X274" s="104">
        <v>47.518045549960966</v>
      </c>
      <c r="Y274" s="104">
        <v>41.339189830760986</v>
      </c>
      <c r="DA274" s="132" t="s">
        <v>2666</v>
      </c>
    </row>
    <row r="275" spans="1:105" ht="12" customHeight="1" x14ac:dyDescent="0.25">
      <c r="A275" s="108" t="s">
        <v>50</v>
      </c>
      <c r="B275" s="98">
        <v>61.466895115659717</v>
      </c>
      <c r="C275" s="98">
        <v>67.137956926565778</v>
      </c>
      <c r="D275" s="98">
        <v>64.896631055488186</v>
      </c>
      <c r="E275" s="98">
        <v>57.009747630177046</v>
      </c>
      <c r="F275" s="98">
        <v>61.216303039004138</v>
      </c>
      <c r="G275" s="98">
        <v>66.842782004584208</v>
      </c>
      <c r="H275" s="98">
        <v>66.54253751663191</v>
      </c>
      <c r="I275" s="98">
        <v>65.089585354672835</v>
      </c>
      <c r="J275" s="98">
        <v>64.154369973938898</v>
      </c>
      <c r="K275" s="98">
        <v>62.869809431598128</v>
      </c>
      <c r="L275" s="98">
        <v>59.331485661983486</v>
      </c>
      <c r="M275" s="98">
        <v>49.453476717642765</v>
      </c>
      <c r="N275" s="98">
        <v>42.219448019791471</v>
      </c>
      <c r="O275" s="98">
        <v>35.801586701154619</v>
      </c>
      <c r="P275" s="98">
        <v>37.568972613555516</v>
      </c>
      <c r="Q275" s="98">
        <v>29.451327911963713</v>
      </c>
      <c r="R275" s="98">
        <v>34.322879921923295</v>
      </c>
      <c r="S275" s="98">
        <v>35.521446659415645</v>
      </c>
      <c r="T275" s="98">
        <v>36.111867297564523</v>
      </c>
      <c r="U275" s="98">
        <v>36.776288333458332</v>
      </c>
      <c r="V275" s="98">
        <v>44.221764298781267</v>
      </c>
      <c r="W275" s="98">
        <v>46.067864377489016</v>
      </c>
      <c r="X275" s="98">
        <v>47.518045549960966</v>
      </c>
      <c r="Y275" s="98">
        <v>41.339189830760986</v>
      </c>
      <c r="DA275" s="63" t="s">
        <v>2667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X276" s="98">
        <v>0</v>
      </c>
      <c r="Y276" s="98">
        <v>0</v>
      </c>
      <c r="DA276" s="63" t="s">
        <v>2668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X277" s="101">
        <v>0</v>
      </c>
      <c r="Y277" s="101">
        <v>0</v>
      </c>
      <c r="DA277" s="131" t="s">
        <v>2669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X278" s="104">
        <v>0</v>
      </c>
      <c r="Y278" s="104">
        <v>0</v>
      </c>
      <c r="DA278" s="132" t="s">
        <v>2670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X279" s="98">
        <v>0</v>
      </c>
      <c r="Y279" s="98">
        <v>0</v>
      </c>
      <c r="DA279" s="63" t="s">
        <v>2671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X280" s="98">
        <v>0</v>
      </c>
      <c r="Y280" s="98">
        <v>0</v>
      </c>
      <c r="DA280" s="63" t="s">
        <v>2672</v>
      </c>
    </row>
    <row r="281" spans="1:105" ht="12" customHeight="1" x14ac:dyDescent="0.25">
      <c r="A281" s="121" t="s">
        <v>54</v>
      </c>
      <c r="B281" s="122">
        <v>69.343466587910811</v>
      </c>
      <c r="C281" s="122">
        <v>68.226733895247108</v>
      </c>
      <c r="D281" s="122">
        <v>68.920014968221082</v>
      </c>
      <c r="E281" s="122">
        <v>73.559948874326366</v>
      </c>
      <c r="F281" s="122">
        <v>68.985371820703705</v>
      </c>
      <c r="G281" s="122">
        <v>73.384602922598802</v>
      </c>
      <c r="H281" s="122">
        <v>60.632736409866922</v>
      </c>
      <c r="I281" s="122">
        <v>61.374318037515046</v>
      </c>
      <c r="J281" s="122">
        <v>51.031332889954172</v>
      </c>
      <c r="K281" s="122">
        <v>52.696737224331599</v>
      </c>
      <c r="L281" s="122">
        <v>49.137196119144591</v>
      </c>
      <c r="M281" s="122">
        <v>47.853847826285822</v>
      </c>
      <c r="N281" s="122">
        <v>43.384294027833192</v>
      </c>
      <c r="O281" s="122">
        <v>42.889084951189197</v>
      </c>
      <c r="P281" s="122">
        <v>42.987982958875691</v>
      </c>
      <c r="Q281" s="122">
        <v>43.350505878653848</v>
      </c>
      <c r="R281" s="122">
        <v>42.491204856284469</v>
      </c>
      <c r="S281" s="122">
        <v>45.405828910767141</v>
      </c>
      <c r="T281" s="122">
        <v>46.445660389377927</v>
      </c>
      <c r="U281" s="122">
        <v>46.341820552869741</v>
      </c>
      <c r="V281" s="122">
        <v>45.821222307938157</v>
      </c>
      <c r="W281" s="122">
        <v>43.598017772500377</v>
      </c>
      <c r="X281" s="122">
        <v>41.355976120914271</v>
      </c>
      <c r="Y281" s="122">
        <v>37.887669694277548</v>
      </c>
      <c r="DA281" s="130" t="s">
        <v>2673</v>
      </c>
    </row>
    <row r="282" spans="1:105" ht="12" customHeight="1" x14ac:dyDescent="0.25">
      <c r="A282" s="97" t="s">
        <v>203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X282" s="98">
        <v>0</v>
      </c>
      <c r="Y282" s="98">
        <v>0</v>
      </c>
      <c r="DA282" s="63" t="s">
        <v>2674</v>
      </c>
    </row>
    <row r="283" spans="1:105" ht="12" customHeight="1" x14ac:dyDescent="0.25">
      <c r="A283" s="97" t="s">
        <v>50</v>
      </c>
      <c r="B283" s="98">
        <v>223.9765786633387</v>
      </c>
      <c r="C283" s="98">
        <v>225.07005216811172</v>
      </c>
      <c r="D283" s="98">
        <v>227.96365835028297</v>
      </c>
      <c r="E283" s="98">
        <v>242.38884104329546</v>
      </c>
      <c r="F283" s="98">
        <v>227.81461231674325</v>
      </c>
      <c r="G283" s="98">
        <v>247.82928755876898</v>
      </c>
      <c r="H283" s="98">
        <v>216.90999645842001</v>
      </c>
      <c r="I283" s="98">
        <v>225.83566433881595</v>
      </c>
      <c r="J283" s="98">
        <v>189.73689239579971</v>
      </c>
      <c r="K283" s="98">
        <v>196.26484397066221</v>
      </c>
      <c r="L283" s="98">
        <v>187.26870963085292</v>
      </c>
      <c r="M283" s="98">
        <v>185.56415852367854</v>
      </c>
      <c r="N283" s="98">
        <v>171.78369707613098</v>
      </c>
      <c r="O283" s="98">
        <v>170.8547249560838</v>
      </c>
      <c r="P283" s="98">
        <v>169.93149780530766</v>
      </c>
      <c r="Q283" s="98">
        <v>172.91711457300246</v>
      </c>
      <c r="R283" s="98">
        <v>171.48187305675714</v>
      </c>
      <c r="S283" s="98">
        <v>186.07757641666848</v>
      </c>
      <c r="T283" s="98">
        <v>190.89023487380507</v>
      </c>
      <c r="U283" s="98">
        <v>194.99299735516149</v>
      </c>
      <c r="V283" s="98">
        <v>197.38203396233064</v>
      </c>
      <c r="W283" s="98">
        <v>191.90499979752948</v>
      </c>
      <c r="X283" s="98">
        <v>181.60419938414293</v>
      </c>
      <c r="Y283" s="98">
        <v>163.47920641225053</v>
      </c>
      <c r="DA283" s="63" t="s">
        <v>2675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DA284" s="60" t="s">
        <v>2676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179.42953391946085</v>
      </c>
      <c r="C286" s="118">
        <f t="shared" si="129"/>
        <v>180.73075092972238</v>
      </c>
      <c r="D286" s="118">
        <f t="shared" si="129"/>
        <v>174.91673968712428</v>
      </c>
      <c r="E286" s="118">
        <f t="shared" si="129"/>
        <v>184.19933950410228</v>
      </c>
      <c r="F286" s="118">
        <f t="shared" si="129"/>
        <v>173.12992901600308</v>
      </c>
      <c r="G286" s="118">
        <f t="shared" si="129"/>
        <v>172.55287804635208</v>
      </c>
      <c r="H286" s="118">
        <f t="shared" si="129"/>
        <v>164.70217026701593</v>
      </c>
      <c r="I286" s="118">
        <f t="shared" si="129"/>
        <v>160.28662440783384</v>
      </c>
      <c r="J286" s="118">
        <f t="shared" si="129"/>
        <v>163.69190424804776</v>
      </c>
      <c r="K286" s="118">
        <f t="shared" si="129"/>
        <v>157.89772342563853</v>
      </c>
      <c r="L286" s="118">
        <f t="shared" si="129"/>
        <v>162.25400174649482</v>
      </c>
      <c r="M286" s="118">
        <f t="shared" si="129"/>
        <v>142.66196664467898</v>
      </c>
      <c r="N286" s="118">
        <f t="shared" si="129"/>
        <v>152.26976365616306</v>
      </c>
      <c r="O286" s="118">
        <f t="shared" si="129"/>
        <v>149.19220864109897</v>
      </c>
      <c r="P286" s="118">
        <f t="shared" si="129"/>
        <v>130.01049973641267</v>
      </c>
      <c r="Q286" s="118">
        <f t="shared" si="129"/>
        <v>134.84644232363587</v>
      </c>
      <c r="R286" s="118">
        <f t="shared" ref="R286:V286" si="130">R287+R290+R292+R305</f>
        <v>134.40408895150281</v>
      </c>
      <c r="S286" s="118">
        <f t="shared" si="130"/>
        <v>135.61624237205342</v>
      </c>
      <c r="T286" s="118">
        <f t="shared" si="130"/>
        <v>138.76049895150084</v>
      </c>
      <c r="U286" s="118">
        <f t="shared" si="130"/>
        <v>136.04130164085726</v>
      </c>
      <c r="V286" s="118">
        <f t="shared" si="130"/>
        <v>130.58100038927</v>
      </c>
      <c r="W286" s="118">
        <f t="shared" ref="W286:Y286" si="131">W287+W290+W292+W305</f>
        <v>139.58165898933424</v>
      </c>
      <c r="X286" s="118">
        <f t="shared" si="131"/>
        <v>129.61460152679038</v>
      </c>
      <c r="Y286" s="118">
        <f t="shared" si="131"/>
        <v>118.48251354546844</v>
      </c>
      <c r="DA286" s="129" t="s">
        <v>2822</v>
      </c>
    </row>
    <row r="287" spans="1:105" ht="12" customHeight="1" x14ac:dyDescent="0.25">
      <c r="A287" s="121" t="s">
        <v>57</v>
      </c>
      <c r="B287" s="123">
        <f t="shared" ref="B287:Q287" si="132">SUM(B288:B289)</f>
        <v>149.63181191852513</v>
      </c>
      <c r="C287" s="123">
        <f t="shared" si="132"/>
        <v>150.43085335194101</v>
      </c>
      <c r="D287" s="123">
        <f t="shared" si="132"/>
        <v>144.3088206308521</v>
      </c>
      <c r="E287" s="123">
        <f t="shared" si="132"/>
        <v>152.9789954236019</v>
      </c>
      <c r="F287" s="123">
        <f t="shared" si="132"/>
        <v>142.67330744711887</v>
      </c>
      <c r="G287" s="123">
        <f t="shared" si="132"/>
        <v>141.94836410074296</v>
      </c>
      <c r="H287" s="123">
        <f t="shared" si="132"/>
        <v>134.56569197375291</v>
      </c>
      <c r="I287" s="123">
        <f t="shared" si="132"/>
        <v>130.28321777384832</v>
      </c>
      <c r="J287" s="123">
        <f t="shared" si="132"/>
        <v>134.89960044802018</v>
      </c>
      <c r="K287" s="123">
        <f t="shared" si="132"/>
        <v>129.85485383743321</v>
      </c>
      <c r="L287" s="123">
        <f t="shared" si="132"/>
        <v>134.11910475942969</v>
      </c>
      <c r="M287" s="123">
        <f t="shared" si="132"/>
        <v>114.68742110033804</v>
      </c>
      <c r="N287" s="123">
        <f t="shared" si="132"/>
        <v>125.29853773064173</v>
      </c>
      <c r="O287" s="123">
        <f t="shared" si="132"/>
        <v>122.8758924796483</v>
      </c>
      <c r="P287" s="123">
        <f t="shared" si="132"/>
        <v>104.1856989923303</v>
      </c>
      <c r="Q287" s="123">
        <f t="shared" si="132"/>
        <v>109.08095515550389</v>
      </c>
      <c r="R287" s="123">
        <f t="shared" ref="R287:V287" si="133">SUM(R288:R289)</f>
        <v>109.2398209973382</v>
      </c>
      <c r="S287" s="123">
        <f t="shared" si="133"/>
        <v>109.63456239344409</v>
      </c>
      <c r="T287" s="123">
        <f t="shared" si="133"/>
        <v>112.08051076621875</v>
      </c>
      <c r="U287" s="123">
        <f t="shared" si="133"/>
        <v>110.17289394544331</v>
      </c>
      <c r="V287" s="123">
        <f t="shared" si="133"/>
        <v>105.09887164820157</v>
      </c>
      <c r="W287" s="123">
        <f t="shared" ref="W287:Y287" si="134">SUM(W288:W289)</f>
        <v>114.1466368808744</v>
      </c>
      <c r="X287" s="123">
        <f t="shared" si="134"/>
        <v>106.008716042182</v>
      </c>
      <c r="Y287" s="123">
        <f t="shared" si="134"/>
        <v>96.941219320761462</v>
      </c>
      <c r="DA287" s="130" t="s">
        <v>2823</v>
      </c>
    </row>
    <row r="288" spans="1:105" ht="12" customHeight="1" x14ac:dyDescent="0.25">
      <c r="A288" s="97" t="s">
        <v>200</v>
      </c>
      <c r="B288" s="99">
        <v>149.02686820549039</v>
      </c>
      <c r="C288" s="99">
        <v>149.80759571379568</v>
      </c>
      <c r="D288" s="99">
        <v>143.7055680602225</v>
      </c>
      <c r="E288" s="99">
        <v>152.34884308117105</v>
      </c>
      <c r="F288" s="99">
        <v>142.08129028669933</v>
      </c>
      <c r="G288" s="99">
        <v>141.34916739264727</v>
      </c>
      <c r="H288" s="99">
        <v>133.98470296233603</v>
      </c>
      <c r="I288" s="99">
        <v>129.70951573771757</v>
      </c>
      <c r="J288" s="99">
        <v>134.30226758636363</v>
      </c>
      <c r="K288" s="99">
        <v>129.27899283865725</v>
      </c>
      <c r="L288" s="99">
        <v>133.50552162274656</v>
      </c>
      <c r="M288" s="99">
        <v>114.16159015752046</v>
      </c>
      <c r="N288" s="99">
        <v>124.71411221374572</v>
      </c>
      <c r="O288" s="99">
        <v>122.28143939869945</v>
      </c>
      <c r="P288" s="99">
        <v>103.68804236522975</v>
      </c>
      <c r="Q288" s="99">
        <v>108.56584452585574</v>
      </c>
      <c r="R288" s="99">
        <v>108.72042713973292</v>
      </c>
      <c r="S288" s="99">
        <v>109.11043666309462</v>
      </c>
      <c r="T288" s="99">
        <v>111.54025098329983</v>
      </c>
      <c r="U288" s="99">
        <v>109.63565263200003</v>
      </c>
      <c r="V288" s="99">
        <v>104.58212510398175</v>
      </c>
      <c r="W288" s="99">
        <v>113.54648413683796</v>
      </c>
      <c r="X288" s="99">
        <v>105.4430562730644</v>
      </c>
      <c r="Y288" s="99">
        <v>96.42602499957755</v>
      </c>
      <c r="DA288" s="63" t="s">
        <v>2824</v>
      </c>
    </row>
    <row r="289" spans="1:105" ht="12" customHeight="1" x14ac:dyDescent="0.25">
      <c r="A289" s="97" t="s">
        <v>53</v>
      </c>
      <c r="B289" s="99">
        <v>0.60494371303473871</v>
      </c>
      <c r="C289" s="99">
        <v>0.62325763814533652</v>
      </c>
      <c r="D289" s="99">
        <v>0.6032525706295826</v>
      </c>
      <c r="E289" s="99">
        <v>0.63015234243085938</v>
      </c>
      <c r="F289" s="99">
        <v>0.5920171604195581</v>
      </c>
      <c r="G289" s="99">
        <v>0.5991967080956927</v>
      </c>
      <c r="H289" s="99">
        <v>0.58098901141686565</v>
      </c>
      <c r="I289" s="99">
        <v>0.57370203613075754</v>
      </c>
      <c r="J289" s="99">
        <v>0.59733286165656152</v>
      </c>
      <c r="K289" s="99">
        <v>0.57586099877596753</v>
      </c>
      <c r="L289" s="99">
        <v>0.6135831366831318</v>
      </c>
      <c r="M289" s="99">
        <v>0.52583094281757969</v>
      </c>
      <c r="N289" s="99">
        <v>0.58442551689599997</v>
      </c>
      <c r="O289" s="99">
        <v>0.59445308094885674</v>
      </c>
      <c r="P289" s="99">
        <v>0.49765662710055647</v>
      </c>
      <c r="Q289" s="99">
        <v>0.5151106296481468</v>
      </c>
      <c r="R289" s="99">
        <v>0.51939385760528289</v>
      </c>
      <c r="S289" s="99">
        <v>0.52412573034946808</v>
      </c>
      <c r="T289" s="99">
        <v>0.54025978291892329</v>
      </c>
      <c r="U289" s="99">
        <v>0.53724131344327308</v>
      </c>
      <c r="V289" s="99">
        <v>0.51674654421981003</v>
      </c>
      <c r="W289" s="99">
        <v>0.60015274403643437</v>
      </c>
      <c r="X289" s="99">
        <v>0.56565976911760463</v>
      </c>
      <c r="Y289" s="99">
        <v>0.51519432118390929</v>
      </c>
      <c r="DA289" s="63" t="s">
        <v>2825</v>
      </c>
    </row>
    <row r="290" spans="1:105" ht="12" customHeight="1" x14ac:dyDescent="0.25">
      <c r="A290" s="121" t="s">
        <v>92</v>
      </c>
      <c r="B290" s="123">
        <f t="shared" ref="B290:Y290" si="135">B291</f>
        <v>0.25343487613950377</v>
      </c>
      <c r="C290" s="123">
        <f t="shared" si="135"/>
        <v>0.30428697084634743</v>
      </c>
      <c r="D290" s="123">
        <f t="shared" si="135"/>
        <v>0.26169103471466049</v>
      </c>
      <c r="E290" s="123">
        <f t="shared" si="135"/>
        <v>0.61132891519723354</v>
      </c>
      <c r="F290" s="123">
        <f t="shared" si="135"/>
        <v>0.3065816743243443</v>
      </c>
      <c r="G290" s="123">
        <f t="shared" si="135"/>
        <v>0.35638868642179605</v>
      </c>
      <c r="H290" s="123">
        <f t="shared" si="135"/>
        <v>0.49759841455021864</v>
      </c>
      <c r="I290" s="123">
        <f t="shared" si="135"/>
        <v>0.49221524183980886</v>
      </c>
      <c r="J290" s="123">
        <f t="shared" si="135"/>
        <v>0.55414431239354911</v>
      </c>
      <c r="K290" s="123">
        <f t="shared" si="135"/>
        <v>0.57215713035951732</v>
      </c>
      <c r="L290" s="123">
        <f t="shared" si="135"/>
        <v>0.59475959818736224</v>
      </c>
      <c r="M290" s="123">
        <f t="shared" si="135"/>
        <v>0.60998354920252118</v>
      </c>
      <c r="N290" s="123">
        <f t="shared" si="135"/>
        <v>0.80889774508462764</v>
      </c>
      <c r="O290" s="123">
        <f t="shared" si="135"/>
        <v>0.58930138768599383</v>
      </c>
      <c r="P290" s="123">
        <f t="shared" si="135"/>
        <v>0.46233632642629269</v>
      </c>
      <c r="Q290" s="123">
        <f t="shared" si="135"/>
        <v>0.67189998723891764</v>
      </c>
      <c r="R290" s="123">
        <f t="shared" si="135"/>
        <v>0.61861340801911213</v>
      </c>
      <c r="S290" s="123">
        <f t="shared" si="135"/>
        <v>0.70370506208879924</v>
      </c>
      <c r="T290" s="123">
        <f t="shared" si="135"/>
        <v>0.58927126173226796</v>
      </c>
      <c r="U290" s="123">
        <f t="shared" si="135"/>
        <v>0.65826323296015399</v>
      </c>
      <c r="V290" s="123">
        <f t="shared" si="135"/>
        <v>0.59359836010469147</v>
      </c>
      <c r="W290" s="123">
        <f t="shared" si="135"/>
        <v>0.60210398263302611</v>
      </c>
      <c r="X290" s="123">
        <f t="shared" si="135"/>
        <v>0.6409624089068785</v>
      </c>
      <c r="Y290" s="123">
        <f t="shared" si="135"/>
        <v>0.64094960680272339</v>
      </c>
      <c r="DA290" s="130" t="s">
        <v>2826</v>
      </c>
    </row>
    <row r="291" spans="1:105" ht="12" customHeight="1" x14ac:dyDescent="0.25">
      <c r="A291" s="97" t="s">
        <v>53</v>
      </c>
      <c r="B291" s="99">
        <f>RES_hhdet_fecs!B86</f>
        <v>0.25343487613950377</v>
      </c>
      <c r="C291" s="99">
        <f>RES_hhdet_fecs!C86</f>
        <v>0.30428697084634743</v>
      </c>
      <c r="D291" s="99">
        <f>RES_hhdet_fecs!D86</f>
        <v>0.26169103471466049</v>
      </c>
      <c r="E291" s="99">
        <f>RES_hhdet_fecs!E86</f>
        <v>0.61132891519723354</v>
      </c>
      <c r="F291" s="99">
        <f>RES_hhdet_fecs!F86</f>
        <v>0.3065816743243443</v>
      </c>
      <c r="G291" s="99">
        <f>RES_hhdet_fecs!G86</f>
        <v>0.35638868642179605</v>
      </c>
      <c r="H291" s="99">
        <f>RES_hhdet_fecs!H86</f>
        <v>0.49759841455021864</v>
      </c>
      <c r="I291" s="99">
        <f>RES_hhdet_fecs!I86</f>
        <v>0.49221524183980886</v>
      </c>
      <c r="J291" s="99">
        <f>RES_hhdet_fecs!J86</f>
        <v>0.55414431239354911</v>
      </c>
      <c r="K291" s="99">
        <f>RES_hhdet_fecs!K86</f>
        <v>0.57215713035951732</v>
      </c>
      <c r="L291" s="99">
        <f>RES_hhdet_fecs!L86</f>
        <v>0.59475959818736224</v>
      </c>
      <c r="M291" s="99">
        <f>RES_hhdet_fecs!M86</f>
        <v>0.60998354920252118</v>
      </c>
      <c r="N291" s="99">
        <f>RES_hhdet_fecs!N86</f>
        <v>0.80889774508462764</v>
      </c>
      <c r="O291" s="99">
        <f>RES_hhdet_fecs!O86</f>
        <v>0.58930138768599383</v>
      </c>
      <c r="P291" s="99">
        <f>RES_hhdet_fecs!P86</f>
        <v>0.46233632642629269</v>
      </c>
      <c r="Q291" s="99">
        <f>RES_hhdet_fecs!Q86</f>
        <v>0.67189998723891764</v>
      </c>
      <c r="R291" s="99">
        <f>RES_hhdet_fecs!R86</f>
        <v>0.61861340801911213</v>
      </c>
      <c r="S291" s="99">
        <f>RES_hhdet_fecs!S86</f>
        <v>0.70370506208879924</v>
      </c>
      <c r="T291" s="99">
        <f>RES_hhdet_fecs!T86</f>
        <v>0.58927126173226796</v>
      </c>
      <c r="U291" s="99">
        <f>RES_hhdet_fecs!U86</f>
        <v>0.65826323296015399</v>
      </c>
      <c r="V291" s="99">
        <f>RES_hhdet_fecs!V86</f>
        <v>0.59359836010469147</v>
      </c>
      <c r="W291" s="99">
        <f>RES_hhdet_fecs!W86</f>
        <v>0.60210398263302611</v>
      </c>
      <c r="X291" s="99">
        <f>RES_hhdet_fecs!X86</f>
        <v>0.6409624089068785</v>
      </c>
      <c r="Y291" s="99">
        <f>RES_hhdet_fecs!Y86</f>
        <v>0.64094960680272339</v>
      </c>
      <c r="DA291" s="63" t="s">
        <v>2827</v>
      </c>
    </row>
    <row r="292" spans="1:105" ht="12" customHeight="1" x14ac:dyDescent="0.25">
      <c r="A292" s="121" t="s">
        <v>55</v>
      </c>
      <c r="B292" s="123">
        <v>19.032229248983167</v>
      </c>
      <c r="C292" s="123">
        <v>19.242426952673277</v>
      </c>
      <c r="D292" s="123">
        <v>19.499586932736623</v>
      </c>
      <c r="E292" s="123">
        <v>19.717499945635019</v>
      </c>
      <c r="F292" s="123">
        <v>19.623538670773517</v>
      </c>
      <c r="G292" s="123">
        <v>19.519212773566277</v>
      </c>
      <c r="H292" s="123">
        <v>19.414287465444303</v>
      </c>
      <c r="I292" s="123">
        <v>19.506945609915469</v>
      </c>
      <c r="J292" s="123">
        <v>18.956263808878305</v>
      </c>
      <c r="K292" s="123">
        <v>18.445433266352122</v>
      </c>
      <c r="L292" s="123">
        <v>18.737171403714001</v>
      </c>
      <c r="M292" s="123">
        <v>19.04869703122657</v>
      </c>
      <c r="N292" s="123">
        <v>18.184499848052759</v>
      </c>
      <c r="O292" s="123">
        <v>17.884533736492632</v>
      </c>
      <c r="P292" s="123">
        <v>17.854727628697244</v>
      </c>
      <c r="Q292" s="123">
        <v>17.540339148231734</v>
      </c>
      <c r="R292" s="123">
        <v>17.053474557617267</v>
      </c>
      <c r="S292" s="123">
        <v>17.431101850719209</v>
      </c>
      <c r="T292" s="123">
        <v>18.091835704801529</v>
      </c>
      <c r="U292" s="123">
        <v>17.315868449522061</v>
      </c>
      <c r="V292" s="123">
        <v>16.908328997100313</v>
      </c>
      <c r="W292" s="123">
        <v>16.938075382824142</v>
      </c>
      <c r="X292" s="123">
        <v>15.453838348556991</v>
      </c>
      <c r="Y292" s="123">
        <v>13.880834801910916</v>
      </c>
      <c r="DA292" s="130" t="s">
        <v>2828</v>
      </c>
    </row>
    <row r="293" spans="1:105" ht="12" customHeight="1" x14ac:dyDescent="0.25">
      <c r="A293" s="97" t="s">
        <v>132</v>
      </c>
      <c r="B293" s="99">
        <v>23.175027102998079</v>
      </c>
      <c r="C293" s="99">
        <v>24.197381904064077</v>
      </c>
      <c r="D293" s="99">
        <v>23.937343104279336</v>
      </c>
      <c r="E293" s="99">
        <v>24.259242436644964</v>
      </c>
      <c r="F293" s="99">
        <v>23.007532295512927</v>
      </c>
      <c r="G293" s="99">
        <v>22.91122314714935</v>
      </c>
      <c r="H293" s="99">
        <v>22.544655428631788</v>
      </c>
      <c r="I293" s="99">
        <v>22.919819580156837</v>
      </c>
      <c r="J293" s="99">
        <v>21.812839187763707</v>
      </c>
      <c r="K293" s="99">
        <v>20.788320470298643</v>
      </c>
      <c r="L293" s="99">
        <v>20.847101008335962</v>
      </c>
      <c r="M293" s="99">
        <v>20.942074619542172</v>
      </c>
      <c r="N293" s="99">
        <v>19.714932938736865</v>
      </c>
      <c r="O293" s="99">
        <v>19.264776712561911</v>
      </c>
      <c r="P293" s="99">
        <v>20.734511341299473</v>
      </c>
      <c r="Q293" s="99">
        <v>19.910688262443067</v>
      </c>
      <c r="R293" s="99">
        <v>18.258102149571283</v>
      </c>
      <c r="S293" s="99">
        <v>18.612714780988153</v>
      </c>
      <c r="T293" s="99">
        <v>20.521625190359401</v>
      </c>
      <c r="U293" s="99">
        <v>19.010817227138883</v>
      </c>
      <c r="V293" s="99">
        <v>17.894887861138002</v>
      </c>
      <c r="W293" s="99">
        <v>18.740324495591032</v>
      </c>
      <c r="X293" s="99">
        <v>17.271660962374032</v>
      </c>
      <c r="Y293" s="99">
        <v>14.793924935070574</v>
      </c>
      <c r="DA293" s="63" t="s">
        <v>2829</v>
      </c>
    </row>
    <row r="294" spans="1:105" ht="12" customHeight="1" x14ac:dyDescent="0.25">
      <c r="A294" s="97" t="s">
        <v>131</v>
      </c>
      <c r="B294" s="99">
        <v>16.807583309616689</v>
      </c>
      <c r="C294" s="99">
        <v>17.422329912937563</v>
      </c>
      <c r="D294" s="99">
        <v>17.698288274679662</v>
      </c>
      <c r="E294" s="99">
        <v>18.154238924105996</v>
      </c>
      <c r="F294" s="99">
        <v>18.021941154769092</v>
      </c>
      <c r="G294" s="99">
        <v>17.866857428112908</v>
      </c>
      <c r="H294" s="99">
        <v>18.74988715212217</v>
      </c>
      <c r="I294" s="99">
        <v>20.165176549613729</v>
      </c>
      <c r="J294" s="99">
        <v>19.665896229104266</v>
      </c>
      <c r="K294" s="99">
        <v>18.552590711892567</v>
      </c>
      <c r="L294" s="99">
        <v>18.872634013481324</v>
      </c>
      <c r="M294" s="99">
        <v>18.645544200449876</v>
      </c>
      <c r="N294" s="99">
        <v>16.50529029536413</v>
      </c>
      <c r="O294" s="99">
        <v>16.274741879590344</v>
      </c>
      <c r="P294" s="99">
        <v>18.796912662730076</v>
      </c>
      <c r="Q294" s="99">
        <v>17.704696290891338</v>
      </c>
      <c r="R294" s="99">
        <v>15.267108581466497</v>
      </c>
      <c r="S294" s="99">
        <v>15.808087484772436</v>
      </c>
      <c r="T294" s="99">
        <v>18.623765347279367</v>
      </c>
      <c r="U294" s="99">
        <v>16.521335539003818</v>
      </c>
      <c r="V294" s="99">
        <v>15.646233218511505</v>
      </c>
      <c r="W294" s="99">
        <v>16.651345549437671</v>
      </c>
      <c r="X294" s="99">
        <v>14.566357652029401</v>
      </c>
      <c r="Y294" s="99">
        <v>11.632329518967765</v>
      </c>
      <c r="DA294" s="63" t="s">
        <v>2830</v>
      </c>
    </row>
    <row r="295" spans="1:105" ht="12" customHeight="1" x14ac:dyDescent="0.25">
      <c r="A295" s="100" t="s">
        <v>200</v>
      </c>
      <c r="B295" s="102">
        <v>7.7881464810059153</v>
      </c>
      <c r="C295" s="102">
        <v>8.1597263212906253</v>
      </c>
      <c r="D295" s="102">
        <v>8.4310378189965629</v>
      </c>
      <c r="E295" s="102">
        <v>8.5304570846909105</v>
      </c>
      <c r="F295" s="102">
        <v>8.6768906024097188</v>
      </c>
      <c r="G295" s="102">
        <v>8.6392881226546034</v>
      </c>
      <c r="H295" s="102">
        <v>8.70440599573916</v>
      </c>
      <c r="I295" s="102">
        <v>10.117744632026456</v>
      </c>
      <c r="J295" s="102">
        <v>9.2656856129755631</v>
      </c>
      <c r="K295" s="102">
        <v>8.7109624082793129</v>
      </c>
      <c r="L295" s="102">
        <v>8.5260482097202459</v>
      </c>
      <c r="M295" s="102">
        <v>8.4679961324413764</v>
      </c>
      <c r="N295" s="102">
        <v>7.0164385551425603</v>
      </c>
      <c r="O295" s="102">
        <v>7.0124714353733317</v>
      </c>
      <c r="P295" s="102">
        <v>8.1755206804070326</v>
      </c>
      <c r="Q295" s="102">
        <v>7.4911369318786134</v>
      </c>
      <c r="R295" s="102">
        <v>6.3926616129521276</v>
      </c>
      <c r="S295" s="102">
        <v>6.7969107772510489</v>
      </c>
      <c r="T295" s="102">
        <v>8.5315619077222653</v>
      </c>
      <c r="U295" s="102">
        <v>7.2343258594342341</v>
      </c>
      <c r="V295" s="102">
        <v>6.4717699756519922</v>
      </c>
      <c r="W295" s="102">
        <v>7.451238402353515</v>
      </c>
      <c r="X295" s="102">
        <v>5.5871301800684599</v>
      </c>
      <c r="Y295" s="102">
        <v>3.9675981468610892</v>
      </c>
      <c r="DA295" s="131" t="s">
        <v>2831</v>
      </c>
    </row>
    <row r="296" spans="1:105" ht="12" customHeight="1" x14ac:dyDescent="0.25">
      <c r="A296" s="103" t="s">
        <v>52</v>
      </c>
      <c r="B296" s="105">
        <v>9.0194368286107718</v>
      </c>
      <c r="C296" s="105">
        <v>9.2626035916469434</v>
      </c>
      <c r="D296" s="105">
        <v>9.2672504556831026</v>
      </c>
      <c r="E296" s="105">
        <v>9.6237818394150807</v>
      </c>
      <c r="F296" s="105">
        <v>9.3450505523593694</v>
      </c>
      <c r="G296" s="105">
        <v>9.227569305458303</v>
      </c>
      <c r="H296" s="105">
        <v>10.045481156383012</v>
      </c>
      <c r="I296" s="105">
        <v>10.047431917587271</v>
      </c>
      <c r="J296" s="105">
        <v>10.400210616128701</v>
      </c>
      <c r="K296" s="105">
        <v>9.8416283036132501</v>
      </c>
      <c r="L296" s="105">
        <v>10.346585803761078</v>
      </c>
      <c r="M296" s="105">
        <v>10.177548068008495</v>
      </c>
      <c r="N296" s="105">
        <v>9.4888517402215697</v>
      </c>
      <c r="O296" s="105">
        <v>9.2622704442170143</v>
      </c>
      <c r="P296" s="105">
        <v>10.621391982323045</v>
      </c>
      <c r="Q296" s="105">
        <v>10.213559359012724</v>
      </c>
      <c r="R296" s="105">
        <v>8.8744469685143699</v>
      </c>
      <c r="S296" s="105">
        <v>9.0111767075213827</v>
      </c>
      <c r="T296" s="105">
        <v>10.092203439557103</v>
      </c>
      <c r="U296" s="105">
        <v>9.2870096795695893</v>
      </c>
      <c r="V296" s="105">
        <v>9.1744632428595114</v>
      </c>
      <c r="W296" s="105">
        <v>9.200107147084152</v>
      </c>
      <c r="X296" s="105">
        <v>8.9792274719609377</v>
      </c>
      <c r="Y296" s="105">
        <v>7.6647313721066777</v>
      </c>
      <c r="DA296" s="132" t="s">
        <v>2832</v>
      </c>
    </row>
    <row r="297" spans="1:105" ht="12" customHeight="1" x14ac:dyDescent="0.25">
      <c r="A297" s="106" t="s">
        <v>124</v>
      </c>
      <c r="B297" s="102">
        <v>17.175194102276087</v>
      </c>
      <c r="C297" s="102">
        <v>17.340195907340235</v>
      </c>
      <c r="D297" s="102">
        <v>17.524414037742783</v>
      </c>
      <c r="E297" s="102">
        <v>17.455686751513365</v>
      </c>
      <c r="F297" s="102">
        <v>17.757820989518819</v>
      </c>
      <c r="G297" s="102">
        <v>18.446781734261851</v>
      </c>
      <c r="H297" s="102">
        <v>17.457512565820785</v>
      </c>
      <c r="I297" s="102">
        <v>17.698492302871355</v>
      </c>
      <c r="J297" s="102">
        <v>16.951126275379604</v>
      </c>
      <c r="K297" s="102">
        <v>17.274091086457833</v>
      </c>
      <c r="L297" s="102">
        <v>17.893132871075164</v>
      </c>
      <c r="M297" s="102">
        <v>17.939896198583153</v>
      </c>
      <c r="N297" s="102">
        <v>16.924725221047005</v>
      </c>
      <c r="O297" s="102">
        <v>16.555051384881764</v>
      </c>
      <c r="P297" s="102">
        <v>15.779785102420524</v>
      </c>
      <c r="Q297" s="102">
        <v>15.203555238976534</v>
      </c>
      <c r="R297" s="102">
        <v>15.468840871925892</v>
      </c>
      <c r="S297" s="102">
        <v>15.688137772256422</v>
      </c>
      <c r="T297" s="102">
        <v>15.760223229689686</v>
      </c>
      <c r="U297" s="102">
        <v>14.934874065715192</v>
      </c>
      <c r="V297" s="102">
        <v>14.519849733766815</v>
      </c>
      <c r="W297" s="102">
        <v>13.881137875556515</v>
      </c>
      <c r="X297" s="102">
        <v>13.452559822083604</v>
      </c>
      <c r="Y297" s="102">
        <v>11.576456344527164</v>
      </c>
      <c r="DA297" s="131" t="s">
        <v>2833</v>
      </c>
    </row>
    <row r="298" spans="1:105" ht="12" customHeight="1" x14ac:dyDescent="0.25">
      <c r="A298" s="107" t="s">
        <v>123</v>
      </c>
      <c r="B298" s="105">
        <v>11.309001201037452</v>
      </c>
      <c r="C298" s="105">
        <v>11.238288589774282</v>
      </c>
      <c r="D298" s="105">
        <v>11.113985869120674</v>
      </c>
      <c r="E298" s="105">
        <v>11.035860888737803</v>
      </c>
      <c r="F298" s="105">
        <v>11.243769815066697</v>
      </c>
      <c r="G298" s="105">
        <v>11.216413100673899</v>
      </c>
      <c r="H298" s="105">
        <v>11.410798019751844</v>
      </c>
      <c r="I298" s="105">
        <v>11.321096448179413</v>
      </c>
      <c r="J298" s="105">
        <v>11.412160099676138</v>
      </c>
      <c r="K298" s="105">
        <v>11.266713307509519</v>
      </c>
      <c r="L298" s="105">
        <v>11.635244026969158</v>
      </c>
      <c r="M298" s="105">
        <v>10.808373343650148</v>
      </c>
      <c r="N298" s="105">
        <v>10.199411037609371</v>
      </c>
      <c r="O298" s="105">
        <v>10.076250660480058</v>
      </c>
      <c r="P298" s="105">
        <v>9.6586431755281161</v>
      </c>
      <c r="Q298" s="105">
        <v>9.1306067764088485</v>
      </c>
      <c r="R298" s="105">
        <v>9.583237362265498</v>
      </c>
      <c r="S298" s="105">
        <v>9.7758138235414531</v>
      </c>
      <c r="T298" s="105">
        <v>10.157201940444031</v>
      </c>
      <c r="U298" s="105">
        <v>9.9479418858302608</v>
      </c>
      <c r="V298" s="105">
        <v>10.896298195101775</v>
      </c>
      <c r="W298" s="105">
        <v>10.198848428502973</v>
      </c>
      <c r="X298" s="105">
        <v>10.078888070321081</v>
      </c>
      <c r="Y298" s="105">
        <v>9.1055148270862052</v>
      </c>
      <c r="DA298" s="132" t="s">
        <v>2834</v>
      </c>
    </row>
    <row r="299" spans="1:105" ht="12" customHeight="1" x14ac:dyDescent="0.25">
      <c r="A299" s="108" t="s">
        <v>50</v>
      </c>
      <c r="B299" s="99">
        <v>3.1460731306710081</v>
      </c>
      <c r="C299" s="99">
        <v>3.4255077594361278</v>
      </c>
      <c r="D299" s="99">
        <v>3.3006737457119866</v>
      </c>
      <c r="E299" s="99">
        <v>2.8899318974345221</v>
      </c>
      <c r="F299" s="99">
        <v>3.0920358057059585</v>
      </c>
      <c r="G299" s="99">
        <v>3.3649301714146547</v>
      </c>
      <c r="H299" s="99">
        <v>3.3391697035431163</v>
      </c>
      <c r="I299" s="99">
        <v>3.2551387599230392</v>
      </c>
      <c r="J299" s="99">
        <v>3.1987101941018792</v>
      </c>
      <c r="K299" s="99">
        <v>3.1209586499200936</v>
      </c>
      <c r="L299" s="99">
        <v>2.9297393288591773</v>
      </c>
      <c r="M299" s="99">
        <v>2.4271043406733734</v>
      </c>
      <c r="N299" s="99">
        <v>2.0593843253917141</v>
      </c>
      <c r="O299" s="99">
        <v>1.7351672449514317</v>
      </c>
      <c r="P299" s="99">
        <v>1.8081113262946946</v>
      </c>
      <c r="Q299" s="99">
        <v>1.4077662012718801</v>
      </c>
      <c r="R299" s="99">
        <v>1.6332602051001694</v>
      </c>
      <c r="S299" s="99">
        <v>1.6836789338298077</v>
      </c>
      <c r="T299" s="99">
        <v>1.7039149695229492</v>
      </c>
      <c r="U299" s="99">
        <v>1.725833027192176</v>
      </c>
      <c r="V299" s="99">
        <v>2.0613747460882896</v>
      </c>
      <c r="W299" s="99">
        <v>2.1367503444208165</v>
      </c>
      <c r="X299" s="99">
        <v>2.1938432676116655</v>
      </c>
      <c r="Y299" s="99">
        <v>1.8992942549682035</v>
      </c>
      <c r="DA299" s="63" t="s">
        <v>2835</v>
      </c>
    </row>
    <row r="300" spans="1:105" ht="12" customHeight="1" x14ac:dyDescent="0.25">
      <c r="A300" s="108" t="s">
        <v>52</v>
      </c>
      <c r="B300" s="99">
        <v>8.1629280703664442</v>
      </c>
      <c r="C300" s="99">
        <v>7.8127808303381547</v>
      </c>
      <c r="D300" s="99">
        <v>7.8133121234086866</v>
      </c>
      <c r="E300" s="99">
        <v>8.1459289913032809</v>
      </c>
      <c r="F300" s="99">
        <v>8.1517340093607391</v>
      </c>
      <c r="G300" s="99">
        <v>7.8514829292592427</v>
      </c>
      <c r="H300" s="99">
        <v>8.0716283162087255</v>
      </c>
      <c r="I300" s="99">
        <v>8.0659576882563702</v>
      </c>
      <c r="J300" s="99">
        <v>8.213449905574258</v>
      </c>
      <c r="K300" s="99">
        <v>8.1457546575894266</v>
      </c>
      <c r="L300" s="99">
        <v>8.7055046981099817</v>
      </c>
      <c r="M300" s="99">
        <v>8.3812690029767758</v>
      </c>
      <c r="N300" s="99">
        <v>8.1400267122176579</v>
      </c>
      <c r="O300" s="99">
        <v>8.3410834155286278</v>
      </c>
      <c r="P300" s="99">
        <v>7.8505318492334206</v>
      </c>
      <c r="Q300" s="99">
        <v>7.7228405751369689</v>
      </c>
      <c r="R300" s="99">
        <v>7.9499771571653284</v>
      </c>
      <c r="S300" s="99">
        <v>8.0921348897116445</v>
      </c>
      <c r="T300" s="99">
        <v>8.4532869709210789</v>
      </c>
      <c r="U300" s="99">
        <v>8.2221088586380819</v>
      </c>
      <c r="V300" s="99">
        <v>8.834923449013484</v>
      </c>
      <c r="W300" s="99">
        <v>8.0620980840821588</v>
      </c>
      <c r="X300" s="99">
        <v>7.8850448027094142</v>
      </c>
      <c r="Y300" s="99">
        <v>7.206220572118001</v>
      </c>
      <c r="DA300" s="63" t="s">
        <v>2836</v>
      </c>
    </row>
    <row r="301" spans="1:105" ht="12" customHeight="1" x14ac:dyDescent="0.25">
      <c r="A301" s="106" t="s">
        <v>122</v>
      </c>
      <c r="B301" s="102">
        <v>18.315705230925079</v>
      </c>
      <c r="C301" s="102">
        <v>17.973848639004125</v>
      </c>
      <c r="D301" s="102">
        <v>18.385321635457611</v>
      </c>
      <c r="E301" s="102">
        <v>18.517961212459745</v>
      </c>
      <c r="F301" s="102">
        <v>18.697144584763752</v>
      </c>
      <c r="G301" s="102">
        <v>18.136260307987175</v>
      </c>
      <c r="H301" s="102">
        <v>18.57637874806154</v>
      </c>
      <c r="I301" s="102">
        <v>18.324826278592013</v>
      </c>
      <c r="J301" s="102">
        <v>18.256018998522773</v>
      </c>
      <c r="K301" s="102">
        <v>17.713965610146001</v>
      </c>
      <c r="L301" s="102">
        <v>18.281707069437626</v>
      </c>
      <c r="M301" s="102">
        <v>18.790149187134979</v>
      </c>
      <c r="N301" s="102">
        <v>18.243592978344886</v>
      </c>
      <c r="O301" s="102">
        <v>18.113581967755749</v>
      </c>
      <c r="P301" s="102">
        <v>17.369689109694601</v>
      </c>
      <c r="Q301" s="102">
        <v>17.506070401296835</v>
      </c>
      <c r="R301" s="102">
        <v>17.533621388582663</v>
      </c>
      <c r="S301" s="102">
        <v>17.943562152755188</v>
      </c>
      <c r="T301" s="102">
        <v>17.79654090752139</v>
      </c>
      <c r="U301" s="102">
        <v>17.464603228866146</v>
      </c>
      <c r="V301" s="102">
        <v>17.615814526506131</v>
      </c>
      <c r="W301" s="102">
        <v>16.948921974724783</v>
      </c>
      <c r="X301" s="102">
        <v>14.728549643358026</v>
      </c>
      <c r="Y301" s="102">
        <v>14.194653367143099</v>
      </c>
      <c r="DA301" s="131" t="s">
        <v>2837</v>
      </c>
    </row>
    <row r="302" spans="1:105" ht="12" customHeight="1" x14ac:dyDescent="0.25">
      <c r="A302" s="107" t="s">
        <v>121</v>
      </c>
      <c r="B302" s="105">
        <v>15.285066429633222</v>
      </c>
      <c r="C302" s="105">
        <v>15.268573419922223</v>
      </c>
      <c r="D302" s="105">
        <v>16.182849673195907</v>
      </c>
      <c r="E302" s="105">
        <v>16.849673127199875</v>
      </c>
      <c r="F302" s="105">
        <v>17.260329805392335</v>
      </c>
      <c r="G302" s="105">
        <v>17.10379584075822</v>
      </c>
      <c r="H302" s="105">
        <v>17.138109097469918</v>
      </c>
      <c r="I302" s="105">
        <v>17.553016124155452</v>
      </c>
      <c r="J302" s="105">
        <v>16.497498449866775</v>
      </c>
      <c r="K302" s="105">
        <v>16.39484772022384</v>
      </c>
      <c r="L302" s="105">
        <v>16.110930159902789</v>
      </c>
      <c r="M302" s="105">
        <v>16.6265647728648</v>
      </c>
      <c r="N302" s="105">
        <v>15.794145171093197</v>
      </c>
      <c r="O302" s="105">
        <v>15.305465049423342</v>
      </c>
      <c r="P302" s="105">
        <v>14.395892527024643</v>
      </c>
      <c r="Q302" s="105">
        <v>14.118085644282127</v>
      </c>
      <c r="R302" s="105">
        <v>14.27915149870352</v>
      </c>
      <c r="S302" s="105">
        <v>14.824679703118212</v>
      </c>
      <c r="T302" s="105">
        <v>14.914560732953555</v>
      </c>
      <c r="U302" s="105">
        <v>14.870562874745238</v>
      </c>
      <c r="V302" s="105">
        <v>14.781771380650683</v>
      </c>
      <c r="W302" s="105">
        <v>15.031641613747649</v>
      </c>
      <c r="X302" s="105">
        <v>14.073924461230924</v>
      </c>
      <c r="Y302" s="105">
        <v>12.79952630359759</v>
      </c>
      <c r="DA302" s="132" t="s">
        <v>2838</v>
      </c>
    </row>
    <row r="303" spans="1:105" ht="12" customHeight="1" x14ac:dyDescent="0.25">
      <c r="A303" s="108" t="s">
        <v>53</v>
      </c>
      <c r="B303" s="99">
        <v>6.1390120940321591</v>
      </c>
      <c r="C303" s="99">
        <v>6.0581593152946605</v>
      </c>
      <c r="D303" s="99">
        <v>6.6574924530889446</v>
      </c>
      <c r="E303" s="99">
        <v>7.1143733275098029</v>
      </c>
      <c r="F303" s="99">
        <v>7.6033993624758267</v>
      </c>
      <c r="G303" s="99">
        <v>7.5337429412872341</v>
      </c>
      <c r="H303" s="99">
        <v>7.2637737829349778</v>
      </c>
      <c r="I303" s="99">
        <v>7.8290860111257601</v>
      </c>
      <c r="J303" s="99">
        <v>6.7275269680238967</v>
      </c>
      <c r="K303" s="99">
        <v>6.5709666369338784</v>
      </c>
      <c r="L303" s="99">
        <v>6.4385205308214495</v>
      </c>
      <c r="M303" s="99">
        <v>6.5997715451322954</v>
      </c>
      <c r="N303" s="99">
        <v>5.9400352327208887</v>
      </c>
      <c r="O303" s="99">
        <v>5.5887188326872108</v>
      </c>
      <c r="P303" s="99">
        <v>4.8757957394447056</v>
      </c>
      <c r="Q303" s="99">
        <v>4.368576855024477</v>
      </c>
      <c r="R303" s="99">
        <v>4.3992842105634864</v>
      </c>
      <c r="S303" s="99">
        <v>4.8822554475157984</v>
      </c>
      <c r="T303" s="99">
        <v>4.8400012557248697</v>
      </c>
      <c r="U303" s="99">
        <v>4.8267772558042923</v>
      </c>
      <c r="V303" s="99">
        <v>4.5864060304983694</v>
      </c>
      <c r="W303" s="99">
        <v>5.2103989644048614</v>
      </c>
      <c r="X303" s="99">
        <v>4.3054175199546441</v>
      </c>
      <c r="Y303" s="99">
        <v>3.603683841445338</v>
      </c>
      <c r="DA303" s="63" t="s">
        <v>2839</v>
      </c>
    </row>
    <row r="304" spans="1:105" ht="12" customHeight="1" x14ac:dyDescent="0.25">
      <c r="A304" s="108" t="s">
        <v>52</v>
      </c>
      <c r="B304" s="99">
        <v>9.1460543356010628</v>
      </c>
      <c r="C304" s="99">
        <v>9.2104141046275618</v>
      </c>
      <c r="D304" s="99">
        <v>9.5253572201069652</v>
      </c>
      <c r="E304" s="99">
        <v>9.7352997996900736</v>
      </c>
      <c r="F304" s="99">
        <v>9.6569304429165079</v>
      </c>
      <c r="G304" s="99">
        <v>9.5700528994709906</v>
      </c>
      <c r="H304" s="99">
        <v>9.8743353145349406</v>
      </c>
      <c r="I304" s="99">
        <v>9.723930113029688</v>
      </c>
      <c r="J304" s="99">
        <v>9.7699714818428749</v>
      </c>
      <c r="K304" s="99">
        <v>9.8238810832899617</v>
      </c>
      <c r="L304" s="99">
        <v>9.6724096290813346</v>
      </c>
      <c r="M304" s="99">
        <v>10.026793227732504</v>
      </c>
      <c r="N304" s="99">
        <v>9.8541099383723019</v>
      </c>
      <c r="O304" s="99">
        <v>9.7167462167361318</v>
      </c>
      <c r="P304" s="99">
        <v>9.520096787579936</v>
      </c>
      <c r="Q304" s="99">
        <v>9.7495087892576517</v>
      </c>
      <c r="R304" s="99">
        <v>9.87986728814003</v>
      </c>
      <c r="S304" s="99">
        <v>9.9424242556024129</v>
      </c>
      <c r="T304" s="99">
        <v>10.074559477228686</v>
      </c>
      <c r="U304" s="99">
        <v>10.043785618940944</v>
      </c>
      <c r="V304" s="99">
        <v>10.195365350152306</v>
      </c>
      <c r="W304" s="99">
        <v>9.8212426493427873</v>
      </c>
      <c r="X304" s="99">
        <v>9.7685069412762822</v>
      </c>
      <c r="Y304" s="99">
        <v>9.1958424621522514</v>
      </c>
      <c r="DA304" s="63" t="s">
        <v>2840</v>
      </c>
    </row>
    <row r="305" spans="1:105" ht="12" customHeight="1" x14ac:dyDescent="0.25">
      <c r="A305" s="121" t="s">
        <v>54</v>
      </c>
      <c r="B305" s="123">
        <v>10.512057875813078</v>
      </c>
      <c r="C305" s="123">
        <v>10.753183654261758</v>
      </c>
      <c r="D305" s="123">
        <v>10.846641088820897</v>
      </c>
      <c r="E305" s="123">
        <v>10.891515219668143</v>
      </c>
      <c r="F305" s="123">
        <v>10.526501223786328</v>
      </c>
      <c r="G305" s="123">
        <v>10.728912485621027</v>
      </c>
      <c r="H305" s="123">
        <v>10.224592413268471</v>
      </c>
      <c r="I305" s="123">
        <v>10.004245782230242</v>
      </c>
      <c r="J305" s="123">
        <v>9.2818956787557081</v>
      </c>
      <c r="K305" s="123">
        <v>9.0252791914936701</v>
      </c>
      <c r="L305" s="123">
        <v>8.8029659851637927</v>
      </c>
      <c r="M305" s="123">
        <v>8.3158649639118405</v>
      </c>
      <c r="N305" s="123">
        <v>7.9778283323839583</v>
      </c>
      <c r="O305" s="123">
        <v>7.8424810372720506</v>
      </c>
      <c r="P305" s="123">
        <v>7.5077367889588098</v>
      </c>
      <c r="Q305" s="123">
        <v>7.5532480326613261</v>
      </c>
      <c r="R305" s="123">
        <v>7.4921799885282265</v>
      </c>
      <c r="S305" s="123">
        <v>7.8468730658013257</v>
      </c>
      <c r="T305" s="123">
        <v>7.998881218748302</v>
      </c>
      <c r="U305" s="123">
        <v>7.8942760129317389</v>
      </c>
      <c r="V305" s="123">
        <v>7.9802013838634167</v>
      </c>
      <c r="W305" s="123">
        <v>7.8948427430026555</v>
      </c>
      <c r="X305" s="123">
        <v>7.5110847271445333</v>
      </c>
      <c r="Y305" s="123">
        <v>7.0195098159933318</v>
      </c>
      <c r="DA305" s="130" t="s">
        <v>2841</v>
      </c>
    </row>
    <row r="306" spans="1:105" ht="12" customHeight="1" x14ac:dyDescent="0.25">
      <c r="A306" s="97" t="s">
        <v>203</v>
      </c>
      <c r="B306" s="99">
        <v>15.592100203597639</v>
      </c>
      <c r="C306" s="99">
        <v>15.937723994348717</v>
      </c>
      <c r="D306" s="99">
        <v>16.100632982726022</v>
      </c>
      <c r="E306" s="99">
        <v>16.15580813051648</v>
      </c>
      <c r="F306" s="99">
        <v>15.118221763831276</v>
      </c>
      <c r="G306" s="99">
        <v>15.474504591461029</v>
      </c>
      <c r="H306" s="99">
        <v>14.48686847718702</v>
      </c>
      <c r="I306" s="99">
        <v>14.259547365716179</v>
      </c>
      <c r="J306" s="99">
        <v>14.304856446916405</v>
      </c>
      <c r="K306" s="99">
        <v>14.358845352967762</v>
      </c>
      <c r="L306" s="99">
        <v>11.943140215119474</v>
      </c>
      <c r="M306" s="99">
        <v>11.418207057812943</v>
      </c>
      <c r="N306" s="99">
        <v>11.137981054356191</v>
      </c>
      <c r="O306" s="99">
        <v>10.822717145593122</v>
      </c>
      <c r="P306" s="99">
        <v>10.683919553940235</v>
      </c>
      <c r="Q306" s="99">
        <v>10.674050931698499</v>
      </c>
      <c r="R306" s="99">
        <v>10.623182650322896</v>
      </c>
      <c r="S306" s="99">
        <v>10.759732095749174</v>
      </c>
      <c r="T306" s="99">
        <v>11.812175947724217</v>
      </c>
      <c r="U306" s="99">
        <v>11.601380735347616</v>
      </c>
      <c r="V306" s="99">
        <v>11.706973418484973</v>
      </c>
      <c r="W306" s="99">
        <v>12.051867958282388</v>
      </c>
      <c r="X306" s="99">
        <v>10.706800805942549</v>
      </c>
      <c r="Y306" s="99">
        <v>10.429748035162335</v>
      </c>
      <c r="DA306" s="63" t="s">
        <v>2842</v>
      </c>
    </row>
    <row r="307" spans="1:105" ht="12" customHeight="1" x14ac:dyDescent="0.25">
      <c r="A307" s="97" t="s">
        <v>50</v>
      </c>
      <c r="B307" s="99">
        <v>11.463840734210622</v>
      </c>
      <c r="C307" s="99">
        <v>11.48350717555858</v>
      </c>
      <c r="D307" s="99">
        <v>11.594340874950614</v>
      </c>
      <c r="E307" s="99">
        <v>12.287148644426127</v>
      </c>
      <c r="F307" s="99">
        <v>11.506917330463001</v>
      </c>
      <c r="G307" s="99">
        <v>12.475965572610486</v>
      </c>
      <c r="H307" s="99">
        <v>10.88475606131742</v>
      </c>
      <c r="I307" s="99">
        <v>11.29407139954186</v>
      </c>
      <c r="J307" s="99">
        <v>9.4602025107595829</v>
      </c>
      <c r="K307" s="99">
        <v>9.7429031200084761</v>
      </c>
      <c r="L307" s="99">
        <v>9.2471728551669212</v>
      </c>
      <c r="M307" s="99">
        <v>9.1072176218814906</v>
      </c>
      <c r="N307" s="99">
        <v>8.3792818170096481</v>
      </c>
      <c r="O307" s="99">
        <v>8.2806811011932471</v>
      </c>
      <c r="P307" s="99">
        <v>8.1784260920974994</v>
      </c>
      <c r="Q307" s="99">
        <v>8.2653953752097262</v>
      </c>
      <c r="R307" s="99">
        <v>8.1599947264549453</v>
      </c>
      <c r="S307" s="99">
        <v>8.8198799580085812</v>
      </c>
      <c r="T307" s="99">
        <v>9.0070315682391957</v>
      </c>
      <c r="U307" s="99">
        <v>9.1506068218572914</v>
      </c>
      <c r="V307" s="99">
        <v>9.2008617610198549</v>
      </c>
      <c r="W307" s="99">
        <v>8.9010654163039433</v>
      </c>
      <c r="X307" s="99">
        <v>8.3844178685761577</v>
      </c>
      <c r="Y307" s="99">
        <v>7.5109144329312771</v>
      </c>
      <c r="DA307" s="63" t="s">
        <v>2843</v>
      </c>
    </row>
    <row r="308" spans="1:105" ht="12" customHeight="1" x14ac:dyDescent="0.25">
      <c r="A308" s="109" t="s">
        <v>120</v>
      </c>
      <c r="B308" s="110">
        <v>8.5536848991415404</v>
      </c>
      <c r="C308" s="110">
        <v>8.9276035492145169</v>
      </c>
      <c r="D308" s="110">
        <v>9.0628407195103708</v>
      </c>
      <c r="E308" s="110">
        <v>8.8126874024685335</v>
      </c>
      <c r="F308" s="110">
        <v>8.8715187558655</v>
      </c>
      <c r="G308" s="110">
        <v>8.7328430718442966</v>
      </c>
      <c r="H308" s="110">
        <v>8.9915010343280155</v>
      </c>
      <c r="I308" s="110">
        <v>8.5467619637201366</v>
      </c>
      <c r="J308" s="110">
        <v>8.1549638473887622</v>
      </c>
      <c r="K308" s="110">
        <v>7.6203616678875701</v>
      </c>
      <c r="L308" s="110">
        <v>7.9921603639994849</v>
      </c>
      <c r="M308" s="110">
        <v>7.3854602078976122</v>
      </c>
      <c r="N308" s="110">
        <v>7.1936429962064912</v>
      </c>
      <c r="O308" s="110">
        <v>7.0705823210235028</v>
      </c>
      <c r="P308" s="110">
        <v>6.5877212322200336</v>
      </c>
      <c r="Q308" s="110">
        <v>6.6348659969584753</v>
      </c>
      <c r="R308" s="110">
        <v>6.5950575642465958</v>
      </c>
      <c r="S308" s="110">
        <v>6.8874401655623769</v>
      </c>
      <c r="T308" s="110">
        <v>6.8430192401395704</v>
      </c>
      <c r="U308" s="110">
        <v>6.6955290854783494</v>
      </c>
      <c r="V308" s="110">
        <v>6.8199767233517825</v>
      </c>
      <c r="W308" s="110">
        <v>6.7744084571462082</v>
      </c>
      <c r="X308" s="110">
        <v>6.6372737337504564</v>
      </c>
      <c r="Y308" s="110">
        <v>6.2580234200664249</v>
      </c>
      <c r="DA308" s="60" t="s">
        <v>2844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86.517155004147</v>
      </c>
      <c r="C310" s="118">
        <f t="shared" si="136"/>
        <v>88.825943575198906</v>
      </c>
      <c r="D310" s="118">
        <f t="shared" si="136"/>
        <v>88.163405207727024</v>
      </c>
      <c r="E310" s="118">
        <f t="shared" si="136"/>
        <v>95.622652447542009</v>
      </c>
      <c r="F310" s="118">
        <f t="shared" si="136"/>
        <v>91.467799851919082</v>
      </c>
      <c r="G310" s="118">
        <f t="shared" si="136"/>
        <v>93.775259336751063</v>
      </c>
      <c r="H310" s="118">
        <f t="shared" si="136"/>
        <v>92.972246786412342</v>
      </c>
      <c r="I310" s="118">
        <f t="shared" si="136"/>
        <v>93.341163697644831</v>
      </c>
      <c r="J310" s="118">
        <f t="shared" si="136"/>
        <v>97.762756977990747</v>
      </c>
      <c r="K310" s="118">
        <f t="shared" si="136"/>
        <v>96.080979359822209</v>
      </c>
      <c r="L310" s="118">
        <f t="shared" si="136"/>
        <v>101.42846808395011</v>
      </c>
      <c r="M310" s="118">
        <f t="shared" si="136"/>
        <v>91.431540288182489</v>
      </c>
      <c r="N310" s="118">
        <f t="shared" si="136"/>
        <v>100.37210596736323</v>
      </c>
      <c r="O310" s="118">
        <f t="shared" si="136"/>
        <v>100.12469357999981</v>
      </c>
      <c r="P310" s="118">
        <f t="shared" si="136"/>
        <v>87.610169028103172</v>
      </c>
      <c r="Q310" s="118">
        <f t="shared" si="136"/>
        <v>91.993951706274956</v>
      </c>
      <c r="R310" s="118">
        <f t="shared" ref="R310:V310" si="137">R311+R314+R316+R329</f>
        <v>92.493150964425013</v>
      </c>
      <c r="S310" s="118">
        <f t="shared" si="137"/>
        <v>94.912900859791563</v>
      </c>
      <c r="T310" s="118">
        <f t="shared" si="137"/>
        <v>98.486635295929787</v>
      </c>
      <c r="U310" s="118">
        <f t="shared" si="137"/>
        <v>98.386762239725741</v>
      </c>
      <c r="V310" s="118">
        <f t="shared" si="137"/>
        <v>95.636118150457918</v>
      </c>
      <c r="W310" s="118">
        <f t="shared" ref="W310:Y310" si="138">W311+W314+W316+W329</f>
        <v>104.03315491848198</v>
      </c>
      <c r="X310" s="118">
        <f t="shared" si="138"/>
        <v>98.669711118783738</v>
      </c>
      <c r="Y310" s="118">
        <f t="shared" si="138"/>
        <v>91.385455161862765</v>
      </c>
      <c r="DA310" s="129" t="s">
        <v>2990</v>
      </c>
    </row>
    <row r="311" spans="1:105" ht="12" customHeight="1" x14ac:dyDescent="0.25">
      <c r="A311" s="121" t="s">
        <v>57</v>
      </c>
      <c r="B311" s="123">
        <f t="shared" ref="B311:Q311" si="139">SUM(B312:B313)</f>
        <v>68.096468891529895</v>
      </c>
      <c r="C311" s="123">
        <f t="shared" si="139"/>
        <v>69.930864493147354</v>
      </c>
      <c r="D311" s="123">
        <f t="shared" si="139"/>
        <v>68.870548934982807</v>
      </c>
      <c r="E311" s="123">
        <f t="shared" si="139"/>
        <v>75.204821801908054</v>
      </c>
      <c r="F311" s="123">
        <f t="shared" si="139"/>
        <v>71.694847465054096</v>
      </c>
      <c r="G311" s="123">
        <f t="shared" si="139"/>
        <v>73.622751549242253</v>
      </c>
      <c r="H311" s="123">
        <f t="shared" si="139"/>
        <v>72.379020216807845</v>
      </c>
      <c r="I311" s="123">
        <f t="shared" si="139"/>
        <v>72.564614390343095</v>
      </c>
      <c r="J311" s="123">
        <f t="shared" si="139"/>
        <v>77.383278339571291</v>
      </c>
      <c r="K311" s="123">
        <f t="shared" si="139"/>
        <v>75.99453605193213</v>
      </c>
      <c r="L311" s="123">
        <f t="shared" si="139"/>
        <v>80.875208965005712</v>
      </c>
      <c r="M311" s="123">
        <f t="shared" si="139"/>
        <v>70.699402301307259</v>
      </c>
      <c r="N311" s="123">
        <f t="shared" si="139"/>
        <v>79.60183949241393</v>
      </c>
      <c r="O311" s="123">
        <f t="shared" si="139"/>
        <v>80.055770482492818</v>
      </c>
      <c r="P311" s="123">
        <f t="shared" si="139"/>
        <v>68.039234251317282</v>
      </c>
      <c r="Q311" s="123">
        <f t="shared" si="139"/>
        <v>71.721628844811249</v>
      </c>
      <c r="R311" s="123">
        <f t="shared" ref="R311:V311" si="140">SUM(R312:R313)</f>
        <v>72.598340981011575</v>
      </c>
      <c r="S311" s="123">
        <f t="shared" si="140"/>
        <v>73.863366917698258</v>
      </c>
      <c r="T311" s="123">
        <f t="shared" si="140"/>
        <v>76.895128536041852</v>
      </c>
      <c r="U311" s="123">
        <f t="shared" si="140"/>
        <v>76.864552622751432</v>
      </c>
      <c r="V311" s="123">
        <f t="shared" si="140"/>
        <v>74.280107718936563</v>
      </c>
      <c r="W311" s="123">
        <f t="shared" ref="W311:Y311" si="141">SUM(W312:W313)</f>
        <v>82.347157534381452</v>
      </c>
      <c r="X311" s="123">
        <f t="shared" si="141"/>
        <v>77.943295618717372</v>
      </c>
      <c r="Y311" s="123">
        <f t="shared" si="141"/>
        <v>72.122872814471052</v>
      </c>
      <c r="DA311" s="130" t="s">
        <v>2991</v>
      </c>
    </row>
    <row r="312" spans="1:105" ht="12" customHeight="1" x14ac:dyDescent="0.25">
      <c r="A312" s="97" t="s">
        <v>200</v>
      </c>
      <c r="B312" s="99">
        <v>67.491525178495152</v>
      </c>
      <c r="C312" s="99">
        <v>69.307606855002021</v>
      </c>
      <c r="D312" s="99">
        <v>68.267296364353228</v>
      </c>
      <c r="E312" s="99">
        <v>74.574669459477192</v>
      </c>
      <c r="F312" s="99">
        <v>71.102830304634537</v>
      </c>
      <c r="G312" s="99">
        <v>73.023554841146563</v>
      </c>
      <c r="H312" s="99">
        <v>71.798031205390984</v>
      </c>
      <c r="I312" s="99">
        <v>71.990912354212341</v>
      </c>
      <c r="J312" s="99">
        <v>76.785945477914723</v>
      </c>
      <c r="K312" s="99">
        <v>75.418675053156164</v>
      </c>
      <c r="L312" s="99">
        <v>80.261625828322579</v>
      </c>
      <c r="M312" s="99">
        <v>70.173571358489681</v>
      </c>
      <c r="N312" s="99">
        <v>79.017413975517925</v>
      </c>
      <c r="O312" s="99">
        <v>79.461317401543965</v>
      </c>
      <c r="P312" s="99">
        <v>67.541577624216728</v>
      </c>
      <c r="Q312" s="99">
        <v>71.206518215163101</v>
      </c>
      <c r="R312" s="99">
        <v>72.078947123406294</v>
      </c>
      <c r="S312" s="99">
        <v>73.33924118734879</v>
      </c>
      <c r="T312" s="99">
        <v>76.354868753122929</v>
      </c>
      <c r="U312" s="99">
        <v>76.327311309308158</v>
      </c>
      <c r="V312" s="99">
        <v>73.763361174716749</v>
      </c>
      <c r="W312" s="99">
        <v>81.747004790345017</v>
      </c>
      <c r="X312" s="99">
        <v>77.37763584959977</v>
      </c>
      <c r="Y312" s="99">
        <v>71.607678493287139</v>
      </c>
      <c r="DA312" s="63" t="s">
        <v>2992</v>
      </c>
    </row>
    <row r="313" spans="1:105" ht="12" customHeight="1" x14ac:dyDescent="0.25">
      <c r="A313" s="97" t="s">
        <v>53</v>
      </c>
      <c r="B313" s="99">
        <v>0.60494371303473871</v>
      </c>
      <c r="C313" s="99">
        <v>0.62325763814533652</v>
      </c>
      <c r="D313" s="99">
        <v>0.6032525706295826</v>
      </c>
      <c r="E313" s="99">
        <v>0.63015234243085938</v>
      </c>
      <c r="F313" s="99">
        <v>0.5920171604195581</v>
      </c>
      <c r="G313" s="99">
        <v>0.5991967080956927</v>
      </c>
      <c r="H313" s="99">
        <v>0.58098901141686565</v>
      </c>
      <c r="I313" s="99">
        <v>0.57370203613075754</v>
      </c>
      <c r="J313" s="99">
        <v>0.59733286165656152</v>
      </c>
      <c r="K313" s="99">
        <v>0.57586099877596753</v>
      </c>
      <c r="L313" s="99">
        <v>0.6135831366831318</v>
      </c>
      <c r="M313" s="99">
        <v>0.52583094281757969</v>
      </c>
      <c r="N313" s="99">
        <v>0.58442551689599997</v>
      </c>
      <c r="O313" s="99">
        <v>0.59445308094885674</v>
      </c>
      <c r="P313" s="99">
        <v>0.49765662710055647</v>
      </c>
      <c r="Q313" s="99">
        <v>0.5151106296481468</v>
      </c>
      <c r="R313" s="99">
        <v>0.51939385760528289</v>
      </c>
      <c r="S313" s="99">
        <v>0.52412573034946808</v>
      </c>
      <c r="T313" s="99">
        <v>0.54025978291892329</v>
      </c>
      <c r="U313" s="99">
        <v>0.53724131344327308</v>
      </c>
      <c r="V313" s="99">
        <v>0.51674654421981003</v>
      </c>
      <c r="W313" s="99">
        <v>0.60015274403643437</v>
      </c>
      <c r="X313" s="99">
        <v>0.56565976911760463</v>
      </c>
      <c r="Y313" s="99">
        <v>0.51519432118390929</v>
      </c>
      <c r="DA313" s="63" t="s">
        <v>2993</v>
      </c>
    </row>
    <row r="314" spans="1:105" ht="12" customHeight="1" x14ac:dyDescent="0.25">
      <c r="A314" s="121" t="s">
        <v>92</v>
      </c>
      <c r="B314" s="123">
        <f t="shared" ref="B314:Y314" si="142">B315</f>
        <v>0.44497547477137367</v>
      </c>
      <c r="C314" s="123">
        <f t="shared" si="142"/>
        <v>0.56365383657475454</v>
      </c>
      <c r="D314" s="123">
        <f t="shared" si="142"/>
        <v>0.51799884129829066</v>
      </c>
      <c r="E314" s="123">
        <f t="shared" si="142"/>
        <v>1.309756760649224</v>
      </c>
      <c r="F314" s="123">
        <f t="shared" si="142"/>
        <v>0.68958720581797661</v>
      </c>
      <c r="G314" s="123">
        <f t="shared" si="142"/>
        <v>0.84995880229102438</v>
      </c>
      <c r="H314" s="123">
        <f t="shared" si="142"/>
        <v>1.2698257305372587</v>
      </c>
      <c r="I314" s="123">
        <f t="shared" si="142"/>
        <v>1.300883312507146</v>
      </c>
      <c r="J314" s="123">
        <f t="shared" si="142"/>
        <v>1.5116575256835263</v>
      </c>
      <c r="K314" s="123">
        <f t="shared" si="142"/>
        <v>1.5999525805631973</v>
      </c>
      <c r="L314" s="123">
        <f t="shared" si="142"/>
        <v>1.7042832180184038</v>
      </c>
      <c r="M314" s="123">
        <f t="shared" si="142"/>
        <v>1.8029589380208229</v>
      </c>
      <c r="N314" s="123">
        <f t="shared" si="142"/>
        <v>2.4596405094564964</v>
      </c>
      <c r="O314" s="123">
        <f t="shared" si="142"/>
        <v>1.8742434569590878</v>
      </c>
      <c r="P314" s="123">
        <f t="shared" si="142"/>
        <v>1.5296839177759862</v>
      </c>
      <c r="Q314" s="123">
        <f t="shared" si="142"/>
        <v>2.2920792179266352</v>
      </c>
      <c r="R314" s="123">
        <f t="shared" si="142"/>
        <v>2.1773361734965109</v>
      </c>
      <c r="S314" s="123">
        <f t="shared" si="142"/>
        <v>2.5585020572087291</v>
      </c>
      <c r="T314" s="123">
        <f t="shared" si="142"/>
        <v>2.2029281773002722</v>
      </c>
      <c r="U314" s="123">
        <f t="shared" si="142"/>
        <v>2.5108053294291848</v>
      </c>
      <c r="V314" s="123">
        <f t="shared" si="142"/>
        <v>2.2986412210930118</v>
      </c>
      <c r="W314" s="123">
        <f t="shared" si="142"/>
        <v>2.3538453848500862</v>
      </c>
      <c r="X314" s="123">
        <f t="shared" si="142"/>
        <v>2.5279669601102968</v>
      </c>
      <c r="Y314" s="123">
        <f t="shared" si="142"/>
        <v>2.5400427777433312</v>
      </c>
      <c r="DA314" s="130" t="s">
        <v>2994</v>
      </c>
    </row>
    <row r="315" spans="1:105" ht="12" customHeight="1" x14ac:dyDescent="0.25">
      <c r="A315" s="97" t="s">
        <v>53</v>
      </c>
      <c r="B315" s="99">
        <f>RES_hhdet_tess!B86</f>
        <v>0.44497547477137367</v>
      </c>
      <c r="C315" s="99">
        <f>RES_hhdet_tess!C86</f>
        <v>0.56365383657475454</v>
      </c>
      <c r="D315" s="99">
        <f>RES_hhdet_tess!D86</f>
        <v>0.51799884129829066</v>
      </c>
      <c r="E315" s="99">
        <f>RES_hhdet_tess!E86</f>
        <v>1.309756760649224</v>
      </c>
      <c r="F315" s="99">
        <f>RES_hhdet_tess!F86</f>
        <v>0.68958720581797661</v>
      </c>
      <c r="G315" s="99">
        <f>RES_hhdet_tess!G86</f>
        <v>0.84995880229102438</v>
      </c>
      <c r="H315" s="99">
        <f>RES_hhdet_tess!H86</f>
        <v>1.2698257305372587</v>
      </c>
      <c r="I315" s="99">
        <f>RES_hhdet_tess!I86</f>
        <v>1.300883312507146</v>
      </c>
      <c r="J315" s="99">
        <f>RES_hhdet_tess!J86</f>
        <v>1.5116575256835263</v>
      </c>
      <c r="K315" s="99">
        <f>RES_hhdet_tess!K86</f>
        <v>1.5999525805631973</v>
      </c>
      <c r="L315" s="99">
        <f>RES_hhdet_tess!L86</f>
        <v>1.7042832180184038</v>
      </c>
      <c r="M315" s="99">
        <f>RES_hhdet_tess!M86</f>
        <v>1.8029589380208229</v>
      </c>
      <c r="N315" s="99">
        <f>RES_hhdet_tess!N86</f>
        <v>2.4596405094564964</v>
      </c>
      <c r="O315" s="99">
        <f>RES_hhdet_tess!O86</f>
        <v>1.8742434569590878</v>
      </c>
      <c r="P315" s="99">
        <f>RES_hhdet_tess!P86</f>
        <v>1.5296839177759862</v>
      </c>
      <c r="Q315" s="99">
        <f>RES_hhdet_tess!Q86</f>
        <v>2.2920792179266352</v>
      </c>
      <c r="R315" s="99">
        <f>RES_hhdet_tess!R86</f>
        <v>2.1773361734965109</v>
      </c>
      <c r="S315" s="99">
        <f>RES_hhdet_tess!S86</f>
        <v>2.5585020572087291</v>
      </c>
      <c r="T315" s="99">
        <f>RES_hhdet_tess!T86</f>
        <v>2.2029281773002722</v>
      </c>
      <c r="U315" s="99">
        <f>RES_hhdet_tess!U86</f>
        <v>2.5108053294291848</v>
      </c>
      <c r="V315" s="99">
        <f>RES_hhdet_tess!V86</f>
        <v>2.2986412210930118</v>
      </c>
      <c r="W315" s="99">
        <f>RES_hhdet_tess!W86</f>
        <v>2.3538453848500862</v>
      </c>
      <c r="X315" s="99">
        <f>RES_hhdet_tess!X86</f>
        <v>2.5279669601102968</v>
      </c>
      <c r="Y315" s="99">
        <f>RES_hhdet_tess!Y86</f>
        <v>2.5400427777433312</v>
      </c>
      <c r="DA315" s="63" t="s">
        <v>2995</v>
      </c>
    </row>
    <row r="316" spans="1:105" ht="12" customHeight="1" x14ac:dyDescent="0.25">
      <c r="A316" s="121" t="s">
        <v>55</v>
      </c>
      <c r="B316" s="123">
        <v>11.163695171638617</v>
      </c>
      <c r="C316" s="123">
        <v>11.320620521207747</v>
      </c>
      <c r="D316" s="123">
        <v>11.658363546156238</v>
      </c>
      <c r="E316" s="123">
        <v>11.958932664667923</v>
      </c>
      <c r="F316" s="123">
        <v>12.106304731338543</v>
      </c>
      <c r="G316" s="123">
        <v>12.181218272538242</v>
      </c>
      <c r="H316" s="123">
        <v>12.402196915440371</v>
      </c>
      <c r="I316" s="123">
        <v>12.696254949231013</v>
      </c>
      <c r="J316" s="123">
        <v>12.541812831289384</v>
      </c>
      <c r="K316" s="123">
        <v>12.36035371942438</v>
      </c>
      <c r="L316" s="123">
        <v>12.7822931881319</v>
      </c>
      <c r="M316" s="123">
        <v>13.197025819219123</v>
      </c>
      <c r="N316" s="123">
        <v>12.783148667730975</v>
      </c>
      <c r="O316" s="123">
        <v>12.743627624245983</v>
      </c>
      <c r="P316" s="123">
        <v>12.837664407661087</v>
      </c>
      <c r="Q316" s="123">
        <v>12.725272297891442</v>
      </c>
      <c r="R316" s="123">
        <v>12.478720332240096</v>
      </c>
      <c r="S316" s="123">
        <v>12.958217075493076</v>
      </c>
      <c r="T316" s="123">
        <v>13.722572419637521</v>
      </c>
      <c r="U316" s="123">
        <v>13.355496916509477</v>
      </c>
      <c r="V316" s="123">
        <v>13.257322027213162</v>
      </c>
      <c r="W316" s="123">
        <v>13.514443237912047</v>
      </c>
      <c r="X316" s="123">
        <v>12.567166471016723</v>
      </c>
      <c r="Y316" s="123">
        <v>11.40463927299484</v>
      </c>
      <c r="DA316" s="130" t="s">
        <v>2996</v>
      </c>
    </row>
    <row r="317" spans="1:105" ht="12" customHeight="1" x14ac:dyDescent="0.25">
      <c r="A317" s="97" t="s">
        <v>132</v>
      </c>
      <c r="B317" s="99">
        <v>10.921324801861987</v>
      </c>
      <c r="C317" s="99">
        <v>11.571352216749938</v>
      </c>
      <c r="D317" s="99">
        <v>11.854347080678366</v>
      </c>
      <c r="E317" s="99">
        <v>12.426171195707305</v>
      </c>
      <c r="F317" s="99">
        <v>12.180038512886281</v>
      </c>
      <c r="G317" s="99">
        <v>12.485065339083421</v>
      </c>
      <c r="H317" s="99">
        <v>12.793353940744009</v>
      </c>
      <c r="I317" s="99">
        <v>13.491837014081328</v>
      </c>
      <c r="J317" s="99">
        <v>13.326261754535301</v>
      </c>
      <c r="K317" s="99">
        <v>13.041804140292591</v>
      </c>
      <c r="L317" s="99">
        <v>13.536283312229815</v>
      </c>
      <c r="M317" s="99">
        <v>14.029072296627874</v>
      </c>
      <c r="N317" s="99">
        <v>13.551031950440244</v>
      </c>
      <c r="O317" s="99">
        <v>13.614489065000038</v>
      </c>
      <c r="P317" s="99">
        <v>14.854469394307136</v>
      </c>
      <c r="Q317" s="99">
        <v>14.36855928612955</v>
      </c>
      <c r="R317" s="99">
        <v>13.215932855467019</v>
      </c>
      <c r="S317" s="99">
        <v>13.67246564191694</v>
      </c>
      <c r="T317" s="99">
        <v>15.39320547213965</v>
      </c>
      <c r="U317" s="99">
        <v>14.414168240311238</v>
      </c>
      <c r="V317" s="99">
        <v>13.793695955455501</v>
      </c>
      <c r="W317" s="99">
        <v>14.694543436955765</v>
      </c>
      <c r="X317" s="99">
        <v>13.80464507598553</v>
      </c>
      <c r="Y317" s="99">
        <v>11.981423383420003</v>
      </c>
      <c r="DA317" s="63" t="s">
        <v>2997</v>
      </c>
    </row>
    <row r="318" spans="1:105" ht="12" customHeight="1" x14ac:dyDescent="0.25">
      <c r="A318" s="97" t="s">
        <v>131</v>
      </c>
      <c r="B318" s="99">
        <v>12.874243906078561</v>
      </c>
      <c r="C318" s="99">
        <v>13.461633762116151</v>
      </c>
      <c r="D318" s="99">
        <v>13.795109346122914</v>
      </c>
      <c r="E318" s="99">
        <v>14.589571284010235</v>
      </c>
      <c r="F318" s="99">
        <v>14.547540772121069</v>
      </c>
      <c r="G318" s="99">
        <v>14.613057062924421</v>
      </c>
      <c r="H318" s="99">
        <v>15.770877789493406</v>
      </c>
      <c r="I318" s="99">
        <v>16.992395734448536</v>
      </c>
      <c r="J318" s="99">
        <v>16.925500115872094</v>
      </c>
      <c r="K318" s="99">
        <v>16.080630564914582</v>
      </c>
      <c r="L318" s="99">
        <v>16.594390560907218</v>
      </c>
      <c r="M318" s="99">
        <v>16.477589598190594</v>
      </c>
      <c r="N318" s="99">
        <v>14.757223916376432</v>
      </c>
      <c r="O318" s="99">
        <v>14.638587448184966</v>
      </c>
      <c r="P318" s="99">
        <v>17.037751312780539</v>
      </c>
      <c r="Q318" s="99">
        <v>16.109428004632981</v>
      </c>
      <c r="R318" s="99">
        <v>13.894664176379617</v>
      </c>
      <c r="S318" s="99">
        <v>14.376235763164999</v>
      </c>
      <c r="T318" s="99">
        <v>16.9221671362933</v>
      </c>
      <c r="U318" s="99">
        <v>15.094056990239331</v>
      </c>
      <c r="V318" s="99">
        <v>14.415269601755124</v>
      </c>
      <c r="W318" s="99">
        <v>15.33570404002405</v>
      </c>
      <c r="X318" s="99">
        <v>13.652407424094594</v>
      </c>
      <c r="Y318" s="99">
        <v>11.012923446570417</v>
      </c>
      <c r="DA318" s="63" t="s">
        <v>2998</v>
      </c>
    </row>
    <row r="319" spans="1:105" ht="12" customHeight="1" x14ac:dyDescent="0.25">
      <c r="A319" s="100" t="s">
        <v>200</v>
      </c>
      <c r="B319" s="102">
        <v>3.8548070774677865</v>
      </c>
      <c r="C319" s="102">
        <v>4.1990301704692072</v>
      </c>
      <c r="D319" s="102">
        <v>4.5278588904398092</v>
      </c>
      <c r="E319" s="102">
        <v>4.9657894445951536</v>
      </c>
      <c r="F319" s="102">
        <v>5.2024902197616987</v>
      </c>
      <c r="G319" s="102">
        <v>5.3854877574661151</v>
      </c>
      <c r="H319" s="102">
        <v>5.7253966331103934</v>
      </c>
      <c r="I319" s="102">
        <v>6.9449638168612626</v>
      </c>
      <c r="J319" s="102">
        <v>6.5252894997433941</v>
      </c>
      <c r="K319" s="102">
        <v>6.2390022613013256</v>
      </c>
      <c r="L319" s="102">
        <v>6.2478047571461461</v>
      </c>
      <c r="M319" s="102">
        <v>6.3000415301820905</v>
      </c>
      <c r="N319" s="102">
        <v>5.2683721761548616</v>
      </c>
      <c r="O319" s="102">
        <v>5.3763170039679542</v>
      </c>
      <c r="P319" s="102">
        <v>6.416359330457496</v>
      </c>
      <c r="Q319" s="102">
        <v>5.8958686456202587</v>
      </c>
      <c r="R319" s="102">
        <v>5.0202172078652492</v>
      </c>
      <c r="S319" s="102">
        <v>5.3650590556436164</v>
      </c>
      <c r="T319" s="102">
        <v>6.8299636967361979</v>
      </c>
      <c r="U319" s="102">
        <v>5.8070473106697369</v>
      </c>
      <c r="V319" s="102">
        <v>5.2408063588956084</v>
      </c>
      <c r="W319" s="102">
        <v>6.1355968929398914</v>
      </c>
      <c r="X319" s="102">
        <v>4.6731799521336566</v>
      </c>
      <c r="Y319" s="102">
        <v>3.3481920744637432</v>
      </c>
      <c r="DA319" s="131" t="s">
        <v>2999</v>
      </c>
    </row>
    <row r="320" spans="1:105" ht="12" customHeight="1" x14ac:dyDescent="0.25">
      <c r="A320" s="103" t="s">
        <v>52</v>
      </c>
      <c r="B320" s="105">
        <v>9.0194368286107718</v>
      </c>
      <c r="C320" s="105">
        <v>9.2626035916469434</v>
      </c>
      <c r="D320" s="105">
        <v>9.2672504556831026</v>
      </c>
      <c r="E320" s="105">
        <v>9.6237818394150807</v>
      </c>
      <c r="F320" s="105">
        <v>9.3450505523593694</v>
      </c>
      <c r="G320" s="105">
        <v>9.227569305458303</v>
      </c>
      <c r="H320" s="105">
        <v>10.045481156383012</v>
      </c>
      <c r="I320" s="105">
        <v>10.047431917587271</v>
      </c>
      <c r="J320" s="105">
        <v>10.400210616128701</v>
      </c>
      <c r="K320" s="105">
        <v>9.8416283036132501</v>
      </c>
      <c r="L320" s="105">
        <v>10.346585803761078</v>
      </c>
      <c r="M320" s="105">
        <v>10.177548068008495</v>
      </c>
      <c r="N320" s="105">
        <v>9.4888517402215697</v>
      </c>
      <c r="O320" s="105">
        <v>9.2622704442170143</v>
      </c>
      <c r="P320" s="105">
        <v>10.621391982323045</v>
      </c>
      <c r="Q320" s="105">
        <v>10.213559359012724</v>
      </c>
      <c r="R320" s="105">
        <v>8.8744469685143699</v>
      </c>
      <c r="S320" s="105">
        <v>9.0111767075213827</v>
      </c>
      <c r="T320" s="105">
        <v>10.092203439557103</v>
      </c>
      <c r="U320" s="105">
        <v>9.2870096795695893</v>
      </c>
      <c r="V320" s="105">
        <v>9.1744632428595114</v>
      </c>
      <c r="W320" s="105">
        <v>9.200107147084152</v>
      </c>
      <c r="X320" s="105">
        <v>8.9792274719609377</v>
      </c>
      <c r="Y320" s="105">
        <v>7.6647313721066777</v>
      </c>
      <c r="DA320" s="132" t="s">
        <v>3000</v>
      </c>
    </row>
    <row r="321" spans="1:105" ht="12" customHeight="1" x14ac:dyDescent="0.25">
      <c r="A321" s="106" t="s">
        <v>124</v>
      </c>
      <c r="B321" s="102">
        <v>9.6380963873919185</v>
      </c>
      <c r="C321" s="102">
        <v>9.7620493578683973</v>
      </c>
      <c r="D321" s="102">
        <v>9.9146582168023567</v>
      </c>
      <c r="E321" s="102">
        <v>9.9219094258981979</v>
      </c>
      <c r="F321" s="102">
        <v>10.264493647743242</v>
      </c>
      <c r="G321" s="102">
        <v>10.665481109376039</v>
      </c>
      <c r="H321" s="102">
        <v>10.286020048739827</v>
      </c>
      <c r="I321" s="102">
        <v>10.428792976992709</v>
      </c>
      <c r="J321" s="102">
        <v>10.092324303337</v>
      </c>
      <c r="K321" s="102">
        <v>10.290485610808329</v>
      </c>
      <c r="L321" s="102">
        <v>10.738221528742747</v>
      </c>
      <c r="M321" s="102">
        <v>10.865969993695982</v>
      </c>
      <c r="N321" s="102">
        <v>10.348796619826027</v>
      </c>
      <c r="O321" s="102">
        <v>10.253460250938556</v>
      </c>
      <c r="P321" s="102">
        <v>9.9327749597830657</v>
      </c>
      <c r="Q321" s="102">
        <v>9.756009729007415</v>
      </c>
      <c r="R321" s="102">
        <v>10.178642244237622</v>
      </c>
      <c r="S321" s="102">
        <v>10.645215033447757</v>
      </c>
      <c r="T321" s="102">
        <v>11.095140846982288</v>
      </c>
      <c r="U321" s="102">
        <v>10.872674453902993</v>
      </c>
      <c r="V321" s="102">
        <v>10.869620340709362</v>
      </c>
      <c r="W321" s="102">
        <v>10.626716080592894</v>
      </c>
      <c r="X321" s="102">
        <v>10.466809157416662</v>
      </c>
      <c r="Y321" s="102">
        <v>9.0817010427562845</v>
      </c>
      <c r="DA321" s="131" t="s">
        <v>3001</v>
      </c>
    </row>
    <row r="322" spans="1:105" ht="12" customHeight="1" x14ac:dyDescent="0.25">
      <c r="A322" s="107" t="s">
        <v>123</v>
      </c>
      <c r="B322" s="105">
        <v>9.9569024083978714</v>
      </c>
      <c r="C322" s="105">
        <v>9.7683053394143329</v>
      </c>
      <c r="D322" s="105">
        <v>9.7168148476872318</v>
      </c>
      <c r="E322" s="105">
        <v>9.8315717005451777</v>
      </c>
      <c r="F322" s="105">
        <v>9.9937678605849172</v>
      </c>
      <c r="G322" s="105">
        <v>9.8663262781856442</v>
      </c>
      <c r="H322" s="105">
        <v>10.111871043887461</v>
      </c>
      <c r="I322" s="105">
        <v>10.058731948049665</v>
      </c>
      <c r="J322" s="105">
        <v>10.188133631697665</v>
      </c>
      <c r="K322" s="105">
        <v>10.082532763653607</v>
      </c>
      <c r="L322" s="105">
        <v>10.537994004292566</v>
      </c>
      <c r="M322" s="105">
        <v>9.9276418119178942</v>
      </c>
      <c r="N322" s="105">
        <v>9.4588087621247148</v>
      </c>
      <c r="O322" s="105">
        <v>9.4569165123922279</v>
      </c>
      <c r="P322" s="105">
        <v>9.0155608480321359</v>
      </c>
      <c r="Q322" s="105">
        <v>8.6364834734483598</v>
      </c>
      <c r="R322" s="105">
        <v>9.0386548489289424</v>
      </c>
      <c r="S322" s="105">
        <v>9.2359384037154229</v>
      </c>
      <c r="T322" s="105">
        <v>9.6946954415890279</v>
      </c>
      <c r="U322" s="105">
        <v>9.5138406702339218</v>
      </c>
      <c r="V322" s="105">
        <v>10.409794981946895</v>
      </c>
      <c r="W322" s="105">
        <v>9.7137593826144482</v>
      </c>
      <c r="X322" s="105">
        <v>9.592780724838347</v>
      </c>
      <c r="Y322" s="105">
        <v>8.6861547876007368</v>
      </c>
      <c r="DA322" s="132" t="s">
        <v>3002</v>
      </c>
    </row>
    <row r="323" spans="1:105" ht="12" customHeight="1" x14ac:dyDescent="0.25">
      <c r="A323" s="108" t="s">
        <v>50</v>
      </c>
      <c r="B323" s="99">
        <v>1.7939743380314295</v>
      </c>
      <c r="C323" s="99">
        <v>1.9555245090761797</v>
      </c>
      <c r="D323" s="99">
        <v>1.9035027242785465</v>
      </c>
      <c r="E323" s="99">
        <v>1.6856427092418973</v>
      </c>
      <c r="F323" s="99">
        <v>1.8420338512241781</v>
      </c>
      <c r="G323" s="99">
        <v>2.014843348926401</v>
      </c>
      <c r="H323" s="99">
        <v>2.0402427276787343</v>
      </c>
      <c r="I323" s="99">
        <v>1.9927742597932931</v>
      </c>
      <c r="J323" s="99">
        <v>1.9746837261234094</v>
      </c>
      <c r="K323" s="99">
        <v>1.93677810606418</v>
      </c>
      <c r="L323" s="99">
        <v>1.8324893061825858</v>
      </c>
      <c r="M323" s="99">
        <v>1.5463728089411171</v>
      </c>
      <c r="N323" s="99">
        <v>1.3187820499070548</v>
      </c>
      <c r="O323" s="99">
        <v>1.1158330968636005</v>
      </c>
      <c r="P323" s="99">
        <v>1.1650289987987144</v>
      </c>
      <c r="Q323" s="99">
        <v>0.91364289831139311</v>
      </c>
      <c r="R323" s="99">
        <v>1.088677691763613</v>
      </c>
      <c r="S323" s="99">
        <v>1.1438035140037777</v>
      </c>
      <c r="T323" s="99">
        <v>1.2414084706679496</v>
      </c>
      <c r="U323" s="99">
        <v>1.2917318115958365</v>
      </c>
      <c r="V323" s="99">
        <v>1.5748715329334129</v>
      </c>
      <c r="W323" s="99">
        <v>1.6516612985322914</v>
      </c>
      <c r="X323" s="99">
        <v>1.7077359221289345</v>
      </c>
      <c r="Y323" s="99">
        <v>1.479934215482736</v>
      </c>
      <c r="DA323" s="63" t="s">
        <v>3003</v>
      </c>
    </row>
    <row r="324" spans="1:105" ht="12" customHeight="1" x14ac:dyDescent="0.25">
      <c r="A324" s="108" t="s">
        <v>52</v>
      </c>
      <c r="B324" s="99">
        <v>8.1629280703664442</v>
      </c>
      <c r="C324" s="99">
        <v>7.8127808303381547</v>
      </c>
      <c r="D324" s="99">
        <v>7.8133121234086866</v>
      </c>
      <c r="E324" s="99">
        <v>8.1459289913032809</v>
      </c>
      <c r="F324" s="99">
        <v>8.1517340093607391</v>
      </c>
      <c r="G324" s="99">
        <v>7.8514829292592427</v>
      </c>
      <c r="H324" s="99">
        <v>8.0716283162087255</v>
      </c>
      <c r="I324" s="99">
        <v>8.0659576882563702</v>
      </c>
      <c r="J324" s="99">
        <v>8.213449905574258</v>
      </c>
      <c r="K324" s="99">
        <v>8.1457546575894266</v>
      </c>
      <c r="L324" s="99">
        <v>8.7055046981099817</v>
      </c>
      <c r="M324" s="99">
        <v>8.3812690029767758</v>
      </c>
      <c r="N324" s="99">
        <v>8.1400267122176579</v>
      </c>
      <c r="O324" s="99">
        <v>8.3410834155286278</v>
      </c>
      <c r="P324" s="99">
        <v>7.8505318492334206</v>
      </c>
      <c r="Q324" s="99">
        <v>7.7228405751369689</v>
      </c>
      <c r="R324" s="99">
        <v>7.9499771571653284</v>
      </c>
      <c r="S324" s="99">
        <v>8.0921348897116445</v>
      </c>
      <c r="T324" s="99">
        <v>8.4532869709210789</v>
      </c>
      <c r="U324" s="99">
        <v>8.2221088586380819</v>
      </c>
      <c r="V324" s="99">
        <v>8.834923449013484</v>
      </c>
      <c r="W324" s="99">
        <v>8.0620980840821588</v>
      </c>
      <c r="X324" s="99">
        <v>7.8850448027094142</v>
      </c>
      <c r="Y324" s="99">
        <v>7.206220572118001</v>
      </c>
      <c r="DA324" s="63" t="s">
        <v>3004</v>
      </c>
    </row>
    <row r="325" spans="1:105" ht="12" customHeight="1" x14ac:dyDescent="0.25">
      <c r="A325" s="106" t="s">
        <v>122</v>
      </c>
      <c r="B325" s="102">
        <v>12.206954736739311</v>
      </c>
      <c r="C325" s="102">
        <v>12.002425043625943</v>
      </c>
      <c r="D325" s="102">
        <v>12.324446827681021</v>
      </c>
      <c r="E325" s="102">
        <v>12.458565648382388</v>
      </c>
      <c r="F325" s="102">
        <v>12.633027827615132</v>
      </c>
      <c r="G325" s="102">
        <v>12.265068082400495</v>
      </c>
      <c r="H325" s="102">
        <v>12.565241701998964</v>
      </c>
      <c r="I325" s="102">
        <v>12.430110339890971</v>
      </c>
      <c r="J325" s="102">
        <v>12.347484956017345</v>
      </c>
      <c r="K325" s="102">
        <v>11.95028491525659</v>
      </c>
      <c r="L325" s="102">
        <v>12.37795806551342</v>
      </c>
      <c r="M325" s="102">
        <v>12.737582127254054</v>
      </c>
      <c r="N325" s="102">
        <v>12.421511713878374</v>
      </c>
      <c r="O325" s="102">
        <v>12.397654592801871</v>
      </c>
      <c r="P325" s="102">
        <v>11.927772174831029</v>
      </c>
      <c r="Q325" s="102">
        <v>12.126770934051418</v>
      </c>
      <c r="R325" s="102">
        <v>12.271764473624241</v>
      </c>
      <c r="S325" s="102">
        <v>12.743547837367885</v>
      </c>
      <c r="T325" s="102">
        <v>12.8441608309806</v>
      </c>
      <c r="U325" s="102">
        <v>12.817525078262232</v>
      </c>
      <c r="V325" s="102">
        <v>13.140586210251007</v>
      </c>
      <c r="W325" s="102">
        <v>12.811006941840766</v>
      </c>
      <c r="X325" s="102">
        <v>11.261941558903709</v>
      </c>
      <c r="Y325" s="102">
        <v>10.951493797515145</v>
      </c>
      <c r="DA325" s="131" t="s">
        <v>3005</v>
      </c>
    </row>
    <row r="326" spans="1:105" ht="12" customHeight="1" x14ac:dyDescent="0.25">
      <c r="A326" s="107" t="s">
        <v>121</v>
      </c>
      <c r="B326" s="105">
        <v>13.33204852973844</v>
      </c>
      <c r="C326" s="105">
        <v>13.379898821659369</v>
      </c>
      <c r="D326" s="105">
        <v>14.212034028701483</v>
      </c>
      <c r="E326" s="105">
        <v>14.861921707451277</v>
      </c>
      <c r="F326" s="105">
        <v>15.180050222024839</v>
      </c>
      <c r="G326" s="105">
        <v>15.070760037799788</v>
      </c>
      <c r="H326" s="105">
        <v>15.223035705098482</v>
      </c>
      <c r="I326" s="105">
        <v>15.540562931945244</v>
      </c>
      <c r="J326" s="105">
        <v>14.71924686325503</v>
      </c>
      <c r="K326" s="105">
        <v>14.654500035341213</v>
      </c>
      <c r="L326" s="105">
        <v>14.370279262814277</v>
      </c>
      <c r="M326" s="105">
        <v>14.862948332613751</v>
      </c>
      <c r="N326" s="105">
        <v>14.230734401311553</v>
      </c>
      <c r="O326" s="105">
        <v>13.826821226495946</v>
      </c>
      <c r="P326" s="105">
        <v>13.05107210446536</v>
      </c>
      <c r="Q326" s="105">
        <v>12.935395814965077</v>
      </c>
      <c r="R326" s="105">
        <v>13.105234651652147</v>
      </c>
      <c r="S326" s="105">
        <v>13.605593317944425</v>
      </c>
      <c r="T326" s="105">
        <v>13.782476759803918</v>
      </c>
      <c r="U326" s="105">
        <v>13.809971260662429</v>
      </c>
      <c r="V326" s="105">
        <v>13.802884805401256</v>
      </c>
      <c r="W326" s="105">
        <v>14.012296039009438</v>
      </c>
      <c r="X326" s="105">
        <v>13.305193239765861</v>
      </c>
      <c r="Y326" s="105">
        <v>12.138516450570128</v>
      </c>
      <c r="DA326" s="132" t="s">
        <v>3006</v>
      </c>
    </row>
    <row r="327" spans="1:105" ht="12" customHeight="1" x14ac:dyDescent="0.25">
      <c r="A327" s="108" t="s">
        <v>53</v>
      </c>
      <c r="B327" s="99">
        <v>4.1859941941373817</v>
      </c>
      <c r="C327" s="99">
        <v>4.1694847170318097</v>
      </c>
      <c r="D327" s="99">
        <v>4.686676808594517</v>
      </c>
      <c r="E327" s="99">
        <v>5.1266219077612059</v>
      </c>
      <c r="F327" s="99">
        <v>5.5231197791083293</v>
      </c>
      <c r="G327" s="99">
        <v>5.5007071383288002</v>
      </c>
      <c r="H327" s="99">
        <v>5.3487003905635433</v>
      </c>
      <c r="I327" s="99">
        <v>5.8166328189155525</v>
      </c>
      <c r="J327" s="99">
        <v>4.9492753814121597</v>
      </c>
      <c r="K327" s="99">
        <v>4.8306189520512479</v>
      </c>
      <c r="L327" s="99">
        <v>4.6978696337329424</v>
      </c>
      <c r="M327" s="99">
        <v>4.8361551048812483</v>
      </c>
      <c r="N327" s="99">
        <v>4.3766244629392554</v>
      </c>
      <c r="O327" s="99">
        <v>4.1100750097598135</v>
      </c>
      <c r="P327" s="99">
        <v>3.5309753168854252</v>
      </c>
      <c r="Q327" s="99">
        <v>3.1858870257074257</v>
      </c>
      <c r="R327" s="99">
        <v>3.2253673635121154</v>
      </c>
      <c r="S327" s="99">
        <v>3.663169062342015</v>
      </c>
      <c r="T327" s="99">
        <v>3.7079172825752269</v>
      </c>
      <c r="U327" s="99">
        <v>3.7661856417214832</v>
      </c>
      <c r="V327" s="99">
        <v>3.6075194552489442</v>
      </c>
      <c r="W327" s="99">
        <v>4.1910533896666493</v>
      </c>
      <c r="X327" s="99">
        <v>3.5366862984895784</v>
      </c>
      <c r="Y327" s="99">
        <v>2.9426739884178708</v>
      </c>
      <c r="DA327" s="63" t="s">
        <v>3007</v>
      </c>
    </row>
    <row r="328" spans="1:105" ht="12" customHeight="1" x14ac:dyDescent="0.25">
      <c r="A328" s="108" t="s">
        <v>52</v>
      </c>
      <c r="B328" s="99">
        <v>9.1460543356010628</v>
      </c>
      <c r="C328" s="99">
        <v>9.2104141046275618</v>
      </c>
      <c r="D328" s="99">
        <v>9.5253572201069652</v>
      </c>
      <c r="E328" s="99">
        <v>9.7352997996900736</v>
      </c>
      <c r="F328" s="99">
        <v>9.6569304429165079</v>
      </c>
      <c r="G328" s="99">
        <v>9.5700528994709906</v>
      </c>
      <c r="H328" s="99">
        <v>9.8743353145349406</v>
      </c>
      <c r="I328" s="99">
        <v>9.723930113029688</v>
      </c>
      <c r="J328" s="99">
        <v>9.7699714818428749</v>
      </c>
      <c r="K328" s="99">
        <v>9.8238810832899617</v>
      </c>
      <c r="L328" s="99">
        <v>9.6724096290813346</v>
      </c>
      <c r="M328" s="99">
        <v>10.026793227732504</v>
      </c>
      <c r="N328" s="99">
        <v>9.8541099383723019</v>
      </c>
      <c r="O328" s="99">
        <v>9.7167462167361318</v>
      </c>
      <c r="P328" s="99">
        <v>9.520096787579936</v>
      </c>
      <c r="Q328" s="99">
        <v>9.7495087892576517</v>
      </c>
      <c r="R328" s="99">
        <v>9.87986728814003</v>
      </c>
      <c r="S328" s="99">
        <v>9.9424242556024129</v>
      </c>
      <c r="T328" s="99">
        <v>10.074559477228686</v>
      </c>
      <c r="U328" s="99">
        <v>10.043785618940944</v>
      </c>
      <c r="V328" s="99">
        <v>10.195365350152306</v>
      </c>
      <c r="W328" s="99">
        <v>9.8212426493427873</v>
      </c>
      <c r="X328" s="99">
        <v>9.7685069412762822</v>
      </c>
      <c r="Y328" s="99">
        <v>9.1958424621522514</v>
      </c>
      <c r="DA328" s="63" t="s">
        <v>3008</v>
      </c>
    </row>
    <row r="329" spans="1:105" ht="12" customHeight="1" x14ac:dyDescent="0.25">
      <c r="A329" s="121" t="s">
        <v>54</v>
      </c>
      <c r="B329" s="123">
        <v>6.8120154662071162</v>
      </c>
      <c r="C329" s="123">
        <v>7.0108047242690477</v>
      </c>
      <c r="D329" s="123">
        <v>7.1164938852896791</v>
      </c>
      <c r="E329" s="123">
        <v>7.1491412203168094</v>
      </c>
      <c r="F329" s="123">
        <v>6.9770604497084809</v>
      </c>
      <c r="G329" s="123">
        <v>7.1213307126795327</v>
      </c>
      <c r="H329" s="123">
        <v>6.9212039236268605</v>
      </c>
      <c r="I329" s="123">
        <v>6.7794110455635774</v>
      </c>
      <c r="J329" s="123">
        <v>6.3260082814465308</v>
      </c>
      <c r="K329" s="123">
        <v>6.126137007902507</v>
      </c>
      <c r="L329" s="123">
        <v>6.0666827127940959</v>
      </c>
      <c r="M329" s="123">
        <v>5.7321532296352835</v>
      </c>
      <c r="N329" s="123">
        <v>5.5274772977618296</v>
      </c>
      <c r="O329" s="123">
        <v>5.4510520163019152</v>
      </c>
      <c r="P329" s="123">
        <v>5.2035864513488299</v>
      </c>
      <c r="Q329" s="123">
        <v>5.2549713456456306</v>
      </c>
      <c r="R329" s="123">
        <v>5.238753477676827</v>
      </c>
      <c r="S329" s="123">
        <v>5.5328148093914979</v>
      </c>
      <c r="T329" s="123">
        <v>5.6660061629501604</v>
      </c>
      <c r="U329" s="123">
        <v>5.6559073710356449</v>
      </c>
      <c r="V329" s="123">
        <v>5.8000471832151836</v>
      </c>
      <c r="W329" s="123">
        <v>5.8177087613383875</v>
      </c>
      <c r="X329" s="123">
        <v>5.6312820689393535</v>
      </c>
      <c r="Y329" s="123">
        <v>5.3179002966535389</v>
      </c>
      <c r="DA329" s="130" t="s">
        <v>3009</v>
      </c>
    </row>
    <row r="330" spans="1:105" ht="12" customHeight="1" x14ac:dyDescent="0.25">
      <c r="A330" s="97" t="s">
        <v>203</v>
      </c>
      <c r="B330" s="99">
        <v>8.7589822345797756</v>
      </c>
      <c r="C330" s="99">
        <v>8.9707170070905207</v>
      </c>
      <c r="D330" s="99">
        <v>9.0832692551061704</v>
      </c>
      <c r="E330" s="99">
        <v>9.1390405529799139</v>
      </c>
      <c r="F330" s="99">
        <v>8.5774839557363975</v>
      </c>
      <c r="G330" s="99">
        <v>8.8043230054440649</v>
      </c>
      <c r="H330" s="99">
        <v>8.2671786851628486</v>
      </c>
      <c r="I330" s="99">
        <v>8.1565927600659602</v>
      </c>
      <c r="J330" s="99">
        <v>8.1759825356416513</v>
      </c>
      <c r="K330" s="99">
        <v>8.2140739920338213</v>
      </c>
      <c r="L330" s="99">
        <v>6.8545392068928592</v>
      </c>
      <c r="M330" s="99">
        <v>6.5508564346187539</v>
      </c>
      <c r="N330" s="99">
        <v>6.3908278259596711</v>
      </c>
      <c r="O330" s="99">
        <v>6.2135748473720698</v>
      </c>
      <c r="P330" s="99">
        <v>6.1373089581345468</v>
      </c>
      <c r="Q330" s="99">
        <v>6.1335837658160441</v>
      </c>
      <c r="R330" s="99">
        <v>6.1079434886595187</v>
      </c>
      <c r="S330" s="99">
        <v>6.1973841485128389</v>
      </c>
      <c r="T330" s="99">
        <v>6.8222911351628346</v>
      </c>
      <c r="U330" s="99">
        <v>6.7202631509282025</v>
      </c>
      <c r="V330" s="99">
        <v>6.8041746874219413</v>
      </c>
      <c r="W330" s="99">
        <v>7.0283906927820059</v>
      </c>
      <c r="X330" s="99">
        <v>6.2550889035316732</v>
      </c>
      <c r="Y330" s="99">
        <v>6.1039929128857047</v>
      </c>
      <c r="DA330" s="63" t="s">
        <v>3010</v>
      </c>
    </row>
    <row r="331" spans="1:105" ht="12" customHeight="1" x14ac:dyDescent="0.25">
      <c r="A331" s="97" t="s">
        <v>50</v>
      </c>
      <c r="B331" s="99">
        <v>6.6470019328643497</v>
      </c>
      <c r="C331" s="99">
        <v>6.6689766054733486</v>
      </c>
      <c r="D331" s="99">
        <v>6.7625355955653976</v>
      </c>
      <c r="E331" s="99">
        <v>7.1678202761120788</v>
      </c>
      <c r="F331" s="99">
        <v>6.7428582261642198</v>
      </c>
      <c r="G331" s="99">
        <v>7.3133847276322417</v>
      </c>
      <c r="H331" s="99">
        <v>6.4249875260375511</v>
      </c>
      <c r="I331" s="99">
        <v>6.6714874309604886</v>
      </c>
      <c r="J331" s="99">
        <v>5.6207879452312133</v>
      </c>
      <c r="K331" s="99">
        <v>5.7822826161377368</v>
      </c>
      <c r="L331" s="99">
        <v>5.5026748278723669</v>
      </c>
      <c r="M331" s="99">
        <v>5.4270696336920388</v>
      </c>
      <c r="N331" s="99">
        <v>4.9993378550369156</v>
      </c>
      <c r="O331" s="99">
        <v>4.944258484241085</v>
      </c>
      <c r="P331" s="99">
        <v>4.8909654047499203</v>
      </c>
      <c r="Q331" s="99">
        <v>4.9386089879992427</v>
      </c>
      <c r="R331" s="99">
        <v>4.8772865555777498</v>
      </c>
      <c r="S331" s="99">
        <v>5.2799275972380917</v>
      </c>
      <c r="T331" s="99">
        <v>5.4058214159514817</v>
      </c>
      <c r="U331" s="99">
        <v>5.5108439289844453</v>
      </c>
      <c r="V331" s="99">
        <v>5.5659679498555681</v>
      </c>
      <c r="W331" s="99">
        <v>5.4009125083106975</v>
      </c>
      <c r="X331" s="99">
        <v>5.1014473444045043</v>
      </c>
      <c r="Y331" s="99">
        <v>4.5843923974031586</v>
      </c>
      <c r="DA331" s="63" t="s">
        <v>3011</v>
      </c>
    </row>
    <row r="332" spans="1:105" ht="12" customHeight="1" x14ac:dyDescent="0.25">
      <c r="A332" s="109" t="s">
        <v>120</v>
      </c>
      <c r="B332" s="110">
        <v>6.3651076266904072</v>
      </c>
      <c r="C332" s="110">
        <v>6.6631344345086205</v>
      </c>
      <c r="D332" s="110">
        <v>6.7953043307206693</v>
      </c>
      <c r="E332" s="110">
        <v>6.6405930846202157</v>
      </c>
      <c r="F332" s="110">
        <v>6.7116456592243576</v>
      </c>
      <c r="G332" s="110">
        <v>6.634673408737533</v>
      </c>
      <c r="H332" s="110">
        <v>6.8643301183496472</v>
      </c>
      <c r="I332" s="110">
        <v>6.5441727226571729</v>
      </c>
      <c r="J332" s="110">
        <v>6.2537299492483429</v>
      </c>
      <c r="K332" s="110">
        <v>5.8522511453320583</v>
      </c>
      <c r="L332" s="110">
        <v>6.1510907026469566</v>
      </c>
      <c r="M332" s="110">
        <v>5.6998630484134178</v>
      </c>
      <c r="N332" s="110">
        <v>5.5711548252117797</v>
      </c>
      <c r="O332" s="110">
        <v>5.5024501616604473</v>
      </c>
      <c r="P332" s="110">
        <v>5.1409048532603192</v>
      </c>
      <c r="Q332" s="110">
        <v>5.2043587916413783</v>
      </c>
      <c r="R332" s="110">
        <v>5.2062487739247105</v>
      </c>
      <c r="S332" s="110">
        <v>5.4978560629398325</v>
      </c>
      <c r="T332" s="110">
        <v>5.5340535671639417</v>
      </c>
      <c r="U332" s="110">
        <v>5.500453433928433</v>
      </c>
      <c r="V332" s="110">
        <v>5.6905202683591263</v>
      </c>
      <c r="W332" s="110">
        <v>5.7387158014008861</v>
      </c>
      <c r="X332" s="110">
        <v>5.704072818128445</v>
      </c>
      <c r="Y332" s="110">
        <v>5.441844752838116</v>
      </c>
      <c r="DA332" s="60" t="s">
        <v>3012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1.9815410956920647</v>
      </c>
      <c r="C334" s="118">
        <f t="shared" si="143"/>
        <v>1.9244674993847877</v>
      </c>
      <c r="D334" s="118">
        <f t="shared" si="143"/>
        <v>1.8638533769965613</v>
      </c>
      <c r="E334" s="118">
        <f t="shared" si="143"/>
        <v>1.8473376082713355</v>
      </c>
      <c r="F334" s="118">
        <f t="shared" si="143"/>
        <v>1.7398970404731462</v>
      </c>
      <c r="G334" s="118">
        <f t="shared" si="143"/>
        <v>1.7449973671708734</v>
      </c>
      <c r="H334" s="118">
        <f t="shared" si="143"/>
        <v>1.4575511104788137</v>
      </c>
      <c r="I334" s="118">
        <f t="shared" si="143"/>
        <v>1.3856035582502062</v>
      </c>
      <c r="J334" s="118">
        <f t="shared" si="143"/>
        <v>1.180973910989124</v>
      </c>
      <c r="K334" s="118">
        <f t="shared" si="143"/>
        <v>1.1727425021966711</v>
      </c>
      <c r="L334" s="118">
        <f t="shared" si="143"/>
        <v>1.1056838769574764</v>
      </c>
      <c r="M334" s="118">
        <f t="shared" si="143"/>
        <v>1.0686590793968795</v>
      </c>
      <c r="N334" s="118">
        <f t="shared" si="143"/>
        <v>0.95959240724185668</v>
      </c>
      <c r="O334" s="118">
        <f t="shared" si="143"/>
        <v>0.92601093819523717</v>
      </c>
      <c r="P334" s="118">
        <f t="shared" si="143"/>
        <v>0.89200713858635483</v>
      </c>
      <c r="Q334" s="118">
        <f t="shared" si="143"/>
        <v>0.87237987077234558</v>
      </c>
      <c r="R334" s="118">
        <f t="shared" ref="R334:V334" si="144">R335+R338+R340+R353</f>
        <v>0.85976458213663942</v>
      </c>
      <c r="S334" s="118">
        <f t="shared" si="144"/>
        <v>0.89127377982682121</v>
      </c>
      <c r="T334" s="118">
        <f t="shared" si="144"/>
        <v>0.88916433448749976</v>
      </c>
      <c r="U334" s="118">
        <f t="shared" si="144"/>
        <v>0.85550606645486171</v>
      </c>
      <c r="V334" s="118">
        <f t="shared" si="144"/>
        <v>0.82978670025263268</v>
      </c>
      <c r="W334" s="118">
        <f t="shared" ref="W334:Y334" si="145">W335+W338+W340+W353</f>
        <v>0.78650298953485975</v>
      </c>
      <c r="X334" s="118">
        <f t="shared" si="145"/>
        <v>0.74719507969867449</v>
      </c>
      <c r="Y334" s="118">
        <f t="shared" si="145"/>
        <v>0.65980189499327702</v>
      </c>
      <c r="DA334" s="129" t="s">
        <v>3158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:Y335" si="148">SUM(W336:W337)</f>
        <v>0</v>
      </c>
      <c r="X335" s="123">
        <f t="shared" si="148"/>
        <v>0</v>
      </c>
      <c r="Y335" s="123">
        <f t="shared" si="148"/>
        <v>0</v>
      </c>
      <c r="DA335" s="130" t="s">
        <v>3159</v>
      </c>
    </row>
    <row r="336" spans="1:105" ht="12" customHeight="1" x14ac:dyDescent="0.25">
      <c r="A336" s="97" t="s">
        <v>200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X336" s="99">
        <v>0</v>
      </c>
      <c r="Y336" s="99">
        <v>0</v>
      </c>
      <c r="DA336" s="63" t="s">
        <v>3160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X337" s="99">
        <v>0</v>
      </c>
      <c r="Y337" s="99">
        <v>0</v>
      </c>
      <c r="DA337" s="63" t="s">
        <v>3161</v>
      </c>
    </row>
    <row r="338" spans="1:105" ht="12" customHeight="1" x14ac:dyDescent="0.25">
      <c r="A338" s="121" t="s">
        <v>92</v>
      </c>
      <c r="B338" s="123">
        <f t="shared" ref="B338:Y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X338" s="123">
        <f t="shared" si="149"/>
        <v>0</v>
      </c>
      <c r="Y338" s="123">
        <f t="shared" si="149"/>
        <v>0</v>
      </c>
      <c r="DA338" s="130" t="s">
        <v>3162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X339" s="99">
        <v>0</v>
      </c>
      <c r="Y339" s="99">
        <v>0</v>
      </c>
      <c r="DA339" s="63" t="s">
        <v>3163</v>
      </c>
    </row>
    <row r="340" spans="1:105" ht="12" customHeight="1" x14ac:dyDescent="0.25">
      <c r="A340" s="121" t="s">
        <v>55</v>
      </c>
      <c r="B340" s="123">
        <v>1.1752999717672232</v>
      </c>
      <c r="C340" s="123">
        <v>1.1337100788899426</v>
      </c>
      <c r="D340" s="123">
        <v>1.067588297964976</v>
      </c>
      <c r="E340" s="123">
        <v>1.0002822992725198</v>
      </c>
      <c r="F340" s="123">
        <v>0.94836903479850787</v>
      </c>
      <c r="G340" s="123">
        <v>0.90581113931383261</v>
      </c>
      <c r="H340" s="123">
        <v>0.76639180106742466</v>
      </c>
      <c r="I340" s="123">
        <v>0.68837279479682556</v>
      </c>
      <c r="J340" s="123">
        <v>0.60298777410131854</v>
      </c>
      <c r="K340" s="123">
        <v>0.57850308383847304</v>
      </c>
      <c r="L340" s="123">
        <v>0.55451334666012619</v>
      </c>
      <c r="M340" s="123">
        <v>0.53515180913707594</v>
      </c>
      <c r="N340" s="123">
        <v>0.47887566633783035</v>
      </c>
      <c r="O340" s="123">
        <v>0.45381993648076135</v>
      </c>
      <c r="P340" s="123">
        <v>0.42203211751326281</v>
      </c>
      <c r="Q340" s="123">
        <v>0.40167175882824629</v>
      </c>
      <c r="R340" s="123">
        <v>0.40045810973454293</v>
      </c>
      <c r="S340" s="123">
        <v>0.40238271302912454</v>
      </c>
      <c r="T340" s="123">
        <v>0.39134131474777428</v>
      </c>
      <c r="U340" s="123">
        <v>0.36149596286281238</v>
      </c>
      <c r="V340" s="123">
        <v>0.34458823796783816</v>
      </c>
      <c r="W340" s="123">
        <v>0.32714179223960155</v>
      </c>
      <c r="X340" s="123">
        <v>0.31346737502996769</v>
      </c>
      <c r="Y340" s="123">
        <v>0.26438060544846764</v>
      </c>
      <c r="DA340" s="130" t="s">
        <v>3164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X341" s="99">
        <v>0</v>
      </c>
      <c r="Y341" s="99">
        <v>0</v>
      </c>
      <c r="DA341" s="63" t="s">
        <v>3165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X342" s="99">
        <v>0</v>
      </c>
      <c r="Y342" s="99">
        <v>0</v>
      </c>
      <c r="DA342" s="63" t="s">
        <v>3166</v>
      </c>
    </row>
    <row r="343" spans="1:105" ht="12" customHeight="1" x14ac:dyDescent="0.25">
      <c r="A343" s="100" t="s">
        <v>200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X343" s="102">
        <v>0</v>
      </c>
      <c r="Y343" s="102">
        <v>0</v>
      </c>
      <c r="DA343" s="131" t="s">
        <v>3167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X344" s="105">
        <v>0</v>
      </c>
      <c r="Y344" s="105">
        <v>0</v>
      </c>
      <c r="DA344" s="132" t="s">
        <v>3168</v>
      </c>
    </row>
    <row r="345" spans="1:105" ht="12" customHeight="1" x14ac:dyDescent="0.25">
      <c r="A345" s="106" t="s">
        <v>124</v>
      </c>
      <c r="B345" s="102">
        <v>3.9015170922730347</v>
      </c>
      <c r="C345" s="102">
        <v>3.9389989023114098</v>
      </c>
      <c r="D345" s="102">
        <v>3.9808458928136514</v>
      </c>
      <c r="E345" s="102">
        <v>3.9652338024737781</v>
      </c>
      <c r="F345" s="102">
        <v>4.0338666159790959</v>
      </c>
      <c r="G345" s="102">
        <v>4.1903709387549215</v>
      </c>
      <c r="H345" s="102">
        <v>3.9656485544518518</v>
      </c>
      <c r="I345" s="102">
        <v>4.0203895115202579</v>
      </c>
      <c r="J345" s="102">
        <v>3.8506178447152317</v>
      </c>
      <c r="K345" s="102">
        <v>3.9239825311997611</v>
      </c>
      <c r="L345" s="102">
        <v>4.0646040629934346</v>
      </c>
      <c r="M345" s="102">
        <v>4.0752268204701485</v>
      </c>
      <c r="N345" s="102">
        <v>3.8446205812130372</v>
      </c>
      <c r="O345" s="102">
        <v>3.7606454725897436</v>
      </c>
      <c r="P345" s="102">
        <v>3.584535983865845</v>
      </c>
      <c r="Q345" s="102">
        <v>3.4536396080859095</v>
      </c>
      <c r="R345" s="102">
        <v>3.513901892466686</v>
      </c>
      <c r="S345" s="102">
        <v>3.5637173763457675</v>
      </c>
      <c r="T345" s="102">
        <v>3.5800923088563104</v>
      </c>
      <c r="U345" s="102">
        <v>3.3926059927678631</v>
      </c>
      <c r="V345" s="102">
        <v>3.29832906552247</v>
      </c>
      <c r="W345" s="102">
        <v>3.1532392798114182</v>
      </c>
      <c r="X345" s="102">
        <v>3.0558834891845117</v>
      </c>
      <c r="Y345" s="102">
        <v>2.6297078232227915</v>
      </c>
      <c r="DA345" s="131" t="s">
        <v>3169</v>
      </c>
    </row>
    <row r="346" spans="1:105" ht="12" customHeight="1" x14ac:dyDescent="0.25">
      <c r="A346" s="107" t="s">
        <v>123</v>
      </c>
      <c r="B346" s="105">
        <v>0.71466197236322648</v>
      </c>
      <c r="C346" s="105">
        <v>0.77813834263351112</v>
      </c>
      <c r="D346" s="105">
        <v>0.74978104807593493</v>
      </c>
      <c r="E346" s="105">
        <v>0.65647692982122607</v>
      </c>
      <c r="F346" s="105">
        <v>0.70238685362416553</v>
      </c>
      <c r="G346" s="105">
        <v>0.7643775377385531</v>
      </c>
      <c r="H346" s="105">
        <v>0.75852578985685448</v>
      </c>
      <c r="I346" s="105">
        <v>0.73943732070411772</v>
      </c>
      <c r="J346" s="105">
        <v>0.72661900769218313</v>
      </c>
      <c r="K346" s="105">
        <v>0.70895696691584853</v>
      </c>
      <c r="L346" s="105">
        <v>0.66551958594365068</v>
      </c>
      <c r="M346" s="105">
        <v>0.55134102202736346</v>
      </c>
      <c r="N346" s="105">
        <v>0.46780974335598191</v>
      </c>
      <c r="O346" s="105">
        <v>0.39416059136316733</v>
      </c>
      <c r="P346" s="105">
        <v>0.41073056888110293</v>
      </c>
      <c r="Q346" s="105">
        <v>0.31978817028092027</v>
      </c>
      <c r="R346" s="105">
        <v>0.37101138819055457</v>
      </c>
      <c r="S346" s="105">
        <v>0.38246450660877912</v>
      </c>
      <c r="T346" s="105">
        <v>0.38706132447683322</v>
      </c>
      <c r="U346" s="105">
        <v>0.39204023045697484</v>
      </c>
      <c r="V346" s="105">
        <v>0.46826188732141605</v>
      </c>
      <c r="W346" s="105">
        <v>0.4853842082386326</v>
      </c>
      <c r="X346" s="105">
        <v>0.49835343667066606</v>
      </c>
      <c r="Y346" s="105">
        <v>0.43144368295857727</v>
      </c>
      <c r="DA346" s="132" t="s">
        <v>3170</v>
      </c>
    </row>
    <row r="347" spans="1:105" ht="12" customHeight="1" x14ac:dyDescent="0.25">
      <c r="A347" s="108" t="s">
        <v>50</v>
      </c>
      <c r="B347" s="99">
        <v>0.71466197236322648</v>
      </c>
      <c r="C347" s="99">
        <v>0.77813834263351112</v>
      </c>
      <c r="D347" s="99">
        <v>0.74978104807593493</v>
      </c>
      <c r="E347" s="99">
        <v>0.65647692982122607</v>
      </c>
      <c r="F347" s="99">
        <v>0.70238685362416553</v>
      </c>
      <c r="G347" s="99">
        <v>0.7643775377385531</v>
      </c>
      <c r="H347" s="99">
        <v>0.75852578985685448</v>
      </c>
      <c r="I347" s="99">
        <v>0.73943732070411772</v>
      </c>
      <c r="J347" s="99">
        <v>0.72661900769218313</v>
      </c>
      <c r="K347" s="99">
        <v>0.70895696691584853</v>
      </c>
      <c r="L347" s="99">
        <v>0.66551958594365068</v>
      </c>
      <c r="M347" s="99">
        <v>0.55134102202736346</v>
      </c>
      <c r="N347" s="99">
        <v>0.46780974335598191</v>
      </c>
      <c r="O347" s="99">
        <v>0.39416059136316733</v>
      </c>
      <c r="P347" s="99">
        <v>0.41073056888110293</v>
      </c>
      <c r="Q347" s="99">
        <v>0.31978817028092027</v>
      </c>
      <c r="R347" s="99">
        <v>0.37101138819055457</v>
      </c>
      <c r="S347" s="99">
        <v>0.38246450660877912</v>
      </c>
      <c r="T347" s="99">
        <v>0.38706132447683322</v>
      </c>
      <c r="U347" s="99">
        <v>0.39204023045697484</v>
      </c>
      <c r="V347" s="99">
        <v>0.46826188732141605</v>
      </c>
      <c r="W347" s="99">
        <v>0.4853842082386326</v>
      </c>
      <c r="X347" s="99">
        <v>0.49835343667066606</v>
      </c>
      <c r="Y347" s="99">
        <v>0.43144368295857727</v>
      </c>
      <c r="DA347" s="63" t="s">
        <v>3171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X348" s="99">
        <v>0</v>
      </c>
      <c r="Y348" s="99">
        <v>0</v>
      </c>
      <c r="DA348" s="63" t="s">
        <v>3172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X349" s="102">
        <v>0</v>
      </c>
      <c r="Y349" s="102">
        <v>0</v>
      </c>
      <c r="DA349" s="131" t="s">
        <v>3173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X350" s="105">
        <v>0</v>
      </c>
      <c r="Y350" s="105">
        <v>0</v>
      </c>
      <c r="DA350" s="132" t="s">
        <v>3174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X351" s="99">
        <v>0</v>
      </c>
      <c r="Y351" s="99">
        <v>0</v>
      </c>
      <c r="DA351" s="63" t="s">
        <v>3175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X352" s="99">
        <v>0</v>
      </c>
      <c r="Y352" s="99">
        <v>0</v>
      </c>
      <c r="DA352" s="63" t="s">
        <v>3176</v>
      </c>
    </row>
    <row r="353" spans="1:105" ht="12" customHeight="1" x14ac:dyDescent="0.25">
      <c r="A353" s="121" t="s">
        <v>54</v>
      </c>
      <c r="B353" s="123">
        <v>0.80624112392484149</v>
      </c>
      <c r="C353" s="123">
        <v>0.79075742049484521</v>
      </c>
      <c r="D353" s="123">
        <v>0.79626507903158517</v>
      </c>
      <c r="E353" s="123">
        <v>0.84705530899881587</v>
      </c>
      <c r="F353" s="123">
        <v>0.79152800567463832</v>
      </c>
      <c r="G353" s="123">
        <v>0.83918622785704067</v>
      </c>
      <c r="H353" s="123">
        <v>0.69115930941138914</v>
      </c>
      <c r="I353" s="123">
        <v>0.69723076345338064</v>
      </c>
      <c r="J353" s="123">
        <v>0.57798613688780553</v>
      </c>
      <c r="K353" s="123">
        <v>0.59423941835819805</v>
      </c>
      <c r="L353" s="123">
        <v>0.55117053029735019</v>
      </c>
      <c r="M353" s="123">
        <v>0.53350727025980371</v>
      </c>
      <c r="N353" s="123">
        <v>0.48071674090402633</v>
      </c>
      <c r="O353" s="123">
        <v>0.47219100171447581</v>
      </c>
      <c r="P353" s="123">
        <v>0.46997502107309203</v>
      </c>
      <c r="Q353" s="123">
        <v>0.47070811194409934</v>
      </c>
      <c r="R353" s="123">
        <v>0.45930647240209649</v>
      </c>
      <c r="S353" s="123">
        <v>0.48889106679769667</v>
      </c>
      <c r="T353" s="123">
        <v>0.49782301973972548</v>
      </c>
      <c r="U353" s="123">
        <v>0.49401010359204933</v>
      </c>
      <c r="V353" s="123">
        <v>0.48519846228479446</v>
      </c>
      <c r="W353" s="123">
        <v>0.45936119729525821</v>
      </c>
      <c r="X353" s="123">
        <v>0.4337277046687068</v>
      </c>
      <c r="Y353" s="123">
        <v>0.39542128954480937</v>
      </c>
      <c r="DA353" s="130" t="s">
        <v>3177</v>
      </c>
    </row>
    <row r="354" spans="1:105" ht="12" customHeight="1" x14ac:dyDescent="0.25">
      <c r="A354" s="97" t="s">
        <v>203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X354" s="99">
        <v>0</v>
      </c>
      <c r="Y354" s="99">
        <v>0</v>
      </c>
      <c r="DA354" s="63" t="s">
        <v>3178</v>
      </c>
    </row>
    <row r="355" spans="1:105" ht="12" customHeight="1" x14ac:dyDescent="0.25">
      <c r="A355" s="97" t="s">
        <v>50</v>
      </c>
      <c r="B355" s="99">
        <v>2.6041260611832842</v>
      </c>
      <c r="C355" s="99">
        <v>2.6085934899998873</v>
      </c>
      <c r="D355" s="99">
        <v>2.6337704731537817</v>
      </c>
      <c r="E355" s="99">
        <v>2.7911486860678396</v>
      </c>
      <c r="F355" s="99">
        <v>2.6139113407879759</v>
      </c>
      <c r="G355" s="99">
        <v>2.8340403394741984</v>
      </c>
      <c r="H355" s="99">
        <v>2.4725811868888647</v>
      </c>
      <c r="I355" s="99">
        <v>2.5655612591199288</v>
      </c>
      <c r="J355" s="99">
        <v>2.1489796023441472</v>
      </c>
      <c r="K355" s="99">
        <v>2.2131978727411261</v>
      </c>
      <c r="L355" s="99">
        <v>2.1005877857797182</v>
      </c>
      <c r="M355" s="99">
        <v>2.0687955549865991</v>
      </c>
      <c r="N355" s="99">
        <v>1.9034376575519116</v>
      </c>
      <c r="O355" s="99">
        <v>1.8810395189470586</v>
      </c>
      <c r="P355" s="99">
        <v>1.8578112710808683</v>
      </c>
      <c r="Q355" s="99">
        <v>1.8775672134326424</v>
      </c>
      <c r="R355" s="99">
        <v>1.8536244020615054</v>
      </c>
      <c r="S355" s="99">
        <v>2.0035239312612294</v>
      </c>
      <c r="T355" s="99">
        <v>2.0460372910412152</v>
      </c>
      <c r="U355" s="99">
        <v>2.0786518456531016</v>
      </c>
      <c r="V355" s="99">
        <v>2.0900677576332707</v>
      </c>
      <c r="W355" s="99">
        <v>2.0219660199676035</v>
      </c>
      <c r="X355" s="99">
        <v>1.9046043630257605</v>
      </c>
      <c r="Y355" s="99">
        <v>1.7061793225846693</v>
      </c>
      <c r="DA355" s="63" t="s">
        <v>3179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X356" s="110">
        <v>0</v>
      </c>
      <c r="Y356" s="110">
        <v>0</v>
      </c>
      <c r="DA356" s="60" t="s">
        <v>3180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824.63400132027834</v>
      </c>
      <c r="D360" s="117">
        <f t="shared" si="150"/>
        <v>1195.0664884177822</v>
      </c>
      <c r="E360" s="117">
        <f t="shared" si="150"/>
        <v>1344.8071796706299</v>
      </c>
      <c r="F360" s="117">
        <f t="shared" si="150"/>
        <v>1256.401081521348</v>
      </c>
      <c r="G360" s="117">
        <f t="shared" si="150"/>
        <v>1707.1578452011793</v>
      </c>
      <c r="H360" s="117">
        <f t="shared" si="150"/>
        <v>1852.8062813728445</v>
      </c>
      <c r="I360" s="117">
        <f t="shared" si="150"/>
        <v>1996.0088376874407</v>
      </c>
      <c r="J360" s="117">
        <f t="shared" si="150"/>
        <v>1540.4308063198546</v>
      </c>
      <c r="K360" s="117">
        <f t="shared" si="150"/>
        <v>1321.2828656147883</v>
      </c>
      <c r="L360" s="117">
        <f t="shared" si="150"/>
        <v>1449.0214949379604</v>
      </c>
      <c r="M360" s="117">
        <f t="shared" si="150"/>
        <v>1232.857932839858</v>
      </c>
      <c r="N360" s="117">
        <f t="shared" si="150"/>
        <v>1308.0407133402869</v>
      </c>
      <c r="O360" s="117">
        <f t="shared" si="150"/>
        <v>1151.8742262708627</v>
      </c>
      <c r="P360" s="117">
        <f t="shared" si="150"/>
        <v>1186.2849840296794</v>
      </c>
      <c r="Q360" s="117">
        <f t="shared" si="150"/>
        <v>824.38115924635656</v>
      </c>
      <c r="R360" s="117">
        <f t="shared" ref="R360:V360" si="151">R361+R364+R366+R379</f>
        <v>792.41082185461471</v>
      </c>
      <c r="S360" s="117">
        <f t="shared" si="151"/>
        <v>884.28669579530413</v>
      </c>
      <c r="T360" s="117">
        <f t="shared" si="151"/>
        <v>1177.5682695476391</v>
      </c>
      <c r="U360" s="117">
        <f t="shared" si="151"/>
        <v>976.70838276697827</v>
      </c>
      <c r="V360" s="117">
        <f t="shared" si="151"/>
        <v>871.41146014762194</v>
      </c>
      <c r="W360" s="117">
        <f t="shared" ref="W360:Y360" si="152">W361+W364+W366+W379</f>
        <v>954.58934424723361</v>
      </c>
      <c r="X360" s="117">
        <f t="shared" si="152"/>
        <v>893.74117909330073</v>
      </c>
      <c r="Y360" s="117">
        <f t="shared" si="152"/>
        <v>860.72495922980795</v>
      </c>
      <c r="DA360" s="129" t="s">
        <v>3326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671.69556315090335</v>
      </c>
      <c r="D361" s="122">
        <f t="shared" si="153"/>
        <v>973.4844908666455</v>
      </c>
      <c r="E361" s="122">
        <f t="shared" si="153"/>
        <v>1107.8391738394855</v>
      </c>
      <c r="F361" s="122">
        <f t="shared" si="153"/>
        <v>1026.0949388961064</v>
      </c>
      <c r="G361" s="122">
        <f t="shared" si="153"/>
        <v>1374.4762353567191</v>
      </c>
      <c r="H361" s="122">
        <f t="shared" si="153"/>
        <v>1467.5659088706288</v>
      </c>
      <c r="I361" s="122">
        <f t="shared" si="153"/>
        <v>1591.4829418327192</v>
      </c>
      <c r="J361" s="122">
        <f t="shared" si="153"/>
        <v>1243.2237668219987</v>
      </c>
      <c r="K361" s="122">
        <f t="shared" si="153"/>
        <v>1074.390198080411</v>
      </c>
      <c r="L361" s="122">
        <f t="shared" si="153"/>
        <v>1194.4466584960901</v>
      </c>
      <c r="M361" s="122">
        <f t="shared" si="153"/>
        <v>977.31473049510748</v>
      </c>
      <c r="N361" s="122">
        <f t="shared" si="153"/>
        <v>1044.2439580970367</v>
      </c>
      <c r="O361" s="122">
        <f t="shared" si="153"/>
        <v>931.06433047607413</v>
      </c>
      <c r="P361" s="122">
        <f t="shared" si="153"/>
        <v>941.59990050450642</v>
      </c>
      <c r="Q361" s="122">
        <f t="shared" si="153"/>
        <v>647.47618936705692</v>
      </c>
      <c r="R361" s="122">
        <f t="shared" ref="R361:V361" si="154">SUM(R362:R363)</f>
        <v>622.91772232950871</v>
      </c>
      <c r="S361" s="122">
        <f t="shared" si="154"/>
        <v>674.08204044584045</v>
      </c>
      <c r="T361" s="122">
        <f t="shared" si="154"/>
        <v>903.8189822081556</v>
      </c>
      <c r="U361" s="122">
        <f t="shared" si="154"/>
        <v>737.22275009211205</v>
      </c>
      <c r="V361" s="122">
        <f t="shared" si="154"/>
        <v>645.63933202699468</v>
      </c>
      <c r="W361" s="122">
        <f t="shared" ref="W361:Y361" si="155">SUM(W362:W363)</f>
        <v>696.34757025275746</v>
      </c>
      <c r="X361" s="122">
        <f t="shared" si="155"/>
        <v>628.97971055999994</v>
      </c>
      <c r="Y361" s="122">
        <f t="shared" si="155"/>
        <v>589.34565403367151</v>
      </c>
      <c r="DA361" s="130" t="s">
        <v>3327</v>
      </c>
    </row>
    <row r="362" spans="1:105" ht="12" customHeight="1" x14ac:dyDescent="0.25">
      <c r="A362" s="97" t="s">
        <v>200</v>
      </c>
      <c r="B362" s="98"/>
      <c r="C362" s="98">
        <v>668.08757994232633</v>
      </c>
      <c r="D362" s="98">
        <v>968.41948391550295</v>
      </c>
      <c r="E362" s="98">
        <v>1102.3601038463978</v>
      </c>
      <c r="F362" s="98">
        <v>1021.1931194934822</v>
      </c>
      <c r="G362" s="98">
        <v>1367.7247754970501</v>
      </c>
      <c r="H362" s="98">
        <v>1459.9894884121886</v>
      </c>
      <c r="I362" s="98">
        <v>1583.3340027255933</v>
      </c>
      <c r="J362" s="98">
        <v>1237.034080673677</v>
      </c>
      <c r="K362" s="98">
        <v>1069.1117334939163</v>
      </c>
      <c r="L362" s="98">
        <v>1188.1847453274295</v>
      </c>
      <c r="M362" s="98">
        <v>972.33980309755384</v>
      </c>
      <c r="N362" s="98">
        <v>1038.9160637320547</v>
      </c>
      <c r="O362" s="98">
        <v>926.28690836462636</v>
      </c>
      <c r="P362" s="98">
        <v>936.8923607792774</v>
      </c>
      <c r="Q362" s="98">
        <v>644.28322810717282</v>
      </c>
      <c r="R362" s="98">
        <v>619.79775417394865</v>
      </c>
      <c r="S362" s="98">
        <v>670.5933405927899</v>
      </c>
      <c r="T362" s="98">
        <v>899.18404821205525</v>
      </c>
      <c r="U362" s="98">
        <v>733.32070970576808</v>
      </c>
      <c r="V362" s="98">
        <v>642.26400780355573</v>
      </c>
      <c r="W362" s="98">
        <v>692.49939398404717</v>
      </c>
      <c r="X362" s="98">
        <v>625.39853211031959</v>
      </c>
      <c r="Y362" s="98">
        <v>586.13727327126708</v>
      </c>
      <c r="DA362" s="63" t="s">
        <v>3328</v>
      </c>
    </row>
    <row r="363" spans="1:105" ht="12" customHeight="1" x14ac:dyDescent="0.25">
      <c r="A363" s="97" t="s">
        <v>53</v>
      </c>
      <c r="B363" s="98"/>
      <c r="C363" s="98">
        <v>3.6079832085770218</v>
      </c>
      <c r="D363" s="98">
        <v>5.0650069511425109</v>
      </c>
      <c r="E363" s="98">
        <v>5.4790699930876361</v>
      </c>
      <c r="F363" s="98">
        <v>4.9018194026242563</v>
      </c>
      <c r="G363" s="98">
        <v>6.7514598596691178</v>
      </c>
      <c r="H363" s="98">
        <v>7.5764204584402783</v>
      </c>
      <c r="I363" s="98">
        <v>8.1489391071258694</v>
      </c>
      <c r="J363" s="98">
        <v>6.1896861483217505</v>
      </c>
      <c r="K363" s="98">
        <v>5.2784645864947084</v>
      </c>
      <c r="L363" s="98">
        <v>6.2619131686606107</v>
      </c>
      <c r="M363" s="98">
        <v>4.9749273975536008</v>
      </c>
      <c r="N363" s="98">
        <v>5.3278943649819883</v>
      </c>
      <c r="O363" s="98">
        <v>4.7774221114477475</v>
      </c>
      <c r="P363" s="98">
        <v>4.7075397252290685</v>
      </c>
      <c r="Q363" s="98">
        <v>3.1929612598840924</v>
      </c>
      <c r="R363" s="98">
        <v>3.1199681555600614</v>
      </c>
      <c r="S363" s="98">
        <v>3.4886998530505133</v>
      </c>
      <c r="T363" s="98">
        <v>4.6349339961003926</v>
      </c>
      <c r="U363" s="98">
        <v>3.9020403863440043</v>
      </c>
      <c r="V363" s="98">
        <v>3.3753242234389527</v>
      </c>
      <c r="W363" s="98">
        <v>3.8481762687103402</v>
      </c>
      <c r="X363" s="98">
        <v>3.581178449680301</v>
      </c>
      <c r="Y363" s="98">
        <v>3.2083807624044414</v>
      </c>
      <c r="DA363" s="63" t="s">
        <v>3329</v>
      </c>
    </row>
    <row r="364" spans="1:105" ht="12" customHeight="1" x14ac:dyDescent="0.25">
      <c r="A364" s="121" t="s">
        <v>92</v>
      </c>
      <c r="B364" s="122"/>
      <c r="C364" s="122">
        <f t="shared" ref="C364:Y364" si="156">C365</f>
        <v>2.1750332108327992</v>
      </c>
      <c r="D364" s="122">
        <f t="shared" si="156"/>
        <v>4.5890221636275417</v>
      </c>
      <c r="E364" s="122">
        <f t="shared" si="156"/>
        <v>11.249664782316229</v>
      </c>
      <c r="F364" s="122">
        <f t="shared" si="156"/>
        <v>3.7634617235128092</v>
      </c>
      <c r="G364" s="122">
        <f t="shared" si="156"/>
        <v>7.2788808373114398</v>
      </c>
      <c r="H364" s="122">
        <f t="shared" si="156"/>
        <v>10.479466481019781</v>
      </c>
      <c r="I364" s="122">
        <f t="shared" si="156"/>
        <v>12.200804934151169</v>
      </c>
      <c r="J364" s="122">
        <f t="shared" si="156"/>
        <v>6.0709257159520975</v>
      </c>
      <c r="K364" s="122">
        <f t="shared" si="156"/>
        <v>5.3868278196298274</v>
      </c>
      <c r="L364" s="122">
        <f t="shared" si="156"/>
        <v>5.0213864571501334</v>
      </c>
      <c r="M364" s="122">
        <f t="shared" si="156"/>
        <v>4.7594565618579852</v>
      </c>
      <c r="N364" s="122">
        <f t="shared" si="156"/>
        <v>8.5911938223813635</v>
      </c>
      <c r="O364" s="122">
        <f t="shared" si="156"/>
        <v>3.1401915364302622</v>
      </c>
      <c r="P364" s="122">
        <f t="shared" si="156"/>
        <v>2.3562379539636469</v>
      </c>
      <c r="Q364" s="122">
        <f t="shared" si="156"/>
        <v>2.7871364094820499</v>
      </c>
      <c r="R364" s="122">
        <f t="shared" si="156"/>
        <v>3.429808350571566</v>
      </c>
      <c r="S364" s="122">
        <f t="shared" si="156"/>
        <v>4.4853996952089794</v>
      </c>
      <c r="T364" s="122">
        <f t="shared" si="156"/>
        <v>5.3303633447263659</v>
      </c>
      <c r="U364" s="122">
        <f t="shared" si="156"/>
        <v>4.4720515710105069</v>
      </c>
      <c r="V364" s="122">
        <f t="shared" si="156"/>
        <v>3.3068762190973353</v>
      </c>
      <c r="W364" s="122">
        <f t="shared" si="156"/>
        <v>4.3287073160761897</v>
      </c>
      <c r="X364" s="122">
        <f t="shared" si="156"/>
        <v>5.3650494577863128</v>
      </c>
      <c r="Y364" s="122">
        <f t="shared" si="156"/>
        <v>7.054136423917404</v>
      </c>
      <c r="DA364" s="130" t="s">
        <v>3330</v>
      </c>
    </row>
    <row r="365" spans="1:105" ht="12" customHeight="1" x14ac:dyDescent="0.25">
      <c r="A365" s="97" t="s">
        <v>53</v>
      </c>
      <c r="B365" s="98"/>
      <c r="C365" s="98">
        <v>2.1750332108327992</v>
      </c>
      <c r="D365" s="98">
        <v>4.5890221636275417</v>
      </c>
      <c r="E365" s="98">
        <v>11.249664782316229</v>
      </c>
      <c r="F365" s="98">
        <v>3.7634617235128092</v>
      </c>
      <c r="G365" s="98">
        <v>7.2788808373114398</v>
      </c>
      <c r="H365" s="98">
        <v>10.479466481019781</v>
      </c>
      <c r="I365" s="98">
        <v>12.200804934151169</v>
      </c>
      <c r="J365" s="98">
        <v>6.0709257159520975</v>
      </c>
      <c r="K365" s="98">
        <v>5.3868278196298274</v>
      </c>
      <c r="L365" s="98">
        <v>5.0213864571501334</v>
      </c>
      <c r="M365" s="98">
        <v>4.7594565618579852</v>
      </c>
      <c r="N365" s="98">
        <v>8.5911938223813635</v>
      </c>
      <c r="O365" s="98">
        <v>3.1401915364302622</v>
      </c>
      <c r="P365" s="98">
        <v>2.3562379539636469</v>
      </c>
      <c r="Q365" s="98">
        <v>2.7871364094820499</v>
      </c>
      <c r="R365" s="98">
        <v>3.429808350571566</v>
      </c>
      <c r="S365" s="98">
        <v>4.4853996952089794</v>
      </c>
      <c r="T365" s="98">
        <v>5.3303633447263659</v>
      </c>
      <c r="U365" s="98">
        <v>4.4720515710105069</v>
      </c>
      <c r="V365" s="98">
        <v>3.3068762190973353</v>
      </c>
      <c r="W365" s="98">
        <v>4.3287073160761897</v>
      </c>
      <c r="X365" s="98">
        <v>5.3650494577863128</v>
      </c>
      <c r="Y365" s="98">
        <v>7.054136423917404</v>
      </c>
      <c r="DA365" s="63" t="s">
        <v>3331</v>
      </c>
    </row>
    <row r="366" spans="1:105" ht="12" customHeight="1" x14ac:dyDescent="0.25">
      <c r="A366" s="121" t="s">
        <v>55</v>
      </c>
      <c r="B366" s="122"/>
      <c r="C366" s="122">
        <v>95.434161780918387</v>
      </c>
      <c r="D366" s="122">
        <v>143.85363313465962</v>
      </c>
      <c r="E366" s="122">
        <v>148.70485277590532</v>
      </c>
      <c r="F366" s="122">
        <v>150.27959618141483</v>
      </c>
      <c r="G366" s="122">
        <v>214.63066312185455</v>
      </c>
      <c r="H366" s="122">
        <v>247.85242715697333</v>
      </c>
      <c r="I366" s="122">
        <v>261.75343780831423</v>
      </c>
      <c r="J366" s="122">
        <v>193.83028209956117</v>
      </c>
      <c r="K366" s="122">
        <v>161.75587659403547</v>
      </c>
      <c r="L366" s="122">
        <v>167.55260944643675</v>
      </c>
      <c r="M366" s="122">
        <v>165.65785238306216</v>
      </c>
      <c r="N366" s="122">
        <v>168.70414694008923</v>
      </c>
      <c r="O366" s="122">
        <v>145.85577618811308</v>
      </c>
      <c r="P366" s="122">
        <v>164.0642398642706</v>
      </c>
      <c r="Q366" s="122">
        <v>115.96309681432294</v>
      </c>
      <c r="R366" s="122">
        <v>111.21641293787906</v>
      </c>
      <c r="S366" s="122">
        <v>136.55599281672193</v>
      </c>
      <c r="T366" s="122">
        <v>181.00452682433595</v>
      </c>
      <c r="U366" s="122">
        <v>157.60251668986632</v>
      </c>
      <c r="V366" s="122">
        <v>150.00091727411444</v>
      </c>
      <c r="W366" s="122">
        <v>172.15231061748506</v>
      </c>
      <c r="X366" s="122">
        <v>170.20768533836781</v>
      </c>
      <c r="Y366" s="122">
        <v>168.88954645318063</v>
      </c>
      <c r="DA366" s="130" t="s">
        <v>3332</v>
      </c>
    </row>
    <row r="367" spans="1:105" ht="12" customHeight="1" x14ac:dyDescent="0.25">
      <c r="A367" s="97" t="s">
        <v>132</v>
      </c>
      <c r="B367" s="98"/>
      <c r="C367" s="98">
        <v>11.544102149699087</v>
      </c>
      <c r="D367" s="98">
        <v>23.212201066378029</v>
      </c>
      <c r="E367" s="98">
        <v>28.512998976494085</v>
      </c>
      <c r="F367" s="98">
        <v>33.188515727882816</v>
      </c>
      <c r="G367" s="98">
        <v>35.431503482101597</v>
      </c>
      <c r="H367" s="98">
        <v>41.283942617756693</v>
      </c>
      <c r="I367" s="98">
        <v>59.823101452325837</v>
      </c>
      <c r="J367" s="98">
        <v>55.438305095231158</v>
      </c>
      <c r="K367" s="98">
        <v>36.304635366279463</v>
      </c>
      <c r="L367" s="98">
        <v>32.618263447338869</v>
      </c>
      <c r="M367" s="98">
        <v>34.002398092857526</v>
      </c>
      <c r="N367" s="98">
        <v>35.557654450120175</v>
      </c>
      <c r="O367" s="98">
        <v>35.790775192858476</v>
      </c>
      <c r="P367" s="98">
        <v>20.773204256462339</v>
      </c>
      <c r="Q367" s="98">
        <v>15.812339181013149</v>
      </c>
      <c r="R367" s="98">
        <v>30.12239491356123</v>
      </c>
      <c r="S367" s="98">
        <v>38.34072016845311</v>
      </c>
      <c r="T367" s="98">
        <v>73.471942586498926</v>
      </c>
      <c r="U367" s="98">
        <v>49.288175469882539</v>
      </c>
      <c r="V367" s="98">
        <v>53.820823678087784</v>
      </c>
      <c r="W367" s="98">
        <v>52.313402123601563</v>
      </c>
      <c r="X367" s="98">
        <v>60.912903370456327</v>
      </c>
      <c r="Y367" s="98">
        <v>57.371928795405829</v>
      </c>
      <c r="DA367" s="63" t="s">
        <v>3333</v>
      </c>
    </row>
    <row r="368" spans="1:105" ht="12" customHeight="1" x14ac:dyDescent="0.25">
      <c r="A368" s="97" t="s">
        <v>131</v>
      </c>
      <c r="B368" s="98"/>
      <c r="C368" s="98">
        <v>1.0482731188685692E-2</v>
      </c>
      <c r="D368" s="98">
        <v>1.4948582845796988E-2</v>
      </c>
      <c r="E368" s="98">
        <v>4.5301001607294E-2</v>
      </c>
      <c r="F368" s="98">
        <v>2.4196613014663502E-2</v>
      </c>
      <c r="G368" s="98">
        <v>6.1588398340091895E-2</v>
      </c>
      <c r="H368" s="98">
        <v>0.12442537893982815</v>
      </c>
      <c r="I368" s="98">
        <v>0.20294841675597813</v>
      </c>
      <c r="J368" s="98">
        <v>0.23634214968454872</v>
      </c>
      <c r="K368" s="98">
        <v>0.17997803025357725</v>
      </c>
      <c r="L368" s="98">
        <v>0.14115577950278027</v>
      </c>
      <c r="M368" s="98">
        <v>0.19871660588213561</v>
      </c>
      <c r="N368" s="98">
        <v>0.15661037921055371</v>
      </c>
      <c r="O368" s="98">
        <v>0.26094362959352752</v>
      </c>
      <c r="P368" s="98">
        <v>0.17398813444085975</v>
      </c>
      <c r="Q368" s="98">
        <v>0.12833385344969356</v>
      </c>
      <c r="R368" s="98">
        <v>7.8620738652235886E-2</v>
      </c>
      <c r="S368" s="98">
        <v>8.564599741312473E-2</v>
      </c>
      <c r="T368" s="98">
        <v>1.5038410070223429</v>
      </c>
      <c r="U368" s="98">
        <v>0.1472608170075351</v>
      </c>
      <c r="V368" s="98">
        <v>0.35480933533853276</v>
      </c>
      <c r="W368" s="98">
        <v>0.56542726948618005</v>
      </c>
      <c r="X368" s="98">
        <v>1.322445689937745</v>
      </c>
      <c r="Y368" s="98">
        <v>0.91839952473111008</v>
      </c>
      <c r="DA368" s="63" t="s">
        <v>3334</v>
      </c>
    </row>
    <row r="369" spans="1:105" ht="12" customHeight="1" x14ac:dyDescent="0.25">
      <c r="A369" s="100" t="s">
        <v>200</v>
      </c>
      <c r="B369" s="101"/>
      <c r="C369" s="101">
        <v>5.0145666105424203E-3</v>
      </c>
      <c r="D369" s="101">
        <v>7.7399933734118654E-3</v>
      </c>
      <c r="E369" s="101">
        <v>2.2787177783258051E-2</v>
      </c>
      <c r="F369" s="101">
        <v>1.2482875220013036E-2</v>
      </c>
      <c r="G369" s="101">
        <v>3.08789253116417E-2</v>
      </c>
      <c r="H369" s="101">
        <v>5.9538572136763779E-2</v>
      </c>
      <c r="I369" s="101">
        <v>0.10826205433837152</v>
      </c>
      <c r="J369" s="101">
        <v>0.1095410532953713</v>
      </c>
      <c r="K369" s="101">
        <v>8.4892117056032695E-2</v>
      </c>
      <c r="L369" s="101">
        <v>6.1125202374599168E-2</v>
      </c>
      <c r="M369" s="101">
        <v>7.9608624613569795E-2</v>
      </c>
      <c r="N369" s="101">
        <v>5.2919225750120993E-2</v>
      </c>
      <c r="O369" s="101">
        <v>0.12197158110790311</v>
      </c>
      <c r="P369" s="101">
        <v>7.2956006014412086E-2</v>
      </c>
      <c r="Q369" s="101">
        <v>5.8132587658191903E-2</v>
      </c>
      <c r="R369" s="101">
        <v>3.9345115393514998E-2</v>
      </c>
      <c r="S369" s="101">
        <v>2.3748087713901588E-2</v>
      </c>
      <c r="T369" s="101">
        <v>0.81592977579913739</v>
      </c>
      <c r="U369" s="101">
        <v>5.8922852912259502E-2</v>
      </c>
      <c r="V369" s="101">
        <v>0.14343721209603921</v>
      </c>
      <c r="W369" s="101">
        <v>0.23833877375368184</v>
      </c>
      <c r="X369" s="101">
        <v>0.45146446259747486</v>
      </c>
      <c r="Y369" s="101">
        <v>0.30671504154008072</v>
      </c>
      <c r="DA369" s="131" t="s">
        <v>3335</v>
      </c>
    </row>
    <row r="370" spans="1:105" ht="12" customHeight="1" x14ac:dyDescent="0.25">
      <c r="A370" s="103" t="s">
        <v>52</v>
      </c>
      <c r="B370" s="104"/>
      <c r="C370" s="104">
        <v>5.4681645781432722E-3</v>
      </c>
      <c r="D370" s="104">
        <v>7.2085894723851202E-3</v>
      </c>
      <c r="E370" s="104">
        <v>2.2513823824035946E-2</v>
      </c>
      <c r="F370" s="104">
        <v>1.1713737794650462E-2</v>
      </c>
      <c r="G370" s="104">
        <v>3.0709473028450195E-2</v>
      </c>
      <c r="H370" s="104">
        <v>6.4886806803064384E-2</v>
      </c>
      <c r="I370" s="104">
        <v>9.4686362417606681E-2</v>
      </c>
      <c r="J370" s="104">
        <v>0.12680109638917744</v>
      </c>
      <c r="K370" s="104">
        <v>9.5085913197544517E-2</v>
      </c>
      <c r="L370" s="104">
        <v>8.0030577128181138E-2</v>
      </c>
      <c r="M370" s="104">
        <v>0.1191079812685658</v>
      </c>
      <c r="N370" s="104">
        <v>0.10369115346043269</v>
      </c>
      <c r="O370" s="104">
        <v>0.13897204848562436</v>
      </c>
      <c r="P370" s="104">
        <v>0.10103212842644763</v>
      </c>
      <c r="Q370" s="104">
        <v>7.0201265791501641E-2</v>
      </c>
      <c r="R370" s="104">
        <v>3.9275623258720881E-2</v>
      </c>
      <c r="S370" s="104">
        <v>6.1897909699223153E-2</v>
      </c>
      <c r="T370" s="104">
        <v>0.68791123122320552</v>
      </c>
      <c r="U370" s="104">
        <v>8.8337964095275612E-2</v>
      </c>
      <c r="V370" s="104">
        <v>0.21137212324249355</v>
      </c>
      <c r="W370" s="104">
        <v>0.32708849573249832</v>
      </c>
      <c r="X370" s="104">
        <v>0.87098122734027017</v>
      </c>
      <c r="Y370" s="104">
        <v>0.61168448319102942</v>
      </c>
      <c r="DA370" s="132" t="s">
        <v>3336</v>
      </c>
    </row>
    <row r="371" spans="1:105" ht="12" customHeight="1" x14ac:dyDescent="0.25">
      <c r="A371" s="106" t="s">
        <v>124</v>
      </c>
      <c r="B371" s="101"/>
      <c r="C371" s="101">
        <v>25.743645000438491</v>
      </c>
      <c r="D371" s="101">
        <v>27.945565307129435</v>
      </c>
      <c r="E371" s="101">
        <v>31.630372679147158</v>
      </c>
      <c r="F371" s="101">
        <v>31.979911205403102</v>
      </c>
      <c r="G371" s="101">
        <v>49.81342547071872</v>
      </c>
      <c r="H371" s="101">
        <v>41.527918616304831</v>
      </c>
      <c r="I371" s="101">
        <v>29.096170993078825</v>
      </c>
      <c r="J371" s="101">
        <v>24.192390133774271</v>
      </c>
      <c r="K371" s="101">
        <v>24.013337042164174</v>
      </c>
      <c r="L371" s="101">
        <v>22.693208461365998</v>
      </c>
      <c r="M371" s="101">
        <v>29.719177007215656</v>
      </c>
      <c r="N371" s="101">
        <v>23.845904519211977</v>
      </c>
      <c r="O371" s="101">
        <v>20.263845803032908</v>
      </c>
      <c r="P371" s="101">
        <v>16.707090896856307</v>
      </c>
      <c r="Q371" s="101">
        <v>11.488615666721895</v>
      </c>
      <c r="R371" s="101">
        <v>12.849713663413445</v>
      </c>
      <c r="S371" s="101">
        <v>15.697013790924164</v>
      </c>
      <c r="T371" s="101">
        <v>16.51302068202865</v>
      </c>
      <c r="U371" s="101">
        <v>15.9920783013849</v>
      </c>
      <c r="V371" s="101">
        <v>14.614597051263489</v>
      </c>
      <c r="W371" s="101">
        <v>16.91061023723962</v>
      </c>
      <c r="X371" s="101">
        <v>19.575846905444781</v>
      </c>
      <c r="Y371" s="101">
        <v>17.193199228421499</v>
      </c>
      <c r="DA371" s="131" t="s">
        <v>3337</v>
      </c>
    </row>
    <row r="372" spans="1:105" ht="12" customHeight="1" x14ac:dyDescent="0.25">
      <c r="A372" s="107" t="s">
        <v>123</v>
      </c>
      <c r="B372" s="104"/>
      <c r="C372" s="104">
        <v>7.1760563956215051E-2</v>
      </c>
      <c r="D372" s="104">
        <v>5.2083034450688466E-2</v>
      </c>
      <c r="E372" s="104">
        <v>0.12864300504041684</v>
      </c>
      <c r="F372" s="104">
        <v>9.3939389498445935E-2</v>
      </c>
      <c r="G372" s="104">
        <v>5.2119762540968916E-2</v>
      </c>
      <c r="H372" s="104">
        <v>0.1425741705355773</v>
      </c>
      <c r="I372" s="104">
        <v>8.7827002734254797E-2</v>
      </c>
      <c r="J372" s="104">
        <v>0.1815500356546482</v>
      </c>
      <c r="K372" s="104">
        <v>0.12680829669634597</v>
      </c>
      <c r="L372" s="104">
        <v>0.14829181742502423</v>
      </c>
      <c r="M372" s="104">
        <v>0.22871122924778242</v>
      </c>
      <c r="N372" s="104">
        <v>0.21194699397145311</v>
      </c>
      <c r="O372" s="104">
        <v>0.15269877895085401</v>
      </c>
      <c r="P372" s="104">
        <v>0.13961519030058031</v>
      </c>
      <c r="Q372" s="104">
        <v>8.7416973988382607E-2</v>
      </c>
      <c r="R372" s="104">
        <v>0.10917334120435314</v>
      </c>
      <c r="S372" s="104">
        <v>0.21101767486413395</v>
      </c>
      <c r="T372" s="104">
        <v>0.23412942515002375</v>
      </c>
      <c r="U372" s="104">
        <v>0.17243781163695282</v>
      </c>
      <c r="V372" s="104">
        <v>0.22874398789471539</v>
      </c>
      <c r="W372" s="104">
        <v>0.14407463929019856</v>
      </c>
      <c r="X372" s="104">
        <v>0.36507845615499285</v>
      </c>
      <c r="Y372" s="104">
        <v>4.2427435058597078E-2</v>
      </c>
      <c r="DA372" s="132" t="s">
        <v>3338</v>
      </c>
    </row>
    <row r="373" spans="1:105" ht="12" customHeight="1" x14ac:dyDescent="0.25">
      <c r="A373" s="108" t="s">
        <v>50</v>
      </c>
      <c r="B373" s="98"/>
      <c r="C373" s="98">
        <v>2.2064892613235156E-2</v>
      </c>
      <c r="D373" s="98">
        <v>1.670598084759168E-2</v>
      </c>
      <c r="E373" s="98">
        <v>3.4182049627515865E-2</v>
      </c>
      <c r="F373" s="98">
        <v>3.1042360700398005E-2</v>
      </c>
      <c r="G373" s="98">
        <v>1.6621730953744491E-2</v>
      </c>
      <c r="H373" s="98">
        <v>4.6491961707899959E-2</v>
      </c>
      <c r="I373" s="98">
        <v>1.7914165277863225E-2</v>
      </c>
      <c r="J373" s="98">
        <v>4.5651258389575358E-2</v>
      </c>
      <c r="K373" s="98">
        <v>2.7101792534286146E-2</v>
      </c>
      <c r="L373" s="98">
        <v>3.5957429160175865E-2</v>
      </c>
      <c r="M373" s="98">
        <v>4.5319851865667532E-2</v>
      </c>
      <c r="N373" s="98">
        <v>3.5220104038462957E-2</v>
      </c>
      <c r="O373" s="98">
        <v>1.8195928775793173E-2</v>
      </c>
      <c r="P373" s="98">
        <v>2.3703056444892075E-2</v>
      </c>
      <c r="Q373" s="98">
        <v>1.609418844899152E-2</v>
      </c>
      <c r="R373" s="98">
        <v>2.5443336239134608E-2</v>
      </c>
      <c r="S373" s="98">
        <v>3.4737320304113847E-2</v>
      </c>
      <c r="T373" s="98">
        <v>6.7847455701449413E-2</v>
      </c>
      <c r="U373" s="98">
        <v>3.2258227759270106E-2</v>
      </c>
      <c r="V373" s="98">
        <v>4.4746239613385003E-2</v>
      </c>
      <c r="W373" s="98">
        <v>2.6964427151580213E-2</v>
      </c>
      <c r="X373" s="98">
        <v>5.3273069410423132E-2</v>
      </c>
      <c r="Y373" s="98">
        <v>6.799025765088334E-3</v>
      </c>
      <c r="DA373" s="63" t="s">
        <v>3339</v>
      </c>
    </row>
    <row r="374" spans="1:105" ht="12" customHeight="1" x14ac:dyDescent="0.25">
      <c r="A374" s="108" t="s">
        <v>52</v>
      </c>
      <c r="B374" s="98"/>
      <c r="C374" s="98">
        <v>4.9695671342979891E-2</v>
      </c>
      <c r="D374" s="98">
        <v>3.5377053603096793E-2</v>
      </c>
      <c r="E374" s="98">
        <v>9.4460955412900977E-2</v>
      </c>
      <c r="F374" s="98">
        <v>6.2897028798047941E-2</v>
      </c>
      <c r="G374" s="98">
        <v>3.5498031587224428E-2</v>
      </c>
      <c r="H374" s="98">
        <v>9.6082208827677332E-2</v>
      </c>
      <c r="I374" s="98">
        <v>6.9912837456391555E-2</v>
      </c>
      <c r="J374" s="98">
        <v>0.13589877726507282</v>
      </c>
      <c r="K374" s="98">
        <v>9.9706504162059811E-2</v>
      </c>
      <c r="L374" s="98">
        <v>0.11233438826484837</v>
      </c>
      <c r="M374" s="98">
        <v>0.18339137738211489</v>
      </c>
      <c r="N374" s="98">
        <v>0.17672688993299018</v>
      </c>
      <c r="O374" s="98">
        <v>0.13450285017506083</v>
      </c>
      <c r="P374" s="98">
        <v>0.11591213385568824</v>
      </c>
      <c r="Q374" s="98">
        <v>7.1322785539391101E-2</v>
      </c>
      <c r="R374" s="98">
        <v>8.3730004965218541E-2</v>
      </c>
      <c r="S374" s="98">
        <v>0.17628035456002009</v>
      </c>
      <c r="T374" s="98">
        <v>0.16628196944857429</v>
      </c>
      <c r="U374" s="98">
        <v>0.14017958387768276</v>
      </c>
      <c r="V374" s="98">
        <v>0.18399774828133036</v>
      </c>
      <c r="W374" s="98">
        <v>0.11711021213861837</v>
      </c>
      <c r="X374" s="98">
        <v>0.31180538674456976</v>
      </c>
      <c r="Y374" s="98">
        <v>3.5628409293508745E-2</v>
      </c>
      <c r="DA374" s="63" t="s">
        <v>3340</v>
      </c>
    </row>
    <row r="375" spans="1:105" ht="12" customHeight="1" x14ac:dyDescent="0.25">
      <c r="A375" s="106" t="s">
        <v>122</v>
      </c>
      <c r="B375" s="101"/>
      <c r="C375" s="101">
        <v>50.371173892415264</v>
      </c>
      <c r="D375" s="101">
        <v>81.210559036349323</v>
      </c>
      <c r="E375" s="101">
        <v>71.262169606982653</v>
      </c>
      <c r="F375" s="101">
        <v>74.189511864340091</v>
      </c>
      <c r="G375" s="101">
        <v>109.01020166379084</v>
      </c>
      <c r="H375" s="101">
        <v>137.14359583193297</v>
      </c>
      <c r="I375" s="101">
        <v>132.36470277368025</v>
      </c>
      <c r="J375" s="101">
        <v>85.122235355703069</v>
      </c>
      <c r="K375" s="101">
        <v>72.509604931957313</v>
      </c>
      <c r="L375" s="101">
        <v>82.656882012861473</v>
      </c>
      <c r="M375" s="101">
        <v>74.630509721590499</v>
      </c>
      <c r="N375" s="101">
        <v>85.400264076224161</v>
      </c>
      <c r="O375" s="101">
        <v>70.849240087252767</v>
      </c>
      <c r="P375" s="101">
        <v>97.347803990388485</v>
      </c>
      <c r="Q375" s="101">
        <v>71.00345377689996</v>
      </c>
      <c r="R375" s="101">
        <v>46.99497245764708</v>
      </c>
      <c r="S375" s="101">
        <v>50.994753134747462</v>
      </c>
      <c r="T375" s="101">
        <v>54.172535233010535</v>
      </c>
      <c r="U375" s="101">
        <v>58.255749244693583</v>
      </c>
      <c r="V375" s="101">
        <v>55.956704451656748</v>
      </c>
      <c r="W375" s="101">
        <v>52.483242206682434</v>
      </c>
      <c r="X375" s="101">
        <v>47.461695736859149</v>
      </c>
      <c r="Y375" s="101">
        <v>57.889663393915846</v>
      </c>
      <c r="DA375" s="131" t="s">
        <v>3341</v>
      </c>
    </row>
    <row r="376" spans="1:105" ht="12" customHeight="1" x14ac:dyDescent="0.25">
      <c r="A376" s="107" t="s">
        <v>121</v>
      </c>
      <c r="B376" s="104"/>
      <c r="C376" s="104">
        <v>7.6929974432206061</v>
      </c>
      <c r="D376" s="104">
        <v>11.418276107506328</v>
      </c>
      <c r="E376" s="104">
        <v>17.125367506633719</v>
      </c>
      <c r="F376" s="104">
        <v>10.803521381275754</v>
      </c>
      <c r="G376" s="104">
        <v>20.261824344362253</v>
      </c>
      <c r="H376" s="104">
        <v>27.629970541503443</v>
      </c>
      <c r="I376" s="104">
        <v>40.178687169739085</v>
      </c>
      <c r="J376" s="104">
        <v>28.659459329513457</v>
      </c>
      <c r="K376" s="104">
        <v>28.621512926684606</v>
      </c>
      <c r="L376" s="104">
        <v>29.294807927942628</v>
      </c>
      <c r="M376" s="104">
        <v>26.878339726268567</v>
      </c>
      <c r="N376" s="104">
        <v>23.531766521350935</v>
      </c>
      <c r="O376" s="104">
        <v>18.538272696424524</v>
      </c>
      <c r="P376" s="104">
        <v>28.922537395821994</v>
      </c>
      <c r="Q376" s="104">
        <v>17.442937362249882</v>
      </c>
      <c r="R376" s="104">
        <v>21.061537823400698</v>
      </c>
      <c r="S376" s="104">
        <v>31.226842050319952</v>
      </c>
      <c r="T376" s="104">
        <v>35.109057890625458</v>
      </c>
      <c r="U376" s="104">
        <v>33.74681504526081</v>
      </c>
      <c r="V376" s="104">
        <v>25.025238769873145</v>
      </c>
      <c r="W376" s="104">
        <v>49.735554141185055</v>
      </c>
      <c r="X376" s="104">
        <v>40.569715179514844</v>
      </c>
      <c r="Y376" s="104">
        <v>35.473928075647805</v>
      </c>
      <c r="DA376" s="132" t="s">
        <v>3342</v>
      </c>
    </row>
    <row r="377" spans="1:105" ht="12" customHeight="1" x14ac:dyDescent="0.25">
      <c r="A377" s="108" t="s">
        <v>53</v>
      </c>
      <c r="B377" s="98"/>
      <c r="C377" s="98">
        <v>3.3356723171044074</v>
      </c>
      <c r="D377" s="98">
        <v>5.3381872431217063</v>
      </c>
      <c r="E377" s="98">
        <v>8.1156075276616431</v>
      </c>
      <c r="F377" s="98">
        <v>4.9098679962471969</v>
      </c>
      <c r="G377" s="98">
        <v>8.7858387081941345</v>
      </c>
      <c r="H377" s="98">
        <v>11.847094104044199</v>
      </c>
      <c r="I377" s="98">
        <v>16.588621823076167</v>
      </c>
      <c r="J377" s="98">
        <v>10.268367755048999</v>
      </c>
      <c r="K377" s="98">
        <v>10.716660931769709</v>
      </c>
      <c r="L377" s="98">
        <v>11.720644016254333</v>
      </c>
      <c r="M377" s="98">
        <v>10.769961778016595</v>
      </c>
      <c r="N377" s="98">
        <v>8.1544559784974311</v>
      </c>
      <c r="O377" s="98">
        <v>5.7524224923693277</v>
      </c>
      <c r="P377" s="98">
        <v>9.3696403330132441</v>
      </c>
      <c r="Q377" s="98">
        <v>5.5734269800864986</v>
      </c>
      <c r="R377" s="98">
        <v>7.0001989502837496</v>
      </c>
      <c r="S377" s="98">
        <v>12.515068304026475</v>
      </c>
      <c r="T377" s="98">
        <v>14.064051525209381</v>
      </c>
      <c r="U377" s="98">
        <v>12.652872189340421</v>
      </c>
      <c r="V377" s="98">
        <v>7.6972416983082219</v>
      </c>
      <c r="W377" s="98">
        <v>18.348790596133053</v>
      </c>
      <c r="X377" s="98">
        <v>11.226767044367508</v>
      </c>
      <c r="Y377" s="98">
        <v>8.1137733848227818</v>
      </c>
      <c r="DA377" s="63" t="s">
        <v>3343</v>
      </c>
    </row>
    <row r="378" spans="1:105" ht="12" customHeight="1" x14ac:dyDescent="0.25">
      <c r="A378" s="108" t="s">
        <v>52</v>
      </c>
      <c r="B378" s="98"/>
      <c r="C378" s="98">
        <v>4.3573251261161978</v>
      </c>
      <c r="D378" s="98">
        <v>6.0800888643846198</v>
      </c>
      <c r="E378" s="98">
        <v>9.0097599789720704</v>
      </c>
      <c r="F378" s="98">
        <v>5.893653385028558</v>
      </c>
      <c r="G378" s="98">
        <v>11.475985636168122</v>
      </c>
      <c r="H378" s="98">
        <v>15.782876437459242</v>
      </c>
      <c r="I378" s="98">
        <v>23.590065346662914</v>
      </c>
      <c r="J378" s="98">
        <v>18.391091574464461</v>
      </c>
      <c r="K378" s="98">
        <v>17.904851994914907</v>
      </c>
      <c r="L378" s="98">
        <v>17.574163911688284</v>
      </c>
      <c r="M378" s="98">
        <v>16.108377948251974</v>
      </c>
      <c r="N378" s="98">
        <v>15.377310542853497</v>
      </c>
      <c r="O378" s="98">
        <v>12.785850204055199</v>
      </c>
      <c r="P378" s="98">
        <v>19.552897062808746</v>
      </c>
      <c r="Q378" s="98">
        <v>11.869510382163385</v>
      </c>
      <c r="R378" s="98">
        <v>14.061338873116945</v>
      </c>
      <c r="S378" s="98">
        <v>18.711773746293478</v>
      </c>
      <c r="T378" s="98">
        <v>21.045006365416082</v>
      </c>
      <c r="U378" s="98">
        <v>21.093942855920382</v>
      </c>
      <c r="V378" s="98">
        <v>17.327997071564923</v>
      </c>
      <c r="W378" s="98">
        <v>31.386763545052002</v>
      </c>
      <c r="X378" s="98">
        <v>29.342948135147346</v>
      </c>
      <c r="Y378" s="98">
        <v>27.360154690825027</v>
      </c>
      <c r="DA378" s="63" t="s">
        <v>3344</v>
      </c>
    </row>
    <row r="379" spans="1:105" ht="12" customHeight="1" x14ac:dyDescent="0.25">
      <c r="A379" s="121" t="s">
        <v>54</v>
      </c>
      <c r="B379" s="122"/>
      <c r="C379" s="122">
        <v>55.329243177623766</v>
      </c>
      <c r="D379" s="122">
        <v>73.139342252849488</v>
      </c>
      <c r="E379" s="122">
        <v>77.013488272923013</v>
      </c>
      <c r="F379" s="122">
        <v>76.263084720313728</v>
      </c>
      <c r="G379" s="122">
        <v>110.77206588529428</v>
      </c>
      <c r="H379" s="122">
        <v>126.90847886422259</v>
      </c>
      <c r="I379" s="122">
        <v>130.57165311225612</v>
      </c>
      <c r="J379" s="122">
        <v>97.305831682342557</v>
      </c>
      <c r="K379" s="122">
        <v>79.749963120712025</v>
      </c>
      <c r="L379" s="122">
        <v>82.000840538283427</v>
      </c>
      <c r="M379" s="122">
        <v>85.125893399830375</v>
      </c>
      <c r="N379" s="122">
        <v>86.501414480779331</v>
      </c>
      <c r="O379" s="122">
        <v>71.813928070245055</v>
      </c>
      <c r="P379" s="122">
        <v>78.264605706938767</v>
      </c>
      <c r="Q379" s="122">
        <v>58.154736655494588</v>
      </c>
      <c r="R379" s="122">
        <v>54.846878236655492</v>
      </c>
      <c r="S379" s="122">
        <v>69.163262837532685</v>
      </c>
      <c r="T379" s="122">
        <v>87.414397170421083</v>
      </c>
      <c r="U379" s="122">
        <v>77.411064413989408</v>
      </c>
      <c r="V379" s="122">
        <v>72.464334627415397</v>
      </c>
      <c r="W379" s="122">
        <v>81.760756060914915</v>
      </c>
      <c r="X379" s="122">
        <v>89.188733737146663</v>
      </c>
      <c r="Y379" s="122">
        <v>95.435622319038444</v>
      </c>
      <c r="DA379" s="130" t="s">
        <v>3345</v>
      </c>
    </row>
    <row r="380" spans="1:105" ht="12" customHeight="1" x14ac:dyDescent="0.25">
      <c r="A380" s="97" t="s">
        <v>203</v>
      </c>
      <c r="B380" s="98"/>
      <c r="C380" s="98">
        <v>2.7217443224478548</v>
      </c>
      <c r="D380" s="98">
        <v>3.9974829490322965</v>
      </c>
      <c r="E380" s="98">
        <v>4.8229892589159888</v>
      </c>
      <c r="F380" s="98">
        <v>5.4859182488016067</v>
      </c>
      <c r="G380" s="98">
        <v>7.6072953683517088</v>
      </c>
      <c r="H380" s="98">
        <v>9.552015931993731</v>
      </c>
      <c r="I380" s="98">
        <v>11.071415122135463</v>
      </c>
      <c r="J380" s="98">
        <v>13.715946053226768</v>
      </c>
      <c r="K380" s="98">
        <v>8.4430885799915689</v>
      </c>
      <c r="L380" s="98">
        <v>6.4889172186374724</v>
      </c>
      <c r="M380" s="98">
        <v>10.897284047899761</v>
      </c>
      <c r="N380" s="98">
        <v>13.756158243913497</v>
      </c>
      <c r="O380" s="98">
        <v>9.9769824812394656</v>
      </c>
      <c r="P380" s="98">
        <v>8.9058719124867753</v>
      </c>
      <c r="Q380" s="98">
        <v>7.9229243438067734</v>
      </c>
      <c r="R380" s="98">
        <v>7.378099326638119</v>
      </c>
      <c r="S380" s="98">
        <v>8.8718096024248982</v>
      </c>
      <c r="T380" s="98">
        <v>14.132344339539202</v>
      </c>
      <c r="U380" s="98">
        <v>9.8235419359489331</v>
      </c>
      <c r="V380" s="98">
        <v>9.5255385855923809</v>
      </c>
      <c r="W380" s="98">
        <v>8.6362604276627923</v>
      </c>
      <c r="X380" s="98">
        <v>8.2607166747981022</v>
      </c>
      <c r="Y380" s="98">
        <v>7.5553050308088059</v>
      </c>
      <c r="DA380" s="63" t="s">
        <v>3346</v>
      </c>
    </row>
    <row r="381" spans="1:105" ht="12" customHeight="1" x14ac:dyDescent="0.25">
      <c r="A381" s="97" t="s">
        <v>50</v>
      </c>
      <c r="B381" s="98"/>
      <c r="C381" s="98">
        <v>21.097894788952317</v>
      </c>
      <c r="D381" s="98">
        <v>27.219805395861982</v>
      </c>
      <c r="E381" s="98">
        <v>31.284548202214523</v>
      </c>
      <c r="F381" s="98">
        <v>28.783135422027364</v>
      </c>
      <c r="G381" s="98">
        <v>42.879805711507615</v>
      </c>
      <c r="H381" s="98">
        <v>34.975381999755285</v>
      </c>
      <c r="I381" s="98">
        <v>39.481494409832678</v>
      </c>
      <c r="J381" s="98">
        <v>26.403735409293034</v>
      </c>
      <c r="K381" s="98">
        <v>26.918769603196832</v>
      </c>
      <c r="L381" s="98">
        <v>24.655521190838019</v>
      </c>
      <c r="M381" s="98">
        <v>26.782523865734614</v>
      </c>
      <c r="N381" s="98">
        <v>22.539897328977958</v>
      </c>
      <c r="O381" s="98">
        <v>19.791901033678933</v>
      </c>
      <c r="P381" s="98">
        <v>28.319198528859044</v>
      </c>
      <c r="Q381" s="98">
        <v>17.790295493884454</v>
      </c>
      <c r="R381" s="98">
        <v>17.064870634727516</v>
      </c>
      <c r="S381" s="98">
        <v>20.023131014083933</v>
      </c>
      <c r="T381" s="98">
        <v>27.951291694566748</v>
      </c>
      <c r="U381" s="98">
        <v>21.801507039388369</v>
      </c>
      <c r="V381" s="98">
        <v>19.965567040039538</v>
      </c>
      <c r="W381" s="98">
        <v>20.671100277617221</v>
      </c>
      <c r="X381" s="98">
        <v>26.045025398903569</v>
      </c>
      <c r="Y381" s="98">
        <v>29.900282309361021</v>
      </c>
      <c r="DA381" s="63" t="s">
        <v>3347</v>
      </c>
    </row>
    <row r="382" spans="1:105" ht="12" customHeight="1" x14ac:dyDescent="0.25">
      <c r="A382" s="109" t="s">
        <v>120</v>
      </c>
      <c r="B382" s="33"/>
      <c r="C382" s="33">
        <v>31.509604066223588</v>
      </c>
      <c r="D382" s="33">
        <v>41.922053907955224</v>
      </c>
      <c r="E382" s="33">
        <v>40.905950811792486</v>
      </c>
      <c r="F382" s="33">
        <v>41.994031049484761</v>
      </c>
      <c r="G382" s="33">
        <v>60.284964805434967</v>
      </c>
      <c r="H382" s="33">
        <v>82.381080932473594</v>
      </c>
      <c r="I382" s="33">
        <v>80.018743580287961</v>
      </c>
      <c r="J382" s="33">
        <v>57.186150219822771</v>
      </c>
      <c r="K382" s="33">
        <v>44.3881049375236</v>
      </c>
      <c r="L382" s="33">
        <v>50.856402128807929</v>
      </c>
      <c r="M382" s="33">
        <v>47.446085486195997</v>
      </c>
      <c r="N382" s="33">
        <v>50.205358907887863</v>
      </c>
      <c r="O382" s="33">
        <v>42.045044555326648</v>
      </c>
      <c r="P382" s="33">
        <v>41.039535265592967</v>
      </c>
      <c r="Q382" s="33">
        <v>32.441516817803354</v>
      </c>
      <c r="R382" s="33">
        <v>30.403908275289858</v>
      </c>
      <c r="S382" s="33">
        <v>40.26832222102383</v>
      </c>
      <c r="T382" s="33">
        <v>45.330761136315147</v>
      </c>
      <c r="U382" s="33">
        <v>45.786015438652093</v>
      </c>
      <c r="V382" s="33">
        <v>42.97322900178348</v>
      </c>
      <c r="W382" s="33">
        <v>52.453395355634918</v>
      </c>
      <c r="X382" s="33">
        <v>54.88299166344499</v>
      </c>
      <c r="Y382" s="33">
        <v>57.980034978868581</v>
      </c>
      <c r="DA382" s="60" t="s">
        <v>3348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496.92237240268884</v>
      </c>
      <c r="D384" s="117">
        <f t="shared" si="157"/>
        <v>735.12088851131375</v>
      </c>
      <c r="E384" s="117">
        <f t="shared" si="157"/>
        <v>847.16289062567</v>
      </c>
      <c r="F384" s="117">
        <f t="shared" si="157"/>
        <v>786.20553507184309</v>
      </c>
      <c r="G384" s="117">
        <f t="shared" si="157"/>
        <v>1083.9263494679774</v>
      </c>
      <c r="H384" s="117">
        <f t="shared" si="157"/>
        <v>1221.8246125373619</v>
      </c>
      <c r="I384" s="117">
        <f t="shared" si="157"/>
        <v>1335.3632724632307</v>
      </c>
      <c r="J384" s="117">
        <f t="shared" si="157"/>
        <v>1036.6663330512977</v>
      </c>
      <c r="K384" s="117">
        <f t="shared" si="157"/>
        <v>892.87375869617131</v>
      </c>
      <c r="L384" s="117">
        <f t="shared" si="157"/>
        <v>1004.1104022766857</v>
      </c>
      <c r="M384" s="117">
        <f t="shared" si="157"/>
        <v>857.77190515340862</v>
      </c>
      <c r="N384" s="117">
        <f t="shared" si="157"/>
        <v>935.82559008513624</v>
      </c>
      <c r="O384" s="117">
        <f t="shared" si="157"/>
        <v>824.5527245002404</v>
      </c>
      <c r="P384" s="117">
        <f t="shared" si="157"/>
        <v>846.36056237453636</v>
      </c>
      <c r="Q384" s="117">
        <f t="shared" si="157"/>
        <v>596.72412900879135</v>
      </c>
      <c r="R384" s="117">
        <f t="shared" ref="R384:V384" si="158">R385+R388+R390+R403</f>
        <v>592.35756275965514</v>
      </c>
      <c r="S384" s="117">
        <f t="shared" si="158"/>
        <v>682.42507414477257</v>
      </c>
      <c r="T384" s="117">
        <f t="shared" si="158"/>
        <v>914.71482836223231</v>
      </c>
      <c r="U384" s="117">
        <f t="shared" si="158"/>
        <v>775.77511948948904</v>
      </c>
      <c r="V384" s="117">
        <f t="shared" si="158"/>
        <v>697.87774843848433</v>
      </c>
      <c r="W384" s="117">
        <f t="shared" ref="W384:Y384" si="159">W385+W388+W390+W403</f>
        <v>775.80037947096332</v>
      </c>
      <c r="X384" s="117">
        <f t="shared" si="159"/>
        <v>734.98197411393551</v>
      </c>
      <c r="Y384" s="117">
        <f t="shared" si="159"/>
        <v>710.66964150398462</v>
      </c>
      <c r="DA384" s="129" t="s">
        <v>3494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391.44034529568478</v>
      </c>
      <c r="D385" s="122">
        <f t="shared" si="160"/>
        <v>577.97579134793614</v>
      </c>
      <c r="E385" s="122">
        <f t="shared" si="160"/>
        <v>667.47183676902534</v>
      </c>
      <c r="F385" s="122">
        <f t="shared" si="160"/>
        <v>624.46117933615074</v>
      </c>
      <c r="G385" s="122">
        <f t="shared" si="160"/>
        <v>845.72919515861668</v>
      </c>
      <c r="H385" s="122">
        <f t="shared" si="160"/>
        <v>932.60975686778522</v>
      </c>
      <c r="I385" s="122">
        <f t="shared" si="160"/>
        <v>1025.0842167818673</v>
      </c>
      <c r="J385" s="122">
        <f t="shared" si="160"/>
        <v>813.78976023584448</v>
      </c>
      <c r="K385" s="122">
        <f t="shared" si="160"/>
        <v>708.07571790612712</v>
      </c>
      <c r="L385" s="122">
        <f t="shared" si="160"/>
        <v>810.12064498899781</v>
      </c>
      <c r="M385" s="122">
        <f t="shared" si="160"/>
        <v>665.7213417012324</v>
      </c>
      <c r="N385" s="122">
        <f t="shared" si="160"/>
        <v>725.13649955525557</v>
      </c>
      <c r="O385" s="122">
        <f t="shared" si="160"/>
        <v>655.48053075104485</v>
      </c>
      <c r="P385" s="122">
        <f t="shared" si="160"/>
        <v>660.35367637512445</v>
      </c>
      <c r="Q385" s="122">
        <f t="shared" si="160"/>
        <v>457.73126290763662</v>
      </c>
      <c r="R385" s="122">
        <f t="shared" ref="R385:V385" si="161">SUM(R386:R387)</f>
        <v>452.54575022209991</v>
      </c>
      <c r="S385" s="122">
        <f t="shared" si="161"/>
        <v>504.11877505363901</v>
      </c>
      <c r="T385" s="122">
        <f t="shared" si="161"/>
        <v>682.57007500031375</v>
      </c>
      <c r="U385" s="122">
        <f t="shared" si="161"/>
        <v>569.83456567521</v>
      </c>
      <c r="V385" s="122">
        <f t="shared" si="161"/>
        <v>505.0648665026734</v>
      </c>
      <c r="W385" s="122">
        <f t="shared" ref="W385:Y385" si="162">SUM(W386:W387)</f>
        <v>548.64551417223288</v>
      </c>
      <c r="X385" s="122">
        <f t="shared" si="162"/>
        <v>497.88177572857512</v>
      </c>
      <c r="Y385" s="122">
        <f t="shared" si="162"/>
        <v>464.3734243811611</v>
      </c>
      <c r="DA385" s="130" t="s">
        <v>3495</v>
      </c>
    </row>
    <row r="386" spans="1:105" ht="12" customHeight="1" x14ac:dyDescent="0.25">
      <c r="A386" s="97" t="s">
        <v>200</v>
      </c>
      <c r="B386" s="98"/>
      <c r="C386" s="98">
        <v>387.83236208710775</v>
      </c>
      <c r="D386" s="98">
        <v>572.91078439679359</v>
      </c>
      <c r="E386" s="98">
        <v>661.99276677593775</v>
      </c>
      <c r="F386" s="98">
        <v>619.55935993352648</v>
      </c>
      <c r="G386" s="98">
        <v>838.97773529894755</v>
      </c>
      <c r="H386" s="98">
        <v>925.033336409345</v>
      </c>
      <c r="I386" s="98">
        <v>1016.9352776747414</v>
      </c>
      <c r="J386" s="98">
        <v>807.60007408752278</v>
      </c>
      <c r="K386" s="98">
        <v>702.79725331963243</v>
      </c>
      <c r="L386" s="98">
        <v>803.8587318203372</v>
      </c>
      <c r="M386" s="98">
        <v>660.74641430367876</v>
      </c>
      <c r="N386" s="98">
        <v>719.80860519027362</v>
      </c>
      <c r="O386" s="98">
        <v>650.70310863959708</v>
      </c>
      <c r="P386" s="98">
        <v>655.64613664989542</v>
      </c>
      <c r="Q386" s="98">
        <v>454.53830164775252</v>
      </c>
      <c r="R386" s="98">
        <v>449.42578206653985</v>
      </c>
      <c r="S386" s="98">
        <v>500.63007520058852</v>
      </c>
      <c r="T386" s="98">
        <v>677.93514100421339</v>
      </c>
      <c r="U386" s="98">
        <v>565.93252528886603</v>
      </c>
      <c r="V386" s="98">
        <v>501.68954227923444</v>
      </c>
      <c r="W386" s="98">
        <v>544.79733790352259</v>
      </c>
      <c r="X386" s="98">
        <v>494.30059727889483</v>
      </c>
      <c r="Y386" s="98">
        <v>461.16504361875667</v>
      </c>
      <c r="DA386" s="63" t="s">
        <v>3496</v>
      </c>
    </row>
    <row r="387" spans="1:105" ht="12" customHeight="1" x14ac:dyDescent="0.25">
      <c r="A387" s="97" t="s">
        <v>53</v>
      </c>
      <c r="B387" s="98"/>
      <c r="C387" s="98">
        <v>3.6079832085770218</v>
      </c>
      <c r="D387" s="98">
        <v>5.0650069511425109</v>
      </c>
      <c r="E387" s="98">
        <v>5.4790699930876361</v>
      </c>
      <c r="F387" s="98">
        <v>4.9018194026242563</v>
      </c>
      <c r="G387" s="98">
        <v>6.7514598596691178</v>
      </c>
      <c r="H387" s="98">
        <v>7.5764204584402783</v>
      </c>
      <c r="I387" s="98">
        <v>8.1489391071258694</v>
      </c>
      <c r="J387" s="98">
        <v>6.1896861483217505</v>
      </c>
      <c r="K387" s="98">
        <v>5.2784645864947084</v>
      </c>
      <c r="L387" s="98">
        <v>6.2619131686606107</v>
      </c>
      <c r="M387" s="98">
        <v>4.9749273975536008</v>
      </c>
      <c r="N387" s="98">
        <v>5.3278943649819883</v>
      </c>
      <c r="O387" s="98">
        <v>4.7774221114477475</v>
      </c>
      <c r="P387" s="98">
        <v>4.7075397252290685</v>
      </c>
      <c r="Q387" s="98">
        <v>3.1929612598840924</v>
      </c>
      <c r="R387" s="98">
        <v>3.1199681555600614</v>
      </c>
      <c r="S387" s="98">
        <v>3.4886998530505133</v>
      </c>
      <c r="T387" s="98">
        <v>4.6349339961003926</v>
      </c>
      <c r="U387" s="98">
        <v>3.9020403863440043</v>
      </c>
      <c r="V387" s="98">
        <v>3.3753242234389527</v>
      </c>
      <c r="W387" s="98">
        <v>3.8481762687103402</v>
      </c>
      <c r="X387" s="98">
        <v>3.581178449680301</v>
      </c>
      <c r="Y387" s="98">
        <v>3.2083807624044414</v>
      </c>
      <c r="DA387" s="63" t="s">
        <v>3497</v>
      </c>
    </row>
    <row r="388" spans="1:105" ht="12" customHeight="1" x14ac:dyDescent="0.25">
      <c r="A388" s="121" t="s">
        <v>92</v>
      </c>
      <c r="B388" s="122"/>
      <c r="C388" s="122">
        <f t="shared" ref="C388:Y388" si="163">C389</f>
        <v>4.8893465181747491</v>
      </c>
      <c r="D388" s="122">
        <f t="shared" si="163"/>
        <v>10.842762258579347</v>
      </c>
      <c r="E388" s="122">
        <f t="shared" si="163"/>
        <v>27.775865899392077</v>
      </c>
      <c r="F388" s="122">
        <f t="shared" si="163"/>
        <v>9.5857108214006175</v>
      </c>
      <c r="G388" s="122">
        <f t="shared" si="163"/>
        <v>19.248263167774628</v>
      </c>
      <c r="H388" s="122">
        <f t="shared" si="163"/>
        <v>29.172413467494341</v>
      </c>
      <c r="I388" s="122">
        <f t="shared" si="163"/>
        <v>34.857728778197853</v>
      </c>
      <c r="J388" s="122">
        <f t="shared" si="163"/>
        <v>18.037913385543053</v>
      </c>
      <c r="K388" s="122">
        <f t="shared" si="163"/>
        <v>16.210126275467442</v>
      </c>
      <c r="L388" s="122">
        <f t="shared" si="163"/>
        <v>15.630435168669218</v>
      </c>
      <c r="M388" s="122">
        <f t="shared" si="163"/>
        <v>15.394772831821511</v>
      </c>
      <c r="N388" s="122">
        <f t="shared" si="163"/>
        <v>28.591864412334825</v>
      </c>
      <c r="O388" s="122">
        <f t="shared" si="163"/>
        <v>11.268910881133159</v>
      </c>
      <c r="P388" s="122">
        <f t="shared" si="163"/>
        <v>8.7013489940270539</v>
      </c>
      <c r="Q388" s="122">
        <f t="shared" si="163"/>
        <v>10.503014147619409</v>
      </c>
      <c r="R388" s="122">
        <f t="shared" si="163"/>
        <v>13.340461151163648</v>
      </c>
      <c r="S388" s="122">
        <f t="shared" si="163"/>
        <v>17.498685706271875</v>
      </c>
      <c r="T388" s="122">
        <f t="shared" si="163"/>
        <v>20.84024797142547</v>
      </c>
      <c r="U388" s="122">
        <f t="shared" si="163"/>
        <v>17.672131732860414</v>
      </c>
      <c r="V388" s="122">
        <f t="shared" si="163"/>
        <v>13.049427666919101</v>
      </c>
      <c r="W388" s="122">
        <f t="shared" si="163"/>
        <v>17.050147705554238</v>
      </c>
      <c r="X388" s="122">
        <f t="shared" si="163"/>
        <v>21.299125578284507</v>
      </c>
      <c r="Y388" s="122">
        <f t="shared" si="163"/>
        <v>28.109239652341248</v>
      </c>
      <c r="DA388" s="130" t="s">
        <v>3498</v>
      </c>
    </row>
    <row r="389" spans="1:105" ht="12" customHeight="1" x14ac:dyDescent="0.25">
      <c r="A389" s="97" t="s">
        <v>53</v>
      </c>
      <c r="B389" s="98"/>
      <c r="C389" s="98">
        <v>4.8893465181747491</v>
      </c>
      <c r="D389" s="98">
        <v>10.842762258579347</v>
      </c>
      <c r="E389" s="98">
        <v>27.775865899392077</v>
      </c>
      <c r="F389" s="98">
        <v>9.5857108214006175</v>
      </c>
      <c r="G389" s="98">
        <v>19.248263167774628</v>
      </c>
      <c r="H389" s="98">
        <v>29.172413467494341</v>
      </c>
      <c r="I389" s="98">
        <v>34.857728778197853</v>
      </c>
      <c r="J389" s="98">
        <v>18.037913385543053</v>
      </c>
      <c r="K389" s="98">
        <v>16.210126275467442</v>
      </c>
      <c r="L389" s="98">
        <v>15.630435168669218</v>
      </c>
      <c r="M389" s="98">
        <v>15.394772831821511</v>
      </c>
      <c r="N389" s="98">
        <v>28.591864412334825</v>
      </c>
      <c r="O389" s="98">
        <v>11.268910881133159</v>
      </c>
      <c r="P389" s="98">
        <v>8.7013489940270539</v>
      </c>
      <c r="Q389" s="98">
        <v>10.503014147619409</v>
      </c>
      <c r="R389" s="98">
        <v>13.340461151163648</v>
      </c>
      <c r="S389" s="98">
        <v>17.498685706271875</v>
      </c>
      <c r="T389" s="98">
        <v>20.84024797142547</v>
      </c>
      <c r="U389" s="98">
        <v>17.672131732860414</v>
      </c>
      <c r="V389" s="98">
        <v>13.049427666919101</v>
      </c>
      <c r="W389" s="98">
        <v>17.050147705554238</v>
      </c>
      <c r="X389" s="98">
        <v>21.299125578284507</v>
      </c>
      <c r="Y389" s="98">
        <v>28.109239652341248</v>
      </c>
      <c r="DA389" s="63" t="s">
        <v>3499</v>
      </c>
    </row>
    <row r="390" spans="1:105" ht="12" customHeight="1" x14ac:dyDescent="0.25">
      <c r="A390" s="121" t="s">
        <v>55</v>
      </c>
      <c r="B390" s="122"/>
      <c r="C390" s="122">
        <v>62.866448809192562</v>
      </c>
      <c r="D390" s="122">
        <v>95.812769710544401</v>
      </c>
      <c r="E390" s="122">
        <v>99.381340150072646</v>
      </c>
      <c r="F390" s="122">
        <v>99.952488070875248</v>
      </c>
      <c r="G390" s="122">
        <v>142.98421171757937</v>
      </c>
      <c r="H390" s="122">
        <v>170.3271947211081</v>
      </c>
      <c r="I390" s="122">
        <v>183.78224942689081</v>
      </c>
      <c r="J390" s="122">
        <v>137.24415700262034</v>
      </c>
      <c r="K390" s="122">
        <v>113.71634823590466</v>
      </c>
      <c r="L390" s="122">
        <v>120.57565231572812</v>
      </c>
      <c r="M390" s="122">
        <v>118.05213178923184</v>
      </c>
      <c r="N390" s="122">
        <v>121.87791025623048</v>
      </c>
      <c r="O390" s="122">
        <v>107.33484920278272</v>
      </c>
      <c r="P390" s="122">
        <v>122.58673583447658</v>
      </c>
      <c r="Q390" s="122">
        <v>87.349781794169289</v>
      </c>
      <c r="R390" s="122">
        <v>87.222732958201092</v>
      </c>
      <c r="S390" s="122">
        <v>110.18022273851554</v>
      </c>
      <c r="T390" s="122">
        <v>147.80328803120162</v>
      </c>
      <c r="U390" s="122">
        <v>129.82435796429908</v>
      </c>
      <c r="V390" s="122">
        <v>124.43012204640189</v>
      </c>
      <c r="W390" s="122">
        <v>146.0700072145689</v>
      </c>
      <c r="X390" s="122">
        <v>146.03293079856746</v>
      </c>
      <c r="Y390" s="122">
        <v>143.50315486427544</v>
      </c>
      <c r="DA390" s="130" t="s">
        <v>3500</v>
      </c>
    </row>
    <row r="391" spans="1:105" ht="12" customHeight="1" x14ac:dyDescent="0.25">
      <c r="A391" s="97" t="s">
        <v>132</v>
      </c>
      <c r="B391" s="98"/>
      <c r="C391" s="98">
        <v>6.7229522985910464</v>
      </c>
      <c r="D391" s="98">
        <v>13.717419165502557</v>
      </c>
      <c r="E391" s="98">
        <v>17.191327832634965</v>
      </c>
      <c r="F391" s="98">
        <v>20.352899240992244</v>
      </c>
      <c r="G391" s="98">
        <v>22.578390251041583</v>
      </c>
      <c r="H391" s="98">
        <v>27.393314564889984</v>
      </c>
      <c r="I391" s="98">
        <v>41.019484427553344</v>
      </c>
      <c r="J391" s="98">
        <v>38.860386442433011</v>
      </c>
      <c r="K391" s="98">
        <v>25.320619033652356</v>
      </c>
      <c r="L391" s="98">
        <v>23.578714886485432</v>
      </c>
      <c r="M391" s="98">
        <v>25.137997539792728</v>
      </c>
      <c r="N391" s="98">
        <v>26.644407703618111</v>
      </c>
      <c r="O391" s="98">
        <v>27.30718236027721</v>
      </c>
      <c r="P391" s="98">
        <v>15.083465892680108</v>
      </c>
      <c r="Q391" s="98">
        <v>11.897588526988457</v>
      </c>
      <c r="R391" s="98">
        <v>23.334464567913848</v>
      </c>
      <c r="S391" s="98">
        <v>30.359891548806555</v>
      </c>
      <c r="T391" s="98">
        <v>59.175030712783759</v>
      </c>
      <c r="U391" s="98">
        <v>40.498380229269102</v>
      </c>
      <c r="V391" s="98">
        <v>45.022190572181593</v>
      </c>
      <c r="W391" s="98">
        <v>44.125950937279114</v>
      </c>
      <c r="X391" s="98">
        <v>51.803882732922531</v>
      </c>
      <c r="Y391" s="98">
        <v>48.851207730844486</v>
      </c>
      <c r="DA391" s="63" t="s">
        <v>3501</v>
      </c>
    </row>
    <row r="392" spans="1:105" ht="12" customHeight="1" x14ac:dyDescent="0.25">
      <c r="A392" s="97" t="s">
        <v>131</v>
      </c>
      <c r="B392" s="98"/>
      <c r="C392" s="98">
        <v>8.6643268022102756E-3</v>
      </c>
      <c r="D392" s="98">
        <v>1.2404936617212529E-2</v>
      </c>
      <c r="E392" s="98">
        <v>3.8403398991131148E-2</v>
      </c>
      <c r="F392" s="98">
        <v>2.0406858391274631E-2</v>
      </c>
      <c r="G392" s="98">
        <v>5.2556971001275696E-2</v>
      </c>
      <c r="H392" s="98">
        <v>0.1084891550315108</v>
      </c>
      <c r="I392" s="98">
        <v>0.17524491284160021</v>
      </c>
      <c r="J392" s="98">
        <v>0.20941438702206547</v>
      </c>
      <c r="K392" s="98">
        <v>0.15768138303432491</v>
      </c>
      <c r="L392" s="98">
        <v>0.1270650280270233</v>
      </c>
      <c r="M392" s="98">
        <v>0.180070694921905</v>
      </c>
      <c r="N392" s="98">
        <v>0.14458846768583156</v>
      </c>
      <c r="O392" s="98">
        <v>0.2355712149271616</v>
      </c>
      <c r="P392" s="98">
        <v>0.1560710411695462</v>
      </c>
      <c r="Q392" s="98">
        <v>0.11452921126149045</v>
      </c>
      <c r="R392" s="98">
        <v>6.9937846188004957E-2</v>
      </c>
      <c r="S392" s="98">
        <v>8.0961361451560132E-2</v>
      </c>
      <c r="T392" s="98">
        <v>1.3574869970655661</v>
      </c>
      <c r="U392" s="98">
        <v>0.13765774282846296</v>
      </c>
      <c r="V392" s="98">
        <v>0.33693634890589097</v>
      </c>
      <c r="W392" s="98">
        <v>0.53882866181801292</v>
      </c>
      <c r="X392" s="98">
        <v>1.2568714120227704</v>
      </c>
      <c r="Y392" s="98">
        <v>0.87448193762202775</v>
      </c>
      <c r="DA392" s="63" t="s">
        <v>3502</v>
      </c>
    </row>
    <row r="393" spans="1:105" ht="12" customHeight="1" x14ac:dyDescent="0.25">
      <c r="A393" s="100" t="s">
        <v>200</v>
      </c>
      <c r="B393" s="101"/>
      <c r="C393" s="101">
        <v>3.1961622240670026E-3</v>
      </c>
      <c r="D393" s="101">
        <v>5.1963471448274101E-3</v>
      </c>
      <c r="E393" s="101">
        <v>1.5889575167095219E-2</v>
      </c>
      <c r="F393" s="101">
        <v>8.6931205966241654E-3</v>
      </c>
      <c r="G393" s="101">
        <v>2.1847497972825508E-2</v>
      </c>
      <c r="H393" s="101">
        <v>4.36023482284464E-2</v>
      </c>
      <c r="I393" s="101">
        <v>8.0558550423993611E-2</v>
      </c>
      <c r="J393" s="101">
        <v>8.261329063288804E-2</v>
      </c>
      <c r="K393" s="101">
        <v>6.2595469836780424E-2</v>
      </c>
      <c r="L393" s="101">
        <v>4.7034450898842138E-2</v>
      </c>
      <c r="M393" s="101">
        <v>6.0962713653339169E-2</v>
      </c>
      <c r="N393" s="101">
        <v>4.0897314225398863E-2</v>
      </c>
      <c r="O393" s="101">
        <v>9.659916644153721E-2</v>
      </c>
      <c r="P393" s="101">
        <v>5.503891274309855E-2</v>
      </c>
      <c r="Q393" s="101">
        <v>4.4327945469988812E-2</v>
      </c>
      <c r="R393" s="101">
        <v>3.066222292928408E-2</v>
      </c>
      <c r="S393" s="101">
        <v>1.9063451752336976E-2</v>
      </c>
      <c r="T393" s="101">
        <v>0.66957576584236056</v>
      </c>
      <c r="U393" s="101">
        <v>4.9319778733187311E-2</v>
      </c>
      <c r="V393" s="101">
        <v>0.12556422566339737</v>
      </c>
      <c r="W393" s="101">
        <v>0.21174016608551477</v>
      </c>
      <c r="X393" s="101">
        <v>0.38589018468249991</v>
      </c>
      <c r="Y393" s="101">
        <v>0.26279745443099839</v>
      </c>
      <c r="DA393" s="131" t="s">
        <v>3503</v>
      </c>
    </row>
    <row r="394" spans="1:105" ht="12" customHeight="1" x14ac:dyDescent="0.25">
      <c r="A394" s="103" t="s">
        <v>52</v>
      </c>
      <c r="B394" s="104"/>
      <c r="C394" s="104">
        <v>5.4681645781432722E-3</v>
      </c>
      <c r="D394" s="104">
        <v>7.2085894723851202E-3</v>
      </c>
      <c r="E394" s="104">
        <v>2.2513823824035946E-2</v>
      </c>
      <c r="F394" s="104">
        <v>1.1713737794650462E-2</v>
      </c>
      <c r="G394" s="104">
        <v>3.0709473028450195E-2</v>
      </c>
      <c r="H394" s="104">
        <v>6.4886806803064384E-2</v>
      </c>
      <c r="I394" s="104">
        <v>9.4686362417606681E-2</v>
      </c>
      <c r="J394" s="104">
        <v>0.12680109638917744</v>
      </c>
      <c r="K394" s="104">
        <v>9.5085913197544517E-2</v>
      </c>
      <c r="L394" s="104">
        <v>8.0030577128181138E-2</v>
      </c>
      <c r="M394" s="104">
        <v>0.1191079812685658</v>
      </c>
      <c r="N394" s="104">
        <v>0.10369115346043269</v>
      </c>
      <c r="O394" s="104">
        <v>0.13897204848562436</v>
      </c>
      <c r="P394" s="104">
        <v>0.10103212842644763</v>
      </c>
      <c r="Q394" s="104">
        <v>7.0201265791501641E-2</v>
      </c>
      <c r="R394" s="104">
        <v>3.9275623258720881E-2</v>
      </c>
      <c r="S394" s="104">
        <v>6.1897909699223153E-2</v>
      </c>
      <c r="T394" s="104">
        <v>0.68791123122320552</v>
      </c>
      <c r="U394" s="104">
        <v>8.8337964095275612E-2</v>
      </c>
      <c r="V394" s="104">
        <v>0.21137212324249355</v>
      </c>
      <c r="W394" s="104">
        <v>0.32708849573249832</v>
      </c>
      <c r="X394" s="104">
        <v>0.87098122734027017</v>
      </c>
      <c r="Y394" s="104">
        <v>0.61168448319102942</v>
      </c>
      <c r="DA394" s="132" t="s">
        <v>3504</v>
      </c>
    </row>
    <row r="395" spans="1:105" ht="12" customHeight="1" x14ac:dyDescent="0.25">
      <c r="A395" s="106" t="s">
        <v>124</v>
      </c>
      <c r="B395" s="101"/>
      <c r="C395" s="101">
        <v>15.190883435663693</v>
      </c>
      <c r="D395" s="101">
        <v>16.357848878176771</v>
      </c>
      <c r="E395" s="101">
        <v>18.485154023372125</v>
      </c>
      <c r="F395" s="101">
        <v>19.049922324936354</v>
      </c>
      <c r="G395" s="101">
        <v>28.829143387042169</v>
      </c>
      <c r="H395" s="101">
        <v>24.990567565610199</v>
      </c>
      <c r="I395" s="101">
        <v>17.378069467692775</v>
      </c>
      <c r="J395" s="101">
        <v>14.485670926450879</v>
      </c>
      <c r="K395" s="101">
        <v>14.421933215444382</v>
      </c>
      <c r="L395" s="101">
        <v>13.850371981469978</v>
      </c>
      <c r="M395" s="101">
        <v>18.257522487812587</v>
      </c>
      <c r="N395" s="101">
        <v>15.025688578544143</v>
      </c>
      <c r="O395" s="101">
        <v>13.210966021753116</v>
      </c>
      <c r="P395" s="101">
        <v>11.538660577131266</v>
      </c>
      <c r="Q395" s="101">
        <v>8.3514004205291084</v>
      </c>
      <c r="R395" s="101">
        <v>9.535538063027813</v>
      </c>
      <c r="S395" s="101">
        <v>11.950712158518698</v>
      </c>
      <c r="T395" s="101">
        <v>12.995672141911173</v>
      </c>
      <c r="U395" s="101">
        <v>12.575031509675249</v>
      </c>
      <c r="V395" s="101">
        <v>11.611773708998905</v>
      </c>
      <c r="W395" s="101">
        <v>13.575358973429799</v>
      </c>
      <c r="X395" s="101">
        <v>15.688265095779659</v>
      </c>
      <c r="Y395" s="101">
        <v>13.73392374403978</v>
      </c>
      <c r="DA395" s="131" t="s">
        <v>3505</v>
      </c>
    </row>
    <row r="396" spans="1:105" ht="12" customHeight="1" x14ac:dyDescent="0.25">
      <c r="A396" s="107" t="s">
        <v>123</v>
      </c>
      <c r="B396" s="104"/>
      <c r="C396" s="104">
        <v>6.3030534521340248E-2</v>
      </c>
      <c r="D396" s="104">
        <v>4.5639201429779869E-2</v>
      </c>
      <c r="E396" s="104">
        <v>0.11519234034993807</v>
      </c>
      <c r="F396" s="104">
        <v>8.2883516469404575E-2</v>
      </c>
      <c r="G396" s="104">
        <v>4.5952803611869174E-2</v>
      </c>
      <c r="H396" s="104">
        <v>0.12564265428740101</v>
      </c>
      <c r="I396" s="104">
        <v>8.0480762524059793E-2</v>
      </c>
      <c r="J396" s="104">
        <v>0.16474510724529839</v>
      </c>
      <c r="K396" s="104">
        <v>0.11671960242994218</v>
      </c>
      <c r="L396" s="104">
        <v>0.13502534621769152</v>
      </c>
      <c r="M396" s="104">
        <v>0.21264844630529625</v>
      </c>
      <c r="N396" s="104">
        <v>0.19932883515521357</v>
      </c>
      <c r="O396" s="104">
        <v>0.14624354747145896</v>
      </c>
      <c r="P396" s="104">
        <v>0.13196785693051014</v>
      </c>
      <c r="Q396" s="104">
        <v>8.2844201335004031E-2</v>
      </c>
      <c r="R396" s="104">
        <v>0.10295800779407069</v>
      </c>
      <c r="S396" s="104">
        <v>0.20192506753667863</v>
      </c>
      <c r="T396" s="104">
        <v>0.22131745711393547</v>
      </c>
      <c r="U396" s="104">
        <v>0.16581044586128016</v>
      </c>
      <c r="V396" s="104">
        <v>0.2197758455520806</v>
      </c>
      <c r="W396" s="104">
        <v>0.13807650434266261</v>
      </c>
      <c r="X396" s="104">
        <v>0.35408154096718802</v>
      </c>
      <c r="Y396" s="104">
        <v>4.0945413049175393E-2</v>
      </c>
      <c r="DA396" s="132" t="s">
        <v>3506</v>
      </c>
    </row>
    <row r="397" spans="1:105" ht="12" customHeight="1" x14ac:dyDescent="0.25">
      <c r="A397" s="108" t="s">
        <v>50</v>
      </c>
      <c r="B397" s="98"/>
      <c r="C397" s="98">
        <v>1.3334863178360362E-2</v>
      </c>
      <c r="D397" s="98">
        <v>1.0262147826683079E-2</v>
      </c>
      <c r="E397" s="98">
        <v>2.0731384937037099E-2</v>
      </c>
      <c r="F397" s="98">
        <v>1.9986487671356638E-2</v>
      </c>
      <c r="G397" s="98">
        <v>1.0454772024644753E-2</v>
      </c>
      <c r="H397" s="98">
        <v>2.9560445459723656E-2</v>
      </c>
      <c r="I397" s="98">
        <v>1.0567925067668226E-2</v>
      </c>
      <c r="J397" s="98">
        <v>2.8846329980225561E-2</v>
      </c>
      <c r="K397" s="98">
        <v>1.7013098267882373E-2</v>
      </c>
      <c r="L397" s="98">
        <v>2.2690957952843167E-2</v>
      </c>
      <c r="M397" s="98">
        <v>2.9257068923181362E-2</v>
      </c>
      <c r="N397" s="98">
        <v>2.2601945222223429E-2</v>
      </c>
      <c r="O397" s="98">
        <v>1.174069729639814E-2</v>
      </c>
      <c r="P397" s="98">
        <v>1.6055723074821886E-2</v>
      </c>
      <c r="Q397" s="98">
        <v>1.152141579561294E-2</v>
      </c>
      <c r="R397" s="98">
        <v>1.9228002828852165E-2</v>
      </c>
      <c r="S397" s="98">
        <v>2.5644712976658528E-2</v>
      </c>
      <c r="T397" s="98">
        <v>5.5035487665361142E-2</v>
      </c>
      <c r="U397" s="98">
        <v>2.5630861983597424E-2</v>
      </c>
      <c r="V397" s="98">
        <v>3.5778097270750209E-2</v>
      </c>
      <c r="W397" s="98">
        <v>2.0966292204044265E-2</v>
      </c>
      <c r="X397" s="98">
        <v>4.227615422261826E-2</v>
      </c>
      <c r="Y397" s="98">
        <v>5.3170037556666593E-3</v>
      </c>
      <c r="DA397" s="63" t="s">
        <v>3507</v>
      </c>
    </row>
    <row r="398" spans="1:105" ht="12" customHeight="1" x14ac:dyDescent="0.25">
      <c r="A398" s="108" t="s">
        <v>52</v>
      </c>
      <c r="B398" s="98"/>
      <c r="C398" s="98">
        <v>4.9695671342979891E-2</v>
      </c>
      <c r="D398" s="98">
        <v>3.5377053603096793E-2</v>
      </c>
      <c r="E398" s="98">
        <v>9.4460955412900977E-2</v>
      </c>
      <c r="F398" s="98">
        <v>6.2897028798047941E-2</v>
      </c>
      <c r="G398" s="98">
        <v>3.5498031587224428E-2</v>
      </c>
      <c r="H398" s="98">
        <v>9.6082208827677332E-2</v>
      </c>
      <c r="I398" s="98">
        <v>6.9912837456391555E-2</v>
      </c>
      <c r="J398" s="98">
        <v>0.13589877726507282</v>
      </c>
      <c r="K398" s="98">
        <v>9.9706504162059811E-2</v>
      </c>
      <c r="L398" s="98">
        <v>0.11233438826484837</v>
      </c>
      <c r="M398" s="98">
        <v>0.18339137738211489</v>
      </c>
      <c r="N398" s="98">
        <v>0.17672688993299018</v>
      </c>
      <c r="O398" s="98">
        <v>0.13450285017506083</v>
      </c>
      <c r="P398" s="98">
        <v>0.11591213385568824</v>
      </c>
      <c r="Q398" s="98">
        <v>7.1322785539391101E-2</v>
      </c>
      <c r="R398" s="98">
        <v>8.3730004965218541E-2</v>
      </c>
      <c r="S398" s="98">
        <v>0.17628035456002009</v>
      </c>
      <c r="T398" s="98">
        <v>0.16628196944857429</v>
      </c>
      <c r="U398" s="98">
        <v>0.14017958387768276</v>
      </c>
      <c r="V398" s="98">
        <v>0.18399774828133036</v>
      </c>
      <c r="W398" s="98">
        <v>0.11711021213861837</v>
      </c>
      <c r="X398" s="98">
        <v>0.31180538674456976</v>
      </c>
      <c r="Y398" s="98">
        <v>3.5628409293508745E-2</v>
      </c>
      <c r="DA398" s="63" t="s">
        <v>3508</v>
      </c>
    </row>
    <row r="399" spans="1:105" ht="12" customHeight="1" x14ac:dyDescent="0.25">
      <c r="A399" s="106" t="s">
        <v>122</v>
      </c>
      <c r="B399" s="101"/>
      <c r="C399" s="101">
        <v>34.089512059926072</v>
      </c>
      <c r="D399" s="101">
        <v>55.568129537381765</v>
      </c>
      <c r="E399" s="101">
        <v>48.412336261952248</v>
      </c>
      <c r="F399" s="101">
        <v>50.952825536434105</v>
      </c>
      <c r="G399" s="101">
        <v>73.522020430422927</v>
      </c>
      <c r="H399" s="101">
        <v>93.061989677323538</v>
      </c>
      <c r="I399" s="101">
        <v>89.224961369783216</v>
      </c>
      <c r="J399" s="101">
        <v>57.68678435539411</v>
      </c>
      <c r="K399" s="101">
        <v>48.066915154446072</v>
      </c>
      <c r="L399" s="101">
        <v>56.950802824933177</v>
      </c>
      <c r="M399" s="101">
        <v>50.202660121683152</v>
      </c>
      <c r="N399" s="101">
        <v>58.468517793880061</v>
      </c>
      <c r="O399" s="101">
        <v>49.508642970916618</v>
      </c>
      <c r="P399" s="101">
        <v>69.349492783728579</v>
      </c>
      <c r="Q399" s="101">
        <v>50.923341303595031</v>
      </c>
      <c r="R399" s="101">
        <v>34.724986032510692</v>
      </c>
      <c r="S399" s="101">
        <v>38.708467155611224</v>
      </c>
      <c r="T399" s="101">
        <v>41.611157435569275</v>
      </c>
      <c r="U399" s="101">
        <v>44.870987768190993</v>
      </c>
      <c r="V399" s="101">
        <v>43.614096430684867</v>
      </c>
      <c r="W399" s="101">
        <v>40.860433052279447</v>
      </c>
      <c r="X399" s="101">
        <v>38.129669399309527</v>
      </c>
      <c r="Y399" s="101">
        <v>46.063934663158236</v>
      </c>
      <c r="DA399" s="131" t="s">
        <v>3509</v>
      </c>
    </row>
    <row r="400" spans="1:105" ht="12" customHeight="1" x14ac:dyDescent="0.25">
      <c r="A400" s="107" t="s">
        <v>121</v>
      </c>
      <c r="B400" s="104"/>
      <c r="C400" s="104">
        <v>6.7914061536882029</v>
      </c>
      <c r="D400" s="104">
        <v>10.111327991436314</v>
      </c>
      <c r="E400" s="104">
        <v>15.138926292772263</v>
      </c>
      <c r="F400" s="104">
        <v>9.4935505936518645</v>
      </c>
      <c r="G400" s="104">
        <v>17.956147874459525</v>
      </c>
      <c r="H400" s="104">
        <v>24.647191103965476</v>
      </c>
      <c r="I400" s="104">
        <v>35.904008486495862</v>
      </c>
      <c r="J400" s="104">
        <v>25.837155784074977</v>
      </c>
      <c r="K400" s="104">
        <v>25.632479846897603</v>
      </c>
      <c r="L400" s="104">
        <v>25.933672248594803</v>
      </c>
      <c r="M400" s="104">
        <v>24.061232498716169</v>
      </c>
      <c r="N400" s="104">
        <v>21.395378877347117</v>
      </c>
      <c r="O400" s="104">
        <v>16.926243087437133</v>
      </c>
      <c r="P400" s="104">
        <v>26.327077682836588</v>
      </c>
      <c r="Q400" s="104">
        <v>15.9800781304602</v>
      </c>
      <c r="R400" s="104">
        <v>19.454848440766675</v>
      </c>
      <c r="S400" s="104">
        <v>28.878265446590845</v>
      </c>
      <c r="T400" s="104">
        <v>32.4426232867579</v>
      </c>
      <c r="U400" s="104">
        <v>31.576490268474004</v>
      </c>
      <c r="V400" s="104">
        <v>23.625349140078555</v>
      </c>
      <c r="W400" s="104">
        <v>46.831359085419862</v>
      </c>
      <c r="X400" s="104">
        <v>38.800160617565801</v>
      </c>
      <c r="Y400" s="104">
        <v>33.938661375561729</v>
      </c>
      <c r="DA400" s="132" t="s">
        <v>3510</v>
      </c>
    </row>
    <row r="401" spans="1:105" ht="12" customHeight="1" x14ac:dyDescent="0.25">
      <c r="A401" s="108" t="s">
        <v>53</v>
      </c>
      <c r="B401" s="98"/>
      <c r="C401" s="98">
        <v>2.4340810275720046</v>
      </c>
      <c r="D401" s="98">
        <v>4.031239127051693</v>
      </c>
      <c r="E401" s="98">
        <v>6.1291663138001891</v>
      </c>
      <c r="F401" s="98">
        <v>3.5998972086233074</v>
      </c>
      <c r="G401" s="98">
        <v>6.4801622382914008</v>
      </c>
      <c r="H401" s="98">
        <v>8.8643146665062318</v>
      </c>
      <c r="I401" s="98">
        <v>12.313943139832963</v>
      </c>
      <c r="J401" s="98">
        <v>7.4460642096105163</v>
      </c>
      <c r="K401" s="98">
        <v>7.7276278519827004</v>
      </c>
      <c r="L401" s="98">
        <v>8.3595083369065168</v>
      </c>
      <c r="M401" s="98">
        <v>7.9528545504642025</v>
      </c>
      <c r="N401" s="98">
        <v>6.018068334493619</v>
      </c>
      <c r="O401" s="98">
        <v>4.1403928833819315</v>
      </c>
      <c r="P401" s="98">
        <v>6.7741806200278392</v>
      </c>
      <c r="Q401" s="98">
        <v>4.1105677482968144</v>
      </c>
      <c r="R401" s="98">
        <v>5.3935095676497244</v>
      </c>
      <c r="S401" s="98">
        <v>10.166491700297366</v>
      </c>
      <c r="T401" s="98">
        <v>11.397616921341807</v>
      </c>
      <c r="U401" s="98">
        <v>10.482547412553629</v>
      </c>
      <c r="V401" s="98">
        <v>6.297352068513633</v>
      </c>
      <c r="W401" s="98">
        <v>15.444595540367873</v>
      </c>
      <c r="X401" s="98">
        <v>9.4572124824184467</v>
      </c>
      <c r="Y401" s="98">
        <v>6.5785066847366949</v>
      </c>
      <c r="DA401" s="63" t="s">
        <v>3511</v>
      </c>
    </row>
    <row r="402" spans="1:105" ht="12" customHeight="1" x14ac:dyDescent="0.25">
      <c r="A402" s="108" t="s">
        <v>52</v>
      </c>
      <c r="B402" s="98"/>
      <c r="C402" s="98">
        <v>4.3573251261161978</v>
      </c>
      <c r="D402" s="98">
        <v>6.0800888643846198</v>
      </c>
      <c r="E402" s="98">
        <v>9.0097599789720704</v>
      </c>
      <c r="F402" s="98">
        <v>5.893653385028558</v>
      </c>
      <c r="G402" s="98">
        <v>11.475985636168122</v>
      </c>
      <c r="H402" s="98">
        <v>15.782876437459242</v>
      </c>
      <c r="I402" s="98">
        <v>23.590065346662914</v>
      </c>
      <c r="J402" s="98">
        <v>18.391091574464461</v>
      </c>
      <c r="K402" s="98">
        <v>17.904851994914907</v>
      </c>
      <c r="L402" s="98">
        <v>17.574163911688284</v>
      </c>
      <c r="M402" s="98">
        <v>16.108377948251974</v>
      </c>
      <c r="N402" s="98">
        <v>15.377310542853497</v>
      </c>
      <c r="O402" s="98">
        <v>12.785850204055199</v>
      </c>
      <c r="P402" s="98">
        <v>19.552897062808746</v>
      </c>
      <c r="Q402" s="98">
        <v>11.869510382163385</v>
      </c>
      <c r="R402" s="98">
        <v>14.061338873116945</v>
      </c>
      <c r="S402" s="98">
        <v>18.711773746293478</v>
      </c>
      <c r="T402" s="98">
        <v>21.045006365416082</v>
      </c>
      <c r="U402" s="98">
        <v>21.093942855920382</v>
      </c>
      <c r="V402" s="98">
        <v>17.327997071564923</v>
      </c>
      <c r="W402" s="98">
        <v>31.386763545052002</v>
      </c>
      <c r="X402" s="98">
        <v>29.342948135147346</v>
      </c>
      <c r="Y402" s="98">
        <v>27.360154690825027</v>
      </c>
      <c r="DA402" s="63" t="s">
        <v>3512</v>
      </c>
    </row>
    <row r="403" spans="1:105" ht="12" customHeight="1" x14ac:dyDescent="0.25">
      <c r="A403" s="121" t="s">
        <v>54</v>
      </c>
      <c r="B403" s="122"/>
      <c r="C403" s="122">
        <v>37.726231779636727</v>
      </c>
      <c r="D403" s="122">
        <v>50.489565194253878</v>
      </c>
      <c r="E403" s="122">
        <v>52.53384780717991</v>
      </c>
      <c r="F403" s="122">
        <v>52.206156843416508</v>
      </c>
      <c r="G403" s="122">
        <v>75.964679424006633</v>
      </c>
      <c r="H403" s="122">
        <v>89.715247480974142</v>
      </c>
      <c r="I403" s="122">
        <v>91.639077476274721</v>
      </c>
      <c r="J403" s="122">
        <v>67.594502427289711</v>
      </c>
      <c r="K403" s="122">
        <v>54.871566278672034</v>
      </c>
      <c r="L403" s="122">
        <v>57.783669803290508</v>
      </c>
      <c r="M403" s="122">
        <v>58.603658831122935</v>
      </c>
      <c r="N403" s="122">
        <v>60.219315861315316</v>
      </c>
      <c r="O403" s="122">
        <v>50.468433665279747</v>
      </c>
      <c r="P403" s="122">
        <v>54.718801170908208</v>
      </c>
      <c r="Q403" s="122">
        <v>41.140070159366054</v>
      </c>
      <c r="R403" s="122">
        <v>39.248618428190568</v>
      </c>
      <c r="S403" s="122">
        <v>50.627390646346107</v>
      </c>
      <c r="T403" s="122">
        <v>63.501217359291424</v>
      </c>
      <c r="U403" s="122">
        <v>58.444064117119488</v>
      </c>
      <c r="V403" s="122">
        <v>55.333332222489865</v>
      </c>
      <c r="W403" s="122">
        <v>64.034710378607343</v>
      </c>
      <c r="X403" s="122">
        <v>69.768142008508448</v>
      </c>
      <c r="Y403" s="122">
        <v>74.683822606206789</v>
      </c>
      <c r="DA403" s="130" t="s">
        <v>3513</v>
      </c>
    </row>
    <row r="404" spans="1:105" ht="12" customHeight="1" x14ac:dyDescent="0.25">
      <c r="A404" s="97" t="s">
        <v>203</v>
      </c>
      <c r="B404" s="98"/>
      <c r="C404" s="98">
        <v>1.5544501834897058</v>
      </c>
      <c r="D404" s="98">
        <v>2.2957999714018267</v>
      </c>
      <c r="E404" s="98">
        <v>2.768874962366958</v>
      </c>
      <c r="F404" s="98">
        <v>3.1533649790060672</v>
      </c>
      <c r="G404" s="98">
        <v>4.3773615373715389</v>
      </c>
      <c r="H404" s="98">
        <v>5.4898882899134289</v>
      </c>
      <c r="I404" s="98">
        <v>6.3622651056791</v>
      </c>
      <c r="J404" s="98">
        <v>7.8470985333676051</v>
      </c>
      <c r="K404" s="98">
        <v>4.8337975098465975</v>
      </c>
      <c r="L404" s="98">
        <v>3.7255671459520734</v>
      </c>
      <c r="M404" s="98">
        <v>6.2195251874362576</v>
      </c>
      <c r="N404" s="98">
        <v>7.8500567446670155</v>
      </c>
      <c r="O404" s="98">
        <v>5.7050263483837629</v>
      </c>
      <c r="P404" s="98">
        <v>5.1236665369918448</v>
      </c>
      <c r="Q404" s="98">
        <v>4.5524061901026851</v>
      </c>
      <c r="R404" s="98">
        <v>4.2613610533531903</v>
      </c>
      <c r="S404" s="98">
        <v>5.1391798795110226</v>
      </c>
      <c r="T404" s="98">
        <v>8.2541315331595069</v>
      </c>
      <c r="U404" s="98">
        <v>5.7491331418484988</v>
      </c>
      <c r="V404" s="98">
        <v>5.5815739320962425</v>
      </c>
      <c r="W404" s="98">
        <v>5.0637579209624164</v>
      </c>
      <c r="X404" s="98">
        <v>4.8649054438529289</v>
      </c>
      <c r="Y404" s="98">
        <v>4.4459106147086604</v>
      </c>
      <c r="DA404" s="63" t="s">
        <v>3514</v>
      </c>
    </row>
    <row r="405" spans="1:105" ht="12" customHeight="1" x14ac:dyDescent="0.25">
      <c r="A405" s="97" t="s">
        <v>50</v>
      </c>
      <c r="B405" s="98"/>
      <c r="C405" s="98">
        <v>12.330364325072598</v>
      </c>
      <c r="D405" s="98">
        <v>16.153242765319249</v>
      </c>
      <c r="E405" s="98">
        <v>18.48043793016263</v>
      </c>
      <c r="F405" s="98">
        <v>16.965672490235146</v>
      </c>
      <c r="G405" s="98">
        <v>25.295629765283444</v>
      </c>
      <c r="H405" s="98">
        <v>20.851330515573615</v>
      </c>
      <c r="I405" s="98">
        <v>23.53492468391395</v>
      </c>
      <c r="J405" s="98">
        <v>15.769139712514269</v>
      </c>
      <c r="K405" s="98">
        <v>15.928681326284599</v>
      </c>
      <c r="L405" s="98">
        <v>14.701372329029107</v>
      </c>
      <c r="M405" s="98">
        <v>15.7387509124577</v>
      </c>
      <c r="N405" s="98">
        <v>13.35748866936156</v>
      </c>
      <c r="O405" s="98">
        <v>11.798221207207542</v>
      </c>
      <c r="P405" s="98">
        <v>17.077152365415177</v>
      </c>
      <c r="Q405" s="98">
        <v>10.655816956826278</v>
      </c>
      <c r="R405" s="98">
        <v>10.258241205630785</v>
      </c>
      <c r="S405" s="98">
        <v>12.048214314870796</v>
      </c>
      <c r="T405" s="98">
        <v>16.926794062983042</v>
      </c>
      <c r="U405" s="98">
        <v>13.300720140761092</v>
      </c>
      <c r="V405" s="98">
        <v>12.220341439089916</v>
      </c>
      <c r="W405" s="98">
        <v>12.665032102876632</v>
      </c>
      <c r="X405" s="98">
        <v>16.005889009795261</v>
      </c>
      <c r="Y405" s="98">
        <v>18.334368378254464</v>
      </c>
      <c r="DA405" s="63" t="s">
        <v>3515</v>
      </c>
    </row>
    <row r="406" spans="1:105" ht="12" customHeight="1" x14ac:dyDescent="0.25">
      <c r="A406" s="109" t="s">
        <v>120</v>
      </c>
      <c r="B406" s="33"/>
      <c r="C406" s="33">
        <v>23.841417271074423</v>
      </c>
      <c r="D406" s="33">
        <v>32.040522457532788</v>
      </c>
      <c r="E406" s="33">
        <v>31.284534914650337</v>
      </c>
      <c r="F406" s="33">
        <v>32.087119374175295</v>
      </c>
      <c r="G406" s="33">
        <v>46.291688121351633</v>
      </c>
      <c r="H406" s="33">
        <v>63.374028675487089</v>
      </c>
      <c r="I406" s="33">
        <v>61.741887686681657</v>
      </c>
      <c r="J406" s="33">
        <v>43.978264181407823</v>
      </c>
      <c r="K406" s="33">
        <v>34.10908744254084</v>
      </c>
      <c r="L406" s="33">
        <v>39.356730328309318</v>
      </c>
      <c r="M406" s="33">
        <v>36.645382731228992</v>
      </c>
      <c r="N406" s="33">
        <v>39.011770447286743</v>
      </c>
      <c r="O406" s="33">
        <v>32.965186109688446</v>
      </c>
      <c r="P406" s="33">
        <v>32.5179822685012</v>
      </c>
      <c r="Q406" s="33">
        <v>25.9318470124371</v>
      </c>
      <c r="R406" s="33">
        <v>24.729016169206595</v>
      </c>
      <c r="S406" s="33">
        <v>33.439996451964277</v>
      </c>
      <c r="T406" s="33">
        <v>38.320291763148866</v>
      </c>
      <c r="U406" s="33">
        <v>39.394210834509884</v>
      </c>
      <c r="V406" s="33">
        <v>37.531416851303696</v>
      </c>
      <c r="W406" s="33">
        <v>46.305920354768311</v>
      </c>
      <c r="X406" s="33">
        <v>48.897347554860254</v>
      </c>
      <c r="Y406" s="33">
        <v>51.903543613243656</v>
      </c>
      <c r="DA406" s="60" t="s">
        <v>3516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0.60259748155799109</v>
      </c>
      <c r="D408" s="119">
        <f t="shared" si="164"/>
        <v>0.61512969833551512</v>
      </c>
      <c r="E408" s="119">
        <f t="shared" si="164"/>
        <v>0.62995119555589896</v>
      </c>
      <c r="F408" s="119">
        <f t="shared" si="164"/>
        <v>0.62575999546247152</v>
      </c>
      <c r="G408" s="119">
        <f t="shared" si="164"/>
        <v>0.63493036248223578</v>
      </c>
      <c r="H408" s="119">
        <f t="shared" si="164"/>
        <v>0.65944541791603051</v>
      </c>
      <c r="I408" s="119">
        <f t="shared" si="164"/>
        <v>0.66901671337806878</v>
      </c>
      <c r="J408" s="119">
        <f t="shared" si="164"/>
        <v>0.67297169648790089</v>
      </c>
      <c r="K408" s="119">
        <f t="shared" si="164"/>
        <v>0.67576276203409347</v>
      </c>
      <c r="L408" s="119">
        <f t="shared" si="164"/>
        <v>0.69295756190261104</v>
      </c>
      <c r="M408" s="119">
        <f t="shared" si="164"/>
        <v>0.69575892104417258</v>
      </c>
      <c r="N408" s="119">
        <f t="shared" si="164"/>
        <v>0.71544072026271954</v>
      </c>
      <c r="O408" s="119">
        <f t="shared" si="164"/>
        <v>0.7158357272822139</v>
      </c>
      <c r="P408" s="119">
        <f t="shared" si="164"/>
        <v>0.71345467047854116</v>
      </c>
      <c r="Q408" s="119">
        <f t="shared" si="164"/>
        <v>0.72384493788566484</v>
      </c>
      <c r="R408" s="119">
        <f t="shared" ref="R408:V408" si="165">IF(R384=0,"",R384/R360)</f>
        <v>0.74753845659661655</v>
      </c>
      <c r="S408" s="119">
        <f t="shared" si="165"/>
        <v>0.77172378301023459</v>
      </c>
      <c r="T408" s="119">
        <f t="shared" si="165"/>
        <v>0.77678284309887058</v>
      </c>
      <c r="U408" s="119">
        <f t="shared" si="165"/>
        <v>0.79427507040714362</v>
      </c>
      <c r="V408" s="119">
        <f t="shared" si="165"/>
        <v>0.8008590434652535</v>
      </c>
      <c r="W408" s="119">
        <f t="shared" ref="W408:Y408" si="166">IF(W384=0,"",W384/W360)</f>
        <v>0.812705886721102</v>
      </c>
      <c r="X408" s="119">
        <f t="shared" si="166"/>
        <v>0.8223655699288398</v>
      </c>
      <c r="Y408" s="119">
        <f t="shared" si="166"/>
        <v>0.82566403342120398</v>
      </c>
      <c r="DA408" s="129" t="s">
        <v>3662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0.58276452424287284</v>
      </c>
      <c r="D409" s="124">
        <f t="shared" si="167"/>
        <v>0.5937185407375033</v>
      </c>
      <c r="E409" s="124">
        <f t="shared" si="167"/>
        <v>0.6024988577139222</v>
      </c>
      <c r="F409" s="124">
        <f t="shared" si="167"/>
        <v>0.60858031324855633</v>
      </c>
      <c r="G409" s="124">
        <f t="shared" si="167"/>
        <v>0.61531016208448575</v>
      </c>
      <c r="H409" s="124">
        <f t="shared" si="167"/>
        <v>0.6354806630698302</v>
      </c>
      <c r="I409" s="124">
        <f t="shared" si="167"/>
        <v>0.64410631734538182</v>
      </c>
      <c r="J409" s="124">
        <f t="shared" si="167"/>
        <v>0.65458027907244842</v>
      </c>
      <c r="K409" s="124">
        <f t="shared" si="167"/>
        <v>0.65904893694230482</v>
      </c>
      <c r="L409" s="124">
        <f t="shared" si="167"/>
        <v>0.67823928278974688</v>
      </c>
      <c r="M409" s="124">
        <f t="shared" si="167"/>
        <v>0.68117395648378087</v>
      </c>
      <c r="N409" s="124">
        <f t="shared" si="167"/>
        <v>0.69441292327580029</v>
      </c>
      <c r="O409" s="124">
        <f t="shared" si="167"/>
        <v>0.70401207445664138</v>
      </c>
      <c r="P409" s="124">
        <f t="shared" si="167"/>
        <v>0.70131026566730614</v>
      </c>
      <c r="Q409" s="124">
        <f t="shared" si="167"/>
        <v>0.70694686603857004</v>
      </c>
      <c r="R409" s="124">
        <f t="shared" ref="R409:V409" si="168">IF(R385=0,"",R385/R361)</f>
        <v>0.72649361865918138</v>
      </c>
      <c r="S409" s="124">
        <f t="shared" si="168"/>
        <v>0.7478596740542337</v>
      </c>
      <c r="T409" s="124">
        <f t="shared" si="168"/>
        <v>0.75520661596717076</v>
      </c>
      <c r="U409" s="124">
        <f t="shared" si="168"/>
        <v>0.7729476140067737</v>
      </c>
      <c r="V409" s="124">
        <f t="shared" si="168"/>
        <v>0.78227090799597732</v>
      </c>
      <c r="W409" s="124">
        <f t="shared" ref="W409:Y409" si="169">IF(W385=0,"",W385/W361)</f>
        <v>0.78789032605238751</v>
      </c>
      <c r="X409" s="124">
        <f t="shared" si="169"/>
        <v>0.79157048688469722</v>
      </c>
      <c r="Y409" s="124">
        <f t="shared" si="169"/>
        <v>0.78794748243724166</v>
      </c>
      <c r="DA409" s="130" t="s">
        <v>3663</v>
      </c>
    </row>
    <row r="410" spans="1:105" ht="12" customHeight="1" x14ac:dyDescent="0.25">
      <c r="A410" s="97" t="s">
        <v>200</v>
      </c>
      <c r="B410" s="111"/>
      <c r="C410" s="111">
        <f t="shared" ref="C410:Q410" si="170">IF(C386=0,"",C386/C362)</f>
        <v>0.58051125889900235</v>
      </c>
      <c r="D410" s="111">
        <f t="shared" si="170"/>
        <v>0.5915936161057056</v>
      </c>
      <c r="E410" s="111">
        <f t="shared" si="170"/>
        <v>0.60052315433594416</v>
      </c>
      <c r="F410" s="111">
        <f t="shared" si="170"/>
        <v>0.60670146332442154</v>
      </c>
      <c r="G410" s="111">
        <f t="shared" si="170"/>
        <v>0.61341122887391686</v>
      </c>
      <c r="H410" s="111">
        <f t="shared" si="170"/>
        <v>0.6335890386549049</v>
      </c>
      <c r="I410" s="111">
        <f t="shared" si="170"/>
        <v>0.64227464067856932</v>
      </c>
      <c r="J410" s="111">
        <f t="shared" si="170"/>
        <v>0.65285191952651089</v>
      </c>
      <c r="K410" s="111">
        <f t="shared" si="170"/>
        <v>0.65736557864055245</v>
      </c>
      <c r="L410" s="111">
        <f t="shared" si="170"/>
        <v>0.67654355518494469</v>
      </c>
      <c r="M410" s="111">
        <f t="shared" si="170"/>
        <v>0.67954269916623655</v>
      </c>
      <c r="N410" s="111">
        <f t="shared" si="170"/>
        <v>0.69284577485936194</v>
      </c>
      <c r="O410" s="111">
        <f t="shared" si="170"/>
        <v>0.70248548561311674</v>
      </c>
      <c r="P410" s="111">
        <f t="shared" si="170"/>
        <v>0.6998094595461849</v>
      </c>
      <c r="Q410" s="111">
        <f t="shared" si="170"/>
        <v>0.70549454311131421</v>
      </c>
      <c r="R410" s="111">
        <f t="shared" ref="R410:V410" si="171">IF(R386=0,"",R386/R362)</f>
        <v>0.72511682890094298</v>
      </c>
      <c r="S410" s="111">
        <f t="shared" si="171"/>
        <v>0.74654793732076496</v>
      </c>
      <c r="T410" s="111">
        <f t="shared" si="171"/>
        <v>0.75394480401673614</v>
      </c>
      <c r="U410" s="111">
        <f t="shared" si="171"/>
        <v>0.77173945560045132</v>
      </c>
      <c r="V410" s="111">
        <f t="shared" si="171"/>
        <v>0.78112666471056913</v>
      </c>
      <c r="W410" s="111">
        <f t="shared" ref="W410:Y410" si="172">IF(W386=0,"",W386/W362)</f>
        <v>0.7867116457232205</v>
      </c>
      <c r="X410" s="111">
        <f t="shared" si="172"/>
        <v>0.7903769706829129</v>
      </c>
      <c r="Y410" s="111">
        <f t="shared" si="172"/>
        <v>0.78678675567750034</v>
      </c>
      <c r="DA410" s="63" t="s">
        <v>3664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:Y411" si="175">IF(W387=0,"",W387/W363)</f>
        <v>1</v>
      </c>
      <c r="X411" s="111">
        <f t="shared" si="175"/>
        <v>1</v>
      </c>
      <c r="Y411" s="111">
        <f t="shared" si="175"/>
        <v>1</v>
      </c>
      <c r="DA411" s="63" t="s">
        <v>3665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2.2479410860594013</v>
      </c>
      <c r="D412" s="124">
        <f t="shared" si="176"/>
        <v>2.3627609263949019</v>
      </c>
      <c r="E412" s="124">
        <f t="shared" si="176"/>
        <v>2.4690394280062464</v>
      </c>
      <c r="F412" s="124">
        <f t="shared" si="176"/>
        <v>2.5470461839726992</v>
      </c>
      <c r="G412" s="124">
        <f t="shared" si="176"/>
        <v>2.6443987198015804</v>
      </c>
      <c r="H412" s="124">
        <f t="shared" si="176"/>
        <v>2.7837689562088763</v>
      </c>
      <c r="I412" s="124">
        <f t="shared" si="176"/>
        <v>2.857002383558144</v>
      </c>
      <c r="J412" s="124">
        <f t="shared" si="176"/>
        <v>2.9711965241390184</v>
      </c>
      <c r="K412" s="124">
        <f t="shared" si="176"/>
        <v>3.0092155937112115</v>
      </c>
      <c r="L412" s="124">
        <f t="shared" si="176"/>
        <v>3.1127727973242285</v>
      </c>
      <c r="M412" s="124">
        <f t="shared" si="176"/>
        <v>3.2345652558727704</v>
      </c>
      <c r="N412" s="124">
        <f t="shared" si="176"/>
        <v>3.3280432269900233</v>
      </c>
      <c r="O412" s="124">
        <f t="shared" si="176"/>
        <v>3.5886062204802776</v>
      </c>
      <c r="P412" s="124">
        <f t="shared" si="176"/>
        <v>3.6928990891559597</v>
      </c>
      <c r="Q412" s="124">
        <f t="shared" si="176"/>
        <v>3.7683889858735857</v>
      </c>
      <c r="R412" s="124">
        <f t="shared" ref="R412:V412" si="177">IF(R388=0,"",R388/R364)</f>
        <v>3.8895646017482304</v>
      </c>
      <c r="S412" s="124">
        <f t="shared" si="177"/>
        <v>3.9012544913138658</v>
      </c>
      <c r="T412" s="124">
        <f t="shared" si="177"/>
        <v>3.9097237136834062</v>
      </c>
      <c r="U412" s="124">
        <f t="shared" si="177"/>
        <v>3.951683349856185</v>
      </c>
      <c r="V412" s="124">
        <f t="shared" si="177"/>
        <v>3.9461494178579053</v>
      </c>
      <c r="W412" s="124">
        <f t="shared" ref="W412:Y412" si="178">IF(W388=0,"",W388/W364)</f>
        <v>3.9388543647274252</v>
      </c>
      <c r="X412" s="124">
        <f t="shared" si="178"/>
        <v>3.9699774896525919</v>
      </c>
      <c r="Y412" s="124">
        <f t="shared" si="178"/>
        <v>3.9847882097992122</v>
      </c>
      <c r="DA412" s="130" t="s">
        <v>3666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2.2479410860594013</v>
      </c>
      <c r="D413" s="111">
        <f t="shared" si="179"/>
        <v>2.3627609263949019</v>
      </c>
      <c r="E413" s="111">
        <f t="shared" si="179"/>
        <v>2.4690394280062464</v>
      </c>
      <c r="F413" s="111">
        <f t="shared" si="179"/>
        <v>2.5470461839726992</v>
      </c>
      <c r="G413" s="111">
        <f t="shared" si="179"/>
        <v>2.6443987198015804</v>
      </c>
      <c r="H413" s="111">
        <f t="shared" si="179"/>
        <v>2.7837689562088763</v>
      </c>
      <c r="I413" s="111">
        <f t="shared" si="179"/>
        <v>2.857002383558144</v>
      </c>
      <c r="J413" s="111">
        <f t="shared" si="179"/>
        <v>2.9711965241390184</v>
      </c>
      <c r="K413" s="111">
        <f t="shared" si="179"/>
        <v>3.0092155937112115</v>
      </c>
      <c r="L413" s="111">
        <f t="shared" si="179"/>
        <v>3.1127727973242285</v>
      </c>
      <c r="M413" s="111">
        <f t="shared" si="179"/>
        <v>3.2345652558727704</v>
      </c>
      <c r="N413" s="111">
        <f t="shared" si="179"/>
        <v>3.3280432269900233</v>
      </c>
      <c r="O413" s="111">
        <f t="shared" si="179"/>
        <v>3.5886062204802776</v>
      </c>
      <c r="P413" s="111">
        <f t="shared" si="179"/>
        <v>3.6928990891559597</v>
      </c>
      <c r="Q413" s="111">
        <f t="shared" si="179"/>
        <v>3.7683889858735857</v>
      </c>
      <c r="R413" s="111">
        <f t="shared" ref="R413:V413" si="180">IF(R389=0,"",R389/R365)</f>
        <v>3.8895646017482304</v>
      </c>
      <c r="S413" s="111">
        <f t="shared" si="180"/>
        <v>3.9012544913138658</v>
      </c>
      <c r="T413" s="111">
        <f t="shared" si="180"/>
        <v>3.9097237136834062</v>
      </c>
      <c r="U413" s="111">
        <f t="shared" si="180"/>
        <v>3.951683349856185</v>
      </c>
      <c r="V413" s="111">
        <f t="shared" si="180"/>
        <v>3.9461494178579053</v>
      </c>
      <c r="W413" s="111">
        <f t="shared" ref="W413:Y413" si="181">IF(W389=0,"",W389/W365)</f>
        <v>3.9388543647274252</v>
      </c>
      <c r="X413" s="111">
        <f t="shared" si="181"/>
        <v>3.9699774896525919</v>
      </c>
      <c r="Y413" s="111">
        <f t="shared" si="181"/>
        <v>3.9847882097992122</v>
      </c>
      <c r="DA413" s="63" t="s">
        <v>3667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0.65874156209922741</v>
      </c>
      <c r="D414" s="124">
        <f t="shared" si="182"/>
        <v>0.66604344723678444</v>
      </c>
      <c r="E414" s="124">
        <f t="shared" si="182"/>
        <v>0.66831268983425818</v>
      </c>
      <c r="F414" s="124">
        <f t="shared" si="182"/>
        <v>0.66511017204367784</v>
      </c>
      <c r="G414" s="124">
        <f t="shared" si="182"/>
        <v>0.66618725226787101</v>
      </c>
      <c r="H414" s="124">
        <f t="shared" si="182"/>
        <v>0.68721213132697756</v>
      </c>
      <c r="I414" s="124">
        <f t="shared" si="182"/>
        <v>0.7021197160416176</v>
      </c>
      <c r="J414" s="124">
        <f t="shared" si="182"/>
        <v>0.7080635467069315</v>
      </c>
      <c r="K414" s="124">
        <f t="shared" si="182"/>
        <v>0.70301216024010471</v>
      </c>
      <c r="L414" s="124">
        <f t="shared" si="182"/>
        <v>0.71962861523964372</v>
      </c>
      <c r="M414" s="124">
        <f t="shared" si="182"/>
        <v>0.71262623588920915</v>
      </c>
      <c r="N414" s="124">
        <f t="shared" si="182"/>
        <v>0.72243576975918777</v>
      </c>
      <c r="O414" s="124">
        <f t="shared" si="182"/>
        <v>0.73589714448024901</v>
      </c>
      <c r="P414" s="124">
        <f t="shared" si="182"/>
        <v>0.74718741839106362</v>
      </c>
      <c r="Q414" s="124">
        <f t="shared" si="182"/>
        <v>0.75325499399202367</v>
      </c>
      <c r="R414" s="124">
        <f t="shared" ref="R414:V414" si="183">IF(R390=0,"",R390/R366)</f>
        <v>0.78426133925862318</v>
      </c>
      <c r="S414" s="124">
        <f t="shared" si="183"/>
        <v>0.80685014597926497</v>
      </c>
      <c r="T414" s="124">
        <f t="shared" si="183"/>
        <v>0.81657232901497545</v>
      </c>
      <c r="U414" s="124">
        <f t="shared" si="183"/>
        <v>0.82374546226168643</v>
      </c>
      <c r="V414" s="124">
        <f t="shared" si="183"/>
        <v>0.82952907427236589</v>
      </c>
      <c r="W414" s="124">
        <f t="shared" ref="W414:Y414" si="184">IF(W390=0,"",W390/W366)</f>
        <v>0.84849286478140917</v>
      </c>
      <c r="X414" s="124">
        <f t="shared" si="184"/>
        <v>0.85796907764921626</v>
      </c>
      <c r="Y414" s="124">
        <f t="shared" si="184"/>
        <v>0.84968642451803389</v>
      </c>
      <c r="DA414" s="130" t="s">
        <v>3668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0.58237117199853339</v>
      </c>
      <c r="D415" s="111">
        <f t="shared" si="185"/>
        <v>0.59095727829842493</v>
      </c>
      <c r="E415" s="111">
        <f t="shared" si="185"/>
        <v>0.60292948654076595</v>
      </c>
      <c r="F415" s="111">
        <f t="shared" si="185"/>
        <v>0.61325126462022139</v>
      </c>
      <c r="G415" s="111">
        <f t="shared" si="185"/>
        <v>0.6372405354587104</v>
      </c>
      <c r="H415" s="111">
        <f t="shared" si="185"/>
        <v>0.66353436294884804</v>
      </c>
      <c r="I415" s="111">
        <f t="shared" si="185"/>
        <v>0.68567966942072622</v>
      </c>
      <c r="J415" s="111">
        <f t="shared" si="185"/>
        <v>0.70096635125621487</v>
      </c>
      <c r="K415" s="111">
        <f t="shared" si="185"/>
        <v>0.69744865299406644</v>
      </c>
      <c r="L415" s="111">
        <f t="shared" si="185"/>
        <v>0.72286849128410846</v>
      </c>
      <c r="M415" s="111">
        <f t="shared" si="185"/>
        <v>0.73930072435312044</v>
      </c>
      <c r="N415" s="111">
        <f t="shared" si="185"/>
        <v>0.74932973267386205</v>
      </c>
      <c r="O415" s="111">
        <f t="shared" si="185"/>
        <v>0.76296705542510734</v>
      </c>
      <c r="P415" s="111">
        <f t="shared" si="185"/>
        <v>0.72610203541361662</v>
      </c>
      <c r="Q415" s="111">
        <f t="shared" si="185"/>
        <v>0.75242431817264743</v>
      </c>
      <c r="R415" s="111">
        <f t="shared" ref="R415:V415" si="186">IF(R391=0,"",R391/R367)</f>
        <v>0.77465502443859713</v>
      </c>
      <c r="S415" s="111">
        <f t="shared" si="186"/>
        <v>0.7918445823505107</v>
      </c>
      <c r="T415" s="111">
        <f t="shared" si="186"/>
        <v>0.80540991063516076</v>
      </c>
      <c r="U415" s="111">
        <f t="shared" si="186"/>
        <v>0.82166523396703073</v>
      </c>
      <c r="V415" s="111">
        <f t="shared" si="186"/>
        <v>0.83651990986736979</v>
      </c>
      <c r="W415" s="111">
        <f t="shared" ref="W415:Y415" si="187">IF(W391=0,"",W391/W367)</f>
        <v>0.84349228201641613</v>
      </c>
      <c r="X415" s="111">
        <f t="shared" si="187"/>
        <v>0.85045827511890026</v>
      </c>
      <c r="Y415" s="111">
        <f t="shared" si="187"/>
        <v>0.85148275047633304</v>
      </c>
      <c r="DA415" s="63" t="s">
        <v>3669</v>
      </c>
    </row>
    <row r="416" spans="1:105" ht="12" customHeight="1" x14ac:dyDescent="0.25">
      <c r="A416" s="97" t="s">
        <v>131</v>
      </c>
      <c r="B416" s="111"/>
      <c r="C416" s="111">
        <f t="shared" ref="C416:Q416" si="188">IF(C392=0,"",C392/C368)</f>
        <v>0.82653333814015262</v>
      </c>
      <c r="D416" s="111">
        <f t="shared" si="188"/>
        <v>0.82984030962509314</v>
      </c>
      <c r="E416" s="111">
        <f t="shared" si="188"/>
        <v>0.84773840817126089</v>
      </c>
      <c r="F416" s="111">
        <f t="shared" si="188"/>
        <v>0.84337664857919481</v>
      </c>
      <c r="G416" s="111">
        <f t="shared" si="188"/>
        <v>0.85335830152710668</v>
      </c>
      <c r="H416" s="111">
        <f t="shared" si="188"/>
        <v>0.87192143560981983</v>
      </c>
      <c r="I416" s="111">
        <f t="shared" si="188"/>
        <v>0.86349485077438093</v>
      </c>
      <c r="J416" s="111">
        <f t="shared" si="188"/>
        <v>0.88606449294624612</v>
      </c>
      <c r="K416" s="111">
        <f t="shared" si="188"/>
        <v>0.87611461694609161</v>
      </c>
      <c r="L416" s="111">
        <f t="shared" si="188"/>
        <v>0.90017587997181914</v>
      </c>
      <c r="M416" s="111">
        <f t="shared" si="188"/>
        <v>0.90616833013296327</v>
      </c>
      <c r="N416" s="111">
        <f t="shared" si="188"/>
        <v>0.92323681492042509</v>
      </c>
      <c r="O416" s="111">
        <f t="shared" si="188"/>
        <v>0.90276668295796847</v>
      </c>
      <c r="P416" s="111">
        <f t="shared" si="188"/>
        <v>0.8970211771688158</v>
      </c>
      <c r="Q416" s="111">
        <f t="shared" si="188"/>
        <v>0.89243179553075225</v>
      </c>
      <c r="R416" s="111">
        <f t="shared" ref="R416:V416" si="189">IF(R392=0,"",R392/R368)</f>
        <v>0.88955976994011621</v>
      </c>
      <c r="S416" s="111">
        <f t="shared" si="189"/>
        <v>0.94530233632556537</v>
      </c>
      <c r="T416" s="111">
        <f t="shared" si="189"/>
        <v>0.90267986491034524</v>
      </c>
      <c r="U416" s="111">
        <f t="shared" si="189"/>
        <v>0.93478866697730756</v>
      </c>
      <c r="V416" s="111">
        <f t="shared" si="189"/>
        <v>0.9496265045687462</v>
      </c>
      <c r="W416" s="111">
        <f t="shared" ref="W416:Y416" si="190">IF(W392=0,"",W392/W368)</f>
        <v>0.95295839252263503</v>
      </c>
      <c r="X416" s="111">
        <f t="shared" si="190"/>
        <v>0.95041438872392436</v>
      </c>
      <c r="Y416" s="111">
        <f t="shared" si="190"/>
        <v>0.95218030287859678</v>
      </c>
      <c r="DA416" s="63" t="s">
        <v>3670</v>
      </c>
    </row>
    <row r="417" spans="1:105" ht="12" customHeight="1" x14ac:dyDescent="0.25">
      <c r="A417" s="100" t="s">
        <v>200</v>
      </c>
      <c r="B417" s="112"/>
      <c r="C417" s="112">
        <f t="shared" ref="C417:Q417" si="191">IF(C393=0,"",C393/C369)</f>
        <v>0.63737556448996435</v>
      </c>
      <c r="D417" s="112">
        <f t="shared" si="191"/>
        <v>0.6713632549967945</v>
      </c>
      <c r="E417" s="112">
        <f t="shared" si="191"/>
        <v>0.69730333954604229</v>
      </c>
      <c r="F417" s="112">
        <f t="shared" si="191"/>
        <v>0.69640370855321954</v>
      </c>
      <c r="G417" s="112">
        <f t="shared" si="191"/>
        <v>0.70752131922767258</v>
      </c>
      <c r="H417" s="112">
        <f t="shared" si="191"/>
        <v>0.73233782174502127</v>
      </c>
      <c r="I417" s="112">
        <f t="shared" si="191"/>
        <v>0.74410698112386631</v>
      </c>
      <c r="J417" s="112">
        <f t="shared" si="191"/>
        <v>0.7541765223867799</v>
      </c>
      <c r="K417" s="112">
        <f t="shared" si="191"/>
        <v>0.7373531490028048</v>
      </c>
      <c r="L417" s="112">
        <f t="shared" si="191"/>
        <v>0.76947722169648802</v>
      </c>
      <c r="M417" s="112">
        <f t="shared" si="191"/>
        <v>0.76578026500595631</v>
      </c>
      <c r="N417" s="112">
        <f t="shared" si="191"/>
        <v>0.77282525671315883</v>
      </c>
      <c r="O417" s="112">
        <f t="shared" si="191"/>
        <v>0.79198093165718664</v>
      </c>
      <c r="P417" s="112">
        <f t="shared" si="191"/>
        <v>0.75441236095388631</v>
      </c>
      <c r="Q417" s="112">
        <f t="shared" si="191"/>
        <v>0.7625317787439353</v>
      </c>
      <c r="R417" s="112">
        <f t="shared" ref="R417:V417" si="192">IF(R393=0,"",R393/R369)</f>
        <v>0.77931460163763899</v>
      </c>
      <c r="S417" s="112">
        <f t="shared" si="192"/>
        <v>0.80273628689596199</v>
      </c>
      <c r="T417" s="112">
        <f t="shared" si="192"/>
        <v>0.82062915915351309</v>
      </c>
      <c r="U417" s="112">
        <f t="shared" si="192"/>
        <v>0.8370229256656686</v>
      </c>
      <c r="V417" s="112">
        <f t="shared" si="192"/>
        <v>0.87539505145516294</v>
      </c>
      <c r="W417" s="112">
        <f t="shared" ref="W417:Y417" si="193">IF(W393=0,"",W393/W369)</f>
        <v>0.88839999782974388</v>
      </c>
      <c r="X417" s="112">
        <f t="shared" si="193"/>
        <v>0.85475207165211387</v>
      </c>
      <c r="Y417" s="112">
        <f t="shared" si="193"/>
        <v>0.85681306372011334</v>
      </c>
      <c r="DA417" s="131" t="s">
        <v>3671</v>
      </c>
    </row>
    <row r="418" spans="1:105" ht="12" customHeight="1" x14ac:dyDescent="0.25">
      <c r="A418" s="103" t="s">
        <v>52</v>
      </c>
      <c r="B418" s="113"/>
      <c r="C418" s="113">
        <f t="shared" ref="C418:Q418" si="194">IF(C394=0,"",C394/C370)</f>
        <v>1</v>
      </c>
      <c r="D418" s="113">
        <f t="shared" si="194"/>
        <v>1</v>
      </c>
      <c r="E418" s="113">
        <f t="shared" si="194"/>
        <v>1</v>
      </c>
      <c r="F418" s="113">
        <f t="shared" si="194"/>
        <v>1</v>
      </c>
      <c r="G418" s="113">
        <f t="shared" si="194"/>
        <v>1</v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>
        <f t="shared" si="194"/>
        <v>1</v>
      </c>
      <c r="R418" s="113">
        <f t="shared" ref="R418:V418" si="195">IF(R394=0,"",R394/R370)</f>
        <v>1</v>
      </c>
      <c r="S418" s="113">
        <f t="shared" si="195"/>
        <v>1</v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:Y418" si="196">IF(W394=0,"",W394/W370)</f>
        <v>1</v>
      </c>
      <c r="X418" s="113">
        <f t="shared" si="196"/>
        <v>1</v>
      </c>
      <c r="Y418" s="113">
        <f t="shared" si="196"/>
        <v>1</v>
      </c>
      <c r="DA418" s="132" t="s">
        <v>3672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0.59008285094845536</v>
      </c>
      <c r="D419" s="112">
        <f t="shared" si="197"/>
        <v>0.58534685909551376</v>
      </c>
      <c r="E419" s="112">
        <f t="shared" si="197"/>
        <v>0.58441151518770329</v>
      </c>
      <c r="F419" s="112">
        <f t="shared" si="197"/>
        <v>0.59568402809441856</v>
      </c>
      <c r="G419" s="112">
        <f t="shared" si="197"/>
        <v>0.57874243970610872</v>
      </c>
      <c r="H419" s="112">
        <f t="shared" si="197"/>
        <v>0.60177751253341938</v>
      </c>
      <c r="I419" s="112">
        <f t="shared" si="197"/>
        <v>0.59726310626324464</v>
      </c>
      <c r="J419" s="112">
        <f t="shared" si="197"/>
        <v>0.59876973074387829</v>
      </c>
      <c r="K419" s="112">
        <f t="shared" si="197"/>
        <v>0.6005801355355741</v>
      </c>
      <c r="L419" s="112">
        <f t="shared" si="197"/>
        <v>0.61033114841603442</v>
      </c>
      <c r="M419" s="112">
        <f t="shared" si="197"/>
        <v>0.6143347268122451</v>
      </c>
      <c r="N419" s="112">
        <f t="shared" si="197"/>
        <v>0.63011610930666806</v>
      </c>
      <c r="O419" s="112">
        <f t="shared" si="197"/>
        <v>0.65194761893499109</v>
      </c>
      <c r="P419" s="112">
        <f t="shared" si="197"/>
        <v>0.69064450827297763</v>
      </c>
      <c r="Q419" s="112">
        <f t="shared" si="197"/>
        <v>0.72692834914130744</v>
      </c>
      <c r="R419" s="112">
        <f t="shared" ref="R419:V419" si="198">IF(R395=0,"",R395/R371)</f>
        <v>0.7420817547225218</v>
      </c>
      <c r="S419" s="112">
        <f t="shared" si="198"/>
        <v>0.76133666681419776</v>
      </c>
      <c r="T419" s="112">
        <f t="shared" si="198"/>
        <v>0.78699544996358806</v>
      </c>
      <c r="U419" s="112">
        <f t="shared" si="198"/>
        <v>0.78632878558293839</v>
      </c>
      <c r="V419" s="112">
        <f t="shared" si="198"/>
        <v>0.79453259424590306</v>
      </c>
      <c r="W419" s="112">
        <f t="shared" ref="W419:Y419" si="199">IF(W395=0,"",W395/W371)</f>
        <v>0.80277167902166457</v>
      </c>
      <c r="X419" s="112">
        <f t="shared" si="199"/>
        <v>0.8014092657935612</v>
      </c>
      <c r="Y419" s="112">
        <f t="shared" si="199"/>
        <v>0.79879977900428756</v>
      </c>
      <c r="DA419" s="131" t="s">
        <v>3673</v>
      </c>
    </row>
    <row r="420" spans="1:105" ht="12" customHeight="1" x14ac:dyDescent="0.25">
      <c r="A420" s="107" t="s">
        <v>123</v>
      </c>
      <c r="B420" s="113"/>
      <c r="C420" s="113">
        <f t="shared" ref="C420:Q420" si="200">IF(C396=0,"",C396/C372)</f>
        <v>0.87834502749725518</v>
      </c>
      <c r="D420" s="113">
        <f t="shared" si="200"/>
        <v>0.87627769601232564</v>
      </c>
      <c r="E420" s="113">
        <f t="shared" si="200"/>
        <v>0.89544192716694648</v>
      </c>
      <c r="F420" s="113">
        <f t="shared" si="200"/>
        <v>0.88230844283670529</v>
      </c>
      <c r="G420" s="113">
        <f t="shared" si="200"/>
        <v>0.88167714838968836</v>
      </c>
      <c r="H420" s="113">
        <f t="shared" si="200"/>
        <v>0.88124415394055344</v>
      </c>
      <c r="I420" s="113">
        <f t="shared" si="200"/>
        <v>0.91635556285094788</v>
      </c>
      <c r="J420" s="113">
        <f t="shared" si="200"/>
        <v>0.90743638056168263</v>
      </c>
      <c r="K420" s="113">
        <f t="shared" si="200"/>
        <v>0.92044137072070231</v>
      </c>
      <c r="L420" s="113">
        <f t="shared" si="200"/>
        <v>0.91053807662691721</v>
      </c>
      <c r="M420" s="113">
        <f t="shared" si="200"/>
        <v>0.92976828030999747</v>
      </c>
      <c r="N420" s="113">
        <f t="shared" si="200"/>
        <v>0.9404654976237169</v>
      </c>
      <c r="O420" s="113">
        <f t="shared" si="200"/>
        <v>0.95772571644811466</v>
      </c>
      <c r="P420" s="113">
        <f t="shared" si="200"/>
        <v>0.94522563516472613</v>
      </c>
      <c r="Q420" s="113">
        <f t="shared" si="200"/>
        <v>0.94769010588279712</v>
      </c>
      <c r="R420" s="113">
        <f t="shared" ref="R420:V420" si="201">IF(R396=0,"",R396/R372)</f>
        <v>0.94306912894926931</v>
      </c>
      <c r="S420" s="113">
        <f t="shared" si="201"/>
        <v>0.95691068374575883</v>
      </c>
      <c r="T420" s="113">
        <f t="shared" si="201"/>
        <v>0.94527826637818502</v>
      </c>
      <c r="U420" s="113">
        <f t="shared" si="201"/>
        <v>0.96156663255721553</v>
      </c>
      <c r="V420" s="113">
        <f t="shared" si="201"/>
        <v>0.96079397572292657</v>
      </c>
      <c r="W420" s="113">
        <f t="shared" ref="W420:Y420" si="202">IF(W396=0,"",W396/W372)</f>
        <v>0.95836786420506415</v>
      </c>
      <c r="X420" s="113">
        <f t="shared" si="202"/>
        <v>0.96987793992659999</v>
      </c>
      <c r="Y420" s="113">
        <f t="shared" si="202"/>
        <v>0.96506925277535993</v>
      </c>
      <c r="DA420" s="132" t="s">
        <v>3674</v>
      </c>
    </row>
    <row r="421" spans="1:105" ht="12" customHeight="1" x14ac:dyDescent="0.25">
      <c r="A421" s="108" t="s">
        <v>50</v>
      </c>
      <c r="B421" s="111"/>
      <c r="C421" s="111">
        <f t="shared" ref="C421:Q421" si="203">IF(C397=0,"",C397/C373)</f>
        <v>0.60434752219739918</v>
      </c>
      <c r="D421" s="111">
        <f t="shared" si="203"/>
        <v>0.61427987499234216</v>
      </c>
      <c r="E421" s="111">
        <f t="shared" si="203"/>
        <v>0.60649917611578064</v>
      </c>
      <c r="F421" s="111">
        <f t="shared" si="203"/>
        <v>0.64384561033402277</v>
      </c>
      <c r="G421" s="111">
        <f t="shared" si="203"/>
        <v>0.62898214715053702</v>
      </c>
      <c r="H421" s="111">
        <f t="shared" si="203"/>
        <v>0.63581841621238189</v>
      </c>
      <c r="I421" s="111">
        <f t="shared" si="203"/>
        <v>0.58992003834681339</v>
      </c>
      <c r="J421" s="111">
        <f t="shared" si="203"/>
        <v>0.63188466206251903</v>
      </c>
      <c r="K421" s="111">
        <f t="shared" si="203"/>
        <v>0.62774808147318339</v>
      </c>
      <c r="L421" s="111">
        <f t="shared" si="203"/>
        <v>0.63105061965815434</v>
      </c>
      <c r="M421" s="111">
        <f t="shared" si="203"/>
        <v>0.645568502957648</v>
      </c>
      <c r="N421" s="111">
        <f t="shared" si="203"/>
        <v>0.64173419810289134</v>
      </c>
      <c r="O421" s="111">
        <f t="shared" si="203"/>
        <v>0.64523759358836874</v>
      </c>
      <c r="P421" s="111">
        <f t="shared" si="203"/>
        <v>0.67736931362207664</v>
      </c>
      <c r="Q421" s="111">
        <f t="shared" si="203"/>
        <v>0.71587429413596093</v>
      </c>
      <c r="R421" s="111">
        <f t="shared" ref="R421:V421" si="204">IF(R397=0,"",R397/R373)</f>
        <v>0.75571861520571393</v>
      </c>
      <c r="S421" s="111">
        <f t="shared" si="204"/>
        <v>0.73824672577353334</v>
      </c>
      <c r="T421" s="111">
        <f t="shared" si="204"/>
        <v>0.8111650922848892</v>
      </c>
      <c r="U421" s="111">
        <f t="shared" si="204"/>
        <v>0.79455270062788352</v>
      </c>
      <c r="V421" s="111">
        <f t="shared" si="204"/>
        <v>0.79957774284228034</v>
      </c>
      <c r="W421" s="111">
        <f t="shared" ref="W421:Y421" si="205">IF(W397=0,"",W397/W373)</f>
        <v>0.77755377802697223</v>
      </c>
      <c r="X421" s="111">
        <f t="shared" si="205"/>
        <v>0.79357459013515608</v>
      </c>
      <c r="Y421" s="111">
        <f t="shared" si="205"/>
        <v>0.78202435751434163</v>
      </c>
      <c r="DA421" s="63" t="s">
        <v>3675</v>
      </c>
    </row>
    <row r="422" spans="1:105" ht="12" customHeight="1" x14ac:dyDescent="0.25">
      <c r="A422" s="108" t="s">
        <v>52</v>
      </c>
      <c r="B422" s="111"/>
      <c r="C422" s="111">
        <f t="shared" ref="C422:Q422" si="206">IF(C398=0,"",C398/C374)</f>
        <v>1</v>
      </c>
      <c r="D422" s="111">
        <f t="shared" si="206"/>
        <v>1</v>
      </c>
      <c r="E422" s="111">
        <f t="shared" si="206"/>
        <v>1</v>
      </c>
      <c r="F422" s="111">
        <f t="shared" si="206"/>
        <v>1</v>
      </c>
      <c r="G422" s="111">
        <f t="shared" si="206"/>
        <v>1</v>
      </c>
      <c r="H422" s="111">
        <f t="shared" si="206"/>
        <v>1</v>
      </c>
      <c r="I422" s="111">
        <f t="shared" si="206"/>
        <v>1</v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>
        <f t="shared" si="206"/>
        <v>1</v>
      </c>
      <c r="R422" s="111">
        <f t="shared" ref="R422:V422" si="207">IF(R398=0,"",R398/R374)</f>
        <v>1</v>
      </c>
      <c r="S422" s="111">
        <f t="shared" si="207"/>
        <v>1</v>
      </c>
      <c r="T422" s="111">
        <f t="shared" si="207"/>
        <v>1</v>
      </c>
      <c r="U422" s="111">
        <f t="shared" si="207"/>
        <v>1</v>
      </c>
      <c r="V422" s="111">
        <f t="shared" si="207"/>
        <v>1</v>
      </c>
      <c r="W422" s="111">
        <f t="shared" ref="W422:Y422" si="208">IF(W398=0,"",W398/W374)</f>
        <v>1</v>
      </c>
      <c r="X422" s="111">
        <f t="shared" si="208"/>
        <v>1</v>
      </c>
      <c r="Y422" s="111">
        <f t="shared" si="208"/>
        <v>1</v>
      </c>
      <c r="DA422" s="63" t="s">
        <v>3676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0.67676628169785746</v>
      </c>
      <c r="D423" s="112">
        <f t="shared" si="209"/>
        <v>0.68424759288394787</v>
      </c>
      <c r="E423" s="112">
        <f t="shared" si="209"/>
        <v>0.67935535121861557</v>
      </c>
      <c r="F423" s="112">
        <f t="shared" si="209"/>
        <v>0.68679283979660577</v>
      </c>
      <c r="G423" s="112">
        <f t="shared" si="209"/>
        <v>0.67445082486113983</v>
      </c>
      <c r="H423" s="112">
        <f t="shared" si="209"/>
        <v>0.67857335308146172</v>
      </c>
      <c r="I423" s="112">
        <f t="shared" si="209"/>
        <v>0.6740842498044346</v>
      </c>
      <c r="J423" s="112">
        <f t="shared" si="209"/>
        <v>0.67769348530776308</v>
      </c>
      <c r="K423" s="112">
        <f t="shared" si="209"/>
        <v>0.66290411042167241</v>
      </c>
      <c r="L423" s="112">
        <f t="shared" si="209"/>
        <v>0.68900255414995681</v>
      </c>
      <c r="M423" s="112">
        <f t="shared" si="209"/>
        <v>0.67268279834834888</v>
      </c>
      <c r="N423" s="112">
        <f t="shared" si="209"/>
        <v>0.68464094843657486</v>
      </c>
      <c r="O423" s="112">
        <f t="shared" si="209"/>
        <v>0.69878862370217909</v>
      </c>
      <c r="P423" s="112">
        <f t="shared" si="209"/>
        <v>0.71238887721160837</v>
      </c>
      <c r="Q423" s="112">
        <f t="shared" si="209"/>
        <v>0.71719527142442008</v>
      </c>
      <c r="R423" s="112">
        <f t="shared" ref="R423:V423" si="210">IF(R399=0,"",R399/R375)</f>
        <v>0.73890853034982895</v>
      </c>
      <c r="S423" s="112">
        <f t="shared" si="210"/>
        <v>0.75906764473060173</v>
      </c>
      <c r="T423" s="112">
        <f t="shared" si="210"/>
        <v>0.76812276288323189</v>
      </c>
      <c r="U423" s="112">
        <f t="shared" si="210"/>
        <v>0.77024136415648647</v>
      </c>
      <c r="V423" s="112">
        <f t="shared" si="210"/>
        <v>0.77942575171425332</v>
      </c>
      <c r="W423" s="112">
        <f t="shared" ref="W423:Y423" si="211">IF(W399=0,"",W399/W375)</f>
        <v>0.7785424705922015</v>
      </c>
      <c r="X423" s="112">
        <f t="shared" si="211"/>
        <v>0.80337773034303339</v>
      </c>
      <c r="Y423" s="112">
        <f t="shared" si="211"/>
        <v>0.79571951126597007</v>
      </c>
      <c r="DA423" s="131" t="s">
        <v>3677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0.88280364107920983</v>
      </c>
      <c r="D424" s="113">
        <f t="shared" si="212"/>
        <v>0.88553892866447392</v>
      </c>
      <c r="E424" s="113">
        <f t="shared" si="212"/>
        <v>0.88400592202812678</v>
      </c>
      <c r="F424" s="113">
        <f t="shared" si="212"/>
        <v>0.87874594390174665</v>
      </c>
      <c r="G424" s="113">
        <f t="shared" si="212"/>
        <v>0.88620588004730827</v>
      </c>
      <c r="H424" s="113">
        <f t="shared" si="212"/>
        <v>0.89204550786409686</v>
      </c>
      <c r="I424" s="113">
        <f t="shared" si="212"/>
        <v>0.89360830369632549</v>
      </c>
      <c r="J424" s="113">
        <f t="shared" si="212"/>
        <v>0.90152279172510152</v>
      </c>
      <c r="K424" s="113">
        <f t="shared" si="212"/>
        <v>0.89556690844947451</v>
      </c>
      <c r="L424" s="113">
        <f t="shared" si="212"/>
        <v>0.88526514023866221</v>
      </c>
      <c r="M424" s="113">
        <f t="shared" si="212"/>
        <v>0.89519043005475518</v>
      </c>
      <c r="N424" s="113">
        <f t="shared" si="212"/>
        <v>0.90921261087367056</v>
      </c>
      <c r="O424" s="113">
        <f t="shared" si="212"/>
        <v>0.91304316020239018</v>
      </c>
      <c r="P424" s="113">
        <f t="shared" si="212"/>
        <v>0.91026168702057475</v>
      </c>
      <c r="Q424" s="113">
        <f t="shared" si="212"/>
        <v>0.91613458207127363</v>
      </c>
      <c r="R424" s="113">
        <f t="shared" ref="R424:V424" si="213">IF(R400=0,"",R400/R376)</f>
        <v>0.92371452663589981</v>
      </c>
      <c r="S424" s="113">
        <f t="shared" si="213"/>
        <v>0.92478981384206149</v>
      </c>
      <c r="T424" s="113">
        <f t="shared" si="213"/>
        <v>0.92405280106990484</v>
      </c>
      <c r="U424" s="113">
        <f t="shared" si="213"/>
        <v>0.93568801162788273</v>
      </c>
      <c r="V424" s="113">
        <f t="shared" si="213"/>
        <v>0.9440608881830187</v>
      </c>
      <c r="W424" s="113">
        <f t="shared" ref="W424:Y424" si="214">IF(W400=0,"",W400/W376)</f>
        <v>0.94160726454316745</v>
      </c>
      <c r="X424" s="113">
        <f t="shared" si="214"/>
        <v>0.9563823765062428</v>
      </c>
      <c r="Y424" s="113">
        <f t="shared" si="214"/>
        <v>0.95672126591641793</v>
      </c>
      <c r="DA424" s="132" t="s">
        <v>3678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0.72971227272256589</v>
      </c>
      <c r="D425" s="111">
        <f t="shared" si="215"/>
        <v>0.75517004995393788</v>
      </c>
      <c r="E425" s="111">
        <f t="shared" si="215"/>
        <v>0.75523197652291973</v>
      </c>
      <c r="F425" s="111">
        <f t="shared" si="215"/>
        <v>0.73319633264577555</v>
      </c>
      <c r="G425" s="111">
        <f t="shared" si="215"/>
        <v>0.73756899637227136</v>
      </c>
      <c r="H425" s="111">
        <f t="shared" si="215"/>
        <v>0.74822691443636402</v>
      </c>
      <c r="I425" s="111">
        <f t="shared" si="215"/>
        <v>0.74231260867634186</v>
      </c>
      <c r="J425" s="111">
        <f t="shared" si="215"/>
        <v>0.72514584471804255</v>
      </c>
      <c r="K425" s="111">
        <f t="shared" si="215"/>
        <v>0.7210854109486684</v>
      </c>
      <c r="L425" s="111">
        <f t="shared" si="215"/>
        <v>0.71322943733411304</v>
      </c>
      <c r="M425" s="111">
        <f t="shared" si="215"/>
        <v>0.7384292269910735</v>
      </c>
      <c r="N425" s="111">
        <f t="shared" si="215"/>
        <v>0.73800978880292267</v>
      </c>
      <c r="O425" s="111">
        <f t="shared" si="215"/>
        <v>0.71976508833873432</v>
      </c>
      <c r="P425" s="111">
        <f t="shared" si="215"/>
        <v>0.72299259942342808</v>
      </c>
      <c r="Q425" s="111">
        <f t="shared" si="215"/>
        <v>0.73752966765037242</v>
      </c>
      <c r="R425" s="111">
        <f t="shared" ref="R425:V425" si="216">IF(R401=0,"",R401/R377)</f>
        <v>0.77047946864868766</v>
      </c>
      <c r="S425" s="111">
        <f t="shared" si="216"/>
        <v>0.81234008902903865</v>
      </c>
      <c r="T425" s="111">
        <f t="shared" si="216"/>
        <v>0.81040779045155864</v>
      </c>
      <c r="U425" s="111">
        <f t="shared" si="216"/>
        <v>0.82847176954690094</v>
      </c>
      <c r="V425" s="111">
        <f t="shared" si="216"/>
        <v>0.81813100268083427</v>
      </c>
      <c r="W425" s="111">
        <f t="shared" ref="W425:Y425" si="217">IF(W401=0,"",W401/W377)</f>
        <v>0.84172280780308051</v>
      </c>
      <c r="X425" s="111">
        <f t="shared" si="217"/>
        <v>0.84238075351916653</v>
      </c>
      <c r="Y425" s="111">
        <f t="shared" si="217"/>
        <v>0.81078264978932246</v>
      </c>
      <c r="DA425" s="63" t="s">
        <v>3679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:Y426" si="220">IF(W402=0,"",W402/W378)</f>
        <v>1</v>
      </c>
      <c r="X426" s="111">
        <f t="shared" si="220"/>
        <v>1</v>
      </c>
      <c r="Y426" s="111">
        <f t="shared" si="220"/>
        <v>1</v>
      </c>
      <c r="DA426" s="63" t="s">
        <v>3680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0.68184977080788911</v>
      </c>
      <c r="D427" s="124">
        <f t="shared" si="221"/>
        <v>0.69032019757173602</v>
      </c>
      <c r="E427" s="124">
        <f t="shared" si="221"/>
        <v>0.68213827194800836</v>
      </c>
      <c r="F427" s="124">
        <f t="shared" si="221"/>
        <v>0.68455343807396074</v>
      </c>
      <c r="G427" s="124">
        <f t="shared" si="221"/>
        <v>0.68577469253547108</v>
      </c>
      <c r="H427" s="124">
        <f t="shared" si="221"/>
        <v>0.70692871180781458</v>
      </c>
      <c r="I427" s="124">
        <f t="shared" si="221"/>
        <v>0.70182980219672975</v>
      </c>
      <c r="J427" s="124">
        <f t="shared" si="221"/>
        <v>0.69466034315346836</v>
      </c>
      <c r="K427" s="124">
        <f t="shared" si="221"/>
        <v>0.68804503640480341</v>
      </c>
      <c r="L427" s="124">
        <f t="shared" si="221"/>
        <v>0.70467167682644982</v>
      </c>
      <c r="M427" s="124">
        <f t="shared" si="221"/>
        <v>0.68843516926002346</v>
      </c>
      <c r="N427" s="124">
        <f t="shared" si="221"/>
        <v>0.69616567801554374</v>
      </c>
      <c r="O427" s="124">
        <f t="shared" si="221"/>
        <v>0.70276665016727491</v>
      </c>
      <c r="P427" s="124">
        <f t="shared" si="221"/>
        <v>0.69915130443258544</v>
      </c>
      <c r="Q427" s="124">
        <f t="shared" si="221"/>
        <v>0.70742423619038175</v>
      </c>
      <c r="R427" s="124">
        <f t="shared" ref="R427:V427" si="222">IF(R403=0,"",R403/R379)</f>
        <v>0.71560350725594746</v>
      </c>
      <c r="S427" s="124">
        <f t="shared" si="222"/>
        <v>0.73199829749605516</v>
      </c>
      <c r="T427" s="124">
        <f t="shared" si="222"/>
        <v>0.72643888666864476</v>
      </c>
      <c r="U427" s="124">
        <f t="shared" si="222"/>
        <v>0.75498334197504868</v>
      </c>
      <c r="V427" s="124">
        <f t="shared" si="222"/>
        <v>0.76359401500052737</v>
      </c>
      <c r="W427" s="124">
        <f t="shared" ref="W427:Y427" si="223">IF(W403=0,"",W403/W379)</f>
        <v>0.78319616236057088</v>
      </c>
      <c r="X427" s="124">
        <f t="shared" si="223"/>
        <v>0.78225285958343371</v>
      </c>
      <c r="Y427" s="124">
        <f t="shared" si="223"/>
        <v>0.78255708708579474</v>
      </c>
      <c r="DA427" s="130" t="s">
        <v>3681</v>
      </c>
    </row>
    <row r="428" spans="1:105" ht="12" customHeight="1" x14ac:dyDescent="0.25">
      <c r="A428" s="97" t="s">
        <v>203</v>
      </c>
      <c r="B428" s="111"/>
      <c r="C428" s="111">
        <f t="shared" ref="C428:Q428" si="224">IF(C404=0,"",C404/C380)</f>
        <v>0.57112277985453097</v>
      </c>
      <c r="D428" s="111">
        <f t="shared" si="224"/>
        <v>0.57431138560768336</v>
      </c>
      <c r="E428" s="111">
        <f t="shared" si="224"/>
        <v>0.57409934248729555</v>
      </c>
      <c r="F428" s="111">
        <f t="shared" si="224"/>
        <v>0.57481078572304944</v>
      </c>
      <c r="G428" s="111">
        <f t="shared" si="224"/>
        <v>0.57541627154145747</v>
      </c>
      <c r="H428" s="111">
        <f t="shared" si="224"/>
        <v>0.57473609016139482</v>
      </c>
      <c r="I428" s="111">
        <f t="shared" si="224"/>
        <v>0.57465690117235357</v>
      </c>
      <c r="J428" s="111">
        <f t="shared" si="224"/>
        <v>0.57211500416491667</v>
      </c>
      <c r="K428" s="111">
        <f t="shared" si="224"/>
        <v>0.57251531404061429</v>
      </c>
      <c r="L428" s="111">
        <f t="shared" si="224"/>
        <v>0.57414311516434469</v>
      </c>
      <c r="M428" s="111">
        <f t="shared" si="224"/>
        <v>0.5707408525003026</v>
      </c>
      <c r="N428" s="111">
        <f t="shared" si="224"/>
        <v>0.57065763605477027</v>
      </c>
      <c r="O428" s="111">
        <f t="shared" si="224"/>
        <v>0.57181881987979732</v>
      </c>
      <c r="P428" s="111">
        <f t="shared" si="224"/>
        <v>0.57531329748949533</v>
      </c>
      <c r="Q428" s="111">
        <f t="shared" si="224"/>
        <v>0.57458660370286507</v>
      </c>
      <c r="R428" s="111">
        <f t="shared" ref="R428:V428" si="225">IF(R404=0,"",R404/R380)</f>
        <v>0.57756894624172916</v>
      </c>
      <c r="S428" s="111">
        <f t="shared" si="225"/>
        <v>0.57927075870816136</v>
      </c>
      <c r="T428" s="111">
        <f t="shared" si="225"/>
        <v>0.5840596106950392</v>
      </c>
      <c r="U428" s="111">
        <f t="shared" si="225"/>
        <v>0.58524035213915382</v>
      </c>
      <c r="V428" s="111">
        <f t="shared" si="225"/>
        <v>0.58595888116379213</v>
      </c>
      <c r="W428" s="111">
        <f t="shared" ref="W428:Y428" si="226">IF(W404=0,"",W404/W380)</f>
        <v>0.5863368715402214</v>
      </c>
      <c r="X428" s="111">
        <f t="shared" si="226"/>
        <v>0.58892050597678081</v>
      </c>
      <c r="Y428" s="111">
        <f t="shared" si="226"/>
        <v>0.58844885766746069</v>
      </c>
      <c r="DA428" s="63" t="s">
        <v>3682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0.58443576709507805</v>
      </c>
      <c r="D429" s="111">
        <f t="shared" si="227"/>
        <v>0.59343711427763923</v>
      </c>
      <c r="E429" s="111">
        <f t="shared" si="227"/>
        <v>0.59072094667023078</v>
      </c>
      <c r="F429" s="111">
        <f t="shared" si="227"/>
        <v>0.58943100678501947</v>
      </c>
      <c r="G429" s="111">
        <f t="shared" si="227"/>
        <v>0.58991941184320429</v>
      </c>
      <c r="H429" s="111">
        <f t="shared" si="227"/>
        <v>0.59617163054057587</v>
      </c>
      <c r="I429" s="111">
        <f t="shared" si="227"/>
        <v>0.59610014858132343</v>
      </c>
      <c r="J429" s="111">
        <f t="shared" si="227"/>
        <v>0.59723139427325789</v>
      </c>
      <c r="K429" s="111">
        <f t="shared" si="227"/>
        <v>0.59173140381546019</v>
      </c>
      <c r="L429" s="111">
        <f t="shared" si="227"/>
        <v>0.5962710021515234</v>
      </c>
      <c r="M429" s="111">
        <f t="shared" si="227"/>
        <v>0.58765002847971903</v>
      </c>
      <c r="N429" s="111">
        <f t="shared" si="227"/>
        <v>0.59261532891672841</v>
      </c>
      <c r="O429" s="111">
        <f t="shared" si="227"/>
        <v>0.59611359147012066</v>
      </c>
      <c r="P429" s="111">
        <f t="shared" si="227"/>
        <v>0.60302385846168938</v>
      </c>
      <c r="Q429" s="111">
        <f t="shared" si="227"/>
        <v>0.59896795758616228</v>
      </c>
      <c r="R429" s="111">
        <f t="shared" ref="R429:V429" si="228">IF(R405=0,"",R405/R381)</f>
        <v>0.60113208152630004</v>
      </c>
      <c r="S429" s="111">
        <f t="shared" si="228"/>
        <v>0.60171480206548544</v>
      </c>
      <c r="T429" s="111">
        <f t="shared" si="228"/>
        <v>0.60558181882783324</v>
      </c>
      <c r="U429" s="111">
        <f t="shared" si="228"/>
        <v>0.61008260193806474</v>
      </c>
      <c r="V429" s="111">
        <f t="shared" si="228"/>
        <v>0.61207084249512589</v>
      </c>
      <c r="W429" s="111">
        <f t="shared" ref="W429:Y429" si="229">IF(W405=0,"",W405/W381)</f>
        <v>0.61269269331494647</v>
      </c>
      <c r="X429" s="111">
        <f t="shared" si="229"/>
        <v>0.61454687659736629</v>
      </c>
      <c r="Y429" s="111">
        <f t="shared" si="229"/>
        <v>0.61318378831876241</v>
      </c>
      <c r="DA429" s="63" t="s">
        <v>3683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0.75663969693072075</v>
      </c>
      <c r="D430" s="45">
        <f t="shared" si="230"/>
        <v>0.76428799332879793</v>
      </c>
      <c r="E430" s="45">
        <f t="shared" si="230"/>
        <v>0.76479177952835997</v>
      </c>
      <c r="F430" s="45">
        <f t="shared" si="230"/>
        <v>0.76408762322351487</v>
      </c>
      <c r="G430" s="45">
        <f t="shared" si="230"/>
        <v>0.76788115031259374</v>
      </c>
      <c r="H430" s="45">
        <f t="shared" si="230"/>
        <v>0.76927891644725721</v>
      </c>
      <c r="I430" s="45">
        <f t="shared" si="230"/>
        <v>0.77159281593483209</v>
      </c>
      <c r="J430" s="45">
        <f t="shared" si="230"/>
        <v>0.76903697857533659</v>
      </c>
      <c r="K430" s="45">
        <f t="shared" si="230"/>
        <v>0.76842855739278548</v>
      </c>
      <c r="L430" s="45">
        <f t="shared" si="230"/>
        <v>0.7738795644376788</v>
      </c>
      <c r="M430" s="45">
        <f t="shared" si="230"/>
        <v>0.77235840124030108</v>
      </c>
      <c r="N430" s="45">
        <f t="shared" si="230"/>
        <v>0.77704395100255974</v>
      </c>
      <c r="O430" s="45">
        <f t="shared" si="230"/>
        <v>0.78404450413436699</v>
      </c>
      <c r="P430" s="45">
        <f t="shared" si="230"/>
        <v>0.79235746842786181</v>
      </c>
      <c r="Q430" s="45">
        <f t="shared" si="230"/>
        <v>0.79934138585672243</v>
      </c>
      <c r="R430" s="45">
        <f t="shared" ref="R430:V430" si="231">IF(R406=0,"",R406/R382)</f>
        <v>0.81334991361306619</v>
      </c>
      <c r="S430" s="45">
        <f t="shared" si="231"/>
        <v>0.83042934514181155</v>
      </c>
      <c r="T430" s="45">
        <f t="shared" si="231"/>
        <v>0.84534851836956937</v>
      </c>
      <c r="U430" s="45">
        <f t="shared" si="231"/>
        <v>0.86039832156378671</v>
      </c>
      <c r="V430" s="45">
        <f t="shared" si="231"/>
        <v>0.87336738995680452</v>
      </c>
      <c r="W430" s="45">
        <f t="shared" ref="W430:Y430" si="232">IF(W406=0,"",W406/W382)</f>
        <v>0.88280119982345051</v>
      </c>
      <c r="X430" s="45">
        <f t="shared" si="232"/>
        <v>0.89093808615080483</v>
      </c>
      <c r="Y430" s="45">
        <f t="shared" si="232"/>
        <v>0.89519683167077146</v>
      </c>
      <c r="DA430" s="60" t="s">
        <v>3684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123.80758879212979</v>
      </c>
      <c r="D432" s="117">
        <f t="shared" si="233"/>
        <v>145.78391707439516</v>
      </c>
      <c r="E432" s="117">
        <f t="shared" si="233"/>
        <v>166.30339691957482</v>
      </c>
      <c r="F432" s="117">
        <f t="shared" si="233"/>
        <v>160.61012851034451</v>
      </c>
      <c r="G432" s="117">
        <f t="shared" si="233"/>
        <v>244.92745328362537</v>
      </c>
      <c r="H432" s="117">
        <f t="shared" si="233"/>
        <v>202.23466175726207</v>
      </c>
      <c r="I432" s="117">
        <f t="shared" si="233"/>
        <v>181.22065867027612</v>
      </c>
      <c r="J432" s="117">
        <f t="shared" si="233"/>
        <v>133.78903139188634</v>
      </c>
      <c r="K432" s="117">
        <f t="shared" si="233"/>
        <v>134.62764476318921</v>
      </c>
      <c r="L432" s="117">
        <f t="shared" si="233"/>
        <v>125.18422116739332</v>
      </c>
      <c r="M432" s="117">
        <f t="shared" si="233"/>
        <v>149.38992287988606</v>
      </c>
      <c r="N432" s="117">
        <f t="shared" si="233"/>
        <v>122.6383424017512</v>
      </c>
      <c r="O432" s="117">
        <f t="shared" si="233"/>
        <v>105.87017923301303</v>
      </c>
      <c r="P432" s="117">
        <f t="shared" si="233"/>
        <v>119.01625967883869</v>
      </c>
      <c r="Q432" s="117">
        <f t="shared" si="233"/>
        <v>77.393619217513105</v>
      </c>
      <c r="R432" s="117">
        <f t="shared" ref="R432:V432" si="234">R433+R436+R438+R451</f>
        <v>79.097684758461867</v>
      </c>
      <c r="S432" s="117">
        <f t="shared" si="234"/>
        <v>94.459779044304298</v>
      </c>
      <c r="T432" s="117">
        <f t="shared" si="234"/>
        <v>117.64821272187795</v>
      </c>
      <c r="U432" s="117">
        <f t="shared" si="234"/>
        <v>99.930991609073942</v>
      </c>
      <c r="V432" s="117">
        <f t="shared" si="234"/>
        <v>91.474539555866414</v>
      </c>
      <c r="W432" s="117">
        <f t="shared" ref="W432:Y432" si="235">W433+W436+W438+W451</f>
        <v>99.357260155983766</v>
      </c>
      <c r="X432" s="117">
        <f t="shared" si="235"/>
        <v>120.66519097788841</v>
      </c>
      <c r="Y432" s="117">
        <f t="shared" si="235"/>
        <v>124.43285589264401</v>
      </c>
      <c r="DA432" s="129" t="s">
        <v>3830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:Y433" si="238">SUM(W434:W435)</f>
        <v>0</v>
      </c>
      <c r="X433" s="122">
        <f t="shared" si="238"/>
        <v>0</v>
      </c>
      <c r="Y433" s="122">
        <f t="shared" si="238"/>
        <v>0</v>
      </c>
      <c r="DA433" s="130" t="s">
        <v>3831</v>
      </c>
    </row>
    <row r="434" spans="1:105" ht="12" customHeight="1" x14ac:dyDescent="0.25">
      <c r="A434" s="97" t="s">
        <v>200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3832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3833</v>
      </c>
    </row>
    <row r="436" spans="1:105" ht="12" customHeight="1" x14ac:dyDescent="0.25">
      <c r="A436" s="121" t="s">
        <v>92</v>
      </c>
      <c r="B436" s="122"/>
      <c r="C436" s="122">
        <f t="shared" ref="C436:Y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X436" s="122">
        <f t="shared" si="239"/>
        <v>0</v>
      </c>
      <c r="Y436" s="122">
        <f t="shared" si="239"/>
        <v>0</v>
      </c>
      <c r="DA436" s="130" t="s">
        <v>3834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X437" s="98">
        <v>0</v>
      </c>
      <c r="Y437" s="98">
        <v>0</v>
      </c>
      <c r="DA437" s="63" t="s">
        <v>3835</v>
      </c>
    </row>
    <row r="438" spans="1:105" ht="12" customHeight="1" x14ac:dyDescent="0.25">
      <c r="A438" s="121" t="s">
        <v>55</v>
      </c>
      <c r="B438" s="122"/>
      <c r="C438" s="122">
        <v>68.069676607724489</v>
      </c>
      <c r="D438" s="122">
        <v>73.872708017384909</v>
      </c>
      <c r="E438" s="122">
        <v>83.653662532951742</v>
      </c>
      <c r="F438" s="122">
        <v>84.568803506444723</v>
      </c>
      <c r="G438" s="122">
        <v>131.6445466647202</v>
      </c>
      <c r="H438" s="122">
        <v>109.83422133326296</v>
      </c>
      <c r="I438" s="122">
        <v>76.915651448575929</v>
      </c>
      <c r="J438" s="122">
        <v>64.033773803149018</v>
      </c>
      <c r="K438" s="122">
        <v>63.51173337657589</v>
      </c>
      <c r="L438" s="122">
        <v>60.047519674537114</v>
      </c>
      <c r="M438" s="122">
        <v>78.633955128698645</v>
      </c>
      <c r="N438" s="122">
        <v>63.090845813326347</v>
      </c>
      <c r="O438" s="122">
        <v>53.582533815646833</v>
      </c>
      <c r="P438" s="122">
        <v>44.200596006043014</v>
      </c>
      <c r="Q438" s="122">
        <v>30.393957028848195</v>
      </c>
      <c r="R438" s="122">
        <v>34.01450132279777</v>
      </c>
      <c r="S438" s="122">
        <v>41.561253893621547</v>
      </c>
      <c r="T438" s="122">
        <v>43.804511371719542</v>
      </c>
      <c r="U438" s="122">
        <v>42.334226765719336</v>
      </c>
      <c r="V438" s="122">
        <v>38.728090987343528</v>
      </c>
      <c r="W438" s="122">
        <v>44.746883928674926</v>
      </c>
      <c r="X438" s="122">
        <v>51.857598891266711</v>
      </c>
      <c r="Y438" s="122">
        <v>45.440173147786538</v>
      </c>
      <c r="DA438" s="130" t="s">
        <v>3836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X439" s="98">
        <v>0</v>
      </c>
      <c r="Y439" s="98">
        <v>0</v>
      </c>
      <c r="DA439" s="63" t="s">
        <v>3837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X440" s="98">
        <v>0</v>
      </c>
      <c r="Y440" s="98">
        <v>0</v>
      </c>
      <c r="DA440" s="63" t="s">
        <v>3838</v>
      </c>
    </row>
    <row r="441" spans="1:105" ht="12" customHeight="1" x14ac:dyDescent="0.25">
      <c r="A441" s="100" t="s">
        <v>200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X441" s="101">
        <v>0</v>
      </c>
      <c r="Y441" s="101">
        <v>0</v>
      </c>
      <c r="DA441" s="131" t="s">
        <v>3839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X442" s="104">
        <v>0</v>
      </c>
      <c r="Y442" s="104">
        <v>0</v>
      </c>
      <c r="DA442" s="132" t="s">
        <v>3840</v>
      </c>
    </row>
    <row r="443" spans="1:105" ht="12" customHeight="1" x14ac:dyDescent="0.25">
      <c r="A443" s="106" t="s">
        <v>124</v>
      </c>
      <c r="B443" s="101"/>
      <c r="C443" s="101">
        <v>68.01138401222444</v>
      </c>
      <c r="D443" s="101">
        <v>73.828572974398298</v>
      </c>
      <c r="E443" s="101">
        <v>83.563357974156659</v>
      </c>
      <c r="F443" s="101">
        <v>84.486793600147266</v>
      </c>
      <c r="G443" s="101">
        <v>131.60063419906805</v>
      </c>
      <c r="H443" s="101">
        <v>109.71139557719215</v>
      </c>
      <c r="I443" s="101">
        <v>76.868324538421973</v>
      </c>
      <c r="J443" s="101">
        <v>63.913169076626339</v>
      </c>
      <c r="K443" s="101">
        <v>63.440133942251919</v>
      </c>
      <c r="L443" s="101">
        <v>59.952524792395771</v>
      </c>
      <c r="M443" s="101">
        <v>78.514225935394421</v>
      </c>
      <c r="N443" s="101">
        <v>62.99779884889417</v>
      </c>
      <c r="O443" s="101">
        <v>53.53446252273519</v>
      </c>
      <c r="P443" s="101">
        <v>44.137975593350504</v>
      </c>
      <c r="Q443" s="101">
        <v>30.351438262335105</v>
      </c>
      <c r="R443" s="101">
        <v>33.947283315733017</v>
      </c>
      <c r="S443" s="101">
        <v>41.469482381439867</v>
      </c>
      <c r="T443" s="101">
        <v>43.625267159647592</v>
      </c>
      <c r="U443" s="101">
        <v>42.249004695742371</v>
      </c>
      <c r="V443" s="101">
        <v>38.609877203499124</v>
      </c>
      <c r="W443" s="101">
        <v>44.675647395944445</v>
      </c>
      <c r="X443" s="101">
        <v>51.716858324764935</v>
      </c>
      <c r="Y443" s="101">
        <v>45.422211000149304</v>
      </c>
      <c r="DA443" s="131" t="s">
        <v>3841</v>
      </c>
    </row>
    <row r="444" spans="1:105" ht="12" customHeight="1" x14ac:dyDescent="0.25">
      <c r="A444" s="107" t="s">
        <v>123</v>
      </c>
      <c r="B444" s="104"/>
      <c r="C444" s="104">
        <v>5.8292595500041657E-2</v>
      </c>
      <c r="D444" s="104">
        <v>4.4135042986611708E-2</v>
      </c>
      <c r="E444" s="104">
        <v>9.0304558795085046E-2</v>
      </c>
      <c r="F444" s="104">
        <v>8.2009906297449045E-2</v>
      </c>
      <c r="G444" s="104">
        <v>4.3912465652153732E-2</v>
      </c>
      <c r="H444" s="104">
        <v>0.12282575607081907</v>
      </c>
      <c r="I444" s="104">
        <v>4.732691015396074E-2</v>
      </c>
      <c r="J444" s="104">
        <v>0.12060472652267418</v>
      </c>
      <c r="K444" s="104">
        <v>7.1599434323988589E-2</v>
      </c>
      <c r="L444" s="104">
        <v>9.4994882141337167E-2</v>
      </c>
      <c r="M444" s="104">
        <v>0.1197291933042326</v>
      </c>
      <c r="N444" s="104">
        <v>9.3046964432177387E-2</v>
      </c>
      <c r="O444" s="104">
        <v>4.8071292911647731E-2</v>
      </c>
      <c r="P444" s="104">
        <v>6.2620412692512201E-2</v>
      </c>
      <c r="Q444" s="104">
        <v>4.2518766513087988E-2</v>
      </c>
      <c r="R444" s="104">
        <v>6.7218007064751562E-2</v>
      </c>
      <c r="S444" s="104">
        <v>9.1771512181685527E-2</v>
      </c>
      <c r="T444" s="104">
        <v>0.17924421207195279</v>
      </c>
      <c r="U444" s="104">
        <v>8.5222069976965145E-2</v>
      </c>
      <c r="V444" s="104">
        <v>0.11821378384440515</v>
      </c>
      <c r="W444" s="104">
        <v>7.123653273048694E-2</v>
      </c>
      <c r="X444" s="104">
        <v>0.14074056650177011</v>
      </c>
      <c r="Y444" s="104">
        <v>1.7962147637234534E-2</v>
      </c>
      <c r="DA444" s="132" t="s">
        <v>3842</v>
      </c>
    </row>
    <row r="445" spans="1:105" ht="12" customHeight="1" x14ac:dyDescent="0.25">
      <c r="A445" s="108" t="s">
        <v>50</v>
      </c>
      <c r="B445" s="98"/>
      <c r="C445" s="98">
        <v>5.8292595500041657E-2</v>
      </c>
      <c r="D445" s="98">
        <v>4.4135042986611708E-2</v>
      </c>
      <c r="E445" s="98">
        <v>9.0304558795085046E-2</v>
      </c>
      <c r="F445" s="98">
        <v>8.2009906297449045E-2</v>
      </c>
      <c r="G445" s="98">
        <v>4.3912465652153732E-2</v>
      </c>
      <c r="H445" s="98">
        <v>0.12282575607081907</v>
      </c>
      <c r="I445" s="98">
        <v>4.732691015396074E-2</v>
      </c>
      <c r="J445" s="98">
        <v>0.12060472652267418</v>
      </c>
      <c r="K445" s="98">
        <v>7.1599434323988589E-2</v>
      </c>
      <c r="L445" s="98">
        <v>9.4994882141337167E-2</v>
      </c>
      <c r="M445" s="98">
        <v>0.1197291933042326</v>
      </c>
      <c r="N445" s="98">
        <v>9.3046964432177387E-2</v>
      </c>
      <c r="O445" s="98">
        <v>4.8071292911647731E-2</v>
      </c>
      <c r="P445" s="98">
        <v>6.2620412692512201E-2</v>
      </c>
      <c r="Q445" s="98">
        <v>4.2518766513087988E-2</v>
      </c>
      <c r="R445" s="98">
        <v>6.7218007064751562E-2</v>
      </c>
      <c r="S445" s="98">
        <v>9.1771512181685527E-2</v>
      </c>
      <c r="T445" s="98">
        <v>0.17924421207195279</v>
      </c>
      <c r="U445" s="98">
        <v>8.5222069976965145E-2</v>
      </c>
      <c r="V445" s="98">
        <v>0.11821378384440515</v>
      </c>
      <c r="W445" s="98">
        <v>7.123653273048694E-2</v>
      </c>
      <c r="X445" s="98">
        <v>0.14074056650177011</v>
      </c>
      <c r="Y445" s="98">
        <v>1.7962147637234534E-2</v>
      </c>
      <c r="DA445" s="63" t="s">
        <v>3843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X446" s="98">
        <v>0</v>
      </c>
      <c r="Y446" s="98">
        <v>0</v>
      </c>
      <c r="DA446" s="63" t="s">
        <v>3844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X447" s="101">
        <v>0</v>
      </c>
      <c r="Y447" s="101">
        <v>0</v>
      </c>
      <c r="DA447" s="131" t="s">
        <v>3845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X448" s="104">
        <v>0</v>
      </c>
      <c r="Y448" s="104">
        <v>0</v>
      </c>
      <c r="DA448" s="132" t="s">
        <v>3846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X449" s="98">
        <v>0</v>
      </c>
      <c r="Y449" s="98">
        <v>0</v>
      </c>
      <c r="DA449" s="63" t="s">
        <v>3847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3848</v>
      </c>
    </row>
    <row r="451" spans="1:105" ht="12" customHeight="1" x14ac:dyDescent="0.25">
      <c r="A451" s="121" t="s">
        <v>54</v>
      </c>
      <c r="B451" s="122"/>
      <c r="C451" s="122">
        <v>55.737912184405303</v>
      </c>
      <c r="D451" s="122">
        <v>71.91120905701024</v>
      </c>
      <c r="E451" s="122">
        <v>82.649734386623081</v>
      </c>
      <c r="F451" s="122">
        <v>76.0413250038998</v>
      </c>
      <c r="G451" s="122">
        <v>113.28290661890516</v>
      </c>
      <c r="H451" s="122">
        <v>92.400440423999129</v>
      </c>
      <c r="I451" s="122">
        <v>104.30500722170021</v>
      </c>
      <c r="J451" s="122">
        <v>69.755257588737337</v>
      </c>
      <c r="K451" s="122">
        <v>71.11591138661332</v>
      </c>
      <c r="L451" s="122">
        <v>65.136701492856204</v>
      </c>
      <c r="M451" s="122">
        <v>70.755967751187427</v>
      </c>
      <c r="N451" s="122">
        <v>59.547496588424856</v>
      </c>
      <c r="O451" s="122">
        <v>52.2876454173662</v>
      </c>
      <c r="P451" s="122">
        <v>74.815663672795679</v>
      </c>
      <c r="Q451" s="122">
        <v>46.999662188664914</v>
      </c>
      <c r="R451" s="122">
        <v>45.08318343566409</v>
      </c>
      <c r="S451" s="122">
        <v>52.898525150682744</v>
      </c>
      <c r="T451" s="122">
        <v>73.843701350158412</v>
      </c>
      <c r="U451" s="122">
        <v>57.596764843354599</v>
      </c>
      <c r="V451" s="122">
        <v>52.746448568522894</v>
      </c>
      <c r="W451" s="122">
        <v>54.610376227308834</v>
      </c>
      <c r="X451" s="122">
        <v>68.807592086621696</v>
      </c>
      <c r="Y451" s="122">
        <v>78.992682744857476</v>
      </c>
      <c r="DA451" s="130" t="s">
        <v>3849</v>
      </c>
    </row>
    <row r="452" spans="1:105" ht="12" customHeight="1" x14ac:dyDescent="0.25">
      <c r="A452" s="97" t="s">
        <v>203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X452" s="98">
        <v>0</v>
      </c>
      <c r="Y452" s="98">
        <v>0</v>
      </c>
      <c r="DA452" s="63" t="s">
        <v>3850</v>
      </c>
    </row>
    <row r="453" spans="1:105" ht="12" customHeight="1" x14ac:dyDescent="0.25">
      <c r="A453" s="97" t="s">
        <v>50</v>
      </c>
      <c r="B453" s="98"/>
      <c r="C453" s="98">
        <v>55.737912184405303</v>
      </c>
      <c r="D453" s="98">
        <v>71.91120905701024</v>
      </c>
      <c r="E453" s="98">
        <v>82.649734386623081</v>
      </c>
      <c r="F453" s="98">
        <v>76.0413250038998</v>
      </c>
      <c r="G453" s="98">
        <v>113.28290661890516</v>
      </c>
      <c r="H453" s="98">
        <v>92.400440423999129</v>
      </c>
      <c r="I453" s="98">
        <v>104.30500722170021</v>
      </c>
      <c r="J453" s="98">
        <v>69.755257588737337</v>
      </c>
      <c r="K453" s="98">
        <v>71.11591138661332</v>
      </c>
      <c r="L453" s="98">
        <v>65.136701492856204</v>
      </c>
      <c r="M453" s="98">
        <v>70.755967751187427</v>
      </c>
      <c r="N453" s="98">
        <v>59.547496588424856</v>
      </c>
      <c r="O453" s="98">
        <v>52.2876454173662</v>
      </c>
      <c r="P453" s="98">
        <v>74.815663672795679</v>
      </c>
      <c r="Q453" s="98">
        <v>46.999662188664914</v>
      </c>
      <c r="R453" s="98">
        <v>45.08318343566409</v>
      </c>
      <c r="S453" s="98">
        <v>52.898525150682744</v>
      </c>
      <c r="T453" s="98">
        <v>73.843701350158412</v>
      </c>
      <c r="U453" s="98">
        <v>57.596764843354599</v>
      </c>
      <c r="V453" s="98">
        <v>52.746448568522894</v>
      </c>
      <c r="W453" s="98">
        <v>54.610376227308834</v>
      </c>
      <c r="X453" s="98">
        <v>68.807592086621696</v>
      </c>
      <c r="Y453" s="98">
        <v>78.992682744857476</v>
      </c>
      <c r="DA453" s="63" t="s">
        <v>3851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X454" s="33">
        <v>0</v>
      </c>
      <c r="Y454" s="33">
        <v>0</v>
      </c>
      <c r="DA454" s="60" t="s">
        <v>3852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13615.162784895521</v>
      </c>
      <c r="D456" s="117">
        <f t="shared" si="240"/>
        <v>13583.353622715578</v>
      </c>
      <c r="E456" s="117">
        <f t="shared" si="240"/>
        <v>14748.877102874056</v>
      </c>
      <c r="F456" s="117">
        <f t="shared" si="240"/>
        <v>13488.861933509292</v>
      </c>
      <c r="G456" s="117">
        <f t="shared" si="240"/>
        <v>13378.042425732176</v>
      </c>
      <c r="H456" s="117">
        <f t="shared" si="240"/>
        <v>12332.890371081072</v>
      </c>
      <c r="I456" s="117">
        <f t="shared" si="240"/>
        <v>12183.305402813607</v>
      </c>
      <c r="J456" s="117">
        <f t="shared" si="240"/>
        <v>11889.503100591985</v>
      </c>
      <c r="K456" s="117">
        <f t="shared" si="240"/>
        <v>11568.186625818773</v>
      </c>
      <c r="L456" s="117">
        <f t="shared" si="240"/>
        <v>12830.579980515564</v>
      </c>
      <c r="M456" s="117">
        <f t="shared" si="240"/>
        <v>11206.643072025357</v>
      </c>
      <c r="N456" s="117">
        <f t="shared" si="240"/>
        <v>11325.424090614875</v>
      </c>
      <c r="O456" s="117">
        <f t="shared" si="240"/>
        <v>11443.674513043952</v>
      </c>
      <c r="P456" s="117">
        <f t="shared" si="240"/>
        <v>10064.013442712587</v>
      </c>
      <c r="Q456" s="117">
        <f t="shared" si="240"/>
        <v>9930.6982286271068</v>
      </c>
      <c r="R456" s="117">
        <f t="shared" ref="R456:V456" si="241">R457+R460+R462+R475</f>
        <v>10064.464046769166</v>
      </c>
      <c r="S456" s="117">
        <f t="shared" si="241"/>
        <v>9397.6859749121486</v>
      </c>
      <c r="T456" s="117">
        <f t="shared" si="241"/>
        <v>10206.57341949587</v>
      </c>
      <c r="U456" s="117">
        <f t="shared" si="241"/>
        <v>8999.8878821524995</v>
      </c>
      <c r="V456" s="117">
        <f t="shared" si="241"/>
        <v>8305.7747208125056</v>
      </c>
      <c r="W456" s="117">
        <f t="shared" ref="W456:Y456" si="242">W457+W460+W462+W475</f>
        <v>7909.7740278286756</v>
      </c>
      <c r="X456" s="117">
        <f t="shared" si="242"/>
        <v>6638.426935895247</v>
      </c>
      <c r="Y456" s="117">
        <f t="shared" si="242"/>
        <v>5647.5562194420763</v>
      </c>
      <c r="DA456" s="129" t="s">
        <v>3998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11090.064706948353</v>
      </c>
      <c r="D457" s="122">
        <f t="shared" si="243"/>
        <v>11064.81037986248</v>
      </c>
      <c r="E457" s="122">
        <f t="shared" si="243"/>
        <v>12149.982593571473</v>
      </c>
      <c r="F457" s="122">
        <f t="shared" si="243"/>
        <v>11016.269537656442</v>
      </c>
      <c r="G457" s="122">
        <f t="shared" si="243"/>
        <v>10771.002483133554</v>
      </c>
      <c r="H457" s="122">
        <f t="shared" si="243"/>
        <v>9768.6032524817674</v>
      </c>
      <c r="I457" s="122">
        <f t="shared" si="243"/>
        <v>9714.1467300218974</v>
      </c>
      <c r="J457" s="122">
        <f t="shared" si="243"/>
        <v>9595.5707778091619</v>
      </c>
      <c r="K457" s="122">
        <f t="shared" si="243"/>
        <v>9406.5749611923875</v>
      </c>
      <c r="L457" s="122">
        <f t="shared" si="243"/>
        <v>10576.408588714414</v>
      </c>
      <c r="M457" s="122">
        <f t="shared" si="243"/>
        <v>8883.7627288188032</v>
      </c>
      <c r="N457" s="122">
        <f t="shared" si="243"/>
        <v>9041.3895828290988</v>
      </c>
      <c r="O457" s="122">
        <f t="shared" si="243"/>
        <v>9249.9657563897199</v>
      </c>
      <c r="P457" s="122">
        <f t="shared" si="243"/>
        <v>7988.1935486904058</v>
      </c>
      <c r="Q457" s="122">
        <f t="shared" si="243"/>
        <v>7799.6574457182187</v>
      </c>
      <c r="R457" s="122">
        <f t="shared" ref="R457:V457" si="244">SUM(R458:R459)</f>
        <v>7911.7205969089182</v>
      </c>
      <c r="S457" s="122">
        <f t="shared" si="244"/>
        <v>7163.7528502457872</v>
      </c>
      <c r="T457" s="122">
        <f t="shared" si="244"/>
        <v>7833.851368452124</v>
      </c>
      <c r="U457" s="122">
        <f t="shared" si="244"/>
        <v>6793.145438359662</v>
      </c>
      <c r="V457" s="122">
        <f t="shared" si="244"/>
        <v>6153.849344377044</v>
      </c>
      <c r="W457" s="122">
        <f t="shared" ref="W457:Y457" si="245">SUM(W458:W459)</f>
        <v>5769.9700491317599</v>
      </c>
      <c r="X457" s="122">
        <f t="shared" si="245"/>
        <v>4671.8624478611073</v>
      </c>
      <c r="Y457" s="122">
        <f t="shared" si="245"/>
        <v>3866.9294739835341</v>
      </c>
      <c r="DA457" s="130" t="s">
        <v>3999</v>
      </c>
    </row>
    <row r="458" spans="1:105" ht="12" customHeight="1" x14ac:dyDescent="0.25">
      <c r="A458" s="97" t="s">
        <v>200</v>
      </c>
      <c r="B458" s="98"/>
      <c r="C458" s="98">
        <v>11030.494911583019</v>
      </c>
      <c r="D458" s="98">
        <v>11007.240544890394</v>
      </c>
      <c r="E458" s="98">
        <v>12089.892097931877</v>
      </c>
      <c r="F458" s="98">
        <v>10963.643058646307</v>
      </c>
      <c r="G458" s="98">
        <v>10718.095063534263</v>
      </c>
      <c r="H458" s="98">
        <v>9718.1720963169009</v>
      </c>
      <c r="I458" s="98">
        <v>9664.4069633552972</v>
      </c>
      <c r="J458" s="98">
        <v>9547.7969392503383</v>
      </c>
      <c r="K458" s="98">
        <v>9360.3605849801188</v>
      </c>
      <c r="L458" s="98">
        <v>10520.961531495304</v>
      </c>
      <c r="M458" s="98">
        <v>8838.5407821787721</v>
      </c>
      <c r="N458" s="98">
        <v>8995.259013208426</v>
      </c>
      <c r="O458" s="98">
        <v>9202.5028803152873</v>
      </c>
      <c r="P458" s="98">
        <v>7948.2564815314881</v>
      </c>
      <c r="Q458" s="98">
        <v>7761.1942489651619</v>
      </c>
      <c r="R458" s="98">
        <v>7872.0936679691968</v>
      </c>
      <c r="S458" s="98">
        <v>7126.6769722125837</v>
      </c>
      <c r="T458" s="98">
        <v>7793.6780762965118</v>
      </c>
      <c r="U458" s="98">
        <v>6757.1900533047701</v>
      </c>
      <c r="V458" s="98">
        <v>6121.6777654023581</v>
      </c>
      <c r="W458" s="98">
        <v>5738.083872224187</v>
      </c>
      <c r="X458" s="98">
        <v>4645.2625864708962</v>
      </c>
      <c r="Y458" s="98">
        <v>3845.8780213275436</v>
      </c>
      <c r="DA458" s="63" t="s">
        <v>4000</v>
      </c>
    </row>
    <row r="459" spans="1:105" ht="12" customHeight="1" x14ac:dyDescent="0.25">
      <c r="A459" s="97" t="s">
        <v>53</v>
      </c>
      <c r="B459" s="98"/>
      <c r="C459" s="98">
        <v>59.569795365334315</v>
      </c>
      <c r="D459" s="98">
        <v>57.569834972085303</v>
      </c>
      <c r="E459" s="98">
        <v>60.090495639595382</v>
      </c>
      <c r="F459" s="98">
        <v>52.626479010136165</v>
      </c>
      <c r="G459" s="98">
        <v>52.907419599291579</v>
      </c>
      <c r="H459" s="98">
        <v>50.431156164866621</v>
      </c>
      <c r="I459" s="98">
        <v>49.739766666600467</v>
      </c>
      <c r="J459" s="98">
        <v>47.773838558823286</v>
      </c>
      <c r="K459" s="98">
        <v>46.214376212268562</v>
      </c>
      <c r="L459" s="98">
        <v>55.447057219108757</v>
      </c>
      <c r="M459" s="98">
        <v>45.221946640031184</v>
      </c>
      <c r="N459" s="98">
        <v>46.130569620672539</v>
      </c>
      <c r="O459" s="98">
        <v>47.462876074432891</v>
      </c>
      <c r="P459" s="98">
        <v>39.937067158917642</v>
      </c>
      <c r="Q459" s="98">
        <v>38.463196753057133</v>
      </c>
      <c r="R459" s="98">
        <v>39.626928939721267</v>
      </c>
      <c r="S459" s="98">
        <v>37.075878033203118</v>
      </c>
      <c r="T459" s="98">
        <v>40.173292155612238</v>
      </c>
      <c r="U459" s="98">
        <v>35.955385054891508</v>
      </c>
      <c r="V459" s="98">
        <v>32.171578974685659</v>
      </c>
      <c r="W459" s="98">
        <v>31.886176907573333</v>
      </c>
      <c r="X459" s="98">
        <v>26.599861390210723</v>
      </c>
      <c r="Y459" s="98">
        <v>21.051452655990332</v>
      </c>
      <c r="DA459" s="63" t="s">
        <v>4001</v>
      </c>
    </row>
    <row r="460" spans="1:105" ht="12" customHeight="1" x14ac:dyDescent="0.25">
      <c r="A460" s="121" t="s">
        <v>92</v>
      </c>
      <c r="B460" s="122"/>
      <c r="C460" s="122">
        <f t="shared" ref="C460:Y460" si="246">C461</f>
        <v>35.91099952297629</v>
      </c>
      <c r="D460" s="122">
        <f t="shared" si="246"/>
        <v>52.159701100446938</v>
      </c>
      <c r="E460" s="122">
        <f t="shared" si="246"/>
        <v>123.37822539254257</v>
      </c>
      <c r="F460" s="122">
        <f t="shared" si="246"/>
        <v>40.404944191102757</v>
      </c>
      <c r="G460" s="122">
        <f t="shared" si="246"/>
        <v>57.040523187195973</v>
      </c>
      <c r="H460" s="122">
        <f t="shared" si="246"/>
        <v>69.75478902309915</v>
      </c>
      <c r="I460" s="122">
        <f t="shared" si="246"/>
        <v>74.47168061897915</v>
      </c>
      <c r="J460" s="122">
        <f t="shared" si="246"/>
        <v>46.85721022141685</v>
      </c>
      <c r="K460" s="122">
        <f t="shared" si="246"/>
        <v>47.163125444478489</v>
      </c>
      <c r="L460" s="122">
        <f t="shared" si="246"/>
        <v>44.46262583171751</v>
      </c>
      <c r="M460" s="122">
        <f t="shared" si="246"/>
        <v>43.263322954567627</v>
      </c>
      <c r="N460" s="122">
        <f t="shared" si="246"/>
        <v>74.385233189471293</v>
      </c>
      <c r="O460" s="122">
        <f t="shared" si="246"/>
        <v>31.197268791977606</v>
      </c>
      <c r="P460" s="122">
        <f t="shared" si="246"/>
        <v>19.98947197524879</v>
      </c>
      <c r="Q460" s="122">
        <f t="shared" si="246"/>
        <v>33.574530778807137</v>
      </c>
      <c r="R460" s="122">
        <f t="shared" si="246"/>
        <v>43.562230448651654</v>
      </c>
      <c r="S460" s="122">
        <f t="shared" si="246"/>
        <v>47.668225710022611</v>
      </c>
      <c r="T460" s="122">
        <f t="shared" si="246"/>
        <v>46.200926296560894</v>
      </c>
      <c r="U460" s="122">
        <f t="shared" si="246"/>
        <v>41.207758070302972</v>
      </c>
      <c r="V460" s="122">
        <f t="shared" si="246"/>
        <v>31.519173388862441</v>
      </c>
      <c r="W460" s="122">
        <f t="shared" si="246"/>
        <v>35.867880685145884</v>
      </c>
      <c r="X460" s="122">
        <f t="shared" si="246"/>
        <v>39.849891295274908</v>
      </c>
      <c r="Y460" s="122">
        <f t="shared" si="246"/>
        <v>46.284973621929048</v>
      </c>
      <c r="DA460" s="130" t="s">
        <v>4002</v>
      </c>
    </row>
    <row r="461" spans="1:105" ht="12" customHeight="1" x14ac:dyDescent="0.25">
      <c r="A461" s="97" t="s">
        <v>53</v>
      </c>
      <c r="B461" s="98"/>
      <c r="C461" s="98">
        <f>RES_hhdet_in_fech!C86</f>
        <v>35.91099952297629</v>
      </c>
      <c r="D461" s="98">
        <f>RES_hhdet_in_fech!D86</f>
        <v>52.159701100446938</v>
      </c>
      <c r="E461" s="98">
        <f>RES_hhdet_in_fech!E86</f>
        <v>123.37822539254257</v>
      </c>
      <c r="F461" s="98">
        <f>RES_hhdet_in_fech!F86</f>
        <v>40.404944191102757</v>
      </c>
      <c r="G461" s="98">
        <f>RES_hhdet_in_fech!G86</f>
        <v>57.040523187195973</v>
      </c>
      <c r="H461" s="98">
        <f>RES_hhdet_in_fech!H86</f>
        <v>69.75478902309915</v>
      </c>
      <c r="I461" s="98">
        <f>RES_hhdet_in_fech!I86</f>
        <v>74.47168061897915</v>
      </c>
      <c r="J461" s="98">
        <f>RES_hhdet_in_fech!J86</f>
        <v>46.85721022141685</v>
      </c>
      <c r="K461" s="98">
        <f>RES_hhdet_in_fech!K86</f>
        <v>47.163125444478489</v>
      </c>
      <c r="L461" s="98">
        <f>RES_hhdet_in_fech!L86</f>
        <v>44.46262583171751</v>
      </c>
      <c r="M461" s="98">
        <f>RES_hhdet_in_fech!M86</f>
        <v>43.263322954567627</v>
      </c>
      <c r="N461" s="98">
        <f>RES_hhdet_in_fech!N86</f>
        <v>74.385233189471293</v>
      </c>
      <c r="O461" s="98">
        <f>RES_hhdet_in_fech!O86</f>
        <v>31.197268791977606</v>
      </c>
      <c r="P461" s="98">
        <f>RES_hhdet_in_fech!P86</f>
        <v>19.98947197524879</v>
      </c>
      <c r="Q461" s="98">
        <f>RES_hhdet_in_fech!Q86</f>
        <v>33.574530778807137</v>
      </c>
      <c r="R461" s="98">
        <f>RES_hhdet_in_fech!R86</f>
        <v>43.562230448651654</v>
      </c>
      <c r="S461" s="98">
        <f>RES_hhdet_in_fech!S86</f>
        <v>47.668225710022611</v>
      </c>
      <c r="T461" s="98">
        <f>RES_hhdet_in_fech!T86</f>
        <v>46.200926296560894</v>
      </c>
      <c r="U461" s="98">
        <f>RES_hhdet_in_fech!U86</f>
        <v>41.207758070302972</v>
      </c>
      <c r="V461" s="98">
        <f>RES_hhdet_in_fech!V86</f>
        <v>31.519173388862441</v>
      </c>
      <c r="W461" s="98">
        <f>RES_hhdet_in_fech!W86</f>
        <v>35.867880685145884</v>
      </c>
      <c r="X461" s="98">
        <f>RES_hhdet_in_fech!X86</f>
        <v>39.849891295274908</v>
      </c>
      <c r="Y461" s="98">
        <f>RES_hhdet_in_fech!Y86</f>
        <v>46.284973621929048</v>
      </c>
      <c r="DA461" s="63" t="s">
        <v>4003</v>
      </c>
    </row>
    <row r="462" spans="1:105" ht="12" customHeight="1" x14ac:dyDescent="0.25">
      <c r="A462" s="121" t="s">
        <v>55</v>
      </c>
      <c r="B462" s="122"/>
      <c r="C462" s="122">
        <v>1575.6707167142451</v>
      </c>
      <c r="D462" s="122">
        <v>1635.0678290439807</v>
      </c>
      <c r="E462" s="122">
        <v>1630.8877817933521</v>
      </c>
      <c r="F462" s="122">
        <v>1613.4184808724171</v>
      </c>
      <c r="G462" s="122">
        <v>1681.9406156135658</v>
      </c>
      <c r="H462" s="122">
        <v>1649.787591430447</v>
      </c>
      <c r="I462" s="122">
        <v>1597.6993752942724</v>
      </c>
      <c r="J462" s="122">
        <v>1496.0397640430183</v>
      </c>
      <c r="K462" s="122">
        <v>1416.2161766867689</v>
      </c>
      <c r="L462" s="122">
        <v>1483.6199214136832</v>
      </c>
      <c r="M462" s="122">
        <v>1505.8251030261965</v>
      </c>
      <c r="N462" s="122">
        <v>1460.6930735839139</v>
      </c>
      <c r="O462" s="122">
        <v>1449.052327481854</v>
      </c>
      <c r="P462" s="122">
        <v>1391.8617682015029</v>
      </c>
      <c r="Q462" s="122">
        <v>1396.9199892594468</v>
      </c>
      <c r="R462" s="122">
        <v>1412.5672675748531</v>
      </c>
      <c r="S462" s="122">
        <v>1451.2378672956697</v>
      </c>
      <c r="T462" s="122">
        <v>1568.8568043731209</v>
      </c>
      <c r="U462" s="122">
        <v>1452.2297598548062</v>
      </c>
      <c r="V462" s="122">
        <v>1429.7193504696047</v>
      </c>
      <c r="W462" s="122">
        <v>1426.4624715947054</v>
      </c>
      <c r="X462" s="122">
        <v>1264.2488781739889</v>
      </c>
      <c r="Y462" s="122">
        <v>1108.150981614267</v>
      </c>
      <c r="DA462" s="130" t="s">
        <v>4004</v>
      </c>
    </row>
    <row r="463" spans="1:105" ht="12" customHeight="1" x14ac:dyDescent="0.25">
      <c r="A463" s="97" t="s">
        <v>132</v>
      </c>
      <c r="B463" s="98"/>
      <c r="C463" s="98">
        <v>1567.3166085032906</v>
      </c>
      <c r="D463" s="98">
        <v>1574.126068689111</v>
      </c>
      <c r="E463" s="98">
        <v>1638.3380669187673</v>
      </c>
      <c r="F463" s="98">
        <v>1494.3820213608676</v>
      </c>
      <c r="G463" s="98">
        <v>1666.5657678553464</v>
      </c>
      <c r="H463" s="98">
        <v>1682.9325878284244</v>
      </c>
      <c r="I463" s="98">
        <v>1793.9649683633543</v>
      </c>
      <c r="J463" s="98">
        <v>1684.8214912133858</v>
      </c>
      <c r="K463" s="98">
        <v>1548.9530251363981</v>
      </c>
      <c r="L463" s="98">
        <v>1591.8625795932583</v>
      </c>
      <c r="M463" s="98">
        <v>1661.776169888821</v>
      </c>
      <c r="N463" s="98">
        <v>1593.6472359431873</v>
      </c>
      <c r="O463" s="98">
        <v>1584.4704134422927</v>
      </c>
      <c r="P463" s="98">
        <v>1425.4414258561592</v>
      </c>
      <c r="Q463" s="98">
        <v>1418.5353533672962</v>
      </c>
      <c r="R463" s="98">
        <v>1389.2352494139554</v>
      </c>
      <c r="S463" s="98">
        <v>1351.9163677018757</v>
      </c>
      <c r="T463" s="98">
        <v>1676.1911990038379</v>
      </c>
      <c r="U463" s="98">
        <v>1492.262965604612</v>
      </c>
      <c r="V463" s="98">
        <v>1454.2518653405782</v>
      </c>
      <c r="W463" s="98">
        <v>1489.0642923513178</v>
      </c>
      <c r="X463" s="98">
        <v>1322.0288028843702</v>
      </c>
      <c r="Y463" s="98">
        <v>1154.6883907224376</v>
      </c>
      <c r="DA463" s="63" t="s">
        <v>4005</v>
      </c>
    </row>
    <row r="464" spans="1:105" ht="12" customHeight="1" x14ac:dyDescent="0.25">
      <c r="A464" s="97" t="s">
        <v>131</v>
      </c>
      <c r="B464" s="98"/>
      <c r="C464" s="98">
        <v>1792.8553488884502</v>
      </c>
      <c r="D464" s="98">
        <v>1671.6540240059514</v>
      </c>
      <c r="E464" s="98">
        <v>1835.7165459680459</v>
      </c>
      <c r="F464" s="98">
        <v>1737.0778355588677</v>
      </c>
      <c r="G464" s="98">
        <v>1759.8846994969749</v>
      </c>
      <c r="H464" s="98">
        <v>1820.210260465662</v>
      </c>
      <c r="I464" s="98">
        <v>1876.2242343974769</v>
      </c>
      <c r="J464" s="98">
        <v>1670.9174473138614</v>
      </c>
      <c r="K464" s="98">
        <v>1563.2147063846926</v>
      </c>
      <c r="L464" s="98">
        <v>1630.2301048831523</v>
      </c>
      <c r="M464" s="98">
        <v>1314.6041674682806</v>
      </c>
      <c r="N464" s="98">
        <v>1166.8025049447401</v>
      </c>
      <c r="O464" s="98">
        <v>1403.6884422630551</v>
      </c>
      <c r="P464" s="98">
        <v>1147.0986414666661</v>
      </c>
      <c r="Q464" s="98">
        <v>1161.4962767470317</v>
      </c>
      <c r="R464" s="98">
        <v>1121.9131172092066</v>
      </c>
      <c r="S464" s="98">
        <v>1004.0957156397587</v>
      </c>
      <c r="T464" s="98">
        <v>1707.3087574843662</v>
      </c>
      <c r="U464" s="98">
        <v>1260.2231801307089</v>
      </c>
      <c r="V464" s="98">
        <v>1463.2739609883461</v>
      </c>
      <c r="W464" s="98">
        <v>1475.0828048730987</v>
      </c>
      <c r="X464" s="98">
        <v>1048.6154887827079</v>
      </c>
      <c r="Y464" s="98">
        <v>883.89494146166919</v>
      </c>
      <c r="DA464" s="63" t="s">
        <v>4006</v>
      </c>
    </row>
    <row r="465" spans="1:105" ht="12" customHeight="1" x14ac:dyDescent="0.25">
      <c r="A465" s="100" t="s">
        <v>200</v>
      </c>
      <c r="B465" s="101"/>
      <c r="C465" s="101">
        <v>857.6383776560051</v>
      </c>
      <c r="D465" s="101">
        <v>865.53964358442306</v>
      </c>
      <c r="E465" s="101">
        <v>923.3967861299343</v>
      </c>
      <c r="F465" s="101">
        <v>896.14715314044201</v>
      </c>
      <c r="G465" s="101">
        <v>882.36339404027751</v>
      </c>
      <c r="H465" s="101">
        <v>870.98565276800343</v>
      </c>
      <c r="I465" s="101">
        <v>1000.8646199962328</v>
      </c>
      <c r="J465" s="101">
        <v>774.44525825238202</v>
      </c>
      <c r="K465" s="101">
        <v>737.33780534851405</v>
      </c>
      <c r="L465" s="101">
        <v>705.94449217138867</v>
      </c>
      <c r="M465" s="101">
        <v>526.64863723311532</v>
      </c>
      <c r="N465" s="101">
        <v>394.26687730551384</v>
      </c>
      <c r="O465" s="101">
        <v>656.11909726406714</v>
      </c>
      <c r="P465" s="101">
        <v>480.99679702245606</v>
      </c>
      <c r="Q465" s="101">
        <v>526.13384783250729</v>
      </c>
      <c r="R465" s="101">
        <v>561.45238285469873</v>
      </c>
      <c r="S465" s="101">
        <v>278.41760092003574</v>
      </c>
      <c r="T465" s="101">
        <v>926.32402309097699</v>
      </c>
      <c r="U465" s="101">
        <v>504.24781410564975</v>
      </c>
      <c r="V465" s="101">
        <v>591.5513392471405</v>
      </c>
      <c r="W465" s="101">
        <v>621.77656768849704</v>
      </c>
      <c r="X465" s="101">
        <v>357.98266175827592</v>
      </c>
      <c r="Y465" s="101">
        <v>295.1916528559367</v>
      </c>
      <c r="DA465" s="131" t="s">
        <v>4007</v>
      </c>
    </row>
    <row r="466" spans="1:105" ht="12" customHeight="1" x14ac:dyDescent="0.25">
      <c r="A466" s="103" t="s">
        <v>52</v>
      </c>
      <c r="B466" s="104"/>
      <c r="C466" s="104">
        <v>935.21697123244496</v>
      </c>
      <c r="D466" s="104">
        <v>806.11438042152827</v>
      </c>
      <c r="E466" s="104">
        <v>912.31975983811174</v>
      </c>
      <c r="F466" s="104">
        <v>840.93068241842514</v>
      </c>
      <c r="G466" s="104">
        <v>877.52130545669729</v>
      </c>
      <c r="H466" s="104">
        <v>949.22460769765894</v>
      </c>
      <c r="I466" s="104">
        <v>875.3596144012447</v>
      </c>
      <c r="J466" s="104">
        <v>896.47218906147941</v>
      </c>
      <c r="K466" s="104">
        <v>825.87690103617831</v>
      </c>
      <c r="L466" s="104">
        <v>924.28561271176432</v>
      </c>
      <c r="M466" s="104">
        <v>787.95553023516504</v>
      </c>
      <c r="N466" s="104">
        <v>772.53562763922616</v>
      </c>
      <c r="O466" s="104">
        <v>747.56934499898773</v>
      </c>
      <c r="P466" s="104">
        <v>666.10184444420963</v>
      </c>
      <c r="Q466" s="104">
        <v>635.36242891452457</v>
      </c>
      <c r="R466" s="104">
        <v>560.46073435450774</v>
      </c>
      <c r="S466" s="104">
        <v>725.678114719723</v>
      </c>
      <c r="T466" s="104">
        <v>780.98473439338932</v>
      </c>
      <c r="U466" s="104">
        <v>755.9753660250592</v>
      </c>
      <c r="V466" s="104">
        <v>871.72262174120567</v>
      </c>
      <c r="W466" s="104">
        <v>853.30623718460197</v>
      </c>
      <c r="X466" s="104">
        <v>690.63282702443178</v>
      </c>
      <c r="Y466" s="104">
        <v>588.7032886057325</v>
      </c>
      <c r="DA466" s="132" t="s">
        <v>4008</v>
      </c>
    </row>
    <row r="467" spans="1:105" ht="12" customHeight="1" x14ac:dyDescent="0.25">
      <c r="A467" s="106" t="s">
        <v>124</v>
      </c>
      <c r="B467" s="101"/>
      <c r="C467" s="101">
        <v>1588.1360867967644</v>
      </c>
      <c r="D467" s="101">
        <v>1615.9449323650233</v>
      </c>
      <c r="E467" s="101">
        <v>1599.6609625002454</v>
      </c>
      <c r="F467" s="101">
        <v>1615.5048249689999</v>
      </c>
      <c r="G467" s="101">
        <v>1789.5583274367948</v>
      </c>
      <c r="H467" s="101">
        <v>1577.0799447093491</v>
      </c>
      <c r="I467" s="101">
        <v>1493.9822281116055</v>
      </c>
      <c r="J467" s="101">
        <v>1393.2865397091919</v>
      </c>
      <c r="K467" s="101">
        <v>1360.8306523621477</v>
      </c>
      <c r="L467" s="101">
        <v>1459.5357659058243</v>
      </c>
      <c r="M467" s="101">
        <v>1378.0491862253227</v>
      </c>
      <c r="N467" s="101">
        <v>1307.8480424733682</v>
      </c>
      <c r="O467" s="101">
        <v>1283.6745485256347</v>
      </c>
      <c r="P467" s="101">
        <v>1264.510813752783</v>
      </c>
      <c r="Q467" s="101">
        <v>1272.707011649273</v>
      </c>
      <c r="R467" s="101">
        <v>1304.1922216108283</v>
      </c>
      <c r="S467" s="101">
        <v>1322.1816906284259</v>
      </c>
      <c r="T467" s="101">
        <v>1466.5966423972536</v>
      </c>
      <c r="U467" s="101">
        <v>1288.1027685288104</v>
      </c>
      <c r="V467" s="101">
        <v>1220.2788773185703</v>
      </c>
      <c r="W467" s="101">
        <v>1172.6953816102796</v>
      </c>
      <c r="X467" s="101">
        <v>1132.1370472180947</v>
      </c>
      <c r="Y467" s="101">
        <v>967.91590399371705</v>
      </c>
      <c r="DA467" s="131" t="s">
        <v>4009</v>
      </c>
    </row>
    <row r="468" spans="1:105" ht="12" customHeight="1" x14ac:dyDescent="0.25">
      <c r="A468" s="107" t="s">
        <v>123</v>
      </c>
      <c r="B468" s="104"/>
      <c r="C468" s="104">
        <v>1014.0648345209976</v>
      </c>
      <c r="D468" s="104">
        <v>1024.9165662631249</v>
      </c>
      <c r="E468" s="104">
        <v>960.89797599232361</v>
      </c>
      <c r="F468" s="104">
        <v>1112.5408348950368</v>
      </c>
      <c r="G468" s="104">
        <v>1090.2029466753031</v>
      </c>
      <c r="H468" s="104">
        <v>1086.590827869439</v>
      </c>
      <c r="I468" s="104">
        <v>879.78298173934832</v>
      </c>
      <c r="J468" s="104">
        <v>949.80967821122738</v>
      </c>
      <c r="K468" s="104">
        <v>869.56396850147621</v>
      </c>
      <c r="L468" s="104">
        <v>988.32884621950234</v>
      </c>
      <c r="M468" s="104">
        <v>901.05406373702897</v>
      </c>
      <c r="N468" s="104">
        <v>839.27257061218916</v>
      </c>
      <c r="O468" s="104">
        <v>865.0203600576873</v>
      </c>
      <c r="P468" s="104">
        <v>861.39239426830181</v>
      </c>
      <c r="Q468" s="104">
        <v>812.02828073872979</v>
      </c>
      <c r="R468" s="104">
        <v>916.74076404810614</v>
      </c>
      <c r="S468" s="104">
        <v>813.97530967491798</v>
      </c>
      <c r="T468" s="104">
        <v>1121.4683749978485</v>
      </c>
      <c r="U468" s="104">
        <v>885.80024264035399</v>
      </c>
      <c r="V468" s="104">
        <v>993.387818975183</v>
      </c>
      <c r="W468" s="104">
        <v>944.5253973759917</v>
      </c>
      <c r="X468" s="104">
        <v>846.80144497059564</v>
      </c>
      <c r="Y468" s="104">
        <v>885.87265660948651</v>
      </c>
      <c r="DA468" s="132" t="s">
        <v>4010</v>
      </c>
    </row>
    <row r="469" spans="1:105" ht="12" customHeight="1" x14ac:dyDescent="0.25">
      <c r="A469" s="108" t="s">
        <v>50</v>
      </c>
      <c r="B469" s="98"/>
      <c r="C469" s="98">
        <v>311.80401104729629</v>
      </c>
      <c r="D469" s="98">
        <v>328.74882784685485</v>
      </c>
      <c r="E469" s="98">
        <v>255.32256722415511</v>
      </c>
      <c r="F469" s="98">
        <v>367.64017815237145</v>
      </c>
      <c r="G469" s="98">
        <v>347.68117084900797</v>
      </c>
      <c r="H469" s="98">
        <v>354.32602533609207</v>
      </c>
      <c r="I469" s="98">
        <v>179.4502516636945</v>
      </c>
      <c r="J469" s="98">
        <v>238.83226948752201</v>
      </c>
      <c r="K469" s="98">
        <v>185.84542875810607</v>
      </c>
      <c r="L469" s="98">
        <v>239.6475078125188</v>
      </c>
      <c r="M469" s="98">
        <v>178.54670636778908</v>
      </c>
      <c r="N469" s="98">
        <v>139.46537622312707</v>
      </c>
      <c r="O469" s="98">
        <v>103.07776505722096</v>
      </c>
      <c r="P469" s="98">
        <v>146.24219971039514</v>
      </c>
      <c r="Q469" s="98">
        <v>149.50112752537649</v>
      </c>
      <c r="R469" s="98">
        <v>213.65054184919529</v>
      </c>
      <c r="S469" s="98">
        <v>133.99503652963318</v>
      </c>
      <c r="T469" s="98">
        <v>324.98595955842529</v>
      </c>
      <c r="U469" s="98">
        <v>165.70812227928946</v>
      </c>
      <c r="V469" s="98">
        <v>194.32366195058535</v>
      </c>
      <c r="W469" s="98">
        <v>176.77355567805969</v>
      </c>
      <c r="X469" s="98">
        <v>123.56717136881154</v>
      </c>
      <c r="Y469" s="98">
        <v>141.96170493353199</v>
      </c>
      <c r="DA469" s="63" t="s">
        <v>4011</v>
      </c>
    </row>
    <row r="470" spans="1:105" ht="12" customHeight="1" x14ac:dyDescent="0.25">
      <c r="A470" s="108" t="s">
        <v>52</v>
      </c>
      <c r="B470" s="98"/>
      <c r="C470" s="98">
        <v>702.26082347370129</v>
      </c>
      <c r="D470" s="98">
        <v>696.16773841627014</v>
      </c>
      <c r="E470" s="98">
        <v>705.57540876816859</v>
      </c>
      <c r="F470" s="98">
        <v>744.90065674266543</v>
      </c>
      <c r="G470" s="98">
        <v>742.5217758262952</v>
      </c>
      <c r="H470" s="98">
        <v>732.26480253334694</v>
      </c>
      <c r="I470" s="98">
        <v>700.33273007565356</v>
      </c>
      <c r="J470" s="98">
        <v>710.97740872370537</v>
      </c>
      <c r="K470" s="98">
        <v>683.71853974337012</v>
      </c>
      <c r="L470" s="98">
        <v>748.68133840698374</v>
      </c>
      <c r="M470" s="98">
        <v>722.5073573692398</v>
      </c>
      <c r="N470" s="98">
        <v>699.80719438906226</v>
      </c>
      <c r="O470" s="98">
        <v>761.94259500046633</v>
      </c>
      <c r="P470" s="98">
        <v>715.15019455790673</v>
      </c>
      <c r="Q470" s="98">
        <v>662.52715321335347</v>
      </c>
      <c r="R470" s="98">
        <v>703.09022219891096</v>
      </c>
      <c r="S470" s="98">
        <v>679.98027314528474</v>
      </c>
      <c r="T470" s="98">
        <v>796.48241543942288</v>
      </c>
      <c r="U470" s="98">
        <v>720.09212036106464</v>
      </c>
      <c r="V470" s="98">
        <v>799.06415702459742</v>
      </c>
      <c r="W470" s="98">
        <v>767.75184169793215</v>
      </c>
      <c r="X470" s="98">
        <v>723.23427360178425</v>
      </c>
      <c r="Y470" s="98">
        <v>743.91095167595461</v>
      </c>
      <c r="DA470" s="63" t="s">
        <v>4012</v>
      </c>
    </row>
    <row r="471" spans="1:105" ht="12" customHeight="1" x14ac:dyDescent="0.25">
      <c r="A471" s="106" t="s">
        <v>122</v>
      </c>
      <c r="B471" s="101"/>
      <c r="C471" s="101">
        <v>1593.1271565445782</v>
      </c>
      <c r="D471" s="101">
        <v>1657.5910451091502</v>
      </c>
      <c r="E471" s="101">
        <v>1624.0538344536378</v>
      </c>
      <c r="F471" s="101">
        <v>1683.0270684823047</v>
      </c>
      <c r="G471" s="101">
        <v>1666.1873765920623</v>
      </c>
      <c r="H471" s="101">
        <v>1680.6760085240112</v>
      </c>
      <c r="I471" s="101">
        <v>1597.2010031602651</v>
      </c>
      <c r="J471" s="101">
        <v>1506.2856474046662</v>
      </c>
      <c r="K471" s="101">
        <v>1420.3130116713464</v>
      </c>
      <c r="L471" s="101">
        <v>1554.7059073508997</v>
      </c>
      <c r="M471" s="101">
        <v>1520.3397269232073</v>
      </c>
      <c r="N471" s="101">
        <v>1514.2213984163982</v>
      </c>
      <c r="O471" s="101">
        <v>1522.6372347362376</v>
      </c>
      <c r="P471" s="101">
        <v>1484.0148910843072</v>
      </c>
      <c r="Q471" s="101">
        <v>1454.8452562109701</v>
      </c>
      <c r="R471" s="101">
        <v>1504.0108578037059</v>
      </c>
      <c r="S471" s="101">
        <v>1560.2110353206297</v>
      </c>
      <c r="T471" s="101">
        <v>1542.0209528795722</v>
      </c>
      <c r="U471" s="101">
        <v>1486.6541089278244</v>
      </c>
      <c r="V471" s="101">
        <v>1531.6568116774649</v>
      </c>
      <c r="W471" s="101">
        <v>1493.5514033422892</v>
      </c>
      <c r="X471" s="101">
        <v>1370.1284081835242</v>
      </c>
      <c r="Y471" s="101">
        <v>1227.2114378256954</v>
      </c>
      <c r="DA471" s="131" t="s">
        <v>4013</v>
      </c>
    </row>
    <row r="472" spans="1:105" ht="12" customHeight="1" x14ac:dyDescent="0.25">
      <c r="A472" s="107" t="s">
        <v>121</v>
      </c>
      <c r="B472" s="104"/>
      <c r="C472" s="104">
        <v>1452.2157519949301</v>
      </c>
      <c r="D472" s="104">
        <v>1657.7974748798244</v>
      </c>
      <c r="E472" s="104">
        <v>1718.4174915199922</v>
      </c>
      <c r="F472" s="104">
        <v>1552.2837793016854</v>
      </c>
      <c r="G472" s="104">
        <v>1557.9526827562627</v>
      </c>
      <c r="H472" s="104">
        <v>1572.565968306026</v>
      </c>
      <c r="I472" s="104">
        <v>1438.6464815213653</v>
      </c>
      <c r="J472" s="104">
        <v>1276.5783926304557</v>
      </c>
      <c r="K472" s="104">
        <v>1311.7183036957103</v>
      </c>
      <c r="L472" s="104">
        <v>1246.911497844239</v>
      </c>
      <c r="M472" s="104">
        <v>1453.6128893521111</v>
      </c>
      <c r="N472" s="104">
        <v>1295.4206114810042</v>
      </c>
      <c r="O472" s="104">
        <v>1204.671796722452</v>
      </c>
      <c r="P472" s="104">
        <v>1196.2767974728281</v>
      </c>
      <c r="Q472" s="104">
        <v>1262.4628098288356</v>
      </c>
      <c r="R472" s="104">
        <v>1336.1718364498504</v>
      </c>
      <c r="S472" s="104">
        <v>1498.781196923024</v>
      </c>
      <c r="T472" s="104">
        <v>1459.170933920266</v>
      </c>
      <c r="U472" s="104">
        <v>1430.9925291189027</v>
      </c>
      <c r="V472" s="104">
        <v>1322.3781385591626</v>
      </c>
      <c r="W472" s="104">
        <v>1402.7002647217446</v>
      </c>
      <c r="X472" s="104">
        <v>1161.3744416520194</v>
      </c>
      <c r="Y472" s="104">
        <v>966.62375153121661</v>
      </c>
      <c r="DA472" s="132" t="s">
        <v>4014</v>
      </c>
    </row>
    <row r="473" spans="1:105" ht="12" customHeight="1" x14ac:dyDescent="0.25">
      <c r="A473" s="108" t="s">
        <v>53</v>
      </c>
      <c r="B473" s="98"/>
      <c r="C473" s="98">
        <v>629.67860293016054</v>
      </c>
      <c r="D473" s="98">
        <v>775.04110504607115</v>
      </c>
      <c r="E473" s="98">
        <v>814.34760009926401</v>
      </c>
      <c r="F473" s="98">
        <v>705.46520714035864</v>
      </c>
      <c r="G473" s="98">
        <v>675.55224806316426</v>
      </c>
      <c r="H473" s="98">
        <v>674.28001717750431</v>
      </c>
      <c r="I473" s="98">
        <v>593.97566471587731</v>
      </c>
      <c r="J473" s="98">
        <v>457.38393920711098</v>
      </c>
      <c r="K473" s="98">
        <v>491.14246108203156</v>
      </c>
      <c r="L473" s="98">
        <v>498.8804098649432</v>
      </c>
      <c r="M473" s="98">
        <v>582.45246610430752</v>
      </c>
      <c r="N473" s="98">
        <v>448.90171506570067</v>
      </c>
      <c r="O473" s="98">
        <v>373.80942943652718</v>
      </c>
      <c r="P473" s="98">
        <v>387.54149325323289</v>
      </c>
      <c r="Q473" s="98">
        <v>403.38643311783767</v>
      </c>
      <c r="R473" s="98">
        <v>444.10188683006129</v>
      </c>
      <c r="S473" s="98">
        <v>600.68030645096928</v>
      </c>
      <c r="T473" s="98">
        <v>584.51739897646462</v>
      </c>
      <c r="U473" s="98">
        <v>536.52961177399152</v>
      </c>
      <c r="V473" s="98">
        <v>406.73594536498365</v>
      </c>
      <c r="W473" s="98">
        <v>517.49405170911064</v>
      </c>
      <c r="X473" s="98">
        <v>321.38456604923908</v>
      </c>
      <c r="Y473" s="98">
        <v>221.09099538079028</v>
      </c>
      <c r="DA473" s="63" t="s">
        <v>4015</v>
      </c>
    </row>
    <row r="474" spans="1:105" ht="12" customHeight="1" x14ac:dyDescent="0.25">
      <c r="A474" s="108" t="s">
        <v>52</v>
      </c>
      <c r="B474" s="98"/>
      <c r="C474" s="98">
        <v>822.53714906476944</v>
      </c>
      <c r="D474" s="98">
        <v>882.75636983375318</v>
      </c>
      <c r="E474" s="98">
        <v>904.06989142072769</v>
      </c>
      <c r="F474" s="98">
        <v>846.81857216132698</v>
      </c>
      <c r="G474" s="98">
        <v>882.40043469309865</v>
      </c>
      <c r="H474" s="98">
        <v>898.28595112852167</v>
      </c>
      <c r="I474" s="98">
        <v>844.6708168054879</v>
      </c>
      <c r="J474" s="98">
        <v>819.19445342334507</v>
      </c>
      <c r="K474" s="98">
        <v>820.57584261367936</v>
      </c>
      <c r="L474" s="98">
        <v>748.03108797929519</v>
      </c>
      <c r="M474" s="98">
        <v>871.16042324780381</v>
      </c>
      <c r="N474" s="98">
        <v>846.51889641530317</v>
      </c>
      <c r="O474" s="98">
        <v>830.86236728592485</v>
      </c>
      <c r="P474" s="98">
        <v>808.73530421959504</v>
      </c>
      <c r="Q474" s="98">
        <v>859.07637671099826</v>
      </c>
      <c r="R474" s="98">
        <v>892.06994961978887</v>
      </c>
      <c r="S474" s="98">
        <v>898.10089047205486</v>
      </c>
      <c r="T474" s="98">
        <v>874.65353494380145</v>
      </c>
      <c r="U474" s="98">
        <v>894.46291734491103</v>
      </c>
      <c r="V474" s="98">
        <v>915.64219319417896</v>
      </c>
      <c r="W474" s="98">
        <v>885.20621301263384</v>
      </c>
      <c r="X474" s="98">
        <v>839.98987560278044</v>
      </c>
      <c r="Y474" s="98">
        <v>745.53275615042651</v>
      </c>
      <c r="DA474" s="63" t="s">
        <v>4016</v>
      </c>
    </row>
    <row r="475" spans="1:105" ht="12" customHeight="1" x14ac:dyDescent="0.25">
      <c r="A475" s="121" t="s">
        <v>54</v>
      </c>
      <c r="B475" s="122"/>
      <c r="C475" s="122">
        <v>913.51636170994857</v>
      </c>
      <c r="D475" s="122">
        <v>831.3157127086713</v>
      </c>
      <c r="E475" s="122">
        <v>844.62850211668956</v>
      </c>
      <c r="F475" s="122">
        <v>818.76897078932905</v>
      </c>
      <c r="G475" s="122">
        <v>868.05880379785913</v>
      </c>
      <c r="H475" s="122">
        <v>844.74473814575629</v>
      </c>
      <c r="I475" s="122">
        <v>796.98761687845797</v>
      </c>
      <c r="J475" s="122">
        <v>751.0353485183881</v>
      </c>
      <c r="K475" s="122">
        <v>698.23236249513923</v>
      </c>
      <c r="L475" s="122">
        <v>726.08884455574946</v>
      </c>
      <c r="M475" s="122">
        <v>773.79191722579014</v>
      </c>
      <c r="N475" s="122">
        <v>748.9562010123924</v>
      </c>
      <c r="O475" s="122">
        <v>713.4591603804023</v>
      </c>
      <c r="P475" s="122">
        <v>663.96865384542843</v>
      </c>
      <c r="Q475" s="122">
        <v>700.546262870634</v>
      </c>
      <c r="R475" s="122">
        <v>696.61395183674415</v>
      </c>
      <c r="S475" s="122">
        <v>735.02703166066919</v>
      </c>
      <c r="T475" s="122">
        <v>757.66432037406435</v>
      </c>
      <c r="U475" s="122">
        <v>713.30492586773005</v>
      </c>
      <c r="V475" s="122">
        <v>690.68685257699588</v>
      </c>
      <c r="W475" s="122">
        <v>677.47362641706422</v>
      </c>
      <c r="X475" s="122">
        <v>662.46571856487674</v>
      </c>
      <c r="Y475" s="122">
        <v>626.19079022234678</v>
      </c>
      <c r="DA475" s="130" t="s">
        <v>4017</v>
      </c>
    </row>
    <row r="476" spans="1:105" ht="12" customHeight="1" x14ac:dyDescent="0.25">
      <c r="A476" s="97" t="s">
        <v>203</v>
      </c>
      <c r="B476" s="98"/>
      <c r="C476" s="98">
        <v>1181.2033162948187</v>
      </c>
      <c r="D476" s="98">
        <v>1105.0802637804993</v>
      </c>
      <c r="E476" s="98">
        <v>1070.2416539056087</v>
      </c>
      <c r="F476" s="98">
        <v>946.97107539351509</v>
      </c>
      <c r="G476" s="98">
        <v>1151.3605207299443</v>
      </c>
      <c r="H476" s="98">
        <v>1137.7503614203922</v>
      </c>
      <c r="I476" s="98">
        <v>1300.8219295081572</v>
      </c>
      <c r="J476" s="98">
        <v>1155.254981561478</v>
      </c>
      <c r="K476" s="98">
        <v>1150.42200934112</v>
      </c>
      <c r="L476" s="98">
        <v>961.93987728488514</v>
      </c>
      <c r="M476" s="98">
        <v>1271.9458593228978</v>
      </c>
      <c r="N476" s="98">
        <v>1250.6869327510335</v>
      </c>
      <c r="O476" s="98">
        <v>1125.7293981626128</v>
      </c>
      <c r="P476" s="98">
        <v>991.20801521830151</v>
      </c>
      <c r="Q476" s="98">
        <v>1094.9533601710309</v>
      </c>
      <c r="R476" s="98">
        <v>986.25674021357111</v>
      </c>
      <c r="S476" s="98">
        <v>1008.9981877018313</v>
      </c>
      <c r="T476" s="98">
        <v>1123.7541940587651</v>
      </c>
      <c r="U476" s="98">
        <v>1080.0611909271793</v>
      </c>
      <c r="V476" s="98">
        <v>1063.4528832165975</v>
      </c>
      <c r="W476" s="98">
        <v>1149.9983830100903</v>
      </c>
      <c r="X476" s="98">
        <v>1017.6593922769126</v>
      </c>
      <c r="Y476" s="98">
        <v>928.7509381592281</v>
      </c>
      <c r="DA476" s="63" t="s">
        <v>4018</v>
      </c>
    </row>
    <row r="477" spans="1:105" ht="12" customHeight="1" x14ac:dyDescent="0.25">
      <c r="A477" s="97" t="s">
        <v>50</v>
      </c>
      <c r="B477" s="98"/>
      <c r="C477" s="98">
        <v>1145.4150276611463</v>
      </c>
      <c r="D477" s="98">
        <v>944.38213882006755</v>
      </c>
      <c r="E477" s="98">
        <v>990.16822766444307</v>
      </c>
      <c r="F477" s="98">
        <v>885.58339076283221</v>
      </c>
      <c r="G477" s="98">
        <v>1049.6351169725613</v>
      </c>
      <c r="H477" s="98">
        <v>924.57220548145244</v>
      </c>
      <c r="I477" s="98">
        <v>905.56743684346782</v>
      </c>
      <c r="J477" s="98">
        <v>776.28401174524413</v>
      </c>
      <c r="K477" s="98">
        <v>811.27906710749721</v>
      </c>
      <c r="L477" s="98">
        <v>830.74869394878988</v>
      </c>
      <c r="M477" s="98">
        <v>940.88733592657775</v>
      </c>
      <c r="N477" s="98">
        <v>820.98800156598293</v>
      </c>
      <c r="O477" s="98">
        <v>762.24284969281098</v>
      </c>
      <c r="P477" s="98">
        <v>745.31627100184369</v>
      </c>
      <c r="Q477" s="98">
        <v>782.65805934352488</v>
      </c>
      <c r="R477" s="98">
        <v>771.55970641221109</v>
      </c>
      <c r="S477" s="98">
        <v>858.47795712493701</v>
      </c>
      <c r="T477" s="98">
        <v>870.9527203958088</v>
      </c>
      <c r="U477" s="98">
        <v>879.22410584638635</v>
      </c>
      <c r="V477" s="98">
        <v>812.10800384601339</v>
      </c>
      <c r="W477" s="98">
        <v>770.26188443964361</v>
      </c>
      <c r="X477" s="98">
        <v>730.5960120146467</v>
      </c>
      <c r="Y477" s="98">
        <v>682.05499597496612</v>
      </c>
      <c r="DA477" s="63" t="s">
        <v>4019</v>
      </c>
    </row>
    <row r="478" spans="1:105" ht="12" customHeight="1" x14ac:dyDescent="0.25">
      <c r="A478" s="109" t="s">
        <v>120</v>
      </c>
      <c r="B478" s="33"/>
      <c r="C478" s="33">
        <v>790.83066517512623</v>
      </c>
      <c r="D478" s="33">
        <v>754.80855038397237</v>
      </c>
      <c r="E478" s="33">
        <v>742.68217579971838</v>
      </c>
      <c r="F478" s="33">
        <v>765.6356844302187</v>
      </c>
      <c r="G478" s="33">
        <v>752.15540657756196</v>
      </c>
      <c r="H478" s="33">
        <v>792.05963789043665</v>
      </c>
      <c r="I478" s="33">
        <v>716.23243150957649</v>
      </c>
      <c r="J478" s="33">
        <v>683.41856475307611</v>
      </c>
      <c r="K478" s="33">
        <v>602.30412440981013</v>
      </c>
      <c r="L478" s="33">
        <v>664.69692910359993</v>
      </c>
      <c r="M478" s="33">
        <v>650.13552300809488</v>
      </c>
      <c r="N478" s="33">
        <v>651.65816681480862</v>
      </c>
      <c r="O478" s="33">
        <v>638.71118222737164</v>
      </c>
      <c r="P478" s="33">
        <v>578.89515762446115</v>
      </c>
      <c r="Q478" s="33">
        <v>611.56236723266761</v>
      </c>
      <c r="R478" s="33">
        <v>618.7799189798825</v>
      </c>
      <c r="S478" s="33">
        <v>649.70351547331677</v>
      </c>
      <c r="T478" s="33">
        <v>641.12771072137673</v>
      </c>
      <c r="U478" s="33">
        <v>613.48344380230401</v>
      </c>
      <c r="V478" s="33">
        <v>602.08274749722841</v>
      </c>
      <c r="W478" s="33">
        <v>607.53177964921838</v>
      </c>
      <c r="X478" s="33">
        <v>604.00525099418439</v>
      </c>
      <c r="Y478" s="33">
        <v>577.29954573758869</v>
      </c>
      <c r="DA478" s="60" t="s">
        <v>4020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8204.4628051801283</v>
      </c>
      <c r="D480" s="117">
        <f t="shared" si="247"/>
        <v>8355.5242163256607</v>
      </c>
      <c r="E480" s="117">
        <f t="shared" si="247"/>
        <v>9291.0727640625355</v>
      </c>
      <c r="F480" s="117">
        <f t="shared" si="247"/>
        <v>8440.7901823066804</v>
      </c>
      <c r="G480" s="117">
        <f t="shared" si="247"/>
        <v>8494.12532667286</v>
      </c>
      <c r="H480" s="117">
        <f t="shared" si="247"/>
        <v>8132.8680448701434</v>
      </c>
      <c r="I480" s="117">
        <f t="shared" si="247"/>
        <v>8150.8349386716272</v>
      </c>
      <c r="J480" s="117">
        <f t="shared" si="247"/>
        <v>8001.2990720035477</v>
      </c>
      <c r="K480" s="117">
        <f t="shared" si="247"/>
        <v>7817.3497459891551</v>
      </c>
      <c r="L480" s="117">
        <f t="shared" si="247"/>
        <v>8891.0474210945158</v>
      </c>
      <c r="M480" s="117">
        <f t="shared" si="247"/>
        <v>7797.1218923195156</v>
      </c>
      <c r="N480" s="117">
        <f t="shared" si="247"/>
        <v>8102.6695686702642</v>
      </c>
      <c r="O480" s="117">
        <f t="shared" si="247"/>
        <v>8191.7910678257558</v>
      </c>
      <c r="P480" s="117">
        <f t="shared" si="247"/>
        <v>7180.2173944621154</v>
      </c>
      <c r="Q480" s="117">
        <f t="shared" si="247"/>
        <v>7188.2856424618712</v>
      </c>
      <c r="R480" s="117">
        <f t="shared" ref="R480:V480" si="248">R481+R484+R486+R499</f>
        <v>7523.5739199939608</v>
      </c>
      <c r="S480" s="117">
        <f t="shared" si="248"/>
        <v>7252.4177721014285</v>
      </c>
      <c r="T480" s="117">
        <f t="shared" si="248"/>
        <v>7928.2911190933646</v>
      </c>
      <c r="U480" s="117">
        <f t="shared" si="248"/>
        <v>7148.3865812530757</v>
      </c>
      <c r="V480" s="117">
        <f t="shared" si="248"/>
        <v>6651.7547981477865</v>
      </c>
      <c r="W480" s="117">
        <f t="shared" ref="W480:Y480" si="249">W481+W484+W486+W499</f>
        <v>6428.3199150500468</v>
      </c>
      <c r="X480" s="117">
        <f t="shared" si="249"/>
        <v>5459.2137505684577</v>
      </c>
      <c r="Y480" s="117">
        <f t="shared" si="249"/>
        <v>4662.9840471175512</v>
      </c>
      <c r="DA480" s="129" t="s">
        <v>4166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6462.8962827674331</v>
      </c>
      <c r="D481" s="122">
        <f t="shared" si="250"/>
        <v>6569.3830722691309</v>
      </c>
      <c r="E481" s="122">
        <f t="shared" si="250"/>
        <v>7320.3506338708503</v>
      </c>
      <c r="F481" s="122">
        <f t="shared" si="250"/>
        <v>6704.2847660574862</v>
      </c>
      <c r="G481" s="122">
        <f t="shared" si="250"/>
        <v>6627.5072837093066</v>
      </c>
      <c r="H481" s="122">
        <f t="shared" si="250"/>
        <v>6207.758472153213</v>
      </c>
      <c r="I481" s="122">
        <f t="shared" si="250"/>
        <v>6256.9432764270878</v>
      </c>
      <c r="J481" s="122">
        <f t="shared" si="250"/>
        <v>6281.0713975977533</v>
      </c>
      <c r="K481" s="122">
        <f t="shared" si="250"/>
        <v>6199.3932284419452</v>
      </c>
      <c r="L481" s="122">
        <f t="shared" si="250"/>
        <v>7173.3357757009826</v>
      </c>
      <c r="M481" s="122">
        <f t="shared" si="250"/>
        <v>6051.3878064526543</v>
      </c>
      <c r="N481" s="122">
        <f t="shared" si="250"/>
        <v>6278.4577706877244</v>
      </c>
      <c r="O481" s="122">
        <f t="shared" si="250"/>
        <v>6512.0875808088231</v>
      </c>
      <c r="P481" s="122">
        <f t="shared" si="250"/>
        <v>5602.2021398339293</v>
      </c>
      <c r="Q481" s="122">
        <f t="shared" si="250"/>
        <v>5513.9433874248944</v>
      </c>
      <c r="R481" s="122">
        <f t="shared" ref="R481:V481" si="251">SUM(R482:R483)</f>
        <v>5747.8145262687376</v>
      </c>
      <c r="S481" s="122">
        <f t="shared" si="251"/>
        <v>5357.4818715899019</v>
      </c>
      <c r="T481" s="122">
        <f t="shared" si="251"/>
        <v>5916.1763819585194</v>
      </c>
      <c r="U481" s="122">
        <f t="shared" si="251"/>
        <v>5250.7455581810991</v>
      </c>
      <c r="V481" s="122">
        <f t="shared" si="251"/>
        <v>4813.9773142962795</v>
      </c>
      <c r="W481" s="122">
        <f t="shared" ref="W481:Y481" si="252">SUM(W482:W483)</f>
        <v>4546.1035833229325</v>
      </c>
      <c r="X481" s="122">
        <f t="shared" si="252"/>
        <v>3698.1084325117508</v>
      </c>
      <c r="Y481" s="122">
        <f t="shared" si="252"/>
        <v>3046.9373437876925</v>
      </c>
      <c r="DA481" s="130" t="s">
        <v>4167</v>
      </c>
    </row>
    <row r="482" spans="1:105" ht="12" customHeight="1" x14ac:dyDescent="0.25">
      <c r="A482" s="97" t="s">
        <v>200</v>
      </c>
      <c r="B482" s="98"/>
      <c r="C482" s="98">
        <v>6403.3264874020988</v>
      </c>
      <c r="D482" s="98">
        <v>6511.8132372970458</v>
      </c>
      <c r="E482" s="98">
        <v>7260.260138231255</v>
      </c>
      <c r="F482" s="98">
        <v>6651.6582870473503</v>
      </c>
      <c r="G482" s="98">
        <v>6574.599864110015</v>
      </c>
      <c r="H482" s="98">
        <v>6157.3273159883465</v>
      </c>
      <c r="I482" s="98">
        <v>6207.2035097604876</v>
      </c>
      <c r="J482" s="98">
        <v>6233.2975590389296</v>
      </c>
      <c r="K482" s="98">
        <v>6153.1788522296765</v>
      </c>
      <c r="L482" s="98">
        <v>7117.8887184818741</v>
      </c>
      <c r="M482" s="98">
        <v>6006.1658598126232</v>
      </c>
      <c r="N482" s="98">
        <v>6232.3272010670516</v>
      </c>
      <c r="O482" s="98">
        <v>6464.6247047343904</v>
      </c>
      <c r="P482" s="98">
        <v>5562.2650726750117</v>
      </c>
      <c r="Q482" s="98">
        <v>5475.4801906718376</v>
      </c>
      <c r="R482" s="98">
        <v>5708.1875973290162</v>
      </c>
      <c r="S482" s="98">
        <v>5320.4059935566984</v>
      </c>
      <c r="T482" s="98">
        <v>5876.0030898029072</v>
      </c>
      <c r="U482" s="98">
        <v>5214.7901731262073</v>
      </c>
      <c r="V482" s="98">
        <v>4781.8057353215936</v>
      </c>
      <c r="W482" s="98">
        <v>4514.2174064153596</v>
      </c>
      <c r="X482" s="98">
        <v>3671.5085711215402</v>
      </c>
      <c r="Y482" s="98">
        <v>3025.885891131702</v>
      </c>
      <c r="DA482" s="63" t="s">
        <v>4168</v>
      </c>
    </row>
    <row r="483" spans="1:105" ht="12" customHeight="1" x14ac:dyDescent="0.25">
      <c r="A483" s="97" t="s">
        <v>53</v>
      </c>
      <c r="B483" s="98"/>
      <c r="C483" s="98">
        <v>59.569795365334315</v>
      </c>
      <c r="D483" s="98">
        <v>57.569834972085303</v>
      </c>
      <c r="E483" s="98">
        <v>60.090495639595382</v>
      </c>
      <c r="F483" s="98">
        <v>52.626479010136165</v>
      </c>
      <c r="G483" s="98">
        <v>52.907419599291579</v>
      </c>
      <c r="H483" s="98">
        <v>50.431156164866621</v>
      </c>
      <c r="I483" s="98">
        <v>49.739766666600467</v>
      </c>
      <c r="J483" s="98">
        <v>47.773838558823286</v>
      </c>
      <c r="K483" s="98">
        <v>46.214376212268562</v>
      </c>
      <c r="L483" s="98">
        <v>55.447057219108757</v>
      </c>
      <c r="M483" s="98">
        <v>45.221946640031184</v>
      </c>
      <c r="N483" s="98">
        <v>46.130569620672539</v>
      </c>
      <c r="O483" s="98">
        <v>47.462876074432891</v>
      </c>
      <c r="P483" s="98">
        <v>39.937067158917642</v>
      </c>
      <c r="Q483" s="98">
        <v>38.463196753057133</v>
      </c>
      <c r="R483" s="98">
        <v>39.626928939721267</v>
      </c>
      <c r="S483" s="98">
        <v>37.075878033203118</v>
      </c>
      <c r="T483" s="98">
        <v>40.173292155612238</v>
      </c>
      <c r="U483" s="98">
        <v>35.955385054891508</v>
      </c>
      <c r="V483" s="98">
        <v>32.171578974685659</v>
      </c>
      <c r="W483" s="98">
        <v>31.886176907573333</v>
      </c>
      <c r="X483" s="98">
        <v>26.599861390210723</v>
      </c>
      <c r="Y483" s="98">
        <v>21.051452655990332</v>
      </c>
      <c r="DA483" s="63" t="s">
        <v>4169</v>
      </c>
    </row>
    <row r="484" spans="1:105" ht="12" customHeight="1" x14ac:dyDescent="0.25">
      <c r="A484" s="121" t="s">
        <v>92</v>
      </c>
      <c r="B484" s="122"/>
      <c r="C484" s="122">
        <f t="shared" ref="C484:Y484" si="253">C485</f>
        <v>80.725811269157958</v>
      </c>
      <c r="D484" s="122">
        <f t="shared" si="253"/>
        <v>123.24090369257318</v>
      </c>
      <c r="E484" s="122">
        <f t="shared" si="253"/>
        <v>304.6257030516291</v>
      </c>
      <c r="F484" s="122">
        <f t="shared" si="253"/>
        <v>102.91325891557813</v>
      </c>
      <c r="G484" s="122">
        <f t="shared" si="253"/>
        <v>150.83788649303341</v>
      </c>
      <c r="H484" s="122">
        <f t="shared" si="253"/>
        <v>194.18121622940313</v>
      </c>
      <c r="I484" s="122">
        <f t="shared" si="253"/>
        <v>212.76576903600423</v>
      </c>
      <c r="J484" s="122">
        <f t="shared" si="253"/>
        <v>139.22198014072501</v>
      </c>
      <c r="K484" s="122">
        <f t="shared" si="253"/>
        <v>141.92401253568266</v>
      </c>
      <c r="L484" s="122">
        <f t="shared" si="253"/>
        <v>138.40205218657579</v>
      </c>
      <c r="M484" s="122">
        <f t="shared" si="253"/>
        <v>139.93804128244736</v>
      </c>
      <c r="N484" s="122">
        <f t="shared" si="253"/>
        <v>247.55727150429342</v>
      </c>
      <c r="O484" s="122">
        <f t="shared" si="253"/>
        <v>111.95471284888606</v>
      </c>
      <c r="P484" s="122">
        <f t="shared" si="253"/>
        <v>73.819102850104855</v>
      </c>
      <c r="Q484" s="122">
        <f t="shared" si="253"/>
        <v>126.52189199273054</v>
      </c>
      <c r="R484" s="122">
        <f t="shared" si="253"/>
        <v>169.43810952627442</v>
      </c>
      <c r="S484" s="122">
        <f t="shared" si="253"/>
        <v>185.96587964418876</v>
      </c>
      <c r="T484" s="122">
        <f t="shared" si="253"/>
        <v>180.63285713580342</v>
      </c>
      <c r="U484" s="122">
        <f t="shared" si="253"/>
        <v>162.84001145131808</v>
      </c>
      <c r="V484" s="122">
        <f t="shared" si="253"/>
        <v>124.37936771982191</v>
      </c>
      <c r="W484" s="122">
        <f t="shared" si="253"/>
        <v>141.27835839020935</v>
      </c>
      <c r="X484" s="122">
        <f t="shared" si="253"/>
        <v>158.20317140734414</v>
      </c>
      <c r="Y484" s="122">
        <f t="shared" si="253"/>
        <v>184.43581717953046</v>
      </c>
      <c r="DA484" s="130" t="s">
        <v>4170</v>
      </c>
    </row>
    <row r="485" spans="1:105" ht="12" customHeight="1" x14ac:dyDescent="0.25">
      <c r="A485" s="97" t="s">
        <v>53</v>
      </c>
      <c r="B485" s="98"/>
      <c r="C485" s="98">
        <f>RES_hhdet_in_tesh!C86</f>
        <v>80.725811269157958</v>
      </c>
      <c r="D485" s="98">
        <f>RES_hhdet_in_tesh!D86</f>
        <v>123.24090369257318</v>
      </c>
      <c r="E485" s="98">
        <f>RES_hhdet_in_tesh!E86</f>
        <v>304.6257030516291</v>
      </c>
      <c r="F485" s="98">
        <f>RES_hhdet_in_tesh!F86</f>
        <v>102.91325891557813</v>
      </c>
      <c r="G485" s="98">
        <f>RES_hhdet_in_tesh!G86</f>
        <v>150.83788649303341</v>
      </c>
      <c r="H485" s="98">
        <f>RES_hhdet_in_tesh!H86</f>
        <v>194.18121622940313</v>
      </c>
      <c r="I485" s="98">
        <f>RES_hhdet_in_tesh!I86</f>
        <v>212.76576903600423</v>
      </c>
      <c r="J485" s="98">
        <f>RES_hhdet_in_tesh!J86</f>
        <v>139.22198014072501</v>
      </c>
      <c r="K485" s="98">
        <f>RES_hhdet_in_tesh!K86</f>
        <v>141.92401253568266</v>
      </c>
      <c r="L485" s="98">
        <f>RES_hhdet_in_tesh!L86</f>
        <v>138.40205218657579</v>
      </c>
      <c r="M485" s="98">
        <f>RES_hhdet_in_tesh!M86</f>
        <v>139.93804128244736</v>
      </c>
      <c r="N485" s="98">
        <f>RES_hhdet_in_tesh!N86</f>
        <v>247.55727150429342</v>
      </c>
      <c r="O485" s="98">
        <f>RES_hhdet_in_tesh!O86</f>
        <v>111.95471284888606</v>
      </c>
      <c r="P485" s="98">
        <f>RES_hhdet_in_tesh!P86</f>
        <v>73.819102850104855</v>
      </c>
      <c r="Q485" s="98">
        <f>RES_hhdet_in_tesh!Q86</f>
        <v>126.52189199273054</v>
      </c>
      <c r="R485" s="98">
        <f>RES_hhdet_in_tesh!R86</f>
        <v>169.43810952627442</v>
      </c>
      <c r="S485" s="98">
        <f>RES_hhdet_in_tesh!S86</f>
        <v>185.96587964418876</v>
      </c>
      <c r="T485" s="98">
        <f>RES_hhdet_in_tesh!T86</f>
        <v>180.63285713580342</v>
      </c>
      <c r="U485" s="98">
        <f>RES_hhdet_in_tesh!U86</f>
        <v>162.84001145131808</v>
      </c>
      <c r="V485" s="98">
        <f>RES_hhdet_in_tesh!V86</f>
        <v>124.37936771982191</v>
      </c>
      <c r="W485" s="98">
        <f>RES_hhdet_in_tesh!W86</f>
        <v>141.27835839020935</v>
      </c>
      <c r="X485" s="98">
        <f>RES_hhdet_in_tesh!X86</f>
        <v>158.20317140734414</v>
      </c>
      <c r="Y485" s="98">
        <f>RES_hhdet_in_tesh!Y86</f>
        <v>184.43581717953046</v>
      </c>
      <c r="DA485" s="63" t="s">
        <v>4171</v>
      </c>
    </row>
    <row r="486" spans="1:105" ht="12" customHeight="1" x14ac:dyDescent="0.25">
      <c r="A486" s="121" t="s">
        <v>55</v>
      </c>
      <c r="B486" s="122"/>
      <c r="C486" s="122">
        <v>1037.959789282351</v>
      </c>
      <c r="D486" s="122">
        <v>1089.026213322418</v>
      </c>
      <c r="E486" s="122">
        <v>1089.943000268142</v>
      </c>
      <c r="F486" s="122">
        <v>1073.1010433915026</v>
      </c>
      <c r="G486" s="122">
        <v>1120.487397193333</v>
      </c>
      <c r="H486" s="122">
        <v>1133.7540469437183</v>
      </c>
      <c r="I486" s="122">
        <v>1121.7762317014844</v>
      </c>
      <c r="J486" s="122">
        <v>1059.2912213429004</v>
      </c>
      <c r="K486" s="122">
        <v>995.61719373954702</v>
      </c>
      <c r="L486" s="122">
        <v>1067.6553495888777</v>
      </c>
      <c r="M486" s="122">
        <v>1073.0904750770389</v>
      </c>
      <c r="N486" s="122">
        <v>1055.2569249965086</v>
      </c>
      <c r="O486" s="122">
        <v>1066.353469996355</v>
      </c>
      <c r="P486" s="122">
        <v>1039.9816013397021</v>
      </c>
      <c r="Q486" s="122">
        <v>1052.2369581169623</v>
      </c>
      <c r="R486" s="122">
        <v>1107.8218970611483</v>
      </c>
      <c r="S486" s="122">
        <v>1170.9314850781484</v>
      </c>
      <c r="T486" s="122">
        <v>1281.0850546379511</v>
      </c>
      <c r="U486" s="122">
        <v>1196.2676748417755</v>
      </c>
      <c r="V486" s="122">
        <v>1185.9937692643393</v>
      </c>
      <c r="W486" s="122">
        <v>1210.3432290265614</v>
      </c>
      <c r="X486" s="122">
        <v>1084.6864439259937</v>
      </c>
      <c r="Y486" s="122">
        <v>941.58084539397612</v>
      </c>
      <c r="DA486" s="130" t="s">
        <v>4172</v>
      </c>
    </row>
    <row r="487" spans="1:105" ht="12" customHeight="1" x14ac:dyDescent="0.25">
      <c r="A487" s="97" t="s">
        <v>132</v>
      </c>
      <c r="B487" s="98"/>
      <c r="C487" s="98">
        <v>912.76001018682803</v>
      </c>
      <c r="D487" s="98">
        <v>930.24125725111651</v>
      </c>
      <c r="E487" s="98">
        <v>987.80232946752369</v>
      </c>
      <c r="F487" s="98">
        <v>916.43166442527468</v>
      </c>
      <c r="G487" s="98">
        <v>1062.0032622852978</v>
      </c>
      <c r="H487" s="98">
        <v>1116.6836025505897</v>
      </c>
      <c r="I487" s="98">
        <v>1230.0853064597482</v>
      </c>
      <c r="J487" s="98">
        <v>1181.0031732139016</v>
      </c>
      <c r="K487" s="98">
        <v>1080.3152009324649</v>
      </c>
      <c r="L487" s="98">
        <v>1150.7073012422079</v>
      </c>
      <c r="M487" s="98">
        <v>1228.5523261115593</v>
      </c>
      <c r="N487" s="98">
        <v>1194.1672572857474</v>
      </c>
      <c r="O487" s="98">
        <v>1208.8987257522685</v>
      </c>
      <c r="P487" s="98">
        <v>1035.0159206770452</v>
      </c>
      <c r="Q487" s="98">
        <v>1067.3404960611833</v>
      </c>
      <c r="R487" s="98">
        <v>1076.1780660857282</v>
      </c>
      <c r="S487" s="98">
        <v>1070.5076515557112</v>
      </c>
      <c r="T487" s="98">
        <v>1350.021003797124</v>
      </c>
      <c r="U487" s="98">
        <v>1226.1405987738485</v>
      </c>
      <c r="V487" s="98">
        <v>1216.5106393191547</v>
      </c>
      <c r="W487" s="98">
        <v>1256.0142380245729</v>
      </c>
      <c r="X487" s="98">
        <v>1124.3303353585461</v>
      </c>
      <c r="Y487" s="98">
        <v>983.1972468754318</v>
      </c>
      <c r="DA487" s="63" t="s">
        <v>4173</v>
      </c>
    </row>
    <row r="488" spans="1:105" ht="12" customHeight="1" x14ac:dyDescent="0.25">
      <c r="A488" s="97" t="s">
        <v>131</v>
      </c>
      <c r="B488" s="98"/>
      <c r="C488" s="98">
        <v>1481.8547163191986</v>
      </c>
      <c r="D488" s="98">
        <v>1387.205892867132</v>
      </c>
      <c r="E488" s="98">
        <v>1556.2074225325966</v>
      </c>
      <c r="F488" s="98">
        <v>1465.0108832748392</v>
      </c>
      <c r="G488" s="98">
        <v>1501.8122180462808</v>
      </c>
      <c r="H488" s="98">
        <v>1587.0803434169441</v>
      </c>
      <c r="I488" s="98">
        <v>1620.1099653003262</v>
      </c>
      <c r="J488" s="98">
        <v>1480.5406207091921</v>
      </c>
      <c r="K488" s="98">
        <v>1369.5552536887219</v>
      </c>
      <c r="L488" s="98">
        <v>1467.4938192197428</v>
      </c>
      <c r="M488" s="98">
        <v>1191.2526632205661</v>
      </c>
      <c r="N488" s="98">
        <v>1077.2350283063554</v>
      </c>
      <c r="O488" s="98">
        <v>1267.203158928256</v>
      </c>
      <c r="P488" s="98">
        <v>1028.9717736971782</v>
      </c>
      <c r="Q488" s="98">
        <v>1036.5562077596373</v>
      </c>
      <c r="R488" s="98">
        <v>998.00877443742058</v>
      </c>
      <c r="S488" s="98">
        <v>949.17402588875439</v>
      </c>
      <c r="T488" s="98">
        <v>1541.1532385662372</v>
      </c>
      <c r="U488" s="98">
        <v>1178.0423466482887</v>
      </c>
      <c r="V488" s="98">
        <v>1389.563736799827</v>
      </c>
      <c r="W488" s="98">
        <v>1405.6925385696479</v>
      </c>
      <c r="X488" s="98">
        <v>996.61924877785646</v>
      </c>
      <c r="Y488" s="98">
        <v>841.62735307383184</v>
      </c>
      <c r="DA488" s="63" t="s">
        <v>4174</v>
      </c>
    </row>
    <row r="489" spans="1:105" ht="12" customHeight="1" x14ac:dyDescent="0.25">
      <c r="A489" s="100" t="s">
        <v>200</v>
      </c>
      <c r="B489" s="101"/>
      <c r="C489" s="101">
        <v>546.63774508675363</v>
      </c>
      <c r="D489" s="101">
        <v>581.0915124456036</v>
      </c>
      <c r="E489" s="101">
        <v>643.8876626944857</v>
      </c>
      <c r="F489" s="101">
        <v>624.08020085641397</v>
      </c>
      <c r="G489" s="101">
        <v>624.29091258958397</v>
      </c>
      <c r="H489" s="101">
        <v>637.85573571928512</v>
      </c>
      <c r="I489" s="101">
        <v>744.75035089908238</v>
      </c>
      <c r="J489" s="101">
        <v>584.06843164771306</v>
      </c>
      <c r="K489" s="101">
        <v>543.67835265254394</v>
      </c>
      <c r="L489" s="101">
        <v>543.20820650797828</v>
      </c>
      <c r="M489" s="101">
        <v>403.29713298540076</v>
      </c>
      <c r="N489" s="101">
        <v>304.69940066712928</v>
      </c>
      <c r="O489" s="101">
        <v>519.63381392926817</v>
      </c>
      <c r="P489" s="101">
        <v>362.86992925296829</v>
      </c>
      <c r="Q489" s="101">
        <v>401.19377884511272</v>
      </c>
      <c r="R489" s="101">
        <v>437.54804008291268</v>
      </c>
      <c r="S489" s="101">
        <v>223.49591116903127</v>
      </c>
      <c r="T489" s="101">
        <v>760.16850417284786</v>
      </c>
      <c r="U489" s="101">
        <v>422.06698062322909</v>
      </c>
      <c r="V489" s="101">
        <v>517.84111505862109</v>
      </c>
      <c r="W489" s="101">
        <v>552.38630138504641</v>
      </c>
      <c r="X489" s="101">
        <v>305.98642175342422</v>
      </c>
      <c r="Y489" s="101">
        <v>252.92406446809923</v>
      </c>
      <c r="DA489" s="131" t="s">
        <v>4175</v>
      </c>
    </row>
    <row r="490" spans="1:105" ht="12" customHeight="1" x14ac:dyDescent="0.25">
      <c r="A490" s="103" t="s">
        <v>52</v>
      </c>
      <c r="B490" s="104"/>
      <c r="C490" s="104">
        <v>935.21697123244496</v>
      </c>
      <c r="D490" s="104">
        <v>806.11438042152827</v>
      </c>
      <c r="E490" s="104">
        <v>912.31975983811174</v>
      </c>
      <c r="F490" s="104">
        <v>840.93068241842514</v>
      </c>
      <c r="G490" s="104">
        <v>877.52130545669729</v>
      </c>
      <c r="H490" s="104">
        <v>949.22460769765894</v>
      </c>
      <c r="I490" s="104">
        <v>875.3596144012447</v>
      </c>
      <c r="J490" s="104">
        <v>896.47218906147941</v>
      </c>
      <c r="K490" s="104">
        <v>825.87690103617831</v>
      </c>
      <c r="L490" s="104">
        <v>924.28561271176432</v>
      </c>
      <c r="M490" s="104">
        <v>787.95553023516504</v>
      </c>
      <c r="N490" s="104">
        <v>772.53562763922616</v>
      </c>
      <c r="O490" s="104">
        <v>747.56934499898773</v>
      </c>
      <c r="P490" s="104">
        <v>666.10184444420963</v>
      </c>
      <c r="Q490" s="104">
        <v>635.36242891452457</v>
      </c>
      <c r="R490" s="104">
        <v>560.46073435450774</v>
      </c>
      <c r="S490" s="104">
        <v>725.678114719723</v>
      </c>
      <c r="T490" s="104">
        <v>780.98473439338932</v>
      </c>
      <c r="U490" s="104">
        <v>755.9753660250592</v>
      </c>
      <c r="V490" s="104">
        <v>871.72262174120567</v>
      </c>
      <c r="W490" s="104">
        <v>853.30623718460197</v>
      </c>
      <c r="X490" s="104">
        <v>690.63282702443178</v>
      </c>
      <c r="Y490" s="104">
        <v>588.7032886057325</v>
      </c>
      <c r="DA490" s="132" t="s">
        <v>4176</v>
      </c>
    </row>
    <row r="491" spans="1:105" ht="12" customHeight="1" x14ac:dyDescent="0.25">
      <c r="A491" s="106" t="s">
        <v>124</v>
      </c>
      <c r="B491" s="101"/>
      <c r="C491" s="101">
        <v>937.13186979115824</v>
      </c>
      <c r="D491" s="101">
        <v>945.88829063117896</v>
      </c>
      <c r="E491" s="101">
        <v>934.86028688138833</v>
      </c>
      <c r="F491" s="101">
        <v>962.33042154350267</v>
      </c>
      <c r="G491" s="101">
        <v>1035.6933524171541</v>
      </c>
      <c r="H491" s="101">
        <v>949.05124619353455</v>
      </c>
      <c r="I491" s="101">
        <v>892.30046626402077</v>
      </c>
      <c r="J491" s="101">
        <v>834.25780623074263</v>
      </c>
      <c r="K491" s="101">
        <v>817.28785763662211</v>
      </c>
      <c r="L491" s="101">
        <v>890.80014015957795</v>
      </c>
      <c r="M491" s="101">
        <v>846.58347035357031</v>
      </c>
      <c r="N491" s="101">
        <v>824.09612008766067</v>
      </c>
      <c r="O491" s="101">
        <v>836.88856539873711</v>
      </c>
      <c r="P491" s="101">
        <v>873.3274491701535</v>
      </c>
      <c r="Q491" s="101">
        <v>925.16680691877286</v>
      </c>
      <c r="R491" s="101">
        <v>967.81725230842744</v>
      </c>
      <c r="S491" s="101">
        <v>1006.6254012658068</v>
      </c>
      <c r="T491" s="101">
        <v>1154.2048844985145</v>
      </c>
      <c r="U491" s="101">
        <v>1012.8722856832801</v>
      </c>
      <c r="V491" s="101">
        <v>969.55134209940172</v>
      </c>
      <c r="W491" s="101">
        <v>941.40664047623579</v>
      </c>
      <c r="X491" s="101">
        <v>907.30511978874381</v>
      </c>
      <c r="Y491" s="101">
        <v>773.17101020491634</v>
      </c>
      <c r="DA491" s="131" t="s">
        <v>4177</v>
      </c>
    </row>
    <row r="492" spans="1:105" ht="12" customHeight="1" x14ac:dyDescent="0.25">
      <c r="A492" s="107" t="s">
        <v>123</v>
      </c>
      <c r="B492" s="104"/>
      <c r="C492" s="104">
        <v>890.69880496134522</v>
      </c>
      <c r="D492" s="104">
        <v>898.1115272899151</v>
      </c>
      <c r="E492" s="104">
        <v>860.42833543338452</v>
      </c>
      <c r="F492" s="104">
        <v>981.60417162848796</v>
      </c>
      <c r="G492" s="104">
        <v>961.20702519071676</v>
      </c>
      <c r="H492" s="104">
        <v>957.5518147853694</v>
      </c>
      <c r="I492" s="104">
        <v>806.19402941844567</v>
      </c>
      <c r="J492" s="104">
        <v>861.89185661845272</v>
      </c>
      <c r="K492" s="104">
        <v>800.38265109683232</v>
      </c>
      <c r="L492" s="104">
        <v>899.91104671160588</v>
      </c>
      <c r="M492" s="104">
        <v>837.77148730711212</v>
      </c>
      <c r="N492" s="104">
        <v>789.30689576272857</v>
      </c>
      <c r="O492" s="104">
        <v>828.45224407845478</v>
      </c>
      <c r="P492" s="104">
        <v>814.21017299831988</v>
      </c>
      <c r="Q492" s="104">
        <v>769.55116735311253</v>
      </c>
      <c r="R492" s="104">
        <v>864.54991382313506</v>
      </c>
      <c r="S492" s="104">
        <v>778.90167013319149</v>
      </c>
      <c r="T492" s="104">
        <v>1060.0996813159265</v>
      </c>
      <c r="U492" s="104">
        <v>851.75595643404961</v>
      </c>
      <c r="V492" s="104">
        <v>954.44103202789302</v>
      </c>
      <c r="W492" s="104">
        <v>905.20278777066858</v>
      </c>
      <c r="X492" s="104">
        <v>821.29404097494944</v>
      </c>
      <c r="Y492" s="104">
        <v>854.92846276824025</v>
      </c>
      <c r="DA492" s="132" t="s">
        <v>4178</v>
      </c>
    </row>
    <row r="493" spans="1:105" ht="12" customHeight="1" x14ac:dyDescent="0.25">
      <c r="A493" s="108" t="s">
        <v>50</v>
      </c>
      <c r="B493" s="98"/>
      <c r="C493" s="98">
        <v>188.43798148764398</v>
      </c>
      <c r="D493" s="98">
        <v>201.94378887364502</v>
      </c>
      <c r="E493" s="98">
        <v>154.8529266652161</v>
      </c>
      <c r="F493" s="98">
        <v>236.7035148858225</v>
      </c>
      <c r="G493" s="98">
        <v>218.68524936442174</v>
      </c>
      <c r="H493" s="98">
        <v>225.28701225202238</v>
      </c>
      <c r="I493" s="98">
        <v>105.86129934279197</v>
      </c>
      <c r="J493" s="98">
        <v>150.91444789474733</v>
      </c>
      <c r="K493" s="98">
        <v>116.66411135346226</v>
      </c>
      <c r="L493" s="98">
        <v>151.22970830462239</v>
      </c>
      <c r="M493" s="98">
        <v>115.26412993787237</v>
      </c>
      <c r="N493" s="98">
        <v>89.499701373666497</v>
      </c>
      <c r="O493" s="98">
        <v>66.509649077988499</v>
      </c>
      <c r="P493" s="98">
        <v>99.059978440413005</v>
      </c>
      <c r="Q493" s="98">
        <v>107.02401413975917</v>
      </c>
      <c r="R493" s="98">
        <v>161.45969162422432</v>
      </c>
      <c r="S493" s="98">
        <v>98.921396987906689</v>
      </c>
      <c r="T493" s="98">
        <v>263.61726587650332</v>
      </c>
      <c r="U493" s="98">
        <v>131.66383607298499</v>
      </c>
      <c r="V493" s="98">
        <v>155.37687500329537</v>
      </c>
      <c r="W493" s="98">
        <v>137.45094607273666</v>
      </c>
      <c r="X493" s="98">
        <v>98.059767373165201</v>
      </c>
      <c r="Y493" s="98">
        <v>111.0175110922859</v>
      </c>
      <c r="DA493" s="63" t="s">
        <v>4179</v>
      </c>
    </row>
    <row r="494" spans="1:105" ht="12" customHeight="1" x14ac:dyDescent="0.25">
      <c r="A494" s="108" t="s">
        <v>52</v>
      </c>
      <c r="B494" s="98"/>
      <c r="C494" s="98">
        <v>702.26082347370129</v>
      </c>
      <c r="D494" s="98">
        <v>696.16773841627014</v>
      </c>
      <c r="E494" s="98">
        <v>705.57540876816859</v>
      </c>
      <c r="F494" s="98">
        <v>744.90065674266543</v>
      </c>
      <c r="G494" s="98">
        <v>742.5217758262952</v>
      </c>
      <c r="H494" s="98">
        <v>732.26480253334694</v>
      </c>
      <c r="I494" s="98">
        <v>700.33273007565356</v>
      </c>
      <c r="J494" s="98">
        <v>710.97740872370537</v>
      </c>
      <c r="K494" s="98">
        <v>683.71853974337012</v>
      </c>
      <c r="L494" s="98">
        <v>748.68133840698374</v>
      </c>
      <c r="M494" s="98">
        <v>722.5073573692398</v>
      </c>
      <c r="N494" s="98">
        <v>699.80719438906226</v>
      </c>
      <c r="O494" s="98">
        <v>761.94259500046633</v>
      </c>
      <c r="P494" s="98">
        <v>715.15019455790673</v>
      </c>
      <c r="Q494" s="98">
        <v>662.52715321335347</v>
      </c>
      <c r="R494" s="98">
        <v>703.09022219891096</v>
      </c>
      <c r="S494" s="98">
        <v>679.98027314528474</v>
      </c>
      <c r="T494" s="98">
        <v>796.48241543942288</v>
      </c>
      <c r="U494" s="98">
        <v>720.09212036106464</v>
      </c>
      <c r="V494" s="98">
        <v>799.06415702459742</v>
      </c>
      <c r="W494" s="98">
        <v>767.75184169793215</v>
      </c>
      <c r="X494" s="98">
        <v>723.23427360178425</v>
      </c>
      <c r="Y494" s="98">
        <v>743.91095167595461</v>
      </c>
      <c r="DA494" s="63" t="s">
        <v>4180</v>
      </c>
    </row>
    <row r="495" spans="1:105" ht="12" customHeight="1" x14ac:dyDescent="0.25">
      <c r="A495" s="106" t="s">
        <v>122</v>
      </c>
      <c r="B495" s="101"/>
      <c r="C495" s="101">
        <v>1078.1747420065547</v>
      </c>
      <c r="D495" s="101">
        <v>1134.2026826019235</v>
      </c>
      <c r="E495" s="101">
        <v>1103.3096631031906</v>
      </c>
      <c r="F495" s="101">
        <v>1155.8909398175185</v>
      </c>
      <c r="G495" s="101">
        <v>1123.7614505157351</v>
      </c>
      <c r="H495" s="101">
        <v>1140.4619545477055</v>
      </c>
      <c r="I495" s="101">
        <v>1076.6480400021776</v>
      </c>
      <c r="J495" s="101">
        <v>1020.7999702587288</v>
      </c>
      <c r="K495" s="101">
        <v>941.53133352232032</v>
      </c>
      <c r="L495" s="101">
        <v>1071.196341116796</v>
      </c>
      <c r="M495" s="101">
        <v>1022.7063819468676</v>
      </c>
      <c r="N495" s="101">
        <v>1036.6979743547595</v>
      </c>
      <c r="O495" s="101">
        <v>1064.0015776590274</v>
      </c>
      <c r="P495" s="101">
        <v>1057.1957020248569</v>
      </c>
      <c r="Q495" s="101">
        <v>1043.4081384087567</v>
      </c>
      <c r="R495" s="101">
        <v>1111.3264525699221</v>
      </c>
      <c r="S495" s="101">
        <v>1184.3057158635238</v>
      </c>
      <c r="T495" s="101">
        <v>1184.4613947496907</v>
      </c>
      <c r="U495" s="101">
        <v>1145.0824888894133</v>
      </c>
      <c r="V495" s="101">
        <v>1193.8127618099647</v>
      </c>
      <c r="W495" s="101">
        <v>1162.7931995145555</v>
      </c>
      <c r="X495" s="101">
        <v>1100.7306508449931</v>
      </c>
      <c r="Y495" s="101">
        <v>976.51608552667074</v>
      </c>
      <c r="DA495" s="131" t="s">
        <v>4181</v>
      </c>
    </row>
    <row r="496" spans="1:105" ht="12" customHeight="1" x14ac:dyDescent="0.25">
      <c r="A496" s="107" t="s">
        <v>121</v>
      </c>
      <c r="B496" s="104"/>
      <c r="C496" s="104">
        <v>1282.021353493707</v>
      </c>
      <c r="D496" s="104">
        <v>1468.04419984775</v>
      </c>
      <c r="E496" s="104">
        <v>1519.0912390203916</v>
      </c>
      <c r="F496" s="104">
        <v>1364.0630748458302</v>
      </c>
      <c r="G496" s="104">
        <v>1380.6668282940786</v>
      </c>
      <c r="H496" s="104">
        <v>1402.8004078473441</v>
      </c>
      <c r="I496" s="104">
        <v>1285.5864419709944</v>
      </c>
      <c r="J496" s="104">
        <v>1150.8645163801514</v>
      </c>
      <c r="K496" s="104">
        <v>1174.7315059973564</v>
      </c>
      <c r="L496" s="104">
        <v>1103.8472820042805</v>
      </c>
      <c r="M496" s="104">
        <v>1301.2603475522517</v>
      </c>
      <c r="N496" s="104">
        <v>1177.8127563442106</v>
      </c>
      <c r="O496" s="104">
        <v>1099.9173442861591</v>
      </c>
      <c r="P496" s="104">
        <v>1088.924935811187</v>
      </c>
      <c r="Q496" s="104">
        <v>1156.5858386630662</v>
      </c>
      <c r="R496" s="104">
        <v>1234.2413354104945</v>
      </c>
      <c r="S496" s="104">
        <v>1386.0575840924255</v>
      </c>
      <c r="T496" s="104">
        <v>1348.3509887288108</v>
      </c>
      <c r="U496" s="104">
        <v>1338.962554225621</v>
      </c>
      <c r="V496" s="104">
        <v>1248.4054800019699</v>
      </c>
      <c r="W496" s="104">
        <v>1320.7927592386188</v>
      </c>
      <c r="X496" s="104">
        <v>1110.7180485207691</v>
      </c>
      <c r="Y496" s="104">
        <v>924.78949922982258</v>
      </c>
      <c r="DA496" s="132" t="s">
        <v>4182</v>
      </c>
    </row>
    <row r="497" spans="1:105" ht="12" customHeight="1" x14ac:dyDescent="0.25">
      <c r="A497" s="108" t="s">
        <v>53</v>
      </c>
      <c r="B497" s="98"/>
      <c r="C497" s="98">
        <v>459.48420442893757</v>
      </c>
      <c r="D497" s="98">
        <v>585.28783001399688</v>
      </c>
      <c r="E497" s="98">
        <v>615.0213475996635</v>
      </c>
      <c r="F497" s="98">
        <v>517.24450268450335</v>
      </c>
      <c r="G497" s="98">
        <v>498.26639360097971</v>
      </c>
      <c r="H497" s="98">
        <v>504.51445671882254</v>
      </c>
      <c r="I497" s="98">
        <v>440.91562516550709</v>
      </c>
      <c r="J497" s="98">
        <v>331.67006295680631</v>
      </c>
      <c r="K497" s="98">
        <v>354.15566338367705</v>
      </c>
      <c r="L497" s="98">
        <v>355.81619402498512</v>
      </c>
      <c r="M497" s="98">
        <v>430.09992430444822</v>
      </c>
      <c r="N497" s="98">
        <v>331.29385992890752</v>
      </c>
      <c r="O497" s="98">
        <v>269.05497700023392</v>
      </c>
      <c r="P497" s="98">
        <v>280.18963159159176</v>
      </c>
      <c r="Q497" s="98">
        <v>297.50946195206802</v>
      </c>
      <c r="R497" s="98">
        <v>342.17138579070524</v>
      </c>
      <c r="S497" s="98">
        <v>487.95669362037057</v>
      </c>
      <c r="T497" s="98">
        <v>473.69745378500875</v>
      </c>
      <c r="U497" s="98">
        <v>444.49963688071051</v>
      </c>
      <c r="V497" s="98">
        <v>332.76328680779113</v>
      </c>
      <c r="W497" s="98">
        <v>435.58654622598516</v>
      </c>
      <c r="X497" s="98">
        <v>270.72817291798833</v>
      </c>
      <c r="Y497" s="98">
        <v>179.25674307939599</v>
      </c>
      <c r="DA497" s="63" t="s">
        <v>4183</v>
      </c>
    </row>
    <row r="498" spans="1:105" ht="12" customHeight="1" x14ac:dyDescent="0.25">
      <c r="A498" s="108" t="s">
        <v>52</v>
      </c>
      <c r="B498" s="98"/>
      <c r="C498" s="98">
        <v>822.53714906476944</v>
      </c>
      <c r="D498" s="98">
        <v>882.75636983375318</v>
      </c>
      <c r="E498" s="98">
        <v>904.06989142072769</v>
      </c>
      <c r="F498" s="98">
        <v>846.81857216132698</v>
      </c>
      <c r="G498" s="98">
        <v>882.40043469309865</v>
      </c>
      <c r="H498" s="98">
        <v>898.28595112852167</v>
      </c>
      <c r="I498" s="98">
        <v>844.6708168054879</v>
      </c>
      <c r="J498" s="98">
        <v>819.19445342334507</v>
      </c>
      <c r="K498" s="98">
        <v>820.57584261367936</v>
      </c>
      <c r="L498" s="98">
        <v>748.03108797929519</v>
      </c>
      <c r="M498" s="98">
        <v>871.16042324780381</v>
      </c>
      <c r="N498" s="98">
        <v>846.51889641530317</v>
      </c>
      <c r="O498" s="98">
        <v>830.86236728592485</v>
      </c>
      <c r="P498" s="98">
        <v>808.73530421959504</v>
      </c>
      <c r="Q498" s="98">
        <v>859.07637671099826</v>
      </c>
      <c r="R498" s="98">
        <v>892.06994961978887</v>
      </c>
      <c r="S498" s="98">
        <v>898.10089047205486</v>
      </c>
      <c r="T498" s="98">
        <v>874.65353494380145</v>
      </c>
      <c r="U498" s="98">
        <v>894.46291734491103</v>
      </c>
      <c r="V498" s="98">
        <v>915.64219319417896</v>
      </c>
      <c r="W498" s="98">
        <v>885.20621301263384</v>
      </c>
      <c r="X498" s="98">
        <v>839.98987560278044</v>
      </c>
      <c r="Y498" s="98">
        <v>745.53275615042651</v>
      </c>
      <c r="DA498" s="63" t="s">
        <v>4184</v>
      </c>
    </row>
    <row r="499" spans="1:105" ht="12" customHeight="1" x14ac:dyDescent="0.25">
      <c r="A499" s="121" t="s">
        <v>54</v>
      </c>
      <c r="B499" s="122"/>
      <c r="C499" s="122">
        <v>622.88092186118524</v>
      </c>
      <c r="D499" s="122">
        <v>573.87402704153851</v>
      </c>
      <c r="E499" s="122">
        <v>576.15342687191321</v>
      </c>
      <c r="F499" s="122">
        <v>560.49111394211366</v>
      </c>
      <c r="G499" s="122">
        <v>595.29275927718572</v>
      </c>
      <c r="H499" s="122">
        <v>597.17430954380916</v>
      </c>
      <c r="I499" s="122">
        <v>559.34966150705111</v>
      </c>
      <c r="J499" s="122">
        <v>521.71447292216828</v>
      </c>
      <c r="K499" s="122">
        <v>480.41531127198004</v>
      </c>
      <c r="L499" s="122">
        <v>511.65424361807948</v>
      </c>
      <c r="M499" s="122">
        <v>532.70556950737489</v>
      </c>
      <c r="N499" s="122">
        <v>521.39760148173787</v>
      </c>
      <c r="O499" s="122">
        <v>501.39530417169186</v>
      </c>
      <c r="P499" s="122">
        <v>464.21455043837904</v>
      </c>
      <c r="Q499" s="122">
        <v>495.58340492728468</v>
      </c>
      <c r="R499" s="122">
        <v>498.49938713779983</v>
      </c>
      <c r="S499" s="122">
        <v>538.03853578918893</v>
      </c>
      <c r="T499" s="122">
        <v>550.39682536109058</v>
      </c>
      <c r="U499" s="122">
        <v>538.53333677888327</v>
      </c>
      <c r="V499" s="122">
        <v>527.40434686734557</v>
      </c>
      <c r="W499" s="122">
        <v>530.5947443103438</v>
      </c>
      <c r="X499" s="122">
        <v>518.21570272336908</v>
      </c>
      <c r="Y499" s="122">
        <v>490.03004075635164</v>
      </c>
      <c r="DA499" s="130" t="s">
        <v>4185</v>
      </c>
    </row>
    <row r="500" spans="1:105" ht="12" customHeight="1" x14ac:dyDescent="0.25">
      <c r="A500" s="97" t="s">
        <v>203</v>
      </c>
      <c r="B500" s="98"/>
      <c r="C500" s="98">
        <v>674.61212157568764</v>
      </c>
      <c r="D500" s="98">
        <v>634.66017749948287</v>
      </c>
      <c r="E500" s="98">
        <v>614.42502980972563</v>
      </c>
      <c r="F500" s="98">
        <v>544.32918790394751</v>
      </c>
      <c r="G500" s="98">
        <v>662.51157803845547</v>
      </c>
      <c r="H500" s="98">
        <v>653.90619430247011</v>
      </c>
      <c r="I500" s="98">
        <v>747.52629898819941</v>
      </c>
      <c r="J500" s="98">
        <v>660.93870858758567</v>
      </c>
      <c r="K500" s="98">
        <v>658.6342179571659</v>
      </c>
      <c r="L500" s="98">
        <v>552.29115774515128</v>
      </c>
      <c r="M500" s="98">
        <v>725.95146408418066</v>
      </c>
      <c r="N500" s="98">
        <v>713.71404848829616</v>
      </c>
      <c r="O500" s="98">
        <v>643.71325596133966</v>
      </c>
      <c r="P500" s="98">
        <v>570.25515173325891</v>
      </c>
      <c r="Q500" s="98">
        <v>629.14553243371279</v>
      </c>
      <c r="R500" s="98">
        <v>569.63126616895522</v>
      </c>
      <c r="S500" s="98">
        <v>584.48314572519973</v>
      </c>
      <c r="T500" s="98">
        <v>656.3394370988799</v>
      </c>
      <c r="U500" s="98">
        <v>632.09539171005622</v>
      </c>
      <c r="V500" s="98">
        <v>623.13966162000634</v>
      </c>
      <c r="W500" s="98">
        <v>674.2864541704497</v>
      </c>
      <c r="X500" s="98">
        <v>599.32048421174261</v>
      </c>
      <c r="Y500" s="98">
        <v>546.52242861738023</v>
      </c>
      <c r="DA500" s="63" t="s">
        <v>4186</v>
      </c>
    </row>
    <row r="501" spans="1:105" ht="12" customHeight="1" x14ac:dyDescent="0.25">
      <c r="A501" s="97" t="s">
        <v>50</v>
      </c>
      <c r="B501" s="98"/>
      <c r="C501" s="98">
        <v>669.42151033337211</v>
      </c>
      <c r="D501" s="98">
        <v>560.43141123672592</v>
      </c>
      <c r="E501" s="98">
        <v>584.91311280872435</v>
      </c>
      <c r="F501" s="98">
        <v>521.99030960942741</v>
      </c>
      <c r="G501" s="98">
        <v>619.20013085442633</v>
      </c>
      <c r="H501" s="98">
        <v>551.20371929437374</v>
      </c>
      <c r="I501" s="98">
        <v>539.80888365279941</v>
      </c>
      <c r="J501" s="98">
        <v>463.62118268665029</v>
      </c>
      <c r="K501" s="98">
        <v>480.05930126561617</v>
      </c>
      <c r="L501" s="98">
        <v>495.35135627691415</v>
      </c>
      <c r="M501" s="98">
        <v>552.9124697534603</v>
      </c>
      <c r="N501" s="98">
        <v>486.53007458471245</v>
      </c>
      <c r="O501" s="98">
        <v>454.38332270280091</v>
      </c>
      <c r="P501" s="98">
        <v>449.44349351380987</v>
      </c>
      <c r="Q501" s="98">
        <v>468.78709929334053</v>
      </c>
      <c r="R501" s="98">
        <v>463.80929233739346</v>
      </c>
      <c r="S501" s="98">
        <v>516.55889404901359</v>
      </c>
      <c r="T501" s="98">
        <v>527.4331325303433</v>
      </c>
      <c r="U501" s="98">
        <v>536.39933018143176</v>
      </c>
      <c r="V501" s="98">
        <v>497.06763011106432</v>
      </c>
      <c r="W501" s="98">
        <v>471.93382853517119</v>
      </c>
      <c r="X501" s="98">
        <v>448.98549723809305</v>
      </c>
      <c r="Y501" s="98">
        <v>418.22506627366795</v>
      </c>
      <c r="DA501" s="63" t="s">
        <v>4187</v>
      </c>
    </row>
    <row r="502" spans="1:105" ht="12" customHeight="1" x14ac:dyDescent="0.25">
      <c r="A502" s="109" t="s">
        <v>120</v>
      </c>
      <c r="B502" s="33"/>
      <c r="C502" s="33">
        <v>598.37387482162785</v>
      </c>
      <c r="D502" s="33">
        <v>576.8911123203851</v>
      </c>
      <c r="E502" s="33">
        <v>567.99722285386088</v>
      </c>
      <c r="F502" s="33">
        <v>585.01275037139487</v>
      </c>
      <c r="G502" s="33">
        <v>577.56595881661497</v>
      </c>
      <c r="H502" s="33">
        <v>609.31477999796198</v>
      </c>
      <c r="I502" s="33">
        <v>552.63979869232594</v>
      </c>
      <c r="J502" s="33">
        <v>525.57414813999878</v>
      </c>
      <c r="K502" s="33">
        <v>462.82768943195526</v>
      </c>
      <c r="L502" s="33">
        <v>514.39536997775656</v>
      </c>
      <c r="M502" s="33">
        <v>502.13763314005917</v>
      </c>
      <c r="N502" s="33">
        <v>506.36703664486407</v>
      </c>
      <c r="O502" s="33">
        <v>500.77799215453484</v>
      </c>
      <c r="P502" s="33">
        <v>458.69190158046604</v>
      </c>
      <c r="Q502" s="33">
        <v>488.84711016157826</v>
      </c>
      <c r="R502" s="33">
        <v>503.28459364778763</v>
      </c>
      <c r="S502" s="33">
        <v>539.53286489083928</v>
      </c>
      <c r="T502" s="33">
        <v>541.97636034398965</v>
      </c>
      <c r="U502" s="33">
        <v>527.840125354674</v>
      </c>
      <c r="V502" s="33">
        <v>525.8394377196762</v>
      </c>
      <c r="W502" s="33">
        <v>536.32978400520608</v>
      </c>
      <c r="X502" s="33">
        <v>538.13128234579494</v>
      </c>
      <c r="Y502" s="33">
        <v>516.79672426926493</v>
      </c>
      <c r="DA502" s="60" t="s">
        <v>4188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175.76368585959898</v>
      </c>
      <c r="D504" s="117">
        <f t="shared" si="254"/>
        <v>142.47702531679238</v>
      </c>
      <c r="E504" s="117">
        <f t="shared" si="254"/>
        <v>156.82682251543466</v>
      </c>
      <c r="F504" s="117">
        <f t="shared" si="254"/>
        <v>148.26553967684998</v>
      </c>
      <c r="G504" s="117">
        <f t="shared" si="254"/>
        <v>165.03522240105423</v>
      </c>
      <c r="H504" s="117">
        <f t="shared" si="254"/>
        <v>115.74726421238793</v>
      </c>
      <c r="I504" s="117">
        <f t="shared" si="254"/>
        <v>95.110980953875455</v>
      </c>
      <c r="J504" s="117">
        <f t="shared" si="254"/>
        <v>88.789641813850565</v>
      </c>
      <c r="K504" s="117">
        <f t="shared" si="254"/>
        <v>101.35006151512765</v>
      </c>
      <c r="L504" s="117">
        <f t="shared" si="254"/>
        <v>95.310629363480246</v>
      </c>
      <c r="M504" s="117">
        <f t="shared" si="254"/>
        <v>116.76269069390642</v>
      </c>
      <c r="N504" s="117">
        <f t="shared" si="254"/>
        <v>91.301890238033735</v>
      </c>
      <c r="O504" s="117">
        <f t="shared" si="254"/>
        <v>90.438712207721693</v>
      </c>
      <c r="P504" s="117">
        <f t="shared" si="254"/>
        <v>86.817796295530229</v>
      </c>
      <c r="Q504" s="117">
        <f t="shared" si="254"/>
        <v>80.163591974603548</v>
      </c>
      <c r="R504" s="117">
        <f t="shared" ref="R504:V504" si="255">R505+R508+R510+R523</f>
        <v>86.382210158956497</v>
      </c>
      <c r="S504" s="117">
        <f t="shared" si="255"/>
        <v>86.316743755183992</v>
      </c>
      <c r="T504" s="117">
        <f t="shared" si="255"/>
        <v>87.679787450143579</v>
      </c>
      <c r="U504" s="117">
        <f t="shared" si="255"/>
        <v>79.175837552944955</v>
      </c>
      <c r="V504" s="117">
        <f t="shared" si="255"/>
        <v>74.968254241693145</v>
      </c>
      <c r="W504" s="117">
        <f t="shared" ref="W504:Y504" si="256">W505+W508+W510+W523</f>
        <v>70.789262303666789</v>
      </c>
      <c r="X504" s="117">
        <f t="shared" si="256"/>
        <v>77.064737072693205</v>
      </c>
      <c r="Y504" s="117">
        <f t="shared" si="256"/>
        <v>70.202328980684229</v>
      </c>
      <c r="DA504" s="129" t="s">
        <v>4333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:Y505" si="259">SUM(W506:W507)</f>
        <v>0</v>
      </c>
      <c r="X505" s="122">
        <f t="shared" si="259"/>
        <v>0</v>
      </c>
      <c r="Y505" s="122">
        <f t="shared" si="259"/>
        <v>0</v>
      </c>
      <c r="DA505" s="130" t="s">
        <v>4334</v>
      </c>
    </row>
    <row r="506" spans="1:105" ht="12" customHeight="1" x14ac:dyDescent="0.25">
      <c r="A506" s="97" t="s">
        <v>200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X506" s="98">
        <v>0</v>
      </c>
      <c r="Y506" s="98">
        <v>0</v>
      </c>
      <c r="DA506" s="63" t="s">
        <v>4335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X507" s="98">
        <v>0</v>
      </c>
      <c r="Y507" s="98">
        <v>0</v>
      </c>
      <c r="DA507" s="63" t="s">
        <v>4336</v>
      </c>
    </row>
    <row r="508" spans="1:105" ht="12" customHeight="1" x14ac:dyDescent="0.25">
      <c r="A508" s="121" t="s">
        <v>92</v>
      </c>
      <c r="B508" s="122"/>
      <c r="C508" s="122">
        <f t="shared" ref="C508:Y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X508" s="122">
        <f t="shared" si="260"/>
        <v>0</v>
      </c>
      <c r="Y508" s="122">
        <f t="shared" si="260"/>
        <v>0</v>
      </c>
      <c r="DA508" s="130" t="s">
        <v>4337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X509" s="98">
        <v>0</v>
      </c>
      <c r="Y509" s="98">
        <v>0</v>
      </c>
      <c r="DA509" s="63" t="s">
        <v>4338</v>
      </c>
    </row>
    <row r="510" spans="1:105" ht="12" customHeight="1" x14ac:dyDescent="0.25">
      <c r="A510" s="121" t="s">
        <v>55</v>
      </c>
      <c r="B510" s="122"/>
      <c r="C510" s="122">
        <v>96.635249685155955</v>
      </c>
      <c r="D510" s="122">
        <v>72.197015292447205</v>
      </c>
      <c r="E510" s="122">
        <v>78.886771586306025</v>
      </c>
      <c r="F510" s="122">
        <v>78.068795585957872</v>
      </c>
      <c r="G510" s="122">
        <v>88.703764095972616</v>
      </c>
      <c r="H510" s="122">
        <v>62.862669167376637</v>
      </c>
      <c r="I510" s="122">
        <v>40.36804144548848</v>
      </c>
      <c r="J510" s="122">
        <v>42.496277765230374</v>
      </c>
      <c r="K510" s="122">
        <v>47.812751207011956</v>
      </c>
      <c r="L510" s="122">
        <v>45.7179574112876</v>
      </c>
      <c r="M510" s="122">
        <v>61.460050341634918</v>
      </c>
      <c r="N510" s="122">
        <v>46.969922837042347</v>
      </c>
      <c r="O510" s="122">
        <v>45.772429877994512</v>
      </c>
      <c r="P510" s="122">
        <v>32.242639371702296</v>
      </c>
      <c r="Q510" s="122">
        <v>31.481778399670404</v>
      </c>
      <c r="R510" s="122">
        <v>37.147077195627872</v>
      </c>
      <c r="S510" s="122">
        <v>37.978408787059173</v>
      </c>
      <c r="T510" s="122">
        <v>32.646226896020956</v>
      </c>
      <c r="U510" s="122">
        <v>33.54162514912715</v>
      </c>
      <c r="V510" s="122">
        <v>31.739732012112608</v>
      </c>
      <c r="W510" s="122">
        <v>31.880900285754642</v>
      </c>
      <c r="X510" s="122">
        <v>33.119677608673278</v>
      </c>
      <c r="Y510" s="122">
        <v>25.636363976186331</v>
      </c>
      <c r="DA510" s="130" t="s">
        <v>4339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X511" s="98">
        <v>0</v>
      </c>
      <c r="Y511" s="98">
        <v>0</v>
      </c>
      <c r="DA511" s="63" t="s">
        <v>4340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X512" s="98">
        <v>0</v>
      </c>
      <c r="Y512" s="98">
        <v>0</v>
      </c>
      <c r="DA512" s="63" t="s">
        <v>4341</v>
      </c>
    </row>
    <row r="513" spans="1:105" ht="12" customHeight="1" x14ac:dyDescent="0.25">
      <c r="A513" s="100" t="s">
        <v>200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X513" s="101">
        <v>0</v>
      </c>
      <c r="Y513" s="101">
        <v>0</v>
      </c>
      <c r="DA513" s="131" t="s">
        <v>4342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X514" s="104">
        <v>0</v>
      </c>
      <c r="Y514" s="104">
        <v>0</v>
      </c>
      <c r="DA514" s="132" t="s">
        <v>4343</v>
      </c>
    </row>
    <row r="515" spans="1:105" ht="12" customHeight="1" x14ac:dyDescent="0.25">
      <c r="A515" s="106" t="s">
        <v>124</v>
      </c>
      <c r="B515" s="101"/>
      <c r="C515" s="101">
        <v>360.76099347675301</v>
      </c>
      <c r="D515" s="101">
        <v>367.07805083603876</v>
      </c>
      <c r="E515" s="101">
        <v>363.37898424155583</v>
      </c>
      <c r="F515" s="101">
        <v>366.97807603995807</v>
      </c>
      <c r="G515" s="101">
        <v>406.51606966054237</v>
      </c>
      <c r="H515" s="101">
        <v>358.24948024017573</v>
      </c>
      <c r="I515" s="101">
        <v>339.37300293783238</v>
      </c>
      <c r="J515" s="101">
        <v>316.49897036033997</v>
      </c>
      <c r="K515" s="101">
        <v>309.12629099058552</v>
      </c>
      <c r="L515" s="101">
        <v>331.54814458316707</v>
      </c>
      <c r="M515" s="101">
        <v>313.03765314294424</v>
      </c>
      <c r="N515" s="101">
        <v>297.09076132825044</v>
      </c>
      <c r="O515" s="101">
        <v>291.59951044308315</v>
      </c>
      <c r="P515" s="101">
        <v>287.24627645208227</v>
      </c>
      <c r="Q515" s="101">
        <v>289.10812476624886</v>
      </c>
      <c r="R515" s="101">
        <v>296.26030506111579</v>
      </c>
      <c r="S515" s="101">
        <v>300.34679284315331</v>
      </c>
      <c r="T515" s="101">
        <v>333.15209328696028</v>
      </c>
      <c r="U515" s="101">
        <v>292.60542489900456</v>
      </c>
      <c r="V515" s="101">
        <v>277.19854977168649</v>
      </c>
      <c r="W515" s="101">
        <v>266.38948288659128</v>
      </c>
      <c r="X515" s="101">
        <v>257.1762516460625</v>
      </c>
      <c r="Y515" s="101">
        <v>219.87177675121282</v>
      </c>
      <c r="DA515" s="131" t="s">
        <v>4344</v>
      </c>
    </row>
    <row r="516" spans="1:105" ht="12" customHeight="1" x14ac:dyDescent="0.25">
      <c r="A516" s="107" t="s">
        <v>123</v>
      </c>
      <c r="B516" s="104"/>
      <c r="C516" s="104">
        <v>70.829399149503843</v>
      </c>
      <c r="D516" s="104">
        <v>74.678583733691553</v>
      </c>
      <c r="E516" s="104">
        <v>57.999074370639079</v>
      </c>
      <c r="F516" s="104">
        <v>83.513142869092718</v>
      </c>
      <c r="G516" s="104">
        <v>78.979254770060663</v>
      </c>
      <c r="H516" s="104">
        <v>80.4886999153467</v>
      </c>
      <c r="I516" s="104">
        <v>40.76391916792484</v>
      </c>
      <c r="J516" s="104">
        <v>54.253138336785504</v>
      </c>
      <c r="K516" s="104">
        <v>42.216647596691388</v>
      </c>
      <c r="L516" s="104">
        <v>54.438327874691787</v>
      </c>
      <c r="M516" s="104">
        <v>40.558669818506978</v>
      </c>
      <c r="N516" s="104">
        <v>31.68095486284555</v>
      </c>
      <c r="O516" s="104">
        <v>23.41514511039831</v>
      </c>
      <c r="P516" s="104">
        <v>33.220378086213373</v>
      </c>
      <c r="Q516" s="104">
        <v>33.960676128664531</v>
      </c>
      <c r="R516" s="104">
        <v>48.532857086463224</v>
      </c>
      <c r="S516" s="104">
        <v>30.438312498071483</v>
      </c>
      <c r="T516" s="104">
        <v>73.823810573291922</v>
      </c>
      <c r="U516" s="104">
        <v>37.642257056963402</v>
      </c>
      <c r="V516" s="104">
        <v>44.142563048694974</v>
      </c>
      <c r="W516" s="104">
        <v>40.155880907828042</v>
      </c>
      <c r="X516" s="104">
        <v>28.069518648139233</v>
      </c>
      <c r="Y516" s="104">
        <v>32.248020892701142</v>
      </c>
      <c r="DA516" s="132" t="s">
        <v>4345</v>
      </c>
    </row>
    <row r="517" spans="1:105" ht="12" customHeight="1" x14ac:dyDescent="0.25">
      <c r="A517" s="108" t="s">
        <v>50</v>
      </c>
      <c r="B517" s="98"/>
      <c r="C517" s="98">
        <v>70.829399149503843</v>
      </c>
      <c r="D517" s="98">
        <v>74.678583733691553</v>
      </c>
      <c r="E517" s="98">
        <v>57.999074370639079</v>
      </c>
      <c r="F517" s="98">
        <v>83.513142869092718</v>
      </c>
      <c r="G517" s="98">
        <v>78.979254770060663</v>
      </c>
      <c r="H517" s="98">
        <v>80.4886999153467</v>
      </c>
      <c r="I517" s="98">
        <v>40.76391916792484</v>
      </c>
      <c r="J517" s="98">
        <v>54.253138336785504</v>
      </c>
      <c r="K517" s="98">
        <v>42.216647596691388</v>
      </c>
      <c r="L517" s="98">
        <v>54.438327874691787</v>
      </c>
      <c r="M517" s="98">
        <v>40.558669818506978</v>
      </c>
      <c r="N517" s="98">
        <v>31.68095486284555</v>
      </c>
      <c r="O517" s="98">
        <v>23.41514511039831</v>
      </c>
      <c r="P517" s="98">
        <v>33.220378086213373</v>
      </c>
      <c r="Q517" s="98">
        <v>33.960676128664531</v>
      </c>
      <c r="R517" s="98">
        <v>48.532857086463224</v>
      </c>
      <c r="S517" s="98">
        <v>30.438312498071483</v>
      </c>
      <c r="T517" s="98">
        <v>73.823810573291922</v>
      </c>
      <c r="U517" s="98">
        <v>37.642257056963402</v>
      </c>
      <c r="V517" s="98">
        <v>44.142563048694974</v>
      </c>
      <c r="W517" s="98">
        <v>40.155880907828042</v>
      </c>
      <c r="X517" s="98">
        <v>28.069518648139233</v>
      </c>
      <c r="Y517" s="98">
        <v>32.248020892701142</v>
      </c>
      <c r="DA517" s="63" t="s">
        <v>4346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X518" s="98">
        <v>0</v>
      </c>
      <c r="Y518" s="98">
        <v>0</v>
      </c>
      <c r="DA518" s="63" t="s">
        <v>4347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X519" s="101">
        <v>0</v>
      </c>
      <c r="Y519" s="101">
        <v>0</v>
      </c>
      <c r="DA519" s="131" t="s">
        <v>4348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X520" s="104">
        <v>0</v>
      </c>
      <c r="Y520" s="104">
        <v>0</v>
      </c>
      <c r="DA520" s="132" t="s">
        <v>4349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X521" s="98">
        <v>0</v>
      </c>
      <c r="Y521" s="98">
        <v>0</v>
      </c>
      <c r="DA521" s="63" t="s">
        <v>4350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X522" s="98">
        <v>0</v>
      </c>
      <c r="Y522" s="98">
        <v>0</v>
      </c>
      <c r="DA522" s="63" t="s">
        <v>4351</v>
      </c>
    </row>
    <row r="523" spans="1:105" ht="12" customHeight="1" x14ac:dyDescent="0.25">
      <c r="A523" s="121" t="s">
        <v>54</v>
      </c>
      <c r="B523" s="122"/>
      <c r="C523" s="122">
        <v>79.12843617444301</v>
      </c>
      <c r="D523" s="122">
        <v>70.280010024345188</v>
      </c>
      <c r="E523" s="122">
        <v>77.940050929128631</v>
      </c>
      <c r="F523" s="122">
        <v>70.196744090892125</v>
      </c>
      <c r="G523" s="122">
        <v>76.331458305081597</v>
      </c>
      <c r="H523" s="122">
        <v>52.884595045011288</v>
      </c>
      <c r="I523" s="122">
        <v>54.742939508386975</v>
      </c>
      <c r="J523" s="122">
        <v>46.293364048620191</v>
      </c>
      <c r="K523" s="122">
        <v>53.537310308115693</v>
      </c>
      <c r="L523" s="122">
        <v>49.592671952192653</v>
      </c>
      <c r="M523" s="122">
        <v>55.302640352271496</v>
      </c>
      <c r="N523" s="122">
        <v>44.331967400991388</v>
      </c>
      <c r="O523" s="122">
        <v>44.666282329727181</v>
      </c>
      <c r="P523" s="122">
        <v>54.575156923827926</v>
      </c>
      <c r="Q523" s="122">
        <v>48.681813574933152</v>
      </c>
      <c r="R523" s="122">
        <v>49.235132963328624</v>
      </c>
      <c r="S523" s="122">
        <v>48.338334968124819</v>
      </c>
      <c r="T523" s="122">
        <v>55.033560554122623</v>
      </c>
      <c r="U523" s="122">
        <v>45.634212403817799</v>
      </c>
      <c r="V523" s="122">
        <v>43.228522229580541</v>
      </c>
      <c r="W523" s="122">
        <v>38.90836201791214</v>
      </c>
      <c r="X523" s="122">
        <v>43.945059464019927</v>
      </c>
      <c r="Y523" s="122">
        <v>44.565965004497897</v>
      </c>
      <c r="DA523" s="130" t="s">
        <v>4352</v>
      </c>
    </row>
    <row r="524" spans="1:105" ht="12" customHeight="1" x14ac:dyDescent="0.25">
      <c r="A524" s="97" t="s">
        <v>203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X524" s="98">
        <v>0</v>
      </c>
      <c r="Y524" s="98">
        <v>0</v>
      </c>
      <c r="DA524" s="63" t="s">
        <v>4353</v>
      </c>
    </row>
    <row r="525" spans="1:105" ht="12" customHeight="1" x14ac:dyDescent="0.25">
      <c r="A525" s="97" t="s">
        <v>50</v>
      </c>
      <c r="B525" s="98"/>
      <c r="C525" s="98">
        <v>260.19247768350607</v>
      </c>
      <c r="D525" s="98">
        <v>214.5258466543666</v>
      </c>
      <c r="E525" s="98">
        <v>224.92661459625498</v>
      </c>
      <c r="F525" s="98">
        <v>201.16912304568501</v>
      </c>
      <c r="G525" s="98">
        <v>238.43511317148693</v>
      </c>
      <c r="H525" s="98">
        <v>210.02582219716678</v>
      </c>
      <c r="I525" s="98">
        <v>205.70869895336219</v>
      </c>
      <c r="J525" s="98">
        <v>176.34067610804973</v>
      </c>
      <c r="K525" s="98">
        <v>184.2901528841391</v>
      </c>
      <c r="L525" s="98">
        <v>188.71287331740714</v>
      </c>
      <c r="M525" s="98">
        <v>213.7319672290815</v>
      </c>
      <c r="N525" s="98">
        <v>186.49563443572865</v>
      </c>
      <c r="O525" s="98">
        <v>173.15108573621899</v>
      </c>
      <c r="P525" s="98">
        <v>169.30604412077884</v>
      </c>
      <c r="Q525" s="98">
        <v>177.7886047604751</v>
      </c>
      <c r="R525" s="98">
        <v>175.26750290859786</v>
      </c>
      <c r="S525" s="98">
        <v>195.01185274050073</v>
      </c>
      <c r="T525" s="98">
        <v>197.84561996511192</v>
      </c>
      <c r="U525" s="98">
        <v>199.72454788406517</v>
      </c>
      <c r="V525" s="98">
        <v>184.47845415366041</v>
      </c>
      <c r="W525" s="98">
        <v>174.97268966930943</v>
      </c>
      <c r="X525" s="98">
        <v>165.96219008924717</v>
      </c>
      <c r="Y525" s="98">
        <v>154.93561288567335</v>
      </c>
      <c r="DA525" s="63" t="s">
        <v>4354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DA526" s="60" t="s">
        <v>4355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143.50935903414955</v>
      </c>
      <c r="D528" s="118">
        <f t="shared" si="261"/>
        <v>144.87679076946452</v>
      </c>
      <c r="E528" s="118">
        <f t="shared" si="261"/>
        <v>155.03725555732481</v>
      </c>
      <c r="F528" s="118">
        <f t="shared" si="261"/>
        <v>140.53481493323622</v>
      </c>
      <c r="G528" s="118">
        <f t="shared" si="261"/>
        <v>139.31965194158366</v>
      </c>
      <c r="H528" s="118">
        <f t="shared" si="261"/>
        <v>130.22610754019652</v>
      </c>
      <c r="I528" s="118">
        <f t="shared" si="261"/>
        <v>127.30430406825324</v>
      </c>
      <c r="J528" s="118">
        <f t="shared" si="261"/>
        <v>126.44778175985419</v>
      </c>
      <c r="K528" s="118">
        <f t="shared" si="261"/>
        <v>116.766700177503</v>
      </c>
      <c r="L528" s="118">
        <f t="shared" si="261"/>
        <v>125.38040020027158</v>
      </c>
      <c r="M528" s="118">
        <f t="shared" si="261"/>
        <v>106.46097895228324</v>
      </c>
      <c r="N528" s="118">
        <f t="shared" si="261"/>
        <v>107.80173399054429</v>
      </c>
      <c r="O528" s="118">
        <f t="shared" si="261"/>
        <v>106.49242227497916</v>
      </c>
      <c r="P528" s="118">
        <f t="shared" si="261"/>
        <v>92.382454393832731</v>
      </c>
      <c r="Q528" s="118">
        <f t="shared" si="261"/>
        <v>91.518020043858286</v>
      </c>
      <c r="R528" s="118">
        <f t="shared" ref="R528:V528" si="262">R529+R532+R534+R547</f>
        <v>98.536427471023941</v>
      </c>
      <c r="S528" s="118">
        <f t="shared" si="262"/>
        <v>93.485708018086314</v>
      </c>
      <c r="T528" s="118">
        <f t="shared" si="262"/>
        <v>99.401819338825902</v>
      </c>
      <c r="U528" s="118">
        <f t="shared" si="262"/>
        <v>85.166920387247217</v>
      </c>
      <c r="V528" s="118">
        <f t="shared" si="262"/>
        <v>74.93925002798052</v>
      </c>
      <c r="W528" s="118">
        <f t="shared" ref="W528:Y528" si="263">W529+W532+W534+W547</f>
        <v>76.31645415007624</v>
      </c>
      <c r="X528" s="118">
        <f t="shared" si="263"/>
        <v>64.460634999088199</v>
      </c>
      <c r="Y528" s="118">
        <f t="shared" si="263"/>
        <v>55.054530390831758</v>
      </c>
      <c r="DA528" s="129" t="s">
        <v>4501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116.89379722341781</v>
      </c>
      <c r="D529" s="123">
        <f t="shared" si="264"/>
        <v>118.01461279977026</v>
      </c>
      <c r="E529" s="123">
        <f t="shared" si="264"/>
        <v>127.71819462849272</v>
      </c>
      <c r="F529" s="123">
        <f t="shared" si="264"/>
        <v>114.77390815923496</v>
      </c>
      <c r="G529" s="123">
        <f t="shared" si="264"/>
        <v>112.16979803605099</v>
      </c>
      <c r="H529" s="123">
        <f t="shared" si="264"/>
        <v>103.14915152883927</v>
      </c>
      <c r="I529" s="123">
        <f t="shared" si="264"/>
        <v>101.50387339028238</v>
      </c>
      <c r="J529" s="123">
        <f t="shared" si="264"/>
        <v>102.05124884598705</v>
      </c>
      <c r="K529" s="123">
        <f t="shared" si="264"/>
        <v>94.947873311390111</v>
      </c>
      <c r="L529" s="123">
        <f t="shared" si="264"/>
        <v>103.35264216803688</v>
      </c>
      <c r="M529" s="123">
        <f t="shared" si="264"/>
        <v>84.394057240098107</v>
      </c>
      <c r="N529" s="123">
        <f t="shared" si="264"/>
        <v>86.061013425600009</v>
      </c>
      <c r="O529" s="123">
        <f t="shared" si="264"/>
        <v>86.078231099263661</v>
      </c>
      <c r="P529" s="123">
        <f t="shared" si="264"/>
        <v>73.327498060464947</v>
      </c>
      <c r="Q529" s="123">
        <f t="shared" si="264"/>
        <v>71.879055230454895</v>
      </c>
      <c r="R529" s="123">
        <f t="shared" ref="R529:V529" si="265">SUM(R530:R531)</f>
        <v>77.459930220385843</v>
      </c>
      <c r="S529" s="123">
        <f t="shared" si="265"/>
        <v>71.263128929786546</v>
      </c>
      <c r="T529" s="123">
        <f t="shared" si="265"/>
        <v>76.293879096257371</v>
      </c>
      <c r="U529" s="123">
        <f t="shared" si="265"/>
        <v>64.284276015824858</v>
      </c>
      <c r="V529" s="123">
        <f t="shared" si="265"/>
        <v>55.523400303311156</v>
      </c>
      <c r="W529" s="123">
        <f t="shared" ref="W529:Y529" si="266">SUM(W530:W531)</f>
        <v>55.670826138980935</v>
      </c>
      <c r="X529" s="123">
        <f t="shared" si="266"/>
        <v>45.36484666105747</v>
      </c>
      <c r="Y529" s="123">
        <f t="shared" si="266"/>
        <v>37.696302254014775</v>
      </c>
      <c r="DA529" s="130" t="s">
        <v>4502</v>
      </c>
    </row>
    <row r="530" spans="1:105" ht="12" customHeight="1" x14ac:dyDescent="0.25">
      <c r="A530" s="97" t="s">
        <v>200</v>
      </c>
      <c r="B530" s="99"/>
      <c r="C530" s="99">
        <v>116.2659073270033</v>
      </c>
      <c r="D530" s="99">
        <v>117.40058675233412</v>
      </c>
      <c r="E530" s="99">
        <v>127.08653531883404</v>
      </c>
      <c r="F530" s="99">
        <v>114.22561486920547</v>
      </c>
      <c r="G530" s="99">
        <v>111.61881732832632</v>
      </c>
      <c r="H530" s="99">
        <v>102.61663620043724</v>
      </c>
      <c r="I530" s="99">
        <v>100.9841387065777</v>
      </c>
      <c r="J530" s="99">
        <v>101.54316235483539</v>
      </c>
      <c r="K530" s="99">
        <v>94.481395687401545</v>
      </c>
      <c r="L530" s="99">
        <v>102.81081364316766</v>
      </c>
      <c r="M530" s="99">
        <v>83.964457343100989</v>
      </c>
      <c r="N530" s="99">
        <v>85.621916809412284</v>
      </c>
      <c r="O530" s="99">
        <v>85.636551581418033</v>
      </c>
      <c r="P530" s="99">
        <v>72.960896375517507</v>
      </c>
      <c r="Q530" s="99">
        <v>71.52459117059152</v>
      </c>
      <c r="R530" s="99">
        <v>77.071961622035914</v>
      </c>
      <c r="S530" s="99">
        <v>70.894307847918185</v>
      </c>
      <c r="T530" s="99">
        <v>75.902631400780024</v>
      </c>
      <c r="U530" s="99">
        <v>63.944026286432631</v>
      </c>
      <c r="V530" s="99">
        <v>55.233130691912038</v>
      </c>
      <c r="W530" s="99">
        <v>55.363176394572747</v>
      </c>
      <c r="X530" s="99">
        <v>45.106555958657886</v>
      </c>
      <c r="Y530" s="99">
        <v>37.491084670517239</v>
      </c>
      <c r="DA530" s="63" t="s">
        <v>4503</v>
      </c>
    </row>
    <row r="531" spans="1:105" ht="12" customHeight="1" x14ac:dyDescent="0.25">
      <c r="A531" s="97" t="s">
        <v>53</v>
      </c>
      <c r="B531" s="99"/>
      <c r="C531" s="99">
        <v>0.62788989641449822</v>
      </c>
      <c r="D531" s="99">
        <v>0.61402604743613876</v>
      </c>
      <c r="E531" s="99">
        <v>0.63165930965868833</v>
      </c>
      <c r="F531" s="99">
        <v>0.54829329002948779</v>
      </c>
      <c r="G531" s="99">
        <v>0.55098070772467356</v>
      </c>
      <c r="H531" s="99">
        <v>0.53251532840202143</v>
      </c>
      <c r="I531" s="99">
        <v>0.51973468370468201</v>
      </c>
      <c r="J531" s="99">
        <v>0.5080864911516626</v>
      </c>
      <c r="K531" s="99">
        <v>0.46647762398856962</v>
      </c>
      <c r="L531" s="99">
        <v>0.54182852486921373</v>
      </c>
      <c r="M531" s="99">
        <v>0.42959989699712481</v>
      </c>
      <c r="N531" s="99">
        <v>0.43909661618773299</v>
      </c>
      <c r="O531" s="99">
        <v>0.44167951784562426</v>
      </c>
      <c r="P531" s="99">
        <v>0.36660168494744239</v>
      </c>
      <c r="Q531" s="99">
        <v>0.3544640598633706</v>
      </c>
      <c r="R531" s="99">
        <v>0.38796859834992664</v>
      </c>
      <c r="S531" s="99">
        <v>0.36882108186835949</v>
      </c>
      <c r="T531" s="99">
        <v>0.39124769547734062</v>
      </c>
      <c r="U531" s="99">
        <v>0.34024972939222609</v>
      </c>
      <c r="V531" s="99">
        <v>0.29026961139912111</v>
      </c>
      <c r="W531" s="99">
        <v>0.30764974440819109</v>
      </c>
      <c r="X531" s="99">
        <v>0.25829070239958557</v>
      </c>
      <c r="Y531" s="99">
        <v>0.20521758349753466</v>
      </c>
      <c r="DA531" s="63" t="s">
        <v>4504</v>
      </c>
    </row>
    <row r="532" spans="1:105" ht="12" customHeight="1" x14ac:dyDescent="0.25">
      <c r="A532" s="121" t="s">
        <v>92</v>
      </c>
      <c r="B532" s="123"/>
      <c r="C532" s="123">
        <f t="shared" ref="C532:Y532" si="267">C533</f>
        <v>0.37851655578699894</v>
      </c>
      <c r="D532" s="123">
        <f t="shared" si="267"/>
        <v>0.55632285758136069</v>
      </c>
      <c r="E532" s="123">
        <f t="shared" si="267"/>
        <v>1.2969273068703924</v>
      </c>
      <c r="F532" s="123">
        <f t="shared" si="267"/>
        <v>0.42096222663368049</v>
      </c>
      <c r="G532" s="123">
        <f t="shared" si="267"/>
        <v>0.59402307034999879</v>
      </c>
      <c r="H532" s="123">
        <f t="shared" si="267"/>
        <v>0.73655845332626246</v>
      </c>
      <c r="I532" s="123">
        <f t="shared" si="267"/>
        <v>0.77816037278380346</v>
      </c>
      <c r="J532" s="123">
        <f t="shared" si="267"/>
        <v>0.49833792395060805</v>
      </c>
      <c r="K532" s="123">
        <f t="shared" si="267"/>
        <v>0.47605408750220629</v>
      </c>
      <c r="L532" s="123">
        <f t="shared" si="267"/>
        <v>0.43448868478287356</v>
      </c>
      <c r="M532" s="123">
        <f t="shared" si="267"/>
        <v>0.41099334429321199</v>
      </c>
      <c r="N532" s="123">
        <f t="shared" si="267"/>
        <v>0.70804033976626424</v>
      </c>
      <c r="O532" s="123">
        <f t="shared" si="267"/>
        <v>0.29031520585756349</v>
      </c>
      <c r="P532" s="123">
        <f t="shared" si="267"/>
        <v>0.18349304615122597</v>
      </c>
      <c r="Q532" s="123">
        <f t="shared" si="267"/>
        <v>0.30941173621814877</v>
      </c>
      <c r="R532" s="123">
        <f t="shared" si="267"/>
        <v>0.42649728203436083</v>
      </c>
      <c r="S532" s="123">
        <f t="shared" si="267"/>
        <v>0.4741909702413809</v>
      </c>
      <c r="T532" s="123">
        <f t="shared" si="267"/>
        <v>0.44995082485224408</v>
      </c>
      <c r="U532" s="123">
        <f t="shared" si="267"/>
        <v>0.38995350796204159</v>
      </c>
      <c r="V532" s="123">
        <f t="shared" si="267"/>
        <v>0.28438325076943205</v>
      </c>
      <c r="W532" s="123">
        <f t="shared" si="267"/>
        <v>0.34606670963516317</v>
      </c>
      <c r="X532" s="123">
        <f t="shared" si="267"/>
        <v>0.38695150558159158</v>
      </c>
      <c r="Y532" s="123">
        <f t="shared" si="267"/>
        <v>0.45120356272594586</v>
      </c>
      <c r="DA532" s="130" t="s">
        <v>4505</v>
      </c>
    </row>
    <row r="533" spans="1:105" ht="12" customHeight="1" x14ac:dyDescent="0.25">
      <c r="A533" s="97" t="s">
        <v>53</v>
      </c>
      <c r="B533" s="99"/>
      <c r="C533" s="99">
        <f>RES_hhdet_in_fecs!C86</f>
        <v>0.37851655578699894</v>
      </c>
      <c r="D533" s="99">
        <f>RES_hhdet_in_fecs!D86</f>
        <v>0.55632285758136069</v>
      </c>
      <c r="E533" s="99">
        <f>RES_hhdet_in_fecs!E86</f>
        <v>1.2969273068703924</v>
      </c>
      <c r="F533" s="99">
        <f>RES_hhdet_in_fecs!F86</f>
        <v>0.42096222663368049</v>
      </c>
      <c r="G533" s="99">
        <f>RES_hhdet_in_fecs!G86</f>
        <v>0.59402307034999879</v>
      </c>
      <c r="H533" s="99">
        <f>RES_hhdet_in_fecs!H86</f>
        <v>0.73655845332626246</v>
      </c>
      <c r="I533" s="99">
        <f>RES_hhdet_in_fecs!I86</f>
        <v>0.77816037278380346</v>
      </c>
      <c r="J533" s="99">
        <f>RES_hhdet_in_fecs!J86</f>
        <v>0.49833792395060805</v>
      </c>
      <c r="K533" s="99">
        <f>RES_hhdet_in_fecs!K86</f>
        <v>0.47605408750220629</v>
      </c>
      <c r="L533" s="99">
        <f>RES_hhdet_in_fecs!L86</f>
        <v>0.43448868478287356</v>
      </c>
      <c r="M533" s="99">
        <f>RES_hhdet_in_fecs!M86</f>
        <v>0.41099334429321199</v>
      </c>
      <c r="N533" s="99">
        <f>RES_hhdet_in_fecs!N86</f>
        <v>0.70804033976626424</v>
      </c>
      <c r="O533" s="99">
        <f>RES_hhdet_in_fecs!O86</f>
        <v>0.29031520585756349</v>
      </c>
      <c r="P533" s="99">
        <f>RES_hhdet_in_fecs!P86</f>
        <v>0.18349304615122597</v>
      </c>
      <c r="Q533" s="99">
        <f>RES_hhdet_in_fecs!Q86</f>
        <v>0.30941173621814877</v>
      </c>
      <c r="R533" s="99">
        <f>RES_hhdet_in_fecs!R86</f>
        <v>0.42649728203436083</v>
      </c>
      <c r="S533" s="99">
        <f>RES_hhdet_in_fecs!S86</f>
        <v>0.4741909702413809</v>
      </c>
      <c r="T533" s="99">
        <f>RES_hhdet_in_fecs!T86</f>
        <v>0.44995082485224408</v>
      </c>
      <c r="U533" s="99">
        <f>RES_hhdet_in_fecs!U86</f>
        <v>0.38995350796204159</v>
      </c>
      <c r="V533" s="99">
        <f>RES_hhdet_in_fecs!V86</f>
        <v>0.28438325076943205</v>
      </c>
      <c r="W533" s="99">
        <f>RES_hhdet_in_fecs!W86</f>
        <v>0.34606670963516317</v>
      </c>
      <c r="X533" s="99">
        <f>RES_hhdet_in_fecs!X86</f>
        <v>0.38695150558159158</v>
      </c>
      <c r="Y533" s="99">
        <f>RES_hhdet_in_fecs!Y86</f>
        <v>0.45120356272594586</v>
      </c>
      <c r="DA533" s="63" t="s">
        <v>4506</v>
      </c>
    </row>
    <row r="534" spans="1:105" ht="12" customHeight="1" x14ac:dyDescent="0.25">
      <c r="A534" s="121" t="s">
        <v>55</v>
      </c>
      <c r="B534" s="123"/>
      <c r="C534" s="123">
        <v>16.608210873203713</v>
      </c>
      <c r="D534" s="123">
        <v>17.439241172823838</v>
      </c>
      <c r="E534" s="123">
        <v>17.143567204986944</v>
      </c>
      <c r="F534" s="123">
        <v>16.809532838051574</v>
      </c>
      <c r="G534" s="123">
        <v>17.515819855898702</v>
      </c>
      <c r="H534" s="123">
        <v>17.420524292009119</v>
      </c>
      <c r="I534" s="123">
        <v>16.694484818147018</v>
      </c>
      <c r="J534" s="123">
        <v>15.910749842721048</v>
      </c>
      <c r="K534" s="123">
        <v>14.294970771013924</v>
      </c>
      <c r="L534" s="123">
        <v>14.497930707296714</v>
      </c>
      <c r="M534" s="123">
        <v>14.305052241671762</v>
      </c>
      <c r="N534" s="123">
        <v>13.90369534071678</v>
      </c>
      <c r="O534" s="123">
        <v>13.484575446535709</v>
      </c>
      <c r="P534" s="123">
        <v>12.776573387479219</v>
      </c>
      <c r="Q534" s="123">
        <v>12.873551147509426</v>
      </c>
      <c r="R534" s="123">
        <v>13.829780847000361</v>
      </c>
      <c r="S534" s="123">
        <v>14.436532555883955</v>
      </c>
      <c r="T534" s="123">
        <v>15.279096541735093</v>
      </c>
      <c r="U534" s="123">
        <v>13.742608570359703</v>
      </c>
      <c r="V534" s="123">
        <v>12.899711282345317</v>
      </c>
      <c r="W534" s="123">
        <v>13.763042714906206</v>
      </c>
      <c r="X534" s="123">
        <v>12.276144073127474</v>
      </c>
      <c r="Y534" s="123">
        <v>10.802678100819289</v>
      </c>
      <c r="DA534" s="130" t="s">
        <v>4507</v>
      </c>
    </row>
    <row r="535" spans="1:105" ht="12" customHeight="1" x14ac:dyDescent="0.25">
      <c r="A535" s="97" t="s">
        <v>132</v>
      </c>
      <c r="B535" s="99"/>
      <c r="C535" s="99">
        <v>16.520155171366195</v>
      </c>
      <c r="D535" s="99">
        <v>16.789250978260224</v>
      </c>
      <c r="E535" s="99">
        <v>17.221883116829403</v>
      </c>
      <c r="F535" s="99">
        <v>15.569341716649006</v>
      </c>
      <c r="G535" s="99">
        <v>17.355705366038073</v>
      </c>
      <c r="H535" s="99">
        <v>17.770510688990615</v>
      </c>
      <c r="I535" s="99">
        <v>18.745279238225525</v>
      </c>
      <c r="J535" s="99">
        <v>17.91848981600037</v>
      </c>
      <c r="K535" s="99">
        <v>15.634786965786585</v>
      </c>
      <c r="L535" s="99">
        <v>15.555677732131596</v>
      </c>
      <c r="M535" s="99">
        <v>15.786557732668665</v>
      </c>
      <c r="N535" s="99">
        <v>15.169227574116077</v>
      </c>
      <c r="O535" s="99">
        <v>14.744747603418608</v>
      </c>
      <c r="P535" s="99">
        <v>13.084817331061002</v>
      </c>
      <c r="Q535" s="99">
        <v>13.072751171529383</v>
      </c>
      <c r="R535" s="99">
        <v>13.601348045752298</v>
      </c>
      <c r="S535" s="99">
        <v>13.448508404435257</v>
      </c>
      <c r="T535" s="99">
        <v>16.324426219523446</v>
      </c>
      <c r="U535" s="99">
        <v>14.121447161638304</v>
      </c>
      <c r="V535" s="99">
        <v>13.121057072175647</v>
      </c>
      <c r="W535" s="99">
        <v>14.367048463575463</v>
      </c>
      <c r="X535" s="99">
        <v>12.837200280117029</v>
      </c>
      <c r="Y535" s="99">
        <v>11.25634250087186</v>
      </c>
      <c r="DA535" s="63" t="s">
        <v>4508</v>
      </c>
    </row>
    <row r="536" spans="1:105" ht="12" customHeight="1" x14ac:dyDescent="0.25">
      <c r="A536" s="97" t="s">
        <v>131</v>
      </c>
      <c r="B536" s="99"/>
      <c r="C536" s="99">
        <v>18.897425320934378</v>
      </c>
      <c r="D536" s="99">
        <v>17.829460750387675</v>
      </c>
      <c r="E536" s="99">
        <v>19.296686336385417</v>
      </c>
      <c r="F536" s="99">
        <v>18.097887972182786</v>
      </c>
      <c r="G536" s="99">
        <v>18.327533729421408</v>
      </c>
      <c r="H536" s="99">
        <v>19.220060342139583</v>
      </c>
      <c r="I536" s="99">
        <v>19.604812695641844</v>
      </c>
      <c r="J536" s="99">
        <v>17.770616898712603</v>
      </c>
      <c r="K536" s="99">
        <v>15.778741200984522</v>
      </c>
      <c r="L536" s="99">
        <v>15.930605107421426</v>
      </c>
      <c r="M536" s="99">
        <v>12.488489702396741</v>
      </c>
      <c r="N536" s="99">
        <v>11.106280193232449</v>
      </c>
      <c r="O536" s="99">
        <v>13.062428695048888</v>
      </c>
      <c r="P536" s="99">
        <v>10.52977408404165</v>
      </c>
      <c r="Q536" s="99">
        <v>10.703964322445936</v>
      </c>
      <c r="R536" s="99">
        <v>10.984122948719085</v>
      </c>
      <c r="S536" s="99">
        <v>9.9884800519084607</v>
      </c>
      <c r="T536" s="99">
        <v>16.627480124023709</v>
      </c>
      <c r="U536" s="99">
        <v>11.925629369805621</v>
      </c>
      <c r="V536" s="99">
        <v>13.2024593620584</v>
      </c>
      <c r="W536" s="99">
        <v>14.232149850248796</v>
      </c>
      <c r="X536" s="99">
        <v>10.182294831222228</v>
      </c>
      <c r="Y536" s="99">
        <v>8.6165447542567879</v>
      </c>
      <c r="DA536" s="63" t="s">
        <v>4509</v>
      </c>
    </row>
    <row r="537" spans="1:105" ht="12" customHeight="1" x14ac:dyDescent="0.25">
      <c r="A537" s="100" t="s">
        <v>200</v>
      </c>
      <c r="B537" s="102"/>
      <c r="C537" s="102">
        <v>9.039857679633732</v>
      </c>
      <c r="D537" s="102">
        <v>9.2316381748727618</v>
      </c>
      <c r="E537" s="102">
        <v>9.706562914144957</v>
      </c>
      <c r="F537" s="102">
        <v>9.3365826516969719</v>
      </c>
      <c r="G537" s="102">
        <v>9.1889797499246537</v>
      </c>
      <c r="H537" s="102">
        <v>9.1969577179815403</v>
      </c>
      <c r="I537" s="102">
        <v>10.458112121668734</v>
      </c>
      <c r="J537" s="102">
        <v>8.236415279253789</v>
      </c>
      <c r="K537" s="102">
        <v>7.4425236410442395</v>
      </c>
      <c r="L537" s="102">
        <v>6.8984880716257058</v>
      </c>
      <c r="M537" s="102">
        <v>5.0030619448996472</v>
      </c>
      <c r="N537" s="102">
        <v>3.7528531107097844</v>
      </c>
      <c r="O537" s="102">
        <v>6.1057059853354456</v>
      </c>
      <c r="P537" s="102">
        <v>4.4153025944816093</v>
      </c>
      <c r="Q537" s="102">
        <v>4.8486749796589468</v>
      </c>
      <c r="R537" s="102">
        <v>5.4969158560763303</v>
      </c>
      <c r="S537" s="102">
        <v>2.769625056230915</v>
      </c>
      <c r="T537" s="102">
        <v>9.0214697340659189</v>
      </c>
      <c r="U537" s="102">
        <v>4.7717520486608658</v>
      </c>
      <c r="V537" s="102">
        <v>5.3373002767755775</v>
      </c>
      <c r="W537" s="102">
        <v>5.9991325608851849</v>
      </c>
      <c r="X537" s="102">
        <v>3.4760930440955899</v>
      </c>
      <c r="Y537" s="102">
        <v>2.8776407337619254</v>
      </c>
      <c r="DA537" s="131" t="s">
        <v>4510</v>
      </c>
    </row>
    <row r="538" spans="1:105" ht="12" customHeight="1" x14ac:dyDescent="0.25">
      <c r="A538" s="103" t="s">
        <v>52</v>
      </c>
      <c r="B538" s="105"/>
      <c r="C538" s="105">
        <v>9.8575676413006441</v>
      </c>
      <c r="D538" s="105">
        <v>8.5978225755149129</v>
      </c>
      <c r="E538" s="105">
        <v>9.5901234222404614</v>
      </c>
      <c r="F538" s="105">
        <v>8.7613053204858069</v>
      </c>
      <c r="G538" s="105">
        <v>9.1385539794967521</v>
      </c>
      <c r="H538" s="105">
        <v>10.023102624158046</v>
      </c>
      <c r="I538" s="105">
        <v>9.1467005739731153</v>
      </c>
      <c r="J538" s="105">
        <v>9.5342016194588144</v>
      </c>
      <c r="K538" s="105">
        <v>8.3362175599402786</v>
      </c>
      <c r="L538" s="105">
        <v>9.0321170357957268</v>
      </c>
      <c r="M538" s="105">
        <v>7.4854277574970913</v>
      </c>
      <c r="N538" s="105">
        <v>7.3534270825226633</v>
      </c>
      <c r="O538" s="105">
        <v>6.956722709713441</v>
      </c>
      <c r="P538" s="105">
        <v>6.1144714895600378</v>
      </c>
      <c r="Q538" s="105">
        <v>5.8552893427869899</v>
      </c>
      <c r="R538" s="105">
        <v>5.4872070926427536</v>
      </c>
      <c r="S538" s="105">
        <v>7.2188549956775461</v>
      </c>
      <c r="T538" s="105">
        <v>7.6060103899577909</v>
      </c>
      <c r="U538" s="105">
        <v>7.1538773211447557</v>
      </c>
      <c r="V538" s="105">
        <v>7.8651590852828246</v>
      </c>
      <c r="W538" s="105">
        <v>8.2330172893636142</v>
      </c>
      <c r="X538" s="105">
        <v>6.7062017871266359</v>
      </c>
      <c r="Y538" s="105">
        <v>5.7389040204948616</v>
      </c>
      <c r="DA538" s="132" t="s">
        <v>4511</v>
      </c>
    </row>
    <row r="539" spans="1:105" ht="12" customHeight="1" x14ac:dyDescent="0.25">
      <c r="A539" s="106" t="s">
        <v>124</v>
      </c>
      <c r="B539" s="102"/>
      <c r="C539" s="102">
        <v>16.739600949027881</v>
      </c>
      <c r="D539" s="102">
        <v>17.235280944884966</v>
      </c>
      <c r="E539" s="102">
        <v>16.815317106405246</v>
      </c>
      <c r="F539" s="102">
        <v>16.831269585224582</v>
      </c>
      <c r="G539" s="102">
        <v>18.63655648363752</v>
      </c>
      <c r="H539" s="102">
        <v>16.652785867681722</v>
      </c>
      <c r="I539" s="102">
        <v>15.610736294615403</v>
      </c>
      <c r="J539" s="102">
        <v>14.817944098380218</v>
      </c>
      <c r="K539" s="102">
        <v>13.735921619909041</v>
      </c>
      <c r="L539" s="102">
        <v>14.26258039104861</v>
      </c>
      <c r="M539" s="102">
        <v>13.091205320544823</v>
      </c>
      <c r="N539" s="102">
        <v>12.448830670420715</v>
      </c>
      <c r="O539" s="102">
        <v>11.9456047032286</v>
      </c>
      <c r="P539" s="102">
        <v>11.607557287854567</v>
      </c>
      <c r="Q539" s="102">
        <v>11.728845557537355</v>
      </c>
      <c r="R539" s="102">
        <v>12.768731812826395</v>
      </c>
      <c r="S539" s="102">
        <v>13.152715658612358</v>
      </c>
      <c r="T539" s="102">
        <v>14.283184816173206</v>
      </c>
      <c r="U539" s="102">
        <v>12.189456954840207</v>
      </c>
      <c r="V539" s="102">
        <v>11.010024587121716</v>
      </c>
      <c r="W539" s="102">
        <v>11.314603047798414</v>
      </c>
      <c r="X539" s="102">
        <v>10.99330815483764</v>
      </c>
      <c r="Y539" s="102">
        <v>9.4356131185987255</v>
      </c>
      <c r="DA539" s="131" t="s">
        <v>4512</v>
      </c>
    </row>
    <row r="540" spans="1:105" ht="12" customHeight="1" x14ac:dyDescent="0.25">
      <c r="A540" s="107" t="s">
        <v>123</v>
      </c>
      <c r="B540" s="105"/>
      <c r="C540" s="105">
        <v>10.688656222504065</v>
      </c>
      <c r="D540" s="105">
        <v>10.93151419383981</v>
      </c>
      <c r="E540" s="105">
        <v>10.100767945202273</v>
      </c>
      <c r="F540" s="105">
        <v>11.591097982049371</v>
      </c>
      <c r="G540" s="105">
        <v>11.353432007686235</v>
      </c>
      <c r="H540" s="105">
        <v>11.473587273111628</v>
      </c>
      <c r="I540" s="105">
        <v>9.1929206827200787</v>
      </c>
      <c r="J540" s="105">
        <v>10.101458899310158</v>
      </c>
      <c r="K540" s="105">
        <v>8.7771850921349568</v>
      </c>
      <c r="L540" s="105">
        <v>9.6579473770206441</v>
      </c>
      <c r="M540" s="105">
        <v>8.5598423272563799</v>
      </c>
      <c r="N540" s="105">
        <v>7.9886667094144537</v>
      </c>
      <c r="O540" s="105">
        <v>8.0496970928977287</v>
      </c>
      <c r="P540" s="105">
        <v>7.9071380450418989</v>
      </c>
      <c r="Q540" s="105">
        <v>7.4833832185736178</v>
      </c>
      <c r="R540" s="105">
        <v>8.9753770679279459</v>
      </c>
      <c r="S540" s="105">
        <v>8.0972122645236748</v>
      </c>
      <c r="T540" s="105">
        <v>10.921980592704038</v>
      </c>
      <c r="U540" s="105">
        <v>8.3824242848136574</v>
      </c>
      <c r="V540" s="105">
        <v>8.9628891516153573</v>
      </c>
      <c r="W540" s="105">
        <v>9.113133817580751</v>
      </c>
      <c r="X540" s="105">
        <v>8.2226345771460601</v>
      </c>
      <c r="Y540" s="105">
        <v>8.6358242752529808</v>
      </c>
      <c r="DA540" s="132" t="s">
        <v>4513</v>
      </c>
    </row>
    <row r="541" spans="1:105" ht="12" customHeight="1" x14ac:dyDescent="0.25">
      <c r="A541" s="108" t="s">
        <v>50</v>
      </c>
      <c r="B541" s="99"/>
      <c r="C541" s="99">
        <v>3.2865412244145817</v>
      </c>
      <c r="D541" s="99">
        <v>3.5063561231319631</v>
      </c>
      <c r="E541" s="99">
        <v>2.6838999218842159</v>
      </c>
      <c r="F541" s="99">
        <v>3.8302893641690581</v>
      </c>
      <c r="G541" s="99">
        <v>3.6207703764009418</v>
      </c>
      <c r="H541" s="99">
        <v>3.7414180854073043</v>
      </c>
      <c r="I541" s="99">
        <v>1.875089612187163</v>
      </c>
      <c r="J541" s="99">
        <v>2.5400397673360464</v>
      </c>
      <c r="K541" s="99">
        <v>1.8758823799336262</v>
      </c>
      <c r="L541" s="99">
        <v>2.3418349351440582</v>
      </c>
      <c r="M541" s="99">
        <v>1.6961597711691339</v>
      </c>
      <c r="N541" s="99">
        <v>1.3275096162584823</v>
      </c>
      <c r="O541" s="99">
        <v>0.95921994907515451</v>
      </c>
      <c r="P541" s="99">
        <v>1.3424279907915055</v>
      </c>
      <c r="Q541" s="99">
        <v>1.3777527894268038</v>
      </c>
      <c r="R541" s="99">
        <v>2.0917518333056488</v>
      </c>
      <c r="S541" s="99">
        <v>1.3329473760160622</v>
      </c>
      <c r="T541" s="99">
        <v>3.1650382858145512</v>
      </c>
      <c r="U541" s="99">
        <v>1.5681140301389069</v>
      </c>
      <c r="V541" s="99">
        <v>1.753294542503931</v>
      </c>
      <c r="W541" s="99">
        <v>1.7055772907527618</v>
      </c>
      <c r="X541" s="99">
        <v>1.1998653308068028</v>
      </c>
      <c r="Y541" s="99">
        <v>1.3838968033096508</v>
      </c>
      <c r="DA541" s="63" t="s">
        <v>4514</v>
      </c>
    </row>
    <row r="542" spans="1:105" ht="12" customHeight="1" x14ac:dyDescent="0.25">
      <c r="A542" s="108" t="s">
        <v>52</v>
      </c>
      <c r="B542" s="99"/>
      <c r="C542" s="99">
        <v>7.4021149980894831</v>
      </c>
      <c r="D542" s="99">
        <v>7.4251580707078491</v>
      </c>
      <c r="E542" s="99">
        <v>7.4168680233180586</v>
      </c>
      <c r="F542" s="99">
        <v>7.7608086178803131</v>
      </c>
      <c r="G542" s="99">
        <v>7.7326616312852936</v>
      </c>
      <c r="H542" s="99">
        <v>7.7321691877043239</v>
      </c>
      <c r="I542" s="99">
        <v>7.3178310705329137</v>
      </c>
      <c r="J542" s="99">
        <v>7.5614191319741115</v>
      </c>
      <c r="K542" s="99">
        <v>6.9013027122013311</v>
      </c>
      <c r="L542" s="99">
        <v>7.3161124418765873</v>
      </c>
      <c r="M542" s="99">
        <v>6.8636825560872454</v>
      </c>
      <c r="N542" s="99">
        <v>6.6611570931559729</v>
      </c>
      <c r="O542" s="99">
        <v>7.0904771438225742</v>
      </c>
      <c r="P542" s="99">
        <v>6.5647100542503933</v>
      </c>
      <c r="Q542" s="99">
        <v>6.1056304291468155</v>
      </c>
      <c r="R542" s="99">
        <v>6.8836252346222979</v>
      </c>
      <c r="S542" s="99">
        <v>6.7642648885076113</v>
      </c>
      <c r="T542" s="99">
        <v>7.7569423068894841</v>
      </c>
      <c r="U542" s="99">
        <v>6.8143102546747523</v>
      </c>
      <c r="V542" s="99">
        <v>7.2095946091114245</v>
      </c>
      <c r="W542" s="99">
        <v>7.4075565268279915</v>
      </c>
      <c r="X542" s="99">
        <v>7.0227692463392586</v>
      </c>
      <c r="Y542" s="99">
        <v>7.2519274719433309</v>
      </c>
      <c r="DA542" s="63" t="s">
        <v>4515</v>
      </c>
    </row>
    <row r="543" spans="1:105" ht="12" customHeight="1" x14ac:dyDescent="0.25">
      <c r="A543" s="106" t="s">
        <v>122</v>
      </c>
      <c r="B543" s="102"/>
      <c r="C543" s="102">
        <v>16.79220885623543</v>
      </c>
      <c r="D543" s="102">
        <v>17.679468391518352</v>
      </c>
      <c r="E543" s="102">
        <v>17.071730113065815</v>
      </c>
      <c r="F543" s="102">
        <v>17.53475562005795</v>
      </c>
      <c r="G543" s="102">
        <v>17.351764779110564</v>
      </c>
      <c r="H543" s="102">
        <v>17.746682897586698</v>
      </c>
      <c r="I543" s="102">
        <v>16.689277289025064</v>
      </c>
      <c r="J543" s="102">
        <v>16.019717325406347</v>
      </c>
      <c r="K543" s="102">
        <v>14.336323311199713</v>
      </c>
      <c r="L543" s="102">
        <v>15.192582810239371</v>
      </c>
      <c r="M543" s="102">
        <v>14.442938409658792</v>
      </c>
      <c r="N543" s="102">
        <v>14.413207937188355</v>
      </c>
      <c r="O543" s="102">
        <v>14.169341079066321</v>
      </c>
      <c r="P543" s="102">
        <v>13.622491541347991</v>
      </c>
      <c r="Q543" s="102">
        <v>13.407371189148959</v>
      </c>
      <c r="R543" s="102">
        <v>14.725061972195288</v>
      </c>
      <c r="S543" s="102">
        <v>15.520568966015492</v>
      </c>
      <c r="T543" s="102">
        <v>15.017742181919296</v>
      </c>
      <c r="U543" s="102">
        <v>14.068369939309486</v>
      </c>
      <c r="V543" s="102">
        <v>13.81944690598695</v>
      </c>
      <c r="W543" s="102">
        <v>14.410341786368752</v>
      </c>
      <c r="X543" s="102">
        <v>13.304258384503749</v>
      </c>
      <c r="Y543" s="102">
        <v>11.963324803595437</v>
      </c>
      <c r="DA543" s="131" t="s">
        <v>4516</v>
      </c>
    </row>
    <row r="544" spans="1:105" ht="12" customHeight="1" x14ac:dyDescent="0.25">
      <c r="A544" s="107" t="s">
        <v>121</v>
      </c>
      <c r="B544" s="105"/>
      <c r="C544" s="105">
        <v>15.306945281571757</v>
      </c>
      <c r="D544" s="105">
        <v>17.681670121924938</v>
      </c>
      <c r="E544" s="105">
        <v>18.063662062452611</v>
      </c>
      <c r="F544" s="105">
        <v>16.172595933100524</v>
      </c>
      <c r="G544" s="105">
        <v>16.224602867573857</v>
      </c>
      <c r="H544" s="105">
        <v>16.605121649575036</v>
      </c>
      <c r="I544" s="105">
        <v>15.032528782215616</v>
      </c>
      <c r="J544" s="105">
        <v>13.576724327751267</v>
      </c>
      <c r="K544" s="105">
        <v>13.240192507193331</v>
      </c>
      <c r="L544" s="105">
        <v>12.184816497106524</v>
      </c>
      <c r="M544" s="105">
        <v>13.809046136606765</v>
      </c>
      <c r="N544" s="105">
        <v>12.330539417103779</v>
      </c>
      <c r="O544" s="105">
        <v>11.21042175160583</v>
      </c>
      <c r="P544" s="105">
        <v>10.981204199896853</v>
      </c>
      <c r="Q544" s="105">
        <v>11.634438392406356</v>
      </c>
      <c r="R544" s="105">
        <v>13.081829160434106</v>
      </c>
      <c r="S544" s="105">
        <v>14.909481092748853</v>
      </c>
      <c r="T544" s="105">
        <v>14.210865840729166</v>
      </c>
      <c r="U544" s="105">
        <v>13.541638340173046</v>
      </c>
      <c r="V544" s="105">
        <v>11.931220059304277</v>
      </c>
      <c r="W544" s="105">
        <v>13.533776067724535</v>
      </c>
      <c r="X544" s="105">
        <v>11.277209902816349</v>
      </c>
      <c r="Y544" s="105">
        <v>9.4230167239366569</v>
      </c>
      <c r="DA544" s="132" t="s">
        <v>4517</v>
      </c>
    </row>
    <row r="545" spans="1:105" ht="12" customHeight="1" x14ac:dyDescent="0.25">
      <c r="A545" s="108" t="s">
        <v>53</v>
      </c>
      <c r="B545" s="99"/>
      <c r="C545" s="99">
        <v>6.6370688424141031</v>
      </c>
      <c r="D545" s="99">
        <v>8.2664024755799712</v>
      </c>
      <c r="E545" s="99">
        <v>8.5602596122033638</v>
      </c>
      <c r="F545" s="99">
        <v>7.3499471501755043</v>
      </c>
      <c r="G545" s="99">
        <v>7.0352373743024197</v>
      </c>
      <c r="H545" s="99">
        <v>7.1198931788985096</v>
      </c>
      <c r="I545" s="99">
        <v>6.2064978370049104</v>
      </c>
      <c r="J545" s="99">
        <v>4.8643903816672998</v>
      </c>
      <c r="K545" s="99">
        <v>4.9574826507043372</v>
      </c>
      <c r="L545" s="99">
        <v>4.8750583010222339</v>
      </c>
      <c r="M545" s="99">
        <v>5.5331877116194681</v>
      </c>
      <c r="N545" s="99">
        <v>4.2728981173882445</v>
      </c>
      <c r="O545" s="99">
        <v>3.4785917376930886</v>
      </c>
      <c r="P545" s="99">
        <v>3.5574310914806162</v>
      </c>
      <c r="Q545" s="99">
        <v>3.7174755310838257</v>
      </c>
      <c r="R545" s="99">
        <v>4.3479924174822653</v>
      </c>
      <c r="S545" s="99">
        <v>5.9754096796807339</v>
      </c>
      <c r="T545" s="99">
        <v>5.692614994810743</v>
      </c>
      <c r="U545" s="99">
        <v>5.0772382200418509</v>
      </c>
      <c r="V545" s="99">
        <v>3.6697945380935884</v>
      </c>
      <c r="W545" s="99">
        <v>4.9929758968141975</v>
      </c>
      <c r="X545" s="99">
        <v>3.1207172130526035</v>
      </c>
      <c r="Y545" s="99">
        <v>2.1552792838835062</v>
      </c>
      <c r="DA545" s="63" t="s">
        <v>4518</v>
      </c>
    </row>
    <row r="546" spans="1:105" ht="12" customHeight="1" x14ac:dyDescent="0.25">
      <c r="A546" s="108" t="s">
        <v>52</v>
      </c>
      <c r="B546" s="99"/>
      <c r="C546" s="99">
        <v>8.6698764391576528</v>
      </c>
      <c r="D546" s="99">
        <v>9.4152676463449687</v>
      </c>
      <c r="E546" s="99">
        <v>9.5034024502492436</v>
      </c>
      <c r="F546" s="99">
        <v>8.8226487829250235</v>
      </c>
      <c r="G546" s="99">
        <v>9.1893654932714384</v>
      </c>
      <c r="H546" s="99">
        <v>9.4852284706765264</v>
      </c>
      <c r="I546" s="99">
        <v>8.8260309452107055</v>
      </c>
      <c r="J546" s="99">
        <v>8.7123339460839713</v>
      </c>
      <c r="K546" s="99">
        <v>8.2827098564890012</v>
      </c>
      <c r="L546" s="99">
        <v>7.3097581960842852</v>
      </c>
      <c r="M546" s="99">
        <v>8.2758584249873</v>
      </c>
      <c r="N546" s="99">
        <v>8.0576412997155309</v>
      </c>
      <c r="O546" s="99">
        <v>7.7318300139127425</v>
      </c>
      <c r="P546" s="99">
        <v>7.4237731084162348</v>
      </c>
      <c r="Q546" s="99">
        <v>7.9169628613225331</v>
      </c>
      <c r="R546" s="99">
        <v>8.7338367429518389</v>
      </c>
      <c r="S546" s="99">
        <v>8.9340714130681214</v>
      </c>
      <c r="T546" s="99">
        <v>8.5182508459184234</v>
      </c>
      <c r="U546" s="99">
        <v>8.4644001201311951</v>
      </c>
      <c r="V546" s="99">
        <v>8.261425521210688</v>
      </c>
      <c r="W546" s="99">
        <v>8.5408001709103374</v>
      </c>
      <c r="X546" s="99">
        <v>8.1564926897637449</v>
      </c>
      <c r="Y546" s="99">
        <v>7.2677374400531516</v>
      </c>
      <c r="DA546" s="63" t="s">
        <v>4519</v>
      </c>
    </row>
    <row r="547" spans="1:105" ht="12" customHeight="1" x14ac:dyDescent="0.25">
      <c r="A547" s="121" t="s">
        <v>54</v>
      </c>
      <c r="B547" s="123"/>
      <c r="C547" s="123">
        <v>9.6288343817410365</v>
      </c>
      <c r="D547" s="123">
        <v>8.8666139392890564</v>
      </c>
      <c r="E547" s="123">
        <v>8.8785664169747651</v>
      </c>
      <c r="F547" s="123">
        <v>8.5304117093160094</v>
      </c>
      <c r="G547" s="123">
        <v>9.0400109792839363</v>
      </c>
      <c r="H547" s="123">
        <v>8.9198732660218543</v>
      </c>
      <c r="I547" s="123">
        <v>8.3277854870400461</v>
      </c>
      <c r="J547" s="123">
        <v>7.9874451471954897</v>
      </c>
      <c r="K547" s="123">
        <v>7.0478020075967578</v>
      </c>
      <c r="L547" s="123">
        <v>7.0953386401551075</v>
      </c>
      <c r="M547" s="123">
        <v>7.3508761262201592</v>
      </c>
      <c r="N547" s="123">
        <v>7.1289848844612322</v>
      </c>
      <c r="O547" s="123">
        <v>6.6393005233222206</v>
      </c>
      <c r="P547" s="123">
        <v>6.0948898997373453</v>
      </c>
      <c r="Q547" s="123">
        <v>6.4560019296758036</v>
      </c>
      <c r="R547" s="123">
        <v>6.8202191216033698</v>
      </c>
      <c r="S547" s="123">
        <v>7.3118555621744283</v>
      </c>
      <c r="T547" s="123">
        <v>7.3788928759811894</v>
      </c>
      <c r="U547" s="123">
        <v>6.750082293100597</v>
      </c>
      <c r="V547" s="123">
        <v>6.2317551915546145</v>
      </c>
      <c r="W547" s="123">
        <v>6.5365185865539406</v>
      </c>
      <c r="X547" s="123">
        <v>6.4326927593216556</v>
      </c>
      <c r="Y547" s="123">
        <v>6.1043464732717432</v>
      </c>
      <c r="DA547" s="130" t="s">
        <v>4520</v>
      </c>
    </row>
    <row r="548" spans="1:105" ht="12" customHeight="1" x14ac:dyDescent="0.25">
      <c r="A548" s="97" t="s">
        <v>203</v>
      </c>
      <c r="B548" s="99"/>
      <c r="C548" s="99">
        <v>12.450363869210399</v>
      </c>
      <c r="D548" s="99">
        <v>11.786520958377643</v>
      </c>
      <c r="E548" s="99">
        <v>11.25016688709978</v>
      </c>
      <c r="F548" s="99">
        <v>9.8660958562374681</v>
      </c>
      <c r="G548" s="99">
        <v>11.990330266769002</v>
      </c>
      <c r="H548" s="99">
        <v>12.013793722488241</v>
      </c>
      <c r="I548" s="99">
        <v>13.592389337503981</v>
      </c>
      <c r="J548" s="99">
        <v>12.286420092543377</v>
      </c>
      <c r="K548" s="99">
        <v>11.612103624134559</v>
      </c>
      <c r="L548" s="99">
        <v>9.4000744288827303</v>
      </c>
      <c r="M548" s="99">
        <v>12.083243883785617</v>
      </c>
      <c r="N548" s="99">
        <v>11.904739191321244</v>
      </c>
      <c r="O548" s="99">
        <v>10.475800434540956</v>
      </c>
      <c r="P548" s="99">
        <v>9.0987785123650422</v>
      </c>
      <c r="Q548" s="99">
        <v>10.090726881051934</v>
      </c>
      <c r="R548" s="99">
        <v>9.6559752509682699</v>
      </c>
      <c r="S548" s="99">
        <v>10.037248554387181</v>
      </c>
      <c r="T548" s="99">
        <v>10.944242184718892</v>
      </c>
      <c r="U548" s="99">
        <v>10.220736820895855</v>
      </c>
      <c r="V548" s="99">
        <v>9.5950545478494895</v>
      </c>
      <c r="W548" s="99">
        <v>11.095613927891636</v>
      </c>
      <c r="X548" s="99">
        <v>9.8817040953256203</v>
      </c>
      <c r="Y548" s="99">
        <v>9.0538181053206159</v>
      </c>
      <c r="DA548" s="63" t="s">
        <v>4521</v>
      </c>
    </row>
    <row r="549" spans="1:105" ht="12" customHeight="1" x14ac:dyDescent="0.25">
      <c r="A549" s="97" t="s">
        <v>50</v>
      </c>
      <c r="B549" s="99"/>
      <c r="C549" s="99">
        <v>12.07314073615721</v>
      </c>
      <c r="D549" s="99">
        <v>10.072553312861594</v>
      </c>
      <c r="E549" s="99">
        <v>10.408450995041594</v>
      </c>
      <c r="F549" s="99">
        <v>9.2265232265168482</v>
      </c>
      <c r="G549" s="99">
        <v>10.930956451521141</v>
      </c>
      <c r="H549" s="99">
        <v>9.7627916763156968</v>
      </c>
      <c r="I549" s="99">
        <v>9.4623444560132448</v>
      </c>
      <c r="J549" s="99">
        <v>8.2559708736641237</v>
      </c>
      <c r="K549" s="99">
        <v>8.1888702744299504</v>
      </c>
      <c r="L549" s="99">
        <v>8.1180744651705776</v>
      </c>
      <c r="M549" s="99">
        <v>8.9382508412883794</v>
      </c>
      <c r="N549" s="99">
        <v>7.8146239333841701</v>
      </c>
      <c r="O549" s="99">
        <v>7.093271250684908</v>
      </c>
      <c r="P549" s="99">
        <v>6.8416190823619205</v>
      </c>
      <c r="Q549" s="99">
        <v>7.2127170027187715</v>
      </c>
      <c r="R549" s="99">
        <v>7.5539777078201196</v>
      </c>
      <c r="S549" s="99">
        <v>8.5399128949395795</v>
      </c>
      <c r="T549" s="99">
        <v>8.4822086127431451</v>
      </c>
      <c r="U549" s="99">
        <v>8.3201935852625937</v>
      </c>
      <c r="V549" s="99">
        <v>7.3272833414854643</v>
      </c>
      <c r="W549" s="99">
        <v>7.4317743567101857</v>
      </c>
      <c r="X549" s="99">
        <v>7.0942534002469184</v>
      </c>
      <c r="Y549" s="99">
        <v>6.6489320415887763</v>
      </c>
      <c r="DA549" s="63" t="s">
        <v>4522</v>
      </c>
    </row>
    <row r="550" spans="1:105" ht="12" customHeight="1" x14ac:dyDescent="0.25">
      <c r="A550" s="109" t="s">
        <v>120</v>
      </c>
      <c r="B550" s="110"/>
      <c r="C550" s="110">
        <v>8.3356771899737065</v>
      </c>
      <c r="D550" s="110">
        <v>8.0506069018263204</v>
      </c>
      <c r="E550" s="110">
        <v>7.8069269602153932</v>
      </c>
      <c r="F550" s="110">
        <v>7.976838205333264</v>
      </c>
      <c r="G550" s="110">
        <v>7.8329867790527006</v>
      </c>
      <c r="H550" s="110">
        <v>8.3635579721063813</v>
      </c>
      <c r="I550" s="110">
        <v>7.4839682852719545</v>
      </c>
      <c r="J550" s="110">
        <v>7.2683240666489262</v>
      </c>
      <c r="K550" s="110">
        <v>6.0795237305100107</v>
      </c>
      <c r="L550" s="110">
        <v>6.4954169733137901</v>
      </c>
      <c r="M550" s="110">
        <v>6.1761638865676396</v>
      </c>
      <c r="N550" s="110">
        <v>6.2028476628923972</v>
      </c>
      <c r="O550" s="110">
        <v>5.943711598226507</v>
      </c>
      <c r="P550" s="110">
        <v>5.3139590683652571</v>
      </c>
      <c r="Q550" s="110">
        <v>5.6359558707692452</v>
      </c>
      <c r="R550" s="110">
        <v>6.0581827630116312</v>
      </c>
      <c r="S550" s="110">
        <v>6.4630796674848998</v>
      </c>
      <c r="T550" s="110">
        <v>6.2439428253668581</v>
      </c>
      <c r="U550" s="110">
        <v>5.8054607236627938</v>
      </c>
      <c r="V550" s="110">
        <v>5.4323204118657413</v>
      </c>
      <c r="W550" s="110">
        <v>5.8616935254016909</v>
      </c>
      <c r="X550" s="110">
        <v>5.8650283264160263</v>
      </c>
      <c r="Y550" s="110">
        <v>5.6277359888881788</v>
      </c>
      <c r="DA550" s="60" t="s">
        <v>4523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86.478378333980061</v>
      </c>
      <c r="D552" s="118">
        <f t="shared" si="268"/>
        <v>89.118016601838249</v>
      </c>
      <c r="E552" s="118">
        <f t="shared" si="268"/>
        <v>97.665904494042209</v>
      </c>
      <c r="F552" s="118">
        <f t="shared" si="268"/>
        <v>87.941065154941185</v>
      </c>
      <c r="G552" s="118">
        <f t="shared" si="268"/>
        <v>88.458277108168602</v>
      </c>
      <c r="H552" s="118">
        <f t="shared" si="268"/>
        <v>85.877009910422814</v>
      </c>
      <c r="I552" s="118">
        <f t="shared" si="268"/>
        <v>85.168707106625106</v>
      </c>
      <c r="J552" s="118">
        <f t="shared" si="268"/>
        <v>85.095778208060921</v>
      </c>
      <c r="K552" s="118">
        <f t="shared" si="268"/>
        <v>78.906587825556301</v>
      </c>
      <c r="L552" s="118">
        <f t="shared" si="268"/>
        <v>86.883296433153859</v>
      </c>
      <c r="M552" s="118">
        <f t="shared" si="268"/>
        <v>74.071175849146968</v>
      </c>
      <c r="N552" s="118">
        <f t="shared" si="268"/>
        <v>77.125750211765123</v>
      </c>
      <c r="O552" s="118">
        <f t="shared" si="268"/>
        <v>76.231080549254358</v>
      </c>
      <c r="P552" s="118">
        <f t="shared" si="268"/>
        <v>65.910693557550786</v>
      </c>
      <c r="Q552" s="118">
        <f t="shared" si="268"/>
        <v>66.244855534065636</v>
      </c>
      <c r="R552" s="118">
        <f t="shared" ref="R552:V552" si="269">R553+R556+R558+R571</f>
        <v>73.65976891023368</v>
      </c>
      <c r="S552" s="118">
        <f t="shared" si="269"/>
        <v>72.145144249107787</v>
      </c>
      <c r="T552" s="118">
        <f t="shared" si="269"/>
        <v>77.213627835213487</v>
      </c>
      <c r="U552" s="118">
        <f t="shared" si="269"/>
        <v>67.645961686940353</v>
      </c>
      <c r="V552" s="118">
        <f t="shared" si="269"/>
        <v>60.015776095411944</v>
      </c>
      <c r="W552" s="118">
        <f t="shared" ref="W552:Y552" si="270">W553+W556+W558+W571</f>
        <v>62.022831541448042</v>
      </c>
      <c r="X552" s="118">
        <f t="shared" si="270"/>
        <v>53.010206839000084</v>
      </c>
      <c r="Y552" s="118">
        <f t="shared" si="270"/>
        <v>45.456545620604395</v>
      </c>
      <c r="DA552" s="129" t="s">
        <v>4669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68.12155812584794</v>
      </c>
      <c r="D553" s="123">
        <f t="shared" si="271"/>
        <v>70.067463697181083</v>
      </c>
      <c r="E553" s="123">
        <f t="shared" si="271"/>
        <v>76.950066372951269</v>
      </c>
      <c r="F553" s="123">
        <f t="shared" si="271"/>
        <v>69.849140980308249</v>
      </c>
      <c r="G553" s="123">
        <f t="shared" si="271"/>
        <v>69.019216610546565</v>
      </c>
      <c r="H553" s="123">
        <f t="shared" si="271"/>
        <v>65.549291208637172</v>
      </c>
      <c r="I553" s="123">
        <f t="shared" si="271"/>
        <v>65.379286085706681</v>
      </c>
      <c r="J553" s="123">
        <f t="shared" si="271"/>
        <v>66.800734949298089</v>
      </c>
      <c r="K553" s="123">
        <f t="shared" si="271"/>
        <v>62.575294970804286</v>
      </c>
      <c r="L553" s="123">
        <f t="shared" si="271"/>
        <v>70.097821898474692</v>
      </c>
      <c r="M553" s="123">
        <f t="shared" si="271"/>
        <v>57.487033873956307</v>
      </c>
      <c r="N553" s="123">
        <f t="shared" si="271"/>
        <v>59.761879912948821</v>
      </c>
      <c r="O553" s="123">
        <f t="shared" si="271"/>
        <v>60.600114041750793</v>
      </c>
      <c r="P553" s="123">
        <f t="shared" si="271"/>
        <v>51.425327145503545</v>
      </c>
      <c r="Q553" s="123">
        <f t="shared" si="271"/>
        <v>50.814672828983383</v>
      </c>
      <c r="R553" s="123">
        <f t="shared" ref="R553:V553" si="272">SUM(R554:R555)</f>
        <v>56.274145006895786</v>
      </c>
      <c r="S553" s="123">
        <f t="shared" si="272"/>
        <v>53.294820373515002</v>
      </c>
      <c r="T553" s="123">
        <f t="shared" si="272"/>
        <v>57.617642251293006</v>
      </c>
      <c r="U553" s="123">
        <f t="shared" si="272"/>
        <v>49.688377764584686</v>
      </c>
      <c r="V553" s="123">
        <f t="shared" si="272"/>
        <v>43.434340770295336</v>
      </c>
      <c r="W553" s="123">
        <f t="shared" ref="W553:Y553" si="273">SUM(W554:W555)</f>
        <v>43.862505358247461</v>
      </c>
      <c r="X553" s="123">
        <f t="shared" si="273"/>
        <v>35.909473758942902</v>
      </c>
      <c r="Y553" s="123">
        <f t="shared" si="273"/>
        <v>29.702706458244258</v>
      </c>
      <c r="DA553" s="130" t="s">
        <v>4670</v>
      </c>
    </row>
    <row r="554" spans="1:105" ht="12" customHeight="1" x14ac:dyDescent="0.25">
      <c r="A554" s="97" t="s">
        <v>200</v>
      </c>
      <c r="B554" s="99"/>
      <c r="C554" s="99">
        <v>67.493668229433439</v>
      </c>
      <c r="D554" s="99">
        <v>69.453437649744941</v>
      </c>
      <c r="E554" s="99">
        <v>76.318407063292582</v>
      </c>
      <c r="F554" s="99">
        <v>69.300847690278758</v>
      </c>
      <c r="G554" s="99">
        <v>68.468235902821888</v>
      </c>
      <c r="H554" s="99">
        <v>65.016775880235144</v>
      </c>
      <c r="I554" s="99">
        <v>64.859551402001998</v>
      </c>
      <c r="J554" s="99">
        <v>66.292648458146431</v>
      </c>
      <c r="K554" s="99">
        <v>62.108817346815719</v>
      </c>
      <c r="L554" s="99">
        <v>69.555993373605475</v>
      </c>
      <c r="M554" s="99">
        <v>57.057433976959182</v>
      </c>
      <c r="N554" s="99">
        <v>59.322783296761088</v>
      </c>
      <c r="O554" s="99">
        <v>60.158434523905171</v>
      </c>
      <c r="P554" s="99">
        <v>51.058725460556104</v>
      </c>
      <c r="Q554" s="99">
        <v>50.460208769120015</v>
      </c>
      <c r="R554" s="99">
        <v>55.886176408545857</v>
      </c>
      <c r="S554" s="99">
        <v>52.92599929164664</v>
      </c>
      <c r="T554" s="99">
        <v>57.226394555815666</v>
      </c>
      <c r="U554" s="99">
        <v>49.34812803519246</v>
      </c>
      <c r="V554" s="99">
        <v>43.144071158896217</v>
      </c>
      <c r="W554" s="99">
        <v>43.554855613839273</v>
      </c>
      <c r="X554" s="99">
        <v>35.651183056543317</v>
      </c>
      <c r="Y554" s="99">
        <v>29.497488874746722</v>
      </c>
      <c r="DA554" s="63" t="s">
        <v>4671</v>
      </c>
    </row>
    <row r="555" spans="1:105" ht="12" customHeight="1" x14ac:dyDescent="0.25">
      <c r="A555" s="97" t="s">
        <v>53</v>
      </c>
      <c r="B555" s="99"/>
      <c r="C555" s="99">
        <v>0.62788989641449822</v>
      </c>
      <c r="D555" s="99">
        <v>0.61402604743613876</v>
      </c>
      <c r="E555" s="99">
        <v>0.63165930965868833</v>
      </c>
      <c r="F555" s="99">
        <v>0.54829329002948779</v>
      </c>
      <c r="G555" s="99">
        <v>0.55098070772467356</v>
      </c>
      <c r="H555" s="99">
        <v>0.53251532840202143</v>
      </c>
      <c r="I555" s="99">
        <v>0.51973468370468201</v>
      </c>
      <c r="J555" s="99">
        <v>0.5080864911516626</v>
      </c>
      <c r="K555" s="99">
        <v>0.46647762398856962</v>
      </c>
      <c r="L555" s="99">
        <v>0.54182852486921373</v>
      </c>
      <c r="M555" s="99">
        <v>0.42959989699712481</v>
      </c>
      <c r="N555" s="99">
        <v>0.43909661618773299</v>
      </c>
      <c r="O555" s="99">
        <v>0.44167951784562426</v>
      </c>
      <c r="P555" s="99">
        <v>0.36660168494744239</v>
      </c>
      <c r="Q555" s="99">
        <v>0.3544640598633706</v>
      </c>
      <c r="R555" s="99">
        <v>0.38796859834992664</v>
      </c>
      <c r="S555" s="99">
        <v>0.36882108186835949</v>
      </c>
      <c r="T555" s="99">
        <v>0.39124769547734062</v>
      </c>
      <c r="U555" s="99">
        <v>0.34024972939222609</v>
      </c>
      <c r="V555" s="99">
        <v>0.29026961139912111</v>
      </c>
      <c r="W555" s="99">
        <v>0.30764974440819109</v>
      </c>
      <c r="X555" s="99">
        <v>0.25829070239958557</v>
      </c>
      <c r="Y555" s="99">
        <v>0.20521758349753466</v>
      </c>
      <c r="DA555" s="63" t="s">
        <v>4672</v>
      </c>
    </row>
    <row r="556" spans="1:105" ht="12" customHeight="1" x14ac:dyDescent="0.25">
      <c r="A556" s="121" t="s">
        <v>92</v>
      </c>
      <c r="B556" s="123"/>
      <c r="C556" s="123">
        <f t="shared" ref="C556:Y556" si="274">C557</f>
        <v>0.85088291750729028</v>
      </c>
      <c r="D556" s="123">
        <f t="shared" si="274"/>
        <v>1.3144579103535949</v>
      </c>
      <c r="E556" s="123">
        <f t="shared" si="274"/>
        <v>3.2021646559209556</v>
      </c>
      <c r="F556" s="123">
        <f t="shared" si="274"/>
        <v>1.0722102329439662</v>
      </c>
      <c r="G556" s="123">
        <f t="shared" si="274"/>
        <v>1.5708338467661411</v>
      </c>
      <c r="H556" s="123">
        <f t="shared" si="274"/>
        <v>2.0504085568028745</v>
      </c>
      <c r="I556" s="123">
        <f t="shared" si="274"/>
        <v>2.22320603983382</v>
      </c>
      <c r="J556" s="123">
        <f t="shared" si="274"/>
        <v>1.4806599074887008</v>
      </c>
      <c r="K556" s="123">
        <f t="shared" si="274"/>
        <v>1.4325493835616006</v>
      </c>
      <c r="L556" s="123">
        <f t="shared" si="274"/>
        <v>1.3524645587373099</v>
      </c>
      <c r="M556" s="123">
        <f t="shared" si="274"/>
        <v>1.3293847918457791</v>
      </c>
      <c r="N556" s="123">
        <f t="shared" si="274"/>
        <v>2.3563888571948306</v>
      </c>
      <c r="O556" s="123">
        <f t="shared" si="274"/>
        <v>1.0418269536404645</v>
      </c>
      <c r="P556" s="123">
        <f t="shared" si="274"/>
        <v>0.67762130299831502</v>
      </c>
      <c r="Q556" s="123">
        <f t="shared" si="274"/>
        <v>1.1659837788644953</v>
      </c>
      <c r="R556" s="123">
        <f t="shared" si="274"/>
        <v>1.6588887309426816</v>
      </c>
      <c r="S556" s="123">
        <f t="shared" si="274"/>
        <v>1.8499396523946665</v>
      </c>
      <c r="T556" s="123">
        <f t="shared" si="274"/>
        <v>1.7591834099162278</v>
      </c>
      <c r="U556" s="123">
        <f t="shared" si="274"/>
        <v>1.5409727846316108</v>
      </c>
      <c r="V556" s="123">
        <f t="shared" si="274"/>
        <v>1.1222187994723332</v>
      </c>
      <c r="W556" s="123">
        <f t="shared" si="274"/>
        <v>1.3631063697333206</v>
      </c>
      <c r="X556" s="123">
        <f t="shared" si="274"/>
        <v>1.5361887667460976</v>
      </c>
      <c r="Y556" s="123">
        <f t="shared" si="274"/>
        <v>1.7979506369697489</v>
      </c>
      <c r="DA556" s="130" t="s">
        <v>4673</v>
      </c>
    </row>
    <row r="557" spans="1:105" ht="12" customHeight="1" x14ac:dyDescent="0.25">
      <c r="A557" s="97" t="s">
        <v>53</v>
      </c>
      <c r="B557" s="99"/>
      <c r="C557" s="99">
        <f>RES_hhdet_in_tess!C86</f>
        <v>0.85088291750729028</v>
      </c>
      <c r="D557" s="99">
        <f>RES_hhdet_in_tess!D86</f>
        <v>1.3144579103535949</v>
      </c>
      <c r="E557" s="99">
        <f>RES_hhdet_in_tess!E86</f>
        <v>3.2021646559209556</v>
      </c>
      <c r="F557" s="99">
        <f>RES_hhdet_in_tess!F86</f>
        <v>1.0722102329439662</v>
      </c>
      <c r="G557" s="99">
        <f>RES_hhdet_in_tess!G86</f>
        <v>1.5708338467661411</v>
      </c>
      <c r="H557" s="99">
        <f>RES_hhdet_in_tess!H86</f>
        <v>2.0504085568028745</v>
      </c>
      <c r="I557" s="99">
        <f>RES_hhdet_in_tess!I86</f>
        <v>2.22320603983382</v>
      </c>
      <c r="J557" s="99">
        <f>RES_hhdet_in_tess!J86</f>
        <v>1.4806599074887008</v>
      </c>
      <c r="K557" s="99">
        <f>RES_hhdet_in_tess!K86</f>
        <v>1.4325493835616006</v>
      </c>
      <c r="L557" s="99">
        <f>RES_hhdet_in_tess!L86</f>
        <v>1.3524645587373099</v>
      </c>
      <c r="M557" s="99">
        <f>RES_hhdet_in_tess!M86</f>
        <v>1.3293847918457791</v>
      </c>
      <c r="N557" s="99">
        <f>RES_hhdet_in_tess!N86</f>
        <v>2.3563888571948306</v>
      </c>
      <c r="O557" s="99">
        <f>RES_hhdet_in_tess!O86</f>
        <v>1.0418269536404645</v>
      </c>
      <c r="P557" s="99">
        <f>RES_hhdet_in_tess!P86</f>
        <v>0.67762130299831502</v>
      </c>
      <c r="Q557" s="99">
        <f>RES_hhdet_in_tess!Q86</f>
        <v>1.1659837788644953</v>
      </c>
      <c r="R557" s="99">
        <f>RES_hhdet_in_tess!R86</f>
        <v>1.6588887309426816</v>
      </c>
      <c r="S557" s="99">
        <f>RES_hhdet_in_tess!S86</f>
        <v>1.8499396523946665</v>
      </c>
      <c r="T557" s="99">
        <f>RES_hhdet_in_tess!T86</f>
        <v>1.7591834099162278</v>
      </c>
      <c r="U557" s="99">
        <f>RES_hhdet_in_tess!U86</f>
        <v>1.5409727846316108</v>
      </c>
      <c r="V557" s="99">
        <f>RES_hhdet_in_tess!V86</f>
        <v>1.1222187994723332</v>
      </c>
      <c r="W557" s="99">
        <f>RES_hhdet_in_tess!W86</f>
        <v>1.3631063697333206</v>
      </c>
      <c r="X557" s="99">
        <f>RES_hhdet_in_tess!X86</f>
        <v>1.5361887667460976</v>
      </c>
      <c r="Y557" s="99">
        <f>RES_hhdet_in_tess!Y86</f>
        <v>1.7979506369697489</v>
      </c>
      <c r="DA557" s="63" t="s">
        <v>4674</v>
      </c>
    </row>
    <row r="558" spans="1:105" ht="12" customHeight="1" x14ac:dyDescent="0.25">
      <c r="A558" s="121" t="s">
        <v>55</v>
      </c>
      <c r="B558" s="123"/>
      <c r="C558" s="123">
        <v>10.940518774287586</v>
      </c>
      <c r="D558" s="123">
        <v>11.615292307941251</v>
      </c>
      <c r="E558" s="123">
        <v>11.457263512119201</v>
      </c>
      <c r="F558" s="123">
        <v>11.180191277890332</v>
      </c>
      <c r="G558" s="123">
        <v>11.668815901020174</v>
      </c>
      <c r="H558" s="123">
        <v>11.971595627544975</v>
      </c>
      <c r="I558" s="123">
        <v>11.721526939978482</v>
      </c>
      <c r="J558" s="123">
        <v>11.265821964403816</v>
      </c>
      <c r="K558" s="123">
        <v>10.049538282299652</v>
      </c>
      <c r="L558" s="123">
        <v>10.433125798732242</v>
      </c>
      <c r="M558" s="123">
        <v>10.194155533181041</v>
      </c>
      <c r="N558" s="123">
        <v>10.044526845967958</v>
      </c>
      <c r="O558" s="123">
        <v>9.9232605656341057</v>
      </c>
      <c r="P558" s="123">
        <v>9.5464948852745657</v>
      </c>
      <c r="Q558" s="123">
        <v>9.6970666922732232</v>
      </c>
      <c r="R558" s="123">
        <v>10.84616244872176</v>
      </c>
      <c r="S558" s="123">
        <v>11.648118400149382</v>
      </c>
      <c r="T558" s="123">
        <v>12.476487448329284</v>
      </c>
      <c r="U558" s="123">
        <v>11.32041144947237</v>
      </c>
      <c r="V558" s="123">
        <v>10.700685558424704</v>
      </c>
      <c r="W558" s="123">
        <v>11.677843541279673</v>
      </c>
      <c r="X558" s="123">
        <v>10.532552007510072</v>
      </c>
      <c r="Y558" s="123">
        <v>9.1788889307044084</v>
      </c>
      <c r="DA558" s="130" t="s">
        <v>4675</v>
      </c>
    </row>
    <row r="559" spans="1:105" ht="12" customHeight="1" x14ac:dyDescent="0.25">
      <c r="A559" s="97" t="s">
        <v>132</v>
      </c>
      <c r="B559" s="99"/>
      <c r="C559" s="99">
        <v>9.6208621287461646</v>
      </c>
      <c r="D559" s="99">
        <v>9.9217300627818297</v>
      </c>
      <c r="E559" s="99">
        <v>10.383581144895041</v>
      </c>
      <c r="F559" s="99">
        <v>9.5479184970393707</v>
      </c>
      <c r="G559" s="99">
        <v>11.059758980717714</v>
      </c>
      <c r="H559" s="99">
        <v>11.791344489295081</v>
      </c>
      <c r="I559" s="99">
        <v>12.853256871265678</v>
      </c>
      <c r="J559" s="99">
        <v>12.560258426343422</v>
      </c>
      <c r="K559" s="99">
        <v>10.904461109137038</v>
      </c>
      <c r="L559" s="99">
        <v>11.244709293127771</v>
      </c>
      <c r="M559" s="99">
        <v>11.671013566804298</v>
      </c>
      <c r="N559" s="99">
        <v>11.366753242981373</v>
      </c>
      <c r="O559" s="99">
        <v>11.249756661966703</v>
      </c>
      <c r="P559" s="99">
        <v>9.5009124970987617</v>
      </c>
      <c r="Q559" s="99">
        <v>9.8362558868786749</v>
      </c>
      <c r="R559" s="99">
        <v>10.536352602780111</v>
      </c>
      <c r="S559" s="99">
        <v>10.649128520747368</v>
      </c>
      <c r="T559" s="99">
        <v>13.147854662636654</v>
      </c>
      <c r="U559" s="99">
        <v>11.603102186020598</v>
      </c>
      <c r="V559" s="99">
        <v>10.976025479380986</v>
      </c>
      <c r="W559" s="99">
        <v>12.118494494381713</v>
      </c>
      <c r="X559" s="99">
        <v>10.917503207584192</v>
      </c>
      <c r="Y559" s="99">
        <v>9.5845814729460148</v>
      </c>
      <c r="DA559" s="63" t="s">
        <v>4676</v>
      </c>
    </row>
    <row r="560" spans="1:105" ht="12" customHeight="1" x14ac:dyDescent="0.25">
      <c r="A560" s="97" t="s">
        <v>131</v>
      </c>
      <c r="B560" s="99"/>
      <c r="C560" s="99">
        <v>15.619352032766134</v>
      </c>
      <c r="D560" s="99">
        <v>14.795605229550157</v>
      </c>
      <c r="E560" s="99">
        <v>16.358542157787497</v>
      </c>
      <c r="F560" s="99">
        <v>15.263336104341233</v>
      </c>
      <c r="G560" s="99">
        <v>15.639953054519809</v>
      </c>
      <c r="H560" s="99">
        <v>16.758382606025709</v>
      </c>
      <c r="I560" s="99">
        <v>16.92865481308294</v>
      </c>
      <c r="J560" s="99">
        <v>15.74591265169977</v>
      </c>
      <c r="K560" s="99">
        <v>13.823985803192066</v>
      </c>
      <c r="L560" s="99">
        <v>14.340346471056641</v>
      </c>
      <c r="M560" s="99">
        <v>11.316673859503561</v>
      </c>
      <c r="N560" s="99">
        <v>10.25372675121373</v>
      </c>
      <c r="O560" s="99">
        <v>11.792325424404268</v>
      </c>
      <c r="P560" s="99">
        <v>9.4454303441887308</v>
      </c>
      <c r="Q560" s="99">
        <v>9.5525580995775403</v>
      </c>
      <c r="R560" s="99">
        <v>9.7710338832565018</v>
      </c>
      <c r="S560" s="99">
        <v>9.4421335294103717</v>
      </c>
      <c r="T560" s="99">
        <v>15.009291512153172</v>
      </c>
      <c r="U560" s="99">
        <v>11.147943181466024</v>
      </c>
      <c r="V560" s="99">
        <v>12.537405335702438</v>
      </c>
      <c r="W560" s="99">
        <v>13.562646643434354</v>
      </c>
      <c r="X560" s="99">
        <v>9.6773995178228489</v>
      </c>
      <c r="Y560" s="99">
        <v>8.2045041938752128</v>
      </c>
      <c r="DA560" s="63" t="s">
        <v>4677</v>
      </c>
    </row>
    <row r="561" spans="1:105" ht="12" customHeight="1" x14ac:dyDescent="0.25">
      <c r="A561" s="100" t="s">
        <v>200</v>
      </c>
      <c r="B561" s="102"/>
      <c r="C561" s="102">
        <v>5.7617843914654907</v>
      </c>
      <c r="D561" s="102">
        <v>6.1977826540352439</v>
      </c>
      <c r="E561" s="102">
        <v>6.7684187355470424</v>
      </c>
      <c r="F561" s="102">
        <v>6.5020307838554254</v>
      </c>
      <c r="G561" s="102">
        <v>6.5013990750230617</v>
      </c>
      <c r="H561" s="102">
        <v>6.735279981867663</v>
      </c>
      <c r="I561" s="102">
        <v>7.7819542391098331</v>
      </c>
      <c r="J561" s="102">
        <v>6.2117110322409603</v>
      </c>
      <c r="K561" s="102">
        <v>5.4877682432517902</v>
      </c>
      <c r="L561" s="102">
        <v>5.3082294352609116</v>
      </c>
      <c r="M561" s="102">
        <v>3.831246102006467</v>
      </c>
      <c r="N561" s="102">
        <v>2.9002996686910665</v>
      </c>
      <c r="O561" s="102">
        <v>4.8356027146908271</v>
      </c>
      <c r="P561" s="102">
        <v>3.3309588546286903</v>
      </c>
      <c r="Q561" s="102">
        <v>3.6972687567905504</v>
      </c>
      <c r="R561" s="102">
        <v>4.2838267906137464</v>
      </c>
      <c r="S561" s="102">
        <v>2.2232785337328247</v>
      </c>
      <c r="T561" s="102">
        <v>7.4032811221953816</v>
      </c>
      <c r="U561" s="102">
        <v>3.9940658603212653</v>
      </c>
      <c r="V561" s="102">
        <v>4.6722462504196116</v>
      </c>
      <c r="W561" s="102">
        <v>5.329629354070744</v>
      </c>
      <c r="X561" s="102">
        <v>2.9711977306962076</v>
      </c>
      <c r="Y561" s="102">
        <v>2.4656001733803499</v>
      </c>
      <c r="DA561" s="131" t="s">
        <v>4678</v>
      </c>
    </row>
    <row r="562" spans="1:105" ht="12" customHeight="1" x14ac:dyDescent="0.25">
      <c r="A562" s="103" t="s">
        <v>52</v>
      </c>
      <c r="B562" s="105"/>
      <c r="C562" s="105">
        <v>9.8575676413006441</v>
      </c>
      <c r="D562" s="105">
        <v>8.5978225755149129</v>
      </c>
      <c r="E562" s="105">
        <v>9.5901234222404614</v>
      </c>
      <c r="F562" s="105">
        <v>8.7613053204858069</v>
      </c>
      <c r="G562" s="105">
        <v>9.1385539794967521</v>
      </c>
      <c r="H562" s="105">
        <v>10.023102624158046</v>
      </c>
      <c r="I562" s="105">
        <v>9.1467005739731153</v>
      </c>
      <c r="J562" s="105">
        <v>9.5342016194588144</v>
      </c>
      <c r="K562" s="105">
        <v>8.3362175599402786</v>
      </c>
      <c r="L562" s="105">
        <v>9.0321170357957268</v>
      </c>
      <c r="M562" s="105">
        <v>7.4854277574970913</v>
      </c>
      <c r="N562" s="105">
        <v>7.3534270825226633</v>
      </c>
      <c r="O562" s="105">
        <v>6.956722709713441</v>
      </c>
      <c r="P562" s="105">
        <v>6.1144714895600378</v>
      </c>
      <c r="Q562" s="105">
        <v>5.8552893427869899</v>
      </c>
      <c r="R562" s="105">
        <v>5.4872070926427536</v>
      </c>
      <c r="S562" s="105">
        <v>7.2188549956775461</v>
      </c>
      <c r="T562" s="105">
        <v>7.6060103899577909</v>
      </c>
      <c r="U562" s="105">
        <v>7.1538773211447557</v>
      </c>
      <c r="V562" s="105">
        <v>7.8651590852828246</v>
      </c>
      <c r="W562" s="105">
        <v>8.2330172893636142</v>
      </c>
      <c r="X562" s="105">
        <v>6.7062017871266359</v>
      </c>
      <c r="Y562" s="105">
        <v>5.7389040204948616</v>
      </c>
      <c r="DA562" s="132" t="s">
        <v>4679</v>
      </c>
    </row>
    <row r="563" spans="1:105" ht="12" customHeight="1" x14ac:dyDescent="0.25">
      <c r="A563" s="106" t="s">
        <v>124</v>
      </c>
      <c r="B563" s="102"/>
      <c r="C563" s="102">
        <v>9.8777514517418403</v>
      </c>
      <c r="D563" s="102">
        <v>10.088617566717174</v>
      </c>
      <c r="E563" s="102">
        <v>9.8270649485159964</v>
      </c>
      <c r="F563" s="102">
        <v>10.026118464469654</v>
      </c>
      <c r="G563" s="102">
        <v>10.785766167061078</v>
      </c>
      <c r="H563" s="102">
        <v>10.021272056205186</v>
      </c>
      <c r="I563" s="102">
        <v>9.3237168503783678</v>
      </c>
      <c r="J563" s="102">
        <v>8.8725363979649625</v>
      </c>
      <c r="K563" s="102">
        <v>8.249521668190992</v>
      </c>
      <c r="L563" s="102">
        <v>8.7048970694447103</v>
      </c>
      <c r="M563" s="102">
        <v>8.042382044239913</v>
      </c>
      <c r="N563" s="102">
        <v>7.8442087474630213</v>
      </c>
      <c r="O563" s="102">
        <v>7.7879085430085153</v>
      </c>
      <c r="P563" s="102">
        <v>8.0166956953207347</v>
      </c>
      <c r="Q563" s="102">
        <v>8.5260303384739888</v>
      </c>
      <c r="R563" s="102">
        <v>9.4754429092434993</v>
      </c>
      <c r="S563" s="102">
        <v>10.013644699082841</v>
      </c>
      <c r="T563" s="102">
        <v>11.240801461317325</v>
      </c>
      <c r="U563" s="102">
        <v>9.5849208842150002</v>
      </c>
      <c r="V563" s="102">
        <v>8.7478233979169957</v>
      </c>
      <c r="W563" s="102">
        <v>9.0830428861447761</v>
      </c>
      <c r="X563" s="102">
        <v>8.8101390170108047</v>
      </c>
      <c r="Y563" s="102">
        <v>7.5371656739066184</v>
      </c>
      <c r="DA563" s="131" t="s">
        <v>4680</v>
      </c>
    </row>
    <row r="564" spans="1:105" ht="12" customHeight="1" x14ac:dyDescent="0.25">
      <c r="A564" s="107" t="s">
        <v>123</v>
      </c>
      <c r="B564" s="105"/>
      <c r="C564" s="105">
        <v>9.3883280436640408</v>
      </c>
      <c r="D564" s="105">
        <v>9.5790420717039844</v>
      </c>
      <c r="E564" s="105">
        <v>9.0446511147180413</v>
      </c>
      <c r="F564" s="105">
        <v>10.226923611309656</v>
      </c>
      <c r="G564" s="105">
        <v>10.010061556973014</v>
      </c>
      <c r="H564" s="105">
        <v>10.111031709156359</v>
      </c>
      <c r="I564" s="105">
        <v>8.4239840064580775</v>
      </c>
      <c r="J564" s="105">
        <v>9.1664313019826089</v>
      </c>
      <c r="K564" s="105">
        <v>8.0788842772740139</v>
      </c>
      <c r="L564" s="105">
        <v>8.7939288288363571</v>
      </c>
      <c r="M564" s="105">
        <v>7.9586698803378892</v>
      </c>
      <c r="N564" s="105">
        <v>7.5130654122194853</v>
      </c>
      <c r="O564" s="105">
        <v>7.7094019154857838</v>
      </c>
      <c r="P564" s="105">
        <v>7.4740295809599004</v>
      </c>
      <c r="Q564" s="105">
        <v>7.0919282347715784</v>
      </c>
      <c r="R564" s="105">
        <v>8.464401033442055</v>
      </c>
      <c r="S564" s="105">
        <v>7.7483089244798933</v>
      </c>
      <c r="T564" s="105">
        <v>10.324310880087456</v>
      </c>
      <c r="U564" s="105">
        <v>8.0602594922140938</v>
      </c>
      <c r="V564" s="105">
        <v>8.6114899019444078</v>
      </c>
      <c r="W564" s="105">
        <v>8.7337345929698067</v>
      </c>
      <c r="X564" s="105">
        <v>7.9749518844516505</v>
      </c>
      <c r="Y564" s="105">
        <v>8.3341684804177092</v>
      </c>
      <c r="DA564" s="132" t="s">
        <v>4681</v>
      </c>
    </row>
    <row r="565" spans="1:105" ht="12" customHeight="1" x14ac:dyDescent="0.25">
      <c r="A565" s="108" t="s">
        <v>50</v>
      </c>
      <c r="B565" s="99"/>
      <c r="C565" s="99">
        <v>1.9862130455745588</v>
      </c>
      <c r="D565" s="99">
        <v>2.1538840009961358</v>
      </c>
      <c r="E565" s="99">
        <v>1.6277830913999851</v>
      </c>
      <c r="F565" s="99">
        <v>2.4661149934293438</v>
      </c>
      <c r="G565" s="99">
        <v>2.2773999256877224</v>
      </c>
      <c r="H565" s="99">
        <v>2.3788625214520347</v>
      </c>
      <c r="I565" s="99">
        <v>1.1061529359251625</v>
      </c>
      <c r="J565" s="99">
        <v>1.6050121700084972</v>
      </c>
      <c r="K565" s="99">
        <v>1.1775815650726831</v>
      </c>
      <c r="L565" s="99">
        <v>1.4778163869597718</v>
      </c>
      <c r="M565" s="99">
        <v>1.0949873242506447</v>
      </c>
      <c r="N565" s="99">
        <v>0.85190831906351416</v>
      </c>
      <c r="O565" s="99">
        <v>0.61892477166321036</v>
      </c>
      <c r="P565" s="99">
        <v>0.90931952670950544</v>
      </c>
      <c r="Q565" s="99">
        <v>0.98629780562476443</v>
      </c>
      <c r="R565" s="99">
        <v>1.5807757988197586</v>
      </c>
      <c r="S565" s="99">
        <v>0.98404403597228074</v>
      </c>
      <c r="T565" s="99">
        <v>2.5673685731979679</v>
      </c>
      <c r="U565" s="99">
        <v>1.2459492375393428</v>
      </c>
      <c r="V565" s="99">
        <v>1.401895292832982</v>
      </c>
      <c r="W565" s="99">
        <v>1.3261780661418177</v>
      </c>
      <c r="X565" s="99">
        <v>0.9521826381123919</v>
      </c>
      <c r="Y565" s="99">
        <v>1.082241008474381</v>
      </c>
      <c r="DA565" s="63" t="s">
        <v>4682</v>
      </c>
    </row>
    <row r="566" spans="1:105" ht="12" customHeight="1" x14ac:dyDescent="0.25">
      <c r="A566" s="108" t="s">
        <v>52</v>
      </c>
      <c r="B566" s="99"/>
      <c r="C566" s="99">
        <v>7.4021149980894831</v>
      </c>
      <c r="D566" s="99">
        <v>7.4251580707078491</v>
      </c>
      <c r="E566" s="99">
        <v>7.4168680233180586</v>
      </c>
      <c r="F566" s="99">
        <v>7.7608086178803131</v>
      </c>
      <c r="G566" s="99">
        <v>7.7326616312852936</v>
      </c>
      <c r="H566" s="99">
        <v>7.7321691877043239</v>
      </c>
      <c r="I566" s="99">
        <v>7.3178310705329137</v>
      </c>
      <c r="J566" s="99">
        <v>7.5614191319741115</v>
      </c>
      <c r="K566" s="99">
        <v>6.9013027122013311</v>
      </c>
      <c r="L566" s="99">
        <v>7.3161124418765873</v>
      </c>
      <c r="M566" s="99">
        <v>6.8636825560872454</v>
      </c>
      <c r="N566" s="99">
        <v>6.6611570931559729</v>
      </c>
      <c r="O566" s="99">
        <v>7.0904771438225742</v>
      </c>
      <c r="P566" s="99">
        <v>6.5647100542503933</v>
      </c>
      <c r="Q566" s="99">
        <v>6.1056304291468155</v>
      </c>
      <c r="R566" s="99">
        <v>6.8836252346222979</v>
      </c>
      <c r="S566" s="99">
        <v>6.7642648885076113</v>
      </c>
      <c r="T566" s="99">
        <v>7.7569423068894841</v>
      </c>
      <c r="U566" s="99">
        <v>6.8143102546747523</v>
      </c>
      <c r="V566" s="99">
        <v>7.2095946091114245</v>
      </c>
      <c r="W566" s="99">
        <v>7.4075565268279915</v>
      </c>
      <c r="X566" s="99">
        <v>7.0227692463392586</v>
      </c>
      <c r="Y566" s="99">
        <v>7.2519274719433309</v>
      </c>
      <c r="DA566" s="63" t="s">
        <v>4683</v>
      </c>
    </row>
    <row r="567" spans="1:105" ht="12" customHeight="1" x14ac:dyDescent="0.25">
      <c r="A567" s="106" t="s">
        <v>122</v>
      </c>
      <c r="B567" s="102"/>
      <c r="C567" s="102">
        <v>11.364400749128285</v>
      </c>
      <c r="D567" s="102">
        <v>12.097133690364274</v>
      </c>
      <c r="E567" s="102">
        <v>11.597771206871245</v>
      </c>
      <c r="F567" s="102">
        <v>12.042744607439092</v>
      </c>
      <c r="G567" s="102">
        <v>11.702912068067596</v>
      </c>
      <c r="H567" s="102">
        <v>12.042426119888836</v>
      </c>
      <c r="I567" s="102">
        <v>11.249978961150648</v>
      </c>
      <c r="J567" s="102">
        <v>10.856458067899787</v>
      </c>
      <c r="K567" s="102">
        <v>9.5036076513283305</v>
      </c>
      <c r="L567" s="102">
        <v>10.467728360389655</v>
      </c>
      <c r="M567" s="102">
        <v>9.7155162257821264</v>
      </c>
      <c r="N567" s="102">
        <v>9.8678723521302043</v>
      </c>
      <c r="O567" s="102">
        <v>9.9013743514075045</v>
      </c>
      <c r="P567" s="102">
        <v>9.7045114539655284</v>
      </c>
      <c r="Q567" s="102">
        <v>9.6157032190896388</v>
      </c>
      <c r="R567" s="102">
        <v>10.880473901184976</v>
      </c>
      <c r="S567" s="102">
        <v>11.781161729912249</v>
      </c>
      <c r="T567" s="102">
        <v>11.535469617043903</v>
      </c>
      <c r="U567" s="102">
        <v>10.836040453511846</v>
      </c>
      <c r="V567" s="102">
        <v>10.771232792974091</v>
      </c>
      <c r="W567" s="102">
        <v>11.219063096437567</v>
      </c>
      <c r="X567" s="102">
        <v>10.688344904839894</v>
      </c>
      <c r="Y567" s="102">
        <v>9.5194509658330198</v>
      </c>
      <c r="DA567" s="131" t="s">
        <v>4684</v>
      </c>
    </row>
    <row r="568" spans="1:105" ht="12" customHeight="1" x14ac:dyDescent="0.25">
      <c r="A568" s="107" t="s">
        <v>121</v>
      </c>
      <c r="B568" s="105"/>
      <c r="C568" s="105">
        <v>13.513027028371777</v>
      </c>
      <c r="D568" s="105">
        <v>15.657807216768051</v>
      </c>
      <c r="E568" s="105">
        <v>15.968384236722919</v>
      </c>
      <c r="F568" s="105">
        <v>14.211603078573972</v>
      </c>
      <c r="G568" s="105">
        <v>14.378338462676371</v>
      </c>
      <c r="H568" s="105">
        <v>14.812524175040272</v>
      </c>
      <c r="I568" s="105">
        <v>13.433192545341887</v>
      </c>
      <c r="J568" s="105">
        <v>12.239726418436426</v>
      </c>
      <c r="K568" s="105">
        <v>11.85747827094303</v>
      </c>
      <c r="L568" s="105">
        <v>10.786793285093372</v>
      </c>
      <c r="M568" s="105">
        <v>12.361725949674966</v>
      </c>
      <c r="N568" s="105">
        <v>11.211081936905634</v>
      </c>
      <c r="O568" s="105">
        <v>10.235598903287803</v>
      </c>
      <c r="P568" s="105">
        <v>9.9957694605155307</v>
      </c>
      <c r="Q568" s="105">
        <v>10.658711354261179</v>
      </c>
      <c r="R568" s="105">
        <v>12.083875630462101</v>
      </c>
      <c r="S568" s="105">
        <v>13.788136244244948</v>
      </c>
      <c r="T568" s="105">
        <v>13.131590385754414</v>
      </c>
      <c r="U568" s="105">
        <v>12.67074865270042</v>
      </c>
      <c r="V568" s="105">
        <v>11.263798206293842</v>
      </c>
      <c r="W568" s="105">
        <v>12.743501862069886</v>
      </c>
      <c r="X568" s="105">
        <v>10.785324807215234</v>
      </c>
      <c r="Y568" s="105">
        <v>9.0152004888762551</v>
      </c>
      <c r="DA568" s="132" t="s">
        <v>4685</v>
      </c>
    </row>
    <row r="569" spans="1:105" ht="12" customHeight="1" x14ac:dyDescent="0.25">
      <c r="A569" s="108" t="s">
        <v>53</v>
      </c>
      <c r="B569" s="99"/>
      <c r="C569" s="99">
        <v>4.8431505892141242</v>
      </c>
      <c r="D569" s="99">
        <v>6.2425395704230837</v>
      </c>
      <c r="E569" s="99">
        <v>6.4649817864736709</v>
      </c>
      <c r="F569" s="99">
        <v>5.3889542956489489</v>
      </c>
      <c r="G569" s="99">
        <v>5.1889729694049285</v>
      </c>
      <c r="H569" s="99">
        <v>5.3272957043637463</v>
      </c>
      <c r="I569" s="99">
        <v>4.6071616001311879</v>
      </c>
      <c r="J569" s="99">
        <v>3.5273924723524552</v>
      </c>
      <c r="K569" s="99">
        <v>3.5747684144540304</v>
      </c>
      <c r="L569" s="99">
        <v>3.4770350890090849</v>
      </c>
      <c r="M569" s="99">
        <v>4.0858675246876706</v>
      </c>
      <c r="N569" s="99">
        <v>3.153440637190104</v>
      </c>
      <c r="O569" s="99">
        <v>2.5037688893750576</v>
      </c>
      <c r="P569" s="99">
        <v>2.5719963520992937</v>
      </c>
      <c r="Q569" s="99">
        <v>2.7417484929386458</v>
      </c>
      <c r="R569" s="99">
        <v>3.3500388875102587</v>
      </c>
      <c r="S569" s="99">
        <v>4.8540648311768262</v>
      </c>
      <c r="T569" s="99">
        <v>4.6133395398359847</v>
      </c>
      <c r="U569" s="99">
        <v>4.2063485325692298</v>
      </c>
      <c r="V569" s="99">
        <v>3.0023726850831567</v>
      </c>
      <c r="W569" s="99">
        <v>4.2027016911595503</v>
      </c>
      <c r="X569" s="99">
        <v>2.6288321174514855</v>
      </c>
      <c r="Y569" s="99">
        <v>1.7474630488231024</v>
      </c>
      <c r="DA569" s="63" t="s">
        <v>4686</v>
      </c>
    </row>
    <row r="570" spans="1:105" ht="12" customHeight="1" x14ac:dyDescent="0.25">
      <c r="A570" s="108" t="s">
        <v>52</v>
      </c>
      <c r="B570" s="99"/>
      <c r="C570" s="99">
        <v>8.6698764391576528</v>
      </c>
      <c r="D570" s="99">
        <v>9.4152676463449687</v>
      </c>
      <c r="E570" s="99">
        <v>9.5034024502492436</v>
      </c>
      <c r="F570" s="99">
        <v>8.8226487829250235</v>
      </c>
      <c r="G570" s="99">
        <v>9.1893654932714384</v>
      </c>
      <c r="H570" s="99">
        <v>9.4852284706765264</v>
      </c>
      <c r="I570" s="99">
        <v>8.8260309452107055</v>
      </c>
      <c r="J570" s="99">
        <v>8.7123339460839713</v>
      </c>
      <c r="K570" s="99">
        <v>8.2827098564890012</v>
      </c>
      <c r="L570" s="99">
        <v>7.3097581960842852</v>
      </c>
      <c r="M570" s="99">
        <v>8.2758584249873</v>
      </c>
      <c r="N570" s="99">
        <v>8.0576412997155309</v>
      </c>
      <c r="O570" s="99">
        <v>7.7318300139127425</v>
      </c>
      <c r="P570" s="99">
        <v>7.4237731084162348</v>
      </c>
      <c r="Q570" s="99">
        <v>7.9169628613225331</v>
      </c>
      <c r="R570" s="99">
        <v>8.7338367429518389</v>
      </c>
      <c r="S570" s="99">
        <v>8.9340714130681214</v>
      </c>
      <c r="T570" s="99">
        <v>8.5182508459184234</v>
      </c>
      <c r="U570" s="99">
        <v>8.4644001201311951</v>
      </c>
      <c r="V570" s="99">
        <v>8.261425521210688</v>
      </c>
      <c r="W570" s="99">
        <v>8.5408001709103374</v>
      </c>
      <c r="X570" s="99">
        <v>8.1564926897637449</v>
      </c>
      <c r="Y570" s="99">
        <v>7.2677374400531516</v>
      </c>
      <c r="DA570" s="63" t="s">
        <v>4687</v>
      </c>
    </row>
    <row r="571" spans="1:105" ht="12" customHeight="1" x14ac:dyDescent="0.25">
      <c r="A571" s="121" t="s">
        <v>54</v>
      </c>
      <c r="B571" s="123"/>
      <c r="C571" s="123">
        <v>6.5654185163372487</v>
      </c>
      <c r="D571" s="123">
        <v>6.1208026863623299</v>
      </c>
      <c r="E571" s="123">
        <v>6.0564099530507853</v>
      </c>
      <c r="F571" s="123">
        <v>5.8395226637986477</v>
      </c>
      <c r="G571" s="123">
        <v>6.1994107498357245</v>
      </c>
      <c r="H571" s="123">
        <v>6.305714517437794</v>
      </c>
      <c r="I571" s="123">
        <v>5.8446880411061111</v>
      </c>
      <c r="J571" s="123">
        <v>5.5485613868703254</v>
      </c>
      <c r="K571" s="123">
        <v>4.8492051888907586</v>
      </c>
      <c r="L571" s="123">
        <v>4.9998841772096023</v>
      </c>
      <c r="M571" s="123">
        <v>5.0606016501638402</v>
      </c>
      <c r="N571" s="123">
        <v>4.9629545956535148</v>
      </c>
      <c r="O571" s="123">
        <v>4.6658789882289922</v>
      </c>
      <c r="P571" s="123">
        <v>4.261250223774355</v>
      </c>
      <c r="Q571" s="123">
        <v>4.5671322339445366</v>
      </c>
      <c r="R571" s="123">
        <v>4.8805727236734491</v>
      </c>
      <c r="S571" s="123">
        <v>5.352265823048743</v>
      </c>
      <c r="T571" s="123">
        <v>5.3603147256749688</v>
      </c>
      <c r="U571" s="123">
        <v>5.0961996882516898</v>
      </c>
      <c r="V571" s="123">
        <v>4.7585309672195679</v>
      </c>
      <c r="W571" s="123">
        <v>5.1193762721875897</v>
      </c>
      <c r="X571" s="123">
        <v>5.0319923058010136</v>
      </c>
      <c r="Y571" s="123">
        <v>4.7769995946859796</v>
      </c>
      <c r="DA571" s="130" t="s">
        <v>4688</v>
      </c>
    </row>
    <row r="572" spans="1:105" ht="12" customHeight="1" x14ac:dyDescent="0.25">
      <c r="A572" s="97" t="s">
        <v>203</v>
      </c>
      <c r="B572" s="99"/>
      <c r="C572" s="99">
        <v>7.1106864231838571</v>
      </c>
      <c r="D572" s="99">
        <v>6.7691331830998651</v>
      </c>
      <c r="E572" s="99">
        <v>6.4587134127563273</v>
      </c>
      <c r="F572" s="99">
        <v>5.6711383111427809</v>
      </c>
      <c r="G572" s="99">
        <v>6.8994311366549086</v>
      </c>
      <c r="H572" s="99">
        <v>6.9047608320684013</v>
      </c>
      <c r="I572" s="99">
        <v>7.8109603362181792</v>
      </c>
      <c r="J572" s="99">
        <v>7.0292452824173699</v>
      </c>
      <c r="K572" s="99">
        <v>6.6481071530435534</v>
      </c>
      <c r="L572" s="99">
        <v>5.3969880153754284</v>
      </c>
      <c r="M572" s="99">
        <v>6.8964009152008696</v>
      </c>
      <c r="N572" s="99">
        <v>6.7935303247679579</v>
      </c>
      <c r="O572" s="99">
        <v>5.990259841775476</v>
      </c>
      <c r="P572" s="99">
        <v>5.2346482690752971</v>
      </c>
      <c r="Q572" s="99">
        <v>5.7979964874768362</v>
      </c>
      <c r="R572" s="99">
        <v>5.5769914506379612</v>
      </c>
      <c r="S572" s="99">
        <v>5.8142845854422598</v>
      </c>
      <c r="T572" s="99">
        <v>6.3920898297591418</v>
      </c>
      <c r="U572" s="99">
        <v>5.9815876161827051</v>
      </c>
      <c r="V572" s="99">
        <v>5.6223074275634426</v>
      </c>
      <c r="W572" s="99">
        <v>6.5057675582980901</v>
      </c>
      <c r="X572" s="99">
        <v>5.8195381757319904</v>
      </c>
      <c r="Y572" s="99">
        <v>5.3277089216048896</v>
      </c>
      <c r="DA572" s="63" t="s">
        <v>4689</v>
      </c>
    </row>
    <row r="573" spans="1:105" ht="12" customHeight="1" x14ac:dyDescent="0.25">
      <c r="A573" s="97" t="s">
        <v>50</v>
      </c>
      <c r="B573" s="99"/>
      <c r="C573" s="99">
        <v>7.0559752673828751</v>
      </c>
      <c r="D573" s="99">
        <v>5.9774269713922603</v>
      </c>
      <c r="E573" s="99">
        <v>6.1484900251616752</v>
      </c>
      <c r="F573" s="99">
        <v>5.4383988745311918</v>
      </c>
      <c r="G573" s="99">
        <v>6.4483834007650307</v>
      </c>
      <c r="H573" s="99">
        <v>5.82029943229709</v>
      </c>
      <c r="I573" s="99">
        <v>5.6405049361571571</v>
      </c>
      <c r="J573" s="99">
        <v>4.9307249959578323</v>
      </c>
      <c r="K573" s="99">
        <v>4.8456117031511265</v>
      </c>
      <c r="L573" s="99">
        <v>4.8405723968879526</v>
      </c>
      <c r="M573" s="99">
        <v>5.2525633614419887</v>
      </c>
      <c r="N573" s="99">
        <v>4.631065932642997</v>
      </c>
      <c r="O573" s="99">
        <v>4.2283954005175346</v>
      </c>
      <c r="P573" s="99">
        <v>4.125659537171007</v>
      </c>
      <c r="Q573" s="99">
        <v>4.3201863717654492</v>
      </c>
      <c r="R573" s="99">
        <v>4.5409383433051778</v>
      </c>
      <c r="S573" s="99">
        <v>5.1385919972350536</v>
      </c>
      <c r="T573" s="99">
        <v>5.1366713193821072</v>
      </c>
      <c r="U573" s="99">
        <v>5.0760053511253984</v>
      </c>
      <c r="V573" s="99">
        <v>4.4848164880235091</v>
      </c>
      <c r="W573" s="99">
        <v>4.5533938467217165</v>
      </c>
      <c r="X573" s="99">
        <v>4.3597512689119897</v>
      </c>
      <c r="Y573" s="99">
        <v>4.0770173375354091</v>
      </c>
      <c r="DA573" s="63" t="s">
        <v>4690</v>
      </c>
    </row>
    <row r="574" spans="1:105" ht="12" customHeight="1" x14ac:dyDescent="0.25">
      <c r="A574" s="109" t="s">
        <v>120</v>
      </c>
      <c r="B574" s="110"/>
      <c r="C574" s="110">
        <v>6.3071042627340281</v>
      </c>
      <c r="D574" s="110">
        <v>6.1529821940758085</v>
      </c>
      <c r="E574" s="110">
        <v>5.9706735625510605</v>
      </c>
      <c r="F574" s="110">
        <v>6.0950033451516212</v>
      </c>
      <c r="G574" s="110">
        <v>6.0148028982823263</v>
      </c>
      <c r="H574" s="110">
        <v>6.4339088144258163</v>
      </c>
      <c r="I574" s="110">
        <v>5.7745761635999653</v>
      </c>
      <c r="J574" s="110">
        <v>5.5896099795220948</v>
      </c>
      <c r="K574" s="110">
        <v>4.671679649871014</v>
      </c>
      <c r="L574" s="110">
        <v>5.026670458149181</v>
      </c>
      <c r="M574" s="110">
        <v>4.7702120652274669</v>
      </c>
      <c r="N574" s="110">
        <v>4.8198852554409024</v>
      </c>
      <c r="O574" s="110">
        <v>4.660134412749187</v>
      </c>
      <c r="P574" s="110">
        <v>4.2105551547391737</v>
      </c>
      <c r="Q574" s="110">
        <v>4.5050527763680179</v>
      </c>
      <c r="R574" s="110">
        <v>4.9274224269476781</v>
      </c>
      <c r="S574" s="110">
        <v>5.3671310158688428</v>
      </c>
      <c r="T574" s="110">
        <v>5.2783078162081765</v>
      </c>
      <c r="U574" s="110">
        <v>4.9950086625439543</v>
      </c>
      <c r="V574" s="110">
        <v>4.7444114995202566</v>
      </c>
      <c r="W574" s="110">
        <v>5.1747100772219632</v>
      </c>
      <c r="X574" s="110">
        <v>5.22537711235735</v>
      </c>
      <c r="Y574" s="110">
        <v>5.037931426732273</v>
      </c>
      <c r="DA574" s="60" t="s">
        <v>4691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1.8526208094385423</v>
      </c>
      <c r="D576" s="118">
        <f t="shared" si="275"/>
        <v>1.5196257683932672</v>
      </c>
      <c r="E576" s="118">
        <f t="shared" si="275"/>
        <v>1.6485322910332401</v>
      </c>
      <c r="F576" s="118">
        <f t="shared" si="275"/>
        <v>1.5447166916061423</v>
      </c>
      <c r="G576" s="118">
        <f t="shared" si="275"/>
        <v>1.7186856650111375</v>
      </c>
      <c r="H576" s="118">
        <f t="shared" si="275"/>
        <v>1.2222046270800249</v>
      </c>
      <c r="I576" s="118">
        <f t="shared" si="275"/>
        <v>0.99382202442251666</v>
      </c>
      <c r="J576" s="118">
        <f t="shared" si="275"/>
        <v>0.94429961922078898</v>
      </c>
      <c r="K576" s="118">
        <f t="shared" si="275"/>
        <v>1.023004955633726</v>
      </c>
      <c r="L576" s="118">
        <f t="shared" si="275"/>
        <v>0.93137526682973271</v>
      </c>
      <c r="M576" s="118">
        <f t="shared" si="275"/>
        <v>1.1092233665767455</v>
      </c>
      <c r="N576" s="118">
        <f t="shared" si="275"/>
        <v>0.86906256273711158</v>
      </c>
      <c r="O576" s="118">
        <f t="shared" si="275"/>
        <v>0.84160358803041557</v>
      </c>
      <c r="P576" s="118">
        <f t="shared" si="275"/>
        <v>0.79694260669460182</v>
      </c>
      <c r="Q576" s="118">
        <f t="shared" si="275"/>
        <v>0.738761066766771</v>
      </c>
      <c r="R576" s="118">
        <f t="shared" ref="R576:V576" si="276">R577+R580+R582+R595</f>
        <v>0.84572753666373002</v>
      </c>
      <c r="S576" s="118">
        <f t="shared" si="276"/>
        <v>0.858656261265906</v>
      </c>
      <c r="T576" s="118">
        <f t="shared" si="276"/>
        <v>0.85391345690396347</v>
      </c>
      <c r="U576" s="118">
        <f t="shared" si="276"/>
        <v>0.74924958419065546</v>
      </c>
      <c r="V576" s="118">
        <f t="shared" si="276"/>
        <v>0.676404662734444</v>
      </c>
      <c r="W576" s="118">
        <f t="shared" ref="W576:Y576" si="277">W577+W580+W582+W595</f>
        <v>0.68300124275465857</v>
      </c>
      <c r="X576" s="118">
        <f t="shared" si="277"/>
        <v>0.74831612002575265</v>
      </c>
      <c r="Y576" s="118">
        <f t="shared" si="277"/>
        <v>0.68435905800616681</v>
      </c>
      <c r="DA576" s="129" t="s">
        <v>4837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:Y577" si="280">SUM(W578:W579)</f>
        <v>0</v>
      </c>
      <c r="X577" s="123">
        <f t="shared" si="280"/>
        <v>0</v>
      </c>
      <c r="Y577" s="123">
        <f t="shared" si="280"/>
        <v>0</v>
      </c>
      <c r="DA577" s="130" t="s">
        <v>4838</v>
      </c>
    </row>
    <row r="578" spans="1:105" ht="12" customHeight="1" x14ac:dyDescent="0.25">
      <c r="A578" s="97" t="s">
        <v>200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X578" s="99">
        <v>0</v>
      </c>
      <c r="Y578" s="99">
        <v>0</v>
      </c>
      <c r="DA578" s="63" t="s">
        <v>4839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X579" s="99">
        <v>0</v>
      </c>
      <c r="Y579" s="99">
        <v>0</v>
      </c>
      <c r="DA579" s="63" t="s">
        <v>4840</v>
      </c>
    </row>
    <row r="580" spans="1:105" ht="12" customHeight="1" x14ac:dyDescent="0.25">
      <c r="A580" s="121" t="s">
        <v>92</v>
      </c>
      <c r="B580" s="123"/>
      <c r="C580" s="123">
        <f t="shared" ref="C580:Y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X580" s="123">
        <f t="shared" si="281"/>
        <v>0</v>
      </c>
      <c r="Y580" s="123">
        <f t="shared" si="281"/>
        <v>0</v>
      </c>
      <c r="DA580" s="130" t="s">
        <v>4841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X581" s="99">
        <v>0</v>
      </c>
      <c r="Y581" s="99">
        <v>0</v>
      </c>
      <c r="DA581" s="63" t="s">
        <v>4842</v>
      </c>
    </row>
    <row r="582" spans="1:105" ht="12" customHeight="1" x14ac:dyDescent="0.25">
      <c r="A582" s="121" t="s">
        <v>55</v>
      </c>
      <c r="B582" s="123"/>
      <c r="C582" s="123">
        <v>1.0185748757853101</v>
      </c>
      <c r="D582" s="123">
        <v>0.77003604332378495</v>
      </c>
      <c r="E582" s="123">
        <v>0.82924201491482696</v>
      </c>
      <c r="F582" s="123">
        <v>0.81336615303904292</v>
      </c>
      <c r="G582" s="123">
        <v>0.92376576082527173</v>
      </c>
      <c r="H582" s="123">
        <v>0.66378281724213439</v>
      </c>
      <c r="I582" s="123">
        <v>0.42180879924667325</v>
      </c>
      <c r="J582" s="123">
        <v>0.45195833761937809</v>
      </c>
      <c r="K582" s="123">
        <v>0.48261126531190973</v>
      </c>
      <c r="L582" s="123">
        <v>0.44675578230064394</v>
      </c>
      <c r="M582" s="123">
        <v>0.58385879551748232</v>
      </c>
      <c r="N582" s="123">
        <v>0.44708605052866751</v>
      </c>
      <c r="O582" s="123">
        <v>0.42594858194919916</v>
      </c>
      <c r="P582" s="123">
        <v>0.29597080511154772</v>
      </c>
      <c r="Q582" s="123">
        <v>0.29012562463049002</v>
      </c>
      <c r="R582" s="123">
        <v>0.36368953784702857</v>
      </c>
      <c r="S582" s="123">
        <v>0.37779922039709651</v>
      </c>
      <c r="T582" s="123">
        <v>0.31794160631951618</v>
      </c>
      <c r="U582" s="123">
        <v>0.31740805620473789</v>
      </c>
      <c r="V582" s="123">
        <v>0.28637325150616699</v>
      </c>
      <c r="W582" s="123">
        <v>0.30759883359004675</v>
      </c>
      <c r="X582" s="123">
        <v>0.32159960036258967</v>
      </c>
      <c r="Y582" s="123">
        <v>0.24991304642148512</v>
      </c>
      <c r="DA582" s="130" t="s">
        <v>4843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X583" s="99">
        <v>0</v>
      </c>
      <c r="Y583" s="99">
        <v>0</v>
      </c>
      <c r="DA583" s="63" t="s">
        <v>4844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X584" s="99">
        <v>0</v>
      </c>
      <c r="Y584" s="99">
        <v>0</v>
      </c>
      <c r="DA584" s="63" t="s">
        <v>4845</v>
      </c>
    </row>
    <row r="585" spans="1:105" ht="12" customHeight="1" x14ac:dyDescent="0.25">
      <c r="A585" s="100" t="s">
        <v>200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X585" s="102">
        <v>0</v>
      </c>
      <c r="Y585" s="102">
        <v>0</v>
      </c>
      <c r="DA585" s="131" t="s">
        <v>4846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X586" s="105">
        <v>0</v>
      </c>
      <c r="Y586" s="105">
        <v>0</v>
      </c>
      <c r="DA586" s="132" t="s">
        <v>4847</v>
      </c>
    </row>
    <row r="587" spans="1:105" ht="12" customHeight="1" x14ac:dyDescent="0.25">
      <c r="A587" s="106" t="s">
        <v>124</v>
      </c>
      <c r="B587" s="102"/>
      <c r="C587" s="102">
        <v>3.8025677515811731</v>
      </c>
      <c r="D587" s="102">
        <v>3.9151664194400695</v>
      </c>
      <c r="E587" s="102">
        <v>3.8197674338910161</v>
      </c>
      <c r="F587" s="102">
        <v>3.8233911989796163</v>
      </c>
      <c r="G587" s="102">
        <v>4.2334801708230998</v>
      </c>
      <c r="H587" s="102">
        <v>3.7828468377025799</v>
      </c>
      <c r="I587" s="102">
        <v>3.5461348566848359</v>
      </c>
      <c r="J587" s="102">
        <v>3.3660441813880499</v>
      </c>
      <c r="K587" s="102">
        <v>3.1202519551785382</v>
      </c>
      <c r="L587" s="102">
        <v>3.2398877616306025</v>
      </c>
      <c r="M587" s="102">
        <v>2.973798200614961</v>
      </c>
      <c r="N587" s="102">
        <v>2.8278763750927709</v>
      </c>
      <c r="O587" s="102">
        <v>2.7135635643854084</v>
      </c>
      <c r="P587" s="102">
        <v>2.636772713509044</v>
      </c>
      <c r="Q587" s="102">
        <v>2.6643245568501857</v>
      </c>
      <c r="R587" s="102">
        <v>2.9005451186016447</v>
      </c>
      <c r="S587" s="102">
        <v>2.9877708890103842</v>
      </c>
      <c r="T587" s="102">
        <v>3.244568262841907</v>
      </c>
      <c r="U587" s="102">
        <v>2.7689570418615013</v>
      </c>
      <c r="V587" s="102">
        <v>2.5010371852105697</v>
      </c>
      <c r="W587" s="102">
        <v>2.5702252283378892</v>
      </c>
      <c r="X587" s="102">
        <v>2.4972398804529194</v>
      </c>
      <c r="Y587" s="102">
        <v>2.143393876020887</v>
      </c>
      <c r="DA587" s="131" t="s">
        <v>4848</v>
      </c>
    </row>
    <row r="588" spans="1:105" ht="12" customHeight="1" x14ac:dyDescent="0.25">
      <c r="A588" s="107" t="s">
        <v>123</v>
      </c>
      <c r="B588" s="105"/>
      <c r="C588" s="105">
        <v>0.74657070453801655</v>
      </c>
      <c r="D588" s="105">
        <v>0.79650385693065673</v>
      </c>
      <c r="E588" s="105">
        <v>0.60967470625521858</v>
      </c>
      <c r="F588" s="105">
        <v>0.87008853196464342</v>
      </c>
      <c r="G588" s="105">
        <v>0.82249419870323814</v>
      </c>
      <c r="H588" s="105">
        <v>0.8499005322811235</v>
      </c>
      <c r="I588" s="105">
        <v>0.42594535630443586</v>
      </c>
      <c r="J588" s="105">
        <v>0.57699543354805638</v>
      </c>
      <c r="K588" s="105">
        <v>0.42612544142572267</v>
      </c>
      <c r="L588" s="105">
        <v>0.53197122386732443</v>
      </c>
      <c r="M588" s="105">
        <v>0.38529965361878055</v>
      </c>
      <c r="N588" s="105">
        <v>0.30155708442927692</v>
      </c>
      <c r="O588" s="105">
        <v>0.21789640363191207</v>
      </c>
      <c r="P588" s="105">
        <v>0.3049459423881985</v>
      </c>
      <c r="Q588" s="105">
        <v>0.31297032364619282</v>
      </c>
      <c r="R588" s="105">
        <v>0.47516234645371141</v>
      </c>
      <c r="S588" s="105">
        <v>0.30279232593580879</v>
      </c>
      <c r="T588" s="105">
        <v>0.71897009700563375</v>
      </c>
      <c r="U588" s="105">
        <v>0.35621278308635418</v>
      </c>
      <c r="V588" s="105">
        <v>0.39827838827519307</v>
      </c>
      <c r="W588" s="105">
        <v>0.38743893736739737</v>
      </c>
      <c r="X588" s="105">
        <v>0.27256140854607336</v>
      </c>
      <c r="Y588" s="105">
        <v>0.31436599783982044</v>
      </c>
      <c r="DA588" s="132" t="s">
        <v>4849</v>
      </c>
    </row>
    <row r="589" spans="1:105" ht="12" customHeight="1" x14ac:dyDescent="0.25">
      <c r="A589" s="108" t="s">
        <v>50</v>
      </c>
      <c r="B589" s="99"/>
      <c r="C589" s="99">
        <v>0.74657070453801655</v>
      </c>
      <c r="D589" s="99">
        <v>0.79650385693065673</v>
      </c>
      <c r="E589" s="99">
        <v>0.60967470625521858</v>
      </c>
      <c r="F589" s="99">
        <v>0.87008853196464342</v>
      </c>
      <c r="G589" s="99">
        <v>0.82249419870323814</v>
      </c>
      <c r="H589" s="99">
        <v>0.8499005322811235</v>
      </c>
      <c r="I589" s="99">
        <v>0.42594535630443586</v>
      </c>
      <c r="J589" s="99">
        <v>0.57699543354805638</v>
      </c>
      <c r="K589" s="99">
        <v>0.42612544142572267</v>
      </c>
      <c r="L589" s="99">
        <v>0.53197122386732443</v>
      </c>
      <c r="M589" s="99">
        <v>0.38529965361878055</v>
      </c>
      <c r="N589" s="99">
        <v>0.30155708442927692</v>
      </c>
      <c r="O589" s="99">
        <v>0.21789640363191207</v>
      </c>
      <c r="P589" s="99">
        <v>0.3049459423881985</v>
      </c>
      <c r="Q589" s="99">
        <v>0.31297032364619282</v>
      </c>
      <c r="R589" s="99">
        <v>0.47516234645371141</v>
      </c>
      <c r="S589" s="99">
        <v>0.30279232593580879</v>
      </c>
      <c r="T589" s="99">
        <v>0.71897009700563375</v>
      </c>
      <c r="U589" s="99">
        <v>0.35621278308635418</v>
      </c>
      <c r="V589" s="99">
        <v>0.39827838827519307</v>
      </c>
      <c r="W589" s="99">
        <v>0.38743893736739737</v>
      </c>
      <c r="X589" s="99">
        <v>0.27256140854607336</v>
      </c>
      <c r="Y589" s="99">
        <v>0.31436599783982044</v>
      </c>
      <c r="DA589" s="63" t="s">
        <v>4850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X590" s="99">
        <v>0</v>
      </c>
      <c r="Y590" s="99">
        <v>0</v>
      </c>
      <c r="DA590" s="63" t="s">
        <v>4851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X591" s="102">
        <v>0</v>
      </c>
      <c r="Y591" s="102">
        <v>0</v>
      </c>
      <c r="DA591" s="131" t="s">
        <v>4852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X592" s="105">
        <v>0</v>
      </c>
      <c r="Y592" s="105">
        <v>0</v>
      </c>
      <c r="DA592" s="132" t="s">
        <v>4853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X593" s="99">
        <v>0</v>
      </c>
      <c r="Y593" s="99">
        <v>0</v>
      </c>
      <c r="DA593" s="63" t="s">
        <v>4854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X594" s="99">
        <v>0</v>
      </c>
      <c r="Y594" s="99">
        <v>0</v>
      </c>
      <c r="DA594" s="63" t="s">
        <v>4855</v>
      </c>
    </row>
    <row r="595" spans="1:105" ht="12" customHeight="1" x14ac:dyDescent="0.25">
      <c r="A595" s="121" t="s">
        <v>54</v>
      </c>
      <c r="B595" s="123"/>
      <c r="C595" s="123">
        <v>0.83404593365323232</v>
      </c>
      <c r="D595" s="123">
        <v>0.74958972506948229</v>
      </c>
      <c r="E595" s="123">
        <v>0.81929027611841321</v>
      </c>
      <c r="F595" s="123">
        <v>0.73135053856709953</v>
      </c>
      <c r="G595" s="123">
        <v>0.79491990418586589</v>
      </c>
      <c r="H595" s="123">
        <v>0.55842180983789036</v>
      </c>
      <c r="I595" s="123">
        <v>0.57201322517584341</v>
      </c>
      <c r="J595" s="123">
        <v>0.49234128160141089</v>
      </c>
      <c r="K595" s="123">
        <v>0.54039369032181617</v>
      </c>
      <c r="L595" s="123">
        <v>0.48461948452908876</v>
      </c>
      <c r="M595" s="123">
        <v>0.52536457105926326</v>
      </c>
      <c r="N595" s="123">
        <v>0.42197651220844407</v>
      </c>
      <c r="O595" s="123">
        <v>0.41565500608121647</v>
      </c>
      <c r="P595" s="123">
        <v>0.5009718015830541</v>
      </c>
      <c r="Q595" s="123">
        <v>0.44863544213628093</v>
      </c>
      <c r="R595" s="123">
        <v>0.48203799881670151</v>
      </c>
      <c r="S595" s="123">
        <v>0.48085704086880948</v>
      </c>
      <c r="T595" s="123">
        <v>0.5359718505844473</v>
      </c>
      <c r="U595" s="123">
        <v>0.43184152798591752</v>
      </c>
      <c r="V595" s="123">
        <v>0.39003141122827695</v>
      </c>
      <c r="W595" s="123">
        <v>0.37540240916461176</v>
      </c>
      <c r="X595" s="123">
        <v>0.42671651966316293</v>
      </c>
      <c r="Y595" s="123">
        <v>0.43444601158468171</v>
      </c>
      <c r="DA595" s="130" t="s">
        <v>4856</v>
      </c>
    </row>
    <row r="596" spans="1:105" ht="12" customHeight="1" x14ac:dyDescent="0.25">
      <c r="A596" s="97" t="s">
        <v>203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X596" s="99">
        <v>0</v>
      </c>
      <c r="Y596" s="99">
        <v>0</v>
      </c>
      <c r="DA596" s="63" t="s">
        <v>4857</v>
      </c>
    </row>
    <row r="597" spans="1:105" ht="12" customHeight="1" x14ac:dyDescent="0.25">
      <c r="A597" s="97" t="s">
        <v>50</v>
      </c>
      <c r="B597" s="99"/>
      <c r="C597" s="99">
        <v>2.7425346496254726</v>
      </c>
      <c r="D597" s="99">
        <v>2.28808121054964</v>
      </c>
      <c r="E597" s="99">
        <v>2.3643837280336495</v>
      </c>
      <c r="F597" s="99">
        <v>2.0958970161355679</v>
      </c>
      <c r="G597" s="99">
        <v>2.4830760675275414</v>
      </c>
      <c r="H597" s="99">
        <v>2.2177157571918742</v>
      </c>
      <c r="I597" s="99">
        <v>2.1494661666279691</v>
      </c>
      <c r="J597" s="99">
        <v>1.8754263436615433</v>
      </c>
      <c r="K597" s="99">
        <v>1.860183771539508</v>
      </c>
      <c r="L597" s="99">
        <v>1.8441017955081489</v>
      </c>
      <c r="M597" s="99">
        <v>2.0304130611070694</v>
      </c>
      <c r="N597" s="99">
        <v>1.7751699727075476</v>
      </c>
      <c r="O597" s="99">
        <v>1.6113074973055841</v>
      </c>
      <c r="P597" s="99">
        <v>1.554142190749334</v>
      </c>
      <c r="Q597" s="99">
        <v>1.638440794337596</v>
      </c>
      <c r="R597" s="99">
        <v>1.7159615761084184</v>
      </c>
      <c r="S597" s="99">
        <v>1.9399266132144752</v>
      </c>
      <c r="T597" s="99">
        <v>1.926818508470733</v>
      </c>
      <c r="U597" s="99">
        <v>1.8900151748282514</v>
      </c>
      <c r="V597" s="99">
        <v>1.6644656838518381</v>
      </c>
      <c r="W597" s="99">
        <v>1.6882018628702857</v>
      </c>
      <c r="X597" s="99">
        <v>1.6115306024000904</v>
      </c>
      <c r="Y597" s="99">
        <v>1.510371402567307</v>
      </c>
      <c r="DA597" s="63" t="s">
        <v>4858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X598" s="110">
        <v>0</v>
      </c>
      <c r="Y598" s="110">
        <v>0</v>
      </c>
      <c r="DA598" s="60" t="s">
        <v>4859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146519</v>
      </c>
      <c r="C5" s="120">
        <v>133873</v>
      </c>
      <c r="D5" s="120">
        <v>116877</v>
      </c>
      <c r="E5" s="120">
        <v>101411</v>
      </c>
      <c r="F5" s="120">
        <v>81756</v>
      </c>
      <c r="G5" s="120">
        <v>25273</v>
      </c>
      <c r="H5" s="120">
        <v>27330</v>
      </c>
      <c r="I5" s="120">
        <v>29789</v>
      </c>
      <c r="J5" s="120">
        <v>33782</v>
      </c>
      <c r="K5" s="120">
        <v>39604</v>
      </c>
      <c r="L5" s="120">
        <v>45645</v>
      </c>
      <c r="M5" s="120">
        <v>49383</v>
      </c>
      <c r="N5" s="120">
        <v>51438</v>
      </c>
      <c r="O5" s="120">
        <v>51116</v>
      </c>
      <c r="P5" s="120">
        <v>50640</v>
      </c>
      <c r="Q5" s="120">
        <v>51826</v>
      </c>
      <c r="R5" s="120">
        <v>52236</v>
      </c>
      <c r="S5" s="120">
        <v>51846</v>
      </c>
      <c r="T5" s="120">
        <v>51720</v>
      </c>
      <c r="U5" s="120">
        <v>51795</v>
      </c>
      <c r="V5" s="120">
        <v>53610</v>
      </c>
      <c r="W5" s="120">
        <v>58043</v>
      </c>
      <c r="X5" s="120">
        <v>63449</v>
      </c>
      <c r="Y5" s="120">
        <v>66278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206</v>
      </c>
      <c r="B7" s="52">
        <v>146519</v>
      </c>
      <c r="C7" s="52">
        <v>133873</v>
      </c>
      <c r="D7" s="52">
        <v>116877</v>
      </c>
      <c r="E7" s="52">
        <v>101411</v>
      </c>
      <c r="F7" s="52">
        <v>81756</v>
      </c>
      <c r="G7" s="52">
        <v>25273</v>
      </c>
      <c r="H7" s="52">
        <v>27330</v>
      </c>
      <c r="I7" s="52">
        <v>29789</v>
      </c>
      <c r="J7" s="52">
        <v>33782</v>
      </c>
      <c r="K7" s="52">
        <v>39604</v>
      </c>
      <c r="L7" s="52">
        <v>45645</v>
      </c>
      <c r="M7" s="52">
        <v>49383</v>
      </c>
      <c r="N7" s="52">
        <v>51438</v>
      </c>
      <c r="O7" s="52">
        <v>51116</v>
      </c>
      <c r="P7" s="52">
        <v>50640</v>
      </c>
      <c r="Q7" s="52">
        <v>51826</v>
      </c>
      <c r="R7" s="52">
        <v>52236</v>
      </c>
      <c r="S7" s="52">
        <v>51846</v>
      </c>
      <c r="T7" s="52">
        <v>51720</v>
      </c>
      <c r="U7" s="52">
        <v>51795</v>
      </c>
      <c r="V7" s="52">
        <v>53610</v>
      </c>
      <c r="W7" s="52">
        <v>58043</v>
      </c>
      <c r="X7" s="52">
        <v>63449</v>
      </c>
      <c r="Y7" s="52">
        <v>66278</v>
      </c>
      <c r="DA7" s="63" t="s">
        <v>1104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9339</v>
      </c>
      <c r="C9" s="52">
        <v>9540</v>
      </c>
      <c r="D9" s="52">
        <v>9622</v>
      </c>
      <c r="E9" s="52">
        <v>8682</v>
      </c>
      <c r="F9" s="52">
        <v>7511</v>
      </c>
      <c r="G9" s="52">
        <v>1640</v>
      </c>
      <c r="H9" s="52">
        <v>1849</v>
      </c>
      <c r="I9" s="52">
        <v>2125</v>
      </c>
      <c r="J9" s="52">
        <v>2365</v>
      </c>
      <c r="K9" s="52">
        <v>2700</v>
      </c>
      <c r="L9" s="52">
        <v>3221</v>
      </c>
      <c r="M9" s="52">
        <v>3620</v>
      </c>
      <c r="N9" s="52">
        <v>3809</v>
      </c>
      <c r="O9" s="52">
        <v>3744</v>
      </c>
      <c r="P9" s="52">
        <v>3501</v>
      </c>
      <c r="Q9" s="52">
        <v>3194</v>
      </c>
      <c r="R9" s="52">
        <v>3092</v>
      </c>
      <c r="S9" s="52">
        <v>2935</v>
      </c>
      <c r="T9" s="52">
        <v>2713</v>
      </c>
      <c r="U9" s="52">
        <v>2504</v>
      </c>
      <c r="V9" s="52">
        <v>2455</v>
      </c>
      <c r="W9" s="52">
        <v>2470</v>
      </c>
      <c r="X9" s="52">
        <v>2697</v>
      </c>
      <c r="Y9" s="52">
        <v>3388</v>
      </c>
      <c r="DA9" s="63" t="s">
        <v>1105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130</v>
      </c>
      <c r="B11" s="52">
        <v>7241</v>
      </c>
      <c r="C11" s="52">
        <v>9828</v>
      </c>
      <c r="D11" s="52">
        <v>14405</v>
      </c>
      <c r="E11" s="52">
        <v>17262</v>
      </c>
      <c r="F11" s="52">
        <v>19197</v>
      </c>
      <c r="G11" s="52">
        <v>20942</v>
      </c>
      <c r="H11" s="52">
        <v>22557</v>
      </c>
      <c r="I11" s="52">
        <v>24494</v>
      </c>
      <c r="J11" s="52">
        <v>27354</v>
      </c>
      <c r="K11" s="52">
        <v>31106</v>
      </c>
      <c r="L11" s="52">
        <v>34447</v>
      </c>
      <c r="M11" s="52">
        <v>35941</v>
      </c>
      <c r="N11" s="52">
        <v>36460</v>
      </c>
      <c r="O11" s="52">
        <v>35755</v>
      </c>
      <c r="P11" s="52">
        <v>34256</v>
      </c>
      <c r="Q11" s="52">
        <v>34378</v>
      </c>
      <c r="R11" s="52">
        <v>33682</v>
      </c>
      <c r="S11" s="52">
        <v>33564</v>
      </c>
      <c r="T11" s="52">
        <v>33088</v>
      </c>
      <c r="U11" s="52">
        <v>32579</v>
      </c>
      <c r="V11" s="52">
        <v>32058</v>
      </c>
      <c r="W11" s="52">
        <v>33691</v>
      </c>
      <c r="X11" s="52">
        <v>36753</v>
      </c>
      <c r="Y11" s="52">
        <v>38874</v>
      </c>
      <c r="DA11" s="63" t="s">
        <v>1106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2</v>
      </c>
      <c r="F12" s="52">
        <v>7</v>
      </c>
      <c r="G12" s="52">
        <v>8</v>
      </c>
      <c r="H12" s="52">
        <v>10</v>
      </c>
      <c r="I12" s="52">
        <v>10</v>
      </c>
      <c r="J12" s="52">
        <v>16</v>
      </c>
      <c r="K12" s="52">
        <v>38</v>
      </c>
      <c r="L12" s="52">
        <v>54</v>
      </c>
      <c r="M12" s="52">
        <v>71</v>
      </c>
      <c r="N12" s="52">
        <v>101</v>
      </c>
      <c r="O12" s="52">
        <v>124</v>
      </c>
      <c r="P12" s="52">
        <v>195</v>
      </c>
      <c r="Q12" s="52">
        <v>240</v>
      </c>
      <c r="R12" s="52">
        <v>305</v>
      </c>
      <c r="S12" s="52">
        <v>303</v>
      </c>
      <c r="T12" s="52">
        <v>331</v>
      </c>
      <c r="U12" s="52">
        <v>342</v>
      </c>
      <c r="V12" s="52">
        <v>345</v>
      </c>
      <c r="W12" s="52">
        <v>447</v>
      </c>
      <c r="X12" s="52">
        <v>623</v>
      </c>
      <c r="Y12" s="52">
        <v>926</v>
      </c>
      <c r="DA12" s="63" t="s">
        <v>1107</v>
      </c>
    </row>
    <row r="13" spans="1:105" ht="12" customHeight="1" x14ac:dyDescent="0.25">
      <c r="A13" s="97" t="s">
        <v>122</v>
      </c>
      <c r="B13" s="52">
        <v>134376</v>
      </c>
      <c r="C13" s="52">
        <v>119707</v>
      </c>
      <c r="D13" s="52">
        <v>98895</v>
      </c>
      <c r="E13" s="52">
        <v>80574</v>
      </c>
      <c r="F13" s="52">
        <v>59457</v>
      </c>
      <c r="G13" s="52">
        <v>3006</v>
      </c>
      <c r="H13" s="52">
        <v>3219</v>
      </c>
      <c r="I13" s="52">
        <v>3351</v>
      </c>
      <c r="J13" s="52">
        <v>3803</v>
      </c>
      <c r="K13" s="52">
        <v>4129</v>
      </c>
      <c r="L13" s="52">
        <v>5631</v>
      </c>
      <c r="M13" s="52">
        <v>5964</v>
      </c>
      <c r="N13" s="52">
        <v>6481</v>
      </c>
      <c r="O13" s="52">
        <v>6235</v>
      </c>
      <c r="P13" s="52">
        <v>5700</v>
      </c>
      <c r="Q13" s="52">
        <v>5154</v>
      </c>
      <c r="R13" s="52">
        <v>4719</v>
      </c>
      <c r="S13" s="52">
        <v>4469</v>
      </c>
      <c r="T13" s="52">
        <v>4102</v>
      </c>
      <c r="U13" s="52">
        <v>3957</v>
      </c>
      <c r="V13" s="52">
        <v>5227</v>
      </c>
      <c r="W13" s="52">
        <v>4427</v>
      </c>
      <c r="X13" s="52">
        <v>5695</v>
      </c>
      <c r="Y13" s="52">
        <v>6639</v>
      </c>
      <c r="DA13" s="63" t="s">
        <v>1108</v>
      </c>
    </row>
    <row r="14" spans="1:105" ht="12" customHeight="1" x14ac:dyDescent="0.25">
      <c r="A14" s="97" t="s">
        <v>121</v>
      </c>
      <c r="B14" s="52">
        <v>4902</v>
      </c>
      <c r="C14" s="52">
        <v>4338</v>
      </c>
      <c r="D14" s="52">
        <v>3577</v>
      </c>
      <c r="E14" s="52">
        <v>3573</v>
      </c>
      <c r="F14" s="52">
        <v>3095</v>
      </c>
      <c r="G14" s="52">
        <v>1317</v>
      </c>
      <c r="H14" s="52">
        <v>1544</v>
      </c>
      <c r="I14" s="52">
        <v>1934</v>
      </c>
      <c r="J14" s="52">
        <v>2609</v>
      </c>
      <c r="K14" s="52">
        <v>4331</v>
      </c>
      <c r="L14" s="52">
        <v>5513</v>
      </c>
      <c r="M14" s="52">
        <v>7407</v>
      </c>
      <c r="N14" s="52">
        <v>8396</v>
      </c>
      <c r="O14" s="52">
        <v>9002</v>
      </c>
      <c r="P14" s="52">
        <v>10489</v>
      </c>
      <c r="Q14" s="52">
        <v>12054</v>
      </c>
      <c r="R14" s="52">
        <v>13530</v>
      </c>
      <c r="S14" s="52">
        <v>13510</v>
      </c>
      <c r="T14" s="52">
        <v>14199</v>
      </c>
      <c r="U14" s="52">
        <v>14917</v>
      </c>
      <c r="V14" s="52">
        <v>15980</v>
      </c>
      <c r="W14" s="52">
        <v>19478</v>
      </c>
      <c r="X14" s="52">
        <v>20378</v>
      </c>
      <c r="Y14" s="52">
        <v>19839</v>
      </c>
      <c r="DA14" s="63" t="s">
        <v>1109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68979</v>
      </c>
      <c r="C16" s="52">
        <v>64079</v>
      </c>
      <c r="D16" s="52">
        <v>58020</v>
      </c>
      <c r="E16" s="52">
        <v>50305</v>
      </c>
      <c r="F16" s="52">
        <v>40792</v>
      </c>
      <c r="G16" s="52">
        <v>15197</v>
      </c>
      <c r="H16" s="52">
        <v>16251</v>
      </c>
      <c r="I16" s="52">
        <v>17964</v>
      </c>
      <c r="J16" s="52">
        <v>20190</v>
      </c>
      <c r="K16" s="52">
        <v>22955</v>
      </c>
      <c r="L16" s="52">
        <v>24684</v>
      </c>
      <c r="M16" s="52">
        <v>24383</v>
      </c>
      <c r="N16" s="52">
        <v>23187</v>
      </c>
      <c r="O16" s="52">
        <v>21283</v>
      </c>
      <c r="P16" s="52">
        <v>18420</v>
      </c>
      <c r="Q16" s="52">
        <v>17133</v>
      </c>
      <c r="R16" s="52">
        <v>16060</v>
      </c>
      <c r="S16" s="52">
        <v>15870</v>
      </c>
      <c r="T16" s="52">
        <v>15595</v>
      </c>
      <c r="U16" s="52">
        <v>15310</v>
      </c>
      <c r="V16" s="52">
        <v>15432</v>
      </c>
      <c r="W16" s="52">
        <v>17226</v>
      </c>
      <c r="X16" s="52">
        <v>19869</v>
      </c>
      <c r="Y16" s="52">
        <v>21744</v>
      </c>
      <c r="DA16" s="63" t="s">
        <v>1110</v>
      </c>
    </row>
    <row r="17" spans="1:105" ht="12" customHeight="1" x14ac:dyDescent="0.25">
      <c r="A17" s="109" t="s">
        <v>120</v>
      </c>
      <c r="B17" s="36">
        <v>77540</v>
      </c>
      <c r="C17" s="36">
        <v>69794</v>
      </c>
      <c r="D17" s="36">
        <v>58857</v>
      </c>
      <c r="E17" s="36">
        <v>51106</v>
      </c>
      <c r="F17" s="36">
        <v>40964</v>
      </c>
      <c r="G17" s="36">
        <v>10076</v>
      </c>
      <c r="H17" s="36">
        <v>11079</v>
      </c>
      <c r="I17" s="36">
        <v>11825</v>
      </c>
      <c r="J17" s="36">
        <v>13592</v>
      </c>
      <c r="K17" s="36">
        <v>16649</v>
      </c>
      <c r="L17" s="36">
        <v>20961</v>
      </c>
      <c r="M17" s="36">
        <v>25000</v>
      </c>
      <c r="N17" s="36">
        <v>28251</v>
      </c>
      <c r="O17" s="36">
        <v>29833</v>
      </c>
      <c r="P17" s="36">
        <v>32220</v>
      </c>
      <c r="Q17" s="36">
        <v>34693</v>
      </c>
      <c r="R17" s="36">
        <v>36176</v>
      </c>
      <c r="S17" s="36">
        <v>35976</v>
      </c>
      <c r="T17" s="36">
        <v>36125</v>
      </c>
      <c r="U17" s="36">
        <v>36485</v>
      </c>
      <c r="V17" s="36">
        <v>38178</v>
      </c>
      <c r="W17" s="36">
        <v>40817</v>
      </c>
      <c r="X17" s="36">
        <v>43580</v>
      </c>
      <c r="Y17" s="36">
        <v>44534</v>
      </c>
      <c r="DA17" s="60" t="s">
        <v>1111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1187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206</v>
      </c>
      <c r="B21" s="52"/>
      <c r="C21" s="52">
        <v>16023</v>
      </c>
      <c r="D21" s="52">
        <v>22144</v>
      </c>
      <c r="E21" s="52">
        <v>20109</v>
      </c>
      <c r="F21" s="52">
        <v>23314</v>
      </c>
      <c r="G21" s="52">
        <v>59498</v>
      </c>
      <c r="H21" s="52">
        <v>832</v>
      </c>
      <c r="I21" s="52">
        <v>927</v>
      </c>
      <c r="J21" s="52">
        <v>1049</v>
      </c>
      <c r="K21" s="52">
        <v>1211</v>
      </c>
      <c r="L21" s="52">
        <v>1569</v>
      </c>
      <c r="M21" s="52">
        <v>1603</v>
      </c>
      <c r="N21" s="52">
        <v>3026</v>
      </c>
      <c r="O21" s="52">
        <v>4350</v>
      </c>
      <c r="P21" s="52">
        <v>5623</v>
      </c>
      <c r="Q21" s="52">
        <v>3919</v>
      </c>
      <c r="R21" s="52">
        <v>3232</v>
      </c>
      <c r="S21" s="52">
        <v>3015</v>
      </c>
      <c r="T21" s="52">
        <v>3530</v>
      </c>
      <c r="U21" s="52">
        <v>3763</v>
      </c>
      <c r="V21" s="52">
        <v>3826</v>
      </c>
      <c r="W21" s="52">
        <v>3682</v>
      </c>
      <c r="X21" s="52">
        <v>3996</v>
      </c>
      <c r="Y21" s="52">
        <v>4639</v>
      </c>
      <c r="DA21" s="63" t="s">
        <v>1188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1459</v>
      </c>
      <c r="D23" s="52">
        <v>1463</v>
      </c>
      <c r="E23" s="52">
        <v>1482</v>
      </c>
      <c r="F23" s="52">
        <v>1545</v>
      </c>
      <c r="G23" s="52">
        <v>6229</v>
      </c>
      <c r="H23" s="52">
        <v>146</v>
      </c>
      <c r="I23" s="52">
        <v>173</v>
      </c>
      <c r="J23" s="52">
        <v>228</v>
      </c>
      <c r="K23" s="52">
        <v>327</v>
      </c>
      <c r="L23" s="52">
        <v>381</v>
      </c>
      <c r="M23" s="52">
        <v>341</v>
      </c>
      <c r="N23" s="52">
        <v>330</v>
      </c>
      <c r="O23" s="52">
        <v>498</v>
      </c>
      <c r="P23" s="52">
        <v>566</v>
      </c>
      <c r="Q23" s="52">
        <v>695</v>
      </c>
      <c r="R23" s="52">
        <v>544</v>
      </c>
      <c r="S23" s="52">
        <v>561</v>
      </c>
      <c r="T23" s="52">
        <v>617</v>
      </c>
      <c r="U23" s="52">
        <v>532</v>
      </c>
      <c r="V23" s="52">
        <v>468</v>
      </c>
      <c r="W23" s="52">
        <v>405</v>
      </c>
      <c r="X23" s="52">
        <v>415</v>
      </c>
      <c r="Y23" s="52">
        <v>418</v>
      </c>
      <c r="DA23" s="63" t="s">
        <v>1189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130</v>
      </c>
      <c r="B25" s="52"/>
      <c r="C25" s="52">
        <v>565</v>
      </c>
      <c r="D25" s="52">
        <v>566</v>
      </c>
      <c r="E25" s="52">
        <v>575</v>
      </c>
      <c r="F25" s="52">
        <v>592</v>
      </c>
      <c r="G25" s="52">
        <v>623</v>
      </c>
      <c r="H25" s="52">
        <v>682</v>
      </c>
      <c r="I25" s="52">
        <v>779</v>
      </c>
      <c r="J25" s="52">
        <v>987</v>
      </c>
      <c r="K25" s="52">
        <v>1182</v>
      </c>
      <c r="L25" s="52">
        <v>1672</v>
      </c>
      <c r="M25" s="52">
        <v>1585</v>
      </c>
      <c r="N25" s="52">
        <v>3875</v>
      </c>
      <c r="O25" s="52">
        <v>6383</v>
      </c>
      <c r="P25" s="52">
        <v>7994</v>
      </c>
      <c r="Q25" s="52">
        <v>4913</v>
      </c>
      <c r="R25" s="52">
        <v>3874</v>
      </c>
      <c r="S25" s="52">
        <v>2798</v>
      </c>
      <c r="T25" s="52">
        <v>3622</v>
      </c>
      <c r="U25" s="52">
        <v>3705</v>
      </c>
      <c r="V25" s="52">
        <v>4314</v>
      </c>
      <c r="W25" s="52">
        <v>2760</v>
      </c>
      <c r="X25" s="52">
        <v>3198</v>
      </c>
      <c r="Y25" s="52">
        <v>3771</v>
      </c>
      <c r="DA25" s="63" t="s">
        <v>1190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2</v>
      </c>
      <c r="P26" s="52">
        <v>0</v>
      </c>
      <c r="Q26" s="52">
        <v>0</v>
      </c>
      <c r="R26" s="52">
        <v>4</v>
      </c>
      <c r="S26" s="52">
        <v>4</v>
      </c>
      <c r="T26" s="52">
        <v>4</v>
      </c>
      <c r="U26" s="52">
        <v>15</v>
      </c>
      <c r="V26" s="52">
        <v>13</v>
      </c>
      <c r="W26" s="52">
        <v>12</v>
      </c>
      <c r="X26" s="52">
        <v>17</v>
      </c>
      <c r="Y26" s="52">
        <v>28</v>
      </c>
      <c r="DA26" s="63" t="s">
        <v>1191</v>
      </c>
    </row>
    <row r="27" spans="1:105" ht="12" customHeight="1" x14ac:dyDescent="0.25">
      <c r="A27" s="97" t="s">
        <v>122</v>
      </c>
      <c r="B27" s="52"/>
      <c r="C27" s="52">
        <v>21003</v>
      </c>
      <c r="D27" s="52">
        <v>21057</v>
      </c>
      <c r="E27" s="52">
        <v>21090</v>
      </c>
      <c r="F27" s="52">
        <v>22075</v>
      </c>
      <c r="G27" s="52">
        <v>56985</v>
      </c>
      <c r="H27" s="52">
        <v>351</v>
      </c>
      <c r="I27" s="52">
        <v>263</v>
      </c>
      <c r="J27" s="52">
        <v>354</v>
      </c>
      <c r="K27" s="52">
        <v>422</v>
      </c>
      <c r="L27" s="52">
        <v>533</v>
      </c>
      <c r="M27" s="52">
        <v>697</v>
      </c>
      <c r="N27" s="52">
        <v>722</v>
      </c>
      <c r="O27" s="52">
        <v>644</v>
      </c>
      <c r="P27" s="52">
        <v>796</v>
      </c>
      <c r="Q27" s="52">
        <v>888</v>
      </c>
      <c r="R27" s="52">
        <v>986</v>
      </c>
      <c r="S27" s="52">
        <v>1111</v>
      </c>
      <c r="T27" s="52">
        <v>1220</v>
      </c>
      <c r="U27" s="52">
        <v>798</v>
      </c>
      <c r="V27" s="52">
        <v>683</v>
      </c>
      <c r="W27" s="52">
        <v>809</v>
      </c>
      <c r="X27" s="52">
        <v>690</v>
      </c>
      <c r="Y27" s="52">
        <v>699</v>
      </c>
      <c r="DA27" s="63" t="s">
        <v>1192</v>
      </c>
    </row>
    <row r="28" spans="1:105" ht="12" customHeight="1" x14ac:dyDescent="0.25">
      <c r="A28" s="97" t="s">
        <v>121</v>
      </c>
      <c r="B28" s="52"/>
      <c r="C28" s="52">
        <v>766</v>
      </c>
      <c r="D28" s="52">
        <v>766</v>
      </c>
      <c r="E28" s="52">
        <v>769</v>
      </c>
      <c r="F28" s="52">
        <v>804</v>
      </c>
      <c r="G28" s="52">
        <v>2074</v>
      </c>
      <c r="H28" s="52">
        <v>39</v>
      </c>
      <c r="I28" s="52">
        <v>69</v>
      </c>
      <c r="J28" s="52">
        <v>125</v>
      </c>
      <c r="K28" s="52">
        <v>200</v>
      </c>
      <c r="L28" s="52">
        <v>314</v>
      </c>
      <c r="M28" s="52">
        <v>481</v>
      </c>
      <c r="N28" s="52">
        <v>437</v>
      </c>
      <c r="O28" s="52">
        <v>591</v>
      </c>
      <c r="P28" s="52">
        <v>838</v>
      </c>
      <c r="Q28" s="52">
        <v>1262</v>
      </c>
      <c r="R28" s="52">
        <v>1456</v>
      </c>
      <c r="S28" s="52">
        <v>1808</v>
      </c>
      <c r="T28" s="52">
        <v>1812</v>
      </c>
      <c r="U28" s="52">
        <v>2004</v>
      </c>
      <c r="V28" s="52">
        <v>1895</v>
      </c>
      <c r="W28" s="52">
        <v>2164</v>
      </c>
      <c r="X28" s="52">
        <v>2669</v>
      </c>
      <c r="Y28" s="52">
        <v>3087</v>
      </c>
      <c r="DA28" s="63" t="s">
        <v>1193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10777</v>
      </c>
      <c r="D30" s="52">
        <v>10789</v>
      </c>
      <c r="E30" s="52">
        <v>10865</v>
      </c>
      <c r="F30" s="52">
        <v>11462</v>
      </c>
      <c r="G30" s="52">
        <v>27983</v>
      </c>
      <c r="H30" s="52">
        <v>1818</v>
      </c>
      <c r="I30" s="52">
        <v>1799</v>
      </c>
      <c r="J30" s="52">
        <v>2319</v>
      </c>
      <c r="K30" s="52">
        <v>3208</v>
      </c>
      <c r="L30" s="52">
        <v>3220</v>
      </c>
      <c r="M30" s="52">
        <v>2577</v>
      </c>
      <c r="N30" s="52">
        <v>3440</v>
      </c>
      <c r="O30" s="52">
        <v>4368</v>
      </c>
      <c r="P30" s="52">
        <v>5129</v>
      </c>
      <c r="Q30" s="52">
        <v>3548</v>
      </c>
      <c r="R30" s="52">
        <v>3212</v>
      </c>
      <c r="S30" s="52">
        <v>3257</v>
      </c>
      <c r="T30" s="52">
        <v>3270</v>
      </c>
      <c r="U30" s="52">
        <v>2567</v>
      </c>
      <c r="V30" s="52">
        <v>2752</v>
      </c>
      <c r="W30" s="52">
        <v>2515</v>
      </c>
      <c r="X30" s="52">
        <v>2462</v>
      </c>
      <c r="Y30" s="52">
        <v>2640</v>
      </c>
      <c r="DA30" s="63" t="s">
        <v>1194</v>
      </c>
    </row>
    <row r="31" spans="1:105" ht="12" customHeight="1" x14ac:dyDescent="0.25">
      <c r="A31" s="109" t="s">
        <v>120</v>
      </c>
      <c r="B31" s="36"/>
      <c r="C31" s="36">
        <v>12115</v>
      </c>
      <c r="D31" s="36">
        <v>12122</v>
      </c>
      <c r="E31" s="36">
        <v>12181</v>
      </c>
      <c r="F31" s="36">
        <v>12777</v>
      </c>
      <c r="G31" s="36">
        <v>32754</v>
      </c>
      <c r="H31" s="36">
        <v>777</v>
      </c>
      <c r="I31" s="36">
        <v>878</v>
      </c>
      <c r="J31" s="36">
        <v>1166</v>
      </c>
      <c r="K31" s="36">
        <v>1662</v>
      </c>
      <c r="L31" s="36">
        <v>2141</v>
      </c>
      <c r="M31" s="36">
        <v>2527</v>
      </c>
      <c r="N31" s="36">
        <v>2385</v>
      </c>
      <c r="O31" s="36">
        <v>2520</v>
      </c>
      <c r="P31" s="36">
        <v>2875</v>
      </c>
      <c r="Q31" s="36">
        <v>3711</v>
      </c>
      <c r="R31" s="36">
        <v>4589</v>
      </c>
      <c r="S31" s="36">
        <v>5511</v>
      </c>
      <c r="T31" s="36">
        <v>5986</v>
      </c>
      <c r="U31" s="36">
        <v>5874</v>
      </c>
      <c r="V31" s="36">
        <v>5405</v>
      </c>
      <c r="W31" s="36">
        <v>5437</v>
      </c>
      <c r="X31" s="36">
        <v>6265</v>
      </c>
      <c r="Y31" s="36">
        <v>6311</v>
      </c>
      <c r="DA31" s="60" t="s">
        <v>1195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1274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206</v>
      </c>
      <c r="B35" s="52"/>
      <c r="C35" s="52">
        <v>3377</v>
      </c>
      <c r="D35" s="52">
        <v>5148</v>
      </c>
      <c r="E35" s="52">
        <v>4643</v>
      </c>
      <c r="F35" s="52">
        <v>3659</v>
      </c>
      <c r="G35" s="52">
        <v>3015</v>
      </c>
      <c r="H35" s="52">
        <v>2889</v>
      </c>
      <c r="I35" s="52">
        <v>3386</v>
      </c>
      <c r="J35" s="52">
        <v>5042</v>
      </c>
      <c r="K35" s="52">
        <v>7033</v>
      </c>
      <c r="L35" s="52">
        <v>7610</v>
      </c>
      <c r="M35" s="52">
        <v>5341</v>
      </c>
      <c r="N35" s="52">
        <v>5081</v>
      </c>
      <c r="O35" s="52">
        <v>4028</v>
      </c>
      <c r="P35" s="52">
        <v>5147</v>
      </c>
      <c r="Q35" s="52">
        <v>5105</v>
      </c>
      <c r="R35" s="52">
        <v>3642</v>
      </c>
      <c r="S35" s="52">
        <v>2625</v>
      </c>
      <c r="T35" s="52">
        <v>3404</v>
      </c>
      <c r="U35" s="52">
        <v>3838</v>
      </c>
      <c r="V35" s="52">
        <v>5641</v>
      </c>
      <c r="W35" s="52">
        <v>8115</v>
      </c>
      <c r="X35" s="52">
        <v>9402</v>
      </c>
      <c r="Y35" s="52">
        <v>7468</v>
      </c>
      <c r="DA35" s="63" t="s">
        <v>1275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1660</v>
      </c>
      <c r="D37" s="52">
        <v>1545</v>
      </c>
      <c r="E37" s="52">
        <v>542</v>
      </c>
      <c r="F37" s="52">
        <v>374</v>
      </c>
      <c r="G37" s="52">
        <v>358</v>
      </c>
      <c r="H37" s="52">
        <v>355</v>
      </c>
      <c r="I37" s="52">
        <v>449</v>
      </c>
      <c r="J37" s="52">
        <v>468</v>
      </c>
      <c r="K37" s="52">
        <v>662</v>
      </c>
      <c r="L37" s="52">
        <v>902</v>
      </c>
      <c r="M37" s="52">
        <v>740</v>
      </c>
      <c r="N37" s="52">
        <v>519</v>
      </c>
      <c r="O37" s="52">
        <v>433</v>
      </c>
      <c r="P37" s="52">
        <v>323</v>
      </c>
      <c r="Q37" s="52">
        <v>388</v>
      </c>
      <c r="R37" s="52">
        <v>442</v>
      </c>
      <c r="S37" s="52">
        <v>404</v>
      </c>
      <c r="T37" s="52">
        <v>395</v>
      </c>
      <c r="U37" s="52">
        <v>323</v>
      </c>
      <c r="V37" s="52">
        <v>419</v>
      </c>
      <c r="W37" s="52">
        <v>420</v>
      </c>
      <c r="X37" s="52">
        <v>642</v>
      </c>
      <c r="Y37" s="52">
        <v>1109</v>
      </c>
      <c r="DA37" s="63" t="s">
        <v>1276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130</v>
      </c>
      <c r="B39" s="52"/>
      <c r="C39" s="52">
        <v>3152</v>
      </c>
      <c r="D39" s="52">
        <v>5143</v>
      </c>
      <c r="E39" s="52">
        <v>3432</v>
      </c>
      <c r="F39" s="52">
        <v>2527</v>
      </c>
      <c r="G39" s="52">
        <v>2368</v>
      </c>
      <c r="H39" s="52">
        <v>2297</v>
      </c>
      <c r="I39" s="52">
        <v>2716</v>
      </c>
      <c r="J39" s="52">
        <v>3847</v>
      </c>
      <c r="K39" s="52">
        <v>4934</v>
      </c>
      <c r="L39" s="52">
        <v>5013</v>
      </c>
      <c r="M39" s="52">
        <v>3079</v>
      </c>
      <c r="N39" s="52">
        <v>4394</v>
      </c>
      <c r="O39" s="52">
        <v>5678</v>
      </c>
      <c r="P39" s="52">
        <v>6495</v>
      </c>
      <c r="Q39" s="52">
        <v>5035</v>
      </c>
      <c r="R39" s="52">
        <v>3178</v>
      </c>
      <c r="S39" s="52">
        <v>2680</v>
      </c>
      <c r="T39" s="52">
        <v>3146</v>
      </c>
      <c r="U39" s="52">
        <v>3196</v>
      </c>
      <c r="V39" s="52">
        <v>3793</v>
      </c>
      <c r="W39" s="52">
        <v>4393</v>
      </c>
      <c r="X39" s="52">
        <v>6260</v>
      </c>
      <c r="Y39" s="52">
        <v>5892</v>
      </c>
      <c r="DA39" s="63" t="s">
        <v>1277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2</v>
      </c>
      <c r="F40" s="52">
        <v>5</v>
      </c>
      <c r="G40" s="52">
        <v>1</v>
      </c>
      <c r="H40" s="52">
        <v>2</v>
      </c>
      <c r="I40" s="52">
        <v>0</v>
      </c>
      <c r="J40" s="52">
        <v>6</v>
      </c>
      <c r="K40" s="52">
        <v>22</v>
      </c>
      <c r="L40" s="52">
        <v>16</v>
      </c>
      <c r="M40" s="52">
        <v>17</v>
      </c>
      <c r="N40" s="52">
        <v>30</v>
      </c>
      <c r="O40" s="52">
        <v>25</v>
      </c>
      <c r="P40" s="52">
        <v>71</v>
      </c>
      <c r="Q40" s="52">
        <v>45</v>
      </c>
      <c r="R40" s="52">
        <v>69</v>
      </c>
      <c r="S40" s="52">
        <v>2</v>
      </c>
      <c r="T40" s="52">
        <v>32</v>
      </c>
      <c r="U40" s="52">
        <v>26</v>
      </c>
      <c r="V40" s="52">
        <v>16</v>
      </c>
      <c r="W40" s="52">
        <v>114</v>
      </c>
      <c r="X40" s="52">
        <v>193</v>
      </c>
      <c r="Y40" s="52">
        <v>331</v>
      </c>
      <c r="DA40" s="63" t="s">
        <v>1278</v>
      </c>
    </row>
    <row r="41" spans="1:105" ht="12" customHeight="1" x14ac:dyDescent="0.25">
      <c r="A41" s="97" t="s">
        <v>122</v>
      </c>
      <c r="B41" s="52"/>
      <c r="C41" s="52">
        <v>6334</v>
      </c>
      <c r="D41" s="52">
        <v>245</v>
      </c>
      <c r="E41" s="52">
        <v>2769</v>
      </c>
      <c r="F41" s="52">
        <v>958</v>
      </c>
      <c r="G41" s="52">
        <v>534</v>
      </c>
      <c r="H41" s="52">
        <v>564</v>
      </c>
      <c r="I41" s="52">
        <v>395</v>
      </c>
      <c r="J41" s="52">
        <v>806</v>
      </c>
      <c r="K41" s="52">
        <v>748</v>
      </c>
      <c r="L41" s="52">
        <v>2035</v>
      </c>
      <c r="M41" s="52">
        <v>1030</v>
      </c>
      <c r="N41" s="52">
        <v>1239</v>
      </c>
      <c r="O41" s="52">
        <v>398</v>
      </c>
      <c r="P41" s="52">
        <v>261</v>
      </c>
      <c r="Q41" s="52">
        <v>342</v>
      </c>
      <c r="R41" s="52">
        <v>551</v>
      </c>
      <c r="S41" s="52">
        <v>861</v>
      </c>
      <c r="T41" s="52">
        <v>853</v>
      </c>
      <c r="U41" s="52">
        <v>653</v>
      </c>
      <c r="V41" s="52">
        <v>1953</v>
      </c>
      <c r="W41" s="52">
        <v>9</v>
      </c>
      <c r="X41" s="52">
        <v>1958</v>
      </c>
      <c r="Y41" s="52">
        <v>1643</v>
      </c>
      <c r="DA41" s="63" t="s">
        <v>1279</v>
      </c>
    </row>
    <row r="42" spans="1:105" ht="12" customHeight="1" x14ac:dyDescent="0.25">
      <c r="A42" s="97" t="s">
        <v>121</v>
      </c>
      <c r="B42" s="52"/>
      <c r="C42" s="52">
        <v>202</v>
      </c>
      <c r="D42" s="52">
        <v>5</v>
      </c>
      <c r="E42" s="52">
        <v>765</v>
      </c>
      <c r="F42" s="52">
        <v>326</v>
      </c>
      <c r="G42" s="52">
        <v>296</v>
      </c>
      <c r="H42" s="52">
        <v>266</v>
      </c>
      <c r="I42" s="52">
        <v>459</v>
      </c>
      <c r="J42" s="52">
        <v>800</v>
      </c>
      <c r="K42" s="52">
        <v>1922</v>
      </c>
      <c r="L42" s="52">
        <v>1496</v>
      </c>
      <c r="M42" s="52">
        <v>2375</v>
      </c>
      <c r="N42" s="52">
        <v>1426</v>
      </c>
      <c r="O42" s="52">
        <v>1197</v>
      </c>
      <c r="P42" s="52">
        <v>2325</v>
      </c>
      <c r="Q42" s="52">
        <v>2827</v>
      </c>
      <c r="R42" s="52">
        <v>2932</v>
      </c>
      <c r="S42" s="52">
        <v>1788</v>
      </c>
      <c r="T42" s="52">
        <v>2501</v>
      </c>
      <c r="U42" s="52">
        <v>2722</v>
      </c>
      <c r="V42" s="52">
        <v>2958</v>
      </c>
      <c r="W42" s="52">
        <v>5662</v>
      </c>
      <c r="X42" s="52">
        <v>3569</v>
      </c>
      <c r="Y42" s="52">
        <v>2548</v>
      </c>
      <c r="DA42" s="63" t="s">
        <v>1280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5877</v>
      </c>
      <c r="D44" s="52">
        <v>4730</v>
      </c>
      <c r="E44" s="52">
        <v>3150</v>
      </c>
      <c r="F44" s="52">
        <v>1949</v>
      </c>
      <c r="G44" s="52">
        <v>2388</v>
      </c>
      <c r="H44" s="52">
        <v>2872</v>
      </c>
      <c r="I44" s="52">
        <v>3512</v>
      </c>
      <c r="J44" s="52">
        <v>4545</v>
      </c>
      <c r="K44" s="52">
        <v>5973</v>
      </c>
      <c r="L44" s="52">
        <v>4949</v>
      </c>
      <c r="M44" s="52">
        <v>2276</v>
      </c>
      <c r="N44" s="52">
        <v>2244</v>
      </c>
      <c r="O44" s="52">
        <v>2464</v>
      </c>
      <c r="P44" s="52">
        <v>2266</v>
      </c>
      <c r="Q44" s="52">
        <v>2261</v>
      </c>
      <c r="R44" s="52">
        <v>2139</v>
      </c>
      <c r="S44" s="52">
        <v>3067</v>
      </c>
      <c r="T44" s="52">
        <v>2995</v>
      </c>
      <c r="U44" s="52">
        <v>2282</v>
      </c>
      <c r="V44" s="52">
        <v>2874</v>
      </c>
      <c r="W44" s="52">
        <v>4309</v>
      </c>
      <c r="X44" s="52">
        <v>5105</v>
      </c>
      <c r="Y44" s="52">
        <v>4515</v>
      </c>
      <c r="DA44" s="63" t="s">
        <v>1281</v>
      </c>
    </row>
    <row r="45" spans="1:105" ht="12" customHeight="1" x14ac:dyDescent="0.25">
      <c r="A45" s="109" t="s">
        <v>120</v>
      </c>
      <c r="B45" s="36"/>
      <c r="C45" s="36">
        <v>4369</v>
      </c>
      <c r="D45" s="36">
        <v>1185</v>
      </c>
      <c r="E45" s="36">
        <v>4430</v>
      </c>
      <c r="F45" s="36">
        <v>2635</v>
      </c>
      <c r="G45" s="36">
        <v>1866</v>
      </c>
      <c r="H45" s="36">
        <v>1780</v>
      </c>
      <c r="I45" s="36">
        <v>1624</v>
      </c>
      <c r="J45" s="36">
        <v>2933</v>
      </c>
      <c r="K45" s="36">
        <v>4719</v>
      </c>
      <c r="L45" s="36">
        <v>6453</v>
      </c>
      <c r="M45" s="36">
        <v>6566</v>
      </c>
      <c r="N45" s="36">
        <v>5636</v>
      </c>
      <c r="O45" s="36">
        <v>4102</v>
      </c>
      <c r="P45" s="36">
        <v>5262</v>
      </c>
      <c r="Q45" s="36">
        <v>6184</v>
      </c>
      <c r="R45" s="36">
        <v>6072</v>
      </c>
      <c r="S45" s="36">
        <v>5311</v>
      </c>
      <c r="T45" s="36">
        <v>6135</v>
      </c>
      <c r="U45" s="36">
        <v>6234</v>
      </c>
      <c r="V45" s="36">
        <v>7098</v>
      </c>
      <c r="W45" s="36">
        <v>8076</v>
      </c>
      <c r="X45" s="36">
        <v>9028</v>
      </c>
      <c r="Y45" s="36">
        <v>7265</v>
      </c>
      <c r="DA45" s="60" t="s">
        <v>1282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1361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206</v>
      </c>
      <c r="B49" s="52"/>
      <c r="C49" s="52">
        <v>1106</v>
      </c>
      <c r="D49" s="52">
        <v>1610</v>
      </c>
      <c r="E49" s="52">
        <v>1576</v>
      </c>
      <c r="F49" s="52">
        <v>1281</v>
      </c>
      <c r="G49" s="52">
        <v>1070</v>
      </c>
      <c r="H49" s="52">
        <v>1042</v>
      </c>
      <c r="I49" s="52">
        <v>1153</v>
      </c>
      <c r="J49" s="52">
        <v>1602</v>
      </c>
      <c r="K49" s="52">
        <v>2012</v>
      </c>
      <c r="L49" s="52">
        <v>2185</v>
      </c>
      <c r="M49" s="52">
        <v>1483</v>
      </c>
      <c r="N49" s="52">
        <v>1398</v>
      </c>
      <c r="O49" s="52">
        <v>1026</v>
      </c>
      <c r="P49" s="52">
        <v>2902</v>
      </c>
      <c r="Q49" s="52">
        <v>2564</v>
      </c>
      <c r="R49" s="52">
        <v>1431</v>
      </c>
      <c r="S49" s="52">
        <v>847</v>
      </c>
      <c r="T49" s="52">
        <v>1102</v>
      </c>
      <c r="U49" s="52">
        <v>1196</v>
      </c>
      <c r="V49" s="52">
        <v>1688</v>
      </c>
      <c r="W49" s="52">
        <v>2429</v>
      </c>
      <c r="X49" s="52">
        <v>3101</v>
      </c>
      <c r="Y49" s="52">
        <v>2873</v>
      </c>
      <c r="DA49" s="63" t="s">
        <v>1362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125</v>
      </c>
      <c r="D51" s="52">
        <v>220</v>
      </c>
      <c r="E51" s="52">
        <v>134</v>
      </c>
      <c r="F51" s="52">
        <v>73</v>
      </c>
      <c r="G51" s="52">
        <v>67</v>
      </c>
      <c r="H51" s="52">
        <v>138</v>
      </c>
      <c r="I51" s="52">
        <v>202</v>
      </c>
      <c r="J51" s="52">
        <v>151</v>
      </c>
      <c r="K51" s="52">
        <v>161</v>
      </c>
      <c r="L51" s="52">
        <v>242</v>
      </c>
      <c r="M51" s="52">
        <v>69</v>
      </c>
      <c r="N51" s="52">
        <v>63</v>
      </c>
      <c r="O51" s="52">
        <v>47</v>
      </c>
      <c r="P51" s="52">
        <v>87</v>
      </c>
      <c r="Q51" s="52">
        <v>88</v>
      </c>
      <c r="R51" s="52">
        <v>66</v>
      </c>
      <c r="S51" s="52">
        <v>72</v>
      </c>
      <c r="T51" s="52">
        <v>77</v>
      </c>
      <c r="U51" s="52">
        <v>62</v>
      </c>
      <c r="V51" s="52">
        <v>83</v>
      </c>
      <c r="W51" s="52">
        <v>45</v>
      </c>
      <c r="X51" s="52">
        <v>118</v>
      </c>
      <c r="Y51" s="52">
        <v>222</v>
      </c>
      <c r="DA51" s="63" t="s">
        <v>1363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130</v>
      </c>
      <c r="B53" s="52"/>
      <c r="C53" s="52">
        <v>988</v>
      </c>
      <c r="D53" s="52">
        <v>1546</v>
      </c>
      <c r="E53" s="52">
        <v>1124</v>
      </c>
      <c r="F53" s="52">
        <v>840</v>
      </c>
      <c r="G53" s="52">
        <v>807</v>
      </c>
      <c r="H53" s="52">
        <v>750</v>
      </c>
      <c r="I53" s="52">
        <v>870</v>
      </c>
      <c r="J53" s="52">
        <v>1050</v>
      </c>
      <c r="K53" s="52">
        <v>1269</v>
      </c>
      <c r="L53" s="52">
        <v>1187</v>
      </c>
      <c r="M53" s="52">
        <v>622</v>
      </c>
      <c r="N53" s="52">
        <v>758</v>
      </c>
      <c r="O53" s="52">
        <v>682</v>
      </c>
      <c r="P53" s="52">
        <v>1605</v>
      </c>
      <c r="Q53" s="52">
        <v>1181</v>
      </c>
      <c r="R53" s="52">
        <v>587</v>
      </c>
      <c r="S53" s="52">
        <v>437</v>
      </c>
      <c r="T53" s="52">
        <v>450</v>
      </c>
      <c r="U53" s="52">
        <v>473</v>
      </c>
      <c r="V53" s="52">
        <v>654</v>
      </c>
      <c r="W53" s="52">
        <v>1042</v>
      </c>
      <c r="X53" s="52">
        <v>1708</v>
      </c>
      <c r="Y53" s="52">
        <v>1718</v>
      </c>
      <c r="DA53" s="63" t="s">
        <v>1364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1</v>
      </c>
      <c r="F54" s="52">
        <v>1</v>
      </c>
      <c r="G54" s="52">
        <v>0</v>
      </c>
      <c r="H54" s="52">
        <v>1</v>
      </c>
      <c r="I54" s="52">
        <v>0</v>
      </c>
      <c r="J54" s="52">
        <v>2</v>
      </c>
      <c r="K54" s="52">
        <v>5</v>
      </c>
      <c r="L54" s="52">
        <v>4</v>
      </c>
      <c r="M54" s="52">
        <v>4</v>
      </c>
      <c r="N54" s="52">
        <v>6</v>
      </c>
      <c r="O54" s="52">
        <v>6</v>
      </c>
      <c r="P54" s="52">
        <v>29</v>
      </c>
      <c r="Q54" s="52">
        <v>17</v>
      </c>
      <c r="R54" s="52">
        <v>13</v>
      </c>
      <c r="S54" s="52">
        <v>1</v>
      </c>
      <c r="T54" s="52">
        <v>10</v>
      </c>
      <c r="U54" s="52">
        <v>8</v>
      </c>
      <c r="V54" s="52">
        <v>6</v>
      </c>
      <c r="W54" s="52">
        <v>26</v>
      </c>
      <c r="X54" s="52">
        <v>79</v>
      </c>
      <c r="Y54" s="52">
        <v>130</v>
      </c>
      <c r="DA54" s="63" t="s">
        <v>1365</v>
      </c>
    </row>
    <row r="55" spans="1:105" ht="12" customHeight="1" x14ac:dyDescent="0.25">
      <c r="A55" s="108" t="s">
        <v>122</v>
      </c>
      <c r="B55" s="52"/>
      <c r="C55" s="52">
        <v>116</v>
      </c>
      <c r="D55" s="52">
        <v>63</v>
      </c>
      <c r="E55" s="52">
        <v>227</v>
      </c>
      <c r="F55" s="52">
        <v>322</v>
      </c>
      <c r="G55" s="52">
        <v>170</v>
      </c>
      <c r="H55" s="52">
        <v>199</v>
      </c>
      <c r="I55" s="52">
        <v>132</v>
      </c>
      <c r="J55" s="52">
        <v>274</v>
      </c>
      <c r="K55" s="52">
        <v>208</v>
      </c>
      <c r="L55" s="52">
        <v>574</v>
      </c>
      <c r="M55" s="52">
        <v>249</v>
      </c>
      <c r="N55" s="52">
        <v>299</v>
      </c>
      <c r="O55" s="52">
        <v>83</v>
      </c>
      <c r="P55" s="52">
        <v>129</v>
      </c>
      <c r="Q55" s="52">
        <v>150</v>
      </c>
      <c r="R55" s="52">
        <v>131</v>
      </c>
      <c r="S55" s="52">
        <v>155</v>
      </c>
      <c r="T55" s="52">
        <v>150</v>
      </c>
      <c r="U55" s="52">
        <v>140</v>
      </c>
      <c r="V55" s="52">
        <v>327</v>
      </c>
      <c r="W55" s="52">
        <v>2</v>
      </c>
      <c r="X55" s="52">
        <v>466</v>
      </c>
      <c r="Y55" s="52">
        <v>402</v>
      </c>
      <c r="DA55" s="63" t="s">
        <v>1366</v>
      </c>
    </row>
    <row r="56" spans="1:105" ht="12" customHeight="1" x14ac:dyDescent="0.25">
      <c r="A56" s="108" t="s">
        <v>121</v>
      </c>
      <c r="B56" s="52"/>
      <c r="C56" s="52">
        <v>2</v>
      </c>
      <c r="D56" s="52">
        <v>1</v>
      </c>
      <c r="E56" s="52">
        <v>224</v>
      </c>
      <c r="F56" s="52">
        <v>118</v>
      </c>
      <c r="G56" s="52">
        <v>93</v>
      </c>
      <c r="H56" s="52">
        <v>92</v>
      </c>
      <c r="I56" s="52">
        <v>151</v>
      </c>
      <c r="J56" s="52">
        <v>276</v>
      </c>
      <c r="K56" s="52">
        <v>530</v>
      </c>
      <c r="L56" s="52">
        <v>420</v>
      </c>
      <c r="M56" s="52">
        <v>608</v>
      </c>
      <c r="N56" s="52">
        <v>335</v>
      </c>
      <c r="O56" s="52">
        <v>255</v>
      </c>
      <c r="P56" s="52">
        <v>1139</v>
      </c>
      <c r="Q56" s="52">
        <v>1216</v>
      </c>
      <c r="R56" s="52">
        <v>700</v>
      </c>
      <c r="S56" s="52">
        <v>254</v>
      </c>
      <c r="T56" s="52">
        <v>492</v>
      </c>
      <c r="U56" s="52">
        <v>575</v>
      </c>
      <c r="V56" s="52">
        <v>701</v>
      </c>
      <c r="W56" s="52">
        <v>1359</v>
      </c>
      <c r="X56" s="52">
        <v>848</v>
      </c>
      <c r="Y56" s="52">
        <v>623</v>
      </c>
      <c r="DA56" s="63" t="s">
        <v>1367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939</v>
      </c>
      <c r="D58" s="52">
        <v>1308</v>
      </c>
      <c r="E58" s="52">
        <v>591</v>
      </c>
      <c r="F58" s="52">
        <v>486</v>
      </c>
      <c r="G58" s="52">
        <v>577</v>
      </c>
      <c r="H58" s="52">
        <v>613</v>
      </c>
      <c r="I58" s="52">
        <v>733</v>
      </c>
      <c r="J58" s="52">
        <v>832</v>
      </c>
      <c r="K58" s="52">
        <v>1018</v>
      </c>
      <c r="L58" s="52">
        <v>799</v>
      </c>
      <c r="M58" s="52">
        <v>218</v>
      </c>
      <c r="N58" s="52">
        <v>331</v>
      </c>
      <c r="O58" s="52">
        <v>403</v>
      </c>
      <c r="P58" s="52">
        <v>946</v>
      </c>
      <c r="Q58" s="52">
        <v>625</v>
      </c>
      <c r="R58" s="52">
        <v>315</v>
      </c>
      <c r="S58" s="52">
        <v>326</v>
      </c>
      <c r="T58" s="52">
        <v>335</v>
      </c>
      <c r="U58" s="52">
        <v>354</v>
      </c>
      <c r="V58" s="52">
        <v>488</v>
      </c>
      <c r="W58" s="52">
        <v>833</v>
      </c>
      <c r="X58" s="52">
        <v>1298</v>
      </c>
      <c r="Y58" s="52">
        <v>1423</v>
      </c>
      <c r="DA58" s="63" t="s">
        <v>1368</v>
      </c>
    </row>
    <row r="59" spans="1:105" ht="12" customHeight="1" x14ac:dyDescent="0.25">
      <c r="A59" s="115" t="s">
        <v>120</v>
      </c>
      <c r="B59" s="36"/>
      <c r="C59" s="36">
        <v>167</v>
      </c>
      <c r="D59" s="36">
        <v>302</v>
      </c>
      <c r="E59" s="36">
        <v>985</v>
      </c>
      <c r="F59" s="36">
        <v>795</v>
      </c>
      <c r="G59" s="36">
        <v>493</v>
      </c>
      <c r="H59" s="36">
        <v>429</v>
      </c>
      <c r="I59" s="36">
        <v>420</v>
      </c>
      <c r="J59" s="36">
        <v>770</v>
      </c>
      <c r="K59" s="36">
        <v>994</v>
      </c>
      <c r="L59" s="36">
        <v>1386</v>
      </c>
      <c r="M59" s="36">
        <v>1265</v>
      </c>
      <c r="N59" s="36">
        <v>1067</v>
      </c>
      <c r="O59" s="36">
        <v>623</v>
      </c>
      <c r="P59" s="36">
        <v>1956</v>
      </c>
      <c r="Q59" s="36">
        <v>1939</v>
      </c>
      <c r="R59" s="36">
        <v>1116</v>
      </c>
      <c r="S59" s="36">
        <v>521</v>
      </c>
      <c r="T59" s="36">
        <v>767</v>
      </c>
      <c r="U59" s="36">
        <v>842</v>
      </c>
      <c r="V59" s="36">
        <v>1200</v>
      </c>
      <c r="W59" s="36">
        <v>1596</v>
      </c>
      <c r="X59" s="36">
        <v>1803</v>
      </c>
      <c r="Y59" s="36">
        <v>1450</v>
      </c>
      <c r="DA59" s="60" t="s">
        <v>1369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1448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206</v>
      </c>
      <c r="B63" s="52"/>
      <c r="C63" s="52">
        <v>2271</v>
      </c>
      <c r="D63" s="52">
        <v>3538</v>
      </c>
      <c r="E63" s="52">
        <v>3067</v>
      </c>
      <c r="F63" s="52">
        <v>2378</v>
      </c>
      <c r="G63" s="52">
        <v>1945</v>
      </c>
      <c r="H63" s="52">
        <v>1847</v>
      </c>
      <c r="I63" s="52">
        <v>2233</v>
      </c>
      <c r="J63" s="52">
        <v>3440</v>
      </c>
      <c r="K63" s="52">
        <v>5021</v>
      </c>
      <c r="L63" s="52">
        <v>5425</v>
      </c>
      <c r="M63" s="52">
        <v>3858</v>
      </c>
      <c r="N63" s="52">
        <v>3683</v>
      </c>
      <c r="O63" s="52">
        <v>3002</v>
      </c>
      <c r="P63" s="52">
        <v>2245</v>
      </c>
      <c r="Q63" s="52">
        <v>2541</v>
      </c>
      <c r="R63" s="52">
        <v>2211</v>
      </c>
      <c r="S63" s="52">
        <v>1778</v>
      </c>
      <c r="T63" s="52">
        <v>2302</v>
      </c>
      <c r="U63" s="52">
        <v>2642</v>
      </c>
      <c r="V63" s="52">
        <v>3953</v>
      </c>
      <c r="W63" s="52">
        <v>5686</v>
      </c>
      <c r="X63" s="52">
        <v>6301</v>
      </c>
      <c r="Y63" s="52">
        <v>4595</v>
      </c>
      <c r="DA63" s="63" t="s">
        <v>1449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1535</v>
      </c>
      <c r="D65" s="52">
        <v>1325</v>
      </c>
      <c r="E65" s="52">
        <v>408</v>
      </c>
      <c r="F65" s="52">
        <v>301</v>
      </c>
      <c r="G65" s="52">
        <v>291</v>
      </c>
      <c r="H65" s="52">
        <v>217</v>
      </c>
      <c r="I65" s="52">
        <v>247</v>
      </c>
      <c r="J65" s="52">
        <v>317</v>
      </c>
      <c r="K65" s="52">
        <v>501</v>
      </c>
      <c r="L65" s="52">
        <v>660</v>
      </c>
      <c r="M65" s="52">
        <v>671</v>
      </c>
      <c r="N65" s="52">
        <v>456</v>
      </c>
      <c r="O65" s="52">
        <v>386</v>
      </c>
      <c r="P65" s="52">
        <v>236</v>
      </c>
      <c r="Q65" s="52">
        <v>300</v>
      </c>
      <c r="R65" s="52">
        <v>376</v>
      </c>
      <c r="S65" s="52">
        <v>332</v>
      </c>
      <c r="T65" s="52">
        <v>318</v>
      </c>
      <c r="U65" s="52">
        <v>261</v>
      </c>
      <c r="V65" s="52">
        <v>336</v>
      </c>
      <c r="W65" s="52">
        <v>375</v>
      </c>
      <c r="X65" s="52">
        <v>524</v>
      </c>
      <c r="Y65" s="52">
        <v>887</v>
      </c>
      <c r="DA65" s="63" t="s">
        <v>1450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2164</v>
      </c>
      <c r="D67" s="52">
        <f t="shared" si="0"/>
        <v>3597</v>
      </c>
      <c r="E67" s="52">
        <f t="shared" si="0"/>
        <v>2308</v>
      </c>
      <c r="F67" s="52">
        <f t="shared" si="0"/>
        <v>1687</v>
      </c>
      <c r="G67" s="52">
        <f t="shared" si="0"/>
        <v>1561</v>
      </c>
      <c r="H67" s="52">
        <f t="shared" si="0"/>
        <v>1547</v>
      </c>
      <c r="I67" s="52">
        <f t="shared" si="0"/>
        <v>1846</v>
      </c>
      <c r="J67" s="52">
        <f t="shared" si="0"/>
        <v>2797</v>
      </c>
      <c r="K67" s="52">
        <f t="shared" si="0"/>
        <v>3665</v>
      </c>
      <c r="L67" s="52">
        <f t="shared" si="0"/>
        <v>3826</v>
      </c>
      <c r="M67" s="52">
        <f t="shared" si="0"/>
        <v>2457</v>
      </c>
      <c r="N67" s="52">
        <f t="shared" si="0"/>
        <v>3636</v>
      </c>
      <c r="O67" s="52">
        <f t="shared" si="0"/>
        <v>4996</v>
      </c>
      <c r="P67" s="52">
        <f t="shared" si="0"/>
        <v>4890</v>
      </c>
      <c r="Q67" s="52">
        <f t="shared" si="0"/>
        <v>3854</v>
      </c>
      <c r="R67" s="52">
        <f t="shared" ref="R67:V67" si="1">R39-R53</f>
        <v>2591</v>
      </c>
      <c r="S67" s="52">
        <f t="shared" si="1"/>
        <v>2243</v>
      </c>
      <c r="T67" s="52">
        <f t="shared" si="1"/>
        <v>2696</v>
      </c>
      <c r="U67" s="52">
        <f t="shared" si="1"/>
        <v>2723</v>
      </c>
      <c r="V67" s="52">
        <f t="shared" si="1"/>
        <v>3139</v>
      </c>
      <c r="W67" s="52">
        <f t="shared" ref="W67:Y67" si="2">W39-W53</f>
        <v>3351</v>
      </c>
      <c r="X67" s="52">
        <f t="shared" si="2"/>
        <v>4552</v>
      </c>
      <c r="Y67" s="52">
        <f t="shared" si="2"/>
        <v>4174</v>
      </c>
      <c r="DA67" s="63" t="s">
        <v>1451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1</v>
      </c>
      <c r="F68" s="52">
        <f t="shared" si="3"/>
        <v>4</v>
      </c>
      <c r="G68" s="52">
        <f t="shared" si="3"/>
        <v>1</v>
      </c>
      <c r="H68" s="52">
        <f t="shared" si="3"/>
        <v>1</v>
      </c>
      <c r="I68" s="52">
        <f t="shared" si="3"/>
        <v>0</v>
      </c>
      <c r="J68" s="52">
        <f t="shared" si="3"/>
        <v>4</v>
      </c>
      <c r="K68" s="52">
        <f t="shared" si="3"/>
        <v>17</v>
      </c>
      <c r="L68" s="52">
        <f t="shared" si="3"/>
        <v>12</v>
      </c>
      <c r="M68" s="52">
        <f t="shared" si="3"/>
        <v>13</v>
      </c>
      <c r="N68" s="52">
        <f t="shared" si="3"/>
        <v>24</v>
      </c>
      <c r="O68" s="52">
        <f t="shared" si="3"/>
        <v>19</v>
      </c>
      <c r="P68" s="52">
        <f t="shared" si="3"/>
        <v>42</v>
      </c>
      <c r="Q68" s="52">
        <f t="shared" si="3"/>
        <v>28</v>
      </c>
      <c r="R68" s="52">
        <f t="shared" ref="R68:V68" si="4">R40-R54</f>
        <v>56</v>
      </c>
      <c r="S68" s="52">
        <f t="shared" si="4"/>
        <v>1</v>
      </c>
      <c r="T68" s="52">
        <f t="shared" si="4"/>
        <v>22</v>
      </c>
      <c r="U68" s="52">
        <f t="shared" si="4"/>
        <v>18</v>
      </c>
      <c r="V68" s="52">
        <f t="shared" si="4"/>
        <v>10</v>
      </c>
      <c r="W68" s="52">
        <f t="shared" ref="W68:Y68" si="5">W40-W54</f>
        <v>88</v>
      </c>
      <c r="X68" s="52">
        <f t="shared" si="5"/>
        <v>114</v>
      </c>
      <c r="Y68" s="52">
        <f t="shared" si="5"/>
        <v>201</v>
      </c>
      <c r="DA68" s="63" t="s">
        <v>1452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6218</v>
      </c>
      <c r="D69" s="52">
        <f t="shared" si="6"/>
        <v>182</v>
      </c>
      <c r="E69" s="52">
        <f t="shared" si="6"/>
        <v>2542</v>
      </c>
      <c r="F69" s="52">
        <f t="shared" si="6"/>
        <v>636</v>
      </c>
      <c r="G69" s="52">
        <f t="shared" si="6"/>
        <v>364</v>
      </c>
      <c r="H69" s="52">
        <f t="shared" si="6"/>
        <v>365</v>
      </c>
      <c r="I69" s="52">
        <f t="shared" si="6"/>
        <v>263</v>
      </c>
      <c r="J69" s="52">
        <f t="shared" si="6"/>
        <v>532</v>
      </c>
      <c r="K69" s="52">
        <f t="shared" si="6"/>
        <v>540</v>
      </c>
      <c r="L69" s="52">
        <f t="shared" si="6"/>
        <v>1461</v>
      </c>
      <c r="M69" s="52">
        <f t="shared" si="6"/>
        <v>781</v>
      </c>
      <c r="N69" s="52">
        <f t="shared" si="6"/>
        <v>940</v>
      </c>
      <c r="O69" s="52">
        <f t="shared" si="6"/>
        <v>315</v>
      </c>
      <c r="P69" s="52">
        <f t="shared" si="6"/>
        <v>132</v>
      </c>
      <c r="Q69" s="52">
        <f t="shared" si="6"/>
        <v>192</v>
      </c>
      <c r="R69" s="52">
        <f t="shared" ref="R69:V69" si="7">R41-R55</f>
        <v>420</v>
      </c>
      <c r="S69" s="52">
        <f t="shared" si="7"/>
        <v>706</v>
      </c>
      <c r="T69" s="52">
        <f t="shared" si="7"/>
        <v>703</v>
      </c>
      <c r="U69" s="52">
        <f t="shared" si="7"/>
        <v>513</v>
      </c>
      <c r="V69" s="52">
        <f t="shared" si="7"/>
        <v>1626</v>
      </c>
      <c r="W69" s="52">
        <f t="shared" ref="W69:Y69" si="8">W41-W55</f>
        <v>7</v>
      </c>
      <c r="X69" s="52">
        <f t="shared" si="8"/>
        <v>1492</v>
      </c>
      <c r="Y69" s="52">
        <f t="shared" si="8"/>
        <v>1241</v>
      </c>
      <c r="DA69" s="63" t="s">
        <v>1453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200</v>
      </c>
      <c r="D70" s="52">
        <f t="shared" si="9"/>
        <v>4</v>
      </c>
      <c r="E70" s="52">
        <f t="shared" si="9"/>
        <v>541</v>
      </c>
      <c r="F70" s="52">
        <f t="shared" si="9"/>
        <v>208</v>
      </c>
      <c r="G70" s="52">
        <f t="shared" si="9"/>
        <v>203</v>
      </c>
      <c r="H70" s="52">
        <f t="shared" si="9"/>
        <v>174</v>
      </c>
      <c r="I70" s="52">
        <f t="shared" si="9"/>
        <v>308</v>
      </c>
      <c r="J70" s="52">
        <f t="shared" si="9"/>
        <v>524</v>
      </c>
      <c r="K70" s="52">
        <f t="shared" si="9"/>
        <v>1392</v>
      </c>
      <c r="L70" s="52">
        <f t="shared" si="9"/>
        <v>1076</v>
      </c>
      <c r="M70" s="52">
        <f t="shared" si="9"/>
        <v>1767</v>
      </c>
      <c r="N70" s="52">
        <f t="shared" si="9"/>
        <v>1091</v>
      </c>
      <c r="O70" s="52">
        <f t="shared" si="9"/>
        <v>942</v>
      </c>
      <c r="P70" s="52">
        <f t="shared" si="9"/>
        <v>1186</v>
      </c>
      <c r="Q70" s="52">
        <f t="shared" si="9"/>
        <v>1611</v>
      </c>
      <c r="R70" s="52">
        <f t="shared" ref="R70:V70" si="10">R42-R56</f>
        <v>2232</v>
      </c>
      <c r="S70" s="52">
        <f t="shared" si="10"/>
        <v>1534</v>
      </c>
      <c r="T70" s="52">
        <f t="shared" si="10"/>
        <v>2009</v>
      </c>
      <c r="U70" s="52">
        <f t="shared" si="10"/>
        <v>2147</v>
      </c>
      <c r="V70" s="52">
        <f t="shared" si="10"/>
        <v>2257</v>
      </c>
      <c r="W70" s="52">
        <f t="shared" ref="W70:Y70" si="11">W42-W56</f>
        <v>4303</v>
      </c>
      <c r="X70" s="52">
        <f t="shared" si="11"/>
        <v>2721</v>
      </c>
      <c r="Y70" s="52">
        <f t="shared" si="11"/>
        <v>1925</v>
      </c>
      <c r="DA70" s="63" t="s">
        <v>1454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4938</v>
      </c>
      <c r="D72" s="52">
        <v>3422</v>
      </c>
      <c r="E72" s="52">
        <v>2559</v>
      </c>
      <c r="F72" s="52">
        <v>1463</v>
      </c>
      <c r="G72" s="52">
        <v>1811</v>
      </c>
      <c r="H72" s="52">
        <v>2259</v>
      </c>
      <c r="I72" s="52">
        <v>2779</v>
      </c>
      <c r="J72" s="52">
        <v>3713</v>
      </c>
      <c r="K72" s="52">
        <v>4955</v>
      </c>
      <c r="L72" s="52">
        <v>4150</v>
      </c>
      <c r="M72" s="52">
        <v>2058</v>
      </c>
      <c r="N72" s="52">
        <v>1913</v>
      </c>
      <c r="O72" s="52">
        <v>2061</v>
      </c>
      <c r="P72" s="52">
        <v>1320</v>
      </c>
      <c r="Q72" s="52">
        <v>1636</v>
      </c>
      <c r="R72" s="52">
        <v>1824</v>
      </c>
      <c r="S72" s="52">
        <v>2741</v>
      </c>
      <c r="T72" s="52">
        <v>2660</v>
      </c>
      <c r="U72" s="52">
        <v>1928</v>
      </c>
      <c r="V72" s="52">
        <v>2386</v>
      </c>
      <c r="W72" s="52">
        <v>3476</v>
      </c>
      <c r="X72" s="52">
        <v>3807</v>
      </c>
      <c r="Y72" s="52">
        <v>3092</v>
      </c>
      <c r="DA72" s="63" t="s">
        <v>1455</v>
      </c>
    </row>
    <row r="73" spans="1:105" ht="12" customHeight="1" x14ac:dyDescent="0.25">
      <c r="A73" s="115" t="s">
        <v>120</v>
      </c>
      <c r="B73" s="36"/>
      <c r="C73" s="36">
        <v>4202</v>
      </c>
      <c r="D73" s="36">
        <v>883</v>
      </c>
      <c r="E73" s="36">
        <v>3445</v>
      </c>
      <c r="F73" s="36">
        <v>1840</v>
      </c>
      <c r="G73" s="36">
        <v>1373</v>
      </c>
      <c r="H73" s="36">
        <v>1351</v>
      </c>
      <c r="I73" s="36">
        <v>1204</v>
      </c>
      <c r="J73" s="36">
        <v>2163</v>
      </c>
      <c r="K73" s="36">
        <v>3725</v>
      </c>
      <c r="L73" s="36">
        <v>5067</v>
      </c>
      <c r="M73" s="36">
        <v>5301</v>
      </c>
      <c r="N73" s="36">
        <v>4569</v>
      </c>
      <c r="O73" s="36">
        <v>3479</v>
      </c>
      <c r="P73" s="36">
        <v>3306</v>
      </c>
      <c r="Q73" s="36">
        <v>4245</v>
      </c>
      <c r="R73" s="36">
        <v>4956</v>
      </c>
      <c r="S73" s="36">
        <v>4790</v>
      </c>
      <c r="T73" s="36">
        <v>5368</v>
      </c>
      <c r="U73" s="36">
        <v>5392</v>
      </c>
      <c r="V73" s="36">
        <v>5898</v>
      </c>
      <c r="W73" s="36">
        <v>6480</v>
      </c>
      <c r="X73" s="36">
        <v>7225</v>
      </c>
      <c r="Y73" s="36">
        <v>5815</v>
      </c>
      <c r="DA73" s="60" t="s">
        <v>1456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1535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X78" s="128">
        <f>RES_hhdet_numvin!X106</f>
        <v>0</v>
      </c>
      <c r="Y78" s="128">
        <f>RES_hhdet_numvin!Y106</f>
        <v>0</v>
      </c>
      <c r="DA78" s="133"/>
    </row>
    <row r="79" spans="1:105" ht="12" customHeight="1" x14ac:dyDescent="0.25">
      <c r="A79" s="97" t="s">
        <v>206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704</v>
      </c>
      <c r="K79" s="52">
        <f>RES_hhdet_numvin!K107</f>
        <v>1600</v>
      </c>
      <c r="L79" s="52">
        <f>RES_hhdet_numvin!L107</f>
        <v>2522</v>
      </c>
      <c r="M79" s="52">
        <f>RES_hhdet_numvin!M107</f>
        <v>2962</v>
      </c>
      <c r="N79" s="52">
        <f>RES_hhdet_numvin!N107</f>
        <v>3432</v>
      </c>
      <c r="O79" s="52">
        <f>RES_hhdet_numvin!O107</f>
        <v>3048</v>
      </c>
      <c r="P79" s="52">
        <f>RES_hhdet_numvin!P107</f>
        <v>4230</v>
      </c>
      <c r="Q79" s="52">
        <f>RES_hhdet_numvin!Q107</f>
        <v>4470</v>
      </c>
      <c r="R79" s="52">
        <f>RES_hhdet_numvin!R107</f>
        <v>3337</v>
      </c>
      <c r="S79" s="52">
        <f>RES_hhdet_numvin!S107</f>
        <v>2337</v>
      </c>
      <c r="T79" s="52">
        <f>RES_hhdet_numvin!T107</f>
        <v>3274</v>
      </c>
      <c r="U79" s="52">
        <f>RES_hhdet_numvin!U107</f>
        <v>3782</v>
      </c>
      <c r="V79" s="52">
        <f>RES_hhdet_numvin!V107</f>
        <v>5609</v>
      </c>
      <c r="W79" s="52">
        <f>RES_hhdet_numvin!W107</f>
        <v>8102</v>
      </c>
      <c r="X79" s="52">
        <f>RES_hhdet_numvin!X107</f>
        <v>9401</v>
      </c>
      <c r="Y79" s="52">
        <f>RES_hhdet_numvin!Y107</f>
        <v>7468</v>
      </c>
      <c r="DA79" s="63" t="s">
        <v>1536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X80" s="138">
        <f>RES_hhdet_numvin!X108</f>
        <v>0</v>
      </c>
      <c r="Y80" s="138">
        <f>RES_hhdet_numvin!Y108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X81" s="150">
        <f>RES_hhdet_numvin!X109</f>
        <v>0</v>
      </c>
      <c r="Y81" s="150">
        <f>RES_hhdet_numvin!Y109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130</v>
      </c>
      <c r="S82" s="138">
        <f>RES_hhdet_numvin!S110</f>
        <v>218</v>
      </c>
      <c r="T82" s="138">
        <f>RES_hhdet_numvin!T110</f>
        <v>252</v>
      </c>
      <c r="U82" s="138">
        <f>RES_hhdet_numvin!U110</f>
        <v>257</v>
      </c>
      <c r="V82" s="138">
        <f>RES_hhdet_numvin!V110</f>
        <v>379</v>
      </c>
      <c r="W82" s="138">
        <f>RES_hhdet_numvin!W110</f>
        <v>404</v>
      </c>
      <c r="X82" s="138">
        <f>RES_hhdet_numvin!X110</f>
        <v>639</v>
      </c>
      <c r="Y82" s="138">
        <f>RES_hhdet_numvin!Y110</f>
        <v>1109</v>
      </c>
      <c r="DA82" s="63" t="s">
        <v>1537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X83" s="150">
        <f>RES_hhdet_numvin!X111</f>
        <v>0</v>
      </c>
      <c r="Y83" s="150">
        <f>RES_hhdet_numvin!Y111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119</v>
      </c>
      <c r="K84" s="138">
        <f>RES_hhdet_numvin!K112</f>
        <v>361</v>
      </c>
      <c r="L84" s="138">
        <f>RES_hhdet_numvin!L112</f>
        <v>572</v>
      </c>
      <c r="M84" s="138">
        <f>RES_hhdet_numvin!M112</f>
        <v>1062</v>
      </c>
      <c r="N84" s="138">
        <f>RES_hhdet_numvin!N112</f>
        <v>1797</v>
      </c>
      <c r="O84" s="138">
        <f>RES_hhdet_numvin!O112</f>
        <v>2155</v>
      </c>
      <c r="P84" s="138">
        <f>RES_hhdet_numvin!P112</f>
        <v>2666</v>
      </c>
      <c r="Q84" s="138">
        <f>RES_hhdet_numvin!Q112</f>
        <v>2742</v>
      </c>
      <c r="R84" s="138">
        <f>RES_hhdet_numvin!R112</f>
        <v>1839</v>
      </c>
      <c r="S84" s="138">
        <f>RES_hhdet_numvin!S112</f>
        <v>1881</v>
      </c>
      <c r="T84" s="138">
        <f>RES_hhdet_numvin!T112</f>
        <v>2217</v>
      </c>
      <c r="U84" s="138">
        <f>RES_hhdet_numvin!U112</f>
        <v>2475</v>
      </c>
      <c r="V84" s="138">
        <f>RES_hhdet_numvin!V112</f>
        <v>3040</v>
      </c>
      <c r="W84" s="138">
        <f>RES_hhdet_numvin!W112</f>
        <v>4129</v>
      </c>
      <c r="X84" s="138">
        <f>RES_hhdet_numvin!X112</f>
        <v>5927</v>
      </c>
      <c r="Y84" s="138">
        <f>RES_hhdet_numvin!Y112</f>
        <v>5892</v>
      </c>
      <c r="DA84" s="63" t="s">
        <v>1538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1</v>
      </c>
      <c r="K85" s="138">
        <f>RES_hhdet_numvin!K113</f>
        <v>6</v>
      </c>
      <c r="L85" s="138">
        <f>RES_hhdet_numvin!L113</f>
        <v>5</v>
      </c>
      <c r="M85" s="138">
        <f>RES_hhdet_numvin!M113</f>
        <v>8</v>
      </c>
      <c r="N85" s="138">
        <f>RES_hhdet_numvin!N113</f>
        <v>16</v>
      </c>
      <c r="O85" s="138">
        <f>RES_hhdet_numvin!O113</f>
        <v>19</v>
      </c>
      <c r="P85" s="138">
        <f>RES_hhdet_numvin!P113</f>
        <v>57</v>
      </c>
      <c r="Q85" s="138">
        <f>RES_hhdet_numvin!Q113</f>
        <v>41</v>
      </c>
      <c r="R85" s="138">
        <f>RES_hhdet_numvin!R113</f>
        <v>59</v>
      </c>
      <c r="S85" s="138">
        <f>RES_hhdet_numvin!S113</f>
        <v>2</v>
      </c>
      <c r="T85" s="138">
        <f>RES_hhdet_numvin!T113</f>
        <v>32</v>
      </c>
      <c r="U85" s="138">
        <f>RES_hhdet_numvin!U113</f>
        <v>26</v>
      </c>
      <c r="V85" s="138">
        <f>RES_hhdet_numvin!V113</f>
        <v>16</v>
      </c>
      <c r="W85" s="138">
        <f>RES_hhdet_numvin!W113</f>
        <v>114</v>
      </c>
      <c r="X85" s="138">
        <f>RES_hhdet_numvin!X113</f>
        <v>193</v>
      </c>
      <c r="Y85" s="138">
        <f>RES_hhdet_numvin!Y113</f>
        <v>331</v>
      </c>
      <c r="DA85" s="63" t="s">
        <v>1539</v>
      </c>
    </row>
    <row r="86" spans="1:105" ht="12" hidden="1" customHeight="1" x14ac:dyDescent="0.25">
      <c r="A86" s="108" t="s">
        <v>198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X86" s="138">
        <f>RES_hhdet_numvin!X114</f>
        <v>0</v>
      </c>
      <c r="Y86" s="138">
        <f>RES_hhdet_numvin!Y114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X87" s="138">
        <f>RES_hhdet_numvin!X115</f>
        <v>0</v>
      </c>
      <c r="Y87" s="138">
        <f>RES_hhdet_numvin!Y115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158</v>
      </c>
      <c r="S88" s="138">
        <f>RES_hhdet_numvin!S116</f>
        <v>338</v>
      </c>
      <c r="T88" s="138">
        <f>RES_hhdet_numvin!T116</f>
        <v>596</v>
      </c>
      <c r="U88" s="138">
        <f>RES_hhdet_numvin!U116</f>
        <v>508</v>
      </c>
      <c r="V88" s="138">
        <f>RES_hhdet_numvin!V116</f>
        <v>1434</v>
      </c>
      <c r="W88" s="138">
        <f>RES_hhdet_numvin!W116</f>
        <v>9</v>
      </c>
      <c r="X88" s="138">
        <f>RES_hhdet_numvin!X116</f>
        <v>1953</v>
      </c>
      <c r="Y88" s="138">
        <f>RES_hhdet_numvin!Y116</f>
        <v>1643</v>
      </c>
      <c r="DA88" s="63" t="s">
        <v>1540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888</v>
      </c>
      <c r="S89" s="138">
        <f>RES_hhdet_numvin!S117</f>
        <v>892</v>
      </c>
      <c r="T89" s="138">
        <f>RES_hhdet_numvin!T117</f>
        <v>1492</v>
      </c>
      <c r="U89" s="138">
        <f>RES_hhdet_numvin!U117</f>
        <v>2179</v>
      </c>
      <c r="V89" s="138">
        <f>RES_hhdet_numvin!V117</f>
        <v>2735</v>
      </c>
      <c r="W89" s="138">
        <f>RES_hhdet_numvin!W117</f>
        <v>5547</v>
      </c>
      <c r="X89" s="138">
        <f>RES_hhdet_numvin!X117</f>
        <v>3558</v>
      </c>
      <c r="Y89" s="138">
        <f>RES_hhdet_numvin!Y117</f>
        <v>2548</v>
      </c>
      <c r="DA89" s="63" t="s">
        <v>1541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X90" s="138">
        <f>RES_hhdet_numvin!X118</f>
        <v>0</v>
      </c>
      <c r="Y90" s="138">
        <f>RES_hhdet_numvin!Y118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X91" s="148">
        <f>RES_hhdet_numvin!X119</f>
        <v>0</v>
      </c>
      <c r="Y91" s="148">
        <f>RES_hhdet_numvin!Y119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X92" s="150">
        <f>RES_hhdet_numvin!X120</f>
        <v>0</v>
      </c>
      <c r="Y92" s="150">
        <f>RES_hhdet_numvin!Y120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587</v>
      </c>
      <c r="S93" s="138">
        <f>RES_hhdet_numvin!S121</f>
        <v>1210</v>
      </c>
      <c r="T93" s="138">
        <f>RES_hhdet_numvin!T121</f>
        <v>1656</v>
      </c>
      <c r="U93" s="138">
        <f>RES_hhdet_numvin!U121</f>
        <v>1850</v>
      </c>
      <c r="V93" s="138">
        <f>RES_hhdet_numvin!V121</f>
        <v>2658</v>
      </c>
      <c r="W93" s="138">
        <f>RES_hhdet_numvin!W121</f>
        <v>4184</v>
      </c>
      <c r="X93" s="138">
        <f>RES_hhdet_numvin!X121</f>
        <v>5084</v>
      </c>
      <c r="Y93" s="138">
        <f>RES_hhdet_numvin!Y121</f>
        <v>4515</v>
      </c>
      <c r="DA93" s="63" t="s">
        <v>1542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1858</v>
      </c>
      <c r="S94" s="39">
        <f>RES_hhdet_numvin!S122</f>
        <v>2843</v>
      </c>
      <c r="T94" s="39">
        <f>RES_hhdet_numvin!T122</f>
        <v>4348</v>
      </c>
      <c r="U94" s="39">
        <f>RES_hhdet_numvin!U122</f>
        <v>5047</v>
      </c>
      <c r="V94" s="39">
        <f>RES_hhdet_numvin!V122</f>
        <v>6294</v>
      </c>
      <c r="W94" s="39">
        <f>RES_hhdet_numvin!W122</f>
        <v>7884</v>
      </c>
      <c r="X94" s="39">
        <f>RES_hhdet_numvin!X122</f>
        <v>8995</v>
      </c>
      <c r="Y94" s="39">
        <f>RES_hhdet_numvin!Y122</f>
        <v>7265</v>
      </c>
      <c r="DA94" s="60" t="s">
        <v>1543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154.45315303976082</v>
      </c>
      <c r="C98" s="117">
        <f t="shared" si="12"/>
        <v>149.66830067972722</v>
      </c>
      <c r="D98" s="117">
        <f t="shared" si="12"/>
        <v>111.52504079808847</v>
      </c>
      <c r="E98" s="117">
        <f t="shared" si="12"/>
        <v>112.10956566244099</v>
      </c>
      <c r="F98" s="117">
        <f t="shared" si="12"/>
        <v>109.96928603558399</v>
      </c>
      <c r="G98" s="117">
        <f t="shared" si="12"/>
        <v>24.19680287632886</v>
      </c>
      <c r="H98" s="117">
        <f t="shared" si="12"/>
        <v>26.200690704952144</v>
      </c>
      <c r="I98" s="117">
        <f t="shared" si="12"/>
        <v>25.251359483269233</v>
      </c>
      <c r="J98" s="117">
        <f t="shared" si="12"/>
        <v>29.361949604058552</v>
      </c>
      <c r="K98" s="117">
        <f t="shared" si="12"/>
        <v>36.6751673687479</v>
      </c>
      <c r="L98" s="117">
        <f t="shared" si="12"/>
        <v>46.233820367106077</v>
      </c>
      <c r="M98" s="117">
        <f t="shared" si="12"/>
        <v>45.431271344312499</v>
      </c>
      <c r="N98" s="117">
        <f t="shared" si="12"/>
        <v>52.762863880243891</v>
      </c>
      <c r="O98" s="117">
        <f t="shared" si="12"/>
        <v>53.108979101670478</v>
      </c>
      <c r="P98" s="117">
        <f t="shared" si="12"/>
        <v>45.489718141494549</v>
      </c>
      <c r="Q98" s="117">
        <f t="shared" si="12"/>
        <v>50.279559322090996</v>
      </c>
      <c r="R98" s="117">
        <f t="shared" ref="R98:V98" si="13">R99+R102+R104+R113</f>
        <v>57.547370096883334</v>
      </c>
      <c r="S98" s="117">
        <f t="shared" si="13"/>
        <v>55.987144419791974</v>
      </c>
      <c r="T98" s="117">
        <f t="shared" si="13"/>
        <v>52.144112898271423</v>
      </c>
      <c r="U98" s="117">
        <f t="shared" si="13"/>
        <v>55.510429184912894</v>
      </c>
      <c r="V98" s="117">
        <f t="shared" si="13"/>
        <v>51.486568281392962</v>
      </c>
      <c r="W98" s="117">
        <f t="shared" ref="W98:Y98" si="14">W99+W102+W104+W113</f>
        <v>71.485157667235697</v>
      </c>
      <c r="X98" s="117">
        <f t="shared" si="14"/>
        <v>70.619889462392834</v>
      </c>
      <c r="Y98" s="117">
        <f t="shared" si="14"/>
        <v>73.113812905494342</v>
      </c>
      <c r="DA98" s="129" t="s">
        <v>1669</v>
      </c>
    </row>
    <row r="99" spans="1:105" ht="12" customHeight="1" x14ac:dyDescent="0.25">
      <c r="A99" s="121" t="s">
        <v>57</v>
      </c>
      <c r="B99" s="122">
        <f t="shared" ref="B99:Q99" si="15">SUM(B100:B101)</f>
        <v>127.55332918548534</v>
      </c>
      <c r="C99" s="122">
        <f t="shared" si="15"/>
        <v>125.69909184272767</v>
      </c>
      <c r="D99" s="122">
        <f t="shared" si="15"/>
        <v>90.370152327522447</v>
      </c>
      <c r="E99" s="122">
        <f t="shared" si="15"/>
        <v>92.843596845830817</v>
      </c>
      <c r="F99" s="122">
        <f t="shared" si="15"/>
        <v>95.571329922587907</v>
      </c>
      <c r="G99" s="122">
        <f t="shared" si="15"/>
        <v>19.332699771063151</v>
      </c>
      <c r="H99" s="122">
        <f t="shared" si="15"/>
        <v>21.243569520571445</v>
      </c>
      <c r="I99" s="122">
        <f t="shared" si="15"/>
        <v>19.606551777509345</v>
      </c>
      <c r="J99" s="122">
        <f t="shared" si="15"/>
        <v>23.743561572744365</v>
      </c>
      <c r="K99" s="122">
        <f t="shared" si="15"/>
        <v>29.346086512194546</v>
      </c>
      <c r="L99" s="122">
        <f t="shared" si="15"/>
        <v>37.594597243726533</v>
      </c>
      <c r="M99" s="122">
        <f t="shared" si="15"/>
        <v>35.978402589799209</v>
      </c>
      <c r="N99" s="122">
        <f t="shared" si="15"/>
        <v>42.48032295072818</v>
      </c>
      <c r="O99" s="122">
        <f t="shared" si="15"/>
        <v>42.819454948114071</v>
      </c>
      <c r="P99" s="122">
        <f t="shared" si="15"/>
        <v>35.776263209463195</v>
      </c>
      <c r="Q99" s="122">
        <f t="shared" si="15"/>
        <v>39.877390254269272</v>
      </c>
      <c r="R99" s="122">
        <f t="shared" ref="R99:V99" si="16">SUM(R100:R101)</f>
        <v>46.414176792473576</v>
      </c>
      <c r="S99" s="122">
        <f t="shared" si="16"/>
        <v>44.753112480670865</v>
      </c>
      <c r="T99" s="122">
        <f t="shared" si="16"/>
        <v>41.255216186390165</v>
      </c>
      <c r="U99" s="122">
        <f t="shared" si="16"/>
        <v>44.392402032024584</v>
      </c>
      <c r="V99" s="122">
        <f t="shared" si="16"/>
        <v>40.684813327543289</v>
      </c>
      <c r="W99" s="122">
        <f t="shared" ref="W99:Y99" si="17">SUM(W100:W101)</f>
        <v>57.987328053866307</v>
      </c>
      <c r="X99" s="122">
        <f t="shared" si="17"/>
        <v>56.344515881714734</v>
      </c>
      <c r="Y99" s="122">
        <f t="shared" si="17"/>
        <v>59.758819521496434</v>
      </c>
      <c r="DA99" s="130" t="s">
        <v>1670</v>
      </c>
    </row>
    <row r="100" spans="1:105" ht="12" customHeight="1" x14ac:dyDescent="0.25">
      <c r="A100" s="97" t="s">
        <v>198</v>
      </c>
      <c r="B100" s="98">
        <v>127.07438490288274</v>
      </c>
      <c r="C100" s="98">
        <v>125.23894660648698</v>
      </c>
      <c r="D100" s="98">
        <v>90.060169254283792</v>
      </c>
      <c r="E100" s="98">
        <v>92.538114235205725</v>
      </c>
      <c r="F100" s="98">
        <v>95.252429981988954</v>
      </c>
      <c r="G100" s="98">
        <v>19.283569843880862</v>
      </c>
      <c r="H100" s="98">
        <v>21.190620420736103</v>
      </c>
      <c r="I100" s="98">
        <v>19.560645884554091</v>
      </c>
      <c r="J100" s="98">
        <v>23.688109769801912</v>
      </c>
      <c r="K100" s="98">
        <v>29.278213258465751</v>
      </c>
      <c r="L100" s="98">
        <v>37.508745962454164</v>
      </c>
      <c r="M100" s="98">
        <v>35.890626261007924</v>
      </c>
      <c r="N100" s="98">
        <v>42.371713648198345</v>
      </c>
      <c r="O100" s="98">
        <v>42.70571894159486</v>
      </c>
      <c r="P100" s="98">
        <v>35.671866328711708</v>
      </c>
      <c r="Q100" s="98">
        <v>39.760017677270717</v>
      </c>
      <c r="R100" s="98">
        <v>46.274076572512996</v>
      </c>
      <c r="S100" s="98">
        <v>44.619477690763411</v>
      </c>
      <c r="T100" s="98">
        <v>41.133671161989753</v>
      </c>
      <c r="U100" s="98">
        <v>44.262254804749176</v>
      </c>
      <c r="V100" s="98">
        <v>40.558440820246872</v>
      </c>
      <c r="W100" s="98">
        <v>57.811930954826984</v>
      </c>
      <c r="X100" s="98">
        <v>56.171877053808835</v>
      </c>
      <c r="Y100" s="98">
        <v>59.574512341207807</v>
      </c>
      <c r="DA100" s="63" t="s">
        <v>1671</v>
      </c>
    </row>
    <row r="101" spans="1:105" ht="12" customHeight="1" x14ac:dyDescent="0.25">
      <c r="A101" s="97" t="s">
        <v>53</v>
      </c>
      <c r="B101" s="98">
        <v>0.47894428260260158</v>
      </c>
      <c r="C101" s="98">
        <v>0.4601452362406932</v>
      </c>
      <c r="D101" s="98">
        <v>0.3099830732386617</v>
      </c>
      <c r="E101" s="98">
        <v>0.30548261062509735</v>
      </c>
      <c r="F101" s="98">
        <v>0.31889994059894738</v>
      </c>
      <c r="G101" s="98">
        <v>4.9129927182287841E-2</v>
      </c>
      <c r="H101" s="98">
        <v>5.2949099835342524E-2</v>
      </c>
      <c r="I101" s="98">
        <v>4.5905892955255594E-2</v>
      </c>
      <c r="J101" s="98">
        <v>5.5451802942454331E-2</v>
      </c>
      <c r="K101" s="98">
        <v>6.7873253728794589E-2</v>
      </c>
      <c r="L101" s="98">
        <v>8.5851281272368601E-2</v>
      </c>
      <c r="M101" s="98">
        <v>8.7776328791282165E-2</v>
      </c>
      <c r="N101" s="98">
        <v>0.10860930252983275</v>
      </c>
      <c r="O101" s="98">
        <v>0.11373600651920936</v>
      </c>
      <c r="P101" s="98">
        <v>0.10439688075148477</v>
      </c>
      <c r="Q101" s="98">
        <v>0.11737257699855277</v>
      </c>
      <c r="R101" s="98">
        <v>0.14010021996058214</v>
      </c>
      <c r="S101" s="98">
        <v>0.13363478990745381</v>
      </c>
      <c r="T101" s="98">
        <v>0.12154502440041225</v>
      </c>
      <c r="U101" s="98">
        <v>0.13014722727540914</v>
      </c>
      <c r="V101" s="98">
        <v>0.12637250729641872</v>
      </c>
      <c r="W101" s="98">
        <v>0.17539709903932219</v>
      </c>
      <c r="X101" s="98">
        <v>0.1726388279058976</v>
      </c>
      <c r="Y101" s="98">
        <v>0.18430718028862808</v>
      </c>
      <c r="DA101" s="63" t="s">
        <v>1672</v>
      </c>
    </row>
    <row r="102" spans="1:105" ht="12" customHeight="1" x14ac:dyDescent="0.25">
      <c r="A102" s="121" t="s">
        <v>92</v>
      </c>
      <c r="B102" s="122">
        <f t="shared" ref="B102:Y102" si="18">B103</f>
        <v>0.2562245545487386</v>
      </c>
      <c r="C102" s="122">
        <f t="shared" si="18"/>
        <v>0.31653671112250592</v>
      </c>
      <c r="D102" s="122">
        <f t="shared" si="18"/>
        <v>0.2444826122917329</v>
      </c>
      <c r="E102" s="122">
        <f t="shared" si="18"/>
        <v>0.70521852524930762</v>
      </c>
      <c r="F102" s="122">
        <f t="shared" si="18"/>
        <v>0.19498142944931712</v>
      </c>
      <c r="G102" s="122">
        <f t="shared" si="18"/>
        <v>4.0026338182292898E-2</v>
      </c>
      <c r="H102" s="122">
        <f t="shared" si="18"/>
        <v>6.2872828585811225E-2</v>
      </c>
      <c r="I102" s="122">
        <f t="shared" si="18"/>
        <v>8.6418874301323514E-2</v>
      </c>
      <c r="J102" s="122">
        <f t="shared" si="18"/>
        <v>8.1128472735074009E-2</v>
      </c>
      <c r="K102" s="122">
        <f t="shared" si="18"/>
        <v>8.0548424475450284E-2</v>
      </c>
      <c r="L102" s="122">
        <f t="shared" si="18"/>
        <v>0.1149436711147426</v>
      </c>
      <c r="M102" s="122">
        <f t="shared" si="18"/>
        <v>0.11314940323898801</v>
      </c>
      <c r="N102" s="122">
        <f t="shared" si="18"/>
        <v>0.17778961118953807</v>
      </c>
      <c r="O102" s="122">
        <f t="shared" si="18"/>
        <v>0.12229608176005206</v>
      </c>
      <c r="P102" s="122">
        <f t="shared" si="18"/>
        <v>0.10646616256039404</v>
      </c>
      <c r="Q102" s="122">
        <f t="shared" si="18"/>
        <v>0.12040161019628452</v>
      </c>
      <c r="R102" s="122">
        <f t="shared" si="18"/>
        <v>0.11516657245386391</v>
      </c>
      <c r="S102" s="122">
        <f t="shared" si="18"/>
        <v>0.11785167493252033</v>
      </c>
      <c r="T102" s="122">
        <f t="shared" si="18"/>
        <v>0.10092341991588898</v>
      </c>
      <c r="U102" s="122">
        <f t="shared" si="18"/>
        <v>9.6306651971121121E-2</v>
      </c>
      <c r="V102" s="122">
        <f t="shared" si="18"/>
        <v>8.4134258122578812E-2</v>
      </c>
      <c r="W102" s="122">
        <f t="shared" si="18"/>
        <v>9.0911859595579E-2</v>
      </c>
      <c r="X102" s="122">
        <f t="shared" si="18"/>
        <v>9.4759554406779384E-2</v>
      </c>
      <c r="Y102" s="122">
        <f t="shared" si="18"/>
        <v>9.6590556385680967E-2</v>
      </c>
      <c r="DA102" s="130" t="s">
        <v>1673</v>
      </c>
    </row>
    <row r="103" spans="1:105" ht="12" customHeight="1" x14ac:dyDescent="0.25">
      <c r="A103" s="97" t="s">
        <v>53</v>
      </c>
      <c r="B103" s="98">
        <v>0.2562245545487386</v>
      </c>
      <c r="C103" s="98">
        <v>0.31653671112250592</v>
      </c>
      <c r="D103" s="98">
        <v>0.2444826122917329</v>
      </c>
      <c r="E103" s="98">
        <v>0.70521852524930762</v>
      </c>
      <c r="F103" s="98">
        <v>0.19498142944931712</v>
      </c>
      <c r="G103" s="98">
        <v>4.0026338182292898E-2</v>
      </c>
      <c r="H103" s="98">
        <v>6.2872828585811225E-2</v>
      </c>
      <c r="I103" s="98">
        <v>8.6418874301323514E-2</v>
      </c>
      <c r="J103" s="98">
        <v>8.1128472735074009E-2</v>
      </c>
      <c r="K103" s="98">
        <v>8.0548424475450284E-2</v>
      </c>
      <c r="L103" s="98">
        <v>0.1149436711147426</v>
      </c>
      <c r="M103" s="98">
        <v>0.11314940323898801</v>
      </c>
      <c r="N103" s="98">
        <v>0.17778961118953807</v>
      </c>
      <c r="O103" s="98">
        <v>0.12229608176005206</v>
      </c>
      <c r="P103" s="98">
        <v>0.10646616256039404</v>
      </c>
      <c r="Q103" s="98">
        <v>0.12040161019628452</v>
      </c>
      <c r="R103" s="98">
        <v>0.11516657245386391</v>
      </c>
      <c r="S103" s="98">
        <v>0.11785167493252033</v>
      </c>
      <c r="T103" s="98">
        <v>0.10092341991588898</v>
      </c>
      <c r="U103" s="98">
        <v>9.6306651971121121E-2</v>
      </c>
      <c r="V103" s="98">
        <v>8.4134258122578812E-2</v>
      </c>
      <c r="W103" s="98">
        <v>9.0911859595579E-2</v>
      </c>
      <c r="X103" s="98">
        <v>9.4759554406779384E-2</v>
      </c>
      <c r="Y103" s="98">
        <v>9.6590556385680967E-2</v>
      </c>
      <c r="DA103" s="63" t="s">
        <v>1674</v>
      </c>
    </row>
    <row r="104" spans="1:105" ht="12" customHeight="1" x14ac:dyDescent="0.25">
      <c r="A104" s="121" t="s">
        <v>55</v>
      </c>
      <c r="B104" s="122">
        <v>16.40640507661303</v>
      </c>
      <c r="C104" s="122">
        <v>14.292362858276807</v>
      </c>
      <c r="D104" s="122">
        <v>12.717336252988169</v>
      </c>
      <c r="E104" s="122">
        <v>11.494381894605732</v>
      </c>
      <c r="F104" s="122">
        <v>9.0478903697089788</v>
      </c>
      <c r="G104" s="122">
        <v>2.802941227893335</v>
      </c>
      <c r="H104" s="122">
        <v>3.0665943248190741</v>
      </c>
      <c r="I104" s="122">
        <v>3.3525048684581664</v>
      </c>
      <c r="J104" s="122">
        <v>3.5665131354167614</v>
      </c>
      <c r="K104" s="122">
        <v>4.6804926563205331</v>
      </c>
      <c r="L104" s="122">
        <v>5.7308805809161472</v>
      </c>
      <c r="M104" s="122">
        <v>6.420706991917231</v>
      </c>
      <c r="N104" s="122">
        <v>7.0810059530713074</v>
      </c>
      <c r="O104" s="122">
        <v>7.0686510118739241</v>
      </c>
      <c r="P104" s="122">
        <v>6.5206398343989402</v>
      </c>
      <c r="Q104" s="122">
        <v>7.1043287791464946</v>
      </c>
      <c r="R104" s="122">
        <v>7.8440716965822137</v>
      </c>
      <c r="S104" s="122">
        <v>7.7953167427896934</v>
      </c>
      <c r="T104" s="122">
        <v>7.532289933364229</v>
      </c>
      <c r="U104" s="122">
        <v>7.7158321697029342</v>
      </c>
      <c r="V104" s="122">
        <v>7.4218111174634931</v>
      </c>
      <c r="W104" s="122">
        <v>9.771637002341901</v>
      </c>
      <c r="X104" s="122">
        <v>10.174133704283285</v>
      </c>
      <c r="Y104" s="122">
        <v>9.6348683994957121</v>
      </c>
      <c r="DA104" s="130" t="s">
        <v>1675</v>
      </c>
    </row>
    <row r="105" spans="1:105" ht="12" customHeight="1" x14ac:dyDescent="0.25">
      <c r="A105" s="97" t="s">
        <v>130</v>
      </c>
      <c r="B105" s="98">
        <v>0.60953599135625258</v>
      </c>
      <c r="C105" s="98">
        <v>0.701466119222385</v>
      </c>
      <c r="D105" s="98">
        <v>1.4863483725433639</v>
      </c>
      <c r="E105" s="98">
        <v>1.6833400155058915</v>
      </c>
      <c r="F105" s="98">
        <v>1.6196787136892015</v>
      </c>
      <c r="G105" s="98">
        <v>2.0987782212868167</v>
      </c>
      <c r="H105" s="98">
        <v>2.283990377176897</v>
      </c>
      <c r="I105" s="98">
        <v>2.4332111561343313</v>
      </c>
      <c r="J105" s="98">
        <v>2.5090592029961272</v>
      </c>
      <c r="K105" s="98">
        <v>3.2470240968936208</v>
      </c>
      <c r="L105" s="98">
        <v>3.780624635103516</v>
      </c>
      <c r="M105" s="98">
        <v>3.9164575668461241</v>
      </c>
      <c r="N105" s="98">
        <v>4.4069588013479084</v>
      </c>
      <c r="O105" s="98">
        <v>4.3828616334248309</v>
      </c>
      <c r="P105" s="98">
        <v>3.9372073849872131</v>
      </c>
      <c r="Q105" s="98">
        <v>4.28892108202648</v>
      </c>
      <c r="R105" s="98">
        <v>4.8365721606092293</v>
      </c>
      <c r="S105" s="98">
        <v>4.6315437862567475</v>
      </c>
      <c r="T105" s="98">
        <v>4.2271960560708006</v>
      </c>
      <c r="U105" s="98">
        <v>4.4569940237404451</v>
      </c>
      <c r="V105" s="98">
        <v>3.8651424128792322</v>
      </c>
      <c r="W105" s="98">
        <v>5.5289488256441812</v>
      </c>
      <c r="X105" s="98">
        <v>5.2324142639236229</v>
      </c>
      <c r="Y105" s="98">
        <v>5.2497886957218434</v>
      </c>
      <c r="DA105" s="63" t="s">
        <v>1676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2.7153192389100579E-4</v>
      </c>
      <c r="F106" s="98">
        <v>1.3166614134525634E-3</v>
      </c>
      <c r="G106" s="98">
        <v>1.3278740934526063E-3</v>
      </c>
      <c r="H106" s="98">
        <v>1.5190252250031379E-3</v>
      </c>
      <c r="I106" s="98">
        <v>1.4645574851361654E-3</v>
      </c>
      <c r="J106" s="98">
        <v>2.2468093619455081E-3</v>
      </c>
      <c r="K106" s="98">
        <v>5.1314710458487817E-3</v>
      </c>
      <c r="L106" s="98">
        <v>8.1189849465800028E-3</v>
      </c>
      <c r="M106" s="98">
        <v>1.084848566759062E-2</v>
      </c>
      <c r="N106" s="98">
        <v>1.6492440844742749E-2</v>
      </c>
      <c r="O106" s="98">
        <v>1.7129954942631614E-2</v>
      </c>
      <c r="P106" s="98">
        <v>2.6199948887002479E-2</v>
      </c>
      <c r="Q106" s="98">
        <v>3.165781295470313E-2</v>
      </c>
      <c r="R106" s="98">
        <v>4.8511138409358417E-2</v>
      </c>
      <c r="S106" s="98">
        <v>4.4775867955741996E-2</v>
      </c>
      <c r="T106" s="98">
        <v>4.1441929758563173E-2</v>
      </c>
      <c r="U106" s="98">
        <v>4.4864795144689017E-2</v>
      </c>
      <c r="V106" s="98">
        <v>4.2526240375263306E-2</v>
      </c>
      <c r="W106" s="98">
        <v>7.2795228759770153E-2</v>
      </c>
      <c r="X106" s="98">
        <v>8.077962197306876E-2</v>
      </c>
      <c r="Y106" s="98">
        <v>0.10330953251004636</v>
      </c>
      <c r="DA106" s="63" t="s">
        <v>1677</v>
      </c>
    </row>
    <row r="107" spans="1:105" ht="12" customHeight="1" x14ac:dyDescent="0.25">
      <c r="A107" s="100" t="s">
        <v>198</v>
      </c>
      <c r="B107" s="101">
        <v>0</v>
      </c>
      <c r="C107" s="101">
        <v>0</v>
      </c>
      <c r="D107" s="101">
        <v>0</v>
      </c>
      <c r="E107" s="101">
        <v>1.2786450763717643E-4</v>
      </c>
      <c r="F107" s="101">
        <v>6.3421059871595405E-4</v>
      </c>
      <c r="G107" s="101">
        <v>6.2699932070914971E-4</v>
      </c>
      <c r="H107" s="101">
        <v>7.1164404745024175E-4</v>
      </c>
      <c r="I107" s="101">
        <v>7.2593437606690181E-4</v>
      </c>
      <c r="J107" s="101">
        <v>1.0253522234494013E-3</v>
      </c>
      <c r="K107" s="101">
        <v>2.4496609776856961E-3</v>
      </c>
      <c r="L107" s="101">
        <v>3.9226096650254614E-3</v>
      </c>
      <c r="M107" s="101">
        <v>5.3839279499131535E-3</v>
      </c>
      <c r="N107" s="101">
        <v>8.1719184675001621E-3</v>
      </c>
      <c r="O107" s="101">
        <v>8.7539047739615388E-3</v>
      </c>
      <c r="P107" s="101">
        <v>1.2422416997562965E-2</v>
      </c>
      <c r="Q107" s="101">
        <v>1.4947741132713525E-2</v>
      </c>
      <c r="R107" s="101">
        <v>2.3143184332629806E-2</v>
      </c>
      <c r="S107" s="101">
        <v>2.2151351870641683E-2</v>
      </c>
      <c r="T107" s="101">
        <v>2.0560125017685865E-2</v>
      </c>
      <c r="U107" s="101">
        <v>2.1593819833681194E-2</v>
      </c>
      <c r="V107" s="101">
        <v>1.949501278965686E-2</v>
      </c>
      <c r="W107" s="101">
        <v>3.590439837661745E-2</v>
      </c>
      <c r="X107" s="101">
        <v>3.431573299837673E-2</v>
      </c>
      <c r="Y107" s="101">
        <v>3.683395877103629E-2</v>
      </c>
      <c r="DA107" s="131" t="s">
        <v>1678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1.4366741625382938E-4</v>
      </c>
      <c r="F108" s="104">
        <v>6.8245081473660937E-4</v>
      </c>
      <c r="G108" s="104">
        <v>7.0087477274345656E-4</v>
      </c>
      <c r="H108" s="104">
        <v>8.0738117755289592E-4</v>
      </c>
      <c r="I108" s="104">
        <v>7.386231090692636E-4</v>
      </c>
      <c r="J108" s="104">
        <v>1.2214571384961067E-3</v>
      </c>
      <c r="K108" s="104">
        <v>2.6818100681630856E-3</v>
      </c>
      <c r="L108" s="104">
        <v>4.1963752815545414E-3</v>
      </c>
      <c r="M108" s="104">
        <v>5.4645577176774653E-3</v>
      </c>
      <c r="N108" s="104">
        <v>8.3205223772425882E-3</v>
      </c>
      <c r="O108" s="104">
        <v>8.3760501686700774E-3</v>
      </c>
      <c r="P108" s="104">
        <v>1.3777531889439511E-2</v>
      </c>
      <c r="Q108" s="104">
        <v>1.6710071821989608E-2</v>
      </c>
      <c r="R108" s="104">
        <v>2.5367954076728618E-2</v>
      </c>
      <c r="S108" s="104">
        <v>2.2624516085100313E-2</v>
      </c>
      <c r="T108" s="104">
        <v>2.0881804740877301E-2</v>
      </c>
      <c r="U108" s="104">
        <v>2.3270975311007826E-2</v>
      </c>
      <c r="V108" s="104">
        <v>2.3031227585606447E-2</v>
      </c>
      <c r="W108" s="104">
        <v>3.689083038315269E-2</v>
      </c>
      <c r="X108" s="104">
        <v>4.6463888974692023E-2</v>
      </c>
      <c r="Y108" s="104">
        <v>6.6475573739010085E-2</v>
      </c>
      <c r="DA108" s="132" t="s">
        <v>1679</v>
      </c>
    </row>
    <row r="109" spans="1:105" ht="12" customHeight="1" x14ac:dyDescent="0.25">
      <c r="A109" s="106" t="s">
        <v>122</v>
      </c>
      <c r="B109" s="101">
        <v>15.369920790084388</v>
      </c>
      <c r="C109" s="101">
        <v>13.227265815772984</v>
      </c>
      <c r="D109" s="101">
        <v>10.933577287107898</v>
      </c>
      <c r="E109" s="101">
        <v>9.4421419936947188</v>
      </c>
      <c r="F109" s="101">
        <v>7.0779542809736338</v>
      </c>
      <c r="G109" s="101">
        <v>0.4930313483312086</v>
      </c>
      <c r="H109" s="101">
        <v>0.53954490521791387</v>
      </c>
      <c r="I109" s="101">
        <v>0.58516694515286183</v>
      </c>
      <c r="J109" s="101">
        <v>0.63557993390827872</v>
      </c>
      <c r="K109" s="101">
        <v>0.71582229115750351</v>
      </c>
      <c r="L109" s="101">
        <v>1.0142487005970269</v>
      </c>
      <c r="M109" s="101">
        <v>1.1450037289139519</v>
      </c>
      <c r="N109" s="101">
        <v>1.2003590105461819</v>
      </c>
      <c r="O109" s="101">
        <v>1.139029900329716</v>
      </c>
      <c r="P109" s="101">
        <v>0.96494906189996144</v>
      </c>
      <c r="Q109" s="101">
        <v>0.89814317344496242</v>
      </c>
      <c r="R109" s="101">
        <v>0.82483712590637848</v>
      </c>
      <c r="S109" s="101">
        <v>0.82314817224962256</v>
      </c>
      <c r="T109" s="101">
        <v>0.77704035980999431</v>
      </c>
      <c r="U109" s="101">
        <v>0.71674474277582567</v>
      </c>
      <c r="V109" s="101">
        <v>0.90800179950645032</v>
      </c>
      <c r="W109" s="101">
        <v>0.81932086245584612</v>
      </c>
      <c r="X109" s="101">
        <v>1.1381044908367111</v>
      </c>
      <c r="Y109" s="101">
        <v>1.1478822046646631</v>
      </c>
      <c r="DA109" s="131" t="s">
        <v>1680</v>
      </c>
    </row>
    <row r="110" spans="1:105" ht="12" customHeight="1" x14ac:dyDescent="0.25">
      <c r="A110" s="107" t="s">
        <v>121</v>
      </c>
      <c r="B110" s="104">
        <v>0.42694829517238753</v>
      </c>
      <c r="C110" s="104">
        <v>0.36363092328143665</v>
      </c>
      <c r="D110" s="104">
        <v>0.29741059333690661</v>
      </c>
      <c r="E110" s="104">
        <v>0.36862835348123046</v>
      </c>
      <c r="F110" s="104">
        <v>0.34894071363269086</v>
      </c>
      <c r="G110" s="104">
        <v>0.2098037841818573</v>
      </c>
      <c r="H110" s="104">
        <v>0.24154001719926019</v>
      </c>
      <c r="I110" s="104">
        <v>0.33266220968583671</v>
      </c>
      <c r="J110" s="104">
        <v>0.41962718915040992</v>
      </c>
      <c r="K110" s="104">
        <v>0.71251479722355915</v>
      </c>
      <c r="L110" s="104">
        <v>0.92788826026902294</v>
      </c>
      <c r="M110" s="104">
        <v>1.3483972104895647</v>
      </c>
      <c r="N110" s="104">
        <v>1.4571957003324751</v>
      </c>
      <c r="O110" s="104">
        <v>1.5296295231767454</v>
      </c>
      <c r="P110" s="104">
        <v>1.5922834386247642</v>
      </c>
      <c r="Q110" s="104">
        <v>1.8856067107203502</v>
      </c>
      <c r="R110" s="104">
        <v>2.1341512716572462</v>
      </c>
      <c r="S110" s="104">
        <v>2.2958489163275817</v>
      </c>
      <c r="T110" s="104">
        <v>2.4866115877248718</v>
      </c>
      <c r="U110" s="104">
        <v>2.4972286080419752</v>
      </c>
      <c r="V110" s="104">
        <v>2.6061406647025485</v>
      </c>
      <c r="W110" s="104">
        <v>3.3505720854821024</v>
      </c>
      <c r="X110" s="104">
        <v>3.7228353275498831</v>
      </c>
      <c r="Y110" s="104">
        <v>3.1338879665991595</v>
      </c>
      <c r="DA110" s="132" t="s">
        <v>1681</v>
      </c>
    </row>
    <row r="111" spans="1:105" ht="12" customHeight="1" x14ac:dyDescent="0.25">
      <c r="A111" s="108" t="s">
        <v>53</v>
      </c>
      <c r="B111" s="98">
        <v>0.14083549459460076</v>
      </c>
      <c r="C111" s="98">
        <v>0.1141705639127925</v>
      </c>
      <c r="D111" s="98">
        <v>8.6001420776839047E-2</v>
      </c>
      <c r="E111" s="98">
        <v>0.13585281107273167</v>
      </c>
      <c r="F111" s="98">
        <v>0.13861567862752863</v>
      </c>
      <c r="G111" s="98">
        <v>0.10257188426667781</v>
      </c>
      <c r="H111" s="98">
        <v>0.11615042153837114</v>
      </c>
      <c r="I111" s="98">
        <v>0.17707045466156257</v>
      </c>
      <c r="J111" s="98">
        <v>0.20475232304529425</v>
      </c>
      <c r="K111" s="98">
        <v>0.35621529503061833</v>
      </c>
      <c r="L111" s="98">
        <v>0.46237423986384552</v>
      </c>
      <c r="M111" s="98">
        <v>0.70062936766070039</v>
      </c>
      <c r="N111" s="98">
        <v>0.75680225340547813</v>
      </c>
      <c r="O111" s="98">
        <v>0.82669696652783031</v>
      </c>
      <c r="P111" s="98">
        <v>0.77111724686139738</v>
      </c>
      <c r="Q111" s="98">
        <v>0.91294383856452621</v>
      </c>
      <c r="R111" s="98">
        <v>1.0407167150244812</v>
      </c>
      <c r="S111" s="98">
        <v>1.178970151524154</v>
      </c>
      <c r="T111" s="98">
        <v>1.1864345224646369</v>
      </c>
      <c r="U111" s="98">
        <v>1.1926786694860685</v>
      </c>
      <c r="V111" s="98">
        <v>1.1515637206790528</v>
      </c>
      <c r="W111" s="98">
        <v>1.6309911463087579</v>
      </c>
      <c r="X111" s="98">
        <v>1.6836319796196253</v>
      </c>
      <c r="Y111" s="98">
        <v>1.2559817904367416</v>
      </c>
      <c r="DA111" s="63" t="s">
        <v>1682</v>
      </c>
    </row>
    <row r="112" spans="1:105" ht="12" customHeight="1" x14ac:dyDescent="0.25">
      <c r="A112" s="108" t="s">
        <v>52</v>
      </c>
      <c r="B112" s="98">
        <v>0.28611280057778682</v>
      </c>
      <c r="C112" s="98">
        <v>0.24946035936864419</v>
      </c>
      <c r="D112" s="98">
        <v>0.21140917256006758</v>
      </c>
      <c r="E112" s="98">
        <v>0.23277554240849876</v>
      </c>
      <c r="F112" s="98">
        <v>0.21032503500516228</v>
      </c>
      <c r="G112" s="98">
        <v>0.10723189991517951</v>
      </c>
      <c r="H112" s="98">
        <v>0.12538959566088903</v>
      </c>
      <c r="I112" s="98">
        <v>0.15559175502427414</v>
      </c>
      <c r="J112" s="98">
        <v>0.21487486610511564</v>
      </c>
      <c r="K112" s="98">
        <v>0.35629950219294071</v>
      </c>
      <c r="L112" s="98">
        <v>0.46551402040517731</v>
      </c>
      <c r="M112" s="98">
        <v>0.64776784282886435</v>
      </c>
      <c r="N112" s="98">
        <v>0.70039344692699734</v>
      </c>
      <c r="O112" s="98">
        <v>0.70293255664891496</v>
      </c>
      <c r="P112" s="98">
        <v>0.82116619176336647</v>
      </c>
      <c r="Q112" s="98">
        <v>0.97266287215582403</v>
      </c>
      <c r="R112" s="98">
        <v>1.0934345566327652</v>
      </c>
      <c r="S112" s="98">
        <v>1.1168787648034275</v>
      </c>
      <c r="T112" s="98">
        <v>1.3001770652602354</v>
      </c>
      <c r="U112" s="98">
        <v>1.3045499385559067</v>
      </c>
      <c r="V112" s="98">
        <v>1.4545769440234952</v>
      </c>
      <c r="W112" s="98">
        <v>1.7195809391733441</v>
      </c>
      <c r="X112" s="98">
        <v>2.0392033479302576</v>
      </c>
      <c r="Y112" s="98">
        <v>1.8779061761624176</v>
      </c>
      <c r="DA112" s="63" t="s">
        <v>1683</v>
      </c>
    </row>
    <row r="113" spans="1:105" ht="12" customHeight="1" x14ac:dyDescent="0.25">
      <c r="A113" s="121" t="s">
        <v>54</v>
      </c>
      <c r="B113" s="122">
        <v>10.237194223113704</v>
      </c>
      <c r="C113" s="122">
        <v>9.360309267600238</v>
      </c>
      <c r="D113" s="122">
        <v>8.1930696052861265</v>
      </c>
      <c r="E113" s="122">
        <v>7.066368396755129</v>
      </c>
      <c r="F113" s="122">
        <v>5.1550843138377838</v>
      </c>
      <c r="G113" s="122">
        <v>2.0211355391900794</v>
      </c>
      <c r="H113" s="122">
        <v>1.8276540309758158</v>
      </c>
      <c r="I113" s="122">
        <v>2.2058839630003977</v>
      </c>
      <c r="J113" s="122">
        <v>1.9707464231623493</v>
      </c>
      <c r="K113" s="122">
        <v>2.5680397757573687</v>
      </c>
      <c r="L113" s="122">
        <v>2.7933988713486535</v>
      </c>
      <c r="M113" s="122">
        <v>2.9190123593570743</v>
      </c>
      <c r="N113" s="122">
        <v>3.023745365254868</v>
      </c>
      <c r="O113" s="122">
        <v>3.098577059922428</v>
      </c>
      <c r="P113" s="122">
        <v>3.0863489350720164</v>
      </c>
      <c r="Q113" s="122">
        <v>3.1774386784789521</v>
      </c>
      <c r="R113" s="122">
        <v>3.1739550353736821</v>
      </c>
      <c r="S113" s="122">
        <v>3.3208635213988948</v>
      </c>
      <c r="T113" s="122">
        <v>3.2556833586011362</v>
      </c>
      <c r="U113" s="122">
        <v>3.3058883312142577</v>
      </c>
      <c r="V113" s="122">
        <v>3.2958095782636012</v>
      </c>
      <c r="W113" s="122">
        <v>3.6352807514319081</v>
      </c>
      <c r="X113" s="122">
        <v>4.0064803219880378</v>
      </c>
      <c r="Y113" s="122">
        <v>3.6235344281165154</v>
      </c>
      <c r="DA113" s="130" t="s">
        <v>1684</v>
      </c>
    </row>
    <row r="114" spans="1:105" ht="12" customHeight="1" x14ac:dyDescent="0.25">
      <c r="A114" s="97" t="s">
        <v>50</v>
      </c>
      <c r="B114" s="98">
        <v>5.446095085245374</v>
      </c>
      <c r="C114" s="98">
        <v>4.8191151241287864</v>
      </c>
      <c r="D114" s="98">
        <v>4.3959196405747178</v>
      </c>
      <c r="E114" s="98">
        <v>3.7401128186300414</v>
      </c>
      <c r="F114" s="98">
        <v>2.8050556596609297</v>
      </c>
      <c r="G114" s="98">
        <v>1.3603247111530241</v>
      </c>
      <c r="H114" s="98">
        <v>1.039641413827348</v>
      </c>
      <c r="I114" s="98">
        <v>1.4254035067539386</v>
      </c>
      <c r="J114" s="98">
        <v>1.0921678260169692</v>
      </c>
      <c r="K114" s="98">
        <v>1.472593432966264</v>
      </c>
      <c r="L114" s="98">
        <v>1.3567664535395865</v>
      </c>
      <c r="M114" s="98">
        <v>1.3312888790396995</v>
      </c>
      <c r="N114" s="98">
        <v>1.215775682294248</v>
      </c>
      <c r="O114" s="98">
        <v>1.1901300715573271</v>
      </c>
      <c r="P114" s="98">
        <v>1.1182619038873609</v>
      </c>
      <c r="Q114" s="98">
        <v>1.1313697494922579</v>
      </c>
      <c r="R114" s="98">
        <v>1.1051737641476536</v>
      </c>
      <c r="S114" s="98">
        <v>1.1440602590002598</v>
      </c>
      <c r="T114" s="98">
        <v>1.1709636202724885</v>
      </c>
      <c r="U114" s="98">
        <v>1.2191993391087259</v>
      </c>
      <c r="V114" s="98">
        <v>1.157268707452545</v>
      </c>
      <c r="W114" s="98">
        <v>1.256906232693175</v>
      </c>
      <c r="X114" s="98">
        <v>1.2881016451555038</v>
      </c>
      <c r="Y114" s="98">
        <v>1.1635242128603249</v>
      </c>
      <c r="DA114" s="63" t="s">
        <v>1685</v>
      </c>
    </row>
    <row r="115" spans="1:105" ht="12" customHeight="1" x14ac:dyDescent="0.25">
      <c r="A115" s="109" t="s">
        <v>120</v>
      </c>
      <c r="B115" s="33">
        <v>4.7910991378683319</v>
      </c>
      <c r="C115" s="33">
        <v>4.5411941434714489</v>
      </c>
      <c r="D115" s="33">
        <v>3.79714996471141</v>
      </c>
      <c r="E115" s="33">
        <v>3.3262555781250875</v>
      </c>
      <c r="F115" s="33">
        <v>2.3500286541768545</v>
      </c>
      <c r="G115" s="33">
        <v>0.66081082803705515</v>
      </c>
      <c r="H115" s="33">
        <v>0.7880126171484676</v>
      </c>
      <c r="I115" s="33">
        <v>0.78048045624645934</v>
      </c>
      <c r="J115" s="33">
        <v>0.87857859714538022</v>
      </c>
      <c r="K115" s="33">
        <v>1.0954463427911045</v>
      </c>
      <c r="L115" s="33">
        <v>1.4366324178090675</v>
      </c>
      <c r="M115" s="33">
        <v>1.5877234803173743</v>
      </c>
      <c r="N115" s="33">
        <v>1.8079696829606202</v>
      </c>
      <c r="O115" s="33">
        <v>1.9084469883651012</v>
      </c>
      <c r="P115" s="33">
        <v>1.9680870311846554</v>
      </c>
      <c r="Q115" s="33">
        <v>2.0460689289866942</v>
      </c>
      <c r="R115" s="33">
        <v>2.0687812712260283</v>
      </c>
      <c r="S115" s="33">
        <v>2.1768032623986353</v>
      </c>
      <c r="T115" s="33">
        <v>2.0847197383286478</v>
      </c>
      <c r="U115" s="33">
        <v>2.0866889921055316</v>
      </c>
      <c r="V115" s="33">
        <v>2.1385408708110565</v>
      </c>
      <c r="W115" s="33">
        <v>2.3783745187387328</v>
      </c>
      <c r="X115" s="33">
        <v>2.718378676832534</v>
      </c>
      <c r="Y115" s="33">
        <v>2.4600102152561907</v>
      </c>
      <c r="DA115" s="60" t="s">
        <v>1686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115.89373712618124</v>
      </c>
      <c r="C117" s="117">
        <f t="shared" si="19"/>
        <v>112.66795104949624</v>
      </c>
      <c r="D117" s="117">
        <f t="shared" si="19"/>
        <v>83.298055333071687</v>
      </c>
      <c r="E117" s="117">
        <f t="shared" si="19"/>
        <v>84.757127833900341</v>
      </c>
      <c r="F117" s="117">
        <f t="shared" si="19"/>
        <v>83.11497898551724</v>
      </c>
      <c r="G117" s="117">
        <f t="shared" si="19"/>
        <v>18.149212252337531</v>
      </c>
      <c r="H117" s="117">
        <f t="shared" si="19"/>
        <v>19.855339544608039</v>
      </c>
      <c r="I117" s="117">
        <f t="shared" si="19"/>
        <v>19.169816957366741</v>
      </c>
      <c r="J117" s="117">
        <f t="shared" si="19"/>
        <v>22.550037979038205</v>
      </c>
      <c r="K117" s="117">
        <f t="shared" si="19"/>
        <v>28.402433481566149</v>
      </c>
      <c r="L117" s="117">
        <f t="shared" si="19"/>
        <v>36.417586751702402</v>
      </c>
      <c r="M117" s="117">
        <f t="shared" si="19"/>
        <v>36.329424034938647</v>
      </c>
      <c r="N117" s="117">
        <f t="shared" si="19"/>
        <v>42.911445862343214</v>
      </c>
      <c r="O117" s="117">
        <f t="shared" si="19"/>
        <v>43.451996384306319</v>
      </c>
      <c r="P117" s="117">
        <f t="shared" si="19"/>
        <v>37.875688370078066</v>
      </c>
      <c r="Q117" s="117">
        <f t="shared" si="19"/>
        <v>42.192306802908334</v>
      </c>
      <c r="R117" s="117">
        <f t="shared" ref="R117:V117" si="20">R118+R121+R123+R132</f>
        <v>48.804223743723206</v>
      </c>
      <c r="S117" s="117">
        <f t="shared" si="20"/>
        <v>47.633642825815414</v>
      </c>
      <c r="T117" s="117">
        <f t="shared" si="20"/>
        <v>44.402329056562387</v>
      </c>
      <c r="U117" s="117">
        <f t="shared" si="20"/>
        <v>47.555125975250633</v>
      </c>
      <c r="V117" s="117">
        <f t="shared" si="20"/>
        <v>44.683702610619001</v>
      </c>
      <c r="W117" s="117">
        <f t="shared" ref="W117:Y117" si="21">W118+W121+W123+W132</f>
        <v>62.350620002199378</v>
      </c>
      <c r="X117" s="117">
        <f t="shared" si="21"/>
        <v>62.095813101362637</v>
      </c>
      <c r="Y117" s="117">
        <f t="shared" si="21"/>
        <v>64.751714434250573</v>
      </c>
      <c r="DA117" s="129" t="s">
        <v>1837</v>
      </c>
    </row>
    <row r="118" spans="1:105" ht="12" customHeight="1" x14ac:dyDescent="0.25">
      <c r="A118" s="121" t="s">
        <v>57</v>
      </c>
      <c r="B118" s="122">
        <f t="shared" ref="B118:Q118" si="22">SUM(B119:B120)</f>
        <v>97.128905049896616</v>
      </c>
      <c r="C118" s="122">
        <f t="shared" si="22"/>
        <v>95.774452072657695</v>
      </c>
      <c r="D118" s="122">
        <f t="shared" si="22"/>
        <v>68.34048841464255</v>
      </c>
      <c r="E118" s="122">
        <f t="shared" si="22"/>
        <v>70.408660059113629</v>
      </c>
      <c r="F118" s="122">
        <f t="shared" si="22"/>
        <v>72.73836291286365</v>
      </c>
      <c r="G118" s="122">
        <f t="shared" si="22"/>
        <v>14.510860600302037</v>
      </c>
      <c r="H118" s="122">
        <f t="shared" si="22"/>
        <v>16.014620308811779</v>
      </c>
      <c r="I118" s="122">
        <f t="shared" si="22"/>
        <v>14.801943327445198</v>
      </c>
      <c r="J118" s="122">
        <f t="shared" si="22"/>
        <v>18.098420534981049</v>
      </c>
      <c r="K118" s="122">
        <f t="shared" si="22"/>
        <v>22.596614037406265</v>
      </c>
      <c r="L118" s="122">
        <f t="shared" si="22"/>
        <v>29.392787234989036</v>
      </c>
      <c r="M118" s="122">
        <f t="shared" si="22"/>
        <v>28.578102111695532</v>
      </c>
      <c r="N118" s="122">
        <f t="shared" si="22"/>
        <v>34.259370106675412</v>
      </c>
      <c r="O118" s="122">
        <f t="shared" si="22"/>
        <v>34.852153749323811</v>
      </c>
      <c r="P118" s="122">
        <f t="shared" si="22"/>
        <v>29.700553834505147</v>
      </c>
      <c r="Q118" s="122">
        <f t="shared" si="22"/>
        <v>33.32958799974481</v>
      </c>
      <c r="R118" s="122">
        <f t="shared" ref="R118:V118" si="23">SUM(R119:R120)</f>
        <v>39.235131608238845</v>
      </c>
      <c r="S118" s="122">
        <f t="shared" si="23"/>
        <v>37.923956202629824</v>
      </c>
      <c r="T118" s="122">
        <f t="shared" si="23"/>
        <v>34.944204156187851</v>
      </c>
      <c r="U118" s="122">
        <f t="shared" si="23"/>
        <v>37.847592280532915</v>
      </c>
      <c r="V118" s="122">
        <f t="shared" si="23"/>
        <v>35.203752062929603</v>
      </c>
      <c r="W118" s="122">
        <f t="shared" ref="W118:Y118" si="24">SUM(W119:W120)</f>
        <v>50.387963899629241</v>
      </c>
      <c r="X118" s="122">
        <f t="shared" si="24"/>
        <v>49.313709803067944</v>
      </c>
      <c r="Y118" s="122">
        <f t="shared" si="24"/>
        <v>52.665453572946888</v>
      </c>
      <c r="DA118" s="130" t="s">
        <v>1838</v>
      </c>
    </row>
    <row r="119" spans="1:105" ht="12" customHeight="1" x14ac:dyDescent="0.25">
      <c r="A119" s="97" t="s">
        <v>198</v>
      </c>
      <c r="B119" s="98">
        <v>96.649960767294019</v>
      </c>
      <c r="C119" s="98">
        <v>95.314306836417003</v>
      </c>
      <c r="D119" s="98">
        <v>68.030505341403895</v>
      </c>
      <c r="E119" s="98">
        <v>70.103177448488537</v>
      </c>
      <c r="F119" s="98">
        <v>72.419462972264697</v>
      </c>
      <c r="G119" s="98">
        <v>14.461730673119749</v>
      </c>
      <c r="H119" s="98">
        <v>15.961671208976437</v>
      </c>
      <c r="I119" s="98">
        <v>14.756037434489942</v>
      </c>
      <c r="J119" s="98">
        <v>18.042968732038595</v>
      </c>
      <c r="K119" s="98">
        <v>22.52874078367747</v>
      </c>
      <c r="L119" s="98">
        <v>29.306935953716668</v>
      </c>
      <c r="M119" s="98">
        <v>28.49032578290425</v>
      </c>
      <c r="N119" s="98">
        <v>34.150760804145577</v>
      </c>
      <c r="O119" s="98">
        <v>34.7384177428046</v>
      </c>
      <c r="P119" s="98">
        <v>29.596156953753663</v>
      </c>
      <c r="Q119" s="98">
        <v>33.212215422746254</v>
      </c>
      <c r="R119" s="98">
        <v>39.095031388278265</v>
      </c>
      <c r="S119" s="98">
        <v>37.790321412722371</v>
      </c>
      <c r="T119" s="98">
        <v>34.822659131787439</v>
      </c>
      <c r="U119" s="98">
        <v>37.717445053257507</v>
      </c>
      <c r="V119" s="98">
        <v>35.077379555633186</v>
      </c>
      <c r="W119" s="98">
        <v>50.212566800589919</v>
      </c>
      <c r="X119" s="98">
        <v>49.141070975162044</v>
      </c>
      <c r="Y119" s="98">
        <v>52.48114639265826</v>
      </c>
      <c r="DA119" s="63" t="s">
        <v>1839</v>
      </c>
    </row>
    <row r="120" spans="1:105" ht="12" customHeight="1" x14ac:dyDescent="0.25">
      <c r="A120" s="97" t="s">
        <v>53</v>
      </c>
      <c r="B120" s="98">
        <v>0.47894428260260158</v>
      </c>
      <c r="C120" s="98">
        <v>0.4601452362406932</v>
      </c>
      <c r="D120" s="98">
        <v>0.3099830732386617</v>
      </c>
      <c r="E120" s="98">
        <v>0.30548261062509735</v>
      </c>
      <c r="F120" s="98">
        <v>0.31889994059894738</v>
      </c>
      <c r="G120" s="98">
        <v>4.9129927182287841E-2</v>
      </c>
      <c r="H120" s="98">
        <v>5.2949099835342524E-2</v>
      </c>
      <c r="I120" s="98">
        <v>4.5905892955255594E-2</v>
      </c>
      <c r="J120" s="98">
        <v>5.5451802942454331E-2</v>
      </c>
      <c r="K120" s="98">
        <v>6.7873253728794589E-2</v>
      </c>
      <c r="L120" s="98">
        <v>8.5851281272368601E-2</v>
      </c>
      <c r="M120" s="98">
        <v>8.7776328791282165E-2</v>
      </c>
      <c r="N120" s="98">
        <v>0.10860930252983275</v>
      </c>
      <c r="O120" s="98">
        <v>0.11373600651920936</v>
      </c>
      <c r="P120" s="98">
        <v>0.10439688075148477</v>
      </c>
      <c r="Q120" s="98">
        <v>0.11737257699855277</v>
      </c>
      <c r="R120" s="98">
        <v>0.14010021996058214</v>
      </c>
      <c r="S120" s="98">
        <v>0.13363478990745381</v>
      </c>
      <c r="T120" s="98">
        <v>0.12154502440041225</v>
      </c>
      <c r="U120" s="98">
        <v>0.13014722727540914</v>
      </c>
      <c r="V120" s="98">
        <v>0.12637250729641872</v>
      </c>
      <c r="W120" s="98">
        <v>0.17539709903932219</v>
      </c>
      <c r="X120" s="98">
        <v>0.1726388279058976</v>
      </c>
      <c r="Y120" s="98">
        <v>0.18430718028862808</v>
      </c>
      <c r="DA120" s="63" t="s">
        <v>1840</v>
      </c>
    </row>
    <row r="121" spans="1:105" ht="12" customHeight="1" x14ac:dyDescent="0.25">
      <c r="A121" s="121" t="s">
        <v>92</v>
      </c>
      <c r="B121" s="122">
        <f t="shared" ref="B121:Y121" si="25">B122</f>
        <v>0.46402892468124757</v>
      </c>
      <c r="C121" s="122">
        <f t="shared" si="25"/>
        <v>0.59482603813691159</v>
      </c>
      <c r="D121" s="122">
        <f t="shared" si="25"/>
        <v>0.47776860547612965</v>
      </c>
      <c r="E121" s="122">
        <f t="shared" si="25"/>
        <v>1.4042943807371044</v>
      </c>
      <c r="F121" s="122">
        <f t="shared" si="25"/>
        <v>0.40245705161385226</v>
      </c>
      <c r="G121" s="122">
        <f t="shared" si="25"/>
        <v>9.7565175546260124E-2</v>
      </c>
      <c r="H121" s="122">
        <f t="shared" si="25"/>
        <v>0.16108194812693727</v>
      </c>
      <c r="I121" s="122">
        <f t="shared" si="25"/>
        <v>0.22028499530692291</v>
      </c>
      <c r="J121" s="122">
        <f t="shared" si="25"/>
        <v>0.21603039515214462</v>
      </c>
      <c r="K121" s="122">
        <f t="shared" si="25"/>
        <v>0.22262423734771092</v>
      </c>
      <c r="L121" s="122">
        <f t="shared" si="25"/>
        <v>0.32765060422476083</v>
      </c>
      <c r="M121" s="122">
        <f t="shared" si="25"/>
        <v>0.34108072330662081</v>
      </c>
      <c r="N121" s="122">
        <f t="shared" si="25"/>
        <v>0.54244240864198312</v>
      </c>
      <c r="O121" s="122">
        <f t="shared" si="25"/>
        <v>0.40358896529286725</v>
      </c>
      <c r="P121" s="122">
        <f t="shared" si="25"/>
        <v>0.36784970692205488</v>
      </c>
      <c r="Q121" s="122">
        <f t="shared" si="25"/>
        <v>0.4244510399129876</v>
      </c>
      <c r="R121" s="122">
        <f t="shared" si="25"/>
        <v>0.42525094936121693</v>
      </c>
      <c r="S121" s="122">
        <f t="shared" si="25"/>
        <v>0.45241477562931826</v>
      </c>
      <c r="T121" s="122">
        <f t="shared" si="25"/>
        <v>0.40092686393272114</v>
      </c>
      <c r="U121" s="122">
        <f t="shared" si="25"/>
        <v>0.39248448245154521</v>
      </c>
      <c r="V121" s="122">
        <f t="shared" si="25"/>
        <v>0.35058004840572349</v>
      </c>
      <c r="W121" s="122">
        <f t="shared" si="25"/>
        <v>0.38342212968147443</v>
      </c>
      <c r="X121" s="122">
        <f t="shared" si="25"/>
        <v>0.40294383502698411</v>
      </c>
      <c r="Y121" s="122">
        <f t="shared" si="25"/>
        <v>0.41599147977143525</v>
      </c>
      <c r="DA121" s="130" t="s">
        <v>1841</v>
      </c>
    </row>
    <row r="122" spans="1:105" ht="12" customHeight="1" x14ac:dyDescent="0.25">
      <c r="A122" s="97" t="s">
        <v>53</v>
      </c>
      <c r="B122" s="98">
        <v>0.46402892468124757</v>
      </c>
      <c r="C122" s="98">
        <v>0.59482603813691159</v>
      </c>
      <c r="D122" s="98">
        <v>0.47776860547612965</v>
      </c>
      <c r="E122" s="98">
        <v>1.4042943807371044</v>
      </c>
      <c r="F122" s="98">
        <v>0.40245705161385226</v>
      </c>
      <c r="G122" s="98">
        <v>9.7565175546260124E-2</v>
      </c>
      <c r="H122" s="98">
        <v>0.16108194812693727</v>
      </c>
      <c r="I122" s="98">
        <v>0.22028499530692291</v>
      </c>
      <c r="J122" s="98">
        <v>0.21603039515214462</v>
      </c>
      <c r="K122" s="98">
        <v>0.22262423734771092</v>
      </c>
      <c r="L122" s="98">
        <v>0.32765060422476083</v>
      </c>
      <c r="M122" s="98">
        <v>0.34108072330662081</v>
      </c>
      <c r="N122" s="98">
        <v>0.54244240864198312</v>
      </c>
      <c r="O122" s="98">
        <v>0.40358896529286725</v>
      </c>
      <c r="P122" s="98">
        <v>0.36784970692205488</v>
      </c>
      <c r="Q122" s="98">
        <v>0.4244510399129876</v>
      </c>
      <c r="R122" s="98">
        <v>0.42525094936121693</v>
      </c>
      <c r="S122" s="98">
        <v>0.45241477562931826</v>
      </c>
      <c r="T122" s="98">
        <v>0.40092686393272114</v>
      </c>
      <c r="U122" s="98">
        <v>0.39248448245154521</v>
      </c>
      <c r="V122" s="98">
        <v>0.35058004840572349</v>
      </c>
      <c r="W122" s="98">
        <v>0.38342212968147443</v>
      </c>
      <c r="X122" s="98">
        <v>0.40294383502698411</v>
      </c>
      <c r="Y122" s="98">
        <v>0.41599147977143525</v>
      </c>
      <c r="DA122" s="63" t="s">
        <v>1842</v>
      </c>
    </row>
    <row r="123" spans="1:105" ht="12" customHeight="1" x14ac:dyDescent="0.25">
      <c r="A123" s="121" t="s">
        <v>55</v>
      </c>
      <c r="B123" s="122">
        <v>11.344329744645979</v>
      </c>
      <c r="C123" s="122">
        <v>9.9157902464477541</v>
      </c>
      <c r="D123" s="122">
        <v>8.9289071887049918</v>
      </c>
      <c r="E123" s="122">
        <v>8.1562541947551885</v>
      </c>
      <c r="F123" s="122">
        <v>6.4897814131831613</v>
      </c>
      <c r="G123" s="122">
        <v>2.2447368197763859</v>
      </c>
      <c r="H123" s="122">
        <v>2.4678460543599798</v>
      </c>
      <c r="I123" s="122">
        <v>2.7184459001045935</v>
      </c>
      <c r="J123" s="122">
        <v>2.9193535842573222</v>
      </c>
      <c r="K123" s="122">
        <v>3.8775304237340644</v>
      </c>
      <c r="L123" s="122">
        <v>4.789765383123366</v>
      </c>
      <c r="M123" s="122">
        <v>5.3958232708668517</v>
      </c>
      <c r="N123" s="122">
        <v>5.984925824910877</v>
      </c>
      <c r="O123" s="122">
        <v>6.0029128039843274</v>
      </c>
      <c r="P123" s="122">
        <v>5.6014064403980148</v>
      </c>
      <c r="Q123" s="122">
        <v>6.153351883061787</v>
      </c>
      <c r="R123" s="122">
        <v>6.8431391748192238</v>
      </c>
      <c r="S123" s="122">
        <v>6.8297451134254006</v>
      </c>
      <c r="T123" s="122">
        <v>6.6637914962258682</v>
      </c>
      <c r="U123" s="122">
        <v>6.8639787645751715</v>
      </c>
      <c r="V123" s="122">
        <v>6.6409833676182632</v>
      </c>
      <c r="W123" s="122">
        <v>8.7935994592861704</v>
      </c>
      <c r="X123" s="122">
        <v>9.2400068000893061</v>
      </c>
      <c r="Y123" s="122">
        <v>8.8011110204678449</v>
      </c>
      <c r="DA123" s="130" t="s">
        <v>1843</v>
      </c>
    </row>
    <row r="124" spans="1:105" ht="12" customHeight="1" x14ac:dyDescent="0.25">
      <c r="A124" s="97" t="s">
        <v>130</v>
      </c>
      <c r="B124" s="98">
        <v>0.45139819765005751</v>
      </c>
      <c r="C124" s="98">
        <v>0.53132355654257701</v>
      </c>
      <c r="D124" s="98">
        <v>1.1709824833275719</v>
      </c>
      <c r="E124" s="98">
        <v>1.343211228507406</v>
      </c>
      <c r="F124" s="98">
        <v>1.3003370336742506</v>
      </c>
      <c r="G124" s="98">
        <v>1.7014158931013863</v>
      </c>
      <c r="H124" s="98">
        <v>1.8604662268104151</v>
      </c>
      <c r="I124" s="98">
        <v>1.9937346846227095</v>
      </c>
      <c r="J124" s="98">
        <v>2.0705168113144663</v>
      </c>
      <c r="K124" s="98">
        <v>2.7040869121977207</v>
      </c>
      <c r="L124" s="98">
        <v>3.1834230185455805</v>
      </c>
      <c r="M124" s="98">
        <v>3.3114044090447985</v>
      </c>
      <c r="N124" s="98">
        <v>3.7494732323783788</v>
      </c>
      <c r="O124" s="98">
        <v>3.7518880194443844</v>
      </c>
      <c r="P124" s="98">
        <v>3.394888185394739</v>
      </c>
      <c r="Q124" s="98">
        <v>3.7147700090192042</v>
      </c>
      <c r="R124" s="98">
        <v>4.2057390277576712</v>
      </c>
      <c r="S124" s="98">
        <v>4.0435757274472053</v>
      </c>
      <c r="T124" s="98">
        <v>3.7067141456870005</v>
      </c>
      <c r="U124" s="98">
        <v>3.926819881748739</v>
      </c>
      <c r="V124" s="98">
        <v>3.4175374832053294</v>
      </c>
      <c r="W124" s="98">
        <v>4.9186654633080895</v>
      </c>
      <c r="X124" s="98">
        <v>4.6789713706461917</v>
      </c>
      <c r="Y124" s="98">
        <v>4.7144766015953623</v>
      </c>
      <c r="DA124" s="63" t="s">
        <v>1844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2.4994194773480242E-4</v>
      </c>
      <c r="F125" s="98">
        <v>1.2101305546027071E-3</v>
      </c>
      <c r="G125" s="98">
        <v>1.2234292026755431E-3</v>
      </c>
      <c r="H125" s="98">
        <v>1.4021759733470955E-3</v>
      </c>
      <c r="I125" s="98">
        <v>1.3465565309692554E-3</v>
      </c>
      <c r="J125" s="98">
        <v>2.0873415108231728E-3</v>
      </c>
      <c r="K125" s="98">
        <v>4.7717246993665783E-3</v>
      </c>
      <c r="L125" s="98">
        <v>7.5571139927689372E-3</v>
      </c>
      <c r="M125" s="98">
        <v>1.0094578716378201E-2</v>
      </c>
      <c r="N125" s="98">
        <v>1.5383865488252779E-2</v>
      </c>
      <c r="O125" s="98">
        <v>1.5965547461405272E-2</v>
      </c>
      <c r="P125" s="98">
        <v>2.4626959366646051E-2</v>
      </c>
      <c r="Q125" s="98">
        <v>2.9809853636033657E-2</v>
      </c>
      <c r="R125" s="98">
        <v>4.5746837749301057E-2</v>
      </c>
      <c r="S125" s="98">
        <v>4.2143945113177914E-2</v>
      </c>
      <c r="T125" s="98">
        <v>3.9047087785525632E-2</v>
      </c>
      <c r="U125" s="98">
        <v>4.2396332578484026E-2</v>
      </c>
      <c r="V125" s="98">
        <v>4.0335854963264195E-2</v>
      </c>
      <c r="W125" s="98">
        <v>6.8958552423933714E-2</v>
      </c>
      <c r="X125" s="98">
        <v>7.7279579032511495E-2</v>
      </c>
      <c r="Y125" s="98">
        <v>9.9737570277215443E-2</v>
      </c>
      <c r="DA125" s="63" t="s">
        <v>1845</v>
      </c>
    </row>
    <row r="126" spans="1:105" ht="12" customHeight="1" x14ac:dyDescent="0.25">
      <c r="A126" s="100" t="s">
        <v>198</v>
      </c>
      <c r="B126" s="101">
        <v>0</v>
      </c>
      <c r="C126" s="101">
        <v>0</v>
      </c>
      <c r="D126" s="101">
        <v>0</v>
      </c>
      <c r="E126" s="101">
        <v>1.0627453148097305E-4</v>
      </c>
      <c r="F126" s="101">
        <v>5.2767973986609772E-4</v>
      </c>
      <c r="G126" s="101">
        <v>5.2255442993208651E-4</v>
      </c>
      <c r="H126" s="101">
        <v>5.9479479579419958E-4</v>
      </c>
      <c r="I126" s="101">
        <v>6.0793342189999157E-4</v>
      </c>
      <c r="J126" s="101">
        <v>8.6588437232706602E-4</v>
      </c>
      <c r="K126" s="101">
        <v>2.0899146312034923E-3</v>
      </c>
      <c r="L126" s="101">
        <v>3.3607387112143949E-3</v>
      </c>
      <c r="M126" s="101">
        <v>4.6300209987007353E-3</v>
      </c>
      <c r="N126" s="101">
        <v>7.0633431110101895E-3</v>
      </c>
      <c r="O126" s="101">
        <v>7.5894972927351935E-3</v>
      </c>
      <c r="P126" s="101">
        <v>1.0849427477206536E-2</v>
      </c>
      <c r="Q126" s="101">
        <v>1.3099781814044049E-2</v>
      </c>
      <c r="R126" s="101">
        <v>2.0378883672572436E-2</v>
      </c>
      <c r="S126" s="101">
        <v>1.9519429028077601E-2</v>
      </c>
      <c r="T126" s="101">
        <v>1.8165283044648324E-2</v>
      </c>
      <c r="U126" s="101">
        <v>1.9125357267476203E-2</v>
      </c>
      <c r="V126" s="101">
        <v>1.7304627377657752E-2</v>
      </c>
      <c r="W126" s="101">
        <v>3.206772204078101E-2</v>
      </c>
      <c r="X126" s="101">
        <v>3.0815690057819468E-2</v>
      </c>
      <c r="Y126" s="101">
        <v>3.3261996538205357E-2</v>
      </c>
      <c r="DA126" s="131" t="s">
        <v>1846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1.4366741625382938E-4</v>
      </c>
      <c r="F127" s="104">
        <v>6.8245081473660937E-4</v>
      </c>
      <c r="G127" s="104">
        <v>7.0087477274345656E-4</v>
      </c>
      <c r="H127" s="104">
        <v>8.0738117755289592E-4</v>
      </c>
      <c r="I127" s="104">
        <v>7.386231090692636E-4</v>
      </c>
      <c r="J127" s="104">
        <v>1.2214571384961067E-3</v>
      </c>
      <c r="K127" s="104">
        <v>2.6818100681630856E-3</v>
      </c>
      <c r="L127" s="104">
        <v>4.1963752815545414E-3</v>
      </c>
      <c r="M127" s="104">
        <v>5.4645577176774653E-3</v>
      </c>
      <c r="N127" s="104">
        <v>8.3205223772425882E-3</v>
      </c>
      <c r="O127" s="104">
        <v>8.3760501686700774E-3</v>
      </c>
      <c r="P127" s="104">
        <v>1.3777531889439511E-2</v>
      </c>
      <c r="Q127" s="104">
        <v>1.6710071821989608E-2</v>
      </c>
      <c r="R127" s="104">
        <v>2.5367954076728618E-2</v>
      </c>
      <c r="S127" s="104">
        <v>2.2624516085100313E-2</v>
      </c>
      <c r="T127" s="104">
        <v>2.0881804740877301E-2</v>
      </c>
      <c r="U127" s="104">
        <v>2.3270975311007826E-2</v>
      </c>
      <c r="V127" s="104">
        <v>2.3031227585606447E-2</v>
      </c>
      <c r="W127" s="104">
        <v>3.689083038315269E-2</v>
      </c>
      <c r="X127" s="104">
        <v>4.6463888974692023E-2</v>
      </c>
      <c r="Y127" s="104">
        <v>6.6475573739010085E-2</v>
      </c>
      <c r="DA127" s="132" t="s">
        <v>1847</v>
      </c>
    </row>
    <row r="128" spans="1:105" ht="12" customHeight="1" x14ac:dyDescent="0.25">
      <c r="A128" s="106" t="s">
        <v>122</v>
      </c>
      <c r="B128" s="101">
        <v>10.510435866861046</v>
      </c>
      <c r="C128" s="101">
        <v>9.0567803511928382</v>
      </c>
      <c r="D128" s="101">
        <v>7.4875776118581348</v>
      </c>
      <c r="E128" s="101">
        <v>6.4815561455997859</v>
      </c>
      <c r="F128" s="101">
        <v>4.8755698099142251</v>
      </c>
      <c r="G128" s="101">
        <v>0.35560711271343881</v>
      </c>
      <c r="H128" s="101">
        <v>0.39078212786508404</v>
      </c>
      <c r="I128" s="101">
        <v>0.4302384162500883</v>
      </c>
      <c r="J128" s="101">
        <v>0.47258074971316805</v>
      </c>
      <c r="K128" s="101">
        <v>0.53417876383448082</v>
      </c>
      <c r="L128" s="101">
        <v>0.77113216527543726</v>
      </c>
      <c r="M128" s="101">
        <v>0.87489862070650626</v>
      </c>
      <c r="N128" s="101">
        <v>0.92192639316082181</v>
      </c>
      <c r="O128" s="101">
        <v>0.87841976170903979</v>
      </c>
      <c r="P128" s="101">
        <v>0.74727772409217197</v>
      </c>
      <c r="Q128" s="101">
        <v>0.70140100991977117</v>
      </c>
      <c r="R128" s="101">
        <v>0.6508746473310969</v>
      </c>
      <c r="S128" s="101">
        <v>0.65839820246830427</v>
      </c>
      <c r="T128" s="101">
        <v>0.63563078627046044</v>
      </c>
      <c r="U128" s="101">
        <v>0.59411083437543566</v>
      </c>
      <c r="V128" s="101">
        <v>0.76031890460972262</v>
      </c>
      <c r="W128" s="101">
        <v>0.69419403100671762</v>
      </c>
      <c r="X128" s="101">
        <v>0.98722674238159791</v>
      </c>
      <c r="Y128" s="101">
        <v>1.0096159629109038</v>
      </c>
      <c r="DA128" s="131" t="s">
        <v>1848</v>
      </c>
    </row>
    <row r="129" spans="1:105" ht="12" customHeight="1" x14ac:dyDescent="0.25">
      <c r="A129" s="107" t="s">
        <v>121</v>
      </c>
      <c r="B129" s="104">
        <v>0.38249568013487184</v>
      </c>
      <c r="C129" s="104">
        <v>0.32768633871233788</v>
      </c>
      <c r="D129" s="104">
        <v>0.27034709351928532</v>
      </c>
      <c r="E129" s="104">
        <v>0.33123687870026253</v>
      </c>
      <c r="F129" s="104">
        <v>0.31266443904008168</v>
      </c>
      <c r="G129" s="104">
        <v>0.18649038475888546</v>
      </c>
      <c r="H129" s="104">
        <v>0.21519552371113371</v>
      </c>
      <c r="I129" s="104">
        <v>0.29312624270082643</v>
      </c>
      <c r="J129" s="104">
        <v>0.37416868171886403</v>
      </c>
      <c r="K129" s="104">
        <v>0.63449302300249655</v>
      </c>
      <c r="L129" s="104">
        <v>0.82765308530957848</v>
      </c>
      <c r="M129" s="104">
        <v>1.1994256623991681</v>
      </c>
      <c r="N129" s="104">
        <v>1.2981423338834233</v>
      </c>
      <c r="O129" s="104">
        <v>1.3566394753694977</v>
      </c>
      <c r="P129" s="104">
        <v>1.4346135715444586</v>
      </c>
      <c r="Q129" s="104">
        <v>1.7073710104867779</v>
      </c>
      <c r="R129" s="104">
        <v>1.9407786619811551</v>
      </c>
      <c r="S129" s="104">
        <v>2.0856272383967118</v>
      </c>
      <c r="T129" s="104">
        <v>2.2823994764828814</v>
      </c>
      <c r="U129" s="104">
        <v>2.3006517158725117</v>
      </c>
      <c r="V129" s="104">
        <v>2.422791124839947</v>
      </c>
      <c r="W129" s="104">
        <v>3.1117814125474292</v>
      </c>
      <c r="X129" s="104">
        <v>3.4965291080290046</v>
      </c>
      <c r="Y129" s="104">
        <v>2.977280885684364</v>
      </c>
      <c r="DA129" s="132" t="s">
        <v>1849</v>
      </c>
    </row>
    <row r="130" spans="1:105" ht="12" customHeight="1" x14ac:dyDescent="0.25">
      <c r="A130" s="108" t="s">
        <v>53</v>
      </c>
      <c r="B130" s="98">
        <v>9.6382879557085063E-2</v>
      </c>
      <c r="C130" s="98">
        <v>7.822597934369363E-2</v>
      </c>
      <c r="D130" s="98">
        <v>5.8937920959217745E-2</v>
      </c>
      <c r="E130" s="98">
        <v>9.8461336291763762E-2</v>
      </c>
      <c r="F130" s="98">
        <v>0.10233940403491941</v>
      </c>
      <c r="G130" s="98">
        <v>7.925848484370597E-2</v>
      </c>
      <c r="H130" s="98">
        <v>8.9805928050244663E-2</v>
      </c>
      <c r="I130" s="98">
        <v>0.13753448767655232</v>
      </c>
      <c r="J130" s="98">
        <v>0.15929381561374842</v>
      </c>
      <c r="K130" s="98">
        <v>0.27819352080955567</v>
      </c>
      <c r="L130" s="98">
        <v>0.36213906490440118</v>
      </c>
      <c r="M130" s="98">
        <v>0.55165781957030369</v>
      </c>
      <c r="N130" s="98">
        <v>0.59774888695642581</v>
      </c>
      <c r="O130" s="98">
        <v>0.65370691872058295</v>
      </c>
      <c r="P130" s="98">
        <v>0.61344737978109221</v>
      </c>
      <c r="Q130" s="98">
        <v>0.73470813833095383</v>
      </c>
      <c r="R130" s="98">
        <v>0.84734410534838955</v>
      </c>
      <c r="S130" s="98">
        <v>0.96874847359328464</v>
      </c>
      <c r="T130" s="98">
        <v>0.98222241122264653</v>
      </c>
      <c r="U130" s="98">
        <v>0.99610177731660499</v>
      </c>
      <c r="V130" s="98">
        <v>0.96821418081645172</v>
      </c>
      <c r="W130" s="98">
        <v>1.3922004733740849</v>
      </c>
      <c r="X130" s="98">
        <v>1.457325760098747</v>
      </c>
      <c r="Y130" s="98">
        <v>1.0993747095219459</v>
      </c>
      <c r="DA130" s="63" t="s">
        <v>1850</v>
      </c>
    </row>
    <row r="131" spans="1:105" ht="12" customHeight="1" x14ac:dyDescent="0.25">
      <c r="A131" s="108" t="s">
        <v>52</v>
      </c>
      <c r="B131" s="98">
        <v>0.28611280057778682</v>
      </c>
      <c r="C131" s="98">
        <v>0.24946035936864419</v>
      </c>
      <c r="D131" s="98">
        <v>0.21140917256006758</v>
      </c>
      <c r="E131" s="98">
        <v>0.23277554240849876</v>
      </c>
      <c r="F131" s="98">
        <v>0.21032503500516228</v>
      </c>
      <c r="G131" s="98">
        <v>0.10723189991517951</v>
      </c>
      <c r="H131" s="98">
        <v>0.12538959566088903</v>
      </c>
      <c r="I131" s="98">
        <v>0.15559175502427414</v>
      </c>
      <c r="J131" s="98">
        <v>0.21487486610511564</v>
      </c>
      <c r="K131" s="98">
        <v>0.35629950219294071</v>
      </c>
      <c r="L131" s="98">
        <v>0.46551402040517731</v>
      </c>
      <c r="M131" s="98">
        <v>0.64776784282886435</v>
      </c>
      <c r="N131" s="98">
        <v>0.70039344692699734</v>
      </c>
      <c r="O131" s="98">
        <v>0.70293255664891496</v>
      </c>
      <c r="P131" s="98">
        <v>0.82116619176336647</v>
      </c>
      <c r="Q131" s="98">
        <v>0.97266287215582403</v>
      </c>
      <c r="R131" s="98">
        <v>1.0934345566327652</v>
      </c>
      <c r="S131" s="98">
        <v>1.1168787648034275</v>
      </c>
      <c r="T131" s="98">
        <v>1.3001770652602354</v>
      </c>
      <c r="U131" s="98">
        <v>1.3045499385559067</v>
      </c>
      <c r="V131" s="98">
        <v>1.4545769440234952</v>
      </c>
      <c r="W131" s="98">
        <v>1.7195809391733441</v>
      </c>
      <c r="X131" s="98">
        <v>2.0392033479302576</v>
      </c>
      <c r="Y131" s="98">
        <v>1.8779061761624176</v>
      </c>
      <c r="DA131" s="63" t="s">
        <v>1851</v>
      </c>
    </row>
    <row r="132" spans="1:105" ht="12" customHeight="1" x14ac:dyDescent="0.25">
      <c r="A132" s="121" t="s">
        <v>54</v>
      </c>
      <c r="B132" s="122">
        <v>6.9564734069574055</v>
      </c>
      <c r="C132" s="122">
        <v>6.3828826922538697</v>
      </c>
      <c r="D132" s="122">
        <v>5.5508911242480181</v>
      </c>
      <c r="E132" s="122">
        <v>4.7879191992944259</v>
      </c>
      <c r="F132" s="122">
        <v>3.4843776078565689</v>
      </c>
      <c r="G132" s="122">
        <v>1.296049656712851</v>
      </c>
      <c r="H132" s="122">
        <v>1.2117912333093401</v>
      </c>
      <c r="I132" s="122">
        <v>1.4291427345100276</v>
      </c>
      <c r="J132" s="122">
        <v>1.3162334646476868</v>
      </c>
      <c r="K132" s="122">
        <v>1.7056647830781086</v>
      </c>
      <c r="L132" s="122">
        <v>1.9073835293652424</v>
      </c>
      <c r="M132" s="122">
        <v>2.0144179290696469</v>
      </c>
      <c r="N132" s="122">
        <v>2.1247075221149445</v>
      </c>
      <c r="O132" s="122">
        <v>2.1933408657053102</v>
      </c>
      <c r="P132" s="122">
        <v>2.205878388252847</v>
      </c>
      <c r="Q132" s="122">
        <v>2.2849158801887506</v>
      </c>
      <c r="R132" s="122">
        <v>2.3007020113039256</v>
      </c>
      <c r="S132" s="122">
        <v>2.4275267341308617</v>
      </c>
      <c r="T132" s="122">
        <v>2.393406540215941</v>
      </c>
      <c r="U132" s="122">
        <v>2.4510704476910048</v>
      </c>
      <c r="V132" s="122">
        <v>2.4883871316654145</v>
      </c>
      <c r="W132" s="122">
        <v>2.7856345136024876</v>
      </c>
      <c r="X132" s="122">
        <v>3.1391526631784106</v>
      </c>
      <c r="Y132" s="122">
        <v>2.8691583610644069</v>
      </c>
      <c r="DA132" s="130" t="s">
        <v>1852</v>
      </c>
    </row>
    <row r="133" spans="1:105" ht="12" customHeight="1" x14ac:dyDescent="0.25">
      <c r="A133" s="97" t="s">
        <v>50</v>
      </c>
      <c r="B133" s="98">
        <v>3.3232528425157315</v>
      </c>
      <c r="C133" s="98">
        <v>2.9359475109541013</v>
      </c>
      <c r="D133" s="98">
        <v>2.6679405551078443</v>
      </c>
      <c r="E133" s="98">
        <v>2.2594255187470669</v>
      </c>
      <c r="F133" s="98">
        <v>1.6940636015772355</v>
      </c>
      <c r="G133" s="98">
        <v>0.788120921419041</v>
      </c>
      <c r="H133" s="98">
        <v>0.6060043712434704</v>
      </c>
      <c r="I133" s="98">
        <v>0.82738912486456262</v>
      </c>
      <c r="J133" s="98">
        <v>0.63726087910883744</v>
      </c>
      <c r="K133" s="98">
        <v>0.85591633064153383</v>
      </c>
      <c r="L133" s="98">
        <v>0.78919445468941829</v>
      </c>
      <c r="M133" s="98">
        <v>0.77456224480836922</v>
      </c>
      <c r="N133" s="98">
        <v>0.70896645984918627</v>
      </c>
      <c r="O133" s="98">
        <v>0.69529176270733128</v>
      </c>
      <c r="P133" s="98">
        <v>0.65534478514149475</v>
      </c>
      <c r="Q133" s="98">
        <v>0.66415137592721663</v>
      </c>
      <c r="R133" s="98">
        <v>0.65032381845841924</v>
      </c>
      <c r="S133" s="98">
        <v>0.6750006647998229</v>
      </c>
      <c r="T133" s="98">
        <v>0.69409502493613218</v>
      </c>
      <c r="U133" s="98">
        <v>0.72596407348062164</v>
      </c>
      <c r="V133" s="98">
        <v>0.69342753198377916</v>
      </c>
      <c r="W133" s="98">
        <v>0.75810987230628235</v>
      </c>
      <c r="X133" s="98">
        <v>0.7809334950588227</v>
      </c>
      <c r="Y133" s="98">
        <v>0.70822154213174904</v>
      </c>
      <c r="DA133" s="63" t="s">
        <v>1853</v>
      </c>
    </row>
    <row r="134" spans="1:105" ht="12" customHeight="1" x14ac:dyDescent="0.25">
      <c r="A134" s="109" t="s">
        <v>120</v>
      </c>
      <c r="B134" s="33">
        <v>3.6332205644416731</v>
      </c>
      <c r="C134" s="33">
        <v>3.4469351812997697</v>
      </c>
      <c r="D134" s="33">
        <v>2.8829505691401738</v>
      </c>
      <c r="E134" s="33">
        <v>2.5284936805473586</v>
      </c>
      <c r="F134" s="33">
        <v>1.790314006279333</v>
      </c>
      <c r="G134" s="33">
        <v>0.50792873529381</v>
      </c>
      <c r="H134" s="33">
        <v>0.60578686206586962</v>
      </c>
      <c r="I134" s="33">
        <v>0.60175360964546498</v>
      </c>
      <c r="J134" s="33">
        <v>0.67897258553884943</v>
      </c>
      <c r="K134" s="33">
        <v>0.84974845243657471</v>
      </c>
      <c r="L134" s="33">
        <v>1.1181890746758241</v>
      </c>
      <c r="M134" s="33">
        <v>1.2398556842612776</v>
      </c>
      <c r="N134" s="33">
        <v>1.415741062265758</v>
      </c>
      <c r="O134" s="33">
        <v>1.498049102997979</v>
      </c>
      <c r="P134" s="33">
        <v>1.5505336031113517</v>
      </c>
      <c r="Q134" s="33">
        <v>1.6207645042615333</v>
      </c>
      <c r="R134" s="33">
        <v>1.6503781928455059</v>
      </c>
      <c r="S134" s="33">
        <v>1.7525260693310392</v>
      </c>
      <c r="T134" s="33">
        <v>1.6993115152798086</v>
      </c>
      <c r="U134" s="33">
        <v>1.7251063742103834</v>
      </c>
      <c r="V134" s="33">
        <v>1.7949595996816352</v>
      </c>
      <c r="W134" s="33">
        <v>2.0275246412962056</v>
      </c>
      <c r="X134" s="33">
        <v>2.3582191681195885</v>
      </c>
      <c r="Y134" s="33">
        <v>2.1609368189326581</v>
      </c>
      <c r="DA134" s="60" t="s">
        <v>1854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0.75034879408610555</v>
      </c>
      <c r="C136" s="119">
        <f t="shared" si="26"/>
        <v>0.75278432732788603</v>
      </c>
      <c r="D136" s="119">
        <f t="shared" si="26"/>
        <v>0.7469000211699488</v>
      </c>
      <c r="E136" s="119">
        <f t="shared" si="26"/>
        <v>0.75602048168754721</v>
      </c>
      <c r="F136" s="119">
        <f t="shared" si="26"/>
        <v>0.75580175139650174</v>
      </c>
      <c r="G136" s="119">
        <f t="shared" si="26"/>
        <v>0.75006654164598174</v>
      </c>
      <c r="H136" s="119">
        <f t="shared" si="26"/>
        <v>0.75781740902178651</v>
      </c>
      <c r="I136" s="119">
        <f t="shared" si="26"/>
        <v>0.75915979771576525</v>
      </c>
      <c r="J136" s="119">
        <f t="shared" si="26"/>
        <v>0.76800206672656468</v>
      </c>
      <c r="K136" s="119">
        <f t="shared" si="26"/>
        <v>0.77443227991288688</v>
      </c>
      <c r="L136" s="119">
        <f t="shared" si="26"/>
        <v>0.78768283612600576</v>
      </c>
      <c r="M136" s="119">
        <f t="shared" si="26"/>
        <v>0.79965677736832019</v>
      </c>
      <c r="N136" s="119">
        <f t="shared" si="26"/>
        <v>0.8132887926580239</v>
      </c>
      <c r="O136" s="119">
        <f t="shared" si="26"/>
        <v>0.81816666633947011</v>
      </c>
      <c r="P136" s="119">
        <f t="shared" si="26"/>
        <v>0.83262086285667347</v>
      </c>
      <c r="Q136" s="119">
        <f t="shared" si="26"/>
        <v>0.83915426809181637</v>
      </c>
      <c r="R136" s="119">
        <f t="shared" ref="R136:V136" si="27">IF(R117=0,"",R117/R98)</f>
        <v>0.84807044460171355</v>
      </c>
      <c r="S136" s="119">
        <f t="shared" si="27"/>
        <v>0.85079607683967684</v>
      </c>
      <c r="T136" s="119">
        <f t="shared" si="27"/>
        <v>0.85153100874853171</v>
      </c>
      <c r="U136" s="119">
        <f t="shared" si="27"/>
        <v>0.85668813362688934</v>
      </c>
      <c r="V136" s="119">
        <f t="shared" si="27"/>
        <v>0.86787106039785356</v>
      </c>
      <c r="W136" s="119">
        <f t="shared" ref="W136:Y136" si="28">IF(W117=0,"",W117/W98)</f>
        <v>0.87221770276345045</v>
      </c>
      <c r="X136" s="119">
        <f t="shared" si="28"/>
        <v>0.87929637916568082</v>
      </c>
      <c r="Y136" s="119">
        <f t="shared" si="28"/>
        <v>0.88562901948428718</v>
      </c>
      <c r="DA136" s="129" t="s">
        <v>2005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0.76147683224052765</v>
      </c>
      <c r="C137" s="124">
        <f t="shared" si="29"/>
        <v>0.76193432003859574</v>
      </c>
      <c r="D137" s="124">
        <f t="shared" si="29"/>
        <v>0.75622854066861289</v>
      </c>
      <c r="E137" s="124">
        <f t="shared" si="29"/>
        <v>0.75835773764806869</v>
      </c>
      <c r="F137" s="124">
        <f t="shared" si="29"/>
        <v>0.76108978468523147</v>
      </c>
      <c r="G137" s="124">
        <f t="shared" si="29"/>
        <v>0.75058635224975878</v>
      </c>
      <c r="H137" s="124">
        <f t="shared" si="29"/>
        <v>0.75385731636596409</v>
      </c>
      <c r="I137" s="124">
        <f t="shared" si="29"/>
        <v>0.754948830136694</v>
      </c>
      <c r="J137" s="124">
        <f t="shared" si="29"/>
        <v>0.76224539774843769</v>
      </c>
      <c r="K137" s="124">
        <f t="shared" si="29"/>
        <v>0.77000434207867585</v>
      </c>
      <c r="L137" s="124">
        <f t="shared" si="29"/>
        <v>0.78183540694517895</v>
      </c>
      <c r="M137" s="124">
        <f t="shared" si="29"/>
        <v>0.79431270024751321</v>
      </c>
      <c r="N137" s="124">
        <f t="shared" si="29"/>
        <v>0.80647621597443986</v>
      </c>
      <c r="O137" s="124">
        <f t="shared" si="29"/>
        <v>0.81393268063676816</v>
      </c>
      <c r="P137" s="124">
        <f t="shared" si="29"/>
        <v>0.83017484695408439</v>
      </c>
      <c r="Q137" s="124">
        <f t="shared" si="29"/>
        <v>0.83580163564431209</v>
      </c>
      <c r="R137" s="124">
        <f t="shared" ref="R137:V137" si="30">IF(R118=0,"",R118/R99)</f>
        <v>0.84532645669159279</v>
      </c>
      <c r="S137" s="124">
        <f t="shared" si="30"/>
        <v>0.84740376926877226</v>
      </c>
      <c r="T137" s="124">
        <f t="shared" si="30"/>
        <v>0.84702511309868556</v>
      </c>
      <c r="U137" s="124">
        <f t="shared" si="30"/>
        <v>0.85256914580179155</v>
      </c>
      <c r="V137" s="124">
        <f t="shared" si="30"/>
        <v>0.86527992102392048</v>
      </c>
      <c r="W137" s="124">
        <f t="shared" ref="W137:Y137" si="31">IF(W118=0,"",W118/W99)</f>
        <v>0.8689478475852902</v>
      </c>
      <c r="X137" s="124">
        <f t="shared" si="31"/>
        <v>0.87521756166284725</v>
      </c>
      <c r="Y137" s="124">
        <f t="shared" si="31"/>
        <v>0.88130009920965857</v>
      </c>
      <c r="DA137" s="130" t="s">
        <v>2006</v>
      </c>
    </row>
    <row r="138" spans="1:105" ht="12" customHeight="1" x14ac:dyDescent="0.25">
      <c r="A138" s="97" t="s">
        <v>198</v>
      </c>
      <c r="B138" s="111">
        <f t="shared" ref="B138:Q138" si="32">IF(B119=0,"",B119/B100)</f>
        <v>0.76057783668328793</v>
      </c>
      <c r="C138" s="111">
        <f t="shared" si="32"/>
        <v>0.76105963375677277</v>
      </c>
      <c r="D138" s="111">
        <f t="shared" si="32"/>
        <v>0.75538949021204471</v>
      </c>
      <c r="E138" s="111">
        <f t="shared" si="32"/>
        <v>0.75756003921050385</v>
      </c>
      <c r="F138" s="111">
        <f t="shared" si="32"/>
        <v>0.76028992631430314</v>
      </c>
      <c r="G138" s="111">
        <f t="shared" si="32"/>
        <v>0.74995090588524005</v>
      </c>
      <c r="H138" s="111">
        <f t="shared" si="32"/>
        <v>0.75324227852041215</v>
      </c>
      <c r="I138" s="111">
        <f t="shared" si="32"/>
        <v>0.75437373190943202</v>
      </c>
      <c r="J138" s="111">
        <f t="shared" si="32"/>
        <v>0.76168883492089101</v>
      </c>
      <c r="K138" s="111">
        <f t="shared" si="32"/>
        <v>0.76947116221866163</v>
      </c>
      <c r="L138" s="111">
        <f t="shared" si="32"/>
        <v>0.78133606447553816</v>
      </c>
      <c r="M138" s="111">
        <f t="shared" si="32"/>
        <v>0.79380965870346309</v>
      </c>
      <c r="N138" s="111">
        <f t="shared" si="32"/>
        <v>0.80598016610068535</v>
      </c>
      <c r="O138" s="111">
        <f t="shared" si="32"/>
        <v>0.81343713684608632</v>
      </c>
      <c r="P138" s="111">
        <f t="shared" si="32"/>
        <v>0.8296778385809378</v>
      </c>
      <c r="Q138" s="111">
        <f t="shared" si="32"/>
        <v>0.83531691792311269</v>
      </c>
      <c r="R138" s="111">
        <f t="shared" ref="R138:V138" si="33">IF(R119=0,"",R119/R100)</f>
        <v>0.84485816431182736</v>
      </c>
      <c r="S138" s="111">
        <f t="shared" si="33"/>
        <v>0.8469467454242583</v>
      </c>
      <c r="T138" s="111">
        <f t="shared" si="33"/>
        <v>0.84657309080561449</v>
      </c>
      <c r="U138" s="111">
        <f t="shared" si="33"/>
        <v>0.85213564513687101</v>
      </c>
      <c r="V138" s="111">
        <f t="shared" si="33"/>
        <v>0.86486015848327369</v>
      </c>
      <c r="W138" s="111">
        <f t="shared" ref="W138:Y138" si="34">IF(W119=0,"",W119/W100)</f>
        <v>0.86855024510122236</v>
      </c>
      <c r="X138" s="111">
        <f t="shared" si="34"/>
        <v>0.87483405491485078</v>
      </c>
      <c r="Y138" s="111">
        <f t="shared" si="34"/>
        <v>0.88093287431506084</v>
      </c>
      <c r="DA138" s="63" t="s">
        <v>2007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2008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1.8110244176187289</v>
      </c>
      <c r="C140" s="124">
        <f t="shared" si="38"/>
        <v>1.8791691997668549</v>
      </c>
      <c r="D140" s="124">
        <f t="shared" si="38"/>
        <v>1.9542027999358269</v>
      </c>
      <c r="E140" s="124">
        <f t="shared" si="38"/>
        <v>1.991289693135416</v>
      </c>
      <c r="F140" s="124">
        <f t="shared" si="38"/>
        <v>2.0640788856174925</v>
      </c>
      <c r="G140" s="124">
        <f t="shared" si="38"/>
        <v>2.4375243896135776</v>
      </c>
      <c r="H140" s="124">
        <f t="shared" si="38"/>
        <v>2.5620280135334856</v>
      </c>
      <c r="I140" s="124">
        <f t="shared" si="38"/>
        <v>2.5490380092066212</v>
      </c>
      <c r="J140" s="124">
        <f t="shared" si="38"/>
        <v>2.6628184639638719</v>
      </c>
      <c r="K140" s="124">
        <f t="shared" si="38"/>
        <v>2.7638558891435894</v>
      </c>
      <c r="L140" s="124">
        <f t="shared" si="38"/>
        <v>2.8505319261787228</v>
      </c>
      <c r="M140" s="124">
        <f t="shared" si="38"/>
        <v>3.0144279469703319</v>
      </c>
      <c r="N140" s="124">
        <f t="shared" si="38"/>
        <v>3.0510354627171985</v>
      </c>
      <c r="O140" s="124">
        <f t="shared" si="38"/>
        <v>3.3000972679134462</v>
      </c>
      <c r="P140" s="124">
        <f t="shared" si="38"/>
        <v>3.4550856166473389</v>
      </c>
      <c r="Q140" s="124">
        <f t="shared" si="38"/>
        <v>3.5252937167619853</v>
      </c>
      <c r="R140" s="124">
        <f t="shared" ref="R140:V140" si="39">IF(R121=0,"",R121/R102)</f>
        <v>3.6924859384138897</v>
      </c>
      <c r="S140" s="124">
        <f t="shared" si="39"/>
        <v>3.8388489250438105</v>
      </c>
      <c r="T140" s="124">
        <f t="shared" si="39"/>
        <v>3.9725849982774992</v>
      </c>
      <c r="U140" s="124">
        <f t="shared" si="39"/>
        <v>4.0753621314676902</v>
      </c>
      <c r="V140" s="124">
        <f t="shared" si="39"/>
        <v>4.1669119836410555</v>
      </c>
      <c r="W140" s="124">
        <f t="shared" ref="W140:Y140" si="40">IF(W121=0,"",W121/W102)</f>
        <v>4.217514979752103</v>
      </c>
      <c r="X140" s="124">
        <f t="shared" si="40"/>
        <v>4.252276591521797</v>
      </c>
      <c r="Y140" s="124">
        <f t="shared" si="40"/>
        <v>4.3067510462451768</v>
      </c>
      <c r="DA140" s="130" t="s">
        <v>2009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1.8110244176187289</v>
      </c>
      <c r="C141" s="111">
        <f t="shared" si="41"/>
        <v>1.8791691997668549</v>
      </c>
      <c r="D141" s="111">
        <f t="shared" si="41"/>
        <v>1.9542027999358269</v>
      </c>
      <c r="E141" s="111">
        <f t="shared" si="41"/>
        <v>1.991289693135416</v>
      </c>
      <c r="F141" s="111">
        <f t="shared" si="41"/>
        <v>2.0640788856174925</v>
      </c>
      <c r="G141" s="111">
        <f t="shared" si="41"/>
        <v>2.4375243896135776</v>
      </c>
      <c r="H141" s="111">
        <f t="shared" si="41"/>
        <v>2.5620280135334856</v>
      </c>
      <c r="I141" s="111">
        <f t="shared" si="41"/>
        <v>2.5490380092066212</v>
      </c>
      <c r="J141" s="111">
        <f t="shared" si="41"/>
        <v>2.6628184639638719</v>
      </c>
      <c r="K141" s="111">
        <f t="shared" si="41"/>
        <v>2.7638558891435894</v>
      </c>
      <c r="L141" s="111">
        <f t="shared" si="41"/>
        <v>2.8505319261787228</v>
      </c>
      <c r="M141" s="111">
        <f t="shared" si="41"/>
        <v>3.0144279469703319</v>
      </c>
      <c r="N141" s="111">
        <f t="shared" si="41"/>
        <v>3.0510354627171985</v>
      </c>
      <c r="O141" s="111">
        <f t="shared" si="41"/>
        <v>3.3000972679134462</v>
      </c>
      <c r="P141" s="111">
        <f t="shared" si="41"/>
        <v>3.4550856166473389</v>
      </c>
      <c r="Q141" s="111">
        <f t="shared" si="41"/>
        <v>3.5252937167619853</v>
      </c>
      <c r="R141" s="111">
        <f t="shared" ref="R141:V141" si="42">IF(R122=0,"",R122/R103)</f>
        <v>3.6924859384138897</v>
      </c>
      <c r="S141" s="111">
        <f t="shared" si="42"/>
        <v>3.8388489250438105</v>
      </c>
      <c r="T141" s="111">
        <f t="shared" si="42"/>
        <v>3.9725849982774992</v>
      </c>
      <c r="U141" s="111">
        <f t="shared" si="42"/>
        <v>4.0753621314676902</v>
      </c>
      <c r="V141" s="111">
        <f t="shared" si="42"/>
        <v>4.1669119836410555</v>
      </c>
      <c r="W141" s="111">
        <f t="shared" ref="W141:Y141" si="43">IF(W122=0,"",W122/W103)</f>
        <v>4.217514979752103</v>
      </c>
      <c r="X141" s="111">
        <f t="shared" si="43"/>
        <v>4.252276591521797</v>
      </c>
      <c r="Y141" s="111">
        <f t="shared" si="43"/>
        <v>4.3067510462451768</v>
      </c>
      <c r="DA141" s="63" t="s">
        <v>2010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0.69145737239031546</v>
      </c>
      <c r="C142" s="124">
        <f t="shared" si="44"/>
        <v>0.69378243085295377</v>
      </c>
      <c r="D142" s="124">
        <f t="shared" si="44"/>
        <v>0.70210514301742888</v>
      </c>
      <c r="E142" s="124">
        <f t="shared" si="44"/>
        <v>0.70958614995930192</v>
      </c>
      <c r="F142" s="124">
        <f t="shared" si="44"/>
        <v>0.71727012021608993</v>
      </c>
      <c r="G142" s="124">
        <f t="shared" si="44"/>
        <v>0.80085047714807411</v>
      </c>
      <c r="H142" s="124">
        <f t="shared" si="44"/>
        <v>0.80475139290084619</v>
      </c>
      <c r="I142" s="124">
        <f t="shared" si="44"/>
        <v>0.81087008274944583</v>
      </c>
      <c r="J142" s="124">
        <f t="shared" si="44"/>
        <v>0.81854558595819782</v>
      </c>
      <c r="K142" s="124">
        <f t="shared" si="44"/>
        <v>0.82844493271404895</v>
      </c>
      <c r="L142" s="124">
        <f t="shared" si="44"/>
        <v>0.83578174688778228</v>
      </c>
      <c r="M142" s="124">
        <f t="shared" si="44"/>
        <v>0.84037836918262054</v>
      </c>
      <c r="N142" s="124">
        <f t="shared" si="44"/>
        <v>0.84520841594759322</v>
      </c>
      <c r="O142" s="124">
        <f t="shared" si="44"/>
        <v>0.84923032611181837</v>
      </c>
      <c r="P142" s="124">
        <f t="shared" si="44"/>
        <v>0.85902711737710036</v>
      </c>
      <c r="Q142" s="124">
        <f t="shared" si="44"/>
        <v>0.86614120409571516</v>
      </c>
      <c r="R142" s="124">
        <f t="shared" ref="R142:V142" si="45">IF(R123=0,"",R123/R104)</f>
        <v>0.87239630634698151</v>
      </c>
      <c r="S142" s="124">
        <f t="shared" si="45"/>
        <v>0.87613439437757268</v>
      </c>
      <c r="T142" s="124">
        <f t="shared" si="45"/>
        <v>0.88469662681313521</v>
      </c>
      <c r="U142" s="124">
        <f t="shared" si="45"/>
        <v>0.88959669075324643</v>
      </c>
      <c r="V142" s="124">
        <f t="shared" si="45"/>
        <v>0.89479282920472802</v>
      </c>
      <c r="W142" s="124">
        <f t="shared" ref="W142:Y142" si="46">IF(W123=0,"",W123/W104)</f>
        <v>0.89991057354859461</v>
      </c>
      <c r="X142" s="124">
        <f t="shared" si="46"/>
        <v>0.90818609904834313</v>
      </c>
      <c r="Y142" s="124">
        <f t="shared" si="46"/>
        <v>0.91346458047403056</v>
      </c>
      <c r="DA142" s="130" t="s">
        <v>2011</v>
      </c>
    </row>
    <row r="143" spans="1:105" ht="12" customHeight="1" x14ac:dyDescent="0.25">
      <c r="A143" s="97" t="s">
        <v>130</v>
      </c>
      <c r="B143" s="111">
        <f t="shared" ref="B143:Q143" si="47">IF(B124=0,"",B124/B105)</f>
        <v>0.74056036731427555</v>
      </c>
      <c r="C143" s="111">
        <f t="shared" si="47"/>
        <v>0.75744721232093049</v>
      </c>
      <c r="D143" s="111">
        <f t="shared" si="47"/>
        <v>0.78782505162221561</v>
      </c>
      <c r="E143" s="111">
        <f t="shared" si="47"/>
        <v>0.79794409693500512</v>
      </c>
      <c r="F143" s="111">
        <f t="shared" si="47"/>
        <v>0.80283640371640452</v>
      </c>
      <c r="G143" s="111">
        <f t="shared" si="47"/>
        <v>0.81066969146373313</v>
      </c>
      <c r="H143" s="111">
        <f t="shared" si="47"/>
        <v>0.8145683297974422</v>
      </c>
      <c r="I143" s="111">
        <f t="shared" si="47"/>
        <v>0.81938416219913168</v>
      </c>
      <c r="J143" s="111">
        <f t="shared" si="47"/>
        <v>0.82521640336027668</v>
      </c>
      <c r="K143" s="111">
        <f t="shared" si="47"/>
        <v>0.83278929613878749</v>
      </c>
      <c r="L143" s="111">
        <f t="shared" si="47"/>
        <v>0.84203625744464217</v>
      </c>
      <c r="M143" s="111">
        <f t="shared" si="47"/>
        <v>0.84551009490738138</v>
      </c>
      <c r="N143" s="111">
        <f t="shared" si="47"/>
        <v>0.85080741649583114</v>
      </c>
      <c r="O143" s="111">
        <f t="shared" si="47"/>
        <v>0.85603615474226258</v>
      </c>
      <c r="P143" s="111">
        <f t="shared" si="47"/>
        <v>0.86225790349262099</v>
      </c>
      <c r="Q143" s="111">
        <f t="shared" si="47"/>
        <v>0.86613158367185572</v>
      </c>
      <c r="R143" s="111">
        <f t="shared" ref="R143:V143" si="48">IF(R124=0,"",R124/R105)</f>
        <v>0.86957020139401864</v>
      </c>
      <c r="S143" s="111">
        <f t="shared" si="48"/>
        <v>0.87305138719529563</v>
      </c>
      <c r="T143" s="111">
        <f t="shared" si="48"/>
        <v>0.87687301381815008</v>
      </c>
      <c r="U143" s="111">
        <f t="shared" si="48"/>
        <v>0.88104670116950978</v>
      </c>
      <c r="V143" s="111">
        <f t="shared" si="48"/>
        <v>0.88419445343529479</v>
      </c>
      <c r="W143" s="111">
        <f t="shared" ref="W143:Y143" si="49">IF(W124=0,"",W124/W105)</f>
        <v>0.88962036336717454</v>
      </c>
      <c r="X143" s="111">
        <f t="shared" si="49"/>
        <v>0.89422800539832992</v>
      </c>
      <c r="Y143" s="111">
        <f t="shared" si="49"/>
        <v>0.89803168753006812</v>
      </c>
      <c r="DA143" s="63" t="s">
        <v>2012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>
        <f t="shared" si="50"/>
        <v>0.92048825844555326</v>
      </c>
      <c r="F144" s="111">
        <f t="shared" si="50"/>
        <v>0.91909016413679956</v>
      </c>
      <c r="G144" s="111">
        <f t="shared" si="50"/>
        <v>0.92134428159111381</v>
      </c>
      <c r="H144" s="111">
        <f t="shared" si="50"/>
        <v>0.92307616112444679</v>
      </c>
      <c r="I144" s="111">
        <f t="shared" si="50"/>
        <v>0.91942893647773816</v>
      </c>
      <c r="J144" s="111">
        <f t="shared" si="50"/>
        <v>0.92902475224500025</v>
      </c>
      <c r="K144" s="111">
        <f t="shared" si="50"/>
        <v>0.92989410964849384</v>
      </c>
      <c r="L144" s="111">
        <f t="shared" si="50"/>
        <v>0.93079541869975446</v>
      </c>
      <c r="M144" s="111">
        <f t="shared" si="50"/>
        <v>0.93050578907389048</v>
      </c>
      <c r="N144" s="111">
        <f t="shared" si="50"/>
        <v>0.9327828205099582</v>
      </c>
      <c r="O144" s="111">
        <f t="shared" si="50"/>
        <v>0.93202507040293137</v>
      </c>
      <c r="P144" s="111">
        <f t="shared" si="50"/>
        <v>0.93996211492088932</v>
      </c>
      <c r="Q144" s="111">
        <f t="shared" si="50"/>
        <v>0.94162706939631036</v>
      </c>
      <c r="R144" s="111">
        <f t="shared" ref="R144:V144" si="51">IF(R125=0,"",R125/R106)</f>
        <v>0.94301719665428241</v>
      </c>
      <c r="S144" s="111">
        <f t="shared" si="51"/>
        <v>0.94122005976153122</v>
      </c>
      <c r="T144" s="111">
        <f t="shared" si="51"/>
        <v>0.94221210288734947</v>
      </c>
      <c r="U144" s="111">
        <f t="shared" si="51"/>
        <v>0.94497996573384102</v>
      </c>
      <c r="V144" s="111">
        <f t="shared" si="51"/>
        <v>0.9484933210020321</v>
      </c>
      <c r="W144" s="111">
        <f t="shared" ref="W144:Y144" si="52">IF(W125=0,"",W125/W106)</f>
        <v>0.9472949477431033</v>
      </c>
      <c r="X144" s="111">
        <f t="shared" si="52"/>
        <v>0.95667170933624635</v>
      </c>
      <c r="Y144" s="111">
        <f t="shared" si="52"/>
        <v>0.96542465979619485</v>
      </c>
      <c r="DA144" s="63" t="s">
        <v>2013</v>
      </c>
    </row>
    <row r="145" spans="1:105" ht="12" customHeight="1" x14ac:dyDescent="0.25">
      <c r="A145" s="100" t="s">
        <v>198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>
        <f t="shared" si="53"/>
        <v>0.83114957735209605</v>
      </c>
      <c r="F145" s="112">
        <f t="shared" si="53"/>
        <v>0.83202605086458248</v>
      </c>
      <c r="G145" s="112">
        <f t="shared" si="53"/>
        <v>0.83342104635945413</v>
      </c>
      <c r="H145" s="112">
        <f t="shared" si="53"/>
        <v>0.83580379534585747</v>
      </c>
      <c r="I145" s="112">
        <f t="shared" si="53"/>
        <v>0.83744955734671622</v>
      </c>
      <c r="J145" s="112">
        <f t="shared" si="53"/>
        <v>0.84447505210856488</v>
      </c>
      <c r="K145" s="112">
        <f t="shared" si="53"/>
        <v>0.85314443518544669</v>
      </c>
      <c r="L145" s="112">
        <f t="shared" si="53"/>
        <v>0.85676093167750367</v>
      </c>
      <c r="M145" s="112">
        <f t="shared" si="53"/>
        <v>0.8599708320345224</v>
      </c>
      <c r="N145" s="112">
        <f t="shared" si="53"/>
        <v>0.86434331657874552</v>
      </c>
      <c r="O145" s="112">
        <f t="shared" si="53"/>
        <v>0.86698421889510702</v>
      </c>
      <c r="P145" s="112">
        <f t="shared" si="53"/>
        <v>0.8733749220731345</v>
      </c>
      <c r="Q145" s="112">
        <f t="shared" si="53"/>
        <v>0.87637200147752303</v>
      </c>
      <c r="R145" s="112">
        <f t="shared" ref="R145:V145" si="54">IF(R126=0,"",R126/R107)</f>
        <v>0.8805565984210757</v>
      </c>
      <c r="S145" s="112">
        <f t="shared" si="54"/>
        <v>0.88118454991217465</v>
      </c>
      <c r="T145" s="112">
        <f t="shared" si="54"/>
        <v>0.88352006755904977</v>
      </c>
      <c r="U145" s="112">
        <f t="shared" si="54"/>
        <v>0.8856866184298352</v>
      </c>
      <c r="V145" s="112">
        <f t="shared" si="54"/>
        <v>0.88764380738640891</v>
      </c>
      <c r="W145" s="112">
        <f t="shared" ref="W145:Y145" si="55">IF(W126=0,"",W126/W107)</f>
        <v>0.89314188485789936</v>
      </c>
      <c r="X145" s="112">
        <f t="shared" si="55"/>
        <v>0.89800471577504037</v>
      </c>
      <c r="Y145" s="112">
        <f t="shared" si="55"/>
        <v>0.90302529643814233</v>
      </c>
      <c r="DA145" s="131" t="s">
        <v>2014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2015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0.68383149206869398</v>
      </c>
      <c r="C147" s="112">
        <f t="shared" si="59"/>
        <v>0.68470540150429204</v>
      </c>
      <c r="D147" s="112">
        <f t="shared" si="59"/>
        <v>0.68482413534378705</v>
      </c>
      <c r="E147" s="112">
        <f t="shared" si="59"/>
        <v>0.68644976425137905</v>
      </c>
      <c r="F147" s="112">
        <f t="shared" si="59"/>
        <v>0.68883883907251631</v>
      </c>
      <c r="G147" s="112">
        <f t="shared" si="59"/>
        <v>0.72126673875217584</v>
      </c>
      <c r="H147" s="112">
        <f t="shared" si="59"/>
        <v>0.72428100809746898</v>
      </c>
      <c r="I147" s="112">
        <f t="shared" si="59"/>
        <v>0.73524046396314835</v>
      </c>
      <c r="J147" s="112">
        <f t="shared" si="59"/>
        <v>0.74354258921800187</v>
      </c>
      <c r="K147" s="112">
        <f t="shared" si="59"/>
        <v>0.74624494156321908</v>
      </c>
      <c r="L147" s="112">
        <f t="shared" si="59"/>
        <v>0.76029889397099393</v>
      </c>
      <c r="M147" s="112">
        <f t="shared" si="59"/>
        <v>0.76410111042726192</v>
      </c>
      <c r="N147" s="112">
        <f t="shared" si="59"/>
        <v>0.76804221492146008</v>
      </c>
      <c r="O147" s="112">
        <f t="shared" si="59"/>
        <v>0.77119991446647962</v>
      </c>
      <c r="P147" s="112">
        <f t="shared" si="59"/>
        <v>0.7744219395589651</v>
      </c>
      <c r="Q147" s="112">
        <f t="shared" si="59"/>
        <v>0.78094565616909684</v>
      </c>
      <c r="R147" s="112">
        <f t="shared" ref="R147:V147" si="60">IF(R128=0,"",R128/R109)</f>
        <v>0.78909475202862434</v>
      </c>
      <c r="S147" s="112">
        <f t="shared" si="60"/>
        <v>0.79985381085028118</v>
      </c>
      <c r="T147" s="112">
        <f t="shared" si="60"/>
        <v>0.8180151497225806</v>
      </c>
      <c r="U147" s="112">
        <f t="shared" si="60"/>
        <v>0.82890155855841985</v>
      </c>
      <c r="V147" s="112">
        <f t="shared" si="60"/>
        <v>0.83735396231923598</v>
      </c>
      <c r="W147" s="112">
        <f t="shared" ref="W147:Y147" si="61">IF(W128=0,"",W128/W109)</f>
        <v>0.8472798177333466</v>
      </c>
      <c r="X147" s="112">
        <f t="shared" si="61"/>
        <v>0.86743067119945116</v>
      </c>
      <c r="Y147" s="112">
        <f t="shared" si="61"/>
        <v>0.8795466632448129</v>
      </c>
      <c r="DA147" s="131" t="s">
        <v>2016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0.89588290774280477</v>
      </c>
      <c r="C148" s="113">
        <f t="shared" si="62"/>
        <v>0.90115091355616361</v>
      </c>
      <c r="D148" s="113">
        <f t="shared" si="62"/>
        <v>0.90900290566663244</v>
      </c>
      <c r="E148" s="113">
        <f t="shared" si="62"/>
        <v>0.89856592845381378</v>
      </c>
      <c r="F148" s="113">
        <f t="shared" si="62"/>
        <v>0.89603885939548156</v>
      </c>
      <c r="G148" s="113">
        <f t="shared" si="62"/>
        <v>0.88887998605990892</v>
      </c>
      <c r="H148" s="113">
        <f t="shared" si="62"/>
        <v>0.89093114344529756</v>
      </c>
      <c r="I148" s="113">
        <f t="shared" si="62"/>
        <v>0.88115281557725567</v>
      </c>
      <c r="J148" s="113">
        <f t="shared" si="62"/>
        <v>0.89166929930450267</v>
      </c>
      <c r="K148" s="113">
        <f t="shared" si="62"/>
        <v>0.890498029619752</v>
      </c>
      <c r="L148" s="113">
        <f t="shared" si="62"/>
        <v>0.89197495080885791</v>
      </c>
      <c r="M148" s="113">
        <f t="shared" si="62"/>
        <v>0.88951953702402775</v>
      </c>
      <c r="N148" s="113">
        <f t="shared" si="62"/>
        <v>0.89084968723640745</v>
      </c>
      <c r="O148" s="113">
        <f t="shared" si="62"/>
        <v>0.88690722479781858</v>
      </c>
      <c r="P148" s="113">
        <f t="shared" si="62"/>
        <v>0.90097876844308378</v>
      </c>
      <c r="Q148" s="113">
        <f t="shared" si="62"/>
        <v>0.90547567569618914</v>
      </c>
      <c r="R148" s="113">
        <f t="shared" ref="R148:V148" si="63">IF(R129=0,"",R129/R110)</f>
        <v>0.90939132935692502</v>
      </c>
      <c r="S148" s="113">
        <f t="shared" si="63"/>
        <v>0.90843401042820426</v>
      </c>
      <c r="T148" s="113">
        <f t="shared" si="63"/>
        <v>0.91787534802376014</v>
      </c>
      <c r="U148" s="113">
        <f t="shared" si="63"/>
        <v>0.92128197973689108</v>
      </c>
      <c r="V148" s="113">
        <f t="shared" si="63"/>
        <v>0.92964710525955896</v>
      </c>
      <c r="W148" s="113">
        <f t="shared" ref="W148:Y148" si="64">IF(W129=0,"",W129/W110)</f>
        <v>0.92873137277978768</v>
      </c>
      <c r="X148" s="113">
        <f t="shared" si="64"/>
        <v>0.93921132695659204</v>
      </c>
      <c r="Y148" s="113">
        <f t="shared" si="64"/>
        <v>0.95002786232823033</v>
      </c>
      <c r="DA148" s="132" t="s">
        <v>2017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0.68436497372005611</v>
      </c>
      <c r="C149" s="111">
        <f t="shared" si="65"/>
        <v>0.68516767074432072</v>
      </c>
      <c r="D149" s="111">
        <f t="shared" si="65"/>
        <v>0.68531334048716386</v>
      </c>
      <c r="E149" s="111">
        <f t="shared" si="65"/>
        <v>0.72476480622142159</v>
      </c>
      <c r="F149" s="111">
        <f t="shared" si="65"/>
        <v>0.73829602140399675</v>
      </c>
      <c r="G149" s="111">
        <f t="shared" si="65"/>
        <v>0.77271160036059139</v>
      </c>
      <c r="H149" s="111">
        <f t="shared" si="65"/>
        <v>0.77318641517436604</v>
      </c>
      <c r="I149" s="111">
        <f t="shared" si="65"/>
        <v>0.77672183052460142</v>
      </c>
      <c r="J149" s="111">
        <f t="shared" si="65"/>
        <v>0.77798294663797418</v>
      </c>
      <c r="K149" s="111">
        <f t="shared" si="65"/>
        <v>0.78097017362952836</v>
      </c>
      <c r="L149" s="111">
        <f t="shared" si="65"/>
        <v>0.78321635091747233</v>
      </c>
      <c r="M149" s="111">
        <f t="shared" si="65"/>
        <v>0.78737467344854373</v>
      </c>
      <c r="N149" s="111">
        <f t="shared" si="65"/>
        <v>0.78983497243389544</v>
      </c>
      <c r="O149" s="111">
        <f t="shared" si="65"/>
        <v>0.79074551521119707</v>
      </c>
      <c r="P149" s="111">
        <f t="shared" si="65"/>
        <v>0.79553061778600687</v>
      </c>
      <c r="Q149" s="111">
        <f t="shared" si="65"/>
        <v>0.80476816568057186</v>
      </c>
      <c r="R149" s="111">
        <f t="shared" ref="R149:V149" si="66">IF(R130=0,"",R130/R111)</f>
        <v>0.81419284721342944</v>
      </c>
      <c r="S149" s="111">
        <f t="shared" si="66"/>
        <v>0.82169041543664356</v>
      </c>
      <c r="T149" s="111">
        <f t="shared" si="66"/>
        <v>0.82787747037420079</v>
      </c>
      <c r="U149" s="111">
        <f t="shared" si="66"/>
        <v>0.8351803405235968</v>
      </c>
      <c r="V149" s="111">
        <f t="shared" si="66"/>
        <v>0.84078211516208268</v>
      </c>
      <c r="W149" s="111">
        <f t="shared" ref="W149:Y149" si="67">IF(W130=0,"",W130/W111)</f>
        <v>0.85359168044835709</v>
      </c>
      <c r="X149" s="111">
        <f t="shared" si="67"/>
        <v>0.865584508811714</v>
      </c>
      <c r="Y149" s="111">
        <f t="shared" si="67"/>
        <v>0.87531102591834642</v>
      </c>
      <c r="DA149" s="63" t="s">
        <v>2018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2019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0.67952929829649678</v>
      </c>
      <c r="C151" s="124">
        <f t="shared" si="71"/>
        <v>0.68190938031797421</v>
      </c>
      <c r="D151" s="124">
        <f t="shared" si="71"/>
        <v>0.67751055363506396</v>
      </c>
      <c r="E151" s="124">
        <f t="shared" si="71"/>
        <v>0.67756433438893937</v>
      </c>
      <c r="F151" s="124">
        <f t="shared" si="71"/>
        <v>0.67591088636580787</v>
      </c>
      <c r="G151" s="124">
        <f t="shared" si="71"/>
        <v>0.64124826444455629</v>
      </c>
      <c r="H151" s="124">
        <f t="shared" si="71"/>
        <v>0.66303097455613302</v>
      </c>
      <c r="I151" s="124">
        <f t="shared" si="71"/>
        <v>0.64787756676291219</v>
      </c>
      <c r="J151" s="124">
        <f t="shared" si="71"/>
        <v>0.66788575596428013</v>
      </c>
      <c r="K151" s="124">
        <f t="shared" si="71"/>
        <v>0.66418939425308254</v>
      </c>
      <c r="L151" s="124">
        <f t="shared" si="71"/>
        <v>0.68281817857410287</v>
      </c>
      <c r="M151" s="124">
        <f t="shared" si="71"/>
        <v>0.69010256932016956</v>
      </c>
      <c r="N151" s="124">
        <f t="shared" si="71"/>
        <v>0.70267408973303391</v>
      </c>
      <c r="O151" s="124">
        <f t="shared" si="71"/>
        <v>0.70785422575878099</v>
      </c>
      <c r="P151" s="124">
        <f t="shared" si="71"/>
        <v>0.7147209970934072</v>
      </c>
      <c r="Q151" s="124">
        <f t="shared" si="71"/>
        <v>0.71910620830062577</v>
      </c>
      <c r="R151" s="124">
        <f t="shared" ref="R151:V151" si="72">IF(R132=0,"",R132/R113)</f>
        <v>0.7248691256374572</v>
      </c>
      <c r="S151" s="124">
        <f t="shared" si="72"/>
        <v>0.73099262239728535</v>
      </c>
      <c r="T151" s="124">
        <f t="shared" si="72"/>
        <v>0.73514721076693157</v>
      </c>
      <c r="U151" s="124">
        <f t="shared" si="72"/>
        <v>0.7414256629747451</v>
      </c>
      <c r="V151" s="124">
        <f t="shared" si="72"/>
        <v>0.75501544387659147</v>
      </c>
      <c r="W151" s="124">
        <f t="shared" ref="W151:Y151" si="73">IF(W132=0,"",W132/W113)</f>
        <v>0.76627768364389692</v>
      </c>
      <c r="X151" s="124">
        <f t="shared" si="73"/>
        <v>0.78351880226401449</v>
      </c>
      <c r="Y151" s="124">
        <f t="shared" si="73"/>
        <v>0.79181208788894353</v>
      </c>
      <c r="DA151" s="130" t="s">
        <v>2020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0.61020837691929541</v>
      </c>
      <c r="C152" s="111">
        <f t="shared" si="74"/>
        <v>0.60922958579141029</v>
      </c>
      <c r="D152" s="111">
        <f t="shared" si="74"/>
        <v>0.6069129495640736</v>
      </c>
      <c r="E152" s="111">
        <f t="shared" si="74"/>
        <v>0.60410624714114036</v>
      </c>
      <c r="F152" s="111">
        <f t="shared" si="74"/>
        <v>0.60393225914882953</v>
      </c>
      <c r="G152" s="111">
        <f t="shared" si="74"/>
        <v>0.57936235000173031</v>
      </c>
      <c r="H152" s="111">
        <f t="shared" si="74"/>
        <v>0.58289749059968554</v>
      </c>
      <c r="I152" s="111">
        <f t="shared" si="74"/>
        <v>0.58045958280877963</v>
      </c>
      <c r="J152" s="111">
        <f t="shared" si="74"/>
        <v>0.58348256003188304</v>
      </c>
      <c r="K152" s="111">
        <f t="shared" si="74"/>
        <v>0.58123057694033753</v>
      </c>
      <c r="L152" s="111">
        <f t="shared" si="74"/>
        <v>0.5816730304840132</v>
      </c>
      <c r="M152" s="111">
        <f t="shared" si="74"/>
        <v>0.58181380240108771</v>
      </c>
      <c r="N152" s="111">
        <f t="shared" si="74"/>
        <v>0.58313920090202853</v>
      </c>
      <c r="O152" s="111">
        <f t="shared" si="74"/>
        <v>0.58421493526125057</v>
      </c>
      <c r="P152" s="111">
        <f t="shared" si="74"/>
        <v>0.58603872926668676</v>
      </c>
      <c r="Q152" s="111">
        <f t="shared" si="74"/>
        <v>0.58703299803205633</v>
      </c>
      <c r="R152" s="111">
        <f t="shared" ref="R152:V152" si="75">IF(R133=0,"",R133/R114)</f>
        <v>0.58843580942221374</v>
      </c>
      <c r="S152" s="111">
        <f t="shared" si="75"/>
        <v>0.5900044682870762</v>
      </c>
      <c r="T152" s="111">
        <f t="shared" si="75"/>
        <v>0.5927554135068801</v>
      </c>
      <c r="U152" s="111">
        <f t="shared" si="75"/>
        <v>0.59544329642708371</v>
      </c>
      <c r="V152" s="111">
        <f t="shared" si="75"/>
        <v>0.59919319300544893</v>
      </c>
      <c r="W152" s="111">
        <f t="shared" ref="W152:Y152" si="76">IF(W133=0,"",W133/W114)</f>
        <v>0.60315547221201937</v>
      </c>
      <c r="X152" s="111">
        <f t="shared" si="76"/>
        <v>0.60626698055691552</v>
      </c>
      <c r="Y152" s="111">
        <f t="shared" si="76"/>
        <v>0.60868655271961014</v>
      </c>
      <c r="DA152" s="63" t="s">
        <v>2021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0.75832715205683987</v>
      </c>
      <c r="C153" s="45">
        <f t="shared" si="77"/>
        <v>0.75903717665433501</v>
      </c>
      <c r="D153" s="45">
        <f t="shared" si="77"/>
        <v>0.75924063993592705</v>
      </c>
      <c r="E153" s="45">
        <f t="shared" si="77"/>
        <v>0.76016217670579489</v>
      </c>
      <c r="F153" s="45">
        <f t="shared" si="77"/>
        <v>0.76182645819968819</v>
      </c>
      <c r="G153" s="45">
        <f t="shared" si="77"/>
        <v>0.76864469185926798</v>
      </c>
      <c r="H153" s="45">
        <f t="shared" si="77"/>
        <v>0.76875274441416053</v>
      </c>
      <c r="I153" s="45">
        <f t="shared" si="77"/>
        <v>0.77100407169637553</v>
      </c>
      <c r="J153" s="45">
        <f t="shared" si="77"/>
        <v>0.77280801939055022</v>
      </c>
      <c r="K153" s="45">
        <f t="shared" si="77"/>
        <v>0.775709789921328</v>
      </c>
      <c r="L153" s="45">
        <f t="shared" si="77"/>
        <v>0.77834041666769249</v>
      </c>
      <c r="M153" s="45">
        <f t="shared" si="77"/>
        <v>0.78090152323844164</v>
      </c>
      <c r="N153" s="45">
        <f t="shared" si="77"/>
        <v>0.78305575342802614</v>
      </c>
      <c r="O153" s="45">
        <f t="shared" si="77"/>
        <v>0.78495714690053009</v>
      </c>
      <c r="P153" s="45">
        <f t="shared" si="77"/>
        <v>0.78783792512368478</v>
      </c>
      <c r="Q153" s="45">
        <f t="shared" si="77"/>
        <v>0.79213582753744716</v>
      </c>
      <c r="R153" s="45">
        <f t="shared" ref="R153:V153" si="78">IF(R134=0,"",R134/R115)</f>
        <v>0.797753834975235</v>
      </c>
      <c r="S153" s="45">
        <f t="shared" si="78"/>
        <v>0.80509162201453055</v>
      </c>
      <c r="T153" s="45">
        <f t="shared" si="78"/>
        <v>0.81512708113090204</v>
      </c>
      <c r="U153" s="45">
        <f t="shared" si="78"/>
        <v>0.82671944920248963</v>
      </c>
      <c r="V153" s="45">
        <f t="shared" si="78"/>
        <v>0.83933845931169149</v>
      </c>
      <c r="W153" s="45">
        <f t="shared" ref="W153:Y153" si="79">IF(W134=0,"",W134/W115)</f>
        <v>0.85248333486662764</v>
      </c>
      <c r="X153" s="45">
        <f t="shared" si="79"/>
        <v>0.86750944164533961</v>
      </c>
      <c r="Y153" s="45">
        <f t="shared" si="79"/>
        <v>0.87842595349044661</v>
      </c>
      <c r="DA153" s="60" t="s">
        <v>2022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14.38787957973326</v>
      </c>
      <c r="C155" s="117">
        <f t="shared" si="80"/>
        <v>12.731479528274217</v>
      </c>
      <c r="D155" s="117">
        <f t="shared" si="80"/>
        <v>11.613451737580842</v>
      </c>
      <c r="E155" s="117">
        <f t="shared" si="80"/>
        <v>9.8808948442444056</v>
      </c>
      <c r="F155" s="117">
        <f t="shared" si="80"/>
        <v>7.410594639632949</v>
      </c>
      <c r="G155" s="117">
        <f t="shared" si="80"/>
        <v>3.5938021329136096</v>
      </c>
      <c r="H155" s="117">
        <f t="shared" si="80"/>
        <v>2.7465982936611875</v>
      </c>
      <c r="I155" s="117">
        <f t="shared" si="80"/>
        <v>3.7657319027108338</v>
      </c>
      <c r="J155" s="117">
        <f t="shared" si="80"/>
        <v>2.8853662882537119</v>
      </c>
      <c r="K155" s="117">
        <f t="shared" si="80"/>
        <v>3.8904015908253315</v>
      </c>
      <c r="L155" s="117">
        <f t="shared" si="80"/>
        <v>3.5844016760257906</v>
      </c>
      <c r="M155" s="117">
        <f t="shared" si="80"/>
        <v>3.517093215899715</v>
      </c>
      <c r="N155" s="117">
        <f t="shared" si="80"/>
        <v>3.2119222744032512</v>
      </c>
      <c r="O155" s="117">
        <f t="shared" si="80"/>
        <v>3.1441698842492132</v>
      </c>
      <c r="P155" s="117">
        <f t="shared" si="80"/>
        <v>2.9543034706324258</v>
      </c>
      <c r="Q155" s="117">
        <f t="shared" si="80"/>
        <v>2.9889327051869117</v>
      </c>
      <c r="R155" s="117">
        <f t="shared" ref="R155:V155" si="81">R156+R159+R161+R170</f>
        <v>2.9197262964277737</v>
      </c>
      <c r="S155" s="117">
        <f t="shared" si="81"/>
        <v>3.0224593916932241</v>
      </c>
      <c r="T155" s="117">
        <f t="shared" si="81"/>
        <v>3.0935345962601755</v>
      </c>
      <c r="U155" s="117">
        <f t="shared" si="81"/>
        <v>3.2209671333706416</v>
      </c>
      <c r="V155" s="117">
        <f t="shared" si="81"/>
        <v>3.0573544059726219</v>
      </c>
      <c r="W155" s="117">
        <f t="shared" ref="W155:Y155" si="82">W156+W159+W161+W170</f>
        <v>3.3205838744901053</v>
      </c>
      <c r="X155" s="117">
        <f t="shared" si="82"/>
        <v>3.4029981237682878</v>
      </c>
      <c r="Y155" s="117">
        <f t="shared" si="82"/>
        <v>3.0738806430486774</v>
      </c>
      <c r="DA155" s="129" t="s">
        <v>2173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2174</v>
      </c>
    </row>
    <row r="157" spans="1:105" ht="12" customHeight="1" x14ac:dyDescent="0.25">
      <c r="A157" s="97" t="s">
        <v>198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2175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2176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2177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2178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2179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2180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2181</v>
      </c>
    </row>
    <row r="164" spans="1:105" ht="12" customHeight="1" x14ac:dyDescent="0.25">
      <c r="A164" s="100" t="s">
        <v>198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2182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2183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2184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2185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2186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2187</v>
      </c>
    </row>
    <row r="170" spans="1:105" ht="12" customHeight="1" x14ac:dyDescent="0.25">
      <c r="A170" s="121" t="s">
        <v>54</v>
      </c>
      <c r="B170" s="122">
        <v>14.38787957973326</v>
      </c>
      <c r="C170" s="122">
        <v>12.731479528274217</v>
      </c>
      <c r="D170" s="122">
        <v>11.613451737580842</v>
      </c>
      <c r="E170" s="122">
        <v>9.8808948442444056</v>
      </c>
      <c r="F170" s="122">
        <v>7.410594639632949</v>
      </c>
      <c r="G170" s="122">
        <v>3.5938021329136096</v>
      </c>
      <c r="H170" s="122">
        <v>2.7465982936611875</v>
      </c>
      <c r="I170" s="122">
        <v>3.7657319027108338</v>
      </c>
      <c r="J170" s="122">
        <v>2.8853662882537119</v>
      </c>
      <c r="K170" s="122">
        <v>3.8904015908253315</v>
      </c>
      <c r="L170" s="122">
        <v>3.5844016760257906</v>
      </c>
      <c r="M170" s="122">
        <v>3.517093215899715</v>
      </c>
      <c r="N170" s="122">
        <v>3.2119222744032512</v>
      </c>
      <c r="O170" s="122">
        <v>3.1441698842492132</v>
      </c>
      <c r="P170" s="122">
        <v>2.9543034706324258</v>
      </c>
      <c r="Q170" s="122">
        <v>2.9889327051869117</v>
      </c>
      <c r="R170" s="122">
        <v>2.9197262964277737</v>
      </c>
      <c r="S170" s="122">
        <v>3.0224593916932241</v>
      </c>
      <c r="T170" s="122">
        <v>3.0935345962601755</v>
      </c>
      <c r="U170" s="122">
        <v>3.2209671333706416</v>
      </c>
      <c r="V170" s="122">
        <v>3.0573544059726219</v>
      </c>
      <c r="W170" s="122">
        <v>3.3205838744901053</v>
      </c>
      <c r="X170" s="122">
        <v>3.4029981237682878</v>
      </c>
      <c r="Y170" s="122">
        <v>3.0738806430486774</v>
      </c>
      <c r="DA170" s="130" t="s">
        <v>2188</v>
      </c>
    </row>
    <row r="171" spans="1:105" ht="12" customHeight="1" x14ac:dyDescent="0.25">
      <c r="A171" s="97" t="s">
        <v>50</v>
      </c>
      <c r="B171" s="98">
        <v>14.38787957973326</v>
      </c>
      <c r="C171" s="98">
        <v>12.731479528274217</v>
      </c>
      <c r="D171" s="98">
        <v>11.613451737580842</v>
      </c>
      <c r="E171" s="98">
        <v>9.8808948442444056</v>
      </c>
      <c r="F171" s="98">
        <v>7.410594639632949</v>
      </c>
      <c r="G171" s="98">
        <v>3.5938021329136096</v>
      </c>
      <c r="H171" s="98">
        <v>2.7465982936611875</v>
      </c>
      <c r="I171" s="98">
        <v>3.7657319027108338</v>
      </c>
      <c r="J171" s="98">
        <v>2.8853662882537119</v>
      </c>
      <c r="K171" s="98">
        <v>3.8904015908253315</v>
      </c>
      <c r="L171" s="98">
        <v>3.5844016760257906</v>
      </c>
      <c r="M171" s="98">
        <v>3.517093215899715</v>
      </c>
      <c r="N171" s="98">
        <v>3.2119222744032512</v>
      </c>
      <c r="O171" s="98">
        <v>3.1441698842492132</v>
      </c>
      <c r="P171" s="98">
        <v>2.9543034706324258</v>
      </c>
      <c r="Q171" s="98">
        <v>2.9889327051869117</v>
      </c>
      <c r="R171" s="98">
        <v>2.9197262964277737</v>
      </c>
      <c r="S171" s="98">
        <v>3.0224593916932241</v>
      </c>
      <c r="T171" s="98">
        <v>3.0935345962601755</v>
      </c>
      <c r="U171" s="98">
        <v>3.2209671333706416</v>
      </c>
      <c r="V171" s="98">
        <v>3.0573544059726219</v>
      </c>
      <c r="W171" s="98">
        <v>3.3205838744901053</v>
      </c>
      <c r="X171" s="98">
        <v>3.4029981237682878</v>
      </c>
      <c r="Y171" s="98">
        <v>3.0738806430486774</v>
      </c>
      <c r="DA171" s="63" t="s">
        <v>2189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2190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12259.77634199263</v>
      </c>
      <c r="C174" s="117">
        <f t="shared" si="87"/>
        <v>13002.19115807689</v>
      </c>
      <c r="D174" s="117">
        <f t="shared" si="87"/>
        <v>11097.44624247516</v>
      </c>
      <c r="E174" s="117">
        <f t="shared" si="87"/>
        <v>12856.931187486454</v>
      </c>
      <c r="F174" s="117">
        <f t="shared" si="87"/>
        <v>15643.412062647898</v>
      </c>
      <c r="G174" s="117">
        <f t="shared" si="87"/>
        <v>11134.761106782124</v>
      </c>
      <c r="H174" s="117">
        <f t="shared" si="87"/>
        <v>11149.434061419446</v>
      </c>
      <c r="I174" s="117">
        <f t="shared" si="87"/>
        <v>9858.4481113975344</v>
      </c>
      <c r="J174" s="117">
        <f t="shared" si="87"/>
        <v>10108.326146918505</v>
      </c>
      <c r="K174" s="117">
        <f t="shared" si="87"/>
        <v>10769.927191660892</v>
      </c>
      <c r="L174" s="117">
        <f t="shared" si="87"/>
        <v>11780.026966139636</v>
      </c>
      <c r="M174" s="117">
        <f t="shared" si="87"/>
        <v>10699.343614894889</v>
      </c>
      <c r="N174" s="117">
        <f t="shared" si="87"/>
        <v>11929.548328613797</v>
      </c>
      <c r="O174" s="117">
        <f t="shared" si="87"/>
        <v>12083.446023797393</v>
      </c>
      <c r="P174" s="117">
        <f t="shared" si="87"/>
        <v>10447.184478388261</v>
      </c>
      <c r="Q174" s="117">
        <f t="shared" si="87"/>
        <v>11282.971383396718</v>
      </c>
      <c r="R174" s="117">
        <f t="shared" ref="R174:V174" si="88">R175+R178+R180+R189</f>
        <v>12812.541431709038</v>
      </c>
      <c r="S174" s="117">
        <f t="shared" si="88"/>
        <v>12558.933950587907</v>
      </c>
      <c r="T174" s="117">
        <f t="shared" si="88"/>
        <v>11725.368000906743</v>
      </c>
      <c r="U174" s="117">
        <f t="shared" si="88"/>
        <v>12464.258932725881</v>
      </c>
      <c r="V174" s="117">
        <f t="shared" si="88"/>
        <v>11169.348798966616</v>
      </c>
      <c r="W174" s="117">
        <f t="shared" ref="W174:Y174" si="89">W175+W178+W180+W189</f>
        <v>14323.387551814192</v>
      </c>
      <c r="X174" s="117">
        <f t="shared" si="89"/>
        <v>12944.401242693009</v>
      </c>
      <c r="Y174" s="117">
        <f t="shared" si="89"/>
        <v>12829.50065015389</v>
      </c>
      <c r="DA174" s="129" t="s">
        <v>2341</v>
      </c>
    </row>
    <row r="175" spans="1:105" ht="12" customHeight="1" x14ac:dyDescent="0.25">
      <c r="A175" s="121" t="s">
        <v>57</v>
      </c>
      <c r="B175" s="122">
        <f t="shared" ref="B175:Q175" si="90">SUM(B176:B177)</f>
        <v>10124.592840704581</v>
      </c>
      <c r="C175" s="122">
        <f t="shared" si="90"/>
        <v>10919.904970613363</v>
      </c>
      <c r="D175" s="122">
        <f t="shared" si="90"/>
        <v>8992.4011701967556</v>
      </c>
      <c r="E175" s="122">
        <f t="shared" si="90"/>
        <v>10647.474448698982</v>
      </c>
      <c r="F175" s="122">
        <f t="shared" si="90"/>
        <v>13595.265998822071</v>
      </c>
      <c r="G175" s="122">
        <f t="shared" si="90"/>
        <v>8896.4229943997325</v>
      </c>
      <c r="H175" s="122">
        <f t="shared" si="90"/>
        <v>9039.9821999358173</v>
      </c>
      <c r="I175" s="122">
        <f t="shared" si="90"/>
        <v>7654.6442368805165</v>
      </c>
      <c r="J175" s="122">
        <f t="shared" si="90"/>
        <v>8174.1051770474514</v>
      </c>
      <c r="K175" s="122">
        <f t="shared" si="90"/>
        <v>8617.6897822649862</v>
      </c>
      <c r="L175" s="122">
        <f t="shared" si="90"/>
        <v>9578.8184016768446</v>
      </c>
      <c r="M175" s="122">
        <f t="shared" si="90"/>
        <v>8473.1349273913038</v>
      </c>
      <c r="N175" s="122">
        <f t="shared" si="90"/>
        <v>9604.6921714873952</v>
      </c>
      <c r="O175" s="122">
        <f t="shared" si="90"/>
        <v>9742.3558386134791</v>
      </c>
      <c r="P175" s="122">
        <f t="shared" si="90"/>
        <v>8216.3890427736351</v>
      </c>
      <c r="Q175" s="122">
        <f t="shared" si="90"/>
        <v>8948.675349383544</v>
      </c>
      <c r="R175" s="122">
        <f t="shared" ref="R175:V175" si="91">SUM(R176:R177)</f>
        <v>10333.809558474381</v>
      </c>
      <c r="S175" s="122">
        <f t="shared" si="91"/>
        <v>10038.936430008143</v>
      </c>
      <c r="T175" s="122">
        <f t="shared" si="91"/>
        <v>9276.8399893216883</v>
      </c>
      <c r="U175" s="122">
        <f t="shared" si="91"/>
        <v>9967.8276982806437</v>
      </c>
      <c r="V175" s="122">
        <f t="shared" si="91"/>
        <v>8826.0469874898063</v>
      </c>
      <c r="W175" s="122">
        <f t="shared" ref="W175:Y175" si="92">SUM(W176:W177)</f>
        <v>11618.845084962273</v>
      </c>
      <c r="X175" s="122">
        <f t="shared" si="92"/>
        <v>10327.770645783896</v>
      </c>
      <c r="Y175" s="122">
        <f t="shared" si="92"/>
        <v>10486.059794124803</v>
      </c>
      <c r="DA175" s="130" t="s">
        <v>2342</v>
      </c>
    </row>
    <row r="176" spans="1:105" ht="12" customHeight="1" x14ac:dyDescent="0.25">
      <c r="A176" s="97" t="s">
        <v>198</v>
      </c>
      <c r="B176" s="98">
        <v>10086.576460530896</v>
      </c>
      <c r="C176" s="98">
        <v>10879.93059865278</v>
      </c>
      <c r="D176" s="98">
        <v>8961.5558957478424</v>
      </c>
      <c r="E176" s="98">
        <v>10612.441141054152</v>
      </c>
      <c r="F176" s="98">
        <v>13549.901667040112</v>
      </c>
      <c r="G176" s="98">
        <v>8873.8146355531371</v>
      </c>
      <c r="H176" s="98">
        <v>9017.4502558785534</v>
      </c>
      <c r="I176" s="98">
        <v>7636.721999307264</v>
      </c>
      <c r="J176" s="98">
        <v>8155.0149968266014</v>
      </c>
      <c r="K176" s="98">
        <v>8597.7583121895932</v>
      </c>
      <c r="L176" s="98">
        <v>9556.944145981859</v>
      </c>
      <c r="M176" s="98">
        <v>8452.4630625017144</v>
      </c>
      <c r="N176" s="98">
        <v>9580.1358864758877</v>
      </c>
      <c r="O176" s="98">
        <v>9716.4784273172427</v>
      </c>
      <c r="P176" s="98">
        <v>8192.4132188569729</v>
      </c>
      <c r="Q176" s="98">
        <v>8922.3363868841589</v>
      </c>
      <c r="R176" s="98">
        <v>10302.617170884565</v>
      </c>
      <c r="S176" s="98">
        <v>10008.959718080054</v>
      </c>
      <c r="T176" s="98">
        <v>9249.5088092409296</v>
      </c>
      <c r="U176" s="98">
        <v>9938.6045637461702</v>
      </c>
      <c r="V176" s="98">
        <v>8798.6320973600286</v>
      </c>
      <c r="W176" s="98">
        <v>11583.700997616213</v>
      </c>
      <c r="X176" s="98">
        <v>10296.126497435685</v>
      </c>
      <c r="Y176" s="98">
        <v>10453.718858870921</v>
      </c>
      <c r="DA176" s="63" t="s">
        <v>2343</v>
      </c>
    </row>
    <row r="177" spans="1:105" ht="12" customHeight="1" x14ac:dyDescent="0.25">
      <c r="A177" s="97" t="s">
        <v>53</v>
      </c>
      <c r="B177" s="98">
        <v>38.016380173685711</v>
      </c>
      <c r="C177" s="98">
        <v>39.974371960583994</v>
      </c>
      <c r="D177" s="98">
        <v>30.845274448913262</v>
      </c>
      <c r="E177" s="98">
        <v>35.033307644830266</v>
      </c>
      <c r="F177" s="98">
        <v>45.364331781958001</v>
      </c>
      <c r="G177" s="98">
        <v>22.608358846595479</v>
      </c>
      <c r="H177" s="98">
        <v>22.531944057264308</v>
      </c>
      <c r="I177" s="98">
        <v>17.922237573252627</v>
      </c>
      <c r="J177" s="98">
        <v>19.090180220849678</v>
      </c>
      <c r="K177" s="98">
        <v>19.93147007539342</v>
      </c>
      <c r="L177" s="98">
        <v>21.874255694986235</v>
      </c>
      <c r="M177" s="98">
        <v>20.67186488958977</v>
      </c>
      <c r="N177" s="98">
        <v>24.556285011508123</v>
      </c>
      <c r="O177" s="98">
        <v>25.877411296236104</v>
      </c>
      <c r="P177" s="98">
        <v>23.97582391666208</v>
      </c>
      <c r="Q177" s="98">
        <v>26.338962499385804</v>
      </c>
      <c r="R177" s="98">
        <v>31.192387589814885</v>
      </c>
      <c r="S177" s="98">
        <v>29.976711928088719</v>
      </c>
      <c r="T177" s="98">
        <v>27.331180080757818</v>
      </c>
      <c r="U177" s="98">
        <v>29.223134534472603</v>
      </c>
      <c r="V177" s="98">
        <v>27.414890129777085</v>
      </c>
      <c r="W177" s="98">
        <v>35.144087346059244</v>
      </c>
      <c r="X177" s="98">
        <v>31.644148348210205</v>
      </c>
      <c r="Y177" s="98">
        <v>32.340935253881298</v>
      </c>
      <c r="DA177" s="63" t="s">
        <v>2344</v>
      </c>
    </row>
    <row r="178" spans="1:105" ht="12" customHeight="1" x14ac:dyDescent="0.25">
      <c r="A178" s="121" t="s">
        <v>92</v>
      </c>
      <c r="B178" s="122">
        <f t="shared" ref="B178:Y178" si="93">B179</f>
        <v>20.337919105384486</v>
      </c>
      <c r="C178" s="122">
        <f t="shared" si="93"/>
        <v>27.498613987545991</v>
      </c>
      <c r="D178" s="122">
        <f t="shared" si="93"/>
        <v>24.327564712927725</v>
      </c>
      <c r="E178" s="122">
        <f t="shared" si="93"/>
        <v>80.875757547499262</v>
      </c>
      <c r="F178" s="122">
        <f t="shared" si="93"/>
        <v>27.736606787215102</v>
      </c>
      <c r="G178" s="122">
        <f t="shared" si="93"/>
        <v>18.419115778105741</v>
      </c>
      <c r="H178" s="122">
        <f t="shared" si="93"/>
        <v>26.754884612257026</v>
      </c>
      <c r="I178" s="122">
        <f t="shared" si="93"/>
        <v>33.73901467402036</v>
      </c>
      <c r="J178" s="122">
        <f t="shared" si="93"/>
        <v>27.929789174972196</v>
      </c>
      <c r="K178" s="122">
        <f t="shared" si="93"/>
        <v>23.653625306774238</v>
      </c>
      <c r="L178" s="122">
        <f t="shared" si="93"/>
        <v>29.286776099560882</v>
      </c>
      <c r="M178" s="122">
        <f t="shared" si="93"/>
        <v>26.647379860871766</v>
      </c>
      <c r="N178" s="122">
        <f t="shared" si="93"/>
        <v>40.197775538207701</v>
      </c>
      <c r="O178" s="122">
        <f t="shared" si="93"/>
        <v>27.825014298251141</v>
      </c>
      <c r="P178" s="122">
        <f t="shared" si="93"/>
        <v>24.451055896077857</v>
      </c>
      <c r="Q178" s="122">
        <f t="shared" si="93"/>
        <v>27.018691903345601</v>
      </c>
      <c r="R178" s="122">
        <f t="shared" si="93"/>
        <v>25.641075841152407</v>
      </c>
      <c r="S178" s="122">
        <f t="shared" si="93"/>
        <v>26.436272411858411</v>
      </c>
      <c r="T178" s="122">
        <f t="shared" si="93"/>
        <v>22.694110085494756</v>
      </c>
      <c r="U178" s="122">
        <f t="shared" si="93"/>
        <v>21.624603966099791</v>
      </c>
      <c r="V178" s="122">
        <f t="shared" si="93"/>
        <v>18.251845214803051</v>
      </c>
      <c r="W178" s="122">
        <f t="shared" si="93"/>
        <v>18.215890410498837</v>
      </c>
      <c r="X178" s="122">
        <f t="shared" si="93"/>
        <v>17.369125088667186</v>
      </c>
      <c r="Y178" s="122">
        <f t="shared" si="93"/>
        <v>16.949035438086089</v>
      </c>
      <c r="DA178" s="130" t="s">
        <v>2345</v>
      </c>
    </row>
    <row r="179" spans="1:105" ht="12" customHeight="1" x14ac:dyDescent="0.25">
      <c r="A179" s="97" t="s">
        <v>53</v>
      </c>
      <c r="B179" s="98">
        <f>RES_hhdet_fech!B110</f>
        <v>20.337919105384486</v>
      </c>
      <c r="C179" s="98">
        <f>RES_hhdet_fech!C110</f>
        <v>27.498613987545991</v>
      </c>
      <c r="D179" s="98">
        <f>RES_hhdet_fech!D110</f>
        <v>24.327564712927725</v>
      </c>
      <c r="E179" s="98">
        <f>RES_hhdet_fech!E110</f>
        <v>80.875757547499262</v>
      </c>
      <c r="F179" s="98">
        <f>RES_hhdet_fech!F110</f>
        <v>27.736606787215102</v>
      </c>
      <c r="G179" s="98">
        <f>RES_hhdet_fech!G110</f>
        <v>18.419115778105741</v>
      </c>
      <c r="H179" s="98">
        <f>RES_hhdet_fech!H110</f>
        <v>26.754884612257026</v>
      </c>
      <c r="I179" s="98">
        <f>RES_hhdet_fech!I110</f>
        <v>33.73901467402036</v>
      </c>
      <c r="J179" s="98">
        <f>RES_hhdet_fech!J110</f>
        <v>27.929789174972196</v>
      </c>
      <c r="K179" s="98">
        <f>RES_hhdet_fech!K110</f>
        <v>23.653625306774238</v>
      </c>
      <c r="L179" s="98">
        <f>RES_hhdet_fech!L110</f>
        <v>29.286776099560882</v>
      </c>
      <c r="M179" s="98">
        <f>RES_hhdet_fech!M110</f>
        <v>26.647379860871766</v>
      </c>
      <c r="N179" s="98">
        <f>RES_hhdet_fech!N110</f>
        <v>40.197775538207701</v>
      </c>
      <c r="O179" s="98">
        <f>RES_hhdet_fech!O110</f>
        <v>27.825014298251141</v>
      </c>
      <c r="P179" s="98">
        <f>RES_hhdet_fech!P110</f>
        <v>24.451055896077857</v>
      </c>
      <c r="Q179" s="98">
        <f>RES_hhdet_fech!Q110</f>
        <v>27.018691903345601</v>
      </c>
      <c r="R179" s="98">
        <f>RES_hhdet_fech!R110</f>
        <v>25.641075841152407</v>
      </c>
      <c r="S179" s="98">
        <f>RES_hhdet_fech!S110</f>
        <v>26.436272411858411</v>
      </c>
      <c r="T179" s="98">
        <f>RES_hhdet_fech!T110</f>
        <v>22.694110085494756</v>
      </c>
      <c r="U179" s="98">
        <f>RES_hhdet_fech!U110</f>
        <v>21.624603966099791</v>
      </c>
      <c r="V179" s="98">
        <f>RES_hhdet_fech!V110</f>
        <v>18.251845214803051</v>
      </c>
      <c r="W179" s="98">
        <f>RES_hhdet_fech!W110</f>
        <v>18.215890410498837</v>
      </c>
      <c r="X179" s="98">
        <f>RES_hhdet_fech!X110</f>
        <v>17.369125088667186</v>
      </c>
      <c r="Y179" s="98">
        <f>RES_hhdet_fech!Y110</f>
        <v>16.949035438086089</v>
      </c>
      <c r="DA179" s="63" t="s">
        <v>2346</v>
      </c>
    </row>
    <row r="180" spans="1:105" ht="12" customHeight="1" x14ac:dyDescent="0.25">
      <c r="A180" s="121" t="s">
        <v>55</v>
      </c>
      <c r="B180" s="122">
        <v>1302.2644915745368</v>
      </c>
      <c r="C180" s="122">
        <v>1241.6258696059645</v>
      </c>
      <c r="D180" s="122">
        <v>1265.455313040653</v>
      </c>
      <c r="E180" s="122">
        <v>1318.1968566946848</v>
      </c>
      <c r="F180" s="122">
        <v>1287.0855350031241</v>
      </c>
      <c r="G180" s="122">
        <v>1289.8431717801402</v>
      </c>
      <c r="H180" s="122">
        <v>1304.9576288930052</v>
      </c>
      <c r="I180" s="122">
        <v>1308.8600362606492</v>
      </c>
      <c r="J180" s="122">
        <v>1227.829843256673</v>
      </c>
      <c r="K180" s="122">
        <v>1374.4603977630491</v>
      </c>
      <c r="L180" s="122">
        <v>1460.1849305740998</v>
      </c>
      <c r="M180" s="122">
        <v>1512.1159572321933</v>
      </c>
      <c r="N180" s="122">
        <v>1600.9973022710703</v>
      </c>
      <c r="O180" s="122">
        <v>1608.2716031789212</v>
      </c>
      <c r="P180" s="122">
        <v>1497.5324106251912</v>
      </c>
      <c r="Q180" s="122">
        <v>1594.2450449865653</v>
      </c>
      <c r="R180" s="122">
        <v>1746.4306959041876</v>
      </c>
      <c r="S180" s="122">
        <v>1748.6312100961334</v>
      </c>
      <c r="T180" s="122">
        <v>1693.7457835465195</v>
      </c>
      <c r="U180" s="122">
        <v>1732.5056112297541</v>
      </c>
      <c r="V180" s="122">
        <v>1610.0664670042981</v>
      </c>
      <c r="W180" s="122">
        <v>1957.9301265826423</v>
      </c>
      <c r="X180" s="122">
        <v>1864.886365124976</v>
      </c>
      <c r="Y180" s="122">
        <v>1690.6593362222025</v>
      </c>
      <c r="DA180" s="130" t="s">
        <v>2347</v>
      </c>
    </row>
    <row r="181" spans="1:105" ht="12" customHeight="1" x14ac:dyDescent="0.25">
      <c r="A181" s="97" t="s">
        <v>130</v>
      </c>
      <c r="B181" s="98">
        <v>978.99510833769057</v>
      </c>
      <c r="C181" s="98">
        <v>830.08251592962324</v>
      </c>
      <c r="D181" s="98">
        <v>1200.0160758541701</v>
      </c>
      <c r="E181" s="98">
        <v>1134.1237620399445</v>
      </c>
      <c r="F181" s="98">
        <v>981.23995625386328</v>
      </c>
      <c r="G181" s="98">
        <v>1165.5424846512119</v>
      </c>
      <c r="H181" s="98">
        <v>1177.5860303483314</v>
      </c>
      <c r="I181" s="98">
        <v>1155.313372492948</v>
      </c>
      <c r="J181" s="98">
        <v>1066.7675122777275</v>
      </c>
      <c r="K181" s="98">
        <v>1214.0066304530576</v>
      </c>
      <c r="L181" s="98">
        <v>1276.414912946088</v>
      </c>
      <c r="M181" s="98">
        <v>1267.3103559283386</v>
      </c>
      <c r="N181" s="98">
        <v>1405.7304130465216</v>
      </c>
      <c r="O181" s="98">
        <v>1425.6098670600136</v>
      </c>
      <c r="P181" s="98">
        <v>1336.6920214678098</v>
      </c>
      <c r="Q181" s="98">
        <v>1450.9323458016163</v>
      </c>
      <c r="R181" s="98">
        <v>1670.0117044084477</v>
      </c>
      <c r="S181" s="98">
        <v>1604.8401333025258</v>
      </c>
      <c r="T181" s="98">
        <v>1485.8042230447113</v>
      </c>
      <c r="U181" s="98">
        <v>1591.0506920439968</v>
      </c>
      <c r="V181" s="98">
        <v>1402.1962150410341</v>
      </c>
      <c r="W181" s="98">
        <v>1908.5712754813399</v>
      </c>
      <c r="X181" s="98">
        <v>1655.7281824458339</v>
      </c>
      <c r="Y181" s="98">
        <v>1570.5881188260801</v>
      </c>
      <c r="DA181" s="63" t="s">
        <v>2348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1578.9581374261986</v>
      </c>
      <c r="F182" s="98">
        <v>2187.5388912076164</v>
      </c>
      <c r="G182" s="98">
        <v>1930.3969633567265</v>
      </c>
      <c r="H182" s="98">
        <v>1766.6263366786493</v>
      </c>
      <c r="I182" s="98">
        <v>1703.2803552133603</v>
      </c>
      <c r="J182" s="98">
        <v>1633.1495549641413</v>
      </c>
      <c r="K182" s="98">
        <v>1570.5002174531928</v>
      </c>
      <c r="L182" s="98">
        <v>1748.5887949763969</v>
      </c>
      <c r="M182" s="98">
        <v>1777.0125114659002</v>
      </c>
      <c r="N182" s="98">
        <v>1899.0800695481005</v>
      </c>
      <c r="O182" s="98">
        <v>1606.6239998613362</v>
      </c>
      <c r="P182" s="98">
        <v>1562.591823363276</v>
      </c>
      <c r="Q182" s="98">
        <v>1534.0848527633223</v>
      </c>
      <c r="R182" s="98">
        <v>1849.7853760683226</v>
      </c>
      <c r="S182" s="98">
        <v>1718.6248987632985</v>
      </c>
      <c r="T182" s="98">
        <v>1456.1016407616005</v>
      </c>
      <c r="U182" s="98">
        <v>1525.6654021424952</v>
      </c>
      <c r="V182" s="98">
        <v>1433.5657262733689</v>
      </c>
      <c r="W182" s="98">
        <v>1893.978770640105</v>
      </c>
      <c r="X182" s="98">
        <v>1507.9727183736591</v>
      </c>
      <c r="Y182" s="98">
        <v>1297.5052517190488</v>
      </c>
      <c r="DA182" s="63" t="s">
        <v>2349</v>
      </c>
    </row>
    <row r="183" spans="1:105" ht="12" customHeight="1" x14ac:dyDescent="0.25">
      <c r="A183" s="100" t="s">
        <v>198</v>
      </c>
      <c r="B183" s="101">
        <v>0</v>
      </c>
      <c r="C183" s="101">
        <v>0</v>
      </c>
      <c r="D183" s="101">
        <v>0</v>
      </c>
      <c r="E183" s="101">
        <v>743.53211191018102</v>
      </c>
      <c r="F183" s="101">
        <v>1053.6956090095066</v>
      </c>
      <c r="G183" s="101">
        <v>911.50026248092638</v>
      </c>
      <c r="H183" s="101">
        <v>827.64202718463127</v>
      </c>
      <c r="I183" s="101">
        <v>844.2616793658068</v>
      </c>
      <c r="J183" s="101">
        <v>745.30289741978356</v>
      </c>
      <c r="K183" s="101">
        <v>749.72518869696432</v>
      </c>
      <c r="L183" s="101">
        <v>844.81389637492816</v>
      </c>
      <c r="M183" s="101">
        <v>881.90256418999968</v>
      </c>
      <c r="N183" s="101">
        <v>940.98427502006814</v>
      </c>
      <c r="O183" s="101">
        <v>821.03155259010236</v>
      </c>
      <c r="P183" s="101">
        <v>740.88569067516562</v>
      </c>
      <c r="Q183" s="101">
        <v>724.34262238940948</v>
      </c>
      <c r="R183" s="101">
        <v>882.47617635568736</v>
      </c>
      <c r="S183" s="101">
        <v>850.23175661901905</v>
      </c>
      <c r="T183" s="101">
        <v>722.39955877850934</v>
      </c>
      <c r="U183" s="101">
        <v>734.31615399331076</v>
      </c>
      <c r="V183" s="101">
        <v>657.17970650350514</v>
      </c>
      <c r="W183" s="101">
        <v>934.15694210304457</v>
      </c>
      <c r="X183" s="101">
        <v>640.59707025862178</v>
      </c>
      <c r="Y183" s="101">
        <v>462.61224676798281</v>
      </c>
      <c r="DA183" s="131" t="s">
        <v>2350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835.42602551601783</v>
      </c>
      <c r="F184" s="104">
        <v>1133.8432821981096</v>
      </c>
      <c r="G184" s="104">
        <v>1018.8967008757999</v>
      </c>
      <c r="H184" s="104">
        <v>938.98430949401791</v>
      </c>
      <c r="I184" s="104">
        <v>859.0186758475536</v>
      </c>
      <c r="J184" s="104">
        <v>887.84665754435753</v>
      </c>
      <c r="K184" s="104">
        <v>820.77502875622861</v>
      </c>
      <c r="L184" s="104">
        <v>903.77489860146886</v>
      </c>
      <c r="M184" s="104">
        <v>895.10994727590025</v>
      </c>
      <c r="N184" s="104">
        <v>958.09579452803268</v>
      </c>
      <c r="O184" s="104">
        <v>785.59244727123382</v>
      </c>
      <c r="P184" s="104">
        <v>821.70613268811019</v>
      </c>
      <c r="Q184" s="104">
        <v>809.74223037391312</v>
      </c>
      <c r="R184" s="104">
        <v>967.30919971263563</v>
      </c>
      <c r="S184" s="104">
        <v>868.39314214427952</v>
      </c>
      <c r="T184" s="104">
        <v>733.70208198309069</v>
      </c>
      <c r="U184" s="104">
        <v>791.34924814918429</v>
      </c>
      <c r="V184" s="104">
        <v>776.38601976986365</v>
      </c>
      <c r="W184" s="104">
        <v>959.8218285370599</v>
      </c>
      <c r="X184" s="104">
        <v>867.37564811503728</v>
      </c>
      <c r="Y184" s="104">
        <v>834.89300495106613</v>
      </c>
      <c r="DA184" s="132" t="s">
        <v>2351</v>
      </c>
    </row>
    <row r="185" spans="1:105" ht="12" customHeight="1" x14ac:dyDescent="0.25">
      <c r="A185" s="106" t="s">
        <v>122</v>
      </c>
      <c r="B185" s="101">
        <v>1330.2388729288073</v>
      </c>
      <c r="C185" s="101">
        <v>1285.0802495880762</v>
      </c>
      <c r="D185" s="101">
        <v>1285.7829399773989</v>
      </c>
      <c r="E185" s="101">
        <v>1362.8727801358946</v>
      </c>
      <c r="F185" s="101">
        <v>1384.4729516747122</v>
      </c>
      <c r="G185" s="101">
        <v>1907.5031873226735</v>
      </c>
      <c r="H185" s="101">
        <v>1949.3343422442802</v>
      </c>
      <c r="I185" s="101">
        <v>2030.8837875642444</v>
      </c>
      <c r="J185" s="101">
        <v>1943.674633540174</v>
      </c>
      <c r="K185" s="101">
        <v>2016.2298973508757</v>
      </c>
      <c r="L185" s="101">
        <v>2094.7811024584307</v>
      </c>
      <c r="M185" s="101">
        <v>2232.795668556214</v>
      </c>
      <c r="N185" s="101">
        <v>2154.0156291702042</v>
      </c>
      <c r="O185" s="101">
        <v>2124.6058926759579</v>
      </c>
      <c r="P185" s="101">
        <v>1968.8346648941319</v>
      </c>
      <c r="Q185" s="101">
        <v>2026.6598966171739</v>
      </c>
      <c r="R185" s="101">
        <v>2032.815379167447</v>
      </c>
      <c r="S185" s="101">
        <v>2142.1376691123542</v>
      </c>
      <c r="T185" s="101">
        <v>2203.0666466577845</v>
      </c>
      <c r="U185" s="101">
        <v>2106.5810862984208</v>
      </c>
      <c r="V185" s="101">
        <v>2020.2909753701965</v>
      </c>
      <c r="W185" s="101">
        <v>2152.4060606192661</v>
      </c>
      <c r="X185" s="101">
        <v>2324.1712429202721</v>
      </c>
      <c r="Y185" s="101">
        <v>2010.8254315785557</v>
      </c>
      <c r="DA185" s="131" t="s">
        <v>2352</v>
      </c>
    </row>
    <row r="186" spans="1:105" ht="12" customHeight="1" x14ac:dyDescent="0.25">
      <c r="A186" s="107" t="s">
        <v>121</v>
      </c>
      <c r="B186" s="104">
        <v>1012.9352657802666</v>
      </c>
      <c r="C186" s="104">
        <v>974.87958454659019</v>
      </c>
      <c r="D186" s="104">
        <v>966.97936832771143</v>
      </c>
      <c r="E186" s="104">
        <v>1199.8734259688526</v>
      </c>
      <c r="F186" s="104">
        <v>1311.2053310333424</v>
      </c>
      <c r="G186" s="104">
        <v>1852.7091951670466</v>
      </c>
      <c r="H186" s="104">
        <v>1819.372020743132</v>
      </c>
      <c r="I186" s="104">
        <v>2000.4454491449228</v>
      </c>
      <c r="J186" s="104">
        <v>1870.5497162971512</v>
      </c>
      <c r="K186" s="104">
        <v>1913.3103421172925</v>
      </c>
      <c r="L186" s="104">
        <v>1957.4352379700231</v>
      </c>
      <c r="M186" s="104">
        <v>2117.1674845407906</v>
      </c>
      <c r="N186" s="104">
        <v>2018.4833247816446</v>
      </c>
      <c r="O186" s="104">
        <v>1976.182110036164</v>
      </c>
      <c r="P186" s="104">
        <v>1765.4930299557639</v>
      </c>
      <c r="Q186" s="104">
        <v>1819.2804086342851</v>
      </c>
      <c r="R186" s="104">
        <v>1834.455232030582</v>
      </c>
      <c r="S186" s="104">
        <v>1976.3673498808125</v>
      </c>
      <c r="T186" s="104">
        <v>2036.7133435622409</v>
      </c>
      <c r="U186" s="104">
        <v>1946.957746968437</v>
      </c>
      <c r="V186" s="104">
        <v>1896.7093823836444</v>
      </c>
      <c r="W186" s="104">
        <v>2000.5726129046541</v>
      </c>
      <c r="X186" s="104">
        <v>2124.6724339682569</v>
      </c>
      <c r="Y186" s="104">
        <v>1837.1448687710176</v>
      </c>
      <c r="DA186" s="132" t="s">
        <v>2353</v>
      </c>
    </row>
    <row r="187" spans="1:105" ht="12" customHeight="1" x14ac:dyDescent="0.25">
      <c r="A187" s="108" t="s">
        <v>53</v>
      </c>
      <c r="B187" s="98">
        <v>334.13235457674557</v>
      </c>
      <c r="C187" s="98">
        <v>306.08659711981943</v>
      </c>
      <c r="D187" s="98">
        <v>279.61882125653847</v>
      </c>
      <c r="E187" s="98">
        <v>442.19652750514115</v>
      </c>
      <c r="F187" s="98">
        <v>520.87248544043871</v>
      </c>
      <c r="G187" s="98">
        <v>905.77905392669936</v>
      </c>
      <c r="H187" s="98">
        <v>874.88950938552875</v>
      </c>
      <c r="I187" s="98">
        <v>1064.8031994384553</v>
      </c>
      <c r="J187" s="98">
        <v>912.71349828162977</v>
      </c>
      <c r="K187" s="98">
        <v>956.54211064559945</v>
      </c>
      <c r="L187" s="98">
        <v>975.40584248440473</v>
      </c>
      <c r="M187" s="98">
        <v>1100.0836432960639</v>
      </c>
      <c r="N187" s="98">
        <v>1048.3099341478933</v>
      </c>
      <c r="O187" s="98">
        <v>1068.0388492244688</v>
      </c>
      <c r="P187" s="98">
        <v>854.99986471523039</v>
      </c>
      <c r="Q187" s="98">
        <v>880.83099738721091</v>
      </c>
      <c r="R187" s="98">
        <v>894.57024358719264</v>
      </c>
      <c r="S187" s="98">
        <v>1014.9091681884464</v>
      </c>
      <c r="T187" s="98">
        <v>971.77501910442481</v>
      </c>
      <c r="U187" s="98">
        <v>929.86880244841302</v>
      </c>
      <c r="V187" s="98">
        <v>838.09049258431696</v>
      </c>
      <c r="W187" s="98">
        <v>973.83853740480811</v>
      </c>
      <c r="X187" s="98">
        <v>960.87152433880874</v>
      </c>
      <c r="Y187" s="98">
        <v>736.28046891372071</v>
      </c>
      <c r="DA187" s="63" t="s">
        <v>2354</v>
      </c>
    </row>
    <row r="188" spans="1:105" ht="12" customHeight="1" x14ac:dyDescent="0.25">
      <c r="A188" s="108" t="s">
        <v>52</v>
      </c>
      <c r="B188" s="98">
        <v>678.80291120352115</v>
      </c>
      <c r="C188" s="98">
        <v>668.79298742677076</v>
      </c>
      <c r="D188" s="98">
        <v>687.36054707117296</v>
      </c>
      <c r="E188" s="98">
        <v>757.67689846371138</v>
      </c>
      <c r="F188" s="98">
        <v>790.33284559290382</v>
      </c>
      <c r="G188" s="98">
        <v>946.93014124034744</v>
      </c>
      <c r="H188" s="98">
        <v>944.48251135760336</v>
      </c>
      <c r="I188" s="98">
        <v>935.6422497064674</v>
      </c>
      <c r="J188" s="98">
        <v>957.83621801552124</v>
      </c>
      <c r="K188" s="98">
        <v>956.76823147169239</v>
      </c>
      <c r="L188" s="98">
        <v>982.02939548561801</v>
      </c>
      <c r="M188" s="98">
        <v>1017.0838412447268</v>
      </c>
      <c r="N188" s="98">
        <v>970.17339063375175</v>
      </c>
      <c r="O188" s="98">
        <v>908.14326081169531</v>
      </c>
      <c r="P188" s="98">
        <v>910.49316524053313</v>
      </c>
      <c r="Q188" s="98">
        <v>938.44941124707429</v>
      </c>
      <c r="R188" s="98">
        <v>939.88498844338949</v>
      </c>
      <c r="S188" s="98">
        <v>961.45818169236577</v>
      </c>
      <c r="T188" s="98">
        <v>1064.9383244578164</v>
      </c>
      <c r="U188" s="98">
        <v>1017.0889445200239</v>
      </c>
      <c r="V188" s="98">
        <v>1058.6188897993272</v>
      </c>
      <c r="W188" s="98">
        <v>1026.7340754998456</v>
      </c>
      <c r="X188" s="98">
        <v>1163.8009096294484</v>
      </c>
      <c r="Y188" s="98">
        <v>1100.8643998572973</v>
      </c>
      <c r="DA188" s="63" t="s">
        <v>2355</v>
      </c>
    </row>
    <row r="189" spans="1:105" ht="12" customHeight="1" x14ac:dyDescent="0.25">
      <c r="A189" s="121" t="s">
        <v>54</v>
      </c>
      <c r="B189" s="122">
        <v>812.58109060812853</v>
      </c>
      <c r="C189" s="122">
        <v>813.16170387001694</v>
      </c>
      <c r="D189" s="122">
        <v>815.26219452482223</v>
      </c>
      <c r="E189" s="122">
        <v>810.38412454528748</v>
      </c>
      <c r="F189" s="122">
        <v>733.32392203548886</v>
      </c>
      <c r="G189" s="122">
        <v>930.07582482414523</v>
      </c>
      <c r="H189" s="122">
        <v>777.73934797836591</v>
      </c>
      <c r="I189" s="122">
        <v>861.20482358235006</v>
      </c>
      <c r="J189" s="122">
        <v>678.46133743940914</v>
      </c>
      <c r="K189" s="122">
        <v>754.12338632608316</v>
      </c>
      <c r="L189" s="122">
        <v>711.73685778913</v>
      </c>
      <c r="M189" s="122">
        <v>687.44535041052131</v>
      </c>
      <c r="N189" s="122">
        <v>683.6610793171219</v>
      </c>
      <c r="O189" s="122">
        <v>704.99356770674228</v>
      </c>
      <c r="P189" s="122">
        <v>708.81196909335608</v>
      </c>
      <c r="Q189" s="122">
        <v>713.03229712326277</v>
      </c>
      <c r="R189" s="122">
        <v>706.66010148931616</v>
      </c>
      <c r="S189" s="122">
        <v>744.93003807177308</v>
      </c>
      <c r="T189" s="122">
        <v>732.08811795303973</v>
      </c>
      <c r="U189" s="122">
        <v>742.30101924938356</v>
      </c>
      <c r="V189" s="122">
        <v>714.98349925770708</v>
      </c>
      <c r="W189" s="122">
        <v>728.39644985877874</v>
      </c>
      <c r="X189" s="122">
        <v>734.37510669547009</v>
      </c>
      <c r="Y189" s="122">
        <v>635.83248436879614</v>
      </c>
      <c r="DA189" s="130" t="s">
        <v>2356</v>
      </c>
    </row>
    <row r="190" spans="1:105" ht="12" customHeight="1" x14ac:dyDescent="0.25">
      <c r="A190" s="97" t="s">
        <v>50</v>
      </c>
      <c r="B190" s="98">
        <v>918.22273215621715</v>
      </c>
      <c r="C190" s="98">
        <v>874.64393785199184</v>
      </c>
      <c r="D190" s="98">
        <v>881.15383350368779</v>
      </c>
      <c r="E190" s="98">
        <v>864.6757197230371</v>
      </c>
      <c r="F190" s="98">
        <v>799.73517655071123</v>
      </c>
      <c r="G190" s="98">
        <v>1041.0328611377029</v>
      </c>
      <c r="H190" s="98">
        <v>744.01757693754575</v>
      </c>
      <c r="I190" s="98">
        <v>922.81467287621365</v>
      </c>
      <c r="J190" s="98">
        <v>629.11896070219666</v>
      </c>
      <c r="K190" s="98">
        <v>746.07979200164016</v>
      </c>
      <c r="L190" s="98">
        <v>639.24784697234611</v>
      </c>
      <c r="M190" s="98">
        <v>634.98706735150324</v>
      </c>
      <c r="N190" s="98">
        <v>609.8016640825507</v>
      </c>
      <c r="O190" s="98">
        <v>650.34124569899518</v>
      </c>
      <c r="P190" s="98">
        <v>706.04701097774193</v>
      </c>
      <c r="Q190" s="98">
        <v>767.98168368615882</v>
      </c>
      <c r="R190" s="98">
        <v>800.32197241825725</v>
      </c>
      <c r="S190" s="98">
        <v>838.40080732029116</v>
      </c>
      <c r="T190" s="98">
        <v>873.24827853600777</v>
      </c>
      <c r="U190" s="98">
        <v>926.14554629879046</v>
      </c>
      <c r="V190" s="98">
        <v>872.15105415196331</v>
      </c>
      <c r="W190" s="98">
        <v>848.59047290268347</v>
      </c>
      <c r="X190" s="98">
        <v>753.96960758762441</v>
      </c>
      <c r="Y190" s="98">
        <v>622.32278309260391</v>
      </c>
      <c r="DA190" s="63" t="s">
        <v>2357</v>
      </c>
    </row>
    <row r="191" spans="1:105" ht="12" customHeight="1" x14ac:dyDescent="0.25">
      <c r="A191" s="109" t="s">
        <v>120</v>
      </c>
      <c r="B191" s="33">
        <v>718.60308193717697</v>
      </c>
      <c r="C191" s="33">
        <v>756.71387065611577</v>
      </c>
      <c r="D191" s="33">
        <v>750.3075945018212</v>
      </c>
      <c r="E191" s="33">
        <v>756.94345817701969</v>
      </c>
      <c r="F191" s="33">
        <v>667.19151567417293</v>
      </c>
      <c r="G191" s="33">
        <v>762.72627332978868</v>
      </c>
      <c r="H191" s="33">
        <v>827.20342426542811</v>
      </c>
      <c r="I191" s="33">
        <v>767.60995400814568</v>
      </c>
      <c r="J191" s="33">
        <v>751.75611277227574</v>
      </c>
      <c r="K191" s="33">
        <v>765.21358439909579</v>
      </c>
      <c r="L191" s="33">
        <v>797.10104570962528</v>
      </c>
      <c r="M191" s="33">
        <v>738.60896304364269</v>
      </c>
      <c r="N191" s="33">
        <v>744.28117280209585</v>
      </c>
      <c r="O191" s="33">
        <v>743.98278666865974</v>
      </c>
      <c r="P191" s="33">
        <v>710.39268071624906</v>
      </c>
      <c r="Q191" s="33">
        <v>685.89576122316475</v>
      </c>
      <c r="R191" s="33">
        <v>665.07978174366178</v>
      </c>
      <c r="S191" s="33">
        <v>703.69751894863589</v>
      </c>
      <c r="T191" s="33">
        <v>671.14991160587329</v>
      </c>
      <c r="U191" s="33">
        <v>665.15535091646802</v>
      </c>
      <c r="V191" s="33">
        <v>651.45451117220875</v>
      </c>
      <c r="W191" s="33">
        <v>677.67096192594909</v>
      </c>
      <c r="X191" s="33">
        <v>725.44157897114201</v>
      </c>
      <c r="Y191" s="33">
        <v>642.42867928839757</v>
      </c>
      <c r="DA191" s="60" t="s">
        <v>2358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9199.1083939795371</v>
      </c>
      <c r="C193" s="117">
        <f t="shared" si="94"/>
        <v>9787.8457247214992</v>
      </c>
      <c r="D193" s="117">
        <f t="shared" si="94"/>
        <v>8288.6828334370639</v>
      </c>
      <c r="E193" s="117">
        <f t="shared" si="94"/>
        <v>9720.1033093871592</v>
      </c>
      <c r="F193" s="117">
        <f t="shared" si="94"/>
        <v>11823.318234766444</v>
      </c>
      <c r="G193" s="117">
        <f t="shared" si="94"/>
        <v>8351.8117554182536</v>
      </c>
      <c r="H193" s="117">
        <f t="shared" si="94"/>
        <v>8449.2352324841358</v>
      </c>
      <c r="I193" s="117">
        <f t="shared" si="94"/>
        <v>7484.1374740399206</v>
      </c>
      <c r="J193" s="117">
        <f t="shared" si="94"/>
        <v>7763.2153719795842</v>
      </c>
      <c r="K193" s="117">
        <f t="shared" si="94"/>
        <v>8340.5792695337423</v>
      </c>
      <c r="L193" s="117">
        <f t="shared" si="94"/>
        <v>9278.9250503296971</v>
      </c>
      <c r="M193" s="117">
        <f t="shared" si="94"/>
        <v>8555.8026350431628</v>
      </c>
      <c r="N193" s="117">
        <f t="shared" si="94"/>
        <v>9702.1679571338627</v>
      </c>
      <c r="O193" s="117">
        <f t="shared" si="94"/>
        <v>9886.27275118324</v>
      </c>
      <c r="P193" s="117">
        <f t="shared" si="94"/>
        <v>8698.5437548184818</v>
      </c>
      <c r="Q193" s="117">
        <f t="shared" si="94"/>
        <v>9468.1535931351809</v>
      </c>
      <c r="R193" s="117">
        <f t="shared" ref="R193:V193" si="95">R194+R197+R199+R208</f>
        <v>10865.93770846736</v>
      </c>
      <c r="S193" s="117">
        <f t="shared" si="95"/>
        <v>10685.091734448815</v>
      </c>
      <c r="T193" s="117">
        <f t="shared" si="95"/>
        <v>9984.5144417598713</v>
      </c>
      <c r="U193" s="117">
        <f t="shared" si="95"/>
        <v>10677.982722119219</v>
      </c>
      <c r="V193" s="117">
        <f t="shared" si="95"/>
        <v>9693.5545861126466</v>
      </c>
      <c r="W193" s="117">
        <f t="shared" ref="W193:Y193" si="96">W194+W197+W199+W208</f>
        <v>12493.112186233979</v>
      </c>
      <c r="X193" s="117">
        <f t="shared" si="96"/>
        <v>11381.965143167701</v>
      </c>
      <c r="Y193" s="117">
        <f t="shared" si="96"/>
        <v>11362.178081268808</v>
      </c>
      <c r="DA193" s="129" t="s">
        <v>2509</v>
      </c>
    </row>
    <row r="194" spans="1:105" ht="12" customHeight="1" x14ac:dyDescent="0.25">
      <c r="A194" s="121" t="s">
        <v>57</v>
      </c>
      <c r="B194" s="122">
        <f t="shared" ref="B194:Q194" si="97">SUM(B195:B196)</f>
        <v>7709.6428840648477</v>
      </c>
      <c r="C194" s="122">
        <f t="shared" si="97"/>
        <v>8320.2503686703749</v>
      </c>
      <c r="D194" s="122">
        <f t="shared" si="97"/>
        <v>6800.3104140446194</v>
      </c>
      <c r="E194" s="122">
        <f t="shared" si="97"/>
        <v>8074.594634580978</v>
      </c>
      <c r="F194" s="122">
        <f t="shared" si="97"/>
        <v>10347.218071781939</v>
      </c>
      <c r="G194" s="122">
        <f t="shared" si="97"/>
        <v>6677.533683437372</v>
      </c>
      <c r="H194" s="122">
        <f t="shared" si="97"/>
        <v>6814.8567212396993</v>
      </c>
      <c r="I194" s="122">
        <f t="shared" si="97"/>
        <v>5778.8647117455312</v>
      </c>
      <c r="J194" s="122">
        <f t="shared" si="97"/>
        <v>6230.6740519160976</v>
      </c>
      <c r="K194" s="122">
        <f t="shared" si="97"/>
        <v>6635.6585510310788</v>
      </c>
      <c r="L194" s="122">
        <f t="shared" si="97"/>
        <v>7489.0593831289852</v>
      </c>
      <c r="M194" s="122">
        <f t="shared" si="97"/>
        <v>6730.3186837377043</v>
      </c>
      <c r="N194" s="122">
        <f t="shared" si="97"/>
        <v>7745.9557980604804</v>
      </c>
      <c r="O194" s="122">
        <f t="shared" si="97"/>
        <v>7929.6218034399399</v>
      </c>
      <c r="P194" s="122">
        <f t="shared" si="97"/>
        <v>6821.0395160998196</v>
      </c>
      <c r="Q194" s="122">
        <f t="shared" si="97"/>
        <v>7479.3174938647035</v>
      </c>
      <c r="R194" s="122">
        <f t="shared" ref="R194:V194" si="98">SUM(R195:R196)</f>
        <v>8735.442618190862</v>
      </c>
      <c r="S194" s="122">
        <f t="shared" si="98"/>
        <v>8507.0325702384926</v>
      </c>
      <c r="T194" s="122">
        <f t="shared" si="98"/>
        <v>7857.7164411536105</v>
      </c>
      <c r="U194" s="122">
        <f t="shared" si="98"/>
        <v>8498.2623462225674</v>
      </c>
      <c r="V194" s="122">
        <f t="shared" si="98"/>
        <v>7637.0012402885895</v>
      </c>
      <c r="W194" s="122">
        <f t="shared" ref="W194:Y194" si="99">SUM(W195:W196)</f>
        <v>10096.170428004896</v>
      </c>
      <c r="X194" s="122">
        <f t="shared" si="99"/>
        <v>9039.0462420161093</v>
      </c>
      <c r="Y194" s="122">
        <f t="shared" si="99"/>
        <v>9241.3655368805976</v>
      </c>
      <c r="DA194" s="130" t="s">
        <v>2510</v>
      </c>
    </row>
    <row r="195" spans="1:105" ht="12" customHeight="1" x14ac:dyDescent="0.25">
      <c r="A195" s="97" t="s">
        <v>198</v>
      </c>
      <c r="B195" s="98">
        <v>7671.6265038911624</v>
      </c>
      <c r="C195" s="98">
        <v>8280.2759967097918</v>
      </c>
      <c r="D195" s="98">
        <v>6769.4651395957062</v>
      </c>
      <c r="E195" s="98">
        <v>8039.5613269361475</v>
      </c>
      <c r="F195" s="98">
        <v>10301.85373999998</v>
      </c>
      <c r="G195" s="98">
        <v>6654.9253245907767</v>
      </c>
      <c r="H195" s="98">
        <v>6792.3247771824354</v>
      </c>
      <c r="I195" s="98">
        <v>5760.9424741722787</v>
      </c>
      <c r="J195" s="98">
        <v>6211.5838716952476</v>
      </c>
      <c r="K195" s="98">
        <v>6615.7270809556858</v>
      </c>
      <c r="L195" s="98">
        <v>7467.1851274339988</v>
      </c>
      <c r="M195" s="98">
        <v>6709.6468188481149</v>
      </c>
      <c r="N195" s="98">
        <v>7721.399513048972</v>
      </c>
      <c r="O195" s="98">
        <v>7903.7443921437034</v>
      </c>
      <c r="P195" s="98">
        <v>6797.0636921831574</v>
      </c>
      <c r="Q195" s="98">
        <v>7452.9785313653174</v>
      </c>
      <c r="R195" s="98">
        <v>8704.2502306010465</v>
      </c>
      <c r="S195" s="98">
        <v>8477.055858310403</v>
      </c>
      <c r="T195" s="98">
        <v>7830.3852610728527</v>
      </c>
      <c r="U195" s="98">
        <v>8469.0392116880939</v>
      </c>
      <c r="V195" s="98">
        <v>7609.5863501588128</v>
      </c>
      <c r="W195" s="98">
        <v>10061.026340658836</v>
      </c>
      <c r="X195" s="98">
        <v>9007.402093667899</v>
      </c>
      <c r="Y195" s="98">
        <v>9209.0246016267156</v>
      </c>
      <c r="DA195" s="63" t="s">
        <v>2511</v>
      </c>
    </row>
    <row r="196" spans="1:105" ht="12" customHeight="1" x14ac:dyDescent="0.25">
      <c r="A196" s="97" t="s">
        <v>53</v>
      </c>
      <c r="B196" s="98">
        <v>38.016380173685711</v>
      </c>
      <c r="C196" s="98">
        <v>39.974371960583994</v>
      </c>
      <c r="D196" s="98">
        <v>30.845274448913262</v>
      </c>
      <c r="E196" s="98">
        <v>35.033307644830266</v>
      </c>
      <c r="F196" s="98">
        <v>45.364331781958001</v>
      </c>
      <c r="G196" s="98">
        <v>22.608358846595479</v>
      </c>
      <c r="H196" s="98">
        <v>22.531944057264308</v>
      </c>
      <c r="I196" s="98">
        <v>17.922237573252627</v>
      </c>
      <c r="J196" s="98">
        <v>19.090180220849678</v>
      </c>
      <c r="K196" s="98">
        <v>19.93147007539342</v>
      </c>
      <c r="L196" s="98">
        <v>21.874255694986235</v>
      </c>
      <c r="M196" s="98">
        <v>20.67186488958977</v>
      </c>
      <c r="N196" s="98">
        <v>24.556285011508123</v>
      </c>
      <c r="O196" s="98">
        <v>25.877411296236104</v>
      </c>
      <c r="P196" s="98">
        <v>23.97582391666208</v>
      </c>
      <c r="Q196" s="98">
        <v>26.338962499385804</v>
      </c>
      <c r="R196" s="98">
        <v>31.192387589814885</v>
      </c>
      <c r="S196" s="98">
        <v>29.976711928088719</v>
      </c>
      <c r="T196" s="98">
        <v>27.331180080757818</v>
      </c>
      <c r="U196" s="98">
        <v>29.223134534472603</v>
      </c>
      <c r="V196" s="98">
        <v>27.414890129777085</v>
      </c>
      <c r="W196" s="98">
        <v>35.144087346059244</v>
      </c>
      <c r="X196" s="98">
        <v>31.644148348210205</v>
      </c>
      <c r="Y196" s="98">
        <v>32.340935253881298</v>
      </c>
      <c r="DA196" s="63" t="s">
        <v>2512</v>
      </c>
    </row>
    <row r="197" spans="1:105" ht="12" customHeight="1" x14ac:dyDescent="0.25">
      <c r="A197" s="121" t="s">
        <v>92</v>
      </c>
      <c r="B197" s="122">
        <f t="shared" ref="B197:Y197" si="100">B198</f>
        <v>36.832468103405766</v>
      </c>
      <c r="C197" s="122">
        <f t="shared" si="100"/>
        <v>51.674548441674439</v>
      </c>
      <c r="D197" s="122">
        <f t="shared" si="100"/>
        <v>47.540995077623379</v>
      </c>
      <c r="E197" s="122">
        <f t="shared" si="100"/>
        <v>161.0470624288541</v>
      </c>
      <c r="F197" s="122">
        <f t="shared" si="100"/>
        <v>57.25054442816554</v>
      </c>
      <c r="G197" s="122">
        <f t="shared" si="100"/>
        <v>44.897043944249006</v>
      </c>
      <c r="H197" s="122">
        <f t="shared" si="100"/>
        <v>68.546763875458495</v>
      </c>
      <c r="I197" s="122">
        <f t="shared" si="100"/>
        <v>86.002030797257831</v>
      </c>
      <c r="J197" s="122">
        <f t="shared" si="100"/>
        <v>74.371958309734239</v>
      </c>
      <c r="K197" s="122">
        <f t="shared" si="100"/>
        <v>65.375211603723827</v>
      </c>
      <c r="L197" s="122">
        <f t="shared" si="100"/>
        <v>83.482890286646267</v>
      </c>
      <c r="M197" s="122">
        <f t="shared" si="100"/>
        <v>80.326606566146253</v>
      </c>
      <c r="N197" s="122">
        <f t="shared" si="100"/>
        <v>122.64483868941763</v>
      </c>
      <c r="O197" s="122">
        <f t="shared" si="100"/>
        <v>91.825253665311195</v>
      </c>
      <c r="P197" s="122">
        <f t="shared" si="100"/>
        <v>84.480491538378715</v>
      </c>
      <c r="Q197" s="122">
        <f t="shared" si="100"/>
        <v>95.248824801992157</v>
      </c>
      <c r="R197" s="122">
        <f t="shared" si="100"/>
        <v>94.679311989259375</v>
      </c>
      <c r="S197" s="122">
        <f t="shared" si="100"/>
        <v>101.48485593042801</v>
      </c>
      <c r="T197" s="122">
        <f t="shared" si="100"/>
        <v>90.154281274894558</v>
      </c>
      <c r="U197" s="122">
        <f t="shared" si="100"/>
        <v>88.128092111429112</v>
      </c>
      <c r="V197" s="122">
        <f t="shared" si="100"/>
        <v>76.053832549124493</v>
      </c>
      <c r="W197" s="122">
        <f t="shared" si="100"/>
        <v>76.825790675801528</v>
      </c>
      <c r="X197" s="122">
        <f t="shared" si="100"/>
        <v>73.858324029753419</v>
      </c>
      <c r="Y197" s="122">
        <f t="shared" si="100"/>
        <v>72.995276105823834</v>
      </c>
      <c r="DA197" s="130" t="s">
        <v>2513</v>
      </c>
    </row>
    <row r="198" spans="1:105" ht="12" customHeight="1" x14ac:dyDescent="0.25">
      <c r="A198" s="97" t="s">
        <v>53</v>
      </c>
      <c r="B198" s="98">
        <f>RES_hhdet_tesh!B110</f>
        <v>36.832468103405766</v>
      </c>
      <c r="C198" s="98">
        <f>RES_hhdet_tesh!C110</f>
        <v>51.674548441674439</v>
      </c>
      <c r="D198" s="98">
        <f>RES_hhdet_tesh!D110</f>
        <v>47.540995077623379</v>
      </c>
      <c r="E198" s="98">
        <f>RES_hhdet_tesh!E110</f>
        <v>161.0470624288541</v>
      </c>
      <c r="F198" s="98">
        <f>RES_hhdet_tesh!F110</f>
        <v>57.25054442816554</v>
      </c>
      <c r="G198" s="98">
        <f>RES_hhdet_tesh!G110</f>
        <v>44.897043944249006</v>
      </c>
      <c r="H198" s="98">
        <f>RES_hhdet_tesh!H110</f>
        <v>68.546763875458495</v>
      </c>
      <c r="I198" s="98">
        <f>RES_hhdet_tesh!I110</f>
        <v>86.002030797257831</v>
      </c>
      <c r="J198" s="98">
        <f>RES_hhdet_tesh!J110</f>
        <v>74.371958309734239</v>
      </c>
      <c r="K198" s="98">
        <f>RES_hhdet_tesh!K110</f>
        <v>65.375211603723827</v>
      </c>
      <c r="L198" s="98">
        <f>RES_hhdet_tesh!L110</f>
        <v>83.482890286646267</v>
      </c>
      <c r="M198" s="98">
        <f>RES_hhdet_tesh!M110</f>
        <v>80.326606566146253</v>
      </c>
      <c r="N198" s="98">
        <f>RES_hhdet_tesh!N110</f>
        <v>122.64483868941763</v>
      </c>
      <c r="O198" s="98">
        <f>RES_hhdet_tesh!O110</f>
        <v>91.825253665311195</v>
      </c>
      <c r="P198" s="98">
        <f>RES_hhdet_tesh!P110</f>
        <v>84.480491538378715</v>
      </c>
      <c r="Q198" s="98">
        <f>RES_hhdet_tesh!Q110</f>
        <v>95.248824801992157</v>
      </c>
      <c r="R198" s="98">
        <f>RES_hhdet_tesh!R110</f>
        <v>94.679311989259375</v>
      </c>
      <c r="S198" s="98">
        <f>RES_hhdet_tesh!S110</f>
        <v>101.48485593042801</v>
      </c>
      <c r="T198" s="98">
        <f>RES_hhdet_tesh!T110</f>
        <v>90.154281274894558</v>
      </c>
      <c r="U198" s="98">
        <f>RES_hhdet_tesh!U110</f>
        <v>88.128092111429112</v>
      </c>
      <c r="V198" s="98">
        <f>RES_hhdet_tesh!V110</f>
        <v>76.053832549124493</v>
      </c>
      <c r="W198" s="98">
        <f>RES_hhdet_tesh!W110</f>
        <v>76.825790675801528</v>
      </c>
      <c r="X198" s="98">
        <f>RES_hhdet_tesh!X110</f>
        <v>73.858324029753419</v>
      </c>
      <c r="Y198" s="98">
        <f>RES_hhdet_tesh!Y110</f>
        <v>72.995276105823834</v>
      </c>
      <c r="DA198" s="63" t="s">
        <v>2514</v>
      </c>
    </row>
    <row r="199" spans="1:105" ht="12" customHeight="1" x14ac:dyDescent="0.25">
      <c r="A199" s="121" t="s">
        <v>55</v>
      </c>
      <c r="B199" s="122">
        <v>900.46038350133927</v>
      </c>
      <c r="C199" s="122">
        <v>861.41821402513858</v>
      </c>
      <c r="D199" s="122">
        <v>888.48268354457298</v>
      </c>
      <c r="E199" s="122">
        <v>935.37423243043497</v>
      </c>
      <c r="F199" s="122">
        <v>923.18799642008116</v>
      </c>
      <c r="G199" s="122">
        <v>1032.9715195663107</v>
      </c>
      <c r="H199" s="122">
        <v>1050.1664695282316</v>
      </c>
      <c r="I199" s="122">
        <v>1061.3154459101152</v>
      </c>
      <c r="J199" s="122">
        <v>1005.0346985054958</v>
      </c>
      <c r="K199" s="122">
        <v>1138.6647517429344</v>
      </c>
      <c r="L199" s="122">
        <v>1220.3959120544364</v>
      </c>
      <c r="M199" s="122">
        <v>1270.7495421538076</v>
      </c>
      <c r="N199" s="122">
        <v>1353.1763937889011</v>
      </c>
      <c r="O199" s="122">
        <v>1365.7930180440119</v>
      </c>
      <c r="P199" s="122">
        <v>1286.4209498781381</v>
      </c>
      <c r="Q199" s="122">
        <v>1380.8413228882912</v>
      </c>
      <c r="R199" s="122">
        <v>1523.5796883978019</v>
      </c>
      <c r="S199" s="122">
        <v>1532.0359462472982</v>
      </c>
      <c r="T199" s="122">
        <v>1498.4511813825761</v>
      </c>
      <c r="U199" s="122">
        <v>1541.2312584614199</v>
      </c>
      <c r="V199" s="122">
        <v>1440.675929218437</v>
      </c>
      <c r="W199" s="122">
        <v>1761.9620231810582</v>
      </c>
      <c r="X199" s="122">
        <v>1693.663873111296</v>
      </c>
      <c r="Y199" s="122">
        <v>1544.357421286717</v>
      </c>
      <c r="DA199" s="130" t="s">
        <v>2515</v>
      </c>
    </row>
    <row r="200" spans="1:105" ht="12" customHeight="1" x14ac:dyDescent="0.25">
      <c r="A200" s="97" t="s">
        <v>130</v>
      </c>
      <c r="B200" s="98">
        <v>725.00497702943915</v>
      </c>
      <c r="C200" s="98">
        <v>628.74368768723764</v>
      </c>
      <c r="D200" s="98">
        <v>945.40272690730023</v>
      </c>
      <c r="E200" s="98">
        <v>904.96736111349389</v>
      </c>
      <c r="F200" s="98">
        <v>787.7751576616937</v>
      </c>
      <c r="G200" s="98">
        <v>944.8699664200708</v>
      </c>
      <c r="H200" s="98">
        <v>959.22428593364054</v>
      </c>
      <c r="I200" s="98">
        <v>946.64547979758765</v>
      </c>
      <c r="J200" s="98">
        <v>880.31404970341612</v>
      </c>
      <c r="K200" s="98">
        <v>1011.0117272828229</v>
      </c>
      <c r="L200" s="98">
        <v>1074.7876362436525</v>
      </c>
      <c r="M200" s="98">
        <v>1071.523699318077</v>
      </c>
      <c r="N200" s="98">
        <v>1196.0058610137287</v>
      </c>
      <c r="O200" s="98">
        <v>1220.3735887606822</v>
      </c>
      <c r="P200" s="98">
        <v>1152.5732600461472</v>
      </c>
      <c r="Q200" s="98">
        <v>1256.6983304698747</v>
      </c>
      <c r="R200" s="98">
        <v>1452.192414132822</v>
      </c>
      <c r="S200" s="98">
        <v>1401.1079046064533</v>
      </c>
      <c r="T200" s="98">
        <v>1302.8616270049508</v>
      </c>
      <c r="U200" s="98">
        <v>1401.7899636188292</v>
      </c>
      <c r="V200" s="98">
        <v>1239.8141159672462</v>
      </c>
      <c r="W200" s="98">
        <v>1697.9038716058617</v>
      </c>
      <c r="X200" s="98">
        <v>1480.5985100703401</v>
      </c>
      <c r="Y200" s="98">
        <v>1410.4378987640598</v>
      </c>
      <c r="DA200" s="63" t="s">
        <v>2516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1453.412426077876</v>
      </c>
      <c r="F201" s="98">
        <v>2010.5454785756406</v>
      </c>
      <c r="G201" s="98">
        <v>1778.5602033895707</v>
      </c>
      <c r="H201" s="98">
        <v>1630.7306570026722</v>
      </c>
      <c r="I201" s="98">
        <v>1566.045245517244</v>
      </c>
      <c r="J201" s="98">
        <v>1517.2363606795939</v>
      </c>
      <c r="K201" s="98">
        <v>1460.3989014114029</v>
      </c>
      <c r="L201" s="98">
        <v>1627.5784395537544</v>
      </c>
      <c r="M201" s="98">
        <v>1653.5204291757532</v>
      </c>
      <c r="N201" s="98">
        <v>1771.4292636473247</v>
      </c>
      <c r="O201" s="98">
        <v>1497.413846581801</v>
      </c>
      <c r="P201" s="98">
        <v>1468.7771150466338</v>
      </c>
      <c r="Q201" s="98">
        <v>1444.5358241127976</v>
      </c>
      <c r="R201" s="98">
        <v>1744.3794197520372</v>
      </c>
      <c r="S201" s="98">
        <v>1617.6042299216474</v>
      </c>
      <c r="T201" s="98">
        <v>1371.9565889597072</v>
      </c>
      <c r="U201" s="98">
        <v>1441.7232394379216</v>
      </c>
      <c r="V201" s="98">
        <v>1359.7275165877177</v>
      </c>
      <c r="W201" s="98">
        <v>1794.1565205600652</v>
      </c>
      <c r="X201" s="98">
        <v>1442.6348381189546</v>
      </c>
      <c r="Y201" s="98">
        <v>1252.643566224639</v>
      </c>
      <c r="DA201" s="63" t="s">
        <v>2517</v>
      </c>
    </row>
    <row r="202" spans="1:105" ht="12" customHeight="1" x14ac:dyDescent="0.25">
      <c r="A202" s="100" t="s">
        <v>198</v>
      </c>
      <c r="B202" s="101">
        <v>0</v>
      </c>
      <c r="C202" s="101">
        <v>0</v>
      </c>
      <c r="D202" s="101">
        <v>0</v>
      </c>
      <c r="E202" s="101">
        <v>617.98640056185832</v>
      </c>
      <c r="F202" s="101">
        <v>876.70219637753087</v>
      </c>
      <c r="G202" s="101">
        <v>759.66350251377082</v>
      </c>
      <c r="H202" s="101">
        <v>691.74634750865414</v>
      </c>
      <c r="I202" s="101">
        <v>707.02656966969016</v>
      </c>
      <c r="J202" s="101">
        <v>629.38970313523612</v>
      </c>
      <c r="K202" s="101">
        <v>639.62387265517407</v>
      </c>
      <c r="L202" s="101">
        <v>723.8035409522854</v>
      </c>
      <c r="M202" s="101">
        <v>758.41048189985281</v>
      </c>
      <c r="N202" s="101">
        <v>813.33346911929209</v>
      </c>
      <c r="O202" s="101">
        <v>711.8213993105669</v>
      </c>
      <c r="P202" s="101">
        <v>647.07098235852322</v>
      </c>
      <c r="Q202" s="101">
        <v>634.79359373888451</v>
      </c>
      <c r="R202" s="101">
        <v>777.07022003940142</v>
      </c>
      <c r="S202" s="101">
        <v>749.21108777736799</v>
      </c>
      <c r="T202" s="101">
        <v>638.25450697661631</v>
      </c>
      <c r="U202" s="101">
        <v>650.37399128873767</v>
      </c>
      <c r="V202" s="101">
        <v>583.34149681785414</v>
      </c>
      <c r="W202" s="101">
        <v>834.33469202300478</v>
      </c>
      <c r="X202" s="101">
        <v>575.25919000391718</v>
      </c>
      <c r="Y202" s="101">
        <v>417.75056127357266</v>
      </c>
      <c r="DA202" s="131" t="s">
        <v>2518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835.42602551601783</v>
      </c>
      <c r="F203" s="104">
        <v>1133.8432821981096</v>
      </c>
      <c r="G203" s="104">
        <v>1018.8967008757999</v>
      </c>
      <c r="H203" s="104">
        <v>938.98430949401791</v>
      </c>
      <c r="I203" s="104">
        <v>859.0186758475536</v>
      </c>
      <c r="J203" s="104">
        <v>887.84665754435753</v>
      </c>
      <c r="K203" s="104">
        <v>820.77502875622861</v>
      </c>
      <c r="L203" s="104">
        <v>903.77489860146886</v>
      </c>
      <c r="M203" s="104">
        <v>895.10994727590025</v>
      </c>
      <c r="N203" s="104">
        <v>958.09579452803268</v>
      </c>
      <c r="O203" s="104">
        <v>785.59244727123382</v>
      </c>
      <c r="P203" s="104">
        <v>821.70613268811019</v>
      </c>
      <c r="Q203" s="104">
        <v>809.74223037391312</v>
      </c>
      <c r="R203" s="104">
        <v>967.30919971263563</v>
      </c>
      <c r="S203" s="104">
        <v>868.39314214427952</v>
      </c>
      <c r="T203" s="104">
        <v>733.70208198309069</v>
      </c>
      <c r="U203" s="104">
        <v>791.34924814918429</v>
      </c>
      <c r="V203" s="104">
        <v>776.38601976986365</v>
      </c>
      <c r="W203" s="104">
        <v>959.8218285370599</v>
      </c>
      <c r="X203" s="104">
        <v>867.37564811503728</v>
      </c>
      <c r="Y203" s="104">
        <v>834.89300495106613</v>
      </c>
      <c r="DA203" s="132" t="s">
        <v>2519</v>
      </c>
    </row>
    <row r="204" spans="1:105" ht="12" customHeight="1" x14ac:dyDescent="0.25">
      <c r="A204" s="106" t="s">
        <v>122</v>
      </c>
      <c r="B204" s="101">
        <v>909.65923328268423</v>
      </c>
      <c r="C204" s="101">
        <v>879.90138825943939</v>
      </c>
      <c r="D204" s="101">
        <v>880.53519010981449</v>
      </c>
      <c r="E204" s="101">
        <v>935.54369862890655</v>
      </c>
      <c r="F204" s="101">
        <v>953.67874075890882</v>
      </c>
      <c r="G204" s="101">
        <v>1375.8186030796053</v>
      </c>
      <c r="H204" s="101">
        <v>1411.8658425197038</v>
      </c>
      <c r="I204" s="101">
        <v>1493.1879382239708</v>
      </c>
      <c r="J204" s="101">
        <v>1445.2048696198119</v>
      </c>
      <c r="K204" s="101">
        <v>1504.6013619266196</v>
      </c>
      <c r="L204" s="101">
        <v>1592.6597553104839</v>
      </c>
      <c r="M204" s="101">
        <v>1706.0816497009839</v>
      </c>
      <c r="N204" s="101">
        <v>1654.3749348033264</v>
      </c>
      <c r="O204" s="101">
        <v>1638.4958827066773</v>
      </c>
      <c r="P204" s="101">
        <v>1524.7087598582386</v>
      </c>
      <c r="Q204" s="101">
        <v>1582.7112427952927</v>
      </c>
      <c r="R204" s="101">
        <v>1604.0839475441105</v>
      </c>
      <c r="S204" s="101">
        <v>1713.3969780054551</v>
      </c>
      <c r="T204" s="101">
        <v>1802.1418928145918</v>
      </c>
      <c r="U204" s="101">
        <v>1746.1483456624503</v>
      </c>
      <c r="V204" s="101">
        <v>1691.6986532640283</v>
      </c>
      <c r="W204" s="101">
        <v>1823.6902147296421</v>
      </c>
      <c r="X204" s="101">
        <v>2016.0574212287943</v>
      </c>
      <c r="Y204" s="101">
        <v>1768.6147987127297</v>
      </c>
      <c r="DA204" s="131" t="s">
        <v>2520</v>
      </c>
    </row>
    <row r="205" spans="1:105" ht="12" customHeight="1" x14ac:dyDescent="0.25">
      <c r="A205" s="107" t="s">
        <v>121</v>
      </c>
      <c r="B205" s="104">
        <v>907.471391262456</v>
      </c>
      <c r="C205" s="104">
        <v>878.513628221413</v>
      </c>
      <c r="D205" s="104">
        <v>878.9870555295746</v>
      </c>
      <c r="E205" s="104">
        <v>1078.1653790327605</v>
      </c>
      <c r="F205" s="104">
        <v>1174.8909292523911</v>
      </c>
      <c r="G205" s="104">
        <v>1646.8361235731497</v>
      </c>
      <c r="H205" s="104">
        <v>1620.9351947930604</v>
      </c>
      <c r="I205" s="104">
        <v>1762.6981399227568</v>
      </c>
      <c r="J205" s="104">
        <v>1667.9117548449174</v>
      </c>
      <c r="K205" s="104">
        <v>1703.7990897065424</v>
      </c>
      <c r="L205" s="104">
        <v>1745.983200099836</v>
      </c>
      <c r="M205" s="104">
        <v>1883.2618406510496</v>
      </c>
      <c r="N205" s="104">
        <v>1798.1652385736318</v>
      </c>
      <c r="O205" s="104">
        <v>1752.6901909072717</v>
      </c>
      <c r="P205" s="104">
        <v>1590.6717358243925</v>
      </c>
      <c r="Q205" s="104">
        <v>1647.3141572889683</v>
      </c>
      <c r="R205" s="104">
        <v>1668.2376821020571</v>
      </c>
      <c r="S205" s="104">
        <v>1795.3993177315883</v>
      </c>
      <c r="T205" s="104">
        <v>1869.4489690468279</v>
      </c>
      <c r="U205" s="104">
        <v>1793.6970875911586</v>
      </c>
      <c r="V205" s="104">
        <v>1763.2703868516012</v>
      </c>
      <c r="W205" s="104">
        <v>1857.9945491285864</v>
      </c>
      <c r="X205" s="104">
        <v>1995.5164160554186</v>
      </c>
      <c r="Y205" s="104">
        <v>1745.3388124658075</v>
      </c>
      <c r="DA205" s="132" t="s">
        <v>2521</v>
      </c>
    </row>
    <row r="206" spans="1:105" ht="12" customHeight="1" x14ac:dyDescent="0.25">
      <c r="A206" s="108" t="s">
        <v>53</v>
      </c>
      <c r="B206" s="98">
        <v>228.66848005893496</v>
      </c>
      <c r="C206" s="98">
        <v>209.72064079464198</v>
      </c>
      <c r="D206" s="98">
        <v>191.62650845840156</v>
      </c>
      <c r="E206" s="98">
        <v>320.4884805690491</v>
      </c>
      <c r="F206" s="98">
        <v>384.55808365948712</v>
      </c>
      <c r="G206" s="98">
        <v>699.90598233280218</v>
      </c>
      <c r="H206" s="98">
        <v>676.45268343545695</v>
      </c>
      <c r="I206" s="98">
        <v>827.05589021628941</v>
      </c>
      <c r="J206" s="98">
        <v>710.07553682939601</v>
      </c>
      <c r="K206" s="98">
        <v>747.03085823484935</v>
      </c>
      <c r="L206" s="98">
        <v>763.95380461421837</v>
      </c>
      <c r="M206" s="98">
        <v>866.17799940632267</v>
      </c>
      <c r="N206" s="98">
        <v>827.9918479398799</v>
      </c>
      <c r="O206" s="98">
        <v>844.5469300955765</v>
      </c>
      <c r="P206" s="98">
        <v>680.17857058385948</v>
      </c>
      <c r="Q206" s="98">
        <v>708.86474604189436</v>
      </c>
      <c r="R206" s="98">
        <v>728.35269365866736</v>
      </c>
      <c r="S206" s="98">
        <v>833.9411360392229</v>
      </c>
      <c r="T206" s="98">
        <v>804.5106445890118</v>
      </c>
      <c r="U206" s="98">
        <v>776.60814307113469</v>
      </c>
      <c r="V206" s="98">
        <v>704.65149705227361</v>
      </c>
      <c r="W206" s="98">
        <v>831.26047362874044</v>
      </c>
      <c r="X206" s="98">
        <v>831.71550642597049</v>
      </c>
      <c r="Y206" s="98">
        <v>644.47441260851008</v>
      </c>
      <c r="DA206" s="63" t="s">
        <v>2522</v>
      </c>
    </row>
    <row r="207" spans="1:105" ht="12" customHeight="1" x14ac:dyDescent="0.25">
      <c r="A207" s="108" t="s">
        <v>52</v>
      </c>
      <c r="B207" s="98">
        <v>678.80291120352115</v>
      </c>
      <c r="C207" s="98">
        <v>668.79298742677076</v>
      </c>
      <c r="D207" s="98">
        <v>687.36054707117296</v>
      </c>
      <c r="E207" s="98">
        <v>757.67689846371138</v>
      </c>
      <c r="F207" s="98">
        <v>790.33284559290382</v>
      </c>
      <c r="G207" s="98">
        <v>946.93014124034744</v>
      </c>
      <c r="H207" s="98">
        <v>944.48251135760336</v>
      </c>
      <c r="I207" s="98">
        <v>935.6422497064674</v>
      </c>
      <c r="J207" s="98">
        <v>957.83621801552124</v>
      </c>
      <c r="K207" s="98">
        <v>956.76823147169239</v>
      </c>
      <c r="L207" s="98">
        <v>982.02939548561801</v>
      </c>
      <c r="M207" s="98">
        <v>1017.0838412447268</v>
      </c>
      <c r="N207" s="98">
        <v>970.17339063375175</v>
      </c>
      <c r="O207" s="98">
        <v>908.14326081169531</v>
      </c>
      <c r="P207" s="98">
        <v>910.49316524053313</v>
      </c>
      <c r="Q207" s="98">
        <v>938.44941124707429</v>
      </c>
      <c r="R207" s="98">
        <v>939.88498844338949</v>
      </c>
      <c r="S207" s="98">
        <v>961.45818169236577</v>
      </c>
      <c r="T207" s="98">
        <v>1064.9383244578164</v>
      </c>
      <c r="U207" s="98">
        <v>1017.0889445200239</v>
      </c>
      <c r="V207" s="98">
        <v>1058.6188897993272</v>
      </c>
      <c r="W207" s="98">
        <v>1026.7340754998456</v>
      </c>
      <c r="X207" s="98">
        <v>1163.8009096294484</v>
      </c>
      <c r="Y207" s="98">
        <v>1100.8643998572973</v>
      </c>
      <c r="DA207" s="63" t="s">
        <v>2523</v>
      </c>
    </row>
    <row r="208" spans="1:105" ht="12" customHeight="1" x14ac:dyDescent="0.25">
      <c r="A208" s="121" t="s">
        <v>54</v>
      </c>
      <c r="B208" s="122">
        <v>552.1726583099437</v>
      </c>
      <c r="C208" s="122">
        <v>554.50259358431117</v>
      </c>
      <c r="D208" s="122">
        <v>552.34874077024949</v>
      </c>
      <c r="E208" s="122">
        <v>549.08737994689113</v>
      </c>
      <c r="F208" s="122">
        <v>495.6616221362579</v>
      </c>
      <c r="G208" s="122">
        <v>596.40950847032229</v>
      </c>
      <c r="H208" s="122">
        <v>515.66527784074731</v>
      </c>
      <c r="I208" s="122">
        <v>557.95528558701608</v>
      </c>
      <c r="J208" s="122">
        <v>453.13466324825635</v>
      </c>
      <c r="K208" s="122">
        <v>500.88075515600462</v>
      </c>
      <c r="L208" s="122">
        <v>485.98686485962907</v>
      </c>
      <c r="M208" s="122">
        <v>474.40780258550495</v>
      </c>
      <c r="N208" s="122">
        <v>480.39092659506207</v>
      </c>
      <c r="O208" s="122">
        <v>499.03267603397683</v>
      </c>
      <c r="P208" s="122">
        <v>506.60279730214478</v>
      </c>
      <c r="Q208" s="122">
        <v>512.74595158019463</v>
      </c>
      <c r="R208" s="122">
        <v>512.23608988943749</v>
      </c>
      <c r="S208" s="122">
        <v>544.53836203259505</v>
      </c>
      <c r="T208" s="122">
        <v>538.19253794878955</v>
      </c>
      <c r="U208" s="122">
        <v>550.36102532380323</v>
      </c>
      <c r="V208" s="122">
        <v>539.82358405649632</v>
      </c>
      <c r="W208" s="122">
        <v>558.15394437222278</v>
      </c>
      <c r="X208" s="122">
        <v>575.39670401054263</v>
      </c>
      <c r="Y208" s="122">
        <v>503.45984699567055</v>
      </c>
      <c r="DA208" s="130" t="s">
        <v>2524</v>
      </c>
    </row>
    <row r="209" spans="1:105" ht="12" customHeight="1" x14ac:dyDescent="0.25">
      <c r="A209" s="97" t="s">
        <v>50</v>
      </c>
      <c r="B209" s="98">
        <v>560.30720303944611</v>
      </c>
      <c r="C209" s="98">
        <v>532.85896397253703</v>
      </c>
      <c r="D209" s="98">
        <v>534.78367211141381</v>
      </c>
      <c r="E209" s="98">
        <v>522.35600403594856</v>
      </c>
      <c r="F209" s="98">
        <v>482.98587189505906</v>
      </c>
      <c r="G209" s="98">
        <v>603.13524485776452</v>
      </c>
      <c r="H209" s="98">
        <v>433.68597855895393</v>
      </c>
      <c r="I209" s="98">
        <v>535.65662002754755</v>
      </c>
      <c r="J209" s="98">
        <v>367.07994175511539</v>
      </c>
      <c r="K209" s="98">
        <v>433.64438794864037</v>
      </c>
      <c r="L209" s="98">
        <v>371.83323237878523</v>
      </c>
      <c r="M209" s="98">
        <v>369.44424013129372</v>
      </c>
      <c r="N209" s="98">
        <v>355.59925510182586</v>
      </c>
      <c r="O209" s="98">
        <v>379.93906875375944</v>
      </c>
      <c r="P209" s="98">
        <v>413.77089311593829</v>
      </c>
      <c r="Q209" s="98">
        <v>450.83059020799209</v>
      </c>
      <c r="R209" s="98">
        <v>470.93810763831982</v>
      </c>
      <c r="S209" s="98">
        <v>494.6602225344638</v>
      </c>
      <c r="T209" s="98">
        <v>517.62264443778236</v>
      </c>
      <c r="U209" s="98">
        <v>551.46715705941403</v>
      </c>
      <c r="V209" s="98">
        <v>522.58697492038311</v>
      </c>
      <c r="W209" s="98">
        <v>511.83198739823899</v>
      </c>
      <c r="X209" s="98">
        <v>457.10687742383152</v>
      </c>
      <c r="Y209" s="98">
        <v>378.79950951951071</v>
      </c>
      <c r="DA209" s="63" t="s">
        <v>2525</v>
      </c>
    </row>
    <row r="210" spans="1:105" ht="12" customHeight="1" x14ac:dyDescent="0.25">
      <c r="A210" s="109" t="s">
        <v>120</v>
      </c>
      <c r="B210" s="33">
        <v>544.93622858468734</v>
      </c>
      <c r="C210" s="33">
        <v>574.37395991799178</v>
      </c>
      <c r="D210" s="33">
        <v>569.66401819834891</v>
      </c>
      <c r="E210" s="33">
        <v>575.39978681105515</v>
      </c>
      <c r="F210" s="33">
        <v>508.28414932693687</v>
      </c>
      <c r="G210" s="33">
        <v>586.26550133654337</v>
      </c>
      <c r="H210" s="33">
        <v>635.91490259283898</v>
      </c>
      <c r="I210" s="33">
        <v>591.83040001494771</v>
      </c>
      <c r="J210" s="33">
        <v>580.96315257628157</v>
      </c>
      <c r="K210" s="33">
        <v>593.58366879916889</v>
      </c>
      <c r="L210" s="33">
        <v>620.41596004388316</v>
      </c>
      <c r="M210" s="33">
        <v>576.7808643183464</v>
      </c>
      <c r="N210" s="33">
        <v>582.81365453084015</v>
      </c>
      <c r="O210" s="33">
        <v>583.99460556653696</v>
      </c>
      <c r="P210" s="33">
        <v>559.6742955985419</v>
      </c>
      <c r="Q210" s="33">
        <v>543.32260642093888</v>
      </c>
      <c r="R210" s="33">
        <v>530.56994645049861</v>
      </c>
      <c r="S210" s="33">
        <v>566.54097693795825</v>
      </c>
      <c r="T210" s="33">
        <v>547.07246844855842</v>
      </c>
      <c r="U210" s="33">
        <v>549.89686534375119</v>
      </c>
      <c r="V210" s="33">
        <v>546.79082571893287</v>
      </c>
      <c r="W210" s="33">
        <v>577.70320156490857</v>
      </c>
      <c r="X210" s="33">
        <v>629.32741911956896</v>
      </c>
      <c r="Y210" s="33">
        <v>564.32602515351891</v>
      </c>
      <c r="DA210" s="60" t="s">
        <v>2526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98.198046531393601</v>
      </c>
      <c r="C212" s="117">
        <f t="shared" si="101"/>
        <v>95.101174458436105</v>
      </c>
      <c r="D212" s="117">
        <f t="shared" si="101"/>
        <v>99.364731620257544</v>
      </c>
      <c r="E212" s="117">
        <f t="shared" si="101"/>
        <v>97.434152549964068</v>
      </c>
      <c r="F212" s="117">
        <f t="shared" si="101"/>
        <v>90.642823029905429</v>
      </c>
      <c r="G212" s="117">
        <f t="shared" si="101"/>
        <v>142.19926929583389</v>
      </c>
      <c r="H212" s="117">
        <f t="shared" si="101"/>
        <v>100.49755922653448</v>
      </c>
      <c r="I212" s="117">
        <f t="shared" si="101"/>
        <v>126.41350507606276</v>
      </c>
      <c r="J212" s="117">
        <f t="shared" si="101"/>
        <v>85.411351851687641</v>
      </c>
      <c r="K212" s="117">
        <f t="shared" si="101"/>
        <v>98.232541935797684</v>
      </c>
      <c r="L212" s="117">
        <f t="shared" si="101"/>
        <v>78.527805368075164</v>
      </c>
      <c r="M212" s="117">
        <f t="shared" si="101"/>
        <v>71.220728102782644</v>
      </c>
      <c r="N212" s="117">
        <f t="shared" si="101"/>
        <v>62.442596415164886</v>
      </c>
      <c r="O212" s="117">
        <f t="shared" si="101"/>
        <v>61.510483689044783</v>
      </c>
      <c r="P212" s="117">
        <f t="shared" si="101"/>
        <v>58.339326039344904</v>
      </c>
      <c r="Q212" s="117">
        <f t="shared" si="101"/>
        <v>57.672456010244119</v>
      </c>
      <c r="R212" s="117">
        <f t="shared" ref="R212:V212" si="102">R213+R216+R218+R227</f>
        <v>55.894905743697329</v>
      </c>
      <c r="S212" s="117">
        <f t="shared" si="102"/>
        <v>58.296867486271346</v>
      </c>
      <c r="T212" s="117">
        <f t="shared" si="102"/>
        <v>59.813120577342914</v>
      </c>
      <c r="U212" s="117">
        <f t="shared" si="102"/>
        <v>62.186835280830998</v>
      </c>
      <c r="V212" s="117">
        <f t="shared" si="102"/>
        <v>57.029554299060287</v>
      </c>
      <c r="W212" s="117">
        <f t="shared" ref="W212:Y212" si="103">W213+W216+W218+W227</f>
        <v>57.20903251882406</v>
      </c>
      <c r="X212" s="117">
        <f t="shared" si="103"/>
        <v>53.633597436812046</v>
      </c>
      <c r="Y212" s="117">
        <f t="shared" si="103"/>
        <v>46.378596865455769</v>
      </c>
      <c r="DA212" s="129" t="s">
        <v>2677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2678</v>
      </c>
    </row>
    <row r="214" spans="1:105" ht="12" customHeight="1" x14ac:dyDescent="0.25">
      <c r="A214" s="97" t="s">
        <v>198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2679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2680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2681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2682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2683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2684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2685</v>
      </c>
    </row>
    <row r="221" spans="1:105" ht="12" customHeight="1" x14ac:dyDescent="0.25">
      <c r="A221" s="100" t="s">
        <v>198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2686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2687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2688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2689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2690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2691</v>
      </c>
    </row>
    <row r="227" spans="1:105" ht="12" customHeight="1" x14ac:dyDescent="0.25">
      <c r="A227" s="121" t="s">
        <v>54</v>
      </c>
      <c r="B227" s="122">
        <v>98.198046531393601</v>
      </c>
      <c r="C227" s="122">
        <v>95.101174458436105</v>
      </c>
      <c r="D227" s="122">
        <v>99.364731620257544</v>
      </c>
      <c r="E227" s="122">
        <v>97.434152549964068</v>
      </c>
      <c r="F227" s="122">
        <v>90.642823029905429</v>
      </c>
      <c r="G227" s="122">
        <v>142.19926929583389</v>
      </c>
      <c r="H227" s="122">
        <v>100.49755922653448</v>
      </c>
      <c r="I227" s="122">
        <v>126.41350507606276</v>
      </c>
      <c r="J227" s="122">
        <v>85.411351851687641</v>
      </c>
      <c r="K227" s="122">
        <v>98.232541935797684</v>
      </c>
      <c r="L227" s="122">
        <v>78.527805368075164</v>
      </c>
      <c r="M227" s="122">
        <v>71.220728102782644</v>
      </c>
      <c r="N227" s="122">
        <v>62.442596415164886</v>
      </c>
      <c r="O227" s="122">
        <v>61.510483689044783</v>
      </c>
      <c r="P227" s="122">
        <v>58.339326039344904</v>
      </c>
      <c r="Q227" s="122">
        <v>57.672456010244119</v>
      </c>
      <c r="R227" s="122">
        <v>55.894905743697329</v>
      </c>
      <c r="S227" s="122">
        <v>58.296867486271346</v>
      </c>
      <c r="T227" s="122">
        <v>59.813120577342914</v>
      </c>
      <c r="U227" s="122">
        <v>62.186835280830998</v>
      </c>
      <c r="V227" s="122">
        <v>57.029554299060287</v>
      </c>
      <c r="W227" s="122">
        <v>57.20903251882406</v>
      </c>
      <c r="X227" s="122">
        <v>53.633597436812046</v>
      </c>
      <c r="Y227" s="122">
        <v>46.378596865455769</v>
      </c>
      <c r="DA227" s="130" t="s">
        <v>2692</v>
      </c>
    </row>
    <row r="228" spans="1:105" ht="12" customHeight="1" x14ac:dyDescent="0.25">
      <c r="A228" s="97" t="s">
        <v>50</v>
      </c>
      <c r="B228" s="98">
        <v>208.58347583660623</v>
      </c>
      <c r="C228" s="98">
        <v>198.68411692245849</v>
      </c>
      <c r="D228" s="98">
        <v>200.16290481869771</v>
      </c>
      <c r="E228" s="98">
        <v>196.41973649228518</v>
      </c>
      <c r="F228" s="98">
        <v>181.66784270525957</v>
      </c>
      <c r="G228" s="98">
        <v>236.48102473604064</v>
      </c>
      <c r="H228" s="98">
        <v>169.01103277713295</v>
      </c>
      <c r="I228" s="98">
        <v>209.62658109056076</v>
      </c>
      <c r="J228" s="98">
        <v>142.91066311311104</v>
      </c>
      <c r="K228" s="98">
        <v>169.47948555109264</v>
      </c>
      <c r="L228" s="98">
        <v>145.21154091823814</v>
      </c>
      <c r="M228" s="98">
        <v>144.24366221956754</v>
      </c>
      <c r="N228" s="98">
        <v>138.52254601299225</v>
      </c>
      <c r="O228" s="98">
        <v>147.73151737298375</v>
      </c>
      <c r="P228" s="98">
        <v>160.38563901370389</v>
      </c>
      <c r="Q228" s="98">
        <v>174.45471926614789</v>
      </c>
      <c r="R228" s="98">
        <v>181.80113925453136</v>
      </c>
      <c r="S228" s="98">
        <v>190.45112739087739</v>
      </c>
      <c r="T228" s="98">
        <v>198.36707895223952</v>
      </c>
      <c r="U228" s="98">
        <v>210.38322229723329</v>
      </c>
      <c r="V228" s="98">
        <v>198.11783346116005</v>
      </c>
      <c r="W228" s="98">
        <v>192.7658118245736</v>
      </c>
      <c r="X228" s="98">
        <v>171.27173605960479</v>
      </c>
      <c r="Y228" s="98">
        <v>141.36684340731594</v>
      </c>
      <c r="DA228" s="63" t="s">
        <v>2693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2694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142.54170354325109</v>
      </c>
      <c r="C231" s="118">
        <f t="shared" si="108"/>
        <v>150.69722019417986</v>
      </c>
      <c r="D231" s="118">
        <f t="shared" si="108"/>
        <v>128.21397257948581</v>
      </c>
      <c r="E231" s="118">
        <f t="shared" si="108"/>
        <v>148.04974699477839</v>
      </c>
      <c r="F231" s="118">
        <f t="shared" si="108"/>
        <v>179.49020821510106</v>
      </c>
      <c r="G231" s="118">
        <f t="shared" si="108"/>
        <v>127.33104492158053</v>
      </c>
      <c r="H231" s="118">
        <f t="shared" si="108"/>
        <v>127.0936395502094</v>
      </c>
      <c r="I231" s="118">
        <f t="shared" si="108"/>
        <v>111.99494386192198</v>
      </c>
      <c r="J231" s="118">
        <f t="shared" si="108"/>
        <v>114.48794395902503</v>
      </c>
      <c r="K231" s="118">
        <f t="shared" si="108"/>
        <v>121.44803658124179</v>
      </c>
      <c r="L231" s="118">
        <f t="shared" si="108"/>
        <v>132.13622718929571</v>
      </c>
      <c r="M231" s="118">
        <f t="shared" si="108"/>
        <v>119.28356579131275</v>
      </c>
      <c r="N231" s="118">
        <f t="shared" si="108"/>
        <v>132.18455483703804</v>
      </c>
      <c r="O231" s="118">
        <f t="shared" si="108"/>
        <v>133.03371915332707</v>
      </c>
      <c r="P231" s="118">
        <f t="shared" si="108"/>
        <v>114.21600660077624</v>
      </c>
      <c r="Q231" s="118">
        <f t="shared" si="108"/>
        <v>122.51266852258685</v>
      </c>
      <c r="R231" s="118">
        <f t="shared" ref="R231:V231" si="109">R232+R235+R237+R246</f>
        <v>138.4965012738067</v>
      </c>
      <c r="S231" s="118">
        <f t="shared" si="109"/>
        <v>135.22384161318016</v>
      </c>
      <c r="T231" s="118">
        <f t="shared" si="109"/>
        <v>125.67714737684931</v>
      </c>
      <c r="U231" s="118">
        <f t="shared" si="109"/>
        <v>132.87069375121331</v>
      </c>
      <c r="V231" s="118">
        <f t="shared" si="109"/>
        <v>118.27163460548407</v>
      </c>
      <c r="W231" s="118">
        <f t="shared" ref="W231:Y231" si="110">W232+W235+W237+W246</f>
        <v>150.91531200933358</v>
      </c>
      <c r="X231" s="118">
        <f t="shared" si="110"/>
        <v>135.7565693260168</v>
      </c>
      <c r="Y231" s="118">
        <f t="shared" si="110"/>
        <v>133.89732681464019</v>
      </c>
      <c r="DA231" s="129" t="s">
        <v>2845</v>
      </c>
    </row>
    <row r="232" spans="1:105" ht="12" customHeight="1" x14ac:dyDescent="0.25">
      <c r="A232" s="121" t="s">
        <v>57</v>
      </c>
      <c r="B232" s="123">
        <f t="shared" ref="B232:Q232" si="111">SUM(B233:B234)</f>
        <v>117.7163979943593</v>
      </c>
      <c r="C232" s="123">
        <f t="shared" si="111"/>
        <v>126.56323106231243</v>
      </c>
      <c r="D232" s="123">
        <f t="shared" si="111"/>
        <v>103.89340501118664</v>
      </c>
      <c r="E232" s="123">
        <f t="shared" si="111"/>
        <v>122.60747726467621</v>
      </c>
      <c r="F232" s="123">
        <f t="shared" si="111"/>
        <v>155.99008164560303</v>
      </c>
      <c r="G232" s="123">
        <f t="shared" si="111"/>
        <v>101.73463310778328</v>
      </c>
      <c r="H232" s="123">
        <f t="shared" si="111"/>
        <v>103.04776304607169</v>
      </c>
      <c r="I232" s="123">
        <f t="shared" si="111"/>
        <v>86.959067178260952</v>
      </c>
      <c r="J232" s="123">
        <f t="shared" si="111"/>
        <v>92.580757864671</v>
      </c>
      <c r="K232" s="123">
        <f t="shared" si="111"/>
        <v>97.178141067907191</v>
      </c>
      <c r="L232" s="123">
        <f t="shared" si="111"/>
        <v>107.44533337377887</v>
      </c>
      <c r="M232" s="123">
        <f t="shared" si="111"/>
        <v>94.464275935872891</v>
      </c>
      <c r="N232" s="123">
        <f t="shared" si="111"/>
        <v>106.42414314963182</v>
      </c>
      <c r="O232" s="123">
        <f t="shared" si="111"/>
        <v>107.25928911118487</v>
      </c>
      <c r="P232" s="123">
        <f t="shared" si="111"/>
        <v>89.827373785282049</v>
      </c>
      <c r="Q232" s="123">
        <f t="shared" si="111"/>
        <v>97.166434225699803</v>
      </c>
      <c r="R232" s="123">
        <f t="shared" ref="R232:V232" si="112">SUM(R233:R234)</f>
        <v>111.70277780616853</v>
      </c>
      <c r="S232" s="123">
        <f t="shared" si="112"/>
        <v>108.09066717901308</v>
      </c>
      <c r="T232" s="123">
        <f t="shared" si="112"/>
        <v>99.432852464781575</v>
      </c>
      <c r="U232" s="123">
        <f t="shared" si="112"/>
        <v>106.25839760001368</v>
      </c>
      <c r="V232" s="123">
        <f t="shared" si="112"/>
        <v>93.458537565932801</v>
      </c>
      <c r="W232" s="123">
        <f t="shared" ref="W232:Y232" si="113">SUM(W233:W234)</f>
        <v>122.41947827231002</v>
      </c>
      <c r="X232" s="123">
        <f t="shared" si="113"/>
        <v>108.31421904887365</v>
      </c>
      <c r="Y232" s="123">
        <f t="shared" si="113"/>
        <v>109.43959656254791</v>
      </c>
      <c r="DA232" s="130" t="s">
        <v>2846</v>
      </c>
    </row>
    <row r="233" spans="1:105" ht="12" customHeight="1" x14ac:dyDescent="0.25">
      <c r="A233" s="97" t="s">
        <v>198</v>
      </c>
      <c r="B233" s="99">
        <v>117.27438996408684</v>
      </c>
      <c r="C233" s="99">
        <v>126.09992248145633</v>
      </c>
      <c r="D233" s="99">
        <v>103.53703516843284</v>
      </c>
      <c r="E233" s="99">
        <v>122.20406277504624</v>
      </c>
      <c r="F233" s="99">
        <v>155.46957797770281</v>
      </c>
      <c r="G233" s="99">
        <v>101.47609626731658</v>
      </c>
      <c r="H233" s="99">
        <v>102.79091890845859</v>
      </c>
      <c r="I233" s="99">
        <v>86.755465154066499</v>
      </c>
      <c r="J233" s="99">
        <v>92.36454051557422</v>
      </c>
      <c r="K233" s="99">
        <v>96.95338208265531</v>
      </c>
      <c r="L233" s="99">
        <v>107.19997047024583</v>
      </c>
      <c r="M233" s="99">
        <v>94.233811914495561</v>
      </c>
      <c r="N233" s="99">
        <v>106.1520488914685</v>
      </c>
      <c r="O233" s="99">
        <v>106.97438956679838</v>
      </c>
      <c r="P233" s="99">
        <v>89.565253127951891</v>
      </c>
      <c r="Q233" s="99">
        <v>96.880440716342463</v>
      </c>
      <c r="R233" s="99">
        <v>111.36560531228106</v>
      </c>
      <c r="S233" s="99">
        <v>107.76790362584876</v>
      </c>
      <c r="T233" s="99">
        <v>99.139906030458405</v>
      </c>
      <c r="U233" s="99">
        <v>105.94687501530666</v>
      </c>
      <c r="V233" s="99">
        <v>93.168242766608557</v>
      </c>
      <c r="W233" s="99">
        <v>122.04919010633478</v>
      </c>
      <c r="X233" s="99">
        <v>107.98234575953001</v>
      </c>
      <c r="Y233" s="99">
        <v>109.10206473685459</v>
      </c>
      <c r="DA233" s="63" t="s">
        <v>2847</v>
      </c>
    </row>
    <row r="234" spans="1:105" ht="12" customHeight="1" x14ac:dyDescent="0.25">
      <c r="A234" s="97" t="s">
        <v>53</v>
      </c>
      <c r="B234" s="99">
        <v>0.4420080302724575</v>
      </c>
      <c r="C234" s="99">
        <v>0.46330858085608762</v>
      </c>
      <c r="D234" s="99">
        <v>0.35636984275380529</v>
      </c>
      <c r="E234" s="99">
        <v>0.40341448962995946</v>
      </c>
      <c r="F234" s="99">
        <v>0.52050366790020652</v>
      </c>
      <c r="G234" s="99">
        <v>0.25853684046671038</v>
      </c>
      <c r="H234" s="99">
        <v>0.25684413761310287</v>
      </c>
      <c r="I234" s="99">
        <v>0.20360202419444651</v>
      </c>
      <c r="J234" s="99">
        <v>0.21621734909677387</v>
      </c>
      <c r="K234" s="99">
        <v>0.2247589852518776</v>
      </c>
      <c r="L234" s="99">
        <v>0.24536290353303297</v>
      </c>
      <c r="M234" s="99">
        <v>0.2304640213773276</v>
      </c>
      <c r="N234" s="99">
        <v>0.27209425816331884</v>
      </c>
      <c r="O234" s="99">
        <v>0.28489954438648885</v>
      </c>
      <c r="P234" s="99">
        <v>0.26212065733015516</v>
      </c>
      <c r="Q234" s="99">
        <v>0.28599350935734269</v>
      </c>
      <c r="R234" s="99">
        <v>0.33717249388746989</v>
      </c>
      <c r="S234" s="99">
        <v>0.32276355316432276</v>
      </c>
      <c r="T234" s="99">
        <v>0.29294643432316853</v>
      </c>
      <c r="U234" s="99">
        <v>0.31152258470702693</v>
      </c>
      <c r="V234" s="99">
        <v>0.2902947993242429</v>
      </c>
      <c r="W234" s="99">
        <v>0.37028816597523595</v>
      </c>
      <c r="X234" s="99">
        <v>0.33187328934365001</v>
      </c>
      <c r="Y234" s="99">
        <v>0.33753182569331885</v>
      </c>
      <c r="DA234" s="63" t="s">
        <v>2848</v>
      </c>
    </row>
    <row r="235" spans="1:105" ht="12" customHeight="1" x14ac:dyDescent="0.25">
      <c r="A235" s="121" t="s">
        <v>92</v>
      </c>
      <c r="B235" s="123">
        <f t="shared" ref="B235:Y235" si="114">B236</f>
        <v>0.23646447985160809</v>
      </c>
      <c r="C235" s="123">
        <f t="shared" si="114"/>
        <v>0.31871279515389705</v>
      </c>
      <c r="D235" s="123">
        <f t="shared" si="114"/>
        <v>0.2810677021430919</v>
      </c>
      <c r="E235" s="123">
        <f t="shared" si="114"/>
        <v>0.93129808881392673</v>
      </c>
      <c r="F235" s="123">
        <f t="shared" si="114"/>
        <v>0.31824574507659814</v>
      </c>
      <c r="G235" s="123">
        <f t="shared" si="114"/>
        <v>0.21063094538501143</v>
      </c>
      <c r="H235" s="123">
        <f t="shared" si="114"/>
        <v>0.30498190691884614</v>
      </c>
      <c r="I235" s="123">
        <f t="shared" si="114"/>
        <v>0.38328538241277177</v>
      </c>
      <c r="J235" s="123">
        <f t="shared" si="114"/>
        <v>0.31633567134420043</v>
      </c>
      <c r="K235" s="123">
        <f t="shared" si="114"/>
        <v>0.26673219794470038</v>
      </c>
      <c r="L235" s="123">
        <f t="shared" si="114"/>
        <v>0.32850893393173414</v>
      </c>
      <c r="M235" s="123">
        <f t="shared" si="114"/>
        <v>0.29708312988241442</v>
      </c>
      <c r="N235" s="123">
        <f t="shared" si="114"/>
        <v>0.44540873791611435</v>
      </c>
      <c r="O235" s="123">
        <f t="shared" si="114"/>
        <v>0.30634184406507176</v>
      </c>
      <c r="P235" s="123">
        <f t="shared" si="114"/>
        <v>0.26731622930556515</v>
      </c>
      <c r="Q235" s="123">
        <f t="shared" si="114"/>
        <v>0.29337414166798781</v>
      </c>
      <c r="R235" s="123">
        <f t="shared" si="114"/>
        <v>0.27716587780994612</v>
      </c>
      <c r="S235" s="123">
        <f t="shared" si="114"/>
        <v>0.28464313352780096</v>
      </c>
      <c r="T235" s="123">
        <f t="shared" si="114"/>
        <v>0.24324447792006246</v>
      </c>
      <c r="U235" s="123">
        <f t="shared" si="114"/>
        <v>0.23052121643003648</v>
      </c>
      <c r="V235" s="123">
        <f t="shared" si="114"/>
        <v>0.19326780880195626</v>
      </c>
      <c r="W235" s="123">
        <f t="shared" si="114"/>
        <v>0.19192783654590601</v>
      </c>
      <c r="X235" s="123">
        <f t="shared" si="114"/>
        <v>0.18216159944539406</v>
      </c>
      <c r="Y235" s="123">
        <f t="shared" si="114"/>
        <v>0.17689157194275604</v>
      </c>
      <c r="DA235" s="130" t="s">
        <v>2849</v>
      </c>
    </row>
    <row r="236" spans="1:105" ht="12" customHeight="1" x14ac:dyDescent="0.25">
      <c r="A236" s="97" t="s">
        <v>53</v>
      </c>
      <c r="B236" s="99">
        <f>RES_hhdet_fecs!B110</f>
        <v>0.23646447985160809</v>
      </c>
      <c r="C236" s="99">
        <f>RES_hhdet_fecs!C110</f>
        <v>0.31871279515389705</v>
      </c>
      <c r="D236" s="99">
        <f>RES_hhdet_fecs!D110</f>
        <v>0.2810677021430919</v>
      </c>
      <c r="E236" s="99">
        <f>RES_hhdet_fecs!E110</f>
        <v>0.93129808881392673</v>
      </c>
      <c r="F236" s="99">
        <f>RES_hhdet_fecs!F110</f>
        <v>0.31824574507659814</v>
      </c>
      <c r="G236" s="99">
        <f>RES_hhdet_fecs!G110</f>
        <v>0.21063094538501143</v>
      </c>
      <c r="H236" s="99">
        <f>RES_hhdet_fecs!H110</f>
        <v>0.30498190691884614</v>
      </c>
      <c r="I236" s="99">
        <f>RES_hhdet_fecs!I110</f>
        <v>0.38328538241277177</v>
      </c>
      <c r="J236" s="99">
        <f>RES_hhdet_fecs!J110</f>
        <v>0.31633567134420043</v>
      </c>
      <c r="K236" s="99">
        <f>RES_hhdet_fecs!K110</f>
        <v>0.26673219794470038</v>
      </c>
      <c r="L236" s="99">
        <f>RES_hhdet_fecs!L110</f>
        <v>0.32850893393173414</v>
      </c>
      <c r="M236" s="99">
        <f>RES_hhdet_fecs!M110</f>
        <v>0.29708312988241442</v>
      </c>
      <c r="N236" s="99">
        <f>RES_hhdet_fecs!N110</f>
        <v>0.44540873791611435</v>
      </c>
      <c r="O236" s="99">
        <f>RES_hhdet_fecs!O110</f>
        <v>0.30634184406507176</v>
      </c>
      <c r="P236" s="99">
        <f>RES_hhdet_fecs!P110</f>
        <v>0.26731622930556515</v>
      </c>
      <c r="Q236" s="99">
        <f>RES_hhdet_fecs!Q110</f>
        <v>0.29337414166798781</v>
      </c>
      <c r="R236" s="99">
        <f>RES_hhdet_fecs!R110</f>
        <v>0.27716587780994612</v>
      </c>
      <c r="S236" s="99">
        <f>RES_hhdet_fecs!S110</f>
        <v>0.28464313352780096</v>
      </c>
      <c r="T236" s="99">
        <f>RES_hhdet_fecs!T110</f>
        <v>0.24324447792006246</v>
      </c>
      <c r="U236" s="99">
        <f>RES_hhdet_fecs!U110</f>
        <v>0.23052121643003648</v>
      </c>
      <c r="V236" s="99">
        <f>RES_hhdet_fecs!V110</f>
        <v>0.19326780880195626</v>
      </c>
      <c r="W236" s="99">
        <f>RES_hhdet_fecs!W110</f>
        <v>0.19192783654590601</v>
      </c>
      <c r="X236" s="99">
        <f>RES_hhdet_fecs!X110</f>
        <v>0.18216159944539406</v>
      </c>
      <c r="Y236" s="99">
        <f>RES_hhdet_fecs!Y110</f>
        <v>0.17689157194275604</v>
      </c>
      <c r="DA236" s="63" t="s">
        <v>2850</v>
      </c>
    </row>
    <row r="237" spans="1:105" ht="12" customHeight="1" x14ac:dyDescent="0.25">
      <c r="A237" s="121" t="s">
        <v>55</v>
      </c>
      <c r="B237" s="123">
        <v>15.141140744721737</v>
      </c>
      <c r="C237" s="123">
        <v>14.390618073213652</v>
      </c>
      <c r="D237" s="123">
        <v>14.62039547312744</v>
      </c>
      <c r="E237" s="123">
        <v>15.179260764256606</v>
      </c>
      <c r="F237" s="123">
        <v>14.76783004520893</v>
      </c>
      <c r="G237" s="123">
        <v>14.749941850813038</v>
      </c>
      <c r="H237" s="123">
        <v>14.875357224518064</v>
      </c>
      <c r="I237" s="123">
        <v>14.869044765235827</v>
      </c>
      <c r="J237" s="123">
        <v>13.906527375834756</v>
      </c>
      <c r="K237" s="123">
        <v>15.499224246960983</v>
      </c>
      <c r="L237" s="123">
        <v>16.378852805627623</v>
      </c>
      <c r="M237" s="123">
        <v>16.858098006825454</v>
      </c>
      <c r="N237" s="123">
        <v>17.739742517191441</v>
      </c>
      <c r="O237" s="123">
        <v>17.706401994779426</v>
      </c>
      <c r="P237" s="123">
        <v>16.372083028750225</v>
      </c>
      <c r="Q237" s="123">
        <v>17.310618639663371</v>
      </c>
      <c r="R237" s="123">
        <v>18.877951918368655</v>
      </c>
      <c r="S237" s="123">
        <v>18.827762827977462</v>
      </c>
      <c r="T237" s="123">
        <v>18.154239461075495</v>
      </c>
      <c r="U237" s="123">
        <v>18.468745212566255</v>
      </c>
      <c r="V237" s="123">
        <v>17.048907353819331</v>
      </c>
      <c r="W237" s="123">
        <v>20.629312366002964</v>
      </c>
      <c r="X237" s="123">
        <v>19.558307129512436</v>
      </c>
      <c r="Y237" s="123">
        <v>17.644861779686771</v>
      </c>
      <c r="DA237" s="130" t="s">
        <v>2851</v>
      </c>
    </row>
    <row r="238" spans="1:105" ht="12" customHeight="1" x14ac:dyDescent="0.25">
      <c r="A238" s="97" t="s">
        <v>130</v>
      </c>
      <c r="B238" s="99">
        <v>11.382559241719644</v>
      </c>
      <c r="C238" s="99">
        <v>9.6207728498653324</v>
      </c>
      <c r="D238" s="99">
        <v>13.864345443334384</v>
      </c>
      <c r="E238" s="99">
        <v>13.059627805599698</v>
      </c>
      <c r="F238" s="99">
        <v>11.258602877150761</v>
      </c>
      <c r="G238" s="99">
        <v>13.328507100232123</v>
      </c>
      <c r="H238" s="99">
        <v>13.423434199080678</v>
      </c>
      <c r="I238" s="99">
        <v>13.124708355028631</v>
      </c>
      <c r="J238" s="99">
        <v>12.082318812021375</v>
      </c>
      <c r="K238" s="99">
        <v>13.68985314768833</v>
      </c>
      <c r="L238" s="99">
        <v>14.317509748461992</v>
      </c>
      <c r="M238" s="99">
        <v>14.128838521359615</v>
      </c>
      <c r="N238" s="99">
        <v>15.576100934496296</v>
      </c>
      <c r="O238" s="99">
        <v>15.695372189619158</v>
      </c>
      <c r="P238" s="99">
        <v>14.613662184581784</v>
      </c>
      <c r="Q238" s="99">
        <v>15.754501849705054</v>
      </c>
      <c r="R238" s="99">
        <v>18.051904798096356</v>
      </c>
      <c r="S238" s="99">
        <v>17.279543698055434</v>
      </c>
      <c r="T238" s="99">
        <v>15.925439295235341</v>
      </c>
      <c r="U238" s="99">
        <v>16.960816554458464</v>
      </c>
      <c r="V238" s="99">
        <v>14.847780419022229</v>
      </c>
      <c r="W238" s="99">
        <v>20.109253379437888</v>
      </c>
      <c r="X238" s="99">
        <v>17.364725766062882</v>
      </c>
      <c r="Y238" s="99">
        <v>16.391717524494933</v>
      </c>
      <c r="DA238" s="63" t="s">
        <v>2852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18.18197121478072</v>
      </c>
      <c r="F239" s="99">
        <v>25.099499360437189</v>
      </c>
      <c r="G239" s="99">
        <v>22.074965066645465</v>
      </c>
      <c r="H239" s="99">
        <v>20.137970198028004</v>
      </c>
      <c r="I239" s="99">
        <v>19.349778546046718</v>
      </c>
      <c r="J239" s="99">
        <v>18.497220213105248</v>
      </c>
      <c r="K239" s="99">
        <v>17.709884613499355</v>
      </c>
      <c r="L239" s="99">
        <v>19.613870743911775</v>
      </c>
      <c r="M239" s="99">
        <v>19.811345111707677</v>
      </c>
      <c r="N239" s="99">
        <v>21.042628495078681</v>
      </c>
      <c r="O239" s="99">
        <v>17.688262566954283</v>
      </c>
      <c r="P239" s="99">
        <v>17.083358524086563</v>
      </c>
      <c r="Q239" s="99">
        <v>16.65738772755213</v>
      </c>
      <c r="R239" s="99">
        <v>19.995158966580064</v>
      </c>
      <c r="S239" s="99">
        <v>18.504680573780472</v>
      </c>
      <c r="T239" s="99">
        <v>15.607075231030375</v>
      </c>
      <c r="U239" s="99">
        <v>16.263800480159315</v>
      </c>
      <c r="V239" s="99">
        <v>15.179950488826709</v>
      </c>
      <c r="W239" s="99">
        <v>19.955502570619359</v>
      </c>
      <c r="X239" s="99">
        <v>15.815115666257379</v>
      </c>
      <c r="Y239" s="99">
        <v>13.541640432517816</v>
      </c>
      <c r="DA239" s="63" t="s">
        <v>2853</v>
      </c>
    </row>
    <row r="240" spans="1:105" ht="12" customHeight="1" x14ac:dyDescent="0.25">
      <c r="A240" s="100" t="s">
        <v>198</v>
      </c>
      <c r="B240" s="102">
        <v>0</v>
      </c>
      <c r="C240" s="102">
        <v>0</v>
      </c>
      <c r="D240" s="102">
        <v>0</v>
      </c>
      <c r="E240" s="102">
        <v>8.5618985934944778</v>
      </c>
      <c r="F240" s="102">
        <v>12.089948375651307</v>
      </c>
      <c r="G240" s="102">
        <v>10.423419034764775</v>
      </c>
      <c r="H240" s="102">
        <v>9.4343835660315598</v>
      </c>
      <c r="I240" s="102">
        <v>9.5910673076456092</v>
      </c>
      <c r="J240" s="102">
        <v>8.4413774458897137</v>
      </c>
      <c r="K240" s="102">
        <v>8.4543424038417818</v>
      </c>
      <c r="L240" s="102">
        <v>9.4762534300592876</v>
      </c>
      <c r="M240" s="102">
        <v>9.8320501073204092</v>
      </c>
      <c r="N240" s="102">
        <v>10.426512729223669</v>
      </c>
      <c r="O240" s="102">
        <v>9.0392161944681995</v>
      </c>
      <c r="P240" s="102">
        <v>8.0998861570433647</v>
      </c>
      <c r="Q240" s="102">
        <v>7.8650511977864879</v>
      </c>
      <c r="R240" s="102">
        <v>9.5390804029147951</v>
      </c>
      <c r="S240" s="102">
        <v>9.1545671665996906</v>
      </c>
      <c r="T240" s="102">
        <v>7.7429651509920001</v>
      </c>
      <c r="U240" s="102">
        <v>7.8279099736638766</v>
      </c>
      <c r="V240" s="102">
        <v>6.958840619688857</v>
      </c>
      <c r="W240" s="102">
        <v>9.8425449896668926</v>
      </c>
      <c r="X240" s="102">
        <v>6.7183687331771269</v>
      </c>
      <c r="Y240" s="102">
        <v>4.8281336026281423</v>
      </c>
      <c r="DA240" s="131" t="s">
        <v>2854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9.6200726212862477</v>
      </c>
      <c r="F241" s="105">
        <v>13.009550984785879</v>
      </c>
      <c r="G241" s="105">
        <v>11.651546031880688</v>
      </c>
      <c r="H241" s="105">
        <v>10.703586631996442</v>
      </c>
      <c r="I241" s="105">
        <v>9.7587112384011085</v>
      </c>
      <c r="J241" s="105">
        <v>10.05584276721553</v>
      </c>
      <c r="K241" s="105">
        <v>9.2555422096575732</v>
      </c>
      <c r="L241" s="105">
        <v>10.137617313852489</v>
      </c>
      <c r="M241" s="105">
        <v>9.9792950043872626</v>
      </c>
      <c r="N241" s="105">
        <v>10.616115765855016</v>
      </c>
      <c r="O241" s="105">
        <v>8.6490463724860831</v>
      </c>
      <c r="P241" s="105">
        <v>8.9834723670431949</v>
      </c>
      <c r="Q241" s="105">
        <v>8.7923365297656453</v>
      </c>
      <c r="R241" s="105">
        <v>10.456078563665271</v>
      </c>
      <c r="S241" s="105">
        <v>9.3501134071807837</v>
      </c>
      <c r="T241" s="105">
        <v>7.8641100800383708</v>
      </c>
      <c r="U241" s="105">
        <v>8.4358905064954346</v>
      </c>
      <c r="V241" s="105">
        <v>8.2211098691378517</v>
      </c>
      <c r="W241" s="105">
        <v>10.112957580952461</v>
      </c>
      <c r="X241" s="105">
        <v>9.0967469330802526</v>
      </c>
      <c r="Y241" s="105">
        <v>8.7135068298896758</v>
      </c>
      <c r="DA241" s="132" t="s">
        <v>2855</v>
      </c>
    </row>
    <row r="242" spans="1:105" ht="12" customHeight="1" x14ac:dyDescent="0.25">
      <c r="A242" s="106" t="s">
        <v>122</v>
      </c>
      <c r="B242" s="102">
        <v>15.466392679387795</v>
      </c>
      <c r="C242" s="102">
        <v>14.894260435408734</v>
      </c>
      <c r="D242" s="102">
        <v>14.855250028466349</v>
      </c>
      <c r="E242" s="102">
        <v>15.693711613045997</v>
      </c>
      <c r="F242" s="102">
        <v>15.885238934389299</v>
      </c>
      <c r="G242" s="102">
        <v>21.813164351150899</v>
      </c>
      <c r="H242" s="102">
        <v>22.220679084808904</v>
      </c>
      <c r="I242" s="102">
        <v>23.07145234303027</v>
      </c>
      <c r="J242" s="102">
        <v>22.014259263603474</v>
      </c>
      <c r="K242" s="102">
        <v>22.736194773838591</v>
      </c>
      <c r="L242" s="102">
        <v>23.497100003413479</v>
      </c>
      <c r="M242" s="102">
        <v>24.892726004052143</v>
      </c>
      <c r="N242" s="102">
        <v>23.867424751610102</v>
      </c>
      <c r="O242" s="102">
        <v>23.391027946921074</v>
      </c>
      <c r="P242" s="102">
        <v>21.524692470643291</v>
      </c>
      <c r="Q242" s="102">
        <v>22.005862080590713</v>
      </c>
      <c r="R242" s="102">
        <v>21.973612280660895</v>
      </c>
      <c r="S242" s="102">
        <v>23.064703263935552</v>
      </c>
      <c r="T242" s="102">
        <v>23.613342592882407</v>
      </c>
      <c r="U242" s="102">
        <v>22.456440602717979</v>
      </c>
      <c r="V242" s="102">
        <v>21.392752642647157</v>
      </c>
      <c r="W242" s="102">
        <v>22.678366485168109</v>
      </c>
      <c r="X242" s="102">
        <v>24.375133971001517</v>
      </c>
      <c r="Y242" s="102">
        <v>20.986331215941306</v>
      </c>
      <c r="DA242" s="131" t="s">
        <v>2856</v>
      </c>
    </row>
    <row r="243" spans="1:105" ht="12" customHeight="1" x14ac:dyDescent="0.25">
      <c r="A243" s="107" t="s">
        <v>121</v>
      </c>
      <c r="B243" s="105">
        <v>11.777173933328662</v>
      </c>
      <c r="C243" s="105">
        <v>11.298991195339205</v>
      </c>
      <c r="D243" s="105">
        <v>11.17196366684497</v>
      </c>
      <c r="E243" s="105">
        <v>13.816746356497815</v>
      </c>
      <c r="F243" s="105">
        <v>15.044577035841924</v>
      </c>
      <c r="G243" s="105">
        <v>21.186570191681128</v>
      </c>
      <c r="H243" s="105">
        <v>20.739224120100811</v>
      </c>
      <c r="I243" s="105">
        <v>22.72566363835768</v>
      </c>
      <c r="J243" s="105">
        <v>21.186038912810808</v>
      </c>
      <c r="K243" s="105">
        <v>21.575613305970215</v>
      </c>
      <c r="L243" s="105">
        <v>21.956495350663882</v>
      </c>
      <c r="M243" s="105">
        <v>23.603624299146365</v>
      </c>
      <c r="N243" s="105">
        <v>22.365668203236119</v>
      </c>
      <c r="O243" s="105">
        <v>21.756943781154963</v>
      </c>
      <c r="P243" s="105">
        <v>19.301617960340753</v>
      </c>
      <c r="Q243" s="105">
        <v>19.754095803223549</v>
      </c>
      <c r="R243" s="105">
        <v>19.829448570670937</v>
      </c>
      <c r="S243" s="105">
        <v>21.279830480932905</v>
      </c>
      <c r="T243" s="105">
        <v>21.830301873977245</v>
      </c>
      <c r="U243" s="105">
        <v>20.754834117315649</v>
      </c>
      <c r="V243" s="105">
        <v>20.084153791206379</v>
      </c>
      <c r="W243" s="105">
        <v>21.078605810368717</v>
      </c>
      <c r="X243" s="105">
        <v>22.28285690231591</v>
      </c>
      <c r="Y243" s="105">
        <v>19.173683653597354</v>
      </c>
      <c r="DA243" s="132" t="s">
        <v>2857</v>
      </c>
    </row>
    <row r="244" spans="1:105" ht="12" customHeight="1" x14ac:dyDescent="0.25">
      <c r="A244" s="108" t="s">
        <v>53</v>
      </c>
      <c r="B244" s="99">
        <v>3.8848828642289721</v>
      </c>
      <c r="C244" s="99">
        <v>3.547586615506662</v>
      </c>
      <c r="D244" s="99">
        <v>3.2305666635333758</v>
      </c>
      <c r="E244" s="99">
        <v>5.091968142664113</v>
      </c>
      <c r="F244" s="99">
        <v>5.9764142560978213</v>
      </c>
      <c r="G244" s="99">
        <v>10.357994419325086</v>
      </c>
      <c r="H244" s="99">
        <v>9.972962873233751</v>
      </c>
      <c r="I244" s="99">
        <v>12.096485491183403</v>
      </c>
      <c r="J244" s="99">
        <v>10.337487168809627</v>
      </c>
      <c r="K244" s="99">
        <v>10.786531717237144</v>
      </c>
      <c r="L244" s="99">
        <v>10.941099572586319</v>
      </c>
      <c r="M244" s="99">
        <v>12.26448129569135</v>
      </c>
      <c r="N244" s="99">
        <v>11.615727449145236</v>
      </c>
      <c r="O244" s="99">
        <v>11.75866388054741</v>
      </c>
      <c r="P244" s="99">
        <v>9.3474629833513987</v>
      </c>
      <c r="Q244" s="99">
        <v>9.5642320041790221</v>
      </c>
      <c r="R244" s="99">
        <v>9.6698105946305724</v>
      </c>
      <c r="S244" s="99">
        <v>10.927672456184425</v>
      </c>
      <c r="T244" s="99">
        <v>10.415870297945689</v>
      </c>
      <c r="U244" s="99">
        <v>9.9125277760825679</v>
      </c>
      <c r="V244" s="99">
        <v>8.8744952180590211</v>
      </c>
      <c r="W244" s="99">
        <v>10.260641638544849</v>
      </c>
      <c r="X244" s="99">
        <v>10.077300545742252</v>
      </c>
      <c r="Y244" s="99">
        <v>7.6843198548179252</v>
      </c>
      <c r="DA244" s="63" t="s">
        <v>2858</v>
      </c>
    </row>
    <row r="245" spans="1:105" ht="12" customHeight="1" x14ac:dyDescent="0.25">
      <c r="A245" s="108" t="s">
        <v>52</v>
      </c>
      <c r="B245" s="99">
        <v>7.8922910690996897</v>
      </c>
      <c r="C245" s="99">
        <v>7.7514045798325437</v>
      </c>
      <c r="D245" s="99">
        <v>7.9413970033115948</v>
      </c>
      <c r="E245" s="99">
        <v>8.7247782138336998</v>
      </c>
      <c r="F245" s="99">
        <v>9.0681627797441031</v>
      </c>
      <c r="G245" s="99">
        <v>10.828575772356043</v>
      </c>
      <c r="H245" s="99">
        <v>10.76626124686706</v>
      </c>
      <c r="I245" s="99">
        <v>10.629178147174276</v>
      </c>
      <c r="J245" s="99">
        <v>10.848551744001178</v>
      </c>
      <c r="K245" s="99">
        <v>10.789081588733062</v>
      </c>
      <c r="L245" s="99">
        <v>11.01539577807756</v>
      </c>
      <c r="M245" s="99">
        <v>11.339143003455014</v>
      </c>
      <c r="N245" s="99">
        <v>10.749940754090888</v>
      </c>
      <c r="O245" s="99">
        <v>9.9982799006075531</v>
      </c>
      <c r="P245" s="99">
        <v>9.9541549769893489</v>
      </c>
      <c r="Q245" s="99">
        <v>10.189863799044531</v>
      </c>
      <c r="R245" s="99">
        <v>10.159637976040365</v>
      </c>
      <c r="S245" s="99">
        <v>10.352158024748475</v>
      </c>
      <c r="T245" s="99">
        <v>11.414431576031561</v>
      </c>
      <c r="U245" s="99">
        <v>10.842306341233082</v>
      </c>
      <c r="V245" s="99">
        <v>11.209658573147356</v>
      </c>
      <c r="W245" s="99">
        <v>10.817964171823863</v>
      </c>
      <c r="X245" s="99">
        <v>12.205556356573661</v>
      </c>
      <c r="Y245" s="99">
        <v>11.489363798779435</v>
      </c>
      <c r="DA245" s="63" t="s">
        <v>2859</v>
      </c>
    </row>
    <row r="246" spans="1:105" ht="12" customHeight="1" x14ac:dyDescent="0.25">
      <c r="A246" s="121" t="s">
        <v>54</v>
      </c>
      <c r="B246" s="123">
        <v>9.4477003243184559</v>
      </c>
      <c r="C246" s="123">
        <v>9.424658263499877</v>
      </c>
      <c r="D246" s="123">
        <v>9.4191043930286451</v>
      </c>
      <c r="E246" s="123">
        <v>9.3317108770316501</v>
      </c>
      <c r="F246" s="123">
        <v>8.4140507792124772</v>
      </c>
      <c r="G246" s="123">
        <v>10.635839017599194</v>
      </c>
      <c r="H246" s="123">
        <v>8.8655373727007962</v>
      </c>
      <c r="I246" s="123">
        <v>9.7835465360124374</v>
      </c>
      <c r="J246" s="123">
        <v>7.6843230471750692</v>
      </c>
      <c r="K246" s="123">
        <v>8.5039390684289256</v>
      </c>
      <c r="L246" s="123">
        <v>7.9835320759574859</v>
      </c>
      <c r="M246" s="123">
        <v>7.6641087187319989</v>
      </c>
      <c r="N246" s="123">
        <v>7.575260432298661</v>
      </c>
      <c r="O246" s="123">
        <v>7.761686203297713</v>
      </c>
      <c r="P246" s="123">
        <v>7.7492335574384068</v>
      </c>
      <c r="Q246" s="123">
        <v>7.7422415155556958</v>
      </c>
      <c r="R246" s="123">
        <v>7.6386056714595778</v>
      </c>
      <c r="S246" s="123">
        <v>8.0207684726618265</v>
      </c>
      <c r="T246" s="123">
        <v>7.8468109730721789</v>
      </c>
      <c r="U246" s="123">
        <v>7.9130297222033379</v>
      </c>
      <c r="V246" s="123">
        <v>7.5709218769299786</v>
      </c>
      <c r="W246" s="123">
        <v>7.6745935344746918</v>
      </c>
      <c r="X246" s="123">
        <v>7.7018815481853338</v>
      </c>
      <c r="Y246" s="123">
        <v>6.6359769004627713</v>
      </c>
      <c r="DA246" s="130" t="s">
        <v>2860</v>
      </c>
    </row>
    <row r="247" spans="1:105" ht="12" customHeight="1" x14ac:dyDescent="0.25">
      <c r="A247" s="97" t="s">
        <v>50</v>
      </c>
      <c r="B247" s="99">
        <v>10.67597228714307</v>
      </c>
      <c r="C247" s="99">
        <v>10.137245983505537</v>
      </c>
      <c r="D247" s="99">
        <v>10.180381231741167</v>
      </c>
      <c r="E247" s="99">
        <v>9.9568878195536676</v>
      </c>
      <c r="F247" s="99">
        <v>9.1760437416829461</v>
      </c>
      <c r="G247" s="99">
        <v>11.904683067302388</v>
      </c>
      <c r="H247" s="99">
        <v>8.481139152123216</v>
      </c>
      <c r="I247" s="99">
        <v>10.483453005574367</v>
      </c>
      <c r="J247" s="99">
        <v>7.1254662017796324</v>
      </c>
      <c r="K247" s="99">
        <v>8.4132347655701256</v>
      </c>
      <c r="L247" s="99">
        <v>7.1704249048494759</v>
      </c>
      <c r="M247" s="99">
        <v>7.0792680702030042</v>
      </c>
      <c r="N247" s="99">
        <v>6.7568661683776732</v>
      </c>
      <c r="O247" s="99">
        <v>7.1599868500886243</v>
      </c>
      <c r="P247" s="99">
        <v>7.7190050805662747</v>
      </c>
      <c r="Q247" s="99">
        <v>8.3388924998350618</v>
      </c>
      <c r="R247" s="99">
        <v>8.6510388015733213</v>
      </c>
      <c r="S247" s="99">
        <v>9.0271816400574583</v>
      </c>
      <c r="T247" s="99">
        <v>9.3598215927775463</v>
      </c>
      <c r="U247" s="99">
        <v>9.8728373596459438</v>
      </c>
      <c r="V247" s="99">
        <v>9.2351606753468243</v>
      </c>
      <c r="W247" s="99">
        <v>8.9409921726257924</v>
      </c>
      <c r="X247" s="99">
        <v>7.9073821479350546</v>
      </c>
      <c r="Y247" s="99">
        <v>6.4949805408792232</v>
      </c>
      <c r="DA247" s="63" t="s">
        <v>2861</v>
      </c>
    </row>
    <row r="248" spans="1:105" ht="12" customHeight="1" x14ac:dyDescent="0.25">
      <c r="A248" s="109" t="s">
        <v>120</v>
      </c>
      <c r="B248" s="110">
        <v>8.3550388370386166</v>
      </c>
      <c r="C248" s="110">
        <v>8.7704199549025308</v>
      </c>
      <c r="D248" s="110">
        <v>8.6686536024327854</v>
      </c>
      <c r="E248" s="110">
        <v>8.7163325243221816</v>
      </c>
      <c r="F248" s="110">
        <v>7.6552572794298559</v>
      </c>
      <c r="G248" s="110">
        <v>8.7221209724086961</v>
      </c>
      <c r="H248" s="110">
        <v>9.4293838825488105</v>
      </c>
      <c r="I248" s="110">
        <v>8.7202805893561557</v>
      </c>
      <c r="J248" s="110">
        <v>8.5144672282031664</v>
      </c>
      <c r="K248" s="110">
        <v>8.6289986679318211</v>
      </c>
      <c r="L248" s="110">
        <v>8.9410597421771421</v>
      </c>
      <c r="M248" s="110">
        <v>8.2345155000552968</v>
      </c>
      <c r="N248" s="110">
        <v>8.2469572854201765</v>
      </c>
      <c r="O248" s="110">
        <v>8.1909413011540817</v>
      </c>
      <c r="P248" s="110">
        <v>7.766515014421171</v>
      </c>
      <c r="Q248" s="110">
        <v>7.4475878011562955</v>
      </c>
      <c r="R248" s="110">
        <v>7.1891453643602103</v>
      </c>
      <c r="S248" s="110">
        <v>7.5768120304067477</v>
      </c>
      <c r="T248" s="110">
        <v>7.193651094475495</v>
      </c>
      <c r="U248" s="110">
        <v>7.0906464159337386</v>
      </c>
      <c r="V248" s="110">
        <v>6.8982168337855319</v>
      </c>
      <c r="W248" s="110">
        <v>7.1401352709866623</v>
      </c>
      <c r="X248" s="110">
        <v>7.6081896845683703</v>
      </c>
      <c r="Y248" s="110">
        <v>6.7048192421070159</v>
      </c>
      <c r="DA248" s="60" t="s">
        <v>2862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106.95599536065761</v>
      </c>
      <c r="C250" s="118">
        <f t="shared" si="115"/>
        <v>113.442505534058</v>
      </c>
      <c r="D250" s="118">
        <f t="shared" si="115"/>
        <v>95.763018833901199</v>
      </c>
      <c r="E250" s="118">
        <f t="shared" si="115"/>
        <v>111.92864103671184</v>
      </c>
      <c r="F250" s="118">
        <f t="shared" si="115"/>
        <v>135.6590137274961</v>
      </c>
      <c r="G250" s="118">
        <f t="shared" si="115"/>
        <v>95.506756508499066</v>
      </c>
      <c r="H250" s="118">
        <f t="shared" si="115"/>
        <v>96.313772627088511</v>
      </c>
      <c r="I250" s="118">
        <f t="shared" si="115"/>
        <v>85.022058927405183</v>
      </c>
      <c r="J250" s="118">
        <f t="shared" si="115"/>
        <v>87.926977575806319</v>
      </c>
      <c r="K250" s="118">
        <f t="shared" si="115"/>
        <v>94.053279860554809</v>
      </c>
      <c r="L250" s="118">
        <f t="shared" si="115"/>
        <v>104.08143818745467</v>
      </c>
      <c r="M250" s="118">
        <f t="shared" si="115"/>
        <v>95.38591181368318</v>
      </c>
      <c r="N250" s="118">
        <f t="shared" si="115"/>
        <v>107.50421701145301</v>
      </c>
      <c r="O250" s="118">
        <f t="shared" si="115"/>
        <v>108.84375451041893</v>
      </c>
      <c r="P250" s="118">
        <f t="shared" si="115"/>
        <v>95.098629967981836</v>
      </c>
      <c r="Q250" s="118">
        <f t="shared" si="115"/>
        <v>102.80702868604666</v>
      </c>
      <c r="R250" s="118">
        <f t="shared" ref="R250:V250" si="116">R251+R254+R256+R265</f>
        <v>117.45478941105908</v>
      </c>
      <c r="S250" s="118">
        <f t="shared" si="116"/>
        <v>115.04791393968351</v>
      </c>
      <c r="T250" s="118">
        <f t="shared" si="116"/>
        <v>107.01798808244637</v>
      </c>
      <c r="U250" s="118">
        <f t="shared" si="116"/>
        <v>113.82874664343692</v>
      </c>
      <c r="V250" s="118">
        <f t="shared" si="116"/>
        <v>102.64452894004893</v>
      </c>
      <c r="W250" s="118">
        <f t="shared" ref="W250:Y250" si="117">W251+W254+W256+W265</f>
        <v>131.63100675261029</v>
      </c>
      <c r="X250" s="118">
        <f t="shared" si="117"/>
        <v>119.37025985632131</v>
      </c>
      <c r="Y250" s="118">
        <f t="shared" si="117"/>
        <v>118.58335825841692</v>
      </c>
      <c r="DA250" s="129" t="s">
        <v>3013</v>
      </c>
    </row>
    <row r="251" spans="1:105" ht="12" customHeight="1" x14ac:dyDescent="0.25">
      <c r="A251" s="121" t="s">
        <v>57</v>
      </c>
      <c r="B251" s="123">
        <f t="shared" ref="B251:Q251" si="118">SUM(B252:B253)</f>
        <v>89.638309847509902</v>
      </c>
      <c r="C251" s="123">
        <f t="shared" si="118"/>
        <v>96.4328694013507</v>
      </c>
      <c r="D251" s="123">
        <f t="shared" si="118"/>
        <v>78.567158056702837</v>
      </c>
      <c r="E251" s="123">
        <f t="shared" si="118"/>
        <v>92.980329077176862</v>
      </c>
      <c r="F251" s="123">
        <f t="shared" si="118"/>
        <v>118.72245765268369</v>
      </c>
      <c r="G251" s="123">
        <f t="shared" si="118"/>
        <v>76.360627161838593</v>
      </c>
      <c r="H251" s="123">
        <f t="shared" si="118"/>
        <v>77.68331010742736</v>
      </c>
      <c r="I251" s="123">
        <f t="shared" si="118"/>
        <v>65.649646036006274</v>
      </c>
      <c r="J251" s="123">
        <f t="shared" si="118"/>
        <v>70.569256602407933</v>
      </c>
      <c r="K251" s="123">
        <f t="shared" si="118"/>
        <v>74.82759057742264</v>
      </c>
      <c r="L251" s="123">
        <f t="shared" si="118"/>
        <v>84.00456594264881</v>
      </c>
      <c r="M251" s="123">
        <f t="shared" si="118"/>
        <v>75.034174095549389</v>
      </c>
      <c r="N251" s="123">
        <f t="shared" si="118"/>
        <v>85.828540255637165</v>
      </c>
      <c r="O251" s="123">
        <f t="shared" si="118"/>
        <v>87.301840709460834</v>
      </c>
      <c r="P251" s="123">
        <f t="shared" si="118"/>
        <v>74.572426284483868</v>
      </c>
      <c r="Q251" s="123">
        <f t="shared" si="118"/>
        <v>81.211864655565364</v>
      </c>
      <c r="R251" s="123">
        <f t="shared" ref="R251:V251" si="119">SUM(R252:R253)</f>
        <v>94.425313365496748</v>
      </c>
      <c r="S251" s="123">
        <f t="shared" si="119"/>
        <v>91.59643879027206</v>
      </c>
      <c r="T251" s="123">
        <f t="shared" si="119"/>
        <v>84.222123104706526</v>
      </c>
      <c r="U251" s="123">
        <f t="shared" si="119"/>
        <v>90.592631276110808</v>
      </c>
      <c r="V251" s="123">
        <f t="shared" si="119"/>
        <v>80.867796004061432</v>
      </c>
      <c r="W251" s="123">
        <f t="shared" ref="W251:Y251" si="120">SUM(W252:W253)</f>
        <v>106.37614214723799</v>
      </c>
      <c r="X251" s="123">
        <f t="shared" si="120"/>
        <v>94.798506689370711</v>
      </c>
      <c r="Y251" s="123">
        <f t="shared" si="120"/>
        <v>96.449127308038442</v>
      </c>
      <c r="DA251" s="130" t="s">
        <v>3014</v>
      </c>
    </row>
    <row r="252" spans="1:105" ht="12" customHeight="1" x14ac:dyDescent="0.25">
      <c r="A252" s="97" t="s">
        <v>198</v>
      </c>
      <c r="B252" s="99">
        <v>89.19630181723744</v>
      </c>
      <c r="C252" s="99">
        <v>95.969560820494607</v>
      </c>
      <c r="D252" s="99">
        <v>78.21078821394903</v>
      </c>
      <c r="E252" s="99">
        <v>92.576914587546895</v>
      </c>
      <c r="F252" s="99">
        <v>118.20195398478349</v>
      </c>
      <c r="G252" s="99">
        <v>76.10209032137189</v>
      </c>
      <c r="H252" s="99">
        <v>77.426465969814259</v>
      </c>
      <c r="I252" s="99">
        <v>65.446044011811821</v>
      </c>
      <c r="J252" s="99">
        <v>70.353039253311152</v>
      </c>
      <c r="K252" s="99">
        <v>74.602831592170759</v>
      </c>
      <c r="L252" s="99">
        <v>83.759203039115775</v>
      </c>
      <c r="M252" s="99">
        <v>74.803710074172059</v>
      </c>
      <c r="N252" s="99">
        <v>85.556445997473844</v>
      </c>
      <c r="O252" s="99">
        <v>87.016941165074343</v>
      </c>
      <c r="P252" s="99">
        <v>74.31030562715371</v>
      </c>
      <c r="Q252" s="99">
        <v>80.925871146208024</v>
      </c>
      <c r="R252" s="99">
        <v>94.088140871609284</v>
      </c>
      <c r="S252" s="99">
        <v>91.273675237107739</v>
      </c>
      <c r="T252" s="99">
        <v>83.929176670383356</v>
      </c>
      <c r="U252" s="99">
        <v>90.281108691403787</v>
      </c>
      <c r="V252" s="99">
        <v>80.577501204737189</v>
      </c>
      <c r="W252" s="99">
        <v>106.00585398126275</v>
      </c>
      <c r="X252" s="99">
        <v>94.466633400027064</v>
      </c>
      <c r="Y252" s="99">
        <v>96.111595482345123</v>
      </c>
      <c r="DA252" s="63" t="s">
        <v>3015</v>
      </c>
    </row>
    <row r="253" spans="1:105" ht="12" customHeight="1" x14ac:dyDescent="0.25">
      <c r="A253" s="97" t="s">
        <v>53</v>
      </c>
      <c r="B253" s="99">
        <v>0.4420080302724575</v>
      </c>
      <c r="C253" s="99">
        <v>0.46330858085608762</v>
      </c>
      <c r="D253" s="99">
        <v>0.35636984275380529</v>
      </c>
      <c r="E253" s="99">
        <v>0.40341448962995946</v>
      </c>
      <c r="F253" s="99">
        <v>0.52050366790020652</v>
      </c>
      <c r="G253" s="99">
        <v>0.25853684046671038</v>
      </c>
      <c r="H253" s="99">
        <v>0.25684413761310287</v>
      </c>
      <c r="I253" s="99">
        <v>0.20360202419444651</v>
      </c>
      <c r="J253" s="99">
        <v>0.21621734909677387</v>
      </c>
      <c r="K253" s="99">
        <v>0.2247589852518776</v>
      </c>
      <c r="L253" s="99">
        <v>0.24536290353303297</v>
      </c>
      <c r="M253" s="99">
        <v>0.2304640213773276</v>
      </c>
      <c r="N253" s="99">
        <v>0.27209425816331884</v>
      </c>
      <c r="O253" s="99">
        <v>0.28489954438648885</v>
      </c>
      <c r="P253" s="99">
        <v>0.26212065733015516</v>
      </c>
      <c r="Q253" s="99">
        <v>0.28599350935734269</v>
      </c>
      <c r="R253" s="99">
        <v>0.33717249388746989</v>
      </c>
      <c r="S253" s="99">
        <v>0.32276355316432276</v>
      </c>
      <c r="T253" s="99">
        <v>0.29294643432316853</v>
      </c>
      <c r="U253" s="99">
        <v>0.31152258470702693</v>
      </c>
      <c r="V253" s="99">
        <v>0.2902947993242429</v>
      </c>
      <c r="W253" s="99">
        <v>0.37028816597523595</v>
      </c>
      <c r="X253" s="99">
        <v>0.33187328934365001</v>
      </c>
      <c r="Y253" s="99">
        <v>0.33753182569331885</v>
      </c>
      <c r="DA253" s="63" t="s">
        <v>3016</v>
      </c>
    </row>
    <row r="254" spans="1:105" ht="12" customHeight="1" x14ac:dyDescent="0.25">
      <c r="A254" s="121" t="s">
        <v>92</v>
      </c>
      <c r="B254" s="123">
        <f t="shared" ref="B254:Y254" si="121">B255</f>
        <v>0.42824294691077425</v>
      </c>
      <c r="C254" s="123">
        <f t="shared" si="121"/>
        <v>0.59891526822480623</v>
      </c>
      <c r="D254" s="123">
        <f t="shared" si="121"/>
        <v>0.54926329049955913</v>
      </c>
      <c r="E254" s="123">
        <f t="shared" si="121"/>
        <v>1.8544842854918835</v>
      </c>
      <c r="F254" s="123">
        <f t="shared" si="121"/>
        <v>0.65688432285021336</v>
      </c>
      <c r="G254" s="123">
        <f t="shared" si="121"/>
        <v>0.51341806658333067</v>
      </c>
      <c r="H254" s="123">
        <f t="shared" si="121"/>
        <v>0.78137218914694595</v>
      </c>
      <c r="I254" s="123">
        <f t="shared" si="121"/>
        <v>0.97700900814345015</v>
      </c>
      <c r="J254" s="123">
        <f t="shared" si="121"/>
        <v>0.84234446646574401</v>
      </c>
      <c r="K254" s="123">
        <f t="shared" si="121"/>
        <v>0.73720935611367377</v>
      </c>
      <c r="L254" s="123">
        <f t="shared" si="121"/>
        <v>0.93642520420734499</v>
      </c>
      <c r="M254" s="123">
        <f t="shared" si="121"/>
        <v>0.89553568929096694</v>
      </c>
      <c r="N254" s="123">
        <f t="shared" si="121"/>
        <v>1.3589578547861754</v>
      </c>
      <c r="O254" s="123">
        <f t="shared" si="121"/>
        <v>1.0109578826467107</v>
      </c>
      <c r="P254" s="123">
        <f t="shared" si="121"/>
        <v>0.92360045897006005</v>
      </c>
      <c r="Q254" s="123">
        <f t="shared" si="121"/>
        <v>1.0342300182825976</v>
      </c>
      <c r="R254" s="123">
        <f t="shared" si="121"/>
        <v>1.0234311064213686</v>
      </c>
      <c r="S254" s="123">
        <f t="shared" si="121"/>
        <v>1.0927019871643007</v>
      </c>
      <c r="T254" s="123">
        <f t="shared" si="121"/>
        <v>0.96630936389908251</v>
      </c>
      <c r="U254" s="123">
        <f t="shared" si="121"/>
        <v>0.93945743593883824</v>
      </c>
      <c r="V254" s="123">
        <f t="shared" si="121"/>
        <v>0.80532994854891982</v>
      </c>
      <c r="W254" s="123">
        <f t="shared" si="121"/>
        <v>0.80945852566377174</v>
      </c>
      <c r="X254" s="123">
        <f t="shared" si="121"/>
        <v>0.77460150519581894</v>
      </c>
      <c r="Y254" s="123">
        <f t="shared" si="121"/>
        <v>0.76182796253641838</v>
      </c>
      <c r="DA254" s="130" t="s">
        <v>3017</v>
      </c>
    </row>
    <row r="255" spans="1:105" ht="12" customHeight="1" x14ac:dyDescent="0.25">
      <c r="A255" s="97" t="s">
        <v>53</v>
      </c>
      <c r="B255" s="99">
        <f>RES_hhdet_tess!B110</f>
        <v>0.42824294691077425</v>
      </c>
      <c r="C255" s="99">
        <f>RES_hhdet_tess!C110</f>
        <v>0.59891526822480623</v>
      </c>
      <c r="D255" s="99">
        <f>RES_hhdet_tess!D110</f>
        <v>0.54926329049955913</v>
      </c>
      <c r="E255" s="99">
        <f>RES_hhdet_tess!E110</f>
        <v>1.8544842854918835</v>
      </c>
      <c r="F255" s="99">
        <f>RES_hhdet_tess!F110</f>
        <v>0.65688432285021336</v>
      </c>
      <c r="G255" s="99">
        <f>RES_hhdet_tess!G110</f>
        <v>0.51341806658333067</v>
      </c>
      <c r="H255" s="99">
        <f>RES_hhdet_tess!H110</f>
        <v>0.78137218914694595</v>
      </c>
      <c r="I255" s="99">
        <f>RES_hhdet_tess!I110</f>
        <v>0.97700900814345015</v>
      </c>
      <c r="J255" s="99">
        <f>RES_hhdet_tess!J110</f>
        <v>0.84234446646574401</v>
      </c>
      <c r="K255" s="99">
        <f>RES_hhdet_tess!K110</f>
        <v>0.73720935611367377</v>
      </c>
      <c r="L255" s="99">
        <f>RES_hhdet_tess!L110</f>
        <v>0.93642520420734499</v>
      </c>
      <c r="M255" s="99">
        <f>RES_hhdet_tess!M110</f>
        <v>0.89553568929096694</v>
      </c>
      <c r="N255" s="99">
        <f>RES_hhdet_tess!N110</f>
        <v>1.3589578547861754</v>
      </c>
      <c r="O255" s="99">
        <f>RES_hhdet_tess!O110</f>
        <v>1.0109578826467107</v>
      </c>
      <c r="P255" s="99">
        <f>RES_hhdet_tess!P110</f>
        <v>0.92360045897006005</v>
      </c>
      <c r="Q255" s="99">
        <f>RES_hhdet_tess!Q110</f>
        <v>1.0342300182825976</v>
      </c>
      <c r="R255" s="99">
        <f>RES_hhdet_tess!R110</f>
        <v>1.0234311064213686</v>
      </c>
      <c r="S255" s="99">
        <f>RES_hhdet_tess!S110</f>
        <v>1.0927019871643007</v>
      </c>
      <c r="T255" s="99">
        <f>RES_hhdet_tess!T110</f>
        <v>0.96630936389908251</v>
      </c>
      <c r="U255" s="99">
        <f>RES_hhdet_tess!U110</f>
        <v>0.93945743593883824</v>
      </c>
      <c r="V255" s="99">
        <f>RES_hhdet_tess!V110</f>
        <v>0.80532994854891982</v>
      </c>
      <c r="W255" s="99">
        <f>RES_hhdet_tess!W110</f>
        <v>0.80945852566377174</v>
      </c>
      <c r="X255" s="99">
        <f>RES_hhdet_tess!X110</f>
        <v>0.77460150519581894</v>
      </c>
      <c r="Y255" s="99">
        <f>RES_hhdet_tess!Y110</f>
        <v>0.76182796253641838</v>
      </c>
      <c r="DA255" s="63" t="s">
        <v>3018</v>
      </c>
    </row>
    <row r="256" spans="1:105" ht="12" customHeight="1" x14ac:dyDescent="0.25">
      <c r="A256" s="121" t="s">
        <v>55</v>
      </c>
      <c r="B256" s="123">
        <v>10.469453394337236</v>
      </c>
      <c r="C256" s="123">
        <v>9.9839579883106175</v>
      </c>
      <c r="D256" s="123">
        <v>10.265054854631511</v>
      </c>
      <c r="E256" s="123">
        <v>10.770993204937135</v>
      </c>
      <c r="F256" s="123">
        <v>10.592523231857793</v>
      </c>
      <c r="G256" s="123">
        <v>11.81249796912997</v>
      </c>
      <c r="H256" s="123">
        <v>11.970964446328578</v>
      </c>
      <c r="I256" s="123">
        <v>12.056863559191989</v>
      </c>
      <c r="J256" s="123">
        <v>11.383126599496382</v>
      </c>
      <c r="K256" s="123">
        <v>12.840253788393552</v>
      </c>
      <c r="L256" s="123">
        <v>13.68914620990531</v>
      </c>
      <c r="M256" s="123">
        <v>14.167180910496759</v>
      </c>
      <c r="N256" s="123">
        <v>14.993779672273545</v>
      </c>
      <c r="O256" s="123">
        <v>15.036813540293481</v>
      </c>
      <c r="P256" s="123">
        <v>14.06406328964585</v>
      </c>
      <c r="Q256" s="123">
        <v>14.993440072199762</v>
      </c>
      <c r="R256" s="123">
        <v>16.469055524980728</v>
      </c>
      <c r="S256" s="123">
        <v>16.495650582774612</v>
      </c>
      <c r="T256" s="123">
        <v>16.060994413571397</v>
      </c>
      <c r="U256" s="123">
        <v>16.429734623463805</v>
      </c>
      <c r="V256" s="123">
        <v>15.255240045973293</v>
      </c>
      <c r="W256" s="123">
        <v>18.564536323202841</v>
      </c>
      <c r="X256" s="123">
        <v>17.762582655941298</v>
      </c>
      <c r="Y256" s="123">
        <v>16.117956263103832</v>
      </c>
      <c r="DA256" s="130" t="s">
        <v>3019</v>
      </c>
    </row>
    <row r="257" spans="1:105" ht="12" customHeight="1" x14ac:dyDescent="0.25">
      <c r="A257" s="97" t="s">
        <v>130</v>
      </c>
      <c r="B257" s="99">
        <v>8.429472253024402</v>
      </c>
      <c r="C257" s="99">
        <v>7.2872275755033913</v>
      </c>
      <c r="D257" s="99">
        <v>10.922678664603142</v>
      </c>
      <c r="E257" s="99">
        <v>10.420852915646529</v>
      </c>
      <c r="F257" s="99">
        <v>9.0388162447628826</v>
      </c>
      <c r="G257" s="99">
        <v>10.805016738617352</v>
      </c>
      <c r="H257" s="99">
        <v>10.934304375691015</v>
      </c>
      <c r="I257" s="99">
        <v>10.75417815959308</v>
      </c>
      <c r="J257" s="99">
        <v>9.9705276743084905</v>
      </c>
      <c r="K257" s="99">
        <v>11.40076316710673</v>
      </c>
      <c r="L257" s="99">
        <v>12.055862324522113</v>
      </c>
      <c r="M257" s="99">
        <v>11.946075599125836</v>
      </c>
      <c r="N257" s="99">
        <v>13.252262195157094</v>
      </c>
      <c r="O257" s="99">
        <v>13.435806056450231</v>
      </c>
      <c r="P257" s="99">
        <v>12.600745717626886</v>
      </c>
      <c r="Q257" s="99">
        <v>13.645471637046221</v>
      </c>
      <c r="R257" s="99">
        <v>15.697398490826298</v>
      </c>
      <c r="S257" s="99">
        <v>15.085929595689025</v>
      </c>
      <c r="T257" s="99">
        <v>13.964587951191008</v>
      </c>
      <c r="U257" s="99">
        <v>14.943271474446844</v>
      </c>
      <c r="V257" s="99">
        <v>13.128325092324632</v>
      </c>
      <c r="W257" s="99">
        <v>17.889601298458121</v>
      </c>
      <c r="X257" s="99">
        <v>15.528024086075398</v>
      </c>
      <c r="Y257" s="99">
        <v>14.720281750038374</v>
      </c>
      <c r="DA257" s="63" t="s">
        <v>3020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16.736291018600685</v>
      </c>
      <c r="F258" s="99">
        <v>23.068702986935708</v>
      </c>
      <c r="G258" s="99">
        <v>20.338642830477397</v>
      </c>
      <c r="H258" s="99">
        <v>18.588880223234206</v>
      </c>
      <c r="I258" s="99">
        <v>17.790746309671487</v>
      </c>
      <c r="J258" s="99">
        <v>17.184375425701312</v>
      </c>
      <c r="K258" s="99">
        <v>16.468317384647545</v>
      </c>
      <c r="L258" s="99">
        <v>18.256501031402223</v>
      </c>
      <c r="M258" s="99">
        <v>18.434571315784712</v>
      </c>
      <c r="N258" s="99">
        <v>19.628202358582708</v>
      </c>
      <c r="O258" s="99">
        <v>16.485904164271101</v>
      </c>
      <c r="P258" s="99">
        <v>16.057709808252209</v>
      </c>
      <c r="Q258" s="99">
        <v>15.685047189692979</v>
      </c>
      <c r="R258" s="99">
        <v>18.855778755321069</v>
      </c>
      <c r="S258" s="99">
        <v>17.416976555521703</v>
      </c>
      <c r="T258" s="99">
        <v>14.705175173350193</v>
      </c>
      <c r="U258" s="99">
        <v>15.368965620442973</v>
      </c>
      <c r="V258" s="99">
        <v>14.398081651793666</v>
      </c>
      <c r="W258" s="99">
        <v>18.90374676482223</v>
      </c>
      <c r="X258" s="99">
        <v>15.129873737788897</v>
      </c>
      <c r="Y258" s="99">
        <v>13.07343360764591</v>
      </c>
      <c r="DA258" s="63" t="s">
        <v>3021</v>
      </c>
    </row>
    <row r="259" spans="1:105" ht="12" customHeight="1" x14ac:dyDescent="0.25">
      <c r="A259" s="100" t="s">
        <v>198</v>
      </c>
      <c r="B259" s="102">
        <v>0</v>
      </c>
      <c r="C259" s="102">
        <v>0</v>
      </c>
      <c r="D259" s="102">
        <v>0</v>
      </c>
      <c r="E259" s="102">
        <v>7.1162183973144399</v>
      </c>
      <c r="F259" s="102">
        <v>10.05915200214983</v>
      </c>
      <c r="G259" s="102">
        <v>8.6870967985967109</v>
      </c>
      <c r="H259" s="102">
        <v>7.8852935912377626</v>
      </c>
      <c r="I259" s="102">
        <v>8.0320350712703767</v>
      </c>
      <c r="J259" s="102">
        <v>7.1285326584857804</v>
      </c>
      <c r="K259" s="102">
        <v>7.2127751749899689</v>
      </c>
      <c r="L259" s="102">
        <v>8.1188837175497337</v>
      </c>
      <c r="M259" s="102">
        <v>8.4552763113974478</v>
      </c>
      <c r="N259" s="102">
        <v>9.0120865927276927</v>
      </c>
      <c r="O259" s="102">
        <v>7.8368577917850146</v>
      </c>
      <c r="P259" s="102">
        <v>7.0742374412090099</v>
      </c>
      <c r="Q259" s="102">
        <v>6.8927106599273342</v>
      </c>
      <c r="R259" s="102">
        <v>8.3997001916557963</v>
      </c>
      <c r="S259" s="102">
        <v>8.0668631483409197</v>
      </c>
      <c r="T259" s="102">
        <v>6.84106509331182</v>
      </c>
      <c r="U259" s="102">
        <v>6.9330751139475408</v>
      </c>
      <c r="V259" s="102">
        <v>6.1769717826558148</v>
      </c>
      <c r="W259" s="102">
        <v>8.7907891838697623</v>
      </c>
      <c r="X259" s="102">
        <v>6.0331268047086439</v>
      </c>
      <c r="Y259" s="102">
        <v>4.3599267777562334</v>
      </c>
      <c r="DA259" s="131" t="s">
        <v>3022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9.6200726212862477</v>
      </c>
      <c r="F260" s="105">
        <v>13.009550984785879</v>
      </c>
      <c r="G260" s="105">
        <v>11.651546031880688</v>
      </c>
      <c r="H260" s="105">
        <v>10.703586631996442</v>
      </c>
      <c r="I260" s="105">
        <v>9.7587112384011085</v>
      </c>
      <c r="J260" s="105">
        <v>10.05584276721553</v>
      </c>
      <c r="K260" s="105">
        <v>9.2555422096575732</v>
      </c>
      <c r="L260" s="105">
        <v>10.137617313852489</v>
      </c>
      <c r="M260" s="105">
        <v>9.9792950043872626</v>
      </c>
      <c r="N260" s="105">
        <v>10.616115765855016</v>
      </c>
      <c r="O260" s="105">
        <v>8.6490463724860831</v>
      </c>
      <c r="P260" s="105">
        <v>8.9834723670431949</v>
      </c>
      <c r="Q260" s="105">
        <v>8.7923365297656453</v>
      </c>
      <c r="R260" s="105">
        <v>10.456078563665271</v>
      </c>
      <c r="S260" s="105">
        <v>9.3501134071807837</v>
      </c>
      <c r="T260" s="105">
        <v>7.8641100800383708</v>
      </c>
      <c r="U260" s="105">
        <v>8.4358905064954346</v>
      </c>
      <c r="V260" s="105">
        <v>8.2211098691378517</v>
      </c>
      <c r="W260" s="105">
        <v>10.112957580952461</v>
      </c>
      <c r="X260" s="105">
        <v>9.0967469330802526</v>
      </c>
      <c r="Y260" s="105">
        <v>8.7135068298896758</v>
      </c>
      <c r="DA260" s="132" t="s">
        <v>3023</v>
      </c>
    </row>
    <row r="261" spans="1:105" ht="12" customHeight="1" x14ac:dyDescent="0.25">
      <c r="A261" s="106" t="s">
        <v>122</v>
      </c>
      <c r="B261" s="102">
        <v>10.576406382866084</v>
      </c>
      <c r="C261" s="102">
        <v>10.198180571536026</v>
      </c>
      <c r="D261" s="102">
        <v>10.173233756060235</v>
      </c>
      <c r="E261" s="102">
        <v>10.772944637004557</v>
      </c>
      <c r="F261" s="102">
        <v>10.942369545954261</v>
      </c>
      <c r="G261" s="102">
        <v>15.733109913419829</v>
      </c>
      <c r="H261" s="102">
        <v>16.094015848155738</v>
      </c>
      <c r="I261" s="102">
        <v>16.963065324993241</v>
      </c>
      <c r="J261" s="102">
        <v>16.368539332576109</v>
      </c>
      <c r="K261" s="102">
        <v>16.966770340373149</v>
      </c>
      <c r="L261" s="102">
        <v>17.864819144121103</v>
      </c>
      <c r="M261" s="102">
        <v>19.020559581257825</v>
      </c>
      <c r="N261" s="102">
        <v>18.331189770697907</v>
      </c>
      <c r="O261" s="102">
        <v>18.039158751948566</v>
      </c>
      <c r="P261" s="102">
        <v>16.669194091525828</v>
      </c>
      <c r="Q261" s="102">
        <v>17.185382402093559</v>
      </c>
      <c r="R261" s="102">
        <v>17.339262133781244</v>
      </c>
      <c r="S261" s="102">
        <v>18.44839080178977</v>
      </c>
      <c r="T261" s="102">
        <v>19.316071976567297</v>
      </c>
      <c r="U261" s="102">
        <v>18.614178615267516</v>
      </c>
      <c r="V261" s="102">
        <v>17.913306190235907</v>
      </c>
      <c r="W261" s="102">
        <v>19.21492222204327</v>
      </c>
      <c r="X261" s="102">
        <v>21.14373882104239</v>
      </c>
      <c r="Y261" s="102">
        <v>18.458457594731634</v>
      </c>
      <c r="DA261" s="131" t="s">
        <v>3024</v>
      </c>
    </row>
    <row r="262" spans="1:105" ht="12" customHeight="1" x14ac:dyDescent="0.25">
      <c r="A262" s="107" t="s">
        <v>121</v>
      </c>
      <c r="B262" s="105">
        <v>10.550968828383246</v>
      </c>
      <c r="C262" s="105">
        <v>10.182096237942975</v>
      </c>
      <c r="D262" s="105">
        <v>10.155347435164126</v>
      </c>
      <c r="E262" s="105">
        <v>12.415257518037308</v>
      </c>
      <c r="F262" s="105">
        <v>13.480525647283253</v>
      </c>
      <c r="G262" s="105">
        <v>18.832318216638807</v>
      </c>
      <c r="H262" s="105">
        <v>18.477220659489713</v>
      </c>
      <c r="I262" s="105">
        <v>20.024782500800534</v>
      </c>
      <c r="J262" s="105">
        <v>18.890940472423942</v>
      </c>
      <c r="K262" s="105">
        <v>19.213041136804179</v>
      </c>
      <c r="L262" s="105">
        <v>19.584643860343331</v>
      </c>
      <c r="M262" s="105">
        <v>20.995884958665766</v>
      </c>
      <c r="N262" s="105">
        <v>19.924448523686159</v>
      </c>
      <c r="O262" s="105">
        <v>19.296390629026309</v>
      </c>
      <c r="P262" s="105">
        <v>17.390347978866718</v>
      </c>
      <c r="Q262" s="105">
        <v>17.886853245191098</v>
      </c>
      <c r="R262" s="105">
        <v>18.032728596097218</v>
      </c>
      <c r="S262" s="105">
        <v>19.331321745026219</v>
      </c>
      <c r="T262" s="105">
        <v>20.037495930040606</v>
      </c>
      <c r="U262" s="105">
        <v>19.12105466471133</v>
      </c>
      <c r="V262" s="105">
        <v>18.67117543358281</v>
      </c>
      <c r="W262" s="105">
        <v>19.576362510547749</v>
      </c>
      <c r="X262" s="105">
        <v>20.92831159960798</v>
      </c>
      <c r="Y262" s="105">
        <v>18.215533694384835</v>
      </c>
      <c r="DA262" s="132" t="s">
        <v>3025</v>
      </c>
    </row>
    <row r="263" spans="1:105" ht="12" customHeight="1" x14ac:dyDescent="0.25">
      <c r="A263" s="108" t="s">
        <v>53</v>
      </c>
      <c r="B263" s="99">
        <v>2.6586777592835569</v>
      </c>
      <c r="C263" s="99">
        <v>2.4306916581104274</v>
      </c>
      <c r="D263" s="99">
        <v>2.2139504318525294</v>
      </c>
      <c r="E263" s="99">
        <v>3.6904793042036075</v>
      </c>
      <c r="F263" s="99">
        <v>4.4123628675391489</v>
      </c>
      <c r="G263" s="99">
        <v>8.0037424442827607</v>
      </c>
      <c r="H263" s="99">
        <v>7.7109594126226506</v>
      </c>
      <c r="I263" s="99">
        <v>9.3956043536262577</v>
      </c>
      <c r="J263" s="99">
        <v>8.0423887284227629</v>
      </c>
      <c r="K263" s="99">
        <v>8.4239595480711085</v>
      </c>
      <c r="L263" s="99">
        <v>8.5692480822657746</v>
      </c>
      <c r="M263" s="99">
        <v>9.6567419552107516</v>
      </c>
      <c r="N263" s="99">
        <v>9.1745077695952677</v>
      </c>
      <c r="O263" s="99">
        <v>9.2981107284187541</v>
      </c>
      <c r="P263" s="99">
        <v>7.4361930018773679</v>
      </c>
      <c r="Q263" s="99">
        <v>7.6969894461465707</v>
      </c>
      <c r="R263" s="99">
        <v>7.8730906200568498</v>
      </c>
      <c r="S263" s="99">
        <v>8.9791637202777466</v>
      </c>
      <c r="T263" s="99">
        <v>8.623064354009049</v>
      </c>
      <c r="U263" s="99">
        <v>8.2787483234782506</v>
      </c>
      <c r="V263" s="99">
        <v>7.4615168604354505</v>
      </c>
      <c r="W263" s="99">
        <v>8.7583983387238824</v>
      </c>
      <c r="X263" s="99">
        <v>8.7227552430343227</v>
      </c>
      <c r="Y263" s="99">
        <v>6.7261698956053975</v>
      </c>
      <c r="DA263" s="63" t="s">
        <v>3026</v>
      </c>
    </row>
    <row r="264" spans="1:105" ht="12" customHeight="1" x14ac:dyDescent="0.25">
      <c r="A264" s="108" t="s">
        <v>52</v>
      </c>
      <c r="B264" s="99">
        <v>7.8922910690996897</v>
      </c>
      <c r="C264" s="99">
        <v>7.7514045798325437</v>
      </c>
      <c r="D264" s="99">
        <v>7.9413970033115948</v>
      </c>
      <c r="E264" s="99">
        <v>8.7247782138336998</v>
      </c>
      <c r="F264" s="99">
        <v>9.0681627797441031</v>
      </c>
      <c r="G264" s="99">
        <v>10.828575772356043</v>
      </c>
      <c r="H264" s="99">
        <v>10.76626124686706</v>
      </c>
      <c r="I264" s="99">
        <v>10.629178147174276</v>
      </c>
      <c r="J264" s="99">
        <v>10.848551744001178</v>
      </c>
      <c r="K264" s="99">
        <v>10.789081588733062</v>
      </c>
      <c r="L264" s="99">
        <v>11.01539577807756</v>
      </c>
      <c r="M264" s="99">
        <v>11.339143003455014</v>
      </c>
      <c r="N264" s="99">
        <v>10.749940754090888</v>
      </c>
      <c r="O264" s="99">
        <v>9.9982799006075531</v>
      </c>
      <c r="P264" s="99">
        <v>9.9541549769893489</v>
      </c>
      <c r="Q264" s="99">
        <v>10.189863799044531</v>
      </c>
      <c r="R264" s="99">
        <v>10.159637976040365</v>
      </c>
      <c r="S264" s="99">
        <v>10.352158024748475</v>
      </c>
      <c r="T264" s="99">
        <v>11.414431576031561</v>
      </c>
      <c r="U264" s="99">
        <v>10.842306341233082</v>
      </c>
      <c r="V264" s="99">
        <v>11.209658573147356</v>
      </c>
      <c r="W264" s="99">
        <v>10.817964171823863</v>
      </c>
      <c r="X264" s="99">
        <v>12.205556356573661</v>
      </c>
      <c r="Y264" s="99">
        <v>11.489363798779435</v>
      </c>
      <c r="DA264" s="63" t="s">
        <v>3027</v>
      </c>
    </row>
    <row r="265" spans="1:105" ht="12" customHeight="1" x14ac:dyDescent="0.25">
      <c r="A265" s="121" t="s">
        <v>54</v>
      </c>
      <c r="B265" s="123">
        <v>6.4199891718997062</v>
      </c>
      <c r="C265" s="123">
        <v>6.4267628761718747</v>
      </c>
      <c r="D265" s="123">
        <v>6.3815426320673003</v>
      </c>
      <c r="E265" s="123">
        <v>6.3228344691059766</v>
      </c>
      <c r="F265" s="123">
        <v>5.6871485201044223</v>
      </c>
      <c r="G265" s="123">
        <v>6.8202133109471772</v>
      </c>
      <c r="H265" s="123">
        <v>5.8781258841856259</v>
      </c>
      <c r="I265" s="123">
        <v>6.338540324063457</v>
      </c>
      <c r="J265" s="123">
        <v>5.132249907436262</v>
      </c>
      <c r="K265" s="123">
        <v>5.6482261386249322</v>
      </c>
      <c r="L265" s="123">
        <v>5.4513008306932171</v>
      </c>
      <c r="M265" s="123">
        <v>5.2890211183460645</v>
      </c>
      <c r="N265" s="123">
        <v>5.3229392287561295</v>
      </c>
      <c r="O265" s="123">
        <v>5.4941423780179148</v>
      </c>
      <c r="P265" s="123">
        <v>5.5385399348820687</v>
      </c>
      <c r="Q265" s="123">
        <v>5.567493939998946</v>
      </c>
      <c r="R265" s="123">
        <v>5.5369894141602272</v>
      </c>
      <c r="S265" s="123">
        <v>5.8631225794725372</v>
      </c>
      <c r="T265" s="123">
        <v>5.7685612002693647</v>
      </c>
      <c r="U265" s="123">
        <v>5.8669233079234724</v>
      </c>
      <c r="V265" s="123">
        <v>5.716162941465285</v>
      </c>
      <c r="W265" s="123">
        <v>5.8808697565056933</v>
      </c>
      <c r="X265" s="123">
        <v>6.0345690058134869</v>
      </c>
      <c r="Y265" s="123">
        <v>5.2544467247382274</v>
      </c>
      <c r="DA265" s="130" t="s">
        <v>3028</v>
      </c>
    </row>
    <row r="266" spans="1:105" ht="12" customHeight="1" x14ac:dyDescent="0.25">
      <c r="A266" s="97" t="s">
        <v>50</v>
      </c>
      <c r="B266" s="99">
        <v>6.5145677213729494</v>
      </c>
      <c r="C266" s="99">
        <v>6.1759101715967164</v>
      </c>
      <c r="D266" s="99">
        <v>6.1786052010427692</v>
      </c>
      <c r="E266" s="99">
        <v>6.0150181338758992</v>
      </c>
      <c r="F266" s="99">
        <v>5.5417088269630597</v>
      </c>
      <c r="G266" s="99">
        <v>6.8971251578981185</v>
      </c>
      <c r="H266" s="99">
        <v>4.9436347291993679</v>
      </c>
      <c r="I266" s="99">
        <v>6.085220758011145</v>
      </c>
      <c r="J266" s="99">
        <v>4.157585260835039</v>
      </c>
      <c r="K266" s="99">
        <v>4.89002929672683</v>
      </c>
      <c r="L266" s="99">
        <v>4.1708427842618363</v>
      </c>
      <c r="M266" s="99">
        <v>4.1188158741414203</v>
      </c>
      <c r="N266" s="99">
        <v>3.9401935380297077</v>
      </c>
      <c r="O266" s="99">
        <v>4.1829712540959303</v>
      </c>
      <c r="P266" s="99">
        <v>4.523635928618158</v>
      </c>
      <c r="Q266" s="99">
        <v>4.8952050644452045</v>
      </c>
      <c r="R266" s="99">
        <v>5.0905810195467751</v>
      </c>
      <c r="S266" s="99">
        <v>5.3260775036729573</v>
      </c>
      <c r="T266" s="99">
        <v>5.5480849185774774</v>
      </c>
      <c r="U266" s="99">
        <v>5.878714822516045</v>
      </c>
      <c r="V266" s="99">
        <v>5.5336454129794213</v>
      </c>
      <c r="W266" s="99">
        <v>5.39280835592408</v>
      </c>
      <c r="X266" s="99">
        <v>4.7939846989382424</v>
      </c>
      <c r="Y266" s="99">
        <v>3.9534073154087226</v>
      </c>
      <c r="DA266" s="63" t="s">
        <v>3029</v>
      </c>
    </row>
    <row r="267" spans="1:105" ht="12" customHeight="1" x14ac:dyDescent="0.25">
      <c r="A267" s="109" t="s">
        <v>120</v>
      </c>
      <c r="B267" s="110">
        <v>6.3358528066157849</v>
      </c>
      <c r="C267" s="110">
        <v>6.6570748006420573</v>
      </c>
      <c r="D267" s="110">
        <v>6.5815941084939498</v>
      </c>
      <c r="E267" s="110">
        <v>6.625826304580265</v>
      </c>
      <c r="F267" s="110">
        <v>5.8319775397954272</v>
      </c>
      <c r="G267" s="110">
        <v>6.7042119871963424</v>
      </c>
      <c r="H267" s="110">
        <v>7.2488647378440501</v>
      </c>
      <c r="I267" s="110">
        <v>6.7233718407284639</v>
      </c>
      <c r="J267" s="110">
        <v>6.5800485547934366</v>
      </c>
      <c r="K267" s="110">
        <v>6.6935987439328102</v>
      </c>
      <c r="L267" s="110">
        <v>6.9591881651768874</v>
      </c>
      <c r="M267" s="110">
        <v>6.4303456971237392</v>
      </c>
      <c r="N267" s="110">
        <v>6.4578273506234458</v>
      </c>
      <c r="O267" s="110">
        <v>6.4295379141836246</v>
      </c>
      <c r="P267" s="110">
        <v>6.11875507440352</v>
      </c>
      <c r="Q267" s="110">
        <v>5.8995011260267383</v>
      </c>
      <c r="R267" s="110">
        <v>5.7351682846127918</v>
      </c>
      <c r="S267" s="110">
        <v>6.1000278872593778</v>
      </c>
      <c r="T267" s="110">
        <v>5.8637398193139294</v>
      </c>
      <c r="U267" s="110">
        <v>5.8619752994703482</v>
      </c>
      <c r="V267" s="110">
        <v>5.7899386892675233</v>
      </c>
      <c r="W267" s="110">
        <v>6.0868463272095426</v>
      </c>
      <c r="X267" s="110">
        <v>6.6001763851917401</v>
      </c>
      <c r="Y267" s="110">
        <v>5.8896872357289478</v>
      </c>
      <c r="DA267" s="60" t="s">
        <v>3030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1.1417269325917607</v>
      </c>
      <c r="C269" s="118">
        <f t="shared" si="122"/>
        <v>1.1022359580666077</v>
      </c>
      <c r="D269" s="118">
        <f t="shared" si="122"/>
        <v>1.148007090727404</v>
      </c>
      <c r="E269" s="118">
        <f t="shared" si="122"/>
        <v>1.1219708205106251</v>
      </c>
      <c r="F269" s="118">
        <f t="shared" si="122"/>
        <v>1.0400224141438621</v>
      </c>
      <c r="G269" s="118">
        <f t="shared" si="122"/>
        <v>1.6261131579639594</v>
      </c>
      <c r="H269" s="118">
        <f t="shared" si="122"/>
        <v>1.145582860766917</v>
      </c>
      <c r="I269" s="118">
        <f t="shared" si="122"/>
        <v>1.4360955440861414</v>
      </c>
      <c r="J269" s="118">
        <f t="shared" si="122"/>
        <v>0.96737777572022166</v>
      </c>
      <c r="K269" s="118">
        <f t="shared" si="122"/>
        <v>1.1077279478476501</v>
      </c>
      <c r="L269" s="118">
        <f t="shared" si="122"/>
        <v>0.88084415771020541</v>
      </c>
      <c r="M269" s="118">
        <f t="shared" si="122"/>
        <v>0.79401715769990533</v>
      </c>
      <c r="N269" s="118">
        <f t="shared" si="122"/>
        <v>0.69189097379401787</v>
      </c>
      <c r="O269" s="118">
        <f t="shared" si="122"/>
        <v>0.67720486324496998</v>
      </c>
      <c r="P269" s="118">
        <f t="shared" si="122"/>
        <v>0.63780675662220465</v>
      </c>
      <c r="Q269" s="118">
        <f t="shared" si="122"/>
        <v>0.62621859490522092</v>
      </c>
      <c r="R269" s="118">
        <f t="shared" ref="R269:V269" si="123">R270+R273+R275+R284</f>
        <v>0.60419308111448544</v>
      </c>
      <c r="S269" s="118">
        <f t="shared" si="123"/>
        <v>0.62769072649984636</v>
      </c>
      <c r="T269" s="118">
        <f t="shared" si="123"/>
        <v>0.64110076283206385</v>
      </c>
      <c r="U269" s="118">
        <f t="shared" si="123"/>
        <v>0.66292011346633684</v>
      </c>
      <c r="V269" s="118">
        <f t="shared" si="123"/>
        <v>0.60388288781850152</v>
      </c>
      <c r="W269" s="118">
        <f t="shared" ref="W269:Y269" si="124">W270+W273+W275+W284</f>
        <v>0.60277074547472542</v>
      </c>
      <c r="X269" s="118">
        <f t="shared" si="124"/>
        <v>0.56249130818193482</v>
      </c>
      <c r="Y269" s="118">
        <f t="shared" si="124"/>
        <v>0.48403833563264143</v>
      </c>
      <c r="DA269" s="129" t="s">
        <v>3181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3182</v>
      </c>
    </row>
    <row r="271" spans="1:105" ht="12" customHeight="1" x14ac:dyDescent="0.25">
      <c r="A271" s="97" t="s">
        <v>198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3183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3184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3185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3186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3187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3188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3189</v>
      </c>
    </row>
    <row r="278" spans="1:105" ht="12" customHeight="1" x14ac:dyDescent="0.25">
      <c r="A278" s="100" t="s">
        <v>198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3190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3191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3192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3193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3194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3195</v>
      </c>
    </row>
    <row r="284" spans="1:105" ht="12" customHeight="1" x14ac:dyDescent="0.25">
      <c r="A284" s="121" t="s">
        <v>54</v>
      </c>
      <c r="B284" s="123">
        <v>1.1417269325917607</v>
      </c>
      <c r="C284" s="123">
        <v>1.1022359580666077</v>
      </c>
      <c r="D284" s="123">
        <v>1.148007090727404</v>
      </c>
      <c r="E284" s="123">
        <v>1.1219708205106251</v>
      </c>
      <c r="F284" s="123">
        <v>1.0400224141438621</v>
      </c>
      <c r="G284" s="123">
        <v>1.6261131579639594</v>
      </c>
      <c r="H284" s="123">
        <v>1.145582860766917</v>
      </c>
      <c r="I284" s="123">
        <v>1.4360955440861414</v>
      </c>
      <c r="J284" s="123">
        <v>0.96737777572022166</v>
      </c>
      <c r="K284" s="123">
        <v>1.1077279478476501</v>
      </c>
      <c r="L284" s="123">
        <v>0.88084415771020541</v>
      </c>
      <c r="M284" s="123">
        <v>0.79401715769990533</v>
      </c>
      <c r="N284" s="123">
        <v>0.69189097379401787</v>
      </c>
      <c r="O284" s="123">
        <v>0.67720486324496998</v>
      </c>
      <c r="P284" s="123">
        <v>0.63780675662220465</v>
      </c>
      <c r="Q284" s="123">
        <v>0.62621859490522092</v>
      </c>
      <c r="R284" s="123">
        <v>0.60419308111448544</v>
      </c>
      <c r="S284" s="123">
        <v>0.62769072649984636</v>
      </c>
      <c r="T284" s="123">
        <v>0.64110076283206385</v>
      </c>
      <c r="U284" s="123">
        <v>0.66292011346633684</v>
      </c>
      <c r="V284" s="123">
        <v>0.60388288781850152</v>
      </c>
      <c r="W284" s="123">
        <v>0.60277074547472542</v>
      </c>
      <c r="X284" s="123">
        <v>0.56249130818193482</v>
      </c>
      <c r="Y284" s="123">
        <v>0.48403833563264143</v>
      </c>
      <c r="DA284" s="130" t="s">
        <v>3196</v>
      </c>
    </row>
    <row r="285" spans="1:105" ht="12" customHeight="1" x14ac:dyDescent="0.25">
      <c r="A285" s="97" t="s">
        <v>50</v>
      </c>
      <c r="B285" s="99">
        <v>2.4251538647474189</v>
      </c>
      <c r="C285" s="99">
        <v>2.3027767976131179</v>
      </c>
      <c r="D285" s="99">
        <v>2.3125754006023236</v>
      </c>
      <c r="E285" s="99">
        <v>2.261806637089812</v>
      </c>
      <c r="F285" s="99">
        <v>2.0844300963606979</v>
      </c>
      <c r="G285" s="99">
        <v>2.7042678055684108</v>
      </c>
      <c r="H285" s="99">
        <v>1.9265755697963105</v>
      </c>
      <c r="I285" s="99">
        <v>2.3814211847462738</v>
      </c>
      <c r="J285" s="99">
        <v>1.6186209023962619</v>
      </c>
      <c r="K285" s="99">
        <v>1.9111504093469105</v>
      </c>
      <c r="L285" s="99">
        <v>1.628833721385607</v>
      </c>
      <c r="M285" s="99">
        <v>1.608126534827315</v>
      </c>
      <c r="N285" s="99">
        <v>1.5348897188086725</v>
      </c>
      <c r="O285" s="99">
        <v>1.6264626128661319</v>
      </c>
      <c r="P285" s="99">
        <v>1.7534491941014354</v>
      </c>
      <c r="Q285" s="99">
        <v>1.8942628202625331</v>
      </c>
      <c r="R285" s="99">
        <v>1.9651699741653963</v>
      </c>
      <c r="S285" s="99">
        <v>2.0506145813554526</v>
      </c>
      <c r="T285" s="99">
        <v>2.1261770730153473</v>
      </c>
      <c r="U285" s="99">
        <v>2.242713734617173</v>
      </c>
      <c r="V285" s="99">
        <v>2.0978590990117851</v>
      </c>
      <c r="W285" s="99">
        <v>2.0310357819336753</v>
      </c>
      <c r="X285" s="99">
        <v>1.7962409287249272</v>
      </c>
      <c r="Y285" s="99">
        <v>1.4753997796661247</v>
      </c>
      <c r="DA285" s="63" t="s">
        <v>3197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3198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0.65491956906694615</v>
      </c>
      <c r="D290" s="117">
        <f t="shared" si="129"/>
        <v>1.624616544548668</v>
      </c>
      <c r="E290" s="117">
        <f t="shared" si="129"/>
        <v>1.5474823087543383</v>
      </c>
      <c r="F290" s="117">
        <f t="shared" si="129"/>
        <v>1.3575040517436066</v>
      </c>
      <c r="G290" s="117">
        <f t="shared" si="129"/>
        <v>1.1355806013953447</v>
      </c>
      <c r="H290" s="117">
        <f t="shared" si="129"/>
        <v>0.96619629356280845</v>
      </c>
      <c r="I290" s="117">
        <f t="shared" si="129"/>
        <v>0.93329183090360002</v>
      </c>
      <c r="J290" s="117">
        <f t="shared" si="129"/>
        <v>1.2715442869919853</v>
      </c>
      <c r="K290" s="117">
        <f t="shared" si="129"/>
        <v>1.7902959384378352</v>
      </c>
      <c r="L290" s="117">
        <f t="shared" si="129"/>
        <v>2.3609002648425599</v>
      </c>
      <c r="M290" s="117">
        <f t="shared" si="129"/>
        <v>1.5050980511367746</v>
      </c>
      <c r="N290" s="117">
        <f t="shared" si="129"/>
        <v>1.4854046630751736</v>
      </c>
      <c r="O290" s="117">
        <f t="shared" si="129"/>
        <v>1.0182495482803935</v>
      </c>
      <c r="P290" s="117">
        <f t="shared" si="129"/>
        <v>2.600873126996655</v>
      </c>
      <c r="Q290" s="117">
        <f t="shared" si="129"/>
        <v>2.2643331908081401</v>
      </c>
      <c r="R290" s="117">
        <f t="shared" ref="R290:V290" si="130">R291+R294+R296+R305</f>
        <v>1.194367028635541</v>
      </c>
      <c r="S290" s="117">
        <f t="shared" si="130"/>
        <v>0.66063679465231695</v>
      </c>
      <c r="T290" s="117">
        <f t="shared" si="130"/>
        <v>0.79662879659983221</v>
      </c>
      <c r="U290" s="117">
        <f t="shared" si="130"/>
        <v>0.89011458971811241</v>
      </c>
      <c r="V290" s="117">
        <f t="shared" si="130"/>
        <v>1.1921212584378269</v>
      </c>
      <c r="W290" s="117">
        <f t="shared" ref="W290:Y290" si="131">W291+W294+W296+W305</f>
        <v>1.558272983117029</v>
      </c>
      <c r="X290" s="117">
        <f t="shared" si="131"/>
        <v>1.7048315661574236</v>
      </c>
      <c r="Y290" s="117">
        <f t="shared" si="131"/>
        <v>1.3082764029879288</v>
      </c>
      <c r="DA290" s="129" t="s">
        <v>3349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0.53146252540080352</v>
      </c>
      <c r="D291" s="122">
        <f t="shared" si="132"/>
        <v>1.3832101741159488</v>
      </c>
      <c r="E291" s="122">
        <f t="shared" si="132"/>
        <v>1.2382736077704086</v>
      </c>
      <c r="F291" s="122">
        <f t="shared" si="132"/>
        <v>1.1054939167723365</v>
      </c>
      <c r="G291" s="122">
        <f t="shared" si="132"/>
        <v>0.92425745619525712</v>
      </c>
      <c r="H291" s="122">
        <f t="shared" si="132"/>
        <v>0.77460004904921664</v>
      </c>
      <c r="I291" s="122">
        <f t="shared" si="132"/>
        <v>0.70614405551524928</v>
      </c>
      <c r="J291" s="122">
        <f t="shared" si="132"/>
        <v>0.99664515715840185</v>
      </c>
      <c r="K291" s="122">
        <f t="shared" si="132"/>
        <v>1.4133859161154545</v>
      </c>
      <c r="L291" s="122">
        <f t="shared" si="132"/>
        <v>1.9044713232497841</v>
      </c>
      <c r="M291" s="122">
        <f t="shared" si="132"/>
        <v>1.166943837731645</v>
      </c>
      <c r="N291" s="122">
        <f t="shared" si="132"/>
        <v>1.176001425326626</v>
      </c>
      <c r="O291" s="122">
        <f t="shared" si="132"/>
        <v>0.81500182185025183</v>
      </c>
      <c r="P291" s="122">
        <f t="shared" si="132"/>
        <v>2.0335325768650843</v>
      </c>
      <c r="Q291" s="122">
        <f t="shared" si="132"/>
        <v>1.7564157961089815</v>
      </c>
      <c r="R291" s="122">
        <f t="shared" ref="R291:V291" si="133">SUM(R292:R293)</f>
        <v>0.91167362045990219</v>
      </c>
      <c r="S291" s="122">
        <f t="shared" si="133"/>
        <v>0.49508756096498702</v>
      </c>
      <c r="T291" s="122">
        <f t="shared" si="133"/>
        <v>0.57475773479812431</v>
      </c>
      <c r="U291" s="122">
        <f t="shared" si="133"/>
        <v>0.65034475206766673</v>
      </c>
      <c r="V291" s="122">
        <f t="shared" si="133"/>
        <v>0.85943873011917671</v>
      </c>
      <c r="W291" s="122">
        <f t="shared" ref="W291:Y291" si="134">SUM(W292:W293)</f>
        <v>1.0565658565736273</v>
      </c>
      <c r="X291" s="122">
        <f t="shared" si="134"/>
        <v>1.0748997268264715</v>
      </c>
      <c r="Y291" s="122">
        <f t="shared" si="134"/>
        <v>0.81710944101493932</v>
      </c>
      <c r="DA291" s="130" t="s">
        <v>3350</v>
      </c>
    </row>
    <row r="292" spans="1:105" ht="12" customHeight="1" x14ac:dyDescent="0.25">
      <c r="A292" s="97" t="s">
        <v>198</v>
      </c>
      <c r="B292" s="98"/>
      <c r="C292" s="98">
        <v>0.53052724571509224</v>
      </c>
      <c r="D292" s="98">
        <v>1.3808474487000042</v>
      </c>
      <c r="E292" s="98">
        <v>1.2347924479582542</v>
      </c>
      <c r="F292" s="98">
        <v>1.1019337790528969</v>
      </c>
      <c r="G292" s="98">
        <v>0.92141510668070237</v>
      </c>
      <c r="H292" s="98">
        <v>0.77270548147174067</v>
      </c>
      <c r="I292" s="98">
        <v>0.70477780747030871</v>
      </c>
      <c r="J292" s="98">
        <v>0.99455925514604848</v>
      </c>
      <c r="K292" s="98">
        <v>1.4103220017498992</v>
      </c>
      <c r="L292" s="98">
        <v>1.8997546625376094</v>
      </c>
      <c r="M292" s="98">
        <v>1.1630683011917182</v>
      </c>
      <c r="N292" s="98">
        <v>1.1720609987501911</v>
      </c>
      <c r="O292" s="98">
        <v>0.81238697043874253</v>
      </c>
      <c r="P292" s="98">
        <v>2.026940079833766</v>
      </c>
      <c r="Q292" s="98">
        <v>1.7506061328926346</v>
      </c>
      <c r="R292" s="98">
        <v>0.90868693434262326</v>
      </c>
      <c r="S292" s="98">
        <v>0.49365860987482046</v>
      </c>
      <c r="T292" s="98">
        <v>0.57296174904426722</v>
      </c>
      <c r="U292" s="98">
        <v>0.64829196004560119</v>
      </c>
      <c r="V292" s="98">
        <v>0.85667726917244202</v>
      </c>
      <c r="W292" s="98">
        <v>1.0531934481716676</v>
      </c>
      <c r="X292" s="98">
        <v>1.0716166197583028</v>
      </c>
      <c r="Y292" s="98">
        <v>0.81470379189278042</v>
      </c>
      <c r="DA292" s="63" t="s">
        <v>3351</v>
      </c>
    </row>
    <row r="293" spans="1:105" ht="12" customHeight="1" x14ac:dyDescent="0.25">
      <c r="A293" s="97" t="s">
        <v>53</v>
      </c>
      <c r="B293" s="98"/>
      <c r="C293" s="98">
        <v>9.3527968571126946E-4</v>
      </c>
      <c r="D293" s="98">
        <v>2.3627254159447027E-3</v>
      </c>
      <c r="E293" s="98">
        <v>3.4811598121543899E-3</v>
      </c>
      <c r="F293" s="98">
        <v>3.5601377194395293E-3</v>
      </c>
      <c r="G293" s="98">
        <v>2.8423495145547067E-3</v>
      </c>
      <c r="H293" s="98">
        <v>1.8945675774760036E-3</v>
      </c>
      <c r="I293" s="98">
        <v>1.3662480449406133E-3</v>
      </c>
      <c r="J293" s="98">
        <v>2.0859020123533542E-3</v>
      </c>
      <c r="K293" s="98">
        <v>3.0639143655553148E-3</v>
      </c>
      <c r="L293" s="98">
        <v>4.7166607121746119E-3</v>
      </c>
      <c r="M293" s="98">
        <v>3.8755365399268274E-3</v>
      </c>
      <c r="N293" s="98">
        <v>3.9404265764348932E-3</v>
      </c>
      <c r="O293" s="98">
        <v>2.6148514115092465E-3</v>
      </c>
      <c r="P293" s="98">
        <v>6.5924970313184766E-3</v>
      </c>
      <c r="Q293" s="98">
        <v>5.8096632163468151E-3</v>
      </c>
      <c r="R293" s="98">
        <v>2.986686117278944E-3</v>
      </c>
      <c r="S293" s="98">
        <v>1.4289510901665406E-3</v>
      </c>
      <c r="T293" s="98">
        <v>1.7959857538571242E-3</v>
      </c>
      <c r="U293" s="98">
        <v>2.0527920220655086E-3</v>
      </c>
      <c r="V293" s="98">
        <v>2.7614609467346528E-3</v>
      </c>
      <c r="W293" s="98">
        <v>3.3724084019596343E-3</v>
      </c>
      <c r="X293" s="98">
        <v>3.283107068168666E-3</v>
      </c>
      <c r="Y293" s="98">
        <v>2.4056491221588574E-3</v>
      </c>
      <c r="DA293" s="63" t="s">
        <v>3352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2.9975619964902351E-3</v>
      </c>
      <c r="D294" s="122">
        <f t="shared" si="135"/>
        <v>4.671488417109528E-3</v>
      </c>
      <c r="E294" s="122">
        <f t="shared" si="135"/>
        <v>4.3493853689083421E-3</v>
      </c>
      <c r="F294" s="122">
        <f t="shared" si="135"/>
        <v>2.538226830941224E-3</v>
      </c>
      <c r="G294" s="122">
        <f t="shared" si="135"/>
        <v>1.8985957048062289E-3</v>
      </c>
      <c r="H294" s="122">
        <f t="shared" si="135"/>
        <v>3.8240265368096188E-3</v>
      </c>
      <c r="I294" s="122">
        <f t="shared" si="135"/>
        <v>6.5300889983771065E-3</v>
      </c>
      <c r="J294" s="122">
        <f t="shared" si="135"/>
        <v>3.9951311029586762E-3</v>
      </c>
      <c r="K294" s="122">
        <f t="shared" si="135"/>
        <v>4.2734737294605803E-3</v>
      </c>
      <c r="L294" s="122">
        <f t="shared" si="135"/>
        <v>8.4665979123380222E-3</v>
      </c>
      <c r="M294" s="122">
        <f t="shared" si="135"/>
        <v>3.2645899013450165E-3</v>
      </c>
      <c r="N294" s="122">
        <f t="shared" si="135"/>
        <v>2.6313914667609661E-3</v>
      </c>
      <c r="O294" s="122">
        <f t="shared" si="135"/>
        <v>1.2637141686633838E-3</v>
      </c>
      <c r="P294" s="122">
        <f t="shared" si="135"/>
        <v>1.8261592671039465E-3</v>
      </c>
      <c r="Q294" s="122">
        <f t="shared" si="135"/>
        <v>2.1910667402059961E-3</v>
      </c>
      <c r="R294" s="122">
        <f t="shared" si="135"/>
        <v>8.7020467106040784E-4</v>
      </c>
      <c r="S294" s="122">
        <f t="shared" si="135"/>
        <v>1.226728362195881E-3</v>
      </c>
      <c r="T294" s="122">
        <f t="shared" si="135"/>
        <v>1.2060960644243136E-3</v>
      </c>
      <c r="U294" s="122">
        <f t="shared" si="135"/>
        <v>1.2539167498607005E-3</v>
      </c>
      <c r="V294" s="122">
        <f t="shared" si="135"/>
        <v>1.7351725176450782E-3</v>
      </c>
      <c r="W294" s="122">
        <f t="shared" si="135"/>
        <v>9.0897292172039984E-4</v>
      </c>
      <c r="X294" s="122">
        <f t="shared" si="135"/>
        <v>2.6779086601931156E-3</v>
      </c>
      <c r="Y294" s="122">
        <f t="shared" si="135"/>
        <v>4.2784362801089985E-3</v>
      </c>
      <c r="DA294" s="130" t="s">
        <v>3353</v>
      </c>
    </row>
    <row r="295" spans="1:105" ht="12" customHeight="1" x14ac:dyDescent="0.25">
      <c r="A295" s="97" t="s">
        <v>53</v>
      </c>
      <c r="B295" s="98"/>
      <c r="C295" s="98">
        <v>2.9975619964902351E-3</v>
      </c>
      <c r="D295" s="98">
        <v>4.671488417109528E-3</v>
      </c>
      <c r="E295" s="98">
        <v>4.3493853689083421E-3</v>
      </c>
      <c r="F295" s="98">
        <v>2.538226830941224E-3</v>
      </c>
      <c r="G295" s="98">
        <v>1.8985957048062289E-3</v>
      </c>
      <c r="H295" s="98">
        <v>3.8240265368096188E-3</v>
      </c>
      <c r="I295" s="98">
        <v>6.5300889983771065E-3</v>
      </c>
      <c r="J295" s="98">
        <v>3.9951311029586762E-3</v>
      </c>
      <c r="K295" s="98">
        <v>4.2734737294605803E-3</v>
      </c>
      <c r="L295" s="98">
        <v>8.4665979123380222E-3</v>
      </c>
      <c r="M295" s="98">
        <v>3.2645899013450165E-3</v>
      </c>
      <c r="N295" s="98">
        <v>2.6313914667609661E-3</v>
      </c>
      <c r="O295" s="98">
        <v>1.2637141686633838E-3</v>
      </c>
      <c r="P295" s="98">
        <v>1.8261592671039465E-3</v>
      </c>
      <c r="Q295" s="98">
        <v>2.1910667402059961E-3</v>
      </c>
      <c r="R295" s="98">
        <v>8.7020467106040784E-4</v>
      </c>
      <c r="S295" s="98">
        <v>1.226728362195881E-3</v>
      </c>
      <c r="T295" s="98">
        <v>1.2060960644243136E-3</v>
      </c>
      <c r="U295" s="98">
        <v>1.2539167498607005E-3</v>
      </c>
      <c r="V295" s="98">
        <v>1.7351725176450782E-3</v>
      </c>
      <c r="W295" s="98">
        <v>9.0897292172039984E-4</v>
      </c>
      <c r="X295" s="98">
        <v>2.6779086601931156E-3</v>
      </c>
      <c r="Y295" s="98">
        <v>4.2784362801089985E-3</v>
      </c>
      <c r="DA295" s="63" t="s">
        <v>3354</v>
      </c>
    </row>
    <row r="296" spans="1:105" ht="12" customHeight="1" x14ac:dyDescent="0.25">
      <c r="A296" s="121" t="s">
        <v>55</v>
      </c>
      <c r="B296" s="122"/>
      <c r="C296" s="122">
        <v>6.2973693046127821E-2</v>
      </c>
      <c r="D296" s="122">
        <v>0.15135283103909081</v>
      </c>
      <c r="E296" s="122">
        <v>0.18878587058689161</v>
      </c>
      <c r="F296" s="122">
        <v>0.15837157087365458</v>
      </c>
      <c r="G296" s="122">
        <v>0.12876905010014189</v>
      </c>
      <c r="H296" s="122">
        <v>0.11760507198514324</v>
      </c>
      <c r="I296" s="122">
        <v>0.13358975425527012</v>
      </c>
      <c r="J296" s="122">
        <v>0.18184596129302855</v>
      </c>
      <c r="K296" s="122">
        <v>0.24583032752916856</v>
      </c>
      <c r="L296" s="122">
        <v>0.31509775935855716</v>
      </c>
      <c r="M296" s="122">
        <v>0.23893948309046276</v>
      </c>
      <c r="N296" s="122">
        <v>0.21128744728233564</v>
      </c>
      <c r="O296" s="122">
        <v>0.1304037291535517</v>
      </c>
      <c r="P296" s="122">
        <v>0.37205285127392818</v>
      </c>
      <c r="Q296" s="122">
        <v>0.34397691386167062</v>
      </c>
      <c r="R296" s="122">
        <v>0.1945248809450735</v>
      </c>
      <c r="S296" s="122">
        <v>0.10988303742509557</v>
      </c>
      <c r="T296" s="122">
        <v>0.15109732073683799</v>
      </c>
      <c r="U296" s="122">
        <v>0.1621482550156858</v>
      </c>
      <c r="V296" s="122">
        <v>0.22800227888180274</v>
      </c>
      <c r="W296" s="122">
        <v>0.35055381749356429</v>
      </c>
      <c r="X296" s="122">
        <v>0.43064970660386265</v>
      </c>
      <c r="Y296" s="122">
        <v>0.33147234598196079</v>
      </c>
      <c r="DA296" s="130" t="s">
        <v>3355</v>
      </c>
    </row>
    <row r="297" spans="1:105" ht="12" customHeight="1" x14ac:dyDescent="0.25">
      <c r="A297" s="97" t="s">
        <v>130</v>
      </c>
      <c r="B297" s="98"/>
      <c r="C297" s="98">
        <v>4.9398025153739575E-2</v>
      </c>
      <c r="D297" s="98">
        <v>0.14494828900393983</v>
      </c>
      <c r="E297" s="98">
        <v>0.11311256104271142</v>
      </c>
      <c r="F297" s="98">
        <v>8.5343806957514493E-2</v>
      </c>
      <c r="G297" s="98">
        <v>8.4929261390061003E-2</v>
      </c>
      <c r="H297" s="98">
        <v>7.1093839476438062E-2</v>
      </c>
      <c r="I297" s="98">
        <v>8.3872482116614161E-2</v>
      </c>
      <c r="J297" s="98">
        <v>9.021662980869577E-2</v>
      </c>
      <c r="K297" s="98">
        <v>0.12346413962970805</v>
      </c>
      <c r="L297" s="98">
        <v>0.13924399407405608</v>
      </c>
      <c r="M297" s="98">
        <v>8.2890433066629979E-2</v>
      </c>
      <c r="N297" s="98">
        <v>0.10101816625167817</v>
      </c>
      <c r="O297" s="98">
        <v>7.6661160493945196E-2</v>
      </c>
      <c r="P297" s="98">
        <v>0.18593757564070662</v>
      </c>
      <c r="Q297" s="98">
        <v>0.1388817915404906</v>
      </c>
      <c r="R297" s="98">
        <v>6.6989144662754366E-2</v>
      </c>
      <c r="S297" s="98">
        <v>4.7448254828767383E-2</v>
      </c>
      <c r="T297" s="98">
        <v>4.9643084105318112E-2</v>
      </c>
      <c r="U297" s="98">
        <v>5.5618026320399132E-2</v>
      </c>
      <c r="V297" s="98">
        <v>7.2840845149999944E-2</v>
      </c>
      <c r="W297" s="98">
        <v>0.13416128915260203</v>
      </c>
      <c r="X297" s="98">
        <v>0.19842871018178787</v>
      </c>
      <c r="Y297" s="98">
        <v>0.17295078707993938</v>
      </c>
      <c r="DA297" s="63" t="s">
        <v>3356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1.3530310725627415E-4</v>
      </c>
      <c r="F298" s="98">
        <v>2.0040864170789137E-4</v>
      </c>
      <c r="G298" s="98">
        <v>0</v>
      </c>
      <c r="H298" s="98">
        <v>1.5477477736314542E-4</v>
      </c>
      <c r="I298" s="98">
        <v>0</v>
      </c>
      <c r="J298" s="98">
        <v>2.7431401694060257E-4</v>
      </c>
      <c r="K298" s="98">
        <v>5.724512524661467E-4</v>
      </c>
      <c r="L298" s="98">
        <v>6.5801858848973103E-4</v>
      </c>
      <c r="M298" s="98">
        <v>5.7645433583673972E-4</v>
      </c>
      <c r="N298" s="98">
        <v>9.5251910786775475E-4</v>
      </c>
      <c r="O298" s="98">
        <v>6.0209533918732924E-4</v>
      </c>
      <c r="P298" s="98">
        <v>3.3812594173798973E-3</v>
      </c>
      <c r="Q298" s="98">
        <v>1.8501384537892662E-3</v>
      </c>
      <c r="R298" s="98">
        <v>1.6814840785792649E-3</v>
      </c>
      <c r="S298" s="98">
        <v>9.6748850929560243E-5</v>
      </c>
      <c r="T298" s="98">
        <v>9.8768441919980243E-4</v>
      </c>
      <c r="U298" s="98">
        <v>8.1089255311306264E-4</v>
      </c>
      <c r="V298" s="98">
        <v>5.8681858269816556E-4</v>
      </c>
      <c r="W298" s="98">
        <v>3.9069663232638172E-3</v>
      </c>
      <c r="X298" s="98">
        <v>7.2959153058385654E-3</v>
      </c>
      <c r="Y298" s="98">
        <v>1.0698664931705874E-2</v>
      </c>
      <c r="DA298" s="63" t="s">
        <v>3357</v>
      </c>
    </row>
    <row r="299" spans="1:105" ht="12" customHeight="1" x14ac:dyDescent="0.25">
      <c r="A299" s="100" t="s">
        <v>198</v>
      </c>
      <c r="B299" s="101"/>
      <c r="C299" s="101">
        <v>0</v>
      </c>
      <c r="D299" s="101">
        <v>0</v>
      </c>
      <c r="E299" s="101">
        <v>6.3714295332905504E-5</v>
      </c>
      <c r="F299" s="101">
        <v>1.0066694828601747E-4</v>
      </c>
      <c r="G299" s="101">
        <v>0</v>
      </c>
      <c r="H299" s="101">
        <v>7.5178337645430635E-5</v>
      </c>
      <c r="I299" s="101">
        <v>0</v>
      </c>
      <c r="J299" s="101">
        <v>1.3231961013625976E-4</v>
      </c>
      <c r="K299" s="101">
        <v>2.8683059746821571E-4</v>
      </c>
      <c r="L299" s="101">
        <v>3.182045125334607E-4</v>
      </c>
      <c r="M299" s="101">
        <v>2.8929761677305157E-4</v>
      </c>
      <c r="N299" s="101">
        <v>4.7775689527778422E-4</v>
      </c>
      <c r="O299" s="101">
        <v>3.0769633394592245E-4</v>
      </c>
      <c r="P299" s="101">
        <v>1.6268651924874794E-3</v>
      </c>
      <c r="Q299" s="101">
        <v>9.0685232532617332E-4</v>
      </c>
      <c r="R299" s="101">
        <v>8.1160920818337064E-4</v>
      </c>
      <c r="S299" s="101">
        <v>4.7095220334788069E-5</v>
      </c>
      <c r="T299" s="101">
        <v>5.6264210240464132E-4</v>
      </c>
      <c r="U299" s="101">
        <v>4.1915619242439164E-4</v>
      </c>
      <c r="V299" s="101">
        <v>2.9468589680137713E-4</v>
      </c>
      <c r="W299" s="101">
        <v>1.8914221808735143E-3</v>
      </c>
      <c r="X299" s="101">
        <v>2.8814419896574434E-3</v>
      </c>
      <c r="Y299" s="101">
        <v>3.4965404909801821E-3</v>
      </c>
      <c r="DA299" s="131" t="s">
        <v>3358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7.1588811923368632E-5</v>
      </c>
      <c r="F300" s="104">
        <v>9.9741693421873909E-5</v>
      </c>
      <c r="G300" s="104">
        <v>0</v>
      </c>
      <c r="H300" s="104">
        <v>7.9596439717714797E-5</v>
      </c>
      <c r="I300" s="104">
        <v>0</v>
      </c>
      <c r="J300" s="104">
        <v>1.4199440680434278E-4</v>
      </c>
      <c r="K300" s="104">
        <v>2.8562065499793099E-4</v>
      </c>
      <c r="L300" s="104">
        <v>3.3981407595627032E-4</v>
      </c>
      <c r="M300" s="104">
        <v>2.8715671906368815E-4</v>
      </c>
      <c r="N300" s="104">
        <v>4.7476221258997052E-4</v>
      </c>
      <c r="O300" s="104">
        <v>2.9439900524140685E-4</v>
      </c>
      <c r="P300" s="104">
        <v>1.7543942248924175E-3</v>
      </c>
      <c r="Q300" s="104">
        <v>9.4328612846309291E-4</v>
      </c>
      <c r="R300" s="104">
        <v>8.6987487039589433E-4</v>
      </c>
      <c r="S300" s="104">
        <v>4.9653630594772174E-5</v>
      </c>
      <c r="T300" s="104">
        <v>4.2504231679516116E-4</v>
      </c>
      <c r="U300" s="104">
        <v>3.9173636068867099E-4</v>
      </c>
      <c r="V300" s="104">
        <v>2.9213268589678838E-4</v>
      </c>
      <c r="W300" s="104">
        <v>2.0155441423903029E-3</v>
      </c>
      <c r="X300" s="104">
        <v>4.4144733161811224E-3</v>
      </c>
      <c r="Y300" s="104">
        <v>7.2021244407256919E-3</v>
      </c>
      <c r="DA300" s="132" t="s">
        <v>3359</v>
      </c>
    </row>
    <row r="301" spans="1:105" ht="12" customHeight="1" x14ac:dyDescent="0.25">
      <c r="A301" s="106" t="s">
        <v>122</v>
      </c>
      <c r="B301" s="101"/>
      <c r="C301" s="101">
        <v>1.3358171518255753E-2</v>
      </c>
      <c r="D301" s="101">
        <v>6.2890781917920727E-3</v>
      </c>
      <c r="E301" s="101">
        <v>3.8886273166395209E-2</v>
      </c>
      <c r="F301" s="101">
        <v>5.6282481545784274E-2</v>
      </c>
      <c r="G301" s="101">
        <v>2.9380286649136927E-2</v>
      </c>
      <c r="H301" s="101">
        <v>3.2282651632179971E-2</v>
      </c>
      <c r="I301" s="101">
        <v>2.3492220068266616E-2</v>
      </c>
      <c r="J301" s="101">
        <v>4.6588975681985008E-2</v>
      </c>
      <c r="K301" s="101">
        <v>3.5788658019075319E-2</v>
      </c>
      <c r="L301" s="101">
        <v>0.10500377479793037</v>
      </c>
      <c r="M301" s="101">
        <v>4.6345754920180608E-2</v>
      </c>
      <c r="N301" s="101">
        <v>5.3234565073614223E-2</v>
      </c>
      <c r="O301" s="101">
        <v>1.4248431125136135E-2</v>
      </c>
      <c r="P301" s="101">
        <v>2.0245342281009125E-2</v>
      </c>
      <c r="Q301" s="101">
        <v>2.3907710064732621E-2</v>
      </c>
      <c r="R301" s="101">
        <v>2.1266134152210299E-2</v>
      </c>
      <c r="S301" s="101">
        <v>2.3465454728590521E-2</v>
      </c>
      <c r="T301" s="101">
        <v>2.6546257787009482E-2</v>
      </c>
      <c r="U301" s="101">
        <v>2.1842292521058394E-2</v>
      </c>
      <c r="V301" s="101">
        <v>5.3834359555045605E-2</v>
      </c>
      <c r="W301" s="101">
        <v>1.9697800019296215E-4</v>
      </c>
      <c r="X301" s="101">
        <v>8.3187300123803293E-2</v>
      </c>
      <c r="Y301" s="101">
        <v>6.0212164060980969E-2</v>
      </c>
      <c r="DA301" s="131" t="s">
        <v>3360</v>
      </c>
    </row>
    <row r="302" spans="1:105" ht="12" customHeight="1" x14ac:dyDescent="0.25">
      <c r="A302" s="107" t="s">
        <v>121</v>
      </c>
      <c r="B302" s="104"/>
      <c r="C302" s="104">
        <v>2.1749637413248293E-4</v>
      </c>
      <c r="D302" s="104">
        <v>1.154638433589264E-4</v>
      </c>
      <c r="E302" s="104">
        <v>3.6651733270528716E-2</v>
      </c>
      <c r="F302" s="104">
        <v>1.6544873728647925E-2</v>
      </c>
      <c r="G302" s="104">
        <v>1.4459502060943978E-2</v>
      </c>
      <c r="H302" s="104">
        <v>1.4073806099162046E-2</v>
      </c>
      <c r="I302" s="104">
        <v>2.6225052070389346E-2</v>
      </c>
      <c r="J302" s="104">
        <v>4.4766041785407169E-2</v>
      </c>
      <c r="K302" s="104">
        <v>8.6005078627919021E-2</v>
      </c>
      <c r="L302" s="104">
        <v>7.0191971898081004E-2</v>
      </c>
      <c r="M302" s="104">
        <v>0.10912684076781544</v>
      </c>
      <c r="N302" s="104">
        <v>5.6082196849175522E-2</v>
      </c>
      <c r="O302" s="104">
        <v>3.8892042195283028E-2</v>
      </c>
      <c r="P302" s="104">
        <v>0.16248867393483252</v>
      </c>
      <c r="Q302" s="104">
        <v>0.17933727380265807</v>
      </c>
      <c r="R302" s="104">
        <v>0.10458811805152955</v>
      </c>
      <c r="S302" s="104">
        <v>3.8872579016808108E-2</v>
      </c>
      <c r="T302" s="104">
        <v>7.392029442531059E-2</v>
      </c>
      <c r="U302" s="104">
        <v>8.3877043621115227E-2</v>
      </c>
      <c r="V302" s="104">
        <v>0.10074025559405904</v>
      </c>
      <c r="W302" s="104">
        <v>0.21228858401750544</v>
      </c>
      <c r="X302" s="104">
        <v>0.14173778099243295</v>
      </c>
      <c r="Y302" s="104">
        <v>8.7610729909334564E-2</v>
      </c>
      <c r="DA302" s="132" t="s">
        <v>3361</v>
      </c>
    </row>
    <row r="303" spans="1:105" ht="12" customHeight="1" x14ac:dyDescent="0.25">
      <c r="A303" s="108" t="s">
        <v>53</v>
      </c>
      <c r="B303" s="98"/>
      <c r="C303" s="98">
        <v>4.8802729997620564E-5</v>
      </c>
      <c r="D303" s="98">
        <v>2.9879508902231333E-5</v>
      </c>
      <c r="E303" s="98">
        <v>1.785578744095874E-2</v>
      </c>
      <c r="F303" s="98">
        <v>7.3063943473092524E-3</v>
      </c>
      <c r="G303" s="98">
        <v>6.9698622352958152E-3</v>
      </c>
      <c r="H303" s="98">
        <v>6.6877372964907963E-3</v>
      </c>
      <c r="I303" s="98">
        <v>1.4218375420143599E-2</v>
      </c>
      <c r="J303" s="98">
        <v>2.2366687500228882E-2</v>
      </c>
      <c r="K303" s="98">
        <v>4.3883046942158326E-2</v>
      </c>
      <c r="L303" s="98">
        <v>3.5481853265963446E-2</v>
      </c>
      <c r="M303" s="98">
        <v>5.7193177139231687E-2</v>
      </c>
      <c r="N303" s="98">
        <v>2.922066260846895E-2</v>
      </c>
      <c r="O303" s="98">
        <v>2.1099827785144319E-2</v>
      </c>
      <c r="P303" s="98">
        <v>7.8675381398081626E-2</v>
      </c>
      <c r="Q303" s="98">
        <v>8.5753540415407656E-2</v>
      </c>
      <c r="R303" s="98">
        <v>5.0164025574096473E-2</v>
      </c>
      <c r="S303" s="98">
        <v>1.9599432166467187E-2</v>
      </c>
      <c r="T303" s="98">
        <v>3.6184380452381988E-2</v>
      </c>
      <c r="U303" s="98">
        <v>4.0385895963843781E-2</v>
      </c>
      <c r="V303" s="98">
        <v>4.5121966873534938E-2</v>
      </c>
      <c r="W303" s="98">
        <v>0.101881698035374</v>
      </c>
      <c r="X303" s="98">
        <v>6.3367638397905476E-2</v>
      </c>
      <c r="Y303" s="98">
        <v>3.4633984791858155E-2</v>
      </c>
      <c r="DA303" s="63" t="s">
        <v>3362</v>
      </c>
    </row>
    <row r="304" spans="1:105" ht="12" customHeight="1" x14ac:dyDescent="0.25">
      <c r="A304" s="108" t="s">
        <v>52</v>
      </c>
      <c r="B304" s="98"/>
      <c r="C304" s="98">
        <v>1.6869364413486237E-4</v>
      </c>
      <c r="D304" s="98">
        <v>8.5584334456695072E-5</v>
      </c>
      <c r="E304" s="98">
        <v>1.8795945829569977E-2</v>
      </c>
      <c r="F304" s="98">
        <v>9.2384793813386715E-3</v>
      </c>
      <c r="G304" s="98">
        <v>7.4896398256481637E-3</v>
      </c>
      <c r="H304" s="98">
        <v>7.3860688026712506E-3</v>
      </c>
      <c r="I304" s="98">
        <v>1.2006676650245749E-2</v>
      </c>
      <c r="J304" s="98">
        <v>2.2399354285178287E-2</v>
      </c>
      <c r="K304" s="98">
        <v>4.2122031685760709E-2</v>
      </c>
      <c r="L304" s="98">
        <v>3.4710118632117558E-2</v>
      </c>
      <c r="M304" s="98">
        <v>5.1933663628583752E-2</v>
      </c>
      <c r="N304" s="98">
        <v>2.6861534240706576E-2</v>
      </c>
      <c r="O304" s="98">
        <v>1.7792214410138719E-2</v>
      </c>
      <c r="P304" s="98">
        <v>8.3813292536750919E-2</v>
      </c>
      <c r="Q304" s="98">
        <v>9.3583733387250442E-2</v>
      </c>
      <c r="R304" s="98">
        <v>5.4424092477433086E-2</v>
      </c>
      <c r="S304" s="98">
        <v>1.9273146850340924E-2</v>
      </c>
      <c r="T304" s="98">
        <v>3.7735913972928595E-2</v>
      </c>
      <c r="U304" s="98">
        <v>4.3491147657271426E-2</v>
      </c>
      <c r="V304" s="98">
        <v>5.5618288720524101E-2</v>
      </c>
      <c r="W304" s="98">
        <v>0.11040688598213147</v>
      </c>
      <c r="X304" s="98">
        <v>7.8370142594527473E-2</v>
      </c>
      <c r="Y304" s="98">
        <v>5.2976745117476409E-2</v>
      </c>
      <c r="DA304" s="63" t="s">
        <v>3363</v>
      </c>
    </row>
    <row r="305" spans="1:105" ht="12" customHeight="1" x14ac:dyDescent="0.25">
      <c r="A305" s="121" t="s">
        <v>54</v>
      </c>
      <c r="B305" s="122"/>
      <c r="C305" s="122">
        <v>5.7485788623524645E-2</v>
      </c>
      <c r="D305" s="122">
        <v>8.538205097651877E-2</v>
      </c>
      <c r="E305" s="122">
        <v>0.11607344502812983</v>
      </c>
      <c r="F305" s="122">
        <v>9.1100337266674075E-2</v>
      </c>
      <c r="G305" s="122">
        <v>8.0655499395139441E-2</v>
      </c>
      <c r="H305" s="122">
        <v>7.0167145991639021E-2</v>
      </c>
      <c r="I305" s="122">
        <v>8.7027932134703445E-2</v>
      </c>
      <c r="J305" s="122">
        <v>8.9058037437596257E-2</v>
      </c>
      <c r="K305" s="122">
        <v>0.12680622106375167</v>
      </c>
      <c r="L305" s="122">
        <v>0.13286458432188075</v>
      </c>
      <c r="M305" s="122">
        <v>9.5950140413321769E-2</v>
      </c>
      <c r="N305" s="122">
        <v>9.5484398999450895E-2</v>
      </c>
      <c r="O305" s="122">
        <v>7.1580283107926565E-2</v>
      </c>
      <c r="P305" s="122">
        <v>0.19346153959053849</v>
      </c>
      <c r="Q305" s="122">
        <v>0.16174941409728186</v>
      </c>
      <c r="R305" s="122">
        <v>8.7298322559504982E-2</v>
      </c>
      <c r="S305" s="122">
        <v>5.4439467900038473E-2</v>
      </c>
      <c r="T305" s="122">
        <v>6.956764500044553E-2</v>
      </c>
      <c r="U305" s="122">
        <v>7.6367665884899072E-2</v>
      </c>
      <c r="V305" s="122">
        <v>0.10294507691920243</v>
      </c>
      <c r="W305" s="122">
        <v>0.15024433612811697</v>
      </c>
      <c r="X305" s="122">
        <v>0.19660422406689632</v>
      </c>
      <c r="Y305" s="122">
        <v>0.15541617971091962</v>
      </c>
      <c r="DA305" s="130" t="s">
        <v>3364</v>
      </c>
    </row>
    <row r="306" spans="1:105" ht="12" customHeight="1" x14ac:dyDescent="0.25">
      <c r="A306" s="97" t="s">
        <v>50</v>
      </c>
      <c r="B306" s="98"/>
      <c r="C306" s="98">
        <v>4.9404723187337622E-2</v>
      </c>
      <c r="D306" s="98">
        <v>7.5333070205819044E-2</v>
      </c>
      <c r="E306" s="98">
        <v>4.1840922918856424E-2</v>
      </c>
      <c r="F306" s="98">
        <v>3.2861027416628288E-2</v>
      </c>
      <c r="G306" s="98">
        <v>4.6560967800309098E-2</v>
      </c>
      <c r="H306" s="98">
        <v>3.9174712232533507E-2</v>
      </c>
      <c r="I306" s="98">
        <v>5.7900892266405636E-2</v>
      </c>
      <c r="J306" s="98">
        <v>3.6881407736053057E-2</v>
      </c>
      <c r="K306" s="98">
        <v>5.9170725229691315E-2</v>
      </c>
      <c r="L306" s="98">
        <v>3.6804019158703433E-2</v>
      </c>
      <c r="M306" s="98">
        <v>1.47917804770947E-2</v>
      </c>
      <c r="N306" s="98">
        <v>2.7061577604994801E-2</v>
      </c>
      <c r="O306" s="98">
        <v>3.1930051909824377E-2</v>
      </c>
      <c r="P306" s="98">
        <v>7.4676248436699511E-2</v>
      </c>
      <c r="Q306" s="98">
        <v>4.9080025814046489E-2</v>
      </c>
      <c r="R306" s="98">
        <v>2.4871037576815205E-2</v>
      </c>
      <c r="S306" s="98">
        <v>2.402021990770651E-2</v>
      </c>
      <c r="T306" s="98">
        <v>2.6958869842543216E-2</v>
      </c>
      <c r="U306" s="98">
        <v>3.0145976723472342E-2</v>
      </c>
      <c r="V306" s="98">
        <v>3.8756752133852448E-2</v>
      </c>
      <c r="W306" s="98">
        <v>6.291429289664574E-2</v>
      </c>
      <c r="X306" s="98">
        <v>8.4754223886947769E-2</v>
      </c>
      <c r="Y306" s="98">
        <v>7.5980505839539345E-2</v>
      </c>
      <c r="DA306" s="63" t="s">
        <v>3365</v>
      </c>
    </row>
    <row r="307" spans="1:105" ht="12" customHeight="1" x14ac:dyDescent="0.25">
      <c r="A307" s="109" t="s">
        <v>120</v>
      </c>
      <c r="B307" s="33"/>
      <c r="C307" s="33">
        <v>8.0810654361870207E-3</v>
      </c>
      <c r="D307" s="33">
        <v>1.0048980770699722E-2</v>
      </c>
      <c r="E307" s="33">
        <v>7.4232522109273405E-2</v>
      </c>
      <c r="F307" s="33">
        <v>5.823930985004578E-2</v>
      </c>
      <c r="G307" s="33">
        <v>3.4094531594830349E-2</v>
      </c>
      <c r="H307" s="33">
        <v>3.0992433759105518E-2</v>
      </c>
      <c r="I307" s="33">
        <v>2.9127039868297809E-2</v>
      </c>
      <c r="J307" s="33">
        <v>5.2176629701543208E-2</v>
      </c>
      <c r="K307" s="33">
        <v>6.7635495834060366E-2</v>
      </c>
      <c r="L307" s="33">
        <v>9.6060565163177333E-2</v>
      </c>
      <c r="M307" s="33">
        <v>8.1158359936227054E-2</v>
      </c>
      <c r="N307" s="33">
        <v>6.8422821394456101E-2</v>
      </c>
      <c r="O307" s="33">
        <v>3.9650231198102188E-2</v>
      </c>
      <c r="P307" s="33">
        <v>0.118785291153839</v>
      </c>
      <c r="Q307" s="33">
        <v>0.11266938828323536</v>
      </c>
      <c r="R307" s="33">
        <v>6.2427284982689783E-2</v>
      </c>
      <c r="S307" s="33">
        <v>3.041924799233197E-2</v>
      </c>
      <c r="T307" s="33">
        <v>4.2608775157902304E-2</v>
      </c>
      <c r="U307" s="33">
        <v>4.6221689161426736E-2</v>
      </c>
      <c r="V307" s="33">
        <v>6.4188324785349998E-2</v>
      </c>
      <c r="W307" s="33">
        <v>8.7330043231471241E-2</v>
      </c>
      <c r="X307" s="33">
        <v>0.11185000017994855</v>
      </c>
      <c r="Y307" s="33">
        <v>7.9435673871380286E-2</v>
      </c>
      <c r="DA307" s="60" t="s">
        <v>3366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0.47020200015643526</v>
      </c>
      <c r="D309" s="117">
        <f t="shared" si="136"/>
        <v>1.1822202926123155</v>
      </c>
      <c r="E309" s="117">
        <f t="shared" si="136"/>
        <v>1.2139841895729719</v>
      </c>
      <c r="F309" s="117">
        <f t="shared" si="136"/>
        <v>1.0824400770420155</v>
      </c>
      <c r="G309" s="117">
        <f t="shared" si="136"/>
        <v>0.89855145343210652</v>
      </c>
      <c r="H309" s="117">
        <f t="shared" si="136"/>
        <v>0.75582159905201951</v>
      </c>
      <c r="I309" s="117">
        <f t="shared" si="136"/>
        <v>0.73080421443958987</v>
      </c>
      <c r="J309" s="117">
        <f t="shared" si="136"/>
        <v>1.0118832286279575</v>
      </c>
      <c r="K309" s="117">
        <f t="shared" si="136"/>
        <v>1.4402505405632362</v>
      </c>
      <c r="L309" s="117">
        <f t="shared" si="136"/>
        <v>1.9569798370688756</v>
      </c>
      <c r="M309" s="117">
        <f t="shared" si="136"/>
        <v>1.296907850858265</v>
      </c>
      <c r="N309" s="117">
        <f t="shared" si="136"/>
        <v>1.2763389536463774</v>
      </c>
      <c r="O309" s="117">
        <f t="shared" si="136"/>
        <v>0.86626350590586276</v>
      </c>
      <c r="P309" s="117">
        <f t="shared" si="136"/>
        <v>2.2413492302627378</v>
      </c>
      <c r="Q309" s="117">
        <f t="shared" si="136"/>
        <v>1.9796685428812835</v>
      </c>
      <c r="R309" s="117">
        <f t="shared" ref="R309:V309" si="137">R310+R313+R315+R324</f>
        <v>1.0475047238341904</v>
      </c>
      <c r="S309" s="117">
        <f t="shared" si="137"/>
        <v>0.56889682414158171</v>
      </c>
      <c r="T309" s="117">
        <f t="shared" si="137"/>
        <v>0.69690900608666706</v>
      </c>
      <c r="U309" s="117">
        <f t="shared" si="137"/>
        <v>0.7850905813438791</v>
      </c>
      <c r="V309" s="117">
        <f t="shared" si="137"/>
        <v>1.0614791679209701</v>
      </c>
      <c r="W309" s="117">
        <f t="shared" ref="W309:Y309" si="138">W310+W313+W315+W324</f>
        <v>1.3925050359911464</v>
      </c>
      <c r="X309" s="117">
        <f t="shared" si="138"/>
        <v>1.5182500069210632</v>
      </c>
      <c r="Y309" s="117">
        <f t="shared" si="138"/>
        <v>1.1700313088213785</v>
      </c>
      <c r="DA309" s="129" t="s">
        <v>3517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0.37995602028779529</v>
      </c>
      <c r="D310" s="122">
        <f t="shared" si="139"/>
        <v>0.99687948683670902</v>
      </c>
      <c r="E310" s="122">
        <f t="shared" si="139"/>
        <v>0.96632332321381076</v>
      </c>
      <c r="F310" s="122">
        <f t="shared" si="139"/>
        <v>0.88395894640267592</v>
      </c>
      <c r="G310" s="122">
        <f t="shared" si="139"/>
        <v>0.73376650065595528</v>
      </c>
      <c r="H310" s="122">
        <f t="shared" si="139"/>
        <v>0.60253725360817612</v>
      </c>
      <c r="I310" s="122">
        <f t="shared" si="139"/>
        <v>0.54528082764696451</v>
      </c>
      <c r="J310" s="122">
        <f t="shared" si="139"/>
        <v>0.78513356269084555</v>
      </c>
      <c r="K310" s="122">
        <f t="shared" si="139"/>
        <v>1.1297709904998223</v>
      </c>
      <c r="L310" s="122">
        <f t="shared" si="139"/>
        <v>1.5679621406703268</v>
      </c>
      <c r="M310" s="122">
        <f t="shared" si="139"/>
        <v>1.0069788318869588</v>
      </c>
      <c r="N310" s="122">
        <f t="shared" si="139"/>
        <v>1.0156467955182678</v>
      </c>
      <c r="O310" s="122">
        <f t="shared" si="139"/>
        <v>0.69754115430803276</v>
      </c>
      <c r="P310" s="122">
        <f t="shared" si="139"/>
        <v>1.7629892213041014</v>
      </c>
      <c r="Q310" s="122">
        <f t="shared" si="139"/>
        <v>1.5409962664213355</v>
      </c>
      <c r="R310" s="122">
        <f t="shared" ref="R310:V310" si="140">SUM(R311:R312)</f>
        <v>0.80227851137178585</v>
      </c>
      <c r="S310" s="122">
        <f t="shared" si="140"/>
        <v>0.4273594179454529</v>
      </c>
      <c r="T310" s="122">
        <f t="shared" si="140"/>
        <v>0.5035322124543109</v>
      </c>
      <c r="U310" s="122">
        <f t="shared" si="140"/>
        <v>0.57478757492624799</v>
      </c>
      <c r="V310" s="122">
        <f t="shared" si="140"/>
        <v>0.76684570159236187</v>
      </c>
      <c r="W310" s="122">
        <f t="shared" ref="W310:Y310" si="141">SUM(W311:W312)</f>
        <v>0.947221531605145</v>
      </c>
      <c r="X310" s="122">
        <f t="shared" si="141"/>
        <v>0.95748101541885045</v>
      </c>
      <c r="Y310" s="122">
        <f t="shared" si="141"/>
        <v>0.7256492126749422</v>
      </c>
      <c r="DA310" s="130" t="s">
        <v>3518</v>
      </c>
    </row>
    <row r="311" spans="1:105" ht="12" customHeight="1" x14ac:dyDescent="0.25">
      <c r="A311" s="97" t="s">
        <v>198</v>
      </c>
      <c r="B311" s="98"/>
      <c r="C311" s="98">
        <v>0.37902074060208402</v>
      </c>
      <c r="D311" s="98">
        <v>0.99451676142076428</v>
      </c>
      <c r="E311" s="98">
        <v>0.9628421634016564</v>
      </c>
      <c r="F311" s="98">
        <v>0.88039880868323639</v>
      </c>
      <c r="G311" s="98">
        <v>0.73092415114140052</v>
      </c>
      <c r="H311" s="98">
        <v>0.60064268603070015</v>
      </c>
      <c r="I311" s="98">
        <v>0.54391457960202394</v>
      </c>
      <c r="J311" s="98">
        <v>0.78304766067849219</v>
      </c>
      <c r="K311" s="98">
        <v>1.126707076134267</v>
      </c>
      <c r="L311" s="98">
        <v>1.5632454799581521</v>
      </c>
      <c r="M311" s="98">
        <v>1.003103295347032</v>
      </c>
      <c r="N311" s="98">
        <v>1.0117063689418329</v>
      </c>
      <c r="O311" s="98">
        <v>0.69492630289652346</v>
      </c>
      <c r="P311" s="98">
        <v>1.7563967242727829</v>
      </c>
      <c r="Q311" s="98">
        <v>1.5351866032049886</v>
      </c>
      <c r="R311" s="98">
        <v>0.79929182525450693</v>
      </c>
      <c r="S311" s="98">
        <v>0.42593046685528635</v>
      </c>
      <c r="T311" s="98">
        <v>0.50173622670045381</v>
      </c>
      <c r="U311" s="98">
        <v>0.57273478290418245</v>
      </c>
      <c r="V311" s="98">
        <v>0.76408424064562719</v>
      </c>
      <c r="W311" s="98">
        <v>0.94384912320318537</v>
      </c>
      <c r="X311" s="98">
        <v>0.95419790835068174</v>
      </c>
      <c r="Y311" s="98">
        <v>0.7232435635527833</v>
      </c>
      <c r="DA311" s="63" t="s">
        <v>3519</v>
      </c>
    </row>
    <row r="312" spans="1:105" ht="12" customHeight="1" x14ac:dyDescent="0.25">
      <c r="A312" s="97" t="s">
        <v>53</v>
      </c>
      <c r="B312" s="98"/>
      <c r="C312" s="98">
        <v>9.3527968571126946E-4</v>
      </c>
      <c r="D312" s="98">
        <v>2.3627254159447027E-3</v>
      </c>
      <c r="E312" s="98">
        <v>3.4811598121543899E-3</v>
      </c>
      <c r="F312" s="98">
        <v>3.5601377194395293E-3</v>
      </c>
      <c r="G312" s="98">
        <v>2.8423495145547067E-3</v>
      </c>
      <c r="H312" s="98">
        <v>1.8945675774760036E-3</v>
      </c>
      <c r="I312" s="98">
        <v>1.3662480449406133E-3</v>
      </c>
      <c r="J312" s="98">
        <v>2.0859020123533542E-3</v>
      </c>
      <c r="K312" s="98">
        <v>3.0639143655553148E-3</v>
      </c>
      <c r="L312" s="98">
        <v>4.7166607121746119E-3</v>
      </c>
      <c r="M312" s="98">
        <v>3.8755365399268274E-3</v>
      </c>
      <c r="N312" s="98">
        <v>3.9404265764348932E-3</v>
      </c>
      <c r="O312" s="98">
        <v>2.6148514115092465E-3</v>
      </c>
      <c r="P312" s="98">
        <v>6.5924970313184766E-3</v>
      </c>
      <c r="Q312" s="98">
        <v>5.8096632163468151E-3</v>
      </c>
      <c r="R312" s="98">
        <v>2.986686117278944E-3</v>
      </c>
      <c r="S312" s="98">
        <v>1.4289510901665406E-3</v>
      </c>
      <c r="T312" s="98">
        <v>1.7959857538571242E-3</v>
      </c>
      <c r="U312" s="98">
        <v>2.0527920220655086E-3</v>
      </c>
      <c r="V312" s="98">
        <v>2.7614609467346528E-3</v>
      </c>
      <c r="W312" s="98">
        <v>3.3724084019596343E-3</v>
      </c>
      <c r="X312" s="98">
        <v>3.283107068168666E-3</v>
      </c>
      <c r="Y312" s="98">
        <v>2.4056491221588574E-3</v>
      </c>
      <c r="DA312" s="63" t="s">
        <v>3520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6.3472036497387715E-3</v>
      </c>
      <c r="D313" s="122">
        <f t="shared" si="142"/>
        <v>1.0219123652858231E-2</v>
      </c>
      <c r="E313" s="122">
        <f t="shared" si="142"/>
        <v>1.0452304339986718E-2</v>
      </c>
      <c r="F313" s="122">
        <f t="shared" si="142"/>
        <v>6.5872618491685034E-3</v>
      </c>
      <c r="G313" s="122">
        <f t="shared" si="142"/>
        <v>5.0973315589174784E-3</v>
      </c>
      <c r="H313" s="122">
        <f t="shared" si="142"/>
        <v>1.0464768421264205E-2</v>
      </c>
      <c r="I313" s="122">
        <f t="shared" si="142"/>
        <v>1.7659540208855233E-2</v>
      </c>
      <c r="J313" s="122">
        <f t="shared" si="142"/>
        <v>1.177097358875224E-2</v>
      </c>
      <c r="K313" s="122">
        <f t="shared" si="142"/>
        <v>1.3031180108348821E-2</v>
      </c>
      <c r="L313" s="122">
        <f t="shared" si="142"/>
        <v>2.6372391430595898E-2</v>
      </c>
      <c r="M313" s="122">
        <f t="shared" si="142"/>
        <v>1.1530736211962643E-2</v>
      </c>
      <c r="N313" s="122">
        <f t="shared" si="142"/>
        <v>9.6577719316447048E-3</v>
      </c>
      <c r="O313" s="122">
        <f t="shared" si="142"/>
        <v>4.8241287341227231E-3</v>
      </c>
      <c r="P313" s="122">
        <f t="shared" si="142"/>
        <v>7.2522566360757133E-3</v>
      </c>
      <c r="Q313" s="122">
        <f t="shared" si="142"/>
        <v>8.8747894676660215E-3</v>
      </c>
      <c r="R313" s="122">
        <f t="shared" si="142"/>
        <v>3.5122113708352496E-3</v>
      </c>
      <c r="S313" s="122">
        <f t="shared" si="142"/>
        <v>4.693994237482884E-3</v>
      </c>
      <c r="T313" s="122">
        <f t="shared" si="142"/>
        <v>4.848231048213413E-3</v>
      </c>
      <c r="U313" s="122">
        <f t="shared" si="142"/>
        <v>5.1312756942104455E-3</v>
      </c>
      <c r="V313" s="122">
        <f t="shared" si="142"/>
        <v>7.3013626880235162E-3</v>
      </c>
      <c r="W313" s="122">
        <f t="shared" si="142"/>
        <v>3.8774308443231286E-3</v>
      </c>
      <c r="X313" s="122">
        <f t="shared" si="142"/>
        <v>1.1671459513866014E-2</v>
      </c>
      <c r="Y313" s="122">
        <f t="shared" si="142"/>
        <v>1.8999178672772652E-2</v>
      </c>
      <c r="DA313" s="130" t="s">
        <v>3521</v>
      </c>
    </row>
    <row r="314" spans="1:105" ht="12" customHeight="1" x14ac:dyDescent="0.25">
      <c r="A314" s="97" t="s">
        <v>53</v>
      </c>
      <c r="B314" s="98"/>
      <c r="C314" s="98">
        <v>6.3472036497387715E-3</v>
      </c>
      <c r="D314" s="98">
        <v>1.0219123652858231E-2</v>
      </c>
      <c r="E314" s="98">
        <v>1.0452304339986718E-2</v>
      </c>
      <c r="F314" s="98">
        <v>6.5872618491685034E-3</v>
      </c>
      <c r="G314" s="98">
        <v>5.0973315589174784E-3</v>
      </c>
      <c r="H314" s="98">
        <v>1.0464768421264205E-2</v>
      </c>
      <c r="I314" s="98">
        <v>1.7659540208855233E-2</v>
      </c>
      <c r="J314" s="98">
        <v>1.177097358875224E-2</v>
      </c>
      <c r="K314" s="98">
        <v>1.3031180108348821E-2</v>
      </c>
      <c r="L314" s="98">
        <v>2.6372391430595898E-2</v>
      </c>
      <c r="M314" s="98">
        <v>1.1530736211962643E-2</v>
      </c>
      <c r="N314" s="98">
        <v>9.6577719316447048E-3</v>
      </c>
      <c r="O314" s="98">
        <v>4.8241287341227231E-3</v>
      </c>
      <c r="P314" s="98">
        <v>7.2522566360757133E-3</v>
      </c>
      <c r="Q314" s="98">
        <v>8.8747894676660215E-3</v>
      </c>
      <c r="R314" s="98">
        <v>3.5122113708352496E-3</v>
      </c>
      <c r="S314" s="98">
        <v>4.693994237482884E-3</v>
      </c>
      <c r="T314" s="98">
        <v>4.848231048213413E-3</v>
      </c>
      <c r="U314" s="98">
        <v>5.1312756942104455E-3</v>
      </c>
      <c r="V314" s="98">
        <v>7.3013626880235162E-3</v>
      </c>
      <c r="W314" s="98">
        <v>3.8774308443231286E-3</v>
      </c>
      <c r="X314" s="98">
        <v>1.1671459513866014E-2</v>
      </c>
      <c r="Y314" s="98">
        <v>1.8999178672772652E-2</v>
      </c>
      <c r="DA314" s="63" t="s">
        <v>3522</v>
      </c>
    </row>
    <row r="315" spans="1:105" ht="12" customHeight="1" x14ac:dyDescent="0.25">
      <c r="A315" s="121" t="s">
        <v>55</v>
      </c>
      <c r="B315" s="122"/>
      <c r="C315" s="122">
        <v>4.9261093798218386E-2</v>
      </c>
      <c r="D315" s="122">
        <v>0.12405677533651717</v>
      </c>
      <c r="E315" s="122">
        <v>0.15599698687515884</v>
      </c>
      <c r="F315" s="122">
        <v>0.12781200087830885</v>
      </c>
      <c r="G315" s="122">
        <v>0.10605291607381344</v>
      </c>
      <c r="H315" s="122">
        <v>9.5971645745319328E-2</v>
      </c>
      <c r="I315" s="122">
        <v>0.11169743530917198</v>
      </c>
      <c r="J315" s="122">
        <v>0.15285873168612435</v>
      </c>
      <c r="K315" s="122">
        <v>0.21035298856578755</v>
      </c>
      <c r="L315" s="122">
        <v>0.26599835105515113</v>
      </c>
      <c r="M315" s="122">
        <v>0.20584901926259144</v>
      </c>
      <c r="N315" s="122">
        <v>0.18101825860297288</v>
      </c>
      <c r="O315" s="122">
        <v>0.11363914627557432</v>
      </c>
      <c r="P315" s="122">
        <v>0.33196667888425863</v>
      </c>
      <c r="Q315" s="122">
        <v>0.30962585845763535</v>
      </c>
      <c r="R315" s="122">
        <v>0.17575501054848577</v>
      </c>
      <c r="S315" s="122">
        <v>9.7187919046300433E-2</v>
      </c>
      <c r="T315" s="122">
        <v>0.13609660876033305</v>
      </c>
      <c r="U315" s="122">
        <v>0.14694315603599536</v>
      </c>
      <c r="V315" s="122">
        <v>0.2073935544316941</v>
      </c>
      <c r="W315" s="122">
        <v>0.3253710783100216</v>
      </c>
      <c r="X315" s="122">
        <v>0.39706816059793071</v>
      </c>
      <c r="Y315" s="122">
        <v>0.307233234053438</v>
      </c>
      <c r="DA315" s="130" t="s">
        <v>3523</v>
      </c>
    </row>
    <row r="316" spans="1:105" ht="12" customHeight="1" x14ac:dyDescent="0.25">
      <c r="A316" s="97" t="s">
        <v>130</v>
      </c>
      <c r="B316" s="98"/>
      <c r="C316" s="98">
        <v>4.0596310895805593E-2</v>
      </c>
      <c r="D316" s="98">
        <v>0.11987085146359258</v>
      </c>
      <c r="E316" s="98">
        <v>9.4074379790660703E-2</v>
      </c>
      <c r="F316" s="98">
        <v>7.1321405471456142E-2</v>
      </c>
      <c r="G316" s="98">
        <v>7.1387099715650812E-2</v>
      </c>
      <c r="H316" s="98">
        <v>6.0062307399265102E-2</v>
      </c>
      <c r="I316" s="98">
        <v>7.0890339732272073E-2</v>
      </c>
      <c r="J316" s="98">
        <v>7.6890097671053453E-2</v>
      </c>
      <c r="K316" s="98">
        <v>0.10624484625605914</v>
      </c>
      <c r="L316" s="98">
        <v>0.12059442321917256</v>
      </c>
      <c r="M316" s="98">
        <v>7.2019365864349469E-2</v>
      </c>
      <c r="N316" s="98">
        <v>8.8167970824480163E-2</v>
      </c>
      <c r="O316" s="98">
        <v>6.7266660577211312E-2</v>
      </c>
      <c r="P316" s="98">
        <v>0.16455418887573639</v>
      </c>
      <c r="Q316" s="98">
        <v>0.12353057320763093</v>
      </c>
      <c r="R316" s="98">
        <v>5.9735783955237293E-2</v>
      </c>
      <c r="S316" s="98">
        <v>4.2468847471060216E-2</v>
      </c>
      <c r="T316" s="98">
        <v>4.4537842807046868E-2</v>
      </c>
      <c r="U316" s="98">
        <v>5.0122330336840056E-2</v>
      </c>
      <c r="V316" s="98">
        <v>6.5884369262749015E-2</v>
      </c>
      <c r="W316" s="98">
        <v>0.12197425907794304</v>
      </c>
      <c r="X316" s="98">
        <v>0.18096238148195753</v>
      </c>
      <c r="Y316" s="98">
        <v>0.15810364145406836</v>
      </c>
      <c r="DA316" s="63" t="s">
        <v>3524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1.2454492156059967E-4</v>
      </c>
      <c r="F317" s="98">
        <v>1.8389767339801869E-4</v>
      </c>
      <c r="G317" s="98">
        <v>0</v>
      </c>
      <c r="H317" s="98">
        <v>1.4317141142155122E-4</v>
      </c>
      <c r="I317" s="98">
        <v>0</v>
      </c>
      <c r="J317" s="98">
        <v>2.5517135756601835E-4</v>
      </c>
      <c r="K317" s="98">
        <v>5.3239707928267612E-4</v>
      </c>
      <c r="L317" s="98">
        <v>6.1506472447989222E-4</v>
      </c>
      <c r="M317" s="98">
        <v>5.3883459681808884E-4</v>
      </c>
      <c r="N317" s="98">
        <v>8.9275370557848998E-4</v>
      </c>
      <c r="O317" s="98">
        <v>5.6522157757071595E-4</v>
      </c>
      <c r="P317" s="98">
        <v>3.1942099556820248E-3</v>
      </c>
      <c r="Q317" s="98">
        <v>1.7501238635408193E-3</v>
      </c>
      <c r="R317" s="98">
        <v>1.5951643003533291E-3</v>
      </c>
      <c r="S317" s="98">
        <v>9.1923683566947546E-5</v>
      </c>
      <c r="T317" s="98">
        <v>9.319791975568449E-4</v>
      </c>
      <c r="U317" s="98">
        <v>7.7076016162931421E-4</v>
      </c>
      <c r="V317" s="98">
        <v>5.595282593600611E-4</v>
      </c>
      <c r="W317" s="98">
        <v>3.735575325941435E-3</v>
      </c>
      <c r="X317" s="98">
        <v>7.0451167766067873E-3</v>
      </c>
      <c r="Y317" s="98">
        <v>1.0402629375867615E-2</v>
      </c>
      <c r="DA317" s="63" t="s">
        <v>3525</v>
      </c>
    </row>
    <row r="318" spans="1:105" ht="12" customHeight="1" x14ac:dyDescent="0.25">
      <c r="A318" s="100" t="s">
        <v>198</v>
      </c>
      <c r="B318" s="101"/>
      <c r="C318" s="101">
        <v>0</v>
      </c>
      <c r="D318" s="101">
        <v>0</v>
      </c>
      <c r="E318" s="101">
        <v>5.2956109637231042E-5</v>
      </c>
      <c r="F318" s="101">
        <v>8.4155979976144785E-5</v>
      </c>
      <c r="G318" s="101">
        <v>0</v>
      </c>
      <c r="H318" s="101">
        <v>6.3574971703836425E-5</v>
      </c>
      <c r="I318" s="101">
        <v>0</v>
      </c>
      <c r="J318" s="101">
        <v>1.1317695076167559E-4</v>
      </c>
      <c r="K318" s="101">
        <v>2.4677642428474512E-4</v>
      </c>
      <c r="L318" s="101">
        <v>2.752506485236219E-4</v>
      </c>
      <c r="M318" s="101">
        <v>2.5167787775440069E-4</v>
      </c>
      <c r="N318" s="101">
        <v>4.1799149298851946E-4</v>
      </c>
      <c r="O318" s="101">
        <v>2.708225723293091E-4</v>
      </c>
      <c r="P318" s="101">
        <v>1.4398157307896071E-3</v>
      </c>
      <c r="Q318" s="101">
        <v>8.0683773507772636E-4</v>
      </c>
      <c r="R318" s="101">
        <v>7.2528942995743494E-4</v>
      </c>
      <c r="S318" s="101">
        <v>4.2270052972175373E-5</v>
      </c>
      <c r="T318" s="101">
        <v>5.0693688076168368E-4</v>
      </c>
      <c r="U318" s="101">
        <v>3.7902380094064321E-4</v>
      </c>
      <c r="V318" s="101">
        <v>2.6739557346327266E-4</v>
      </c>
      <c r="W318" s="101">
        <v>1.7200311835511321E-3</v>
      </c>
      <c r="X318" s="101">
        <v>2.6306434604256653E-3</v>
      </c>
      <c r="Y318" s="101">
        <v>3.2005049351419229E-3</v>
      </c>
      <c r="DA318" s="131" t="s">
        <v>3526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7.1588811923368632E-5</v>
      </c>
      <c r="F319" s="104">
        <v>9.9741693421873909E-5</v>
      </c>
      <c r="G319" s="104">
        <v>0</v>
      </c>
      <c r="H319" s="104">
        <v>7.9596439717714797E-5</v>
      </c>
      <c r="I319" s="104">
        <v>0</v>
      </c>
      <c r="J319" s="104">
        <v>1.4199440680434278E-4</v>
      </c>
      <c r="K319" s="104">
        <v>2.8562065499793099E-4</v>
      </c>
      <c r="L319" s="104">
        <v>3.3981407595627032E-4</v>
      </c>
      <c r="M319" s="104">
        <v>2.8715671906368815E-4</v>
      </c>
      <c r="N319" s="104">
        <v>4.7476221258997052E-4</v>
      </c>
      <c r="O319" s="104">
        <v>2.9439900524140685E-4</v>
      </c>
      <c r="P319" s="104">
        <v>1.7543942248924175E-3</v>
      </c>
      <c r="Q319" s="104">
        <v>9.4328612846309291E-4</v>
      </c>
      <c r="R319" s="104">
        <v>8.6987487039589433E-4</v>
      </c>
      <c r="S319" s="104">
        <v>4.9653630594772174E-5</v>
      </c>
      <c r="T319" s="104">
        <v>4.2504231679516116E-4</v>
      </c>
      <c r="U319" s="104">
        <v>3.9173636068867099E-4</v>
      </c>
      <c r="V319" s="104">
        <v>2.9213268589678838E-4</v>
      </c>
      <c r="W319" s="104">
        <v>2.0155441423903029E-3</v>
      </c>
      <c r="X319" s="104">
        <v>4.4144733161811224E-3</v>
      </c>
      <c r="Y319" s="104">
        <v>7.2021244407256919E-3</v>
      </c>
      <c r="DA319" s="132" t="s">
        <v>3527</v>
      </c>
    </row>
    <row r="320" spans="1:105" ht="12" customHeight="1" x14ac:dyDescent="0.25">
      <c r="A320" s="106" t="s">
        <v>122</v>
      </c>
      <c r="B320" s="101"/>
      <c r="C320" s="101">
        <v>8.4640738485813414E-3</v>
      </c>
      <c r="D320" s="101">
        <v>4.0807038050774437E-3</v>
      </c>
      <c r="E320" s="101">
        <v>2.9046176208935095E-2</v>
      </c>
      <c r="F320" s="101">
        <v>4.1615288850600861E-2</v>
      </c>
      <c r="G320" s="101">
        <v>2.1791666924758694E-2</v>
      </c>
      <c r="H320" s="101">
        <v>2.319601558126411E-2</v>
      </c>
      <c r="I320" s="101">
        <v>1.7659357458619872E-2</v>
      </c>
      <c r="J320" s="101">
        <v>3.5730199766044371E-2</v>
      </c>
      <c r="K320" s="101">
        <v>2.7005545618603421E-2</v>
      </c>
      <c r="L320" s="101">
        <v>8.2048965962066928E-2</v>
      </c>
      <c r="M320" s="101">
        <v>3.5926704608306943E-2</v>
      </c>
      <c r="N320" s="101">
        <v>4.1753850134110038E-2</v>
      </c>
      <c r="O320" s="101">
        <v>1.1291856278528575E-2</v>
      </c>
      <c r="P320" s="101">
        <v>1.6391875049467135E-2</v>
      </c>
      <c r="Q320" s="101">
        <v>1.9685230745503213E-2</v>
      </c>
      <c r="R320" s="101">
        <v>1.7825495628711805E-2</v>
      </c>
      <c r="S320" s="101">
        <v>1.8876473838798462E-2</v>
      </c>
      <c r="T320" s="101">
        <v>2.2609275349864701E-2</v>
      </c>
      <c r="U320" s="101">
        <v>1.8396504320224973E-2</v>
      </c>
      <c r="V320" s="101">
        <v>4.6843060734099613E-2</v>
      </c>
      <c r="W320" s="101">
        <v>1.5149068040093075E-4</v>
      </c>
      <c r="X320" s="101">
        <v>7.4178262783508059E-2</v>
      </c>
      <c r="Y320" s="101">
        <v>5.4431097528288466E-2</v>
      </c>
      <c r="DA320" s="131" t="s">
        <v>3528</v>
      </c>
    </row>
    <row r="321" spans="1:105" ht="12" customHeight="1" x14ac:dyDescent="0.25">
      <c r="A321" s="107" t="s">
        <v>121</v>
      </c>
      <c r="B321" s="104"/>
      <c r="C321" s="104">
        <v>2.0070905383144904E-4</v>
      </c>
      <c r="D321" s="104">
        <v>1.0522006784714293E-4</v>
      </c>
      <c r="E321" s="104">
        <v>3.2751885954002455E-2</v>
      </c>
      <c r="F321" s="104">
        <v>1.4691408882853852E-2</v>
      </c>
      <c r="G321" s="104">
        <v>1.2874149433403944E-2</v>
      </c>
      <c r="H321" s="104">
        <v>1.2570151353368576E-2</v>
      </c>
      <c r="I321" s="104">
        <v>2.3147738118280033E-2</v>
      </c>
      <c r="J321" s="104">
        <v>3.9983262891460522E-2</v>
      </c>
      <c r="K321" s="104">
        <v>7.6570199611842318E-2</v>
      </c>
      <c r="L321" s="104">
        <v>6.2739897149431734E-2</v>
      </c>
      <c r="M321" s="104">
        <v>9.7364114193116941E-2</v>
      </c>
      <c r="N321" s="104">
        <v>5.0203683938804193E-2</v>
      </c>
      <c r="O321" s="104">
        <v>3.4515407842263729E-2</v>
      </c>
      <c r="P321" s="104">
        <v>0.14782640500337307</v>
      </c>
      <c r="Q321" s="104">
        <v>0.16465993064096035</v>
      </c>
      <c r="R321" s="104">
        <v>9.6598566664183344E-2</v>
      </c>
      <c r="S321" s="104">
        <v>3.5750674052874805E-2</v>
      </c>
      <c r="T321" s="104">
        <v>6.801751140586465E-2</v>
      </c>
      <c r="U321" s="104">
        <v>7.7653561217301006E-2</v>
      </c>
      <c r="V321" s="104">
        <v>9.4106596175485419E-2</v>
      </c>
      <c r="W321" s="104">
        <v>0.19950975322573616</v>
      </c>
      <c r="X321" s="104">
        <v>0.13488239955585832</v>
      </c>
      <c r="Y321" s="104">
        <v>8.4295865695213579E-2</v>
      </c>
      <c r="DA321" s="132" t="s">
        <v>3529</v>
      </c>
    </row>
    <row r="322" spans="1:105" ht="12" customHeight="1" x14ac:dyDescent="0.25">
      <c r="A322" s="108" t="s">
        <v>53</v>
      </c>
      <c r="B322" s="98"/>
      <c r="C322" s="98">
        <v>3.2015409696586665E-5</v>
      </c>
      <c r="D322" s="98">
        <v>1.9635733390447859E-5</v>
      </c>
      <c r="E322" s="98">
        <v>1.3955940124432478E-2</v>
      </c>
      <c r="F322" s="98">
        <v>5.4529295015151805E-3</v>
      </c>
      <c r="G322" s="98">
        <v>5.3845096077557789E-3</v>
      </c>
      <c r="H322" s="98">
        <v>5.1840825506973259E-3</v>
      </c>
      <c r="I322" s="98">
        <v>1.114106146803428E-2</v>
      </c>
      <c r="J322" s="98">
        <v>1.7583908606282228E-2</v>
      </c>
      <c r="K322" s="98">
        <v>3.4448167926081616E-2</v>
      </c>
      <c r="L322" s="98">
        <v>2.8029778517314172E-2</v>
      </c>
      <c r="M322" s="98">
        <v>4.5430450564533195E-2</v>
      </c>
      <c r="N322" s="98">
        <v>2.3342149698097621E-2</v>
      </c>
      <c r="O322" s="98">
        <v>1.6723193432125014E-2</v>
      </c>
      <c r="P322" s="98">
        <v>6.4013112466622168E-2</v>
      </c>
      <c r="Q322" s="98">
        <v>7.1076197253709908E-2</v>
      </c>
      <c r="R322" s="98">
        <v>4.2174474186750265E-2</v>
      </c>
      <c r="S322" s="98">
        <v>1.6477527202533877E-2</v>
      </c>
      <c r="T322" s="98">
        <v>3.0281597432936045E-2</v>
      </c>
      <c r="U322" s="98">
        <v>3.4162413560029595E-2</v>
      </c>
      <c r="V322" s="98">
        <v>3.8488307454961332E-2</v>
      </c>
      <c r="W322" s="98">
        <v>8.9102867243604708E-2</v>
      </c>
      <c r="X322" s="98">
        <v>5.6512256961330852E-2</v>
      </c>
      <c r="Y322" s="98">
        <v>3.131912057773717E-2</v>
      </c>
      <c r="DA322" s="63" t="s">
        <v>3530</v>
      </c>
    </row>
    <row r="323" spans="1:105" ht="12" customHeight="1" x14ac:dyDescent="0.25">
      <c r="A323" s="108" t="s">
        <v>52</v>
      </c>
      <c r="B323" s="98"/>
      <c r="C323" s="98">
        <v>1.6869364413486237E-4</v>
      </c>
      <c r="D323" s="98">
        <v>8.5584334456695072E-5</v>
      </c>
      <c r="E323" s="98">
        <v>1.8795945829569977E-2</v>
      </c>
      <c r="F323" s="98">
        <v>9.2384793813386715E-3</v>
      </c>
      <c r="G323" s="98">
        <v>7.4896398256481637E-3</v>
      </c>
      <c r="H323" s="98">
        <v>7.3860688026712506E-3</v>
      </c>
      <c r="I323" s="98">
        <v>1.2006676650245749E-2</v>
      </c>
      <c r="J323" s="98">
        <v>2.2399354285178287E-2</v>
      </c>
      <c r="K323" s="98">
        <v>4.2122031685760709E-2</v>
      </c>
      <c r="L323" s="98">
        <v>3.4710118632117558E-2</v>
      </c>
      <c r="M323" s="98">
        <v>5.1933663628583752E-2</v>
      </c>
      <c r="N323" s="98">
        <v>2.6861534240706576E-2</v>
      </c>
      <c r="O323" s="98">
        <v>1.7792214410138719E-2</v>
      </c>
      <c r="P323" s="98">
        <v>8.3813292536750919E-2</v>
      </c>
      <c r="Q323" s="98">
        <v>9.3583733387250442E-2</v>
      </c>
      <c r="R323" s="98">
        <v>5.4424092477433086E-2</v>
      </c>
      <c r="S323" s="98">
        <v>1.9273146850340924E-2</v>
      </c>
      <c r="T323" s="98">
        <v>3.7735913972928595E-2</v>
      </c>
      <c r="U323" s="98">
        <v>4.3491147657271426E-2</v>
      </c>
      <c r="V323" s="98">
        <v>5.5618288720524101E-2</v>
      </c>
      <c r="W323" s="98">
        <v>0.11040688598213147</v>
      </c>
      <c r="X323" s="98">
        <v>7.8370142594527473E-2</v>
      </c>
      <c r="Y323" s="98">
        <v>5.2976745117476409E-2</v>
      </c>
      <c r="DA323" s="63" t="s">
        <v>3531</v>
      </c>
    </row>
    <row r="324" spans="1:105" ht="12" customHeight="1" x14ac:dyDescent="0.25">
      <c r="A324" s="121" t="s">
        <v>54</v>
      </c>
      <c r="B324" s="122"/>
      <c r="C324" s="122">
        <v>3.4637682420682811E-2</v>
      </c>
      <c r="D324" s="122">
        <v>5.1064906786231226E-2</v>
      </c>
      <c r="E324" s="122">
        <v>8.1211575144015585E-2</v>
      </c>
      <c r="F324" s="122">
        <v>6.4081867911862156E-2</v>
      </c>
      <c r="G324" s="122">
        <v>5.3634705143420343E-2</v>
      </c>
      <c r="H324" s="122">
        <v>4.6847931277259815E-2</v>
      </c>
      <c r="I324" s="122">
        <v>5.6166411274598219E-2</v>
      </c>
      <c r="J324" s="122">
        <v>6.2119960662235428E-2</v>
      </c>
      <c r="K324" s="122">
        <v>8.7095381389277512E-2</v>
      </c>
      <c r="L324" s="122">
        <v>9.6646953912801634E-2</v>
      </c>
      <c r="M324" s="122">
        <v>7.2549263496752101E-2</v>
      </c>
      <c r="N324" s="122">
        <v>7.0016127593492183E-2</v>
      </c>
      <c r="O324" s="122">
        <v>5.0259076588132834E-2</v>
      </c>
      <c r="P324" s="122">
        <v>0.13914107343830209</v>
      </c>
      <c r="Q324" s="122">
        <v>0.12017162853464682</v>
      </c>
      <c r="R324" s="122">
        <v>6.5958990543083573E-2</v>
      </c>
      <c r="S324" s="122">
        <v>3.9655492912345526E-2</v>
      </c>
      <c r="T324" s="122">
        <v>5.2431953823809718E-2</v>
      </c>
      <c r="U324" s="122">
        <v>5.8228574687425261E-2</v>
      </c>
      <c r="V324" s="122">
        <v>7.9938549208890583E-2</v>
      </c>
      <c r="W324" s="122">
        <v>0.11603499523165658</v>
      </c>
      <c r="X324" s="122">
        <v>0.15202937139041597</v>
      </c>
      <c r="Y324" s="122">
        <v>0.11814968342022564</v>
      </c>
      <c r="DA324" s="130" t="s">
        <v>3532</v>
      </c>
    </row>
    <row r="325" spans="1:105" ht="12" customHeight="1" x14ac:dyDescent="0.25">
      <c r="A325" s="97" t="s">
        <v>50</v>
      </c>
      <c r="B325" s="98"/>
      <c r="C325" s="98">
        <v>2.8505348670366401E-2</v>
      </c>
      <c r="D325" s="98">
        <v>4.3473661422742463E-2</v>
      </c>
      <c r="E325" s="98">
        <v>2.4210681926965572E-2</v>
      </c>
      <c r="F325" s="98">
        <v>1.9283253387203186E-2</v>
      </c>
      <c r="G325" s="98">
        <v>2.7278800160922594E-2</v>
      </c>
      <c r="H325" s="98">
        <v>2.2864636592047072E-2</v>
      </c>
      <c r="I325" s="98">
        <v>3.345964166023644E-2</v>
      </c>
      <c r="J325" s="98">
        <v>2.1379013357110122E-2</v>
      </c>
      <c r="K325" s="98">
        <v>3.4142881447936341E-2</v>
      </c>
      <c r="L325" s="98">
        <v>2.1224075095472819E-2</v>
      </c>
      <c r="M325" s="98">
        <v>8.6971287597427793E-3</v>
      </c>
      <c r="N325" s="98">
        <v>1.6012929769386966E-2</v>
      </c>
      <c r="O325" s="98">
        <v>1.8879186380532358E-2</v>
      </c>
      <c r="P325" s="98">
        <v>4.4134699631087224E-2</v>
      </c>
      <c r="Q325" s="98">
        <v>2.9059052072635514E-2</v>
      </c>
      <c r="R325" s="98">
        <v>1.480636559576598E-2</v>
      </c>
      <c r="S325" s="98">
        <v>1.4342862211870436E-2</v>
      </c>
      <c r="T325" s="98">
        <v>1.6260217454274944E-2</v>
      </c>
      <c r="U325" s="98">
        <v>1.8308145165967484E-2</v>
      </c>
      <c r="V325" s="98">
        <v>2.3644892083054866E-2</v>
      </c>
      <c r="W325" s="98">
        <v>3.844860732907792E-2</v>
      </c>
      <c r="X325" s="98">
        <v>5.18342858349349E-2</v>
      </c>
      <c r="Y325" s="98">
        <v>4.6471540318239968E-2</v>
      </c>
      <c r="DA325" s="63" t="s">
        <v>3533</v>
      </c>
    </row>
    <row r="326" spans="1:105" ht="12" customHeight="1" x14ac:dyDescent="0.25">
      <c r="A326" s="109" t="s">
        <v>120</v>
      </c>
      <c r="B326" s="33"/>
      <c r="C326" s="33">
        <v>6.1323337503164134E-3</v>
      </c>
      <c r="D326" s="33">
        <v>7.5912453634887616E-3</v>
      </c>
      <c r="E326" s="33">
        <v>5.7000893217050014E-2</v>
      </c>
      <c r="F326" s="33">
        <v>4.4798614524658976E-2</v>
      </c>
      <c r="G326" s="33">
        <v>2.6355904982497749E-2</v>
      </c>
      <c r="H326" s="33">
        <v>2.3983294685212746E-2</v>
      </c>
      <c r="I326" s="33">
        <v>2.2706769614361785E-2</v>
      </c>
      <c r="J326" s="33">
        <v>4.07409473051253E-2</v>
      </c>
      <c r="K326" s="33">
        <v>5.2952499941341179E-2</v>
      </c>
      <c r="L326" s="33">
        <v>7.5422878817328814E-2</v>
      </c>
      <c r="M326" s="33">
        <v>6.3852134737009306E-2</v>
      </c>
      <c r="N326" s="33">
        <v>5.4003197824105217E-2</v>
      </c>
      <c r="O326" s="33">
        <v>3.1379890207600472E-2</v>
      </c>
      <c r="P326" s="33">
        <v>9.5006373807214856E-2</v>
      </c>
      <c r="Q326" s="33">
        <v>9.1112576462011319E-2</v>
      </c>
      <c r="R326" s="33">
        <v>5.1152624947317593E-2</v>
      </c>
      <c r="S326" s="33">
        <v>2.5312630700475097E-2</v>
      </c>
      <c r="T326" s="33">
        <v>3.6171736369534774E-2</v>
      </c>
      <c r="U326" s="33">
        <v>3.992042952145778E-2</v>
      </c>
      <c r="V326" s="33">
        <v>5.6293657125835714E-2</v>
      </c>
      <c r="W326" s="33">
        <v>7.7586387902578671E-2</v>
      </c>
      <c r="X326" s="33">
        <v>0.10019508555548108</v>
      </c>
      <c r="Y326" s="33">
        <v>7.167814310198567E-2</v>
      </c>
      <c r="DA326" s="60" t="s">
        <v>3534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0.71795381046000017</v>
      </c>
      <c r="D328" s="119">
        <f t="shared" si="143"/>
        <v>0.72769189540707657</v>
      </c>
      <c r="E328" s="119">
        <f t="shared" si="143"/>
        <v>0.78448986634954221</v>
      </c>
      <c r="F328" s="119">
        <f t="shared" si="143"/>
        <v>0.79737520904759496</v>
      </c>
      <c r="G328" s="119">
        <f t="shared" si="143"/>
        <v>0.79127052040868906</v>
      </c>
      <c r="H328" s="119">
        <f t="shared" si="143"/>
        <v>0.78226505740873731</v>
      </c>
      <c r="I328" s="119">
        <f t="shared" si="143"/>
        <v>0.78303933479417209</v>
      </c>
      <c r="J328" s="119">
        <f t="shared" si="143"/>
        <v>0.79579078682482063</v>
      </c>
      <c r="K328" s="119">
        <f t="shared" si="143"/>
        <v>0.80447623749845554</v>
      </c>
      <c r="L328" s="119">
        <f t="shared" si="143"/>
        <v>0.82891254078425869</v>
      </c>
      <c r="M328" s="119">
        <f t="shared" si="143"/>
        <v>0.86167665281257444</v>
      </c>
      <c r="N328" s="119">
        <f t="shared" si="143"/>
        <v>0.85925336399848384</v>
      </c>
      <c r="O328" s="119">
        <f t="shared" si="143"/>
        <v>0.85073792310421081</v>
      </c>
      <c r="P328" s="119">
        <f t="shared" si="143"/>
        <v>0.86176799898383527</v>
      </c>
      <c r="Q328" s="119">
        <f t="shared" si="143"/>
        <v>0.87428323310260714</v>
      </c>
      <c r="R328" s="119">
        <f t="shared" ref="R328:V328" si="144">IF(R309=0,"",R309/R290)</f>
        <v>0.87703754266464651</v>
      </c>
      <c r="S328" s="119">
        <f t="shared" si="144"/>
        <v>0.86113402817804507</v>
      </c>
      <c r="T328" s="119">
        <f t="shared" si="144"/>
        <v>0.87482276445593132</v>
      </c>
      <c r="U328" s="119">
        <f t="shared" si="144"/>
        <v>0.88201068762675483</v>
      </c>
      <c r="V328" s="119">
        <f t="shared" si="144"/>
        <v>0.89041207881146911</v>
      </c>
      <c r="W328" s="119">
        <f t="shared" ref="W328:Y328" si="145">IF(W309=0,"",W309/W290)</f>
        <v>0.89362072697025441</v>
      </c>
      <c r="X328" s="119">
        <f t="shared" si="145"/>
        <v>0.89055718879202661</v>
      </c>
      <c r="Y328" s="119">
        <f t="shared" si="145"/>
        <v>0.89433036180212611</v>
      </c>
      <c r="DA328" s="129" t="s">
        <v>3685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0.71492532799231834</v>
      </c>
      <c r="D329" s="124">
        <f t="shared" si="146"/>
        <v>0.7206999380797966</v>
      </c>
      <c r="E329" s="124">
        <f t="shared" si="146"/>
        <v>0.78037948733619389</v>
      </c>
      <c r="F329" s="124">
        <f t="shared" si="146"/>
        <v>0.79960543698289466</v>
      </c>
      <c r="G329" s="124">
        <f t="shared" si="146"/>
        <v>0.79389838376477317</v>
      </c>
      <c r="H329" s="124">
        <f t="shared" si="146"/>
        <v>0.77786885547936757</v>
      </c>
      <c r="I329" s="124">
        <f t="shared" si="146"/>
        <v>0.77219488486537158</v>
      </c>
      <c r="J329" s="124">
        <f t="shared" si="146"/>
        <v>0.78777642880379772</v>
      </c>
      <c r="K329" s="124">
        <f t="shared" si="146"/>
        <v>0.79933652770849839</v>
      </c>
      <c r="L329" s="124">
        <f t="shared" si="146"/>
        <v>0.82330572349850928</v>
      </c>
      <c r="M329" s="124">
        <f t="shared" si="146"/>
        <v>0.86291970472577928</v>
      </c>
      <c r="N329" s="124">
        <f t="shared" si="146"/>
        <v>0.86364418753674477</v>
      </c>
      <c r="O329" s="124">
        <f t="shared" si="146"/>
        <v>0.85587680371615016</v>
      </c>
      <c r="P329" s="124">
        <f t="shared" si="146"/>
        <v>0.86695892721912748</v>
      </c>
      <c r="Q329" s="124">
        <f t="shared" si="146"/>
        <v>0.87735277138541534</v>
      </c>
      <c r="R329" s="124">
        <f t="shared" ref="R329:V329" si="147">IF(R310=0,"",R310/R291)</f>
        <v>0.88000628006223214</v>
      </c>
      <c r="S329" s="124">
        <f t="shared" si="147"/>
        <v>0.86319966737293186</v>
      </c>
      <c r="T329" s="124">
        <f t="shared" si="147"/>
        <v>0.87607731391587029</v>
      </c>
      <c r="U329" s="124">
        <f t="shared" si="147"/>
        <v>0.88381980956839146</v>
      </c>
      <c r="V329" s="124">
        <f t="shared" si="147"/>
        <v>0.89226337459335214</v>
      </c>
      <c r="W329" s="124">
        <f t="shared" ref="W329:Y329" si="148">IF(W310=0,"",W310/W291)</f>
        <v>0.89650969289971316</v>
      </c>
      <c r="X329" s="124">
        <f t="shared" si="148"/>
        <v>0.89076310238324508</v>
      </c>
      <c r="Y329" s="124">
        <f t="shared" si="148"/>
        <v>0.88806856982781457</v>
      </c>
      <c r="DA329" s="130" t="s">
        <v>3686</v>
      </c>
    </row>
    <row r="330" spans="1:105" ht="12" customHeight="1" x14ac:dyDescent="0.25">
      <c r="A330" s="97" t="s">
        <v>198</v>
      </c>
      <c r="B330" s="111"/>
      <c r="C330" s="111">
        <f t="shared" ref="C330:Q330" si="149">IF(C311=0,"",C311/C292)</f>
        <v>0.71442276275784067</v>
      </c>
      <c r="D330" s="111">
        <f t="shared" si="149"/>
        <v>0.72022203637125148</v>
      </c>
      <c r="E330" s="111">
        <f t="shared" si="149"/>
        <v>0.77976032732766454</v>
      </c>
      <c r="F330" s="111">
        <f t="shared" si="149"/>
        <v>0.79895800039811105</v>
      </c>
      <c r="G330" s="111">
        <f t="shared" si="149"/>
        <v>0.79326260861347853</v>
      </c>
      <c r="H330" s="111">
        <f t="shared" si="149"/>
        <v>0.77732422046066052</v>
      </c>
      <c r="I330" s="111">
        <f t="shared" si="149"/>
        <v>0.77175327292770679</v>
      </c>
      <c r="J330" s="111">
        <f t="shared" si="149"/>
        <v>0.78733132955814045</v>
      </c>
      <c r="K330" s="111">
        <f t="shared" si="149"/>
        <v>0.79890058776383799</v>
      </c>
      <c r="L330" s="111">
        <f t="shared" si="149"/>
        <v>0.82286703161451225</v>
      </c>
      <c r="M330" s="111">
        <f t="shared" si="149"/>
        <v>0.86246293043944133</v>
      </c>
      <c r="N330" s="111">
        <f t="shared" si="149"/>
        <v>0.86318576423978799</v>
      </c>
      <c r="O330" s="111">
        <f t="shared" si="149"/>
        <v>0.85541291057538438</v>
      </c>
      <c r="P330" s="111">
        <f t="shared" si="149"/>
        <v>0.86652621937241925</v>
      </c>
      <c r="Q330" s="111">
        <f t="shared" si="149"/>
        <v>0.87694574716718543</v>
      </c>
      <c r="R330" s="111">
        <f t="shared" ref="R330:V330" si="150">IF(R311=0,"",R311/R292)</f>
        <v>0.87961188286782543</v>
      </c>
      <c r="S330" s="111">
        <f t="shared" si="150"/>
        <v>0.86280368322410439</v>
      </c>
      <c r="T330" s="111">
        <f t="shared" si="150"/>
        <v>0.87568887022105468</v>
      </c>
      <c r="U330" s="111">
        <f t="shared" si="150"/>
        <v>0.8834519293805464</v>
      </c>
      <c r="V330" s="111">
        <f t="shared" si="150"/>
        <v>0.89191609038925412</v>
      </c>
      <c r="W330" s="111">
        <f t="shared" ref="W330:Y330" si="151">IF(W311=0,"",W311/W292)</f>
        <v>0.89617830878239624</v>
      </c>
      <c r="X330" s="111">
        <f t="shared" si="151"/>
        <v>0.89042843378623204</v>
      </c>
      <c r="Y330" s="111">
        <f t="shared" si="151"/>
        <v>0.8877380598321386</v>
      </c>
      <c r="DA330" s="63" t="s">
        <v>3687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3688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2.1174553377613345</v>
      </c>
      <c r="D332" s="124">
        <f t="shared" si="155"/>
        <v>2.1875519621177375</v>
      </c>
      <c r="E332" s="124">
        <f t="shared" si="155"/>
        <v>2.4031681383547201</v>
      </c>
      <c r="F332" s="124">
        <f t="shared" si="155"/>
        <v>2.5952218961950764</v>
      </c>
      <c r="G332" s="124">
        <f t="shared" si="155"/>
        <v>2.6847904195789347</v>
      </c>
      <c r="H332" s="124">
        <f t="shared" si="155"/>
        <v>2.7365836299857245</v>
      </c>
      <c r="I332" s="124">
        <f t="shared" si="155"/>
        <v>2.7043337714453934</v>
      </c>
      <c r="J332" s="124">
        <f t="shared" si="155"/>
        <v>2.9463297412280176</v>
      </c>
      <c r="K332" s="124">
        <f t="shared" si="155"/>
        <v>3.0493179397627146</v>
      </c>
      <c r="L332" s="124">
        <f t="shared" si="155"/>
        <v>3.1148746761865831</v>
      </c>
      <c r="M332" s="124">
        <f t="shared" si="155"/>
        <v>3.5320626971283473</v>
      </c>
      <c r="N332" s="124">
        <f t="shared" si="155"/>
        <v>3.6702148097837588</v>
      </c>
      <c r="O332" s="124">
        <f t="shared" si="155"/>
        <v>3.8174207852913047</v>
      </c>
      <c r="P332" s="124">
        <f t="shared" si="155"/>
        <v>3.9713166133515059</v>
      </c>
      <c r="Q332" s="124">
        <f t="shared" si="155"/>
        <v>4.0504423278460457</v>
      </c>
      <c r="R332" s="124">
        <f t="shared" ref="R332:V332" si="156">IF(R313=0,"",R313/R294)</f>
        <v>4.0360750610030216</v>
      </c>
      <c r="S332" s="124">
        <f t="shared" si="156"/>
        <v>3.8264332855893963</v>
      </c>
      <c r="T332" s="124">
        <f t="shared" si="156"/>
        <v>4.0197718832019742</v>
      </c>
      <c r="U332" s="124">
        <f t="shared" si="156"/>
        <v>4.0921980624156165</v>
      </c>
      <c r="V332" s="124">
        <f t="shared" si="156"/>
        <v>4.2078598028585059</v>
      </c>
      <c r="W332" s="124">
        <f t="shared" ref="W332:Y332" si="157">IF(W313=0,"",W313/W294)</f>
        <v>4.2657275609314871</v>
      </c>
      <c r="X332" s="124">
        <f t="shared" si="157"/>
        <v>4.3584233052311561</v>
      </c>
      <c r="Y332" s="124">
        <f t="shared" si="157"/>
        <v>4.440682863760828</v>
      </c>
      <c r="DA332" s="130" t="s">
        <v>3689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2.1174553377613345</v>
      </c>
      <c r="D333" s="111">
        <f t="shared" si="158"/>
        <v>2.1875519621177375</v>
      </c>
      <c r="E333" s="111">
        <f t="shared" si="158"/>
        <v>2.4031681383547201</v>
      </c>
      <c r="F333" s="111">
        <f t="shared" si="158"/>
        <v>2.5952218961950764</v>
      </c>
      <c r="G333" s="111">
        <f t="shared" si="158"/>
        <v>2.6847904195789347</v>
      </c>
      <c r="H333" s="111">
        <f t="shared" si="158"/>
        <v>2.7365836299857245</v>
      </c>
      <c r="I333" s="111">
        <f t="shared" si="158"/>
        <v>2.7043337714453934</v>
      </c>
      <c r="J333" s="111">
        <f t="shared" si="158"/>
        <v>2.9463297412280176</v>
      </c>
      <c r="K333" s="111">
        <f t="shared" si="158"/>
        <v>3.0493179397627146</v>
      </c>
      <c r="L333" s="111">
        <f t="shared" si="158"/>
        <v>3.1148746761865831</v>
      </c>
      <c r="M333" s="111">
        <f t="shared" si="158"/>
        <v>3.5320626971283473</v>
      </c>
      <c r="N333" s="111">
        <f t="shared" si="158"/>
        <v>3.6702148097837588</v>
      </c>
      <c r="O333" s="111">
        <f t="shared" si="158"/>
        <v>3.8174207852913047</v>
      </c>
      <c r="P333" s="111">
        <f t="shared" si="158"/>
        <v>3.9713166133515059</v>
      </c>
      <c r="Q333" s="111">
        <f t="shared" si="158"/>
        <v>4.0504423278460457</v>
      </c>
      <c r="R333" s="111">
        <f t="shared" ref="R333:V333" si="159">IF(R314=0,"",R314/R295)</f>
        <v>4.0360750610030216</v>
      </c>
      <c r="S333" s="111">
        <f t="shared" si="159"/>
        <v>3.8264332855893963</v>
      </c>
      <c r="T333" s="111">
        <f t="shared" si="159"/>
        <v>4.0197718832019742</v>
      </c>
      <c r="U333" s="111">
        <f t="shared" si="159"/>
        <v>4.0921980624156165</v>
      </c>
      <c r="V333" s="111">
        <f t="shared" si="159"/>
        <v>4.2078598028585059</v>
      </c>
      <c r="W333" s="111">
        <f t="shared" ref="W333:Y333" si="160">IF(W314=0,"",W314/W295)</f>
        <v>4.2657275609314871</v>
      </c>
      <c r="X333" s="111">
        <f t="shared" si="160"/>
        <v>4.3584233052311561</v>
      </c>
      <c r="Y333" s="111">
        <f t="shared" si="160"/>
        <v>4.440682863760828</v>
      </c>
      <c r="DA333" s="63" t="s">
        <v>3690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0.78224876794401998</v>
      </c>
      <c r="D334" s="124">
        <f t="shared" si="161"/>
        <v>0.81965282370222914</v>
      </c>
      <c r="E334" s="124">
        <f t="shared" si="161"/>
        <v>0.82631706700400975</v>
      </c>
      <c r="F334" s="124">
        <f t="shared" si="161"/>
        <v>0.80703878968451037</v>
      </c>
      <c r="G334" s="124">
        <f t="shared" si="161"/>
        <v>0.8235901095126319</v>
      </c>
      <c r="H334" s="124">
        <f t="shared" si="161"/>
        <v>0.81605022747184908</v>
      </c>
      <c r="I334" s="124">
        <f t="shared" si="161"/>
        <v>0.83612276953316955</v>
      </c>
      <c r="J334" s="124">
        <f t="shared" si="161"/>
        <v>0.84059459225385891</v>
      </c>
      <c r="K334" s="124">
        <f t="shared" si="161"/>
        <v>0.85568363627074651</v>
      </c>
      <c r="L334" s="124">
        <f t="shared" si="161"/>
        <v>0.84417722168714426</v>
      </c>
      <c r="M334" s="124">
        <f t="shared" si="161"/>
        <v>0.86151110984305923</v>
      </c>
      <c r="N334" s="124">
        <f t="shared" si="161"/>
        <v>0.8567392948861976</v>
      </c>
      <c r="O334" s="124">
        <f t="shared" si="161"/>
        <v>0.87144092437543019</v>
      </c>
      <c r="P334" s="124">
        <f t="shared" si="161"/>
        <v>0.8922567795075016</v>
      </c>
      <c r="Q334" s="124">
        <f t="shared" si="161"/>
        <v>0.90013557881431117</v>
      </c>
      <c r="R334" s="124">
        <f t="shared" ref="R334:V334" si="162">IF(R315=0,"",R315/R296)</f>
        <v>0.90350915365994933</v>
      </c>
      <c r="S334" s="124">
        <f t="shared" si="162"/>
        <v>0.88446698711392036</v>
      </c>
      <c r="T334" s="124">
        <f t="shared" si="162"/>
        <v>0.90072152237145719</v>
      </c>
      <c r="U334" s="124">
        <f t="shared" si="162"/>
        <v>0.90622718093253896</v>
      </c>
      <c r="V334" s="124">
        <f t="shared" si="162"/>
        <v>0.90961176111405329</v>
      </c>
      <c r="W334" s="124">
        <f t="shared" ref="W334:Y334" si="163">IF(W315=0,"",W315/W296)</f>
        <v>0.92816298688858234</v>
      </c>
      <c r="X334" s="124">
        <f t="shared" si="163"/>
        <v>0.92202120310087132</v>
      </c>
      <c r="Y334" s="124">
        <f t="shared" si="163"/>
        <v>0.92687440680242472</v>
      </c>
      <c r="DA334" s="130" t="s">
        <v>3691</v>
      </c>
    </row>
    <row r="335" spans="1:105" ht="12" customHeight="1" x14ac:dyDescent="0.25">
      <c r="A335" s="97" t="s">
        <v>130</v>
      </c>
      <c r="B335" s="111"/>
      <c r="C335" s="111">
        <f t="shared" ref="C335:Q335" si="164">IF(C316=0,"",C316/C297)</f>
        <v>0.82182052358286095</v>
      </c>
      <c r="D335" s="111">
        <f t="shared" si="164"/>
        <v>0.82699045492240597</v>
      </c>
      <c r="E335" s="111">
        <f t="shared" si="164"/>
        <v>0.83168817789509797</v>
      </c>
      <c r="F335" s="111">
        <f t="shared" si="164"/>
        <v>0.83569514899846309</v>
      </c>
      <c r="G335" s="111">
        <f t="shared" si="164"/>
        <v>0.84054775170816465</v>
      </c>
      <c r="H335" s="111">
        <f t="shared" si="164"/>
        <v>0.84483139244675298</v>
      </c>
      <c r="I335" s="111">
        <f t="shared" si="164"/>
        <v>0.84521571251114225</v>
      </c>
      <c r="J335" s="111">
        <f t="shared" si="164"/>
        <v>0.8522829752574308</v>
      </c>
      <c r="K335" s="111">
        <f t="shared" si="164"/>
        <v>0.8605320263414723</v>
      </c>
      <c r="L335" s="111">
        <f t="shared" si="164"/>
        <v>0.86606552778883339</v>
      </c>
      <c r="M335" s="111">
        <f t="shared" si="164"/>
        <v>0.86885015797248888</v>
      </c>
      <c r="N335" s="111">
        <f t="shared" si="164"/>
        <v>0.87279322220933175</v>
      </c>
      <c r="O335" s="111">
        <f t="shared" si="164"/>
        <v>0.87745424337170219</v>
      </c>
      <c r="P335" s="111">
        <f t="shared" si="164"/>
        <v>0.88499695830018743</v>
      </c>
      <c r="Q335" s="111">
        <f t="shared" si="164"/>
        <v>0.88946557959411066</v>
      </c>
      <c r="R335" s="111">
        <f t="shared" ref="R335:V335" si="165">IF(R316=0,"",R316/R297)</f>
        <v>0.89172334198275105</v>
      </c>
      <c r="S335" s="111">
        <f t="shared" si="165"/>
        <v>0.89505604841153807</v>
      </c>
      <c r="T335" s="111">
        <f t="shared" si="165"/>
        <v>0.89716107711115523</v>
      </c>
      <c r="U335" s="111">
        <f t="shared" si="165"/>
        <v>0.90118858314209171</v>
      </c>
      <c r="V335" s="111">
        <f t="shared" si="165"/>
        <v>0.90449759509344552</v>
      </c>
      <c r="W335" s="111">
        <f t="shared" ref="W335:Y335" si="166">IF(W316=0,"",W316/W297)</f>
        <v>0.9091613523421288</v>
      </c>
      <c r="X335" s="111">
        <f t="shared" si="166"/>
        <v>0.91197680676435988</v>
      </c>
      <c r="Y335" s="111">
        <f t="shared" si="166"/>
        <v>0.91415392854495336</v>
      </c>
      <c r="DA335" s="63" t="s">
        <v>3692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>
        <f t="shared" si="167"/>
        <v>0.92048825844555315</v>
      </c>
      <c r="F336" s="111">
        <f t="shared" si="167"/>
        <v>0.9176134912688122</v>
      </c>
      <c r="G336" s="111" t="str">
        <f t="shared" si="167"/>
        <v/>
      </c>
      <c r="H336" s="111">
        <f t="shared" si="167"/>
        <v>0.92503064039711447</v>
      </c>
      <c r="I336" s="111" t="str">
        <f t="shared" si="167"/>
        <v/>
      </c>
      <c r="J336" s="111">
        <f t="shared" si="167"/>
        <v>0.93021625512221207</v>
      </c>
      <c r="K336" s="111">
        <f t="shared" si="167"/>
        <v>0.9300304209119723</v>
      </c>
      <c r="L336" s="111">
        <f t="shared" si="167"/>
        <v>0.93472241550436208</v>
      </c>
      <c r="M336" s="111">
        <f t="shared" si="167"/>
        <v>0.93473942916216468</v>
      </c>
      <c r="N336" s="111">
        <f t="shared" si="167"/>
        <v>0.93725542952828367</v>
      </c>
      <c r="O336" s="111">
        <f t="shared" si="167"/>
        <v>0.93875760329521363</v>
      </c>
      <c r="P336" s="111">
        <f t="shared" si="167"/>
        <v>0.94468053508807226</v>
      </c>
      <c r="Q336" s="111">
        <f t="shared" si="167"/>
        <v>0.94594210501186693</v>
      </c>
      <c r="R336" s="111">
        <f t="shared" ref="R336:V336" si="168">IF(R317=0,"",R317/R298)</f>
        <v>0.94866452836183268</v>
      </c>
      <c r="S336" s="111">
        <f t="shared" si="168"/>
        <v>0.9501268767923069</v>
      </c>
      <c r="T336" s="111">
        <f t="shared" si="168"/>
        <v>0.94360018183936878</v>
      </c>
      <c r="U336" s="111">
        <f t="shared" si="168"/>
        <v>0.95050837336009819</v>
      </c>
      <c r="V336" s="111">
        <f t="shared" si="168"/>
        <v>0.95349444591099219</v>
      </c>
      <c r="W336" s="111">
        <f t="shared" ref="W336:Y336" si="169">IF(W317=0,"",W317/W298)</f>
        <v>0.95613194915404209</v>
      </c>
      <c r="X336" s="111">
        <f t="shared" si="169"/>
        <v>0.96562480254793026</v>
      </c>
      <c r="Y336" s="111">
        <f t="shared" si="169"/>
        <v>0.97232967312015284</v>
      </c>
      <c r="DA336" s="63" t="s">
        <v>3693</v>
      </c>
    </row>
    <row r="337" spans="1:105" ht="12" customHeight="1" x14ac:dyDescent="0.25">
      <c r="A337" s="100" t="s">
        <v>198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>
        <f t="shared" si="170"/>
        <v>0.83114957735209616</v>
      </c>
      <c r="F337" s="112">
        <f t="shared" si="170"/>
        <v>0.83598421735243911</v>
      </c>
      <c r="G337" s="112" t="str">
        <f t="shared" si="170"/>
        <v/>
      </c>
      <c r="H337" s="112">
        <f t="shared" si="170"/>
        <v>0.84565546000338476</v>
      </c>
      <c r="I337" s="112" t="str">
        <f t="shared" si="170"/>
        <v/>
      </c>
      <c r="J337" s="112">
        <f t="shared" si="170"/>
        <v>0.85533014074881653</v>
      </c>
      <c r="K337" s="112">
        <f t="shared" si="170"/>
        <v>0.86035599570959631</v>
      </c>
      <c r="L337" s="112">
        <f t="shared" si="170"/>
        <v>0.86501176973308325</v>
      </c>
      <c r="M337" s="112">
        <f t="shared" si="170"/>
        <v>0.86996180805677759</v>
      </c>
      <c r="N337" s="112">
        <f t="shared" si="170"/>
        <v>0.87490415548159672</v>
      </c>
      <c r="O337" s="112">
        <f t="shared" si="170"/>
        <v>0.88016184286714994</v>
      </c>
      <c r="P337" s="112">
        <f t="shared" si="170"/>
        <v>0.88502460894631751</v>
      </c>
      <c r="Q337" s="112">
        <f t="shared" si="170"/>
        <v>0.88971237382836943</v>
      </c>
      <c r="R337" s="112">
        <f t="shared" ref="R337:V337" si="171">IF(R318=0,"",R318/R299)</f>
        <v>0.89364366821423113</v>
      </c>
      <c r="S337" s="112">
        <f t="shared" si="171"/>
        <v>0.89754443596798583</v>
      </c>
      <c r="T337" s="112">
        <f t="shared" si="171"/>
        <v>0.90099350652060606</v>
      </c>
      <c r="U337" s="112">
        <f t="shared" si="171"/>
        <v>0.90425432760130919</v>
      </c>
      <c r="V337" s="112">
        <f t="shared" si="171"/>
        <v>0.90739182419544639</v>
      </c>
      <c r="W337" s="112">
        <f t="shared" ref="W337:Y337" si="172">IF(W318=0,"",W318/W299)</f>
        <v>0.90938511821658519</v>
      </c>
      <c r="X337" s="112">
        <f t="shared" si="172"/>
        <v>0.91296075710287194</v>
      </c>
      <c r="Y337" s="112">
        <f t="shared" si="172"/>
        <v>0.91533472682443562</v>
      </c>
      <c r="DA337" s="131" t="s">
        <v>3694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>
        <f t="shared" si="173"/>
        <v>1</v>
      </c>
      <c r="F338" s="113">
        <f t="shared" si="173"/>
        <v>1</v>
      </c>
      <c r="G338" s="113" t="str">
        <f t="shared" si="173"/>
        <v/>
      </c>
      <c r="H338" s="113">
        <f t="shared" si="173"/>
        <v>1</v>
      </c>
      <c r="I338" s="113" t="str">
        <f t="shared" si="173"/>
        <v/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3695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0.63362518118696387</v>
      </c>
      <c r="D339" s="112">
        <f t="shared" si="176"/>
        <v>0.6488556320389216</v>
      </c>
      <c r="E339" s="112">
        <f t="shared" si="176"/>
        <v>0.74695191500213654</v>
      </c>
      <c r="F339" s="112">
        <f t="shared" si="176"/>
        <v>0.73940039080806963</v>
      </c>
      <c r="G339" s="112">
        <f t="shared" si="176"/>
        <v>0.74171049401244848</v>
      </c>
      <c r="H339" s="112">
        <f t="shared" si="176"/>
        <v>0.71852881992326412</v>
      </c>
      <c r="I339" s="112">
        <f t="shared" si="176"/>
        <v>0.75171088161540778</v>
      </c>
      <c r="J339" s="112">
        <f t="shared" si="176"/>
        <v>0.76692391800879411</v>
      </c>
      <c r="K339" s="112">
        <f t="shared" si="176"/>
        <v>0.75458391326686491</v>
      </c>
      <c r="L339" s="112">
        <f t="shared" si="176"/>
        <v>0.78139063209834358</v>
      </c>
      <c r="M339" s="112">
        <f t="shared" si="176"/>
        <v>0.77518868060693003</v>
      </c>
      <c r="N339" s="112">
        <f t="shared" si="176"/>
        <v>0.78433720790940364</v>
      </c>
      <c r="O339" s="112">
        <f t="shared" si="176"/>
        <v>0.79249821817984101</v>
      </c>
      <c r="P339" s="112">
        <f t="shared" si="176"/>
        <v>0.8096615419954305</v>
      </c>
      <c r="Q339" s="112">
        <f t="shared" si="176"/>
        <v>0.82338420083744512</v>
      </c>
      <c r="R339" s="112">
        <f t="shared" ref="R339:V339" si="177">IF(R320=0,"",R320/R301)</f>
        <v>0.83821043830192854</v>
      </c>
      <c r="S339" s="112">
        <f t="shared" si="177"/>
        <v>0.80443673720071562</v>
      </c>
      <c r="T339" s="112">
        <f t="shared" si="177"/>
        <v>0.8516935053997946</v>
      </c>
      <c r="U339" s="112">
        <f t="shared" si="177"/>
        <v>0.84224237462659657</v>
      </c>
      <c r="V339" s="112">
        <f t="shared" si="177"/>
        <v>0.87013314770100691</v>
      </c>
      <c r="W339" s="112">
        <f t="shared" ref="W339:Y339" si="178">IF(W320=0,"",W320/W301)</f>
        <v>0.76907411108107782</v>
      </c>
      <c r="X339" s="112">
        <f t="shared" si="178"/>
        <v>0.89170177025955211</v>
      </c>
      <c r="Y339" s="112">
        <f t="shared" si="178"/>
        <v>0.90398839465664083</v>
      </c>
      <c r="DA339" s="131" t="s">
        <v>3696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0.92281563144216705</v>
      </c>
      <c r="D340" s="113">
        <f t="shared" si="179"/>
        <v>0.91128153009821378</v>
      </c>
      <c r="E340" s="113">
        <f t="shared" si="179"/>
        <v>0.89359719258728509</v>
      </c>
      <c r="F340" s="113">
        <f t="shared" si="179"/>
        <v>0.88797346681560074</v>
      </c>
      <c r="G340" s="113">
        <f t="shared" si="179"/>
        <v>0.89035911327664796</v>
      </c>
      <c r="H340" s="113">
        <f t="shared" si="179"/>
        <v>0.89315933904453904</v>
      </c>
      <c r="I340" s="113">
        <f t="shared" si="179"/>
        <v>0.88265747027500085</v>
      </c>
      <c r="J340" s="113">
        <f t="shared" si="179"/>
        <v>0.89316055869148259</v>
      </c>
      <c r="K340" s="113">
        <f t="shared" si="179"/>
        <v>0.89029858275120577</v>
      </c>
      <c r="L340" s="113">
        <f t="shared" si="179"/>
        <v>0.89383294774123589</v>
      </c>
      <c r="M340" s="113">
        <f t="shared" si="179"/>
        <v>0.89221050942246594</v>
      </c>
      <c r="N340" s="113">
        <f t="shared" si="179"/>
        <v>0.89518040945898236</v>
      </c>
      <c r="O340" s="113">
        <f t="shared" si="179"/>
        <v>0.88746709851224748</v>
      </c>
      <c r="P340" s="113">
        <f t="shared" si="179"/>
        <v>0.90976436340824673</v>
      </c>
      <c r="Q340" s="113">
        <f t="shared" si="179"/>
        <v>0.91815787733090781</v>
      </c>
      <c r="R340" s="113">
        <f t="shared" ref="R340:V340" si="180">IF(R321=0,"",R321/R302)</f>
        <v>0.92360937804225685</v>
      </c>
      <c r="S340" s="113">
        <f t="shared" si="180"/>
        <v>0.91968876151532364</v>
      </c>
      <c r="T340" s="113">
        <f t="shared" si="180"/>
        <v>0.92014665166938503</v>
      </c>
      <c r="U340" s="113">
        <f t="shared" si="180"/>
        <v>0.92580231568572458</v>
      </c>
      <c r="V340" s="113">
        <f t="shared" si="180"/>
        <v>0.93415085777323725</v>
      </c>
      <c r="W340" s="113">
        <f t="shared" ref="W340:Y340" si="181">IF(W321=0,"",W321/W302)</f>
        <v>0.93980443719613516</v>
      </c>
      <c r="X340" s="113">
        <f t="shared" si="181"/>
        <v>0.95163335147076544</v>
      </c>
      <c r="Y340" s="113">
        <f t="shared" si="181"/>
        <v>0.96216371878705464</v>
      </c>
      <c r="DA340" s="132" t="s">
        <v>3697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0.65601677812178982</v>
      </c>
      <c r="D341" s="111">
        <f t="shared" si="182"/>
        <v>0.65716385950980305</v>
      </c>
      <c r="E341" s="111">
        <f t="shared" si="182"/>
        <v>0.78159197238310851</v>
      </c>
      <c r="F341" s="111">
        <f t="shared" si="182"/>
        <v>0.74632291145403984</v>
      </c>
      <c r="G341" s="111">
        <f t="shared" si="182"/>
        <v>0.77254175563015981</v>
      </c>
      <c r="H341" s="111">
        <f t="shared" si="182"/>
        <v>0.77516240857988372</v>
      </c>
      <c r="I341" s="111">
        <f t="shared" si="182"/>
        <v>0.78356782254113255</v>
      </c>
      <c r="J341" s="111">
        <f t="shared" si="182"/>
        <v>0.78616507724276508</v>
      </c>
      <c r="K341" s="111">
        <f t="shared" si="182"/>
        <v>0.78499945483474065</v>
      </c>
      <c r="L341" s="111">
        <f t="shared" si="182"/>
        <v>0.78997504181108258</v>
      </c>
      <c r="M341" s="111">
        <f t="shared" si="182"/>
        <v>0.79433339494214172</v>
      </c>
      <c r="N341" s="111">
        <f t="shared" si="182"/>
        <v>0.7988234220031829</v>
      </c>
      <c r="O341" s="111">
        <f t="shared" si="182"/>
        <v>0.79257487797598292</v>
      </c>
      <c r="P341" s="111">
        <f t="shared" si="182"/>
        <v>0.81363587095598144</v>
      </c>
      <c r="Q341" s="111">
        <f t="shared" si="182"/>
        <v>0.8288427149410077</v>
      </c>
      <c r="R341" s="111">
        <f t="shared" ref="R341:V341" si="183">IF(R322=0,"",R322/R303)</f>
        <v>0.84073145454515064</v>
      </c>
      <c r="S341" s="111">
        <f t="shared" si="183"/>
        <v>0.84071451981784451</v>
      </c>
      <c r="T341" s="111">
        <f t="shared" si="183"/>
        <v>0.83686930809237148</v>
      </c>
      <c r="U341" s="111">
        <f t="shared" si="183"/>
        <v>0.84589960788821239</v>
      </c>
      <c r="V341" s="111">
        <f t="shared" si="183"/>
        <v>0.85298381524089995</v>
      </c>
      <c r="W341" s="111">
        <f t="shared" ref="W341:Y341" si="184">IF(W322=0,"",W322/W303)</f>
        <v>0.8745718707266501</v>
      </c>
      <c r="X341" s="111">
        <f t="shared" si="184"/>
        <v>0.89181573418394555</v>
      </c>
      <c r="Y341" s="111">
        <f t="shared" si="184"/>
        <v>0.90428868540416252</v>
      </c>
      <c r="DA341" s="63" t="s">
        <v>3698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3699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0.60254339811749913</v>
      </c>
      <c r="D343" s="124">
        <f t="shared" si="188"/>
        <v>0.59807542922896961</v>
      </c>
      <c r="E343" s="124">
        <f t="shared" si="188"/>
        <v>0.69965680026412902</v>
      </c>
      <c r="F343" s="124">
        <f t="shared" si="188"/>
        <v>0.70342075380333746</v>
      </c>
      <c r="G343" s="124">
        <f t="shared" si="188"/>
        <v>0.66498509767645853</v>
      </c>
      <c r="H343" s="124">
        <f t="shared" si="188"/>
        <v>0.66766191805552588</v>
      </c>
      <c r="I343" s="124">
        <f t="shared" si="188"/>
        <v>0.64538372792384413</v>
      </c>
      <c r="J343" s="124">
        <f t="shared" si="188"/>
        <v>0.69752222763457394</v>
      </c>
      <c r="K343" s="124">
        <f t="shared" si="188"/>
        <v>0.68683839529836965</v>
      </c>
      <c r="L343" s="124">
        <f t="shared" si="188"/>
        <v>0.72740944779281835</v>
      </c>
      <c r="M343" s="124">
        <f t="shared" si="188"/>
        <v>0.75611419831418325</v>
      </c>
      <c r="N343" s="124">
        <f t="shared" si="188"/>
        <v>0.73327295691409056</v>
      </c>
      <c r="O343" s="124">
        <f t="shared" si="188"/>
        <v>0.70213576149669221</v>
      </c>
      <c r="P343" s="124">
        <f t="shared" si="188"/>
        <v>0.7192182680484932</v>
      </c>
      <c r="Q343" s="124">
        <f t="shared" si="188"/>
        <v>0.74294938998895732</v>
      </c>
      <c r="R343" s="124">
        <f t="shared" ref="R343:V343" si="189">IF(R324=0,"",R324/R305)</f>
        <v>0.75555851028092869</v>
      </c>
      <c r="S343" s="124">
        <f t="shared" si="189"/>
        <v>0.72843277941586015</v>
      </c>
      <c r="T343" s="124">
        <f t="shared" si="189"/>
        <v>0.75368303502977474</v>
      </c>
      <c r="U343" s="124">
        <f t="shared" si="189"/>
        <v>0.76247681545206647</v>
      </c>
      <c r="V343" s="124">
        <f t="shared" si="189"/>
        <v>0.7765164843349549</v>
      </c>
      <c r="W343" s="124">
        <f t="shared" ref="W343:Y343" si="190">IF(W324=0,"",W324/W305)</f>
        <v>0.77230861556545294</v>
      </c>
      <c r="X343" s="124">
        <f t="shared" si="190"/>
        <v>0.77327622085416969</v>
      </c>
      <c r="Y343" s="124">
        <f t="shared" si="190"/>
        <v>0.76021482216323188</v>
      </c>
      <c r="DA343" s="130" t="s">
        <v>3700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0.57697618428661268</v>
      </c>
      <c r="D344" s="111">
        <f t="shared" si="191"/>
        <v>0.57708601685776473</v>
      </c>
      <c r="E344" s="111">
        <f t="shared" si="191"/>
        <v>0.57863642190489439</v>
      </c>
      <c r="F344" s="111">
        <f t="shared" si="191"/>
        <v>0.58681224852530034</v>
      </c>
      <c r="G344" s="111">
        <f t="shared" si="191"/>
        <v>0.58587270517906853</v>
      </c>
      <c r="H344" s="111">
        <f t="shared" si="191"/>
        <v>0.58365806125969777</v>
      </c>
      <c r="I344" s="111">
        <f t="shared" si="191"/>
        <v>0.57787782451238456</v>
      </c>
      <c r="J344" s="111">
        <f t="shared" si="191"/>
        <v>0.57966912516225022</v>
      </c>
      <c r="K344" s="111">
        <f t="shared" si="191"/>
        <v>0.57702320387994444</v>
      </c>
      <c r="L344" s="111">
        <f t="shared" si="191"/>
        <v>0.57667818843241037</v>
      </c>
      <c r="M344" s="111">
        <f t="shared" si="191"/>
        <v>0.58797037809007624</v>
      </c>
      <c r="N344" s="111">
        <f t="shared" si="191"/>
        <v>0.5917219610445561</v>
      </c>
      <c r="O344" s="111">
        <f t="shared" si="191"/>
        <v>0.59126701183731956</v>
      </c>
      <c r="P344" s="111">
        <f t="shared" si="191"/>
        <v>0.59101388399952481</v>
      </c>
      <c r="Q344" s="111">
        <f t="shared" si="191"/>
        <v>0.59207491419694691</v>
      </c>
      <c r="R344" s="111">
        <f t="shared" ref="R344:V344" si="192">IF(R325=0,"",R325/R306)</f>
        <v>0.59532560915626942</v>
      </c>
      <c r="S344" s="111">
        <f t="shared" si="192"/>
        <v>0.5971161907334892</v>
      </c>
      <c r="T344" s="111">
        <f t="shared" si="192"/>
        <v>0.60314907669516038</v>
      </c>
      <c r="U344" s="111">
        <f t="shared" si="192"/>
        <v>0.60731637040349551</v>
      </c>
      <c r="V344" s="111">
        <f t="shared" si="192"/>
        <v>0.61008445706166414</v>
      </c>
      <c r="W344" s="111">
        <f t="shared" ref="W344:Y344" si="193">IF(W325=0,"",W325/W306)</f>
        <v>0.61112674972347658</v>
      </c>
      <c r="X344" s="111">
        <f t="shared" si="193"/>
        <v>0.61158351121326748</v>
      </c>
      <c r="Y344" s="111">
        <f t="shared" si="193"/>
        <v>0.61162451874671164</v>
      </c>
      <c r="DA344" s="63" t="s">
        <v>3701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0.75885213388519479</v>
      </c>
      <c r="D345" s="45">
        <f t="shared" si="194"/>
        <v>0.75542440937123767</v>
      </c>
      <c r="E345" s="45">
        <f t="shared" si="194"/>
        <v>0.76786954824385856</v>
      </c>
      <c r="F345" s="45">
        <f t="shared" si="194"/>
        <v>0.76921609545178637</v>
      </c>
      <c r="G345" s="45">
        <f t="shared" si="194"/>
        <v>0.77302440449113008</v>
      </c>
      <c r="H345" s="45">
        <f t="shared" si="194"/>
        <v>0.77384354102770325</v>
      </c>
      <c r="I345" s="45">
        <f t="shared" si="194"/>
        <v>0.77957697442080554</v>
      </c>
      <c r="J345" s="45">
        <f t="shared" si="194"/>
        <v>0.78082749955619157</v>
      </c>
      <c r="K345" s="45">
        <f t="shared" si="194"/>
        <v>0.78290990977957731</v>
      </c>
      <c r="L345" s="45">
        <f t="shared" si="194"/>
        <v>0.78515964057892595</v>
      </c>
      <c r="M345" s="45">
        <f t="shared" si="194"/>
        <v>0.78675979636827675</v>
      </c>
      <c r="N345" s="45">
        <f t="shared" si="194"/>
        <v>0.78925710345643219</v>
      </c>
      <c r="O345" s="45">
        <f t="shared" si="194"/>
        <v>0.79141758470004664</v>
      </c>
      <c r="P345" s="45">
        <f t="shared" si="194"/>
        <v>0.79981597792416881</v>
      </c>
      <c r="Q345" s="45">
        <f t="shared" si="194"/>
        <v>0.80867197248792033</v>
      </c>
      <c r="R345" s="45">
        <f t="shared" ref="R345:V345" si="195">IF(R326=0,"",R326/R307)</f>
        <v>0.81939531667125209</v>
      </c>
      <c r="S345" s="45">
        <f t="shared" si="195"/>
        <v>0.83212545907958868</v>
      </c>
      <c r="T345" s="45">
        <f t="shared" si="195"/>
        <v>0.84892692257609514</v>
      </c>
      <c r="U345" s="45">
        <f t="shared" si="195"/>
        <v>0.86367309905178602</v>
      </c>
      <c r="V345" s="45">
        <f t="shared" si="195"/>
        <v>0.87700773176563529</v>
      </c>
      <c r="W345" s="45">
        <f t="shared" ref="W345:Y345" si="196">IF(W326=0,"",W326/W307)</f>
        <v>0.88842722425927723</v>
      </c>
      <c r="X345" s="45">
        <f t="shared" si="196"/>
        <v>0.8957987071460296</v>
      </c>
      <c r="Y345" s="45">
        <f t="shared" si="196"/>
        <v>0.90234197821553874</v>
      </c>
      <c r="DA345" s="60" t="s">
        <v>3702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0.13052089557071023</v>
      </c>
      <c r="D347" s="117">
        <f t="shared" si="197"/>
        <v>0.19902023845110334</v>
      </c>
      <c r="E347" s="117">
        <f t="shared" si="197"/>
        <v>0.11053831250437757</v>
      </c>
      <c r="F347" s="117">
        <f t="shared" si="197"/>
        <v>8.6814588789989711E-2</v>
      </c>
      <c r="G347" s="117">
        <f t="shared" si="197"/>
        <v>0.12300806125137687</v>
      </c>
      <c r="H347" s="117">
        <f t="shared" si="197"/>
        <v>0.10349452834553309</v>
      </c>
      <c r="I347" s="117">
        <f t="shared" si="197"/>
        <v>0.15296667657256291</v>
      </c>
      <c r="J347" s="117">
        <f t="shared" si="197"/>
        <v>9.7435914160772685E-2</v>
      </c>
      <c r="K347" s="117">
        <f t="shared" si="197"/>
        <v>0.15632141119914481</v>
      </c>
      <c r="L347" s="117">
        <f t="shared" si="197"/>
        <v>9.7231463538019175E-2</v>
      </c>
      <c r="M347" s="117">
        <f t="shared" si="197"/>
        <v>3.9077972922446566E-2</v>
      </c>
      <c r="N347" s="117">
        <f t="shared" si="197"/>
        <v>7.1493191676569701E-2</v>
      </c>
      <c r="O347" s="117">
        <f t="shared" si="197"/>
        <v>8.4355071783049254E-2</v>
      </c>
      <c r="P347" s="117">
        <f t="shared" si="197"/>
        <v>0.19728500019846212</v>
      </c>
      <c r="Q347" s="117">
        <f t="shared" si="197"/>
        <v>0.12966308706137566</v>
      </c>
      <c r="R347" s="117">
        <f t="shared" ref="R347:V347" si="198">R348+R351+R353+R362</f>
        <v>6.5706067939890853E-2</v>
      </c>
      <c r="S347" s="117">
        <f t="shared" si="198"/>
        <v>6.3458317583748536E-2</v>
      </c>
      <c r="T347" s="117">
        <f t="shared" si="198"/>
        <v>7.1221851038015538E-2</v>
      </c>
      <c r="U347" s="117">
        <f t="shared" si="198"/>
        <v>7.9641775643221266E-2</v>
      </c>
      <c r="V347" s="117">
        <f t="shared" si="198"/>
        <v>0.10239033176526249</v>
      </c>
      <c r="W347" s="117">
        <f t="shared" ref="W347:Y347" si="199">W348+W351+W353+W362</f>
        <v>0.16621143330629581</v>
      </c>
      <c r="X347" s="117">
        <f t="shared" si="199"/>
        <v>0.22390970926358986</v>
      </c>
      <c r="Y347" s="117">
        <f t="shared" si="199"/>
        <v>0.2007306797467085</v>
      </c>
      <c r="DA347" s="129" t="s">
        <v>3853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3854</v>
      </c>
    </row>
    <row r="349" spans="1:105" ht="12" customHeight="1" x14ac:dyDescent="0.25">
      <c r="A349" s="97" t="s">
        <v>198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3855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3856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3857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3858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3859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3860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3861</v>
      </c>
    </row>
    <row r="356" spans="1:105" ht="12" customHeight="1" x14ac:dyDescent="0.25">
      <c r="A356" s="100" t="s">
        <v>198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3862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3863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3864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3865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3866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3867</v>
      </c>
    </row>
    <row r="362" spans="1:105" ht="12" customHeight="1" x14ac:dyDescent="0.25">
      <c r="A362" s="121" t="s">
        <v>54</v>
      </c>
      <c r="B362" s="122"/>
      <c r="C362" s="122">
        <v>0.13052089557071023</v>
      </c>
      <c r="D362" s="122">
        <v>0.19902023845110334</v>
      </c>
      <c r="E362" s="122">
        <v>0.11053831250437757</v>
      </c>
      <c r="F362" s="122">
        <v>8.6814588789989711E-2</v>
      </c>
      <c r="G362" s="122">
        <v>0.12300806125137687</v>
      </c>
      <c r="H362" s="122">
        <v>0.10349452834553309</v>
      </c>
      <c r="I362" s="122">
        <v>0.15296667657256291</v>
      </c>
      <c r="J362" s="122">
        <v>9.7435914160772685E-2</v>
      </c>
      <c r="K362" s="122">
        <v>0.15632141119914481</v>
      </c>
      <c r="L362" s="122">
        <v>9.7231463538019175E-2</v>
      </c>
      <c r="M362" s="122">
        <v>3.9077972922446566E-2</v>
      </c>
      <c r="N362" s="122">
        <v>7.1493191676569701E-2</v>
      </c>
      <c r="O362" s="122">
        <v>8.4355071783049254E-2</v>
      </c>
      <c r="P362" s="122">
        <v>0.19728500019846212</v>
      </c>
      <c r="Q362" s="122">
        <v>0.12966308706137566</v>
      </c>
      <c r="R362" s="122">
        <v>6.5706067939890853E-2</v>
      </c>
      <c r="S362" s="122">
        <v>6.3458317583748536E-2</v>
      </c>
      <c r="T362" s="122">
        <v>7.1221851038015538E-2</v>
      </c>
      <c r="U362" s="122">
        <v>7.9641775643221266E-2</v>
      </c>
      <c r="V362" s="122">
        <v>0.10239033176526249</v>
      </c>
      <c r="W362" s="122">
        <v>0.16621143330629581</v>
      </c>
      <c r="X362" s="122">
        <v>0.22390970926358986</v>
      </c>
      <c r="Y362" s="122">
        <v>0.2007306797467085</v>
      </c>
      <c r="DA362" s="130" t="s">
        <v>3868</v>
      </c>
    </row>
    <row r="363" spans="1:105" ht="12" customHeight="1" x14ac:dyDescent="0.25">
      <c r="A363" s="97" t="s">
        <v>50</v>
      </c>
      <c r="B363" s="98"/>
      <c r="C363" s="98">
        <v>0.13052089557071023</v>
      </c>
      <c r="D363" s="98">
        <v>0.19902023845110334</v>
      </c>
      <c r="E363" s="98">
        <v>0.11053831250437757</v>
      </c>
      <c r="F363" s="98">
        <v>8.6814588789989711E-2</v>
      </c>
      <c r="G363" s="98">
        <v>0.12300806125137687</v>
      </c>
      <c r="H363" s="98">
        <v>0.10349452834553309</v>
      </c>
      <c r="I363" s="98">
        <v>0.15296667657256291</v>
      </c>
      <c r="J363" s="98">
        <v>9.7435914160772685E-2</v>
      </c>
      <c r="K363" s="98">
        <v>0.15632141119914481</v>
      </c>
      <c r="L363" s="98">
        <v>9.7231463538019175E-2</v>
      </c>
      <c r="M363" s="98">
        <v>3.9077972922446566E-2</v>
      </c>
      <c r="N363" s="98">
        <v>7.1493191676569701E-2</v>
      </c>
      <c r="O363" s="98">
        <v>8.4355071783049254E-2</v>
      </c>
      <c r="P363" s="98">
        <v>0.19728500019846212</v>
      </c>
      <c r="Q363" s="98">
        <v>0.12966308706137566</v>
      </c>
      <c r="R363" s="98">
        <v>6.5706067939890853E-2</v>
      </c>
      <c r="S363" s="98">
        <v>6.3458317583748536E-2</v>
      </c>
      <c r="T363" s="98">
        <v>7.1221851038015538E-2</v>
      </c>
      <c r="U363" s="98">
        <v>7.9641775643221266E-2</v>
      </c>
      <c r="V363" s="98">
        <v>0.10239033176526249</v>
      </c>
      <c r="W363" s="98">
        <v>0.16621143330629581</v>
      </c>
      <c r="X363" s="98">
        <v>0.22390970926358986</v>
      </c>
      <c r="Y363" s="98">
        <v>0.2007306797467085</v>
      </c>
      <c r="DA363" s="63" t="s">
        <v>3869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3870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6886.7220508576711</v>
      </c>
      <c r="D366" s="117">
        <f t="shared" si="204"/>
        <v>11735.584107516155</v>
      </c>
      <c r="E366" s="117">
        <f t="shared" si="204"/>
        <v>11419.555362190958</v>
      </c>
      <c r="F366" s="117">
        <f t="shared" si="204"/>
        <v>12324.568401075832</v>
      </c>
      <c r="G366" s="117">
        <f t="shared" si="204"/>
        <v>12342.805975913887</v>
      </c>
      <c r="H366" s="117">
        <f t="shared" si="204"/>
        <v>10783.93751836417</v>
      </c>
      <c r="I366" s="117">
        <f t="shared" si="204"/>
        <v>9413.8629604586895</v>
      </c>
      <c r="J366" s="117">
        <f t="shared" si="204"/>
        <v>9230.9987875885072</v>
      </c>
      <c r="K366" s="117">
        <f t="shared" si="204"/>
        <v>10348.480002003991</v>
      </c>
      <c r="L366" s="117">
        <f t="shared" si="204"/>
        <v>12566.2563295739</v>
      </c>
      <c r="M366" s="117">
        <f t="shared" si="204"/>
        <v>11803.297595900667</v>
      </c>
      <c r="N366" s="117">
        <f t="shared" si="204"/>
        <v>12357.121767928664</v>
      </c>
      <c r="O366" s="117">
        <f t="shared" si="204"/>
        <v>11542.14643908477</v>
      </c>
      <c r="P366" s="117">
        <f t="shared" si="204"/>
        <v>10423.209671595831</v>
      </c>
      <c r="Q366" s="117">
        <f t="shared" si="204"/>
        <v>10270.746883423817</v>
      </c>
      <c r="R366" s="117">
        <f t="shared" ref="R366:V366" si="205">R367+R370+R372+R381</f>
        <v>9706.8403515243499</v>
      </c>
      <c r="S366" s="117">
        <f t="shared" si="205"/>
        <v>9071.0813716723078</v>
      </c>
      <c r="T366" s="117">
        <f t="shared" si="205"/>
        <v>8407.2530893430576</v>
      </c>
      <c r="U366" s="117">
        <f t="shared" si="205"/>
        <v>8655.5457177438511</v>
      </c>
      <c r="V366" s="117">
        <f t="shared" si="205"/>
        <v>8213.4894760852658</v>
      </c>
      <c r="W366" s="117">
        <f t="shared" ref="W366:Y366" si="206">W367+W370+W372+W381</f>
        <v>7460.9776836768406</v>
      </c>
      <c r="X366" s="117">
        <f t="shared" si="206"/>
        <v>6393.8055834926909</v>
      </c>
      <c r="Y366" s="117">
        <f t="shared" si="206"/>
        <v>5295.946594761439</v>
      </c>
      <c r="DA366" s="129" t="s">
        <v>4021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5588.5254705346697</v>
      </c>
      <c r="D367" s="122">
        <f t="shared" si="207"/>
        <v>9991.7604502909853</v>
      </c>
      <c r="E367" s="122">
        <f t="shared" si="207"/>
        <v>9137.7678035341687</v>
      </c>
      <c r="F367" s="122">
        <f t="shared" si="207"/>
        <v>10036.607534787097</v>
      </c>
      <c r="G367" s="122">
        <f t="shared" si="207"/>
        <v>10045.901136028822</v>
      </c>
      <c r="H367" s="122">
        <f t="shared" si="207"/>
        <v>8645.4880714418341</v>
      </c>
      <c r="I367" s="122">
        <f t="shared" si="207"/>
        <v>7122.6846189439284</v>
      </c>
      <c r="J367" s="122">
        <f t="shared" si="207"/>
        <v>7235.3203356755384</v>
      </c>
      <c r="K367" s="122">
        <f t="shared" si="207"/>
        <v>8169.8201811246208</v>
      </c>
      <c r="L367" s="122">
        <f t="shared" si="207"/>
        <v>10136.842786908461</v>
      </c>
      <c r="M367" s="122">
        <f t="shared" si="207"/>
        <v>9151.4206559804661</v>
      </c>
      <c r="N367" s="122">
        <f t="shared" si="207"/>
        <v>9783.1878229961821</v>
      </c>
      <c r="O367" s="122">
        <f t="shared" si="207"/>
        <v>9238.2760118113329</v>
      </c>
      <c r="P367" s="122">
        <f t="shared" si="207"/>
        <v>8149.546474479991</v>
      </c>
      <c r="Q367" s="122">
        <f t="shared" si="207"/>
        <v>7966.8938021635931</v>
      </c>
      <c r="R367" s="122">
        <f t="shared" ref="R367:V367" si="208">SUM(R368:R369)</f>
        <v>7409.3390677488906</v>
      </c>
      <c r="S367" s="122">
        <f t="shared" si="208"/>
        <v>6797.9555301331748</v>
      </c>
      <c r="T367" s="122">
        <f t="shared" si="208"/>
        <v>6065.7281812179554</v>
      </c>
      <c r="U367" s="122">
        <f t="shared" si="208"/>
        <v>6324.0045706914416</v>
      </c>
      <c r="V367" s="122">
        <f t="shared" si="208"/>
        <v>5921.3699237476449</v>
      </c>
      <c r="W367" s="122">
        <f t="shared" ref="W367:Y367" si="209">SUM(W368:W369)</f>
        <v>5058.8147023265892</v>
      </c>
      <c r="X367" s="122">
        <f t="shared" si="209"/>
        <v>4031.3072631382984</v>
      </c>
      <c r="Y367" s="122">
        <f t="shared" si="209"/>
        <v>3307.6863205721352</v>
      </c>
      <c r="DA367" s="130" t="s">
        <v>4022</v>
      </c>
    </row>
    <row r="368" spans="1:105" ht="12" customHeight="1" x14ac:dyDescent="0.25">
      <c r="A368" s="97" t="s">
        <v>198</v>
      </c>
      <c r="B368" s="98"/>
      <c r="C368" s="98">
        <v>5578.6906579263314</v>
      </c>
      <c r="D368" s="98">
        <v>9974.6930611062417</v>
      </c>
      <c r="E368" s="98">
        <v>9112.0787879152886</v>
      </c>
      <c r="F368" s="98">
        <v>10004.285597490391</v>
      </c>
      <c r="G368" s="98">
        <v>10015.007187566887</v>
      </c>
      <c r="H368" s="98">
        <v>8624.3423699772993</v>
      </c>
      <c r="I368" s="98">
        <v>7108.9036434342497</v>
      </c>
      <c r="J368" s="98">
        <v>7220.1773641376676</v>
      </c>
      <c r="K368" s="98">
        <v>8152.1097814867435</v>
      </c>
      <c r="L368" s="98">
        <v>10111.73763172192</v>
      </c>
      <c r="M368" s="98">
        <v>9121.0278778554839</v>
      </c>
      <c r="N368" s="98">
        <v>9750.4073071993735</v>
      </c>
      <c r="O368" s="98">
        <v>9208.635931971321</v>
      </c>
      <c r="P368" s="98">
        <v>8123.1265087755683</v>
      </c>
      <c r="Q368" s="98">
        <v>7940.5418586354681</v>
      </c>
      <c r="R368" s="98">
        <v>7385.065720758007</v>
      </c>
      <c r="S368" s="98">
        <v>6778.3348675846073</v>
      </c>
      <c r="T368" s="98">
        <v>6046.774175485325</v>
      </c>
      <c r="U368" s="98">
        <v>6304.0430562962729</v>
      </c>
      <c r="V368" s="98">
        <v>5902.3439813243485</v>
      </c>
      <c r="W368" s="98">
        <v>5042.6676830944807</v>
      </c>
      <c r="X368" s="98">
        <v>4018.9942882260762</v>
      </c>
      <c r="Y368" s="98">
        <v>3297.948172541955</v>
      </c>
      <c r="DA368" s="63" t="s">
        <v>4023</v>
      </c>
    </row>
    <row r="369" spans="1:105" ht="12" customHeight="1" x14ac:dyDescent="0.25">
      <c r="A369" s="97" t="s">
        <v>53</v>
      </c>
      <c r="B369" s="98"/>
      <c r="C369" s="98">
        <v>9.834812608338213</v>
      </c>
      <c r="D369" s="98">
        <v>17.067389184743412</v>
      </c>
      <c r="E369" s="98">
        <v>25.689015618880429</v>
      </c>
      <c r="F369" s="98">
        <v>32.321937296707048</v>
      </c>
      <c r="G369" s="98">
        <v>30.893948461935736</v>
      </c>
      <c r="H369" s="98">
        <v>21.145701464535435</v>
      </c>
      <c r="I369" s="98">
        <v>13.780975509678521</v>
      </c>
      <c r="J369" s="98">
        <v>15.142971537871105</v>
      </c>
      <c r="K369" s="98">
        <v>17.710399637876893</v>
      </c>
      <c r="L369" s="98">
        <v>25.105155186540383</v>
      </c>
      <c r="M369" s="98">
        <v>30.392778124982467</v>
      </c>
      <c r="N369" s="98">
        <v>32.78051579680816</v>
      </c>
      <c r="O369" s="98">
        <v>29.64007984001222</v>
      </c>
      <c r="P369" s="98">
        <v>26.419965704422427</v>
      </c>
      <c r="Q369" s="98">
        <v>26.351943528125375</v>
      </c>
      <c r="R369" s="98">
        <v>24.273346990883383</v>
      </c>
      <c r="S369" s="98">
        <v>19.620662548567729</v>
      </c>
      <c r="T369" s="98">
        <v>18.954005732630087</v>
      </c>
      <c r="U369" s="98">
        <v>19.961514395168781</v>
      </c>
      <c r="V369" s="98">
        <v>19.025942423296215</v>
      </c>
      <c r="W369" s="98">
        <v>16.147019232108089</v>
      </c>
      <c r="X369" s="98">
        <v>12.312974912222376</v>
      </c>
      <c r="Y369" s="98">
        <v>9.7381480301801293</v>
      </c>
      <c r="DA369" s="63" t="s">
        <v>4024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31.520475605046503</v>
      </c>
      <c r="D370" s="122">
        <f t="shared" si="210"/>
        <v>33.744975336014789</v>
      </c>
      <c r="E370" s="122">
        <f t="shared" si="210"/>
        <v>32.096035431728438</v>
      </c>
      <c r="F370" s="122">
        <f t="shared" si="210"/>
        <v>23.044167091215016</v>
      </c>
      <c r="G370" s="122">
        <f t="shared" si="210"/>
        <v>20.636138361585463</v>
      </c>
      <c r="H370" s="122">
        <f t="shared" si="210"/>
        <v>42.680833611416382</v>
      </c>
      <c r="I370" s="122">
        <f t="shared" si="210"/>
        <v>65.867246358305081</v>
      </c>
      <c r="J370" s="122">
        <f t="shared" si="210"/>
        <v>29.003355010867288</v>
      </c>
      <c r="K370" s="122">
        <f t="shared" si="210"/>
        <v>24.702037511742816</v>
      </c>
      <c r="L370" s="122">
        <f t="shared" si="210"/>
        <v>45.064775158119538</v>
      </c>
      <c r="M370" s="122">
        <f t="shared" si="210"/>
        <v>25.601605227675346</v>
      </c>
      <c r="N370" s="122">
        <f t="shared" si="210"/>
        <v>21.890617137646665</v>
      </c>
      <c r="O370" s="122">
        <f t="shared" si="210"/>
        <v>14.324557291964087</v>
      </c>
      <c r="P370" s="122">
        <f t="shared" si="210"/>
        <v>7.3184811428045826</v>
      </c>
      <c r="Q370" s="122">
        <f t="shared" si="210"/>
        <v>9.9384189503103499</v>
      </c>
      <c r="R370" s="122">
        <f t="shared" si="210"/>
        <v>7.0723132945021261</v>
      </c>
      <c r="S370" s="122">
        <f t="shared" si="210"/>
        <v>16.84397975482656</v>
      </c>
      <c r="T370" s="122">
        <f t="shared" si="210"/>
        <v>12.728581877726647</v>
      </c>
      <c r="U370" s="122">
        <f t="shared" si="210"/>
        <v>12.193187124481561</v>
      </c>
      <c r="V370" s="122">
        <f t="shared" si="210"/>
        <v>11.955009703917215</v>
      </c>
      <c r="W370" s="122">
        <f t="shared" si="210"/>
        <v>4.3521428899169416</v>
      </c>
      <c r="X370" s="122">
        <f t="shared" si="210"/>
        <v>10.043236929392434</v>
      </c>
      <c r="Y370" s="122">
        <f t="shared" si="210"/>
        <v>17.319253023901027</v>
      </c>
      <c r="DA370" s="130" t="s">
        <v>4025</v>
      </c>
    </row>
    <row r="371" spans="1:105" ht="12" customHeight="1" x14ac:dyDescent="0.25">
      <c r="A371" s="97" t="s">
        <v>53</v>
      </c>
      <c r="B371" s="98"/>
      <c r="C371" s="98">
        <f>RES_hhdet_in_fech!C110</f>
        <v>31.520475605046503</v>
      </c>
      <c r="D371" s="98">
        <f>RES_hhdet_in_fech!D110</f>
        <v>33.744975336014789</v>
      </c>
      <c r="E371" s="98">
        <f>RES_hhdet_in_fech!E110</f>
        <v>32.096035431728438</v>
      </c>
      <c r="F371" s="98">
        <f>RES_hhdet_in_fech!F110</f>
        <v>23.044167091215016</v>
      </c>
      <c r="G371" s="98">
        <f>RES_hhdet_in_fech!G110</f>
        <v>20.636138361585463</v>
      </c>
      <c r="H371" s="98">
        <f>RES_hhdet_in_fech!H110</f>
        <v>42.680833611416382</v>
      </c>
      <c r="I371" s="98">
        <f>RES_hhdet_in_fech!I110</f>
        <v>65.867246358305081</v>
      </c>
      <c r="J371" s="98">
        <f>RES_hhdet_in_fech!J110</f>
        <v>29.003355010867288</v>
      </c>
      <c r="K371" s="98">
        <f>RES_hhdet_in_fech!K110</f>
        <v>24.702037511742816</v>
      </c>
      <c r="L371" s="98">
        <f>RES_hhdet_in_fech!L110</f>
        <v>45.064775158119538</v>
      </c>
      <c r="M371" s="98">
        <f>RES_hhdet_in_fech!M110</f>
        <v>25.601605227675346</v>
      </c>
      <c r="N371" s="98">
        <f>RES_hhdet_in_fech!N110</f>
        <v>21.890617137646665</v>
      </c>
      <c r="O371" s="98">
        <f>RES_hhdet_in_fech!O110</f>
        <v>14.324557291964087</v>
      </c>
      <c r="P371" s="98">
        <f>RES_hhdet_in_fech!P110</f>
        <v>7.3184811428045826</v>
      </c>
      <c r="Q371" s="98">
        <f>RES_hhdet_in_fech!Q110</f>
        <v>9.9384189503103499</v>
      </c>
      <c r="R371" s="98">
        <f>RES_hhdet_in_fech!R110</f>
        <v>7.0723132945021261</v>
      </c>
      <c r="S371" s="98">
        <f>RES_hhdet_in_fech!S110</f>
        <v>16.84397975482656</v>
      </c>
      <c r="T371" s="98">
        <f>RES_hhdet_in_fech!T110</f>
        <v>12.728581877726647</v>
      </c>
      <c r="U371" s="98">
        <f>RES_hhdet_in_fech!U110</f>
        <v>12.193187124481561</v>
      </c>
      <c r="V371" s="98">
        <f>RES_hhdet_in_fech!V110</f>
        <v>11.955009703917215</v>
      </c>
      <c r="W371" s="98">
        <f>RES_hhdet_in_fech!W110</f>
        <v>4.3521428899169416</v>
      </c>
      <c r="X371" s="98">
        <f>RES_hhdet_in_fech!X110</f>
        <v>10.043236929392434</v>
      </c>
      <c r="Y371" s="98">
        <f>RES_hhdet_in_fech!Y110</f>
        <v>17.319253023901027</v>
      </c>
      <c r="DA371" s="63" t="s">
        <v>4026</v>
      </c>
    </row>
    <row r="372" spans="1:105" ht="12" customHeight="1" x14ac:dyDescent="0.25">
      <c r="A372" s="121" t="s">
        <v>55</v>
      </c>
      <c r="B372" s="122"/>
      <c r="C372" s="122">
        <v>662.19172705828805</v>
      </c>
      <c r="D372" s="122">
        <v>1093.3126863258547</v>
      </c>
      <c r="E372" s="122">
        <v>1393.1343115009831</v>
      </c>
      <c r="F372" s="122">
        <v>1437.8308893525391</v>
      </c>
      <c r="G372" s="122">
        <v>1399.6112641725701</v>
      </c>
      <c r="H372" s="122">
        <v>1312.6170702372513</v>
      </c>
      <c r="I372" s="122">
        <v>1347.4838178567143</v>
      </c>
      <c r="J372" s="122">
        <v>1320.1426528326604</v>
      </c>
      <c r="K372" s="122">
        <v>1420.9774896442498</v>
      </c>
      <c r="L372" s="122">
        <v>1677.1564948924574</v>
      </c>
      <c r="M372" s="122">
        <v>1873.8140177626985</v>
      </c>
      <c r="N372" s="122">
        <v>1757.7060170912475</v>
      </c>
      <c r="O372" s="122">
        <v>1478.1631287093626</v>
      </c>
      <c r="P372" s="122">
        <v>1491.0319298124689</v>
      </c>
      <c r="Q372" s="122">
        <v>1560.2384977422892</v>
      </c>
      <c r="R372" s="122">
        <v>1580.9394586940637</v>
      </c>
      <c r="S372" s="122">
        <v>1508.7836189537918</v>
      </c>
      <c r="T372" s="122">
        <v>1594.6114702081904</v>
      </c>
      <c r="U372" s="122">
        <v>1576.7426470170785</v>
      </c>
      <c r="V372" s="122">
        <v>1570.8924783147902</v>
      </c>
      <c r="W372" s="122">
        <v>1678.4441735076791</v>
      </c>
      <c r="X372" s="122">
        <v>1615.1099928419615</v>
      </c>
      <c r="Y372" s="122">
        <v>1341.8111325340078</v>
      </c>
      <c r="DA372" s="130" t="s">
        <v>4027</v>
      </c>
    </row>
    <row r="373" spans="1:105" ht="12" customHeight="1" x14ac:dyDescent="0.25">
      <c r="A373" s="97" t="s">
        <v>130</v>
      </c>
      <c r="B373" s="98"/>
      <c r="C373" s="98">
        <v>581.47675358096285</v>
      </c>
      <c r="D373" s="98">
        <v>1090.3936617825486</v>
      </c>
      <c r="E373" s="98">
        <v>1170.3728513583039</v>
      </c>
      <c r="F373" s="98">
        <v>1181.6053272808256</v>
      </c>
      <c r="G373" s="98">
        <v>1223.9495786448692</v>
      </c>
      <c r="H373" s="98">
        <v>1102.4284708146329</v>
      </c>
      <c r="I373" s="98">
        <v>1121.1919161106007</v>
      </c>
      <c r="J373" s="98">
        <v>999.25657588107777</v>
      </c>
      <c r="K373" s="98">
        <v>1131.5113821067805</v>
      </c>
      <c r="L373" s="98">
        <v>1364.2861424442058</v>
      </c>
      <c r="M373" s="98">
        <v>1549.8645282393998</v>
      </c>
      <c r="N373" s="98">
        <v>1549.92252441559</v>
      </c>
      <c r="O373" s="98">
        <v>1307.2863585697692</v>
      </c>
      <c r="P373" s="98">
        <v>1347.3233674152136</v>
      </c>
      <c r="Q373" s="98">
        <v>1367.6504958644416</v>
      </c>
      <c r="R373" s="98">
        <v>1327.2295612058488</v>
      </c>
      <c r="S373" s="98">
        <v>1262.7533264498049</v>
      </c>
      <c r="T373" s="98">
        <v>1282.9979292107769</v>
      </c>
      <c r="U373" s="98">
        <v>1367.5214505417375</v>
      </c>
      <c r="V373" s="98">
        <v>1295.3196163524456</v>
      </c>
      <c r="W373" s="98">
        <v>1497.4047915976598</v>
      </c>
      <c r="X373" s="98">
        <v>1351.1275757694339</v>
      </c>
      <c r="Y373" s="98">
        <v>1170.7902524678084</v>
      </c>
      <c r="DA373" s="63" t="s">
        <v>4028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1573.5751373904682</v>
      </c>
      <c r="F374" s="98">
        <v>2330.7525030627767</v>
      </c>
      <c r="G374" s="98">
        <v>0</v>
      </c>
      <c r="H374" s="98">
        <v>1800.0306607333812</v>
      </c>
      <c r="I374" s="98">
        <v>0</v>
      </c>
      <c r="J374" s="98">
        <v>1595.1360085096039</v>
      </c>
      <c r="K374" s="98">
        <v>1331.5216132362571</v>
      </c>
      <c r="L374" s="98">
        <v>1913.189046033893</v>
      </c>
      <c r="M374" s="98">
        <v>1676.0409814453208</v>
      </c>
      <c r="N374" s="98">
        <v>1846.2995374169977</v>
      </c>
      <c r="O374" s="98">
        <v>1167.0614657914398</v>
      </c>
      <c r="P374" s="98">
        <v>1356.0016215216622</v>
      </c>
      <c r="Q374" s="98">
        <v>1265.7123657393627</v>
      </c>
      <c r="R374" s="98">
        <v>1504.2815256828346</v>
      </c>
      <c r="S374" s="98">
        <v>1125.1891363107854</v>
      </c>
      <c r="T374" s="98">
        <v>1148.6769795293701</v>
      </c>
      <c r="U374" s="98">
        <v>1178.8350490881148</v>
      </c>
      <c r="V374" s="98">
        <v>1137.4500194632776</v>
      </c>
      <c r="W374" s="98">
        <v>1747.6160899830074</v>
      </c>
      <c r="X374" s="98">
        <v>1074.0695570493988</v>
      </c>
      <c r="Y374" s="98">
        <v>957.11902427491782</v>
      </c>
      <c r="DA374" s="63" t="s">
        <v>4029</v>
      </c>
    </row>
    <row r="375" spans="1:105" ht="12" customHeight="1" x14ac:dyDescent="0.25">
      <c r="A375" s="100" t="s">
        <v>198</v>
      </c>
      <c r="B375" s="101"/>
      <c r="C375" s="101">
        <v>0</v>
      </c>
      <c r="D375" s="101">
        <v>0</v>
      </c>
      <c r="E375" s="101">
        <v>740.99725472169098</v>
      </c>
      <c r="F375" s="101">
        <v>1170.7566085663832</v>
      </c>
      <c r="G375" s="101">
        <v>0</v>
      </c>
      <c r="H375" s="101">
        <v>874.32406681635837</v>
      </c>
      <c r="I375" s="101">
        <v>0</v>
      </c>
      <c r="J375" s="101">
        <v>769.43853294235055</v>
      </c>
      <c r="K375" s="101">
        <v>667.16796971106965</v>
      </c>
      <c r="L375" s="101">
        <v>925.17962019103697</v>
      </c>
      <c r="M375" s="101">
        <v>841.13282076764744</v>
      </c>
      <c r="N375" s="101">
        <v>926.05211534677164</v>
      </c>
      <c r="O375" s="101">
        <v>596.41806063184629</v>
      </c>
      <c r="P375" s="101">
        <v>652.42904098722022</v>
      </c>
      <c r="Q375" s="101">
        <v>620.39367903196444</v>
      </c>
      <c r="R375" s="101">
        <v>726.07808393635378</v>
      </c>
      <c r="S375" s="101">
        <v>547.71741249358524</v>
      </c>
      <c r="T375" s="101">
        <v>654.35276509659786</v>
      </c>
      <c r="U375" s="101">
        <v>609.34831473695942</v>
      </c>
      <c r="V375" s="101">
        <v>571.19949663333603</v>
      </c>
      <c r="W375" s="101">
        <v>846.04769090611433</v>
      </c>
      <c r="X375" s="101">
        <v>424.19202961665906</v>
      </c>
      <c r="Y375" s="101">
        <v>312.80589161615012</v>
      </c>
      <c r="DA375" s="131" t="s">
        <v>4030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832.57788266877719</v>
      </c>
      <c r="F376" s="104">
        <v>1159.9958944963935</v>
      </c>
      <c r="G376" s="104">
        <v>0</v>
      </c>
      <c r="H376" s="104">
        <v>925.70659391702304</v>
      </c>
      <c r="I376" s="104">
        <v>0</v>
      </c>
      <c r="J376" s="104">
        <v>825.69747556725326</v>
      </c>
      <c r="K376" s="104">
        <v>664.35364352518741</v>
      </c>
      <c r="L376" s="104">
        <v>988.00942584285599</v>
      </c>
      <c r="M376" s="104">
        <v>834.90816067767321</v>
      </c>
      <c r="N376" s="104">
        <v>920.24742207022609</v>
      </c>
      <c r="O376" s="104">
        <v>570.64340515959361</v>
      </c>
      <c r="P376" s="104">
        <v>703.57258053444195</v>
      </c>
      <c r="Q376" s="104">
        <v>645.31868670739823</v>
      </c>
      <c r="R376" s="104">
        <v>778.20344174648085</v>
      </c>
      <c r="S376" s="104">
        <v>577.47172381720031</v>
      </c>
      <c r="T376" s="104">
        <v>494.32421443277246</v>
      </c>
      <c r="U376" s="104">
        <v>569.48673435115552</v>
      </c>
      <c r="V376" s="104">
        <v>566.25052282994147</v>
      </c>
      <c r="W376" s="104">
        <v>901.56839907689323</v>
      </c>
      <c r="X376" s="104">
        <v>649.87752743273984</v>
      </c>
      <c r="Y376" s="104">
        <v>644.31313265876759</v>
      </c>
      <c r="DA376" s="132" t="s">
        <v>4031</v>
      </c>
    </row>
    <row r="377" spans="1:105" ht="12" customHeight="1" x14ac:dyDescent="0.25">
      <c r="A377" s="106" t="s">
        <v>122</v>
      </c>
      <c r="B377" s="101"/>
      <c r="C377" s="101">
        <v>1339.2718513561588</v>
      </c>
      <c r="D377" s="101">
        <v>1160.9837995324094</v>
      </c>
      <c r="E377" s="101">
        <v>1992.2791053972524</v>
      </c>
      <c r="F377" s="101">
        <v>2032.8113676318978</v>
      </c>
      <c r="G377" s="101">
        <v>2009.9572572321322</v>
      </c>
      <c r="H377" s="101">
        <v>1886.6695401118243</v>
      </c>
      <c r="I377" s="101">
        <v>2069.8069651056117</v>
      </c>
      <c r="J377" s="101">
        <v>1977.4809751149107</v>
      </c>
      <c r="K377" s="101">
        <v>2001.0677536627211</v>
      </c>
      <c r="L377" s="101">
        <v>2127.5155067943033</v>
      </c>
      <c r="M377" s="101">
        <v>2164.6631715730946</v>
      </c>
      <c r="N377" s="101">
        <v>2070.6287351375699</v>
      </c>
      <c r="O377" s="101">
        <v>1996.4970359678705</v>
      </c>
      <c r="P377" s="101">
        <v>1825.2196180475671</v>
      </c>
      <c r="Q377" s="101">
        <v>1853.6444536856027</v>
      </c>
      <c r="R377" s="101">
        <v>1887.978169390884</v>
      </c>
      <c r="S377" s="101">
        <v>1760.6660547968245</v>
      </c>
      <c r="T377" s="101">
        <v>2058.219853752802</v>
      </c>
      <c r="U377" s="101">
        <v>1814.4704429993508</v>
      </c>
      <c r="V377" s="101">
        <v>1914.6593321870962</v>
      </c>
      <c r="W377" s="101">
        <v>1145.4270711220749</v>
      </c>
      <c r="X377" s="101">
        <v>2076.1122327035027</v>
      </c>
      <c r="Y377" s="101">
        <v>1741.9588756945491</v>
      </c>
      <c r="DA377" s="131" t="s">
        <v>4032</v>
      </c>
    </row>
    <row r="378" spans="1:105" ht="12" customHeight="1" x14ac:dyDescent="0.25">
      <c r="A378" s="107" t="s">
        <v>121</v>
      </c>
      <c r="B378" s="104"/>
      <c r="C378" s="104">
        <v>1264.7414155803883</v>
      </c>
      <c r="D378" s="104">
        <v>1342.8444982643139</v>
      </c>
      <c r="E378" s="104">
        <v>1902.9449015011116</v>
      </c>
      <c r="F378" s="104">
        <v>1630.6515378319946</v>
      </c>
      <c r="G378" s="104">
        <v>1808.2151502019187</v>
      </c>
      <c r="H378" s="104">
        <v>1779.1126623179846</v>
      </c>
      <c r="I378" s="104">
        <v>2019.8500369445571</v>
      </c>
      <c r="J378" s="104">
        <v>1886.3371955227731</v>
      </c>
      <c r="K378" s="104">
        <v>1887.2435178164119</v>
      </c>
      <c r="L378" s="104">
        <v>1943.6491266063858</v>
      </c>
      <c r="M378" s="104">
        <v>2087.4097995554171</v>
      </c>
      <c r="N378" s="104">
        <v>1946.9729831519742</v>
      </c>
      <c r="O378" s="104">
        <v>1773.7821597299671</v>
      </c>
      <c r="P378" s="104">
        <v>1659.1249147165074</v>
      </c>
      <c r="Q378" s="104">
        <v>1715.2076433593036</v>
      </c>
      <c r="R378" s="104">
        <v>1737.6568756275553</v>
      </c>
      <c r="S378" s="104">
        <v>1779.8743856908595</v>
      </c>
      <c r="T378" s="104">
        <v>1747.3435450535817</v>
      </c>
      <c r="U378" s="104">
        <v>1696.5043779366438</v>
      </c>
      <c r="V378" s="104">
        <v>1671.3397611396672</v>
      </c>
      <c r="W378" s="104">
        <v>1816.71540259278</v>
      </c>
      <c r="X378" s="104">
        <v>1943.8801803561266</v>
      </c>
      <c r="Y378" s="104">
        <v>1635.4940430907882</v>
      </c>
      <c r="DA378" s="132" t="s">
        <v>4033</v>
      </c>
    </row>
    <row r="379" spans="1:105" ht="12" customHeight="1" x14ac:dyDescent="0.25">
      <c r="A379" s="108" t="s">
        <v>53</v>
      </c>
      <c r="B379" s="98"/>
      <c r="C379" s="98">
        <v>283.78787493616358</v>
      </c>
      <c r="D379" s="98">
        <v>347.49868853295038</v>
      </c>
      <c r="E379" s="98">
        <v>927.06610686763452</v>
      </c>
      <c r="F379" s="98">
        <v>720.11327338310673</v>
      </c>
      <c r="G379" s="98">
        <v>871.60750318806811</v>
      </c>
      <c r="H379" s="98">
        <v>845.41722563247788</v>
      </c>
      <c r="I379" s="98">
        <v>1095.0973916309276</v>
      </c>
      <c r="J379" s="98">
        <v>942.48034647703582</v>
      </c>
      <c r="K379" s="98">
        <v>962.94308667415351</v>
      </c>
      <c r="L379" s="98">
        <v>982.50941305513072</v>
      </c>
      <c r="M379" s="98">
        <v>1094.007648238922</v>
      </c>
      <c r="N379" s="98">
        <v>1014.4367347358026</v>
      </c>
      <c r="O379" s="98">
        <v>962.31763584795465</v>
      </c>
      <c r="P379" s="98">
        <v>803.33159408225572</v>
      </c>
      <c r="Q379" s="98">
        <v>820.15927222959783</v>
      </c>
      <c r="R379" s="98">
        <v>833.43945346677413</v>
      </c>
      <c r="S379" s="98">
        <v>897.40707124414723</v>
      </c>
      <c r="T379" s="98">
        <v>855.33403386423277</v>
      </c>
      <c r="U379" s="98">
        <v>816.84864358174468</v>
      </c>
      <c r="V379" s="98">
        <v>748.59982131128584</v>
      </c>
      <c r="W379" s="98">
        <v>871.87943204665169</v>
      </c>
      <c r="X379" s="98">
        <v>869.06324831089705</v>
      </c>
      <c r="Y379" s="98">
        <v>646.53811096197478</v>
      </c>
      <c r="DA379" s="63" t="s">
        <v>4034</v>
      </c>
    </row>
    <row r="380" spans="1:105" ht="12" customHeight="1" x14ac:dyDescent="0.25">
      <c r="A380" s="108" t="s">
        <v>52</v>
      </c>
      <c r="B380" s="98"/>
      <c r="C380" s="98">
        <v>980.95354064422463</v>
      </c>
      <c r="D380" s="98">
        <v>995.34580973136372</v>
      </c>
      <c r="E380" s="98">
        <v>975.8787946334769</v>
      </c>
      <c r="F380" s="98">
        <v>910.53826444888773</v>
      </c>
      <c r="G380" s="98">
        <v>936.60764701385096</v>
      </c>
      <c r="H380" s="98">
        <v>933.69543668550705</v>
      </c>
      <c r="I380" s="98">
        <v>924.7526453136295</v>
      </c>
      <c r="J380" s="98">
        <v>943.85684904573714</v>
      </c>
      <c r="K380" s="98">
        <v>924.30043114225862</v>
      </c>
      <c r="L380" s="98">
        <v>961.13971355125511</v>
      </c>
      <c r="M380" s="98">
        <v>993.40215131649506</v>
      </c>
      <c r="N380" s="98">
        <v>932.53624841617159</v>
      </c>
      <c r="O380" s="98">
        <v>811.46452388201294</v>
      </c>
      <c r="P380" s="98">
        <v>855.79332063425215</v>
      </c>
      <c r="Q380" s="98">
        <v>895.0483711297062</v>
      </c>
      <c r="R380" s="98">
        <v>904.21742216078121</v>
      </c>
      <c r="S380" s="98">
        <v>882.46731444671241</v>
      </c>
      <c r="T380" s="98">
        <v>892.0095111893487</v>
      </c>
      <c r="U380" s="98">
        <v>879.65573435489853</v>
      </c>
      <c r="V380" s="98">
        <v>922.73993982838124</v>
      </c>
      <c r="W380" s="98">
        <v>944.83597054612869</v>
      </c>
      <c r="X380" s="98">
        <v>1074.8169320452294</v>
      </c>
      <c r="Y380" s="98">
        <v>988.95593212881329</v>
      </c>
      <c r="DA380" s="63" t="s">
        <v>4035</v>
      </c>
    </row>
    <row r="381" spans="1:105" ht="12" customHeight="1" x14ac:dyDescent="0.25">
      <c r="A381" s="121" t="s">
        <v>54</v>
      </c>
      <c r="B381" s="122"/>
      <c r="C381" s="122">
        <v>604.48437765966685</v>
      </c>
      <c r="D381" s="122">
        <v>616.76599556330018</v>
      </c>
      <c r="E381" s="122">
        <v>856.55721172407982</v>
      </c>
      <c r="F381" s="122">
        <v>827.08580984498008</v>
      </c>
      <c r="G381" s="122">
        <v>876.65743735090814</v>
      </c>
      <c r="H381" s="122">
        <v>783.15154307366777</v>
      </c>
      <c r="I381" s="122">
        <v>877.82727729974079</v>
      </c>
      <c r="J381" s="122">
        <v>646.53244406944088</v>
      </c>
      <c r="K381" s="122">
        <v>732.98029372337567</v>
      </c>
      <c r="L381" s="122">
        <v>707.19227261486185</v>
      </c>
      <c r="M381" s="122">
        <v>752.46131692982613</v>
      </c>
      <c r="N381" s="122">
        <v>794.33731070358635</v>
      </c>
      <c r="O381" s="122">
        <v>811.38274127211105</v>
      </c>
      <c r="P381" s="122">
        <v>775.31278616056613</v>
      </c>
      <c r="Q381" s="122">
        <v>733.67616456762403</v>
      </c>
      <c r="R381" s="122">
        <v>709.48951178689242</v>
      </c>
      <c r="S381" s="122">
        <v>747.49824283051646</v>
      </c>
      <c r="T381" s="122">
        <v>734.18485603918464</v>
      </c>
      <c r="U381" s="122">
        <v>742.60531291084976</v>
      </c>
      <c r="V381" s="122">
        <v>709.27206431891261</v>
      </c>
      <c r="W381" s="122">
        <v>719.36666495265558</v>
      </c>
      <c r="X381" s="122">
        <v>737.345090583039</v>
      </c>
      <c r="Y381" s="122">
        <v>629.12988863139401</v>
      </c>
      <c r="DA381" s="130" t="s">
        <v>4036</v>
      </c>
    </row>
    <row r="382" spans="1:105" ht="12" customHeight="1" x14ac:dyDescent="0.25">
      <c r="A382" s="97" t="s">
        <v>50</v>
      </c>
      <c r="B382" s="98"/>
      <c r="C382" s="98">
        <v>611.90301455669487</v>
      </c>
      <c r="D382" s="98">
        <v>669.81927101962958</v>
      </c>
      <c r="E382" s="98">
        <v>823.36706183807144</v>
      </c>
      <c r="F382" s="98">
        <v>786.3657383855699</v>
      </c>
      <c r="G382" s="98">
        <v>938.48189864401172</v>
      </c>
      <c r="H382" s="98">
        <v>743.23312114904513</v>
      </c>
      <c r="I382" s="98">
        <v>918.67309284897362</v>
      </c>
      <c r="J382" s="98">
        <v>515.54179323353014</v>
      </c>
      <c r="K382" s="98">
        <v>675.98775483429267</v>
      </c>
      <c r="L382" s="98">
        <v>535.70806359915014</v>
      </c>
      <c r="M382" s="98">
        <v>789.12113279179516</v>
      </c>
      <c r="N382" s="98">
        <v>950.83428261658469</v>
      </c>
      <c r="O382" s="98">
        <v>921.45534419666888</v>
      </c>
      <c r="P382" s="98">
        <v>918.06000985075616</v>
      </c>
      <c r="Q382" s="98">
        <v>913.28112034777723</v>
      </c>
      <c r="R382" s="98">
        <v>918.25449847098685</v>
      </c>
      <c r="S382" s="98">
        <v>856.91766112462187</v>
      </c>
      <c r="T382" s="98">
        <v>935.91539184709734</v>
      </c>
      <c r="U382" s="98">
        <v>990.38900930503769</v>
      </c>
      <c r="V382" s="98">
        <v>923.6496461407869</v>
      </c>
      <c r="W382" s="98">
        <v>878.3832249555702</v>
      </c>
      <c r="X382" s="98">
        <v>759.39262234607281</v>
      </c>
      <c r="Y382" s="98">
        <v>620.97911659440797</v>
      </c>
      <c r="DA382" s="63" t="s">
        <v>4037</v>
      </c>
    </row>
    <row r="383" spans="1:105" ht="12" customHeight="1" x14ac:dyDescent="0.25">
      <c r="A383" s="109" t="s">
        <v>120</v>
      </c>
      <c r="B383" s="33"/>
      <c r="C383" s="33">
        <v>562.77120372967102</v>
      </c>
      <c r="D383" s="33">
        <v>386.98558398423097</v>
      </c>
      <c r="E383" s="33">
        <v>876.47130165568501</v>
      </c>
      <c r="F383" s="33">
        <v>851.97883466167605</v>
      </c>
      <c r="G383" s="33">
        <v>804.29899076648474</v>
      </c>
      <c r="H383" s="33">
        <v>840.19115295663676</v>
      </c>
      <c r="I383" s="33">
        <v>806.54160397215128</v>
      </c>
      <c r="J383" s="33">
        <v>788.07039406356819</v>
      </c>
      <c r="K383" s="33">
        <v>791.3489100101832</v>
      </c>
      <c r="L383" s="33">
        <v>806.04933105898442</v>
      </c>
      <c r="M383" s="33">
        <v>746.14365696309926</v>
      </c>
      <c r="N383" s="33">
        <v>745.78951529290021</v>
      </c>
      <c r="O383" s="33">
        <v>740.18007838511801</v>
      </c>
      <c r="P383" s="33">
        <v>706.27450721837806</v>
      </c>
      <c r="Q383" s="33">
        <v>675.78390187417597</v>
      </c>
      <c r="R383" s="33">
        <v>650.56391070670452</v>
      </c>
      <c r="S383" s="33">
        <v>679.03234961769829</v>
      </c>
      <c r="T383" s="33">
        <v>646.07569111656301</v>
      </c>
      <c r="U383" s="33">
        <v>638.43021965248568</v>
      </c>
      <c r="V383" s="33">
        <v>622.0918477113504</v>
      </c>
      <c r="W383" s="33">
        <v>636.37117968797645</v>
      </c>
      <c r="X383" s="33">
        <v>721.47282423338959</v>
      </c>
      <c r="Y383" s="33">
        <v>637.12888767182937</v>
      </c>
      <c r="DA383" s="60" t="s">
        <v>4038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4944.3483379921718</v>
      </c>
      <c r="D385" s="117">
        <f t="shared" si="211"/>
        <v>8539.8894429075972</v>
      </c>
      <c r="E385" s="117">
        <f t="shared" si="211"/>
        <v>8958.5254598563843</v>
      </c>
      <c r="F385" s="117">
        <f t="shared" si="211"/>
        <v>9827.3053052292271</v>
      </c>
      <c r="G385" s="117">
        <f t="shared" si="211"/>
        <v>9766.4985078648588</v>
      </c>
      <c r="H385" s="117">
        <f t="shared" si="211"/>
        <v>8435.8975018953806</v>
      </c>
      <c r="I385" s="117">
        <f t="shared" si="211"/>
        <v>7371.4249904010676</v>
      </c>
      <c r="J385" s="117">
        <f t="shared" si="211"/>
        <v>7345.9437883540249</v>
      </c>
      <c r="K385" s="117">
        <f t="shared" si="211"/>
        <v>8325.1062558401773</v>
      </c>
      <c r="L385" s="117">
        <f t="shared" si="211"/>
        <v>10416.327462293373</v>
      </c>
      <c r="M385" s="117">
        <f t="shared" si="211"/>
        <v>10170.625964586394</v>
      </c>
      <c r="N385" s="117">
        <f t="shared" si="211"/>
        <v>10617.898448431597</v>
      </c>
      <c r="O385" s="117">
        <f t="shared" si="211"/>
        <v>9819.3416897516381</v>
      </c>
      <c r="P385" s="117">
        <f t="shared" si="211"/>
        <v>8982.3885416800968</v>
      </c>
      <c r="Q385" s="117">
        <f t="shared" si="211"/>
        <v>8979.5417916183033</v>
      </c>
      <c r="R385" s="117">
        <f t="shared" ref="R385:V385" si="212">R386+R389+R391+R400</f>
        <v>8513.2634089389485</v>
      </c>
      <c r="S385" s="117">
        <f t="shared" si="212"/>
        <v>7811.4168415190024</v>
      </c>
      <c r="T385" s="117">
        <f t="shared" si="212"/>
        <v>7354.8563890997621</v>
      </c>
      <c r="U385" s="117">
        <f t="shared" si="212"/>
        <v>7634.2838302920682</v>
      </c>
      <c r="V385" s="117">
        <f t="shared" si="212"/>
        <v>7313.3902386972049</v>
      </c>
      <c r="W385" s="117">
        <f t="shared" ref="W385:Y385" si="213">W386+W389+W391+W400</f>
        <v>6667.2843015961444</v>
      </c>
      <c r="X385" s="117">
        <f t="shared" si="213"/>
        <v>5694.0495261180149</v>
      </c>
      <c r="Y385" s="117">
        <f t="shared" si="213"/>
        <v>4736.3258341777346</v>
      </c>
      <c r="DA385" s="129" t="s">
        <v>4189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3995.3784050154245</v>
      </c>
      <c r="D386" s="122">
        <f t="shared" si="214"/>
        <v>7201.0611378328731</v>
      </c>
      <c r="E386" s="122">
        <f t="shared" si="214"/>
        <v>7130.9265539191738</v>
      </c>
      <c r="F386" s="122">
        <f t="shared" si="214"/>
        <v>8025.3259536792511</v>
      </c>
      <c r="G386" s="122">
        <f t="shared" si="214"/>
        <v>7975.424675353981</v>
      </c>
      <c r="H386" s="122">
        <f t="shared" si="214"/>
        <v>6725.0559111929833</v>
      </c>
      <c r="I386" s="122">
        <f t="shared" si="214"/>
        <v>5500.1006292577604</v>
      </c>
      <c r="J386" s="122">
        <f t="shared" si="214"/>
        <v>5699.8148152899721</v>
      </c>
      <c r="K386" s="122">
        <f t="shared" si="214"/>
        <v>6530.4356955829689</v>
      </c>
      <c r="L386" s="122">
        <f t="shared" si="214"/>
        <v>8345.7206846663157</v>
      </c>
      <c r="M386" s="122">
        <f t="shared" si="214"/>
        <v>7896.9412102800607</v>
      </c>
      <c r="N386" s="122">
        <f t="shared" si="214"/>
        <v>8449.1932989109118</v>
      </c>
      <c r="O386" s="122">
        <f t="shared" si="214"/>
        <v>7906.8261448366657</v>
      </c>
      <c r="P386" s="122">
        <f t="shared" si="214"/>
        <v>7065.322068837595</v>
      </c>
      <c r="Q386" s="122">
        <f t="shared" si="214"/>
        <v>6989.7763566615176</v>
      </c>
      <c r="R386" s="122">
        <f t="shared" ref="R386:V386" si="215">SUM(R387:R388)</f>
        <v>6520.2649107294683</v>
      </c>
      <c r="S386" s="122">
        <f t="shared" si="215"/>
        <v>5867.9929524269382</v>
      </c>
      <c r="T386" s="122">
        <f t="shared" si="215"/>
        <v>5314.0468519452234</v>
      </c>
      <c r="U386" s="122">
        <f t="shared" si="215"/>
        <v>5589.2805153781464</v>
      </c>
      <c r="V386" s="122">
        <f t="shared" si="215"/>
        <v>5283.4215103786537</v>
      </c>
      <c r="W386" s="122">
        <f t="shared" ref="W386:Y386" si="216">SUM(W387:W388)</f>
        <v>4535.2764152193649</v>
      </c>
      <c r="X386" s="122">
        <f t="shared" si="216"/>
        <v>3590.9397643731791</v>
      </c>
      <c r="Y386" s="122">
        <f t="shared" si="216"/>
        <v>2937.4522601495223</v>
      </c>
      <c r="DA386" s="130" t="s">
        <v>4190</v>
      </c>
    </row>
    <row r="387" spans="1:105" ht="12" customHeight="1" x14ac:dyDescent="0.25">
      <c r="A387" s="97" t="s">
        <v>198</v>
      </c>
      <c r="B387" s="98"/>
      <c r="C387" s="98">
        <v>3985.5435924070862</v>
      </c>
      <c r="D387" s="98">
        <v>7183.9937486481294</v>
      </c>
      <c r="E387" s="98">
        <v>7105.2375383002936</v>
      </c>
      <c r="F387" s="98">
        <v>7993.0040163825443</v>
      </c>
      <c r="G387" s="98">
        <v>7944.5307268920451</v>
      </c>
      <c r="H387" s="98">
        <v>6703.9102097284476</v>
      </c>
      <c r="I387" s="98">
        <v>5486.3196537480817</v>
      </c>
      <c r="J387" s="98">
        <v>5684.6718437521013</v>
      </c>
      <c r="K387" s="98">
        <v>6512.7252959450916</v>
      </c>
      <c r="L387" s="98">
        <v>8320.6155294797754</v>
      </c>
      <c r="M387" s="98">
        <v>7866.5484321550784</v>
      </c>
      <c r="N387" s="98">
        <v>8416.4127831141031</v>
      </c>
      <c r="O387" s="98">
        <v>7877.1860649966538</v>
      </c>
      <c r="P387" s="98">
        <v>7038.9021031331722</v>
      </c>
      <c r="Q387" s="98">
        <v>6963.4244131333926</v>
      </c>
      <c r="R387" s="98">
        <v>6495.9915637385848</v>
      </c>
      <c r="S387" s="98">
        <v>5848.3722898783708</v>
      </c>
      <c r="T387" s="98">
        <v>5295.092846212593</v>
      </c>
      <c r="U387" s="98">
        <v>5569.3190009829777</v>
      </c>
      <c r="V387" s="98">
        <v>5264.3955679553574</v>
      </c>
      <c r="W387" s="98">
        <v>4519.1293959872564</v>
      </c>
      <c r="X387" s="98">
        <v>3578.6267894609568</v>
      </c>
      <c r="Y387" s="98">
        <v>2927.7141121193422</v>
      </c>
      <c r="DA387" s="63" t="s">
        <v>4191</v>
      </c>
    </row>
    <row r="388" spans="1:105" ht="12" customHeight="1" x14ac:dyDescent="0.25">
      <c r="A388" s="97" t="s">
        <v>53</v>
      </c>
      <c r="B388" s="98"/>
      <c r="C388" s="98">
        <v>9.834812608338213</v>
      </c>
      <c r="D388" s="98">
        <v>17.067389184743412</v>
      </c>
      <c r="E388" s="98">
        <v>25.689015618880429</v>
      </c>
      <c r="F388" s="98">
        <v>32.321937296707048</v>
      </c>
      <c r="G388" s="98">
        <v>30.893948461935736</v>
      </c>
      <c r="H388" s="98">
        <v>21.145701464535435</v>
      </c>
      <c r="I388" s="98">
        <v>13.780975509678521</v>
      </c>
      <c r="J388" s="98">
        <v>15.142971537871105</v>
      </c>
      <c r="K388" s="98">
        <v>17.710399637876893</v>
      </c>
      <c r="L388" s="98">
        <v>25.105155186540383</v>
      </c>
      <c r="M388" s="98">
        <v>30.392778124982467</v>
      </c>
      <c r="N388" s="98">
        <v>32.78051579680816</v>
      </c>
      <c r="O388" s="98">
        <v>29.64007984001222</v>
      </c>
      <c r="P388" s="98">
        <v>26.419965704422427</v>
      </c>
      <c r="Q388" s="98">
        <v>26.351943528125375</v>
      </c>
      <c r="R388" s="98">
        <v>24.273346990883383</v>
      </c>
      <c r="S388" s="98">
        <v>19.620662548567729</v>
      </c>
      <c r="T388" s="98">
        <v>18.954005732630087</v>
      </c>
      <c r="U388" s="98">
        <v>19.961514395168781</v>
      </c>
      <c r="V388" s="98">
        <v>19.025942423296215</v>
      </c>
      <c r="W388" s="98">
        <v>16.147019232108089</v>
      </c>
      <c r="X388" s="98">
        <v>12.312974912222376</v>
      </c>
      <c r="Y388" s="98">
        <v>9.7381480301801293</v>
      </c>
      <c r="DA388" s="63" t="s">
        <v>4192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66.743199318681661</v>
      </c>
      <c r="D389" s="122">
        <f t="shared" si="217"/>
        <v>73.818887007913801</v>
      </c>
      <c r="E389" s="122">
        <f t="shared" si="217"/>
        <v>77.13216971703396</v>
      </c>
      <c r="F389" s="122">
        <f t="shared" si="217"/>
        <v>59.804727014699218</v>
      </c>
      <c r="G389" s="122">
        <f t="shared" si="217"/>
        <v>55.40370657028997</v>
      </c>
      <c r="H389" s="122">
        <f t="shared" si="217"/>
        <v>116.79967057514656</v>
      </c>
      <c r="I389" s="122">
        <f t="shared" si="217"/>
        <v>178.12701875887802</v>
      </c>
      <c r="J389" s="122">
        <f t="shared" si="217"/>
        <v>85.453447463912951</v>
      </c>
      <c r="K389" s="122">
        <f t="shared" si="217"/>
        <v>75.324366133248887</v>
      </c>
      <c r="L389" s="122">
        <f t="shared" si="217"/>
        <v>140.37112692806878</v>
      </c>
      <c r="M389" s="122">
        <f t="shared" si="217"/>
        <v>90.426474811278183</v>
      </c>
      <c r="N389" s="122">
        <f t="shared" si="217"/>
        <v>80.343267213896937</v>
      </c>
      <c r="O389" s="122">
        <f t="shared" si="217"/>
        <v>54.682862746439838</v>
      </c>
      <c r="P389" s="122">
        <f t="shared" si="217"/>
        <v>29.064005746919555</v>
      </c>
      <c r="Q389" s="122">
        <f t="shared" si="217"/>
        <v>40.254992788204305</v>
      </c>
      <c r="R389" s="122">
        <f t="shared" si="217"/>
        <v>28.544387311540149</v>
      </c>
      <c r="S389" s="122">
        <f t="shared" si="217"/>
        <v>64.452364795662263</v>
      </c>
      <c r="T389" s="122">
        <f t="shared" si="217"/>
        <v>51.16599554511977</v>
      </c>
      <c r="U389" s="122">
        <f t="shared" si="217"/>
        <v>49.896936725474482</v>
      </c>
      <c r="V389" s="122">
        <f t="shared" si="217"/>
        <v>50.30500477589662</v>
      </c>
      <c r="W389" s="122">
        <f t="shared" si="217"/>
        <v>18.565055874630708</v>
      </c>
      <c r="X389" s="122">
        <f t="shared" si="217"/>
        <v>43.77267789302217</v>
      </c>
      <c r="Y389" s="122">
        <f t="shared" si="217"/>
        <v>76.909310116375195</v>
      </c>
      <c r="DA389" s="130" t="s">
        <v>4193</v>
      </c>
    </row>
    <row r="390" spans="1:105" ht="12" customHeight="1" x14ac:dyDescent="0.25">
      <c r="A390" s="97" t="s">
        <v>53</v>
      </c>
      <c r="B390" s="98"/>
      <c r="C390" s="98">
        <f>RES_hhdet_in_tesh!C110</f>
        <v>66.743199318681661</v>
      </c>
      <c r="D390" s="98">
        <f>RES_hhdet_in_tesh!D110</f>
        <v>73.818887007913801</v>
      </c>
      <c r="E390" s="98">
        <f>RES_hhdet_in_tesh!E110</f>
        <v>77.13216971703396</v>
      </c>
      <c r="F390" s="98">
        <f>RES_hhdet_in_tesh!F110</f>
        <v>59.804727014699218</v>
      </c>
      <c r="G390" s="98">
        <f>RES_hhdet_in_tesh!G110</f>
        <v>55.40370657028997</v>
      </c>
      <c r="H390" s="98">
        <f>RES_hhdet_in_tesh!H110</f>
        <v>116.79967057514656</v>
      </c>
      <c r="I390" s="98">
        <f>RES_hhdet_in_tesh!I110</f>
        <v>178.12701875887802</v>
      </c>
      <c r="J390" s="98">
        <f>RES_hhdet_in_tesh!J110</f>
        <v>85.453447463912951</v>
      </c>
      <c r="K390" s="98">
        <f>RES_hhdet_in_tesh!K110</f>
        <v>75.324366133248887</v>
      </c>
      <c r="L390" s="98">
        <f>RES_hhdet_in_tesh!L110</f>
        <v>140.37112692806878</v>
      </c>
      <c r="M390" s="98">
        <f>RES_hhdet_in_tesh!M110</f>
        <v>90.426474811278183</v>
      </c>
      <c r="N390" s="98">
        <f>RES_hhdet_in_tesh!N110</f>
        <v>80.343267213896937</v>
      </c>
      <c r="O390" s="98">
        <f>RES_hhdet_in_tesh!O110</f>
        <v>54.682862746439838</v>
      </c>
      <c r="P390" s="98">
        <f>RES_hhdet_in_tesh!P110</f>
        <v>29.064005746919555</v>
      </c>
      <c r="Q390" s="98">
        <f>RES_hhdet_in_tesh!Q110</f>
        <v>40.254992788204305</v>
      </c>
      <c r="R390" s="98">
        <f>RES_hhdet_in_tesh!R110</f>
        <v>28.544387311540149</v>
      </c>
      <c r="S390" s="98">
        <f>RES_hhdet_in_tesh!S110</f>
        <v>64.452364795662263</v>
      </c>
      <c r="T390" s="98">
        <f>RES_hhdet_in_tesh!T110</f>
        <v>51.16599554511977</v>
      </c>
      <c r="U390" s="98">
        <f>RES_hhdet_in_tesh!U110</f>
        <v>49.896936725474482</v>
      </c>
      <c r="V390" s="98">
        <f>RES_hhdet_in_tesh!V110</f>
        <v>50.30500477589662</v>
      </c>
      <c r="W390" s="98">
        <f>RES_hhdet_in_tesh!W110</f>
        <v>18.565055874630708</v>
      </c>
      <c r="X390" s="98">
        <f>RES_hhdet_in_tesh!X110</f>
        <v>43.77267789302217</v>
      </c>
      <c r="Y390" s="98">
        <f>RES_hhdet_in_tesh!Y110</f>
        <v>76.909310116375195</v>
      </c>
      <c r="DA390" s="63" t="s">
        <v>4194</v>
      </c>
    </row>
    <row r="391" spans="1:105" ht="12" customHeight="1" x14ac:dyDescent="0.25">
      <c r="A391" s="121" t="s">
        <v>55</v>
      </c>
      <c r="B391" s="122"/>
      <c r="C391" s="122">
        <v>517.99866263406864</v>
      </c>
      <c r="D391" s="122">
        <v>896.13683053645627</v>
      </c>
      <c r="E391" s="122">
        <v>1151.1706582221429</v>
      </c>
      <c r="F391" s="122">
        <v>1160.3853007140765</v>
      </c>
      <c r="G391" s="122">
        <v>1152.7059943350002</v>
      </c>
      <c r="H391" s="122">
        <v>1071.1614587505412</v>
      </c>
      <c r="I391" s="122">
        <v>1126.6619016874849</v>
      </c>
      <c r="J391" s="122">
        <v>1109.7047749747978</v>
      </c>
      <c r="K391" s="122">
        <v>1215.9071853976686</v>
      </c>
      <c r="L391" s="122">
        <v>1415.8173101928637</v>
      </c>
      <c r="M391" s="122">
        <v>1614.3115940822245</v>
      </c>
      <c r="N391" s="122">
        <v>1505.895813699982</v>
      </c>
      <c r="O391" s="122">
        <v>1288.1318432601652</v>
      </c>
      <c r="P391" s="122">
        <v>1330.3833478373288</v>
      </c>
      <c r="Q391" s="122">
        <v>1404.4261832536267</v>
      </c>
      <c r="R391" s="122">
        <v>1428.3932723122919</v>
      </c>
      <c r="S391" s="122">
        <v>1334.4693016628974</v>
      </c>
      <c r="T391" s="122">
        <v>1436.3008710369088</v>
      </c>
      <c r="U391" s="122">
        <v>1428.8870440623964</v>
      </c>
      <c r="V391" s="122">
        <v>1428.9022737207358</v>
      </c>
      <c r="W391" s="122">
        <v>1557.8697574086254</v>
      </c>
      <c r="X391" s="122">
        <v>1489.165658740385</v>
      </c>
      <c r="Y391" s="122">
        <v>1243.690397508348</v>
      </c>
      <c r="DA391" s="130" t="s">
        <v>4195</v>
      </c>
    </row>
    <row r="392" spans="1:105" ht="12" customHeight="1" x14ac:dyDescent="0.25">
      <c r="A392" s="97" t="s">
        <v>130</v>
      </c>
      <c r="B392" s="98"/>
      <c r="C392" s="98">
        <v>477.86953007916901</v>
      </c>
      <c r="D392" s="98">
        <v>901.74515040205802</v>
      </c>
      <c r="E392" s="98">
        <v>973.38526420407823</v>
      </c>
      <c r="F392" s="98">
        <v>987.46184003932729</v>
      </c>
      <c r="G392" s="98">
        <v>1028.7880665341004</v>
      </c>
      <c r="H392" s="98">
        <v>931.36618007127083</v>
      </c>
      <c r="I392" s="98">
        <v>947.64902423715432</v>
      </c>
      <c r="J392" s="98">
        <v>851.6493675374777</v>
      </c>
      <c r="K392" s="98">
        <v>973.70178247278795</v>
      </c>
      <c r="L392" s="98">
        <v>1181.5611980109325</v>
      </c>
      <c r="M392" s="98">
        <v>1346.6000401967592</v>
      </c>
      <c r="N392" s="98">
        <v>1352.7618742595043</v>
      </c>
      <c r="O392" s="98">
        <v>1147.0839626289846</v>
      </c>
      <c r="P392" s="98">
        <v>1192.3770820092302</v>
      </c>
      <c r="Q392" s="98">
        <v>1216.4780409862385</v>
      </c>
      <c r="R392" s="98">
        <v>1183.5215798967797</v>
      </c>
      <c r="S392" s="98">
        <v>1130.2350024906871</v>
      </c>
      <c r="T392" s="98">
        <v>1151.0558041021225</v>
      </c>
      <c r="U392" s="98">
        <v>1232.3947184301264</v>
      </c>
      <c r="V392" s="98">
        <v>1171.6134778681514</v>
      </c>
      <c r="W392" s="98">
        <v>1361.3825653325121</v>
      </c>
      <c r="X392" s="98">
        <v>1232.1970120814792</v>
      </c>
      <c r="Y392" s="98">
        <v>1070.282508795585</v>
      </c>
      <c r="DA392" s="63" t="s">
        <v>4196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1448.4574377497743</v>
      </c>
      <c r="F393" s="98">
        <v>2138.7299416189576</v>
      </c>
      <c r="G393" s="98">
        <v>0</v>
      </c>
      <c r="H393" s="98">
        <v>1665.0835148326405</v>
      </c>
      <c r="I393" s="98">
        <v>0</v>
      </c>
      <c r="J393" s="98">
        <v>1483.8214442463966</v>
      </c>
      <c r="K393" s="98">
        <v>1238.3556064115046</v>
      </c>
      <c r="L393" s="98">
        <v>1788.3006864252866</v>
      </c>
      <c r="M393" s="98">
        <v>1566.6615902485935</v>
      </c>
      <c r="N393" s="98">
        <v>1730.4542659796398</v>
      </c>
      <c r="O393" s="98">
        <v>1095.587824524571</v>
      </c>
      <c r="P393" s="98">
        <v>1280.9883373993775</v>
      </c>
      <c r="Q393" s="98">
        <v>1197.2906195870428</v>
      </c>
      <c r="R393" s="98">
        <v>1427.0585240853243</v>
      </c>
      <c r="S393" s="98">
        <v>1069.0724398836001</v>
      </c>
      <c r="T393" s="98">
        <v>1083.8918067586105</v>
      </c>
      <c r="U393" s="98">
        <v>1120.4925849686156</v>
      </c>
      <c r="V393" s="98">
        <v>1084.5522760595852</v>
      </c>
      <c r="W393" s="98">
        <v>1670.9515784884186</v>
      </c>
      <c r="X393" s="98">
        <v>1037.1482039485688</v>
      </c>
      <c r="Y393" s="98">
        <v>930.63522801031047</v>
      </c>
      <c r="DA393" s="63" t="s">
        <v>4197</v>
      </c>
    </row>
    <row r="394" spans="1:105" ht="12" customHeight="1" x14ac:dyDescent="0.25">
      <c r="A394" s="100" t="s">
        <v>198</v>
      </c>
      <c r="B394" s="101"/>
      <c r="C394" s="101">
        <v>0</v>
      </c>
      <c r="D394" s="101">
        <v>0</v>
      </c>
      <c r="E394" s="101">
        <v>615.87955508099697</v>
      </c>
      <c r="F394" s="101">
        <v>978.73404712256388</v>
      </c>
      <c r="G394" s="101">
        <v>0</v>
      </c>
      <c r="H394" s="101">
        <v>739.37692091561757</v>
      </c>
      <c r="I394" s="101">
        <v>0</v>
      </c>
      <c r="J394" s="101">
        <v>658.12396867914356</v>
      </c>
      <c r="K394" s="101">
        <v>574.00196288631719</v>
      </c>
      <c r="L394" s="101">
        <v>800.29126058243071</v>
      </c>
      <c r="M394" s="101">
        <v>731.75342957092005</v>
      </c>
      <c r="N394" s="101">
        <v>810.20684390941358</v>
      </c>
      <c r="O394" s="101">
        <v>524.94441936497753</v>
      </c>
      <c r="P394" s="101">
        <v>577.41575686493559</v>
      </c>
      <c r="Q394" s="101">
        <v>551.97193287964456</v>
      </c>
      <c r="R394" s="101">
        <v>648.85508233884366</v>
      </c>
      <c r="S394" s="101">
        <v>491.60071606639963</v>
      </c>
      <c r="T394" s="101">
        <v>589.56759232583818</v>
      </c>
      <c r="U394" s="101">
        <v>551.00585061746006</v>
      </c>
      <c r="V394" s="101">
        <v>518.30175322964351</v>
      </c>
      <c r="W394" s="101">
        <v>769.38317941152559</v>
      </c>
      <c r="X394" s="101">
        <v>387.270676515829</v>
      </c>
      <c r="Y394" s="101">
        <v>286.32209535154283</v>
      </c>
      <c r="DA394" s="131" t="s">
        <v>4198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832.57788266877719</v>
      </c>
      <c r="F395" s="104">
        <v>1159.9958944963935</v>
      </c>
      <c r="G395" s="104">
        <v>0</v>
      </c>
      <c r="H395" s="104">
        <v>925.70659391702304</v>
      </c>
      <c r="I395" s="104">
        <v>0</v>
      </c>
      <c r="J395" s="104">
        <v>825.69747556725326</v>
      </c>
      <c r="K395" s="104">
        <v>664.35364352518741</v>
      </c>
      <c r="L395" s="104">
        <v>988.00942584285599</v>
      </c>
      <c r="M395" s="104">
        <v>834.90816067767321</v>
      </c>
      <c r="N395" s="104">
        <v>920.24742207022609</v>
      </c>
      <c r="O395" s="104">
        <v>570.64340515959361</v>
      </c>
      <c r="P395" s="104">
        <v>703.57258053444195</v>
      </c>
      <c r="Q395" s="104">
        <v>645.31868670739823</v>
      </c>
      <c r="R395" s="104">
        <v>778.20344174648085</v>
      </c>
      <c r="S395" s="104">
        <v>577.47172381720031</v>
      </c>
      <c r="T395" s="104">
        <v>494.32421443277246</v>
      </c>
      <c r="U395" s="104">
        <v>569.48673435115552</v>
      </c>
      <c r="V395" s="104">
        <v>566.25052282994147</v>
      </c>
      <c r="W395" s="104">
        <v>901.56839907689323</v>
      </c>
      <c r="X395" s="104">
        <v>649.87752743273984</v>
      </c>
      <c r="Y395" s="104">
        <v>644.31313265876759</v>
      </c>
      <c r="DA395" s="132" t="s">
        <v>4199</v>
      </c>
    </row>
    <row r="396" spans="1:105" ht="12" customHeight="1" x14ac:dyDescent="0.25">
      <c r="A396" s="106" t="s">
        <v>122</v>
      </c>
      <c r="B396" s="101"/>
      <c r="C396" s="101">
        <v>848.59636947414651</v>
      </c>
      <c r="D396" s="101">
        <v>753.31087703255037</v>
      </c>
      <c r="E396" s="101">
        <v>1488.136692995221</v>
      </c>
      <c r="F396" s="101">
        <v>1503.061519666112</v>
      </c>
      <c r="G396" s="101">
        <v>1490.8063902055508</v>
      </c>
      <c r="H396" s="101">
        <v>1355.6264382417166</v>
      </c>
      <c r="I396" s="101">
        <v>1555.8964185132509</v>
      </c>
      <c r="J396" s="101">
        <v>1516.5774572229784</v>
      </c>
      <c r="K396" s="101">
        <v>1509.9735362709507</v>
      </c>
      <c r="L396" s="101">
        <v>1662.4206866530285</v>
      </c>
      <c r="M396" s="101">
        <v>1678.0223879301595</v>
      </c>
      <c r="N396" s="101">
        <v>1624.0711607347819</v>
      </c>
      <c r="O396" s="101">
        <v>1582.2203436058714</v>
      </c>
      <c r="P396" s="101">
        <v>1477.8101304287038</v>
      </c>
      <c r="Q396" s="101">
        <v>1526.2615571346826</v>
      </c>
      <c r="R396" s="101">
        <v>1582.5230088696053</v>
      </c>
      <c r="S396" s="101">
        <v>1416.3444564208137</v>
      </c>
      <c r="T396" s="101">
        <v>1752.9724821261766</v>
      </c>
      <c r="U396" s="101">
        <v>1528.2238946015459</v>
      </c>
      <c r="V396" s="101">
        <v>1666.0085514910659</v>
      </c>
      <c r="W396" s="101">
        <v>880.91830653141233</v>
      </c>
      <c r="X396" s="101">
        <v>1851.2729531592245</v>
      </c>
      <c r="Y396" s="101">
        <v>1574.7106075970021</v>
      </c>
      <c r="DA396" s="131" t="s">
        <v>4200</v>
      </c>
    </row>
    <row r="397" spans="1:105" ht="12" customHeight="1" x14ac:dyDescent="0.25">
      <c r="A397" s="107" t="s">
        <v>121</v>
      </c>
      <c r="B397" s="104"/>
      <c r="C397" s="104">
        <v>1167.1231480298763</v>
      </c>
      <c r="D397" s="104">
        <v>1223.7093890622723</v>
      </c>
      <c r="E397" s="104">
        <v>1700.4662216296808</v>
      </c>
      <c r="F397" s="104">
        <v>1447.9752992168669</v>
      </c>
      <c r="G397" s="104">
        <v>1609.9608377471816</v>
      </c>
      <c r="H397" s="104">
        <v>1589.0310895617017</v>
      </c>
      <c r="I397" s="104">
        <v>1782.8357239443494</v>
      </c>
      <c r="J397" s="104">
        <v>1684.8019834336444</v>
      </c>
      <c r="K397" s="104">
        <v>1680.2102292183513</v>
      </c>
      <c r="L397" s="104">
        <v>1737.2976282092643</v>
      </c>
      <c r="M397" s="104">
        <v>1862.4089606347861</v>
      </c>
      <c r="N397" s="104">
        <v>1742.8920722635605</v>
      </c>
      <c r="O397" s="104">
        <v>1574.1733066883417</v>
      </c>
      <c r="P397" s="104">
        <v>1509.4127218518252</v>
      </c>
      <c r="Q397" s="104">
        <v>1574.8314090085271</v>
      </c>
      <c r="R397" s="104">
        <v>1604.9161861492175</v>
      </c>
      <c r="S397" s="104">
        <v>1636.9304694288742</v>
      </c>
      <c r="T397" s="104">
        <v>1607.8123122971665</v>
      </c>
      <c r="U397" s="104">
        <v>1570.6276816647144</v>
      </c>
      <c r="V397" s="104">
        <v>1561.2834714991372</v>
      </c>
      <c r="W397" s="104">
        <v>1707.3571964792579</v>
      </c>
      <c r="X397" s="104">
        <v>1849.8612108898965</v>
      </c>
      <c r="Y397" s="104">
        <v>1573.6130305543081</v>
      </c>
      <c r="DA397" s="132" t="s">
        <v>4201</v>
      </c>
    </row>
    <row r="398" spans="1:105" ht="12" customHeight="1" x14ac:dyDescent="0.25">
      <c r="A398" s="108" t="s">
        <v>53</v>
      </c>
      <c r="B398" s="98"/>
      <c r="C398" s="98">
        <v>186.16960738565146</v>
      </c>
      <c r="D398" s="98">
        <v>228.36357933090861</v>
      </c>
      <c r="E398" s="98">
        <v>724.58742699620416</v>
      </c>
      <c r="F398" s="98">
        <v>537.43703476797918</v>
      </c>
      <c r="G398" s="98">
        <v>673.35319073333017</v>
      </c>
      <c r="H398" s="98">
        <v>655.33565287619456</v>
      </c>
      <c r="I398" s="98">
        <v>858.08307863071968</v>
      </c>
      <c r="J398" s="98">
        <v>740.94513438790682</v>
      </c>
      <c r="K398" s="98">
        <v>755.9097980760929</v>
      </c>
      <c r="L398" s="98">
        <v>776.15791465800919</v>
      </c>
      <c r="M398" s="98">
        <v>869.00680931829118</v>
      </c>
      <c r="N398" s="98">
        <v>810.35582384738916</v>
      </c>
      <c r="O398" s="98">
        <v>762.70878280632905</v>
      </c>
      <c r="P398" s="98">
        <v>653.61940121757323</v>
      </c>
      <c r="Q398" s="98">
        <v>679.78303787882089</v>
      </c>
      <c r="R398" s="98">
        <v>700.69876398843655</v>
      </c>
      <c r="S398" s="98">
        <v>754.46315498216143</v>
      </c>
      <c r="T398" s="98">
        <v>715.80280110781757</v>
      </c>
      <c r="U398" s="98">
        <v>690.97194730981596</v>
      </c>
      <c r="V398" s="98">
        <v>638.54353167075647</v>
      </c>
      <c r="W398" s="98">
        <v>762.52122593312924</v>
      </c>
      <c r="X398" s="98">
        <v>775.04427884466725</v>
      </c>
      <c r="Y398" s="98">
        <v>584.65709842549484</v>
      </c>
      <c r="DA398" s="63" t="s">
        <v>4202</v>
      </c>
    </row>
    <row r="399" spans="1:105" ht="12" customHeight="1" x14ac:dyDescent="0.25">
      <c r="A399" s="108" t="s">
        <v>52</v>
      </c>
      <c r="B399" s="98"/>
      <c r="C399" s="98">
        <v>980.95354064422463</v>
      </c>
      <c r="D399" s="98">
        <v>995.34580973136372</v>
      </c>
      <c r="E399" s="98">
        <v>975.8787946334769</v>
      </c>
      <c r="F399" s="98">
        <v>910.53826444888773</v>
      </c>
      <c r="G399" s="98">
        <v>936.60764701385096</v>
      </c>
      <c r="H399" s="98">
        <v>933.69543668550705</v>
      </c>
      <c r="I399" s="98">
        <v>924.7526453136295</v>
      </c>
      <c r="J399" s="98">
        <v>943.85684904573714</v>
      </c>
      <c r="K399" s="98">
        <v>924.30043114225862</v>
      </c>
      <c r="L399" s="98">
        <v>961.13971355125511</v>
      </c>
      <c r="M399" s="98">
        <v>993.40215131649506</v>
      </c>
      <c r="N399" s="98">
        <v>932.53624841617159</v>
      </c>
      <c r="O399" s="98">
        <v>811.46452388201294</v>
      </c>
      <c r="P399" s="98">
        <v>855.79332063425215</v>
      </c>
      <c r="Q399" s="98">
        <v>895.0483711297062</v>
      </c>
      <c r="R399" s="98">
        <v>904.21742216078121</v>
      </c>
      <c r="S399" s="98">
        <v>882.46731444671241</v>
      </c>
      <c r="T399" s="98">
        <v>892.0095111893487</v>
      </c>
      <c r="U399" s="98">
        <v>879.65573435489853</v>
      </c>
      <c r="V399" s="98">
        <v>922.73993982838124</v>
      </c>
      <c r="W399" s="98">
        <v>944.83597054612869</v>
      </c>
      <c r="X399" s="98">
        <v>1074.8169320452294</v>
      </c>
      <c r="Y399" s="98">
        <v>988.95593212881329</v>
      </c>
      <c r="DA399" s="63" t="s">
        <v>4203</v>
      </c>
    </row>
    <row r="400" spans="1:105" ht="12" customHeight="1" x14ac:dyDescent="0.25">
      <c r="A400" s="121" t="s">
        <v>54</v>
      </c>
      <c r="B400" s="122"/>
      <c r="C400" s="122">
        <v>364.22807102399736</v>
      </c>
      <c r="D400" s="122">
        <v>368.87258753035354</v>
      </c>
      <c r="E400" s="122">
        <v>599.29607799803375</v>
      </c>
      <c r="F400" s="122">
        <v>581.78932382119979</v>
      </c>
      <c r="G400" s="122">
        <v>582.96413160558745</v>
      </c>
      <c r="H400" s="122">
        <v>522.88046137670983</v>
      </c>
      <c r="I400" s="122">
        <v>566.53544069694476</v>
      </c>
      <c r="J400" s="122">
        <v>450.97075062534208</v>
      </c>
      <c r="K400" s="122">
        <v>503.43900872629104</v>
      </c>
      <c r="L400" s="122">
        <v>514.41834050612488</v>
      </c>
      <c r="M400" s="122">
        <v>568.94668541283011</v>
      </c>
      <c r="N400" s="122">
        <v>582.46606860680549</v>
      </c>
      <c r="O400" s="122">
        <v>569.70083890836736</v>
      </c>
      <c r="P400" s="122">
        <v>557.61911925825405</v>
      </c>
      <c r="Q400" s="122">
        <v>545.08425891495426</v>
      </c>
      <c r="R400" s="122">
        <v>536.06083858564773</v>
      </c>
      <c r="S400" s="122">
        <v>544.50222263350474</v>
      </c>
      <c r="T400" s="122">
        <v>553.34267057251088</v>
      </c>
      <c r="U400" s="122">
        <v>566.21933412604994</v>
      </c>
      <c r="V400" s="122">
        <v>550.76144982191795</v>
      </c>
      <c r="W400" s="122">
        <v>555.57307309352245</v>
      </c>
      <c r="X400" s="122">
        <v>570.17142511142788</v>
      </c>
      <c r="Y400" s="122">
        <v>478.27386640348914</v>
      </c>
      <c r="DA400" s="130" t="s">
        <v>4204</v>
      </c>
    </row>
    <row r="401" spans="1:105" ht="12" customHeight="1" x14ac:dyDescent="0.25">
      <c r="A401" s="97" t="s">
        <v>50</v>
      </c>
      <c r="B401" s="98"/>
      <c r="C401" s="98">
        <v>353.05346649239749</v>
      </c>
      <c r="D401" s="98">
        <v>386.54333512728965</v>
      </c>
      <c r="E401" s="98">
        <v>476.43017057632755</v>
      </c>
      <c r="F401" s="98">
        <v>461.44904710529437</v>
      </c>
      <c r="G401" s="98">
        <v>549.8309287201555</v>
      </c>
      <c r="H401" s="98">
        <v>433.79400255384576</v>
      </c>
      <c r="I401" s="98">
        <v>530.88080833362858</v>
      </c>
      <c r="J401" s="98">
        <v>298.84366026825808</v>
      </c>
      <c r="K401" s="98">
        <v>390.06062007809396</v>
      </c>
      <c r="L401" s="98">
        <v>308.93115564499237</v>
      </c>
      <c r="M401" s="98">
        <v>463.97985080646117</v>
      </c>
      <c r="N401" s="98">
        <v>562.62952633827922</v>
      </c>
      <c r="O401" s="98">
        <v>544.82614790469313</v>
      </c>
      <c r="P401" s="98">
        <v>542.58621216653739</v>
      </c>
      <c r="Q401" s="98">
        <v>540.73084096760158</v>
      </c>
      <c r="R401" s="98">
        <v>546.66041866272485</v>
      </c>
      <c r="S401" s="98">
        <v>511.67940958298516</v>
      </c>
      <c r="T401" s="98">
        <v>564.49650445736597</v>
      </c>
      <c r="U401" s="98">
        <v>601.47945841864919</v>
      </c>
      <c r="V401" s="98">
        <v>563.5042928810002</v>
      </c>
      <c r="W401" s="98">
        <v>536.80348527872297</v>
      </c>
      <c r="X401" s="98">
        <v>464.432006363862</v>
      </c>
      <c r="Y401" s="98">
        <v>379.80605333881289</v>
      </c>
      <c r="DA401" s="63" t="s">
        <v>4205</v>
      </c>
    </row>
    <row r="402" spans="1:105" ht="12" customHeight="1" x14ac:dyDescent="0.25">
      <c r="A402" s="109" t="s">
        <v>120</v>
      </c>
      <c r="B402" s="33"/>
      <c r="C402" s="33">
        <v>427.06012883940053</v>
      </c>
      <c r="D402" s="33">
        <v>292.3383562164712</v>
      </c>
      <c r="E402" s="33">
        <v>673.01562245105754</v>
      </c>
      <c r="F402" s="33">
        <v>655.35583260601754</v>
      </c>
      <c r="G402" s="33">
        <v>621.74274837007874</v>
      </c>
      <c r="H402" s="33">
        <v>650.17649694411239</v>
      </c>
      <c r="I402" s="33">
        <v>628.76126336911329</v>
      </c>
      <c r="J402" s="33">
        <v>615.34703527091847</v>
      </c>
      <c r="K402" s="33">
        <v>619.5549037402393</v>
      </c>
      <c r="L402" s="33">
        <v>632.87740306315595</v>
      </c>
      <c r="M402" s="33">
        <v>587.03583161376935</v>
      </c>
      <c r="N402" s="33">
        <v>588.6196726282509</v>
      </c>
      <c r="O402" s="33">
        <v>585.7915298786412</v>
      </c>
      <c r="P402" s="33">
        <v>564.88963567377743</v>
      </c>
      <c r="Q402" s="33">
        <v>546.48750090417309</v>
      </c>
      <c r="R402" s="33">
        <v>533.06902162840822</v>
      </c>
      <c r="S402" s="33">
        <v>565.04010565551903</v>
      </c>
      <c r="T402" s="33">
        <v>548.47104821080757</v>
      </c>
      <c r="U402" s="33">
        <v>551.39500633557475</v>
      </c>
      <c r="V402" s="33">
        <v>545.57936031122449</v>
      </c>
      <c r="W402" s="33">
        <v>565.36948076879071</v>
      </c>
      <c r="X402" s="33">
        <v>646.2944231892651</v>
      </c>
      <c r="Y402" s="33">
        <v>574.90814088006437</v>
      </c>
      <c r="DA402" s="60" t="s">
        <v>4206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118.0116596480201</v>
      </c>
      <c r="D404" s="117">
        <f t="shared" si="218"/>
        <v>123.61505493857349</v>
      </c>
      <c r="E404" s="117">
        <f t="shared" si="218"/>
        <v>70.138523162676123</v>
      </c>
      <c r="F404" s="117">
        <f t="shared" si="218"/>
        <v>67.770951436369799</v>
      </c>
      <c r="G404" s="117">
        <f t="shared" si="218"/>
        <v>114.96080490782886</v>
      </c>
      <c r="H404" s="117">
        <f t="shared" si="218"/>
        <v>99.322963863275518</v>
      </c>
      <c r="I404" s="117">
        <f t="shared" si="218"/>
        <v>132.6684098634544</v>
      </c>
      <c r="J404" s="117">
        <f t="shared" si="218"/>
        <v>60.821419576012914</v>
      </c>
      <c r="K404" s="117">
        <f t="shared" si="218"/>
        <v>77.694538369356266</v>
      </c>
      <c r="L404" s="117">
        <f t="shared" si="218"/>
        <v>44.499525646690699</v>
      </c>
      <c r="M404" s="117">
        <f t="shared" si="218"/>
        <v>26.350622334758302</v>
      </c>
      <c r="N404" s="117">
        <f t="shared" si="218"/>
        <v>51.139622086244415</v>
      </c>
      <c r="O404" s="117">
        <f t="shared" si="218"/>
        <v>82.217418891860873</v>
      </c>
      <c r="P404" s="117">
        <f t="shared" si="218"/>
        <v>67.982425981551387</v>
      </c>
      <c r="Q404" s="117">
        <f t="shared" si="218"/>
        <v>50.570626779007675</v>
      </c>
      <c r="R404" s="117">
        <f t="shared" ref="R404:V404" si="219">R405+R408+R410+R419</f>
        <v>45.916190034864329</v>
      </c>
      <c r="S404" s="117">
        <f t="shared" si="219"/>
        <v>74.921272235830614</v>
      </c>
      <c r="T404" s="117">
        <f t="shared" si="219"/>
        <v>64.629628891121172</v>
      </c>
      <c r="U404" s="117">
        <f t="shared" si="219"/>
        <v>66.590113414064604</v>
      </c>
      <c r="V404" s="117">
        <f t="shared" si="219"/>
        <v>60.657779481790577</v>
      </c>
      <c r="W404" s="117">
        <f t="shared" ref="W404:Y404" si="220">W405+W408+W410+W419</f>
        <v>68.427926433221828</v>
      </c>
      <c r="X404" s="117">
        <f t="shared" si="220"/>
        <v>72.20564632814893</v>
      </c>
      <c r="Y404" s="117">
        <f t="shared" si="220"/>
        <v>69.867970674106672</v>
      </c>
      <c r="DA404" s="129" t="s">
        <v>4356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4357</v>
      </c>
    </row>
    <row r="406" spans="1:105" ht="12" customHeight="1" x14ac:dyDescent="0.25">
      <c r="A406" s="97" t="s">
        <v>198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4358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4359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4360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4361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4362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4363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4364</v>
      </c>
    </row>
    <row r="413" spans="1:105" ht="12" customHeight="1" x14ac:dyDescent="0.25">
      <c r="A413" s="100" t="s">
        <v>198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4365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4366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4367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4368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4369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4370</v>
      </c>
    </row>
    <row r="419" spans="1:105" ht="12" customHeight="1" x14ac:dyDescent="0.25">
      <c r="A419" s="121" t="s">
        <v>54</v>
      </c>
      <c r="B419" s="122"/>
      <c r="C419" s="122">
        <v>118.0116596480201</v>
      </c>
      <c r="D419" s="122">
        <v>123.61505493857349</v>
      </c>
      <c r="E419" s="122">
        <v>70.138523162676123</v>
      </c>
      <c r="F419" s="122">
        <v>67.770951436369799</v>
      </c>
      <c r="G419" s="122">
        <v>114.96080490782886</v>
      </c>
      <c r="H419" s="122">
        <v>99.322963863275518</v>
      </c>
      <c r="I419" s="122">
        <v>132.6684098634544</v>
      </c>
      <c r="J419" s="122">
        <v>60.821419576012914</v>
      </c>
      <c r="K419" s="122">
        <v>77.694538369356266</v>
      </c>
      <c r="L419" s="122">
        <v>44.499525646690699</v>
      </c>
      <c r="M419" s="122">
        <v>26.350622334758302</v>
      </c>
      <c r="N419" s="122">
        <v>51.139622086244415</v>
      </c>
      <c r="O419" s="122">
        <v>82.217418891860873</v>
      </c>
      <c r="P419" s="122">
        <v>67.982425981551387</v>
      </c>
      <c r="Q419" s="122">
        <v>50.570626779007675</v>
      </c>
      <c r="R419" s="122">
        <v>45.916190034864329</v>
      </c>
      <c r="S419" s="122">
        <v>74.921272235830614</v>
      </c>
      <c r="T419" s="122">
        <v>64.629628891121172</v>
      </c>
      <c r="U419" s="122">
        <v>66.590113414064604</v>
      </c>
      <c r="V419" s="122">
        <v>60.657779481790577</v>
      </c>
      <c r="W419" s="122">
        <v>68.427926433221828</v>
      </c>
      <c r="X419" s="122">
        <v>72.20564632814893</v>
      </c>
      <c r="Y419" s="122">
        <v>69.867970674106672</v>
      </c>
      <c r="DA419" s="130" t="s">
        <v>4371</v>
      </c>
    </row>
    <row r="420" spans="1:105" ht="12" customHeight="1" x14ac:dyDescent="0.25">
      <c r="A420" s="97" t="s">
        <v>50</v>
      </c>
      <c r="B420" s="98"/>
      <c r="C420" s="98">
        <v>138.99988878669885</v>
      </c>
      <c r="D420" s="98">
        <v>152.15614560481907</v>
      </c>
      <c r="E420" s="98">
        <v>187.03606176713632</v>
      </c>
      <c r="F420" s="98">
        <v>178.63084113166607</v>
      </c>
      <c r="G420" s="98">
        <v>213.18554809597379</v>
      </c>
      <c r="H420" s="98">
        <v>168.83283580021711</v>
      </c>
      <c r="I420" s="98">
        <v>208.6857797715729</v>
      </c>
      <c r="J420" s="98">
        <v>117.11047375092872</v>
      </c>
      <c r="K420" s="98">
        <v>153.55737838815799</v>
      </c>
      <c r="L420" s="98">
        <v>121.69144372718294</v>
      </c>
      <c r="M420" s="98">
        <v>179.25675652498424</v>
      </c>
      <c r="N420" s="98">
        <v>215.99151563918338</v>
      </c>
      <c r="O420" s="98">
        <v>209.31779598771527</v>
      </c>
      <c r="P420" s="98">
        <v>208.54651183769781</v>
      </c>
      <c r="Q420" s="98">
        <v>207.46093929820108</v>
      </c>
      <c r="R420" s="98">
        <v>208.59069187266937</v>
      </c>
      <c r="S420" s="98">
        <v>194.65741590106913</v>
      </c>
      <c r="T420" s="98">
        <v>212.60254041198667</v>
      </c>
      <c r="U420" s="98">
        <v>224.97676735373238</v>
      </c>
      <c r="V420" s="98">
        <v>209.81625361734118</v>
      </c>
      <c r="W420" s="98">
        <v>199.53353338090733</v>
      </c>
      <c r="X420" s="98">
        <v>172.50362809213394</v>
      </c>
      <c r="Y420" s="98">
        <v>141.06161612558572</v>
      </c>
      <c r="DA420" s="63" t="s">
        <v>4372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4373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72.588854278065995</v>
      </c>
      <c r="D423" s="118">
        <f t="shared" si="225"/>
        <v>125.16892444431295</v>
      </c>
      <c r="E423" s="118">
        <f t="shared" si="225"/>
        <v>120.0400892006902</v>
      </c>
      <c r="F423" s="118">
        <f t="shared" si="225"/>
        <v>128.4045272251218</v>
      </c>
      <c r="G423" s="118">
        <f t="shared" si="225"/>
        <v>128.53864398271321</v>
      </c>
      <c r="H423" s="118">
        <f t="shared" si="225"/>
        <v>113.8703227482067</v>
      </c>
      <c r="I423" s="118">
        <f t="shared" si="225"/>
        <v>98.366184968024825</v>
      </c>
      <c r="J423" s="118">
        <f t="shared" si="225"/>
        <v>98.173936306922101</v>
      </c>
      <c r="K423" s="118">
        <f t="shared" si="225"/>
        <v>104.45525308089159</v>
      </c>
      <c r="L423" s="118">
        <f t="shared" si="225"/>
        <v>122.797430047107</v>
      </c>
      <c r="M423" s="118">
        <f t="shared" si="225"/>
        <v>112.12908351310726</v>
      </c>
      <c r="N423" s="118">
        <f t="shared" si="225"/>
        <v>117.62201071295047</v>
      </c>
      <c r="O423" s="118">
        <f t="shared" si="225"/>
        <v>107.40878125724628</v>
      </c>
      <c r="P423" s="118">
        <f t="shared" si="225"/>
        <v>95.679690573229081</v>
      </c>
      <c r="Q423" s="118">
        <f t="shared" si="225"/>
        <v>94.651795624296454</v>
      </c>
      <c r="R423" s="118">
        <f t="shared" ref="R423:V423" si="226">R424+R427+R429+R438</f>
        <v>95.035102299146274</v>
      </c>
      <c r="S423" s="118">
        <f t="shared" si="226"/>
        <v>90.236731338364052</v>
      </c>
      <c r="T423" s="118">
        <f t="shared" si="226"/>
        <v>81.878238501314939</v>
      </c>
      <c r="U423" s="118">
        <f t="shared" si="226"/>
        <v>81.908372937970555</v>
      </c>
      <c r="V423" s="118">
        <f t="shared" si="226"/>
        <v>74.106601989600819</v>
      </c>
      <c r="W423" s="118">
        <f t="shared" ref="W423:Y423" si="227">W424+W427+W429+W438</f>
        <v>71.986299394620161</v>
      </c>
      <c r="X423" s="118">
        <f t="shared" si="227"/>
        <v>62.085306045034116</v>
      </c>
      <c r="Y423" s="118">
        <f t="shared" si="227"/>
        <v>51.626905766034035</v>
      </c>
      <c r="DA423" s="129" t="s">
        <v>4524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58.90533377332688</v>
      </c>
      <c r="D424" s="123">
        <f t="shared" si="228"/>
        <v>106.56971970122494</v>
      </c>
      <c r="E424" s="123">
        <f t="shared" si="228"/>
        <v>96.054393314048014</v>
      </c>
      <c r="F424" s="123">
        <f t="shared" si="228"/>
        <v>104.56721919251434</v>
      </c>
      <c r="G424" s="123">
        <f t="shared" si="228"/>
        <v>104.61855368458333</v>
      </c>
      <c r="H424" s="123">
        <f t="shared" si="228"/>
        <v>91.289894376185856</v>
      </c>
      <c r="I424" s="123">
        <f t="shared" si="228"/>
        <v>74.425484589995122</v>
      </c>
      <c r="J424" s="123">
        <f t="shared" si="228"/>
        <v>76.949406466161122</v>
      </c>
      <c r="K424" s="123">
        <f t="shared" si="228"/>
        <v>82.464345921284107</v>
      </c>
      <c r="L424" s="123">
        <f t="shared" si="228"/>
        <v>99.057206090441198</v>
      </c>
      <c r="M424" s="123">
        <f t="shared" si="228"/>
        <v>86.936756669965803</v>
      </c>
      <c r="N424" s="123">
        <f t="shared" si="228"/>
        <v>93.121864826953967</v>
      </c>
      <c r="O424" s="123">
        <f t="shared" si="228"/>
        <v>85.969448800841135</v>
      </c>
      <c r="P424" s="123">
        <f t="shared" si="228"/>
        <v>74.808634725565639</v>
      </c>
      <c r="Q424" s="123">
        <f t="shared" si="228"/>
        <v>73.420250005371088</v>
      </c>
      <c r="R424" s="123">
        <f t="shared" ref="R424:V424" si="229">SUM(R425:R426)</f>
        <v>72.541349272526006</v>
      </c>
      <c r="S424" s="123">
        <f t="shared" si="229"/>
        <v>67.624273412254126</v>
      </c>
      <c r="T424" s="123">
        <f t="shared" si="229"/>
        <v>59.074127236095777</v>
      </c>
      <c r="U424" s="123">
        <f t="shared" si="229"/>
        <v>59.844744829404426</v>
      </c>
      <c r="V424" s="123">
        <f t="shared" si="229"/>
        <v>53.425843601556267</v>
      </c>
      <c r="W424" s="123">
        <f t="shared" ref="W424:Y424" si="230">SUM(W425:W426)</f>
        <v>48.809333733876549</v>
      </c>
      <c r="X424" s="123">
        <f t="shared" si="230"/>
        <v>39.144910167379386</v>
      </c>
      <c r="Y424" s="123">
        <f t="shared" si="230"/>
        <v>32.244586859069301</v>
      </c>
      <c r="DA424" s="130" t="s">
        <v>4525</v>
      </c>
    </row>
    <row r="425" spans="1:105" ht="12" customHeight="1" x14ac:dyDescent="0.25">
      <c r="A425" s="97" t="s">
        <v>198</v>
      </c>
      <c r="B425" s="99"/>
      <c r="C425" s="99">
        <v>58.801670844286519</v>
      </c>
      <c r="D425" s="99">
        <v>106.38768302305409</v>
      </c>
      <c r="E425" s="99">
        <v>95.784355503593659</v>
      </c>
      <c r="F425" s="99">
        <v>104.23047043649126</v>
      </c>
      <c r="G425" s="99">
        <v>104.29682244694432</v>
      </c>
      <c r="H425" s="99">
        <v>91.066611568175929</v>
      </c>
      <c r="I425" s="99">
        <v>74.281486106936811</v>
      </c>
      <c r="J425" s="99">
        <v>76.788357249552476</v>
      </c>
      <c r="K425" s="99">
        <v>82.28558109050897</v>
      </c>
      <c r="L425" s="99">
        <v>98.811878567510945</v>
      </c>
      <c r="M425" s="99">
        <v>86.64803105503637</v>
      </c>
      <c r="N425" s="99">
        <v>92.809841505290564</v>
      </c>
      <c r="O425" s="99">
        <v>85.693624467058413</v>
      </c>
      <c r="P425" s="99">
        <v>74.566113062546322</v>
      </c>
      <c r="Q425" s="99">
        <v>73.177399236927684</v>
      </c>
      <c r="R425" s="99">
        <v>72.303700364036544</v>
      </c>
      <c r="S425" s="99">
        <v>67.429092222434264</v>
      </c>
      <c r="T425" s="99">
        <v>58.889534172768258</v>
      </c>
      <c r="U425" s="99">
        <v>59.655846842055766</v>
      </c>
      <c r="V425" s="99">
        <v>53.254181125242695</v>
      </c>
      <c r="W425" s="99">
        <v>48.653541261354313</v>
      </c>
      <c r="X425" s="99">
        <v>39.025348381246289</v>
      </c>
      <c r="Y425" s="99">
        <v>32.149655680724884</v>
      </c>
      <c r="DA425" s="63" t="s">
        <v>4526</v>
      </c>
    </row>
    <row r="426" spans="1:105" ht="12" customHeight="1" x14ac:dyDescent="0.25">
      <c r="A426" s="97" t="s">
        <v>53</v>
      </c>
      <c r="B426" s="99"/>
      <c r="C426" s="99">
        <v>0.10366292904036108</v>
      </c>
      <c r="D426" s="99">
        <v>0.18203667817084762</v>
      </c>
      <c r="E426" s="99">
        <v>0.27003781045435454</v>
      </c>
      <c r="F426" s="99">
        <v>0.33674875602308435</v>
      </c>
      <c r="G426" s="99">
        <v>0.32173123763901845</v>
      </c>
      <c r="H426" s="99">
        <v>0.22328280800991973</v>
      </c>
      <c r="I426" s="99">
        <v>0.14399848305830951</v>
      </c>
      <c r="J426" s="99">
        <v>0.16104921660864618</v>
      </c>
      <c r="K426" s="99">
        <v>0.17876483077513983</v>
      </c>
      <c r="L426" s="99">
        <v>0.24532752293025142</v>
      </c>
      <c r="M426" s="99">
        <v>0.28872561492943133</v>
      </c>
      <c r="N426" s="99">
        <v>0.3120233216634003</v>
      </c>
      <c r="O426" s="99">
        <v>0.2758243337827232</v>
      </c>
      <c r="P426" s="99">
        <v>0.24252166301931818</v>
      </c>
      <c r="Q426" s="99">
        <v>0.24285076844339951</v>
      </c>
      <c r="R426" s="99">
        <v>0.2376489084894671</v>
      </c>
      <c r="S426" s="99">
        <v>0.19518118981986426</v>
      </c>
      <c r="T426" s="99">
        <v>0.18459306332751832</v>
      </c>
      <c r="U426" s="99">
        <v>0.188897987348663</v>
      </c>
      <c r="V426" s="99">
        <v>0.17166247631357376</v>
      </c>
      <c r="W426" s="99">
        <v>0.15579247252223366</v>
      </c>
      <c r="X426" s="99">
        <v>0.11956178613309679</v>
      </c>
      <c r="Y426" s="99">
        <v>9.4931178344415779E-2</v>
      </c>
      <c r="DA426" s="63" t="s">
        <v>4527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0.33223864613282933</v>
      </c>
      <c r="D427" s="123">
        <f t="shared" si="231"/>
        <v>0.35991581070972484</v>
      </c>
      <c r="E427" s="123">
        <f t="shared" si="231"/>
        <v>0.33738712533147114</v>
      </c>
      <c r="F427" s="123">
        <f t="shared" si="231"/>
        <v>0.24008754581506325</v>
      </c>
      <c r="G427" s="123">
        <f t="shared" si="231"/>
        <v>0.21490585262492914</v>
      </c>
      <c r="H427" s="123">
        <f t="shared" si="231"/>
        <v>0.45067771305408344</v>
      </c>
      <c r="I427" s="123">
        <f t="shared" si="231"/>
        <v>0.68825197114403336</v>
      </c>
      <c r="J427" s="123">
        <f t="shared" si="231"/>
        <v>0.3084577945511548</v>
      </c>
      <c r="K427" s="123">
        <f t="shared" si="231"/>
        <v>0.24933686680585992</v>
      </c>
      <c r="L427" s="123">
        <f t="shared" si="231"/>
        <v>0.44037288671600988</v>
      </c>
      <c r="M427" s="123">
        <f t="shared" si="231"/>
        <v>0.24321038314247137</v>
      </c>
      <c r="N427" s="123">
        <f t="shared" si="231"/>
        <v>0.20836716282589254</v>
      </c>
      <c r="O427" s="123">
        <f t="shared" si="231"/>
        <v>0.13330131002058782</v>
      </c>
      <c r="P427" s="123">
        <f t="shared" si="231"/>
        <v>6.7179883478478156E-2</v>
      </c>
      <c r="Q427" s="123">
        <f t="shared" si="231"/>
        <v>9.1589171653291251E-2</v>
      </c>
      <c r="R427" s="123">
        <f t="shared" si="231"/>
        <v>6.9241688654029757E-2</v>
      </c>
      <c r="S427" s="123">
        <f t="shared" si="231"/>
        <v>0.16755947979385352</v>
      </c>
      <c r="T427" s="123">
        <f t="shared" si="231"/>
        <v>0.12396365991278308</v>
      </c>
      <c r="U427" s="123">
        <f t="shared" si="231"/>
        <v>0.11538545931854002</v>
      </c>
      <c r="V427" s="123">
        <f t="shared" si="231"/>
        <v>0.10786464735719978</v>
      </c>
      <c r="W427" s="123">
        <f t="shared" si="231"/>
        <v>4.1991100143236697E-2</v>
      </c>
      <c r="X427" s="123">
        <f t="shared" si="231"/>
        <v>9.7522114224734252E-2</v>
      </c>
      <c r="Y427" s="123">
        <f t="shared" si="231"/>
        <v>0.16883467908975691</v>
      </c>
      <c r="DA427" s="130" t="s">
        <v>4528</v>
      </c>
    </row>
    <row r="428" spans="1:105" ht="12" customHeight="1" x14ac:dyDescent="0.25">
      <c r="A428" s="97" t="s">
        <v>53</v>
      </c>
      <c r="B428" s="99"/>
      <c r="C428" s="99">
        <f>RES_hhdet_in_fecs!C110</f>
        <v>0.33223864613282933</v>
      </c>
      <c r="D428" s="99">
        <f>RES_hhdet_in_fecs!D110</f>
        <v>0.35991581070972484</v>
      </c>
      <c r="E428" s="99">
        <f>RES_hhdet_in_fecs!E110</f>
        <v>0.33738712533147114</v>
      </c>
      <c r="F428" s="99">
        <f>RES_hhdet_in_fecs!F110</f>
        <v>0.24008754581506325</v>
      </c>
      <c r="G428" s="99">
        <f>RES_hhdet_in_fecs!G110</f>
        <v>0.21490585262492914</v>
      </c>
      <c r="H428" s="99">
        <f>RES_hhdet_in_fecs!H110</f>
        <v>0.45067771305408344</v>
      </c>
      <c r="I428" s="99">
        <f>RES_hhdet_in_fecs!I110</f>
        <v>0.68825197114403336</v>
      </c>
      <c r="J428" s="99">
        <f>RES_hhdet_in_fecs!J110</f>
        <v>0.3084577945511548</v>
      </c>
      <c r="K428" s="99">
        <f>RES_hhdet_in_fecs!K110</f>
        <v>0.24933686680585992</v>
      </c>
      <c r="L428" s="99">
        <f>RES_hhdet_in_fecs!L110</f>
        <v>0.44037288671600988</v>
      </c>
      <c r="M428" s="99">
        <f>RES_hhdet_in_fecs!M110</f>
        <v>0.24321038314247137</v>
      </c>
      <c r="N428" s="99">
        <f>RES_hhdet_in_fecs!N110</f>
        <v>0.20836716282589254</v>
      </c>
      <c r="O428" s="99">
        <f>RES_hhdet_in_fecs!O110</f>
        <v>0.13330131002058782</v>
      </c>
      <c r="P428" s="99">
        <f>RES_hhdet_in_fecs!P110</f>
        <v>6.7179883478478156E-2</v>
      </c>
      <c r="Q428" s="99">
        <f>RES_hhdet_in_fecs!Q110</f>
        <v>9.1589171653291251E-2</v>
      </c>
      <c r="R428" s="99">
        <f>RES_hhdet_in_fecs!R110</f>
        <v>6.9241688654029757E-2</v>
      </c>
      <c r="S428" s="99">
        <f>RES_hhdet_in_fecs!S110</f>
        <v>0.16755947979385352</v>
      </c>
      <c r="T428" s="99">
        <f>RES_hhdet_in_fecs!T110</f>
        <v>0.12396365991278308</v>
      </c>
      <c r="U428" s="99">
        <f>RES_hhdet_in_fecs!U110</f>
        <v>0.11538545931854002</v>
      </c>
      <c r="V428" s="99">
        <f>RES_hhdet_in_fecs!V110</f>
        <v>0.10786464735719978</v>
      </c>
      <c r="W428" s="99">
        <f>RES_hhdet_in_fecs!W110</f>
        <v>4.1991100143236697E-2</v>
      </c>
      <c r="X428" s="99">
        <f>RES_hhdet_in_fecs!X110</f>
        <v>9.7522114224734252E-2</v>
      </c>
      <c r="Y428" s="99">
        <f>RES_hhdet_in_fecs!Y110</f>
        <v>0.16883467908975691</v>
      </c>
      <c r="DA428" s="63" t="s">
        <v>4529</v>
      </c>
    </row>
    <row r="429" spans="1:105" ht="12" customHeight="1" x14ac:dyDescent="0.25">
      <c r="A429" s="121" t="s">
        <v>55</v>
      </c>
      <c r="B429" s="123"/>
      <c r="C429" s="123">
        <v>6.9797704081274157</v>
      </c>
      <c r="D429" s="123">
        <v>11.661010800568825</v>
      </c>
      <c r="E429" s="123">
        <v>14.644350127222024</v>
      </c>
      <c r="F429" s="123">
        <v>14.980159107305784</v>
      </c>
      <c r="G429" s="123">
        <v>14.575626834833454</v>
      </c>
      <c r="H429" s="123">
        <v>13.860255512255076</v>
      </c>
      <c r="I429" s="123">
        <v>14.079963031696344</v>
      </c>
      <c r="J429" s="123">
        <v>14.04004092054509</v>
      </c>
      <c r="K429" s="123">
        <v>14.343030403914087</v>
      </c>
      <c r="L429" s="123">
        <v>16.38916969049215</v>
      </c>
      <c r="M429" s="123">
        <v>17.800876981930575</v>
      </c>
      <c r="N429" s="123">
        <v>16.730831002175954</v>
      </c>
      <c r="O429" s="123">
        <v>13.755474425141681</v>
      </c>
      <c r="P429" s="123">
        <v>13.686904338883904</v>
      </c>
      <c r="Q429" s="123">
        <v>14.378640335476035</v>
      </c>
      <c r="R429" s="123">
        <v>15.478233672829806</v>
      </c>
      <c r="S429" s="123">
        <v>15.008982555974834</v>
      </c>
      <c r="T429" s="123">
        <v>15.529921234337547</v>
      </c>
      <c r="U429" s="123">
        <v>14.920887598609031</v>
      </c>
      <c r="V429" s="123">
        <v>14.173452586490331</v>
      </c>
      <c r="W429" s="123">
        <v>16.194256291051641</v>
      </c>
      <c r="X429" s="123">
        <v>15.683085275672372</v>
      </c>
      <c r="Y429" s="123">
        <v>13.080486303179788</v>
      </c>
      <c r="DA429" s="130" t="s">
        <v>4530</v>
      </c>
    </row>
    <row r="430" spans="1:105" ht="12" customHeight="1" x14ac:dyDescent="0.25">
      <c r="A430" s="97" t="s">
        <v>130</v>
      </c>
      <c r="B430" s="99"/>
      <c r="C430" s="99">
        <v>6.1290017253585445</v>
      </c>
      <c r="D430" s="99">
        <v>11.629877185133513</v>
      </c>
      <c r="E430" s="99">
        <v>12.302726071128058</v>
      </c>
      <c r="F430" s="99">
        <v>12.310652063315706</v>
      </c>
      <c r="G430" s="99">
        <v>12.746276612403447</v>
      </c>
      <c r="H430" s="99">
        <v>11.64082094918486</v>
      </c>
      <c r="I430" s="99">
        <v>11.715421381002958</v>
      </c>
      <c r="J430" s="99">
        <v>10.627338784479436</v>
      </c>
      <c r="K430" s="99">
        <v>11.421223963227952</v>
      </c>
      <c r="L430" s="99">
        <v>13.331801273761737</v>
      </c>
      <c r="M430" s="99">
        <v>14.723418409895421</v>
      </c>
      <c r="N430" s="99">
        <v>14.753031263655846</v>
      </c>
      <c r="O430" s="99">
        <v>12.165331229269729</v>
      </c>
      <c r="P430" s="99">
        <v>12.367733832282381</v>
      </c>
      <c r="Q430" s="99">
        <v>12.603813207484642</v>
      </c>
      <c r="R430" s="99">
        <v>12.994279555019265</v>
      </c>
      <c r="S430" s="99">
        <v>12.561537924388588</v>
      </c>
      <c r="T430" s="99">
        <v>12.495116933945157</v>
      </c>
      <c r="U430" s="99">
        <v>12.941004602635722</v>
      </c>
      <c r="V430" s="99">
        <v>11.687083247363574</v>
      </c>
      <c r="W430" s="99">
        <v>14.447520715511203</v>
      </c>
      <c r="X430" s="99">
        <v>13.119755981336402</v>
      </c>
      <c r="Y430" s="99">
        <v>11.413309585813435</v>
      </c>
      <c r="DA430" s="63" t="s">
        <v>4531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16.541108113696225</v>
      </c>
      <c r="F431" s="99">
        <v>24.283136211765481</v>
      </c>
      <c r="G431" s="99">
        <v>0</v>
      </c>
      <c r="H431" s="99">
        <v>19.006978846579042</v>
      </c>
      <c r="I431" s="99">
        <v>0</v>
      </c>
      <c r="J431" s="99">
        <v>16.964662709181219</v>
      </c>
      <c r="K431" s="99">
        <v>13.440082704545645</v>
      </c>
      <c r="L431" s="99">
        <v>18.695679276757566</v>
      </c>
      <c r="M431" s="99">
        <v>15.922070730906803</v>
      </c>
      <c r="N431" s="99">
        <v>17.574113782143257</v>
      </c>
      <c r="O431" s="99">
        <v>10.860427941589498</v>
      </c>
      <c r="P431" s="99">
        <v>12.447395730467504</v>
      </c>
      <c r="Q431" s="99">
        <v>11.664385221532223</v>
      </c>
      <c r="R431" s="99">
        <v>14.727711953924723</v>
      </c>
      <c r="S431" s="99">
        <v>11.193085547131846</v>
      </c>
      <c r="T431" s="99">
        <v>11.186965194386104</v>
      </c>
      <c r="U431" s="99">
        <v>11.155444611091312</v>
      </c>
      <c r="V431" s="99">
        <v>10.262697251985106</v>
      </c>
      <c r="W431" s="99">
        <v>16.861652777169898</v>
      </c>
      <c r="X431" s="99">
        <v>10.429459621860955</v>
      </c>
      <c r="Y431" s="99">
        <v>9.3303610202560012</v>
      </c>
      <c r="DA431" s="63" t="s">
        <v>4532</v>
      </c>
    </row>
    <row r="432" spans="1:105" ht="12" customHeight="1" x14ac:dyDescent="0.25">
      <c r="A432" s="100" t="s">
        <v>198</v>
      </c>
      <c r="B432" s="102"/>
      <c r="C432" s="102">
        <v>0</v>
      </c>
      <c r="D432" s="102">
        <v>0</v>
      </c>
      <c r="E432" s="102">
        <v>7.7892154057732492</v>
      </c>
      <c r="F432" s="102">
        <v>12.197623797157135</v>
      </c>
      <c r="G432" s="102">
        <v>0</v>
      </c>
      <c r="H432" s="102">
        <v>9.2322088759659007</v>
      </c>
      <c r="I432" s="102">
        <v>0</v>
      </c>
      <c r="J432" s="102">
        <v>8.1831675275203395</v>
      </c>
      <c r="K432" s="102">
        <v>6.7342449432321505</v>
      </c>
      <c r="L432" s="102">
        <v>9.0408532749761434</v>
      </c>
      <c r="M432" s="102">
        <v>7.9906019092687428</v>
      </c>
      <c r="N432" s="102">
        <v>8.8146830530364344</v>
      </c>
      <c r="O432" s="102">
        <v>5.5501407255890509</v>
      </c>
      <c r="P432" s="102">
        <v>5.988962203529046</v>
      </c>
      <c r="Q432" s="102">
        <v>5.7173423102374938</v>
      </c>
      <c r="R432" s="102">
        <v>7.108688562413966</v>
      </c>
      <c r="S432" s="102">
        <v>5.4485487424765449</v>
      </c>
      <c r="T432" s="102">
        <v>6.3727416309719631</v>
      </c>
      <c r="U432" s="102">
        <v>5.7663295464180653</v>
      </c>
      <c r="V432" s="102">
        <v>5.1536748025203831</v>
      </c>
      <c r="W432" s="102">
        <v>8.1629841237751322</v>
      </c>
      <c r="X432" s="102">
        <v>4.1190010607466814</v>
      </c>
      <c r="Y432" s="102">
        <v>3.0493510462325002</v>
      </c>
      <c r="DA432" s="131" t="s">
        <v>4533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8.7518927079229769</v>
      </c>
      <c r="F433" s="105">
        <v>12.085512414608345</v>
      </c>
      <c r="G433" s="105">
        <v>0</v>
      </c>
      <c r="H433" s="105">
        <v>9.7747699706131446</v>
      </c>
      <c r="I433" s="105">
        <v>0</v>
      </c>
      <c r="J433" s="105">
        <v>8.7814951816608779</v>
      </c>
      <c r="K433" s="105">
        <v>6.7058377613134938</v>
      </c>
      <c r="L433" s="105">
        <v>9.6548260017814211</v>
      </c>
      <c r="M433" s="105">
        <v>7.9314688216380596</v>
      </c>
      <c r="N433" s="105">
        <v>8.7594307291068247</v>
      </c>
      <c r="O433" s="105">
        <v>5.3102872160004484</v>
      </c>
      <c r="P433" s="105">
        <v>6.4584335269384576</v>
      </c>
      <c r="Q433" s="105">
        <v>5.9470429112947301</v>
      </c>
      <c r="R433" s="105">
        <v>7.6190233915107584</v>
      </c>
      <c r="S433" s="105">
        <v>5.7445368046553007</v>
      </c>
      <c r="T433" s="105">
        <v>4.814223563414143</v>
      </c>
      <c r="U433" s="105">
        <v>5.3891150646732484</v>
      </c>
      <c r="V433" s="105">
        <v>5.1090224494647218</v>
      </c>
      <c r="W433" s="105">
        <v>8.6986686533947672</v>
      </c>
      <c r="X433" s="105">
        <v>6.3104585611142747</v>
      </c>
      <c r="Y433" s="105">
        <v>6.2810099740234993</v>
      </c>
      <c r="DA433" s="132" t="s">
        <v>4534</v>
      </c>
    </row>
    <row r="434" spans="1:105" ht="12" customHeight="1" x14ac:dyDescent="0.25">
      <c r="A434" s="106" t="s">
        <v>122</v>
      </c>
      <c r="B434" s="102"/>
      <c r="C434" s="102">
        <v>14.116470584826432</v>
      </c>
      <c r="D434" s="102">
        <v>12.382774658116308</v>
      </c>
      <c r="E434" s="102">
        <v>20.942440746543515</v>
      </c>
      <c r="F434" s="102">
        <v>21.179012043605688</v>
      </c>
      <c r="G434" s="102">
        <v>20.931802769321457</v>
      </c>
      <c r="H434" s="102">
        <v>19.921820678754532</v>
      </c>
      <c r="I434" s="102">
        <v>21.627573678612844</v>
      </c>
      <c r="J434" s="102">
        <v>21.030995211494066</v>
      </c>
      <c r="K434" s="102">
        <v>20.19833237348611</v>
      </c>
      <c r="L434" s="102">
        <v>20.790076994121566</v>
      </c>
      <c r="M434" s="102">
        <v>20.563888656621298</v>
      </c>
      <c r="N434" s="102">
        <v>19.709404814558134</v>
      </c>
      <c r="O434" s="102">
        <v>18.578980482422089</v>
      </c>
      <c r="P434" s="102">
        <v>16.754575009546087</v>
      </c>
      <c r="Q434" s="102">
        <v>17.082572278509186</v>
      </c>
      <c r="R434" s="102">
        <v>18.484305084758198</v>
      </c>
      <c r="S434" s="102">
        <v>17.514642770092198</v>
      </c>
      <c r="T434" s="102">
        <v>20.045003318305231</v>
      </c>
      <c r="U434" s="102">
        <v>17.170531654109816</v>
      </c>
      <c r="V434" s="102">
        <v>17.275105482169746</v>
      </c>
      <c r="W434" s="102">
        <v>11.051508203394322</v>
      </c>
      <c r="X434" s="102">
        <v>20.159521847835894</v>
      </c>
      <c r="Y434" s="102">
        <v>16.981279005484414</v>
      </c>
      <c r="DA434" s="131" t="s">
        <v>4535</v>
      </c>
    </row>
    <row r="435" spans="1:105" ht="12" customHeight="1" x14ac:dyDescent="0.25">
      <c r="A435" s="107" t="s">
        <v>121</v>
      </c>
      <c r="B435" s="105"/>
      <c r="C435" s="105">
        <v>13.330889447406433</v>
      </c>
      <c r="D435" s="105">
        <v>14.322457238072833</v>
      </c>
      <c r="E435" s="105">
        <v>20.003377406137943</v>
      </c>
      <c r="F435" s="105">
        <v>16.989076856107815</v>
      </c>
      <c r="G435" s="105">
        <v>18.830849637393207</v>
      </c>
      <c r="H435" s="105">
        <v>18.786100412634909</v>
      </c>
      <c r="I435" s="105">
        <v>21.105569857592151</v>
      </c>
      <c r="J435" s="105">
        <v>20.06165875957279</v>
      </c>
      <c r="K435" s="105">
        <v>19.049415879492511</v>
      </c>
      <c r="L435" s="105">
        <v>18.993335119136578</v>
      </c>
      <c r="M435" s="105">
        <v>19.829996307279217</v>
      </c>
      <c r="N435" s="105">
        <v>18.532380062522716</v>
      </c>
      <c r="O435" s="105">
        <v>16.506442800560162</v>
      </c>
      <c r="P435" s="105">
        <v>15.229911271477489</v>
      </c>
      <c r="Q435" s="105">
        <v>15.806784565443056</v>
      </c>
      <c r="R435" s="105">
        <v>17.012580093598274</v>
      </c>
      <c r="S435" s="105">
        <v>17.705722193076568</v>
      </c>
      <c r="T435" s="105">
        <v>17.017378923323189</v>
      </c>
      <c r="U435" s="105">
        <v>16.054205917261914</v>
      </c>
      <c r="V435" s="105">
        <v>15.079743004334503</v>
      </c>
      <c r="W435" s="105">
        <v>17.528348754075459</v>
      </c>
      <c r="X435" s="105">
        <v>18.875518552498725</v>
      </c>
      <c r="Y435" s="105">
        <v>15.943419242006465</v>
      </c>
      <c r="DA435" s="132" t="s">
        <v>4536</v>
      </c>
    </row>
    <row r="436" spans="1:105" ht="12" customHeight="1" x14ac:dyDescent="0.25">
      <c r="A436" s="108" t="s">
        <v>53</v>
      </c>
      <c r="B436" s="99"/>
      <c r="C436" s="99">
        <v>2.9912397433054081</v>
      </c>
      <c r="D436" s="99">
        <v>3.7063376386712017</v>
      </c>
      <c r="E436" s="99">
        <v>9.7451340821711501</v>
      </c>
      <c r="F436" s="99">
        <v>7.5025592303273863</v>
      </c>
      <c r="G436" s="99">
        <v>9.0769673252242242</v>
      </c>
      <c r="H436" s="99">
        <v>8.9269742314184661</v>
      </c>
      <c r="I436" s="99">
        <v>11.442757668730787</v>
      </c>
      <c r="J436" s="99">
        <v>10.023509658561444</v>
      </c>
      <c r="K436" s="99">
        <v>9.7197331203776205</v>
      </c>
      <c r="L436" s="99">
        <v>9.601079888552027</v>
      </c>
      <c r="M436" s="99">
        <v>10.392864702145948</v>
      </c>
      <c r="N436" s="99">
        <v>9.6559773968065254</v>
      </c>
      <c r="O436" s="99">
        <v>8.9551250275922971</v>
      </c>
      <c r="P436" s="99">
        <v>7.3741698355110579</v>
      </c>
      <c r="Q436" s="99">
        <v>7.5583157384333592</v>
      </c>
      <c r="R436" s="99">
        <v>8.1598131680326897</v>
      </c>
      <c r="S436" s="99">
        <v>8.9271694818979732</v>
      </c>
      <c r="T436" s="99">
        <v>8.3300982233781955</v>
      </c>
      <c r="U436" s="99">
        <v>7.7299277843579803</v>
      </c>
      <c r="V436" s="99">
        <v>6.7542777243373262</v>
      </c>
      <c r="W436" s="99">
        <v>8.4122184105490128</v>
      </c>
      <c r="X436" s="99">
        <v>8.4388017494894463</v>
      </c>
      <c r="Y436" s="99">
        <v>6.3026999104939261</v>
      </c>
      <c r="DA436" s="63" t="s">
        <v>4537</v>
      </c>
    </row>
    <row r="437" spans="1:105" ht="12" customHeight="1" x14ac:dyDescent="0.25">
      <c r="A437" s="108" t="s">
        <v>52</v>
      </c>
      <c r="B437" s="99"/>
      <c r="C437" s="99">
        <v>10.339649704101022</v>
      </c>
      <c r="D437" s="99">
        <v>10.616119599401632</v>
      </c>
      <c r="E437" s="99">
        <v>10.258243323966791</v>
      </c>
      <c r="F437" s="99">
        <v>9.4865176257804276</v>
      </c>
      <c r="G437" s="99">
        <v>9.7538823121689848</v>
      </c>
      <c r="H437" s="99">
        <v>9.8591261812164444</v>
      </c>
      <c r="I437" s="99">
        <v>9.6628121888613645</v>
      </c>
      <c r="J437" s="99">
        <v>10.038149101011344</v>
      </c>
      <c r="K437" s="99">
        <v>9.3296827591148901</v>
      </c>
      <c r="L437" s="99">
        <v>9.3922552305845528</v>
      </c>
      <c r="M437" s="99">
        <v>9.437131605133267</v>
      </c>
      <c r="N437" s="99">
        <v>8.8764026657161921</v>
      </c>
      <c r="O437" s="99">
        <v>7.5513177729678684</v>
      </c>
      <c r="P437" s="99">
        <v>7.8557414359664355</v>
      </c>
      <c r="Q437" s="99">
        <v>8.2484688270097006</v>
      </c>
      <c r="R437" s="99">
        <v>8.8527669255655859</v>
      </c>
      <c r="S437" s="99">
        <v>8.7785527111785981</v>
      </c>
      <c r="T437" s="99">
        <v>8.6872806999449921</v>
      </c>
      <c r="U437" s="99">
        <v>8.3242781329039293</v>
      </c>
      <c r="V437" s="99">
        <v>8.3254652799971751</v>
      </c>
      <c r="W437" s="99">
        <v>9.11613034352645</v>
      </c>
      <c r="X437" s="99">
        <v>10.436716803009276</v>
      </c>
      <c r="Y437" s="99">
        <v>9.6407193315125372</v>
      </c>
      <c r="DA437" s="63" t="s">
        <v>4538</v>
      </c>
    </row>
    <row r="438" spans="1:105" ht="12" customHeight="1" x14ac:dyDescent="0.25">
      <c r="A438" s="121" t="s">
        <v>54</v>
      </c>
      <c r="B438" s="123"/>
      <c r="C438" s="123">
        <v>6.3715114504788684</v>
      </c>
      <c r="D438" s="123">
        <v>6.5782781318094621</v>
      </c>
      <c r="E438" s="123">
        <v>9.0039586340886828</v>
      </c>
      <c r="F438" s="123">
        <v>8.617061379486616</v>
      </c>
      <c r="G438" s="123">
        <v>9.1295576106714833</v>
      </c>
      <c r="H438" s="123">
        <v>8.2694951467116944</v>
      </c>
      <c r="I438" s="123">
        <v>9.1724853751893374</v>
      </c>
      <c r="J438" s="123">
        <v>6.8760311256647295</v>
      </c>
      <c r="K438" s="123">
        <v>7.3985398888875347</v>
      </c>
      <c r="L438" s="123">
        <v>6.9106813794576452</v>
      </c>
      <c r="M438" s="123">
        <v>7.1482394780684144</v>
      </c>
      <c r="N438" s="123">
        <v>7.5609477209946414</v>
      </c>
      <c r="O438" s="123">
        <v>7.5505567212428746</v>
      </c>
      <c r="P438" s="123">
        <v>7.1169716253010593</v>
      </c>
      <c r="Q438" s="123">
        <v>6.7613161117960416</v>
      </c>
      <c r="R438" s="123">
        <v>6.9462776651364333</v>
      </c>
      <c r="S438" s="123">
        <v>7.4359158903412395</v>
      </c>
      <c r="T438" s="123">
        <v>7.1502263709688352</v>
      </c>
      <c r="U438" s="123">
        <v>7.0273550506385583</v>
      </c>
      <c r="V438" s="123">
        <v>6.3994411541970262</v>
      </c>
      <c r="W438" s="123">
        <v>6.9407182695487384</v>
      </c>
      <c r="X438" s="123">
        <v>7.1597884877576217</v>
      </c>
      <c r="Y438" s="123">
        <v>6.1329979246951911</v>
      </c>
      <c r="DA438" s="130" t="s">
        <v>4539</v>
      </c>
    </row>
    <row r="439" spans="1:105" ht="12" customHeight="1" x14ac:dyDescent="0.25">
      <c r="A439" s="97" t="s">
        <v>50</v>
      </c>
      <c r="B439" s="99"/>
      <c r="C439" s="99">
        <v>6.4497069037995356</v>
      </c>
      <c r="D439" s="99">
        <v>7.1441316390808707</v>
      </c>
      <c r="E439" s="99">
        <v>8.6550703957522028</v>
      </c>
      <c r="F439" s="99">
        <v>8.1928159735491288</v>
      </c>
      <c r="G439" s="99">
        <v>9.7734008692534413</v>
      </c>
      <c r="H439" s="99">
        <v>7.8479864370761634</v>
      </c>
      <c r="I439" s="99">
        <v>9.5992864731405128</v>
      </c>
      <c r="J439" s="99">
        <v>5.4829134243323843</v>
      </c>
      <c r="K439" s="99">
        <v>6.8232698905661495</v>
      </c>
      <c r="L439" s="99">
        <v>5.2349380547546414</v>
      </c>
      <c r="M439" s="99">
        <v>7.4965007602197256</v>
      </c>
      <c r="N439" s="99">
        <v>9.0505736106309556</v>
      </c>
      <c r="O439" s="99">
        <v>8.5748691567448656</v>
      </c>
      <c r="P439" s="99">
        <v>8.427317538238432</v>
      </c>
      <c r="Q439" s="99">
        <v>8.4164957944976404</v>
      </c>
      <c r="R439" s="99">
        <v>8.9901973287463512</v>
      </c>
      <c r="S439" s="99">
        <v>8.5243914807641481</v>
      </c>
      <c r="T439" s="99">
        <v>9.114880075139526</v>
      </c>
      <c r="U439" s="99">
        <v>9.3721591882445985</v>
      </c>
      <c r="V439" s="99">
        <v>8.3336731487498135</v>
      </c>
      <c r="W439" s="99">
        <v>8.4749694337247448</v>
      </c>
      <c r="X439" s="99">
        <v>7.3738750343644748</v>
      </c>
      <c r="Y439" s="99">
        <v>6.0535410925039184</v>
      </c>
      <c r="DA439" s="63" t="s">
        <v>4540</v>
      </c>
    </row>
    <row r="440" spans="1:105" ht="12" customHeight="1" x14ac:dyDescent="0.25">
      <c r="A440" s="109" t="s">
        <v>120</v>
      </c>
      <c r="B440" s="110"/>
      <c r="C440" s="110">
        <v>5.9318376141429017</v>
      </c>
      <c r="D440" s="110">
        <v>4.1274953917068036</v>
      </c>
      <c r="E440" s="110">
        <v>9.2132915770905743</v>
      </c>
      <c r="F440" s="110">
        <v>8.8764114012295323</v>
      </c>
      <c r="G440" s="110">
        <v>8.3760128638118676</v>
      </c>
      <c r="H440" s="110">
        <v>8.8717908087316957</v>
      </c>
      <c r="I440" s="110">
        <v>8.4276158399555055</v>
      </c>
      <c r="J440" s="110">
        <v>8.381321940610853</v>
      </c>
      <c r="K440" s="110">
        <v>7.9876997060818722</v>
      </c>
      <c r="L440" s="110">
        <v>7.8767123436984114</v>
      </c>
      <c r="M440" s="110">
        <v>7.0882229092866051</v>
      </c>
      <c r="N440" s="110">
        <v>7.0988425949687581</v>
      </c>
      <c r="O440" s="110">
        <v>6.8879597525313159</v>
      </c>
      <c r="P440" s="110">
        <v>6.4832358207822676</v>
      </c>
      <c r="Q440" s="110">
        <v>6.2278002264486982</v>
      </c>
      <c r="R440" s="110">
        <v>6.3693648568594403</v>
      </c>
      <c r="S440" s="110">
        <v>6.7548351946063692</v>
      </c>
      <c r="T440" s="110">
        <v>6.2921312068264852</v>
      </c>
      <c r="U440" s="110">
        <v>6.0415347837590598</v>
      </c>
      <c r="V440" s="110">
        <v>5.6128534764122264</v>
      </c>
      <c r="W440" s="110">
        <v>6.1399468285972265</v>
      </c>
      <c r="X440" s="110">
        <v>7.005665172452189</v>
      </c>
      <c r="Y440" s="110">
        <v>6.2109752158732485</v>
      </c>
      <c r="DA440" s="60" t="s">
        <v>4541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52.115444525863168</v>
      </c>
      <c r="D442" s="118">
        <f t="shared" si="232"/>
        <v>91.084411874947264</v>
      </c>
      <c r="E442" s="118">
        <f t="shared" si="232"/>
        <v>94.170233533636591</v>
      </c>
      <c r="F442" s="118">
        <f t="shared" si="232"/>
        <v>102.38658673878913</v>
      </c>
      <c r="G442" s="118">
        <f t="shared" si="232"/>
        <v>101.70883971682868</v>
      </c>
      <c r="H442" s="118">
        <f t="shared" si="232"/>
        <v>89.076774561777341</v>
      </c>
      <c r="I442" s="118">
        <f t="shared" si="232"/>
        <v>77.024592043602667</v>
      </c>
      <c r="J442" s="118">
        <f t="shared" si="232"/>
        <v>78.125914019375372</v>
      </c>
      <c r="K442" s="118">
        <f t="shared" si="232"/>
        <v>84.031768985464609</v>
      </c>
      <c r="L442" s="118">
        <f t="shared" si="232"/>
        <v>101.78832974212472</v>
      </c>
      <c r="M442" s="118">
        <f t="shared" si="232"/>
        <v>96.619013364515908</v>
      </c>
      <c r="N442" s="118">
        <f t="shared" si="232"/>
        <v>101.06710838536839</v>
      </c>
      <c r="O442" s="118">
        <f t="shared" si="232"/>
        <v>91.376723489944169</v>
      </c>
      <c r="P442" s="118">
        <f t="shared" si="232"/>
        <v>82.453695488684147</v>
      </c>
      <c r="Q442" s="118">
        <f t="shared" si="232"/>
        <v>82.752477897377133</v>
      </c>
      <c r="R442" s="118">
        <f t="shared" ref="R442:V442" si="233">R443+R446+R448+R457</f>
        <v>83.349352587326536</v>
      </c>
      <c r="S442" s="118">
        <f t="shared" si="233"/>
        <v>77.705919947025478</v>
      </c>
      <c r="T442" s="118">
        <f t="shared" si="233"/>
        <v>71.62894695450241</v>
      </c>
      <c r="U442" s="118">
        <f t="shared" si="233"/>
        <v>72.244060337408087</v>
      </c>
      <c r="V442" s="118">
        <f t="shared" si="233"/>
        <v>65.985413531214618</v>
      </c>
      <c r="W442" s="118">
        <f t="shared" ref="W442:Y442" si="234">W443+W446+W448+W457</f>
        <v>64.328449196918854</v>
      </c>
      <c r="X442" s="118">
        <f t="shared" si="234"/>
        <v>55.290515616758192</v>
      </c>
      <c r="Y442" s="118">
        <f t="shared" si="234"/>
        <v>46.171509312461488</v>
      </c>
      <c r="DA442" s="129" t="s">
        <v>4692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42.112915068392709</v>
      </c>
      <c r="D443" s="123">
        <f t="shared" si="235"/>
        <v>76.804790389854091</v>
      </c>
      <c r="E443" s="123">
        <f t="shared" si="235"/>
        <v>74.958878210805935</v>
      </c>
      <c r="F443" s="123">
        <f t="shared" si="235"/>
        <v>83.612516996516575</v>
      </c>
      <c r="G443" s="123">
        <f t="shared" si="235"/>
        <v>83.056500681998855</v>
      </c>
      <c r="H443" s="123">
        <f t="shared" si="235"/>
        <v>71.011565655236026</v>
      </c>
      <c r="I443" s="123">
        <f t="shared" si="235"/>
        <v>57.470978504020771</v>
      </c>
      <c r="J443" s="123">
        <f t="shared" si="235"/>
        <v>60.618928624484276</v>
      </c>
      <c r="K443" s="123">
        <f t="shared" si="235"/>
        <v>65.91676392847171</v>
      </c>
      <c r="L443" s="123">
        <f t="shared" si="235"/>
        <v>81.554364728031629</v>
      </c>
      <c r="M443" s="123">
        <f t="shared" si="235"/>
        <v>75.019440395463803</v>
      </c>
      <c r="N443" s="123">
        <f t="shared" si="235"/>
        <v>80.424157290381217</v>
      </c>
      <c r="O443" s="123">
        <f t="shared" si="235"/>
        <v>73.579257056903117</v>
      </c>
      <c r="P443" s="123">
        <f t="shared" si="235"/>
        <v>64.85601370840395</v>
      </c>
      <c r="Q443" s="123">
        <f t="shared" si="235"/>
        <v>64.415459818022384</v>
      </c>
      <c r="R443" s="123">
        <f t="shared" ref="R443:V443" si="236">SUM(R444:R445)</f>
        <v>63.836842924010725</v>
      </c>
      <c r="S443" s="123">
        <f t="shared" si="236"/>
        <v>58.37325031579396</v>
      </c>
      <c r="T443" s="123">
        <f t="shared" si="236"/>
        <v>51.753502710923136</v>
      </c>
      <c r="U443" s="123">
        <f t="shared" si="236"/>
        <v>52.891970978793189</v>
      </c>
      <c r="V443" s="123">
        <f t="shared" si="236"/>
        <v>47.669923502421248</v>
      </c>
      <c r="W443" s="123">
        <f t="shared" ref="W443:Y443" si="237">SUM(W444:W445)</f>
        <v>43.758040796397282</v>
      </c>
      <c r="X443" s="123">
        <f t="shared" si="237"/>
        <v>34.86884162320829</v>
      </c>
      <c r="Y443" s="123">
        <f t="shared" si="237"/>
        <v>28.635404136622416</v>
      </c>
      <c r="DA443" s="130" t="s">
        <v>4693</v>
      </c>
    </row>
    <row r="444" spans="1:105" ht="12" customHeight="1" x14ac:dyDescent="0.25">
      <c r="A444" s="97" t="s">
        <v>198</v>
      </c>
      <c r="B444" s="99"/>
      <c r="C444" s="99">
        <v>42.009252139352348</v>
      </c>
      <c r="D444" s="99">
        <v>76.622753711683245</v>
      </c>
      <c r="E444" s="99">
        <v>74.68884040035158</v>
      </c>
      <c r="F444" s="99">
        <v>83.275768240493491</v>
      </c>
      <c r="G444" s="99">
        <v>82.734769444359841</v>
      </c>
      <c r="H444" s="99">
        <v>70.7882828472261</v>
      </c>
      <c r="I444" s="99">
        <v>57.326980020962459</v>
      </c>
      <c r="J444" s="99">
        <v>60.45787940787563</v>
      </c>
      <c r="K444" s="99">
        <v>65.737999097696573</v>
      </c>
      <c r="L444" s="99">
        <v>81.309037205101376</v>
      </c>
      <c r="M444" s="99">
        <v>74.73071478053437</v>
      </c>
      <c r="N444" s="99">
        <v>80.112133968717814</v>
      </c>
      <c r="O444" s="99">
        <v>73.303432723120395</v>
      </c>
      <c r="P444" s="99">
        <v>64.613492045384632</v>
      </c>
      <c r="Q444" s="99">
        <v>64.17260904957898</v>
      </c>
      <c r="R444" s="99">
        <v>63.599194015521256</v>
      </c>
      <c r="S444" s="99">
        <v>58.178069125974098</v>
      </c>
      <c r="T444" s="99">
        <v>51.568909647595618</v>
      </c>
      <c r="U444" s="99">
        <v>52.703072991444529</v>
      </c>
      <c r="V444" s="99">
        <v>47.498261026107677</v>
      </c>
      <c r="W444" s="99">
        <v>43.602248323875045</v>
      </c>
      <c r="X444" s="99">
        <v>34.749279837075193</v>
      </c>
      <c r="Y444" s="99">
        <v>28.540472958277999</v>
      </c>
      <c r="DA444" s="63" t="s">
        <v>4694</v>
      </c>
    </row>
    <row r="445" spans="1:105" ht="12" customHeight="1" x14ac:dyDescent="0.25">
      <c r="A445" s="97" t="s">
        <v>53</v>
      </c>
      <c r="B445" s="99"/>
      <c r="C445" s="99">
        <v>0.10366292904036108</v>
      </c>
      <c r="D445" s="99">
        <v>0.18203667817084762</v>
      </c>
      <c r="E445" s="99">
        <v>0.27003781045435454</v>
      </c>
      <c r="F445" s="99">
        <v>0.33674875602308435</v>
      </c>
      <c r="G445" s="99">
        <v>0.32173123763901845</v>
      </c>
      <c r="H445" s="99">
        <v>0.22328280800991973</v>
      </c>
      <c r="I445" s="99">
        <v>0.14399848305830951</v>
      </c>
      <c r="J445" s="99">
        <v>0.16104921660864618</v>
      </c>
      <c r="K445" s="99">
        <v>0.17876483077513983</v>
      </c>
      <c r="L445" s="99">
        <v>0.24532752293025142</v>
      </c>
      <c r="M445" s="99">
        <v>0.28872561492943133</v>
      </c>
      <c r="N445" s="99">
        <v>0.3120233216634003</v>
      </c>
      <c r="O445" s="99">
        <v>0.2758243337827232</v>
      </c>
      <c r="P445" s="99">
        <v>0.24252166301931818</v>
      </c>
      <c r="Q445" s="99">
        <v>0.24285076844339951</v>
      </c>
      <c r="R445" s="99">
        <v>0.2376489084894671</v>
      </c>
      <c r="S445" s="99">
        <v>0.19518118981986426</v>
      </c>
      <c r="T445" s="99">
        <v>0.18459306332751832</v>
      </c>
      <c r="U445" s="99">
        <v>0.188897987348663</v>
      </c>
      <c r="V445" s="99">
        <v>0.17166247631357376</v>
      </c>
      <c r="W445" s="99">
        <v>0.15579247252223366</v>
      </c>
      <c r="X445" s="99">
        <v>0.11956178613309679</v>
      </c>
      <c r="Y445" s="99">
        <v>9.4931178344415779E-2</v>
      </c>
      <c r="DA445" s="63" t="s">
        <v>4695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0.70350049466455877</v>
      </c>
      <c r="D446" s="123">
        <f t="shared" si="238"/>
        <v>0.78733453791525465</v>
      </c>
      <c r="E446" s="123">
        <f t="shared" si="238"/>
        <v>0.81079798988768204</v>
      </c>
      <c r="F446" s="123">
        <f t="shared" si="238"/>
        <v>0.62308045590299077</v>
      </c>
      <c r="G446" s="123">
        <f t="shared" si="238"/>
        <v>0.57697717423885209</v>
      </c>
      <c r="H446" s="123">
        <f t="shared" si="238"/>
        <v>1.2333172519432085</v>
      </c>
      <c r="I446" s="123">
        <f t="shared" si="238"/>
        <v>1.8612630488286697</v>
      </c>
      <c r="J446" s="123">
        <f t="shared" si="238"/>
        <v>0.90881837399966903</v>
      </c>
      <c r="K446" s="123">
        <f t="shared" si="238"/>
        <v>0.76030738099533501</v>
      </c>
      <c r="L446" s="123">
        <f t="shared" si="238"/>
        <v>1.3717063529108822</v>
      </c>
      <c r="M446" s="123">
        <f t="shared" si="238"/>
        <v>0.85903432185181627</v>
      </c>
      <c r="N446" s="123">
        <f t="shared" si="238"/>
        <v>0.76475224687621468</v>
      </c>
      <c r="O446" s="123">
        <f t="shared" si="238"/>
        <v>0.50886719157915206</v>
      </c>
      <c r="P446" s="123">
        <f t="shared" si="238"/>
        <v>0.26679258734109867</v>
      </c>
      <c r="Q446" s="123">
        <f t="shared" si="238"/>
        <v>0.37097665763684806</v>
      </c>
      <c r="R446" s="123">
        <f t="shared" si="238"/>
        <v>0.27946465275826537</v>
      </c>
      <c r="S446" s="123">
        <f t="shared" si="238"/>
        <v>0.641155170799245</v>
      </c>
      <c r="T446" s="123">
        <f t="shared" si="238"/>
        <v>0.49830563465621713</v>
      </c>
      <c r="U446" s="123">
        <f t="shared" si="238"/>
        <v>0.47218015305426542</v>
      </c>
      <c r="V446" s="123">
        <f t="shared" si="238"/>
        <v>0.45387931376386897</v>
      </c>
      <c r="W446" s="123">
        <f t="shared" si="238"/>
        <v>0.17912259319483889</v>
      </c>
      <c r="X446" s="123">
        <f t="shared" si="238"/>
        <v>0.42504265541249653</v>
      </c>
      <c r="Y446" s="123">
        <f t="shared" si="238"/>
        <v>0.74974126624244219</v>
      </c>
      <c r="DA446" s="130" t="s">
        <v>4696</v>
      </c>
    </row>
    <row r="447" spans="1:105" ht="12" customHeight="1" x14ac:dyDescent="0.25">
      <c r="A447" s="97" t="s">
        <v>53</v>
      </c>
      <c r="B447" s="99"/>
      <c r="C447" s="99">
        <f>RES_hhdet_in_tess!C110</f>
        <v>0.70350049466455877</v>
      </c>
      <c r="D447" s="99">
        <f>RES_hhdet_in_tess!D110</f>
        <v>0.78733453791525465</v>
      </c>
      <c r="E447" s="99">
        <f>RES_hhdet_in_tess!E110</f>
        <v>0.81079798988768204</v>
      </c>
      <c r="F447" s="99">
        <f>RES_hhdet_in_tess!F110</f>
        <v>0.62308045590299077</v>
      </c>
      <c r="G447" s="99">
        <f>RES_hhdet_in_tess!G110</f>
        <v>0.57697717423885209</v>
      </c>
      <c r="H447" s="99">
        <f>RES_hhdet_in_tess!H110</f>
        <v>1.2333172519432085</v>
      </c>
      <c r="I447" s="99">
        <f>RES_hhdet_in_tess!I110</f>
        <v>1.8612630488286697</v>
      </c>
      <c r="J447" s="99">
        <f>RES_hhdet_in_tess!J110</f>
        <v>0.90881837399966903</v>
      </c>
      <c r="K447" s="99">
        <f>RES_hhdet_in_tess!K110</f>
        <v>0.76030738099533501</v>
      </c>
      <c r="L447" s="99">
        <f>RES_hhdet_in_tess!L110</f>
        <v>1.3717063529108822</v>
      </c>
      <c r="M447" s="99">
        <f>RES_hhdet_in_tess!M110</f>
        <v>0.85903432185181627</v>
      </c>
      <c r="N447" s="99">
        <f>RES_hhdet_in_tess!N110</f>
        <v>0.76475224687621468</v>
      </c>
      <c r="O447" s="99">
        <f>RES_hhdet_in_tess!O110</f>
        <v>0.50886719157915206</v>
      </c>
      <c r="P447" s="99">
        <f>RES_hhdet_in_tess!P110</f>
        <v>0.26679258734109867</v>
      </c>
      <c r="Q447" s="99">
        <f>RES_hhdet_in_tess!Q110</f>
        <v>0.37097665763684806</v>
      </c>
      <c r="R447" s="99">
        <f>RES_hhdet_in_tess!R110</f>
        <v>0.27946465275826537</v>
      </c>
      <c r="S447" s="99">
        <f>RES_hhdet_in_tess!S110</f>
        <v>0.641155170799245</v>
      </c>
      <c r="T447" s="99">
        <f>RES_hhdet_in_tess!T110</f>
        <v>0.49830563465621713</v>
      </c>
      <c r="U447" s="99">
        <f>RES_hhdet_in_tess!U110</f>
        <v>0.47218015305426542</v>
      </c>
      <c r="V447" s="99">
        <f>RES_hhdet_in_tess!V110</f>
        <v>0.45387931376386897</v>
      </c>
      <c r="W447" s="99">
        <f>RES_hhdet_in_tess!W110</f>
        <v>0.17912259319483889</v>
      </c>
      <c r="X447" s="99">
        <f>RES_hhdet_in_tess!X110</f>
        <v>0.42504265541249653</v>
      </c>
      <c r="Y447" s="99">
        <f>RES_hhdet_in_tess!Y110</f>
        <v>0.74974126624244219</v>
      </c>
      <c r="DA447" s="63" t="s">
        <v>4697</v>
      </c>
    </row>
    <row r="448" spans="1:105" ht="12" customHeight="1" x14ac:dyDescent="0.25">
      <c r="A448" s="121" t="s">
        <v>55</v>
      </c>
      <c r="B448" s="123"/>
      <c r="C448" s="123">
        <v>5.4599168022898015</v>
      </c>
      <c r="D448" s="123">
        <v>9.5579804299084294</v>
      </c>
      <c r="E448" s="123">
        <v>12.1008764453059</v>
      </c>
      <c r="F448" s="123">
        <v>12.089569475241458</v>
      </c>
      <c r="G448" s="123">
        <v>12.004342101115739</v>
      </c>
      <c r="H448" s="123">
        <v>11.310664663593707</v>
      </c>
      <c r="I448" s="123">
        <v>11.77257768498659</v>
      </c>
      <c r="J448" s="123">
        <v>11.801982472833094</v>
      </c>
      <c r="K448" s="123">
        <v>12.273096411163079</v>
      </c>
      <c r="L448" s="123">
        <v>13.835363735078817</v>
      </c>
      <c r="M448" s="123">
        <v>15.335653284882779</v>
      </c>
      <c r="N448" s="123">
        <v>14.33396035566436</v>
      </c>
      <c r="O448" s="123">
        <v>11.98708334826806</v>
      </c>
      <c r="P448" s="123">
        <v>12.212233186839804</v>
      </c>
      <c r="Q448" s="123">
        <v>12.942725740936522</v>
      </c>
      <c r="R448" s="123">
        <v>13.984725805889386</v>
      </c>
      <c r="S448" s="123">
        <v>13.274949580928448</v>
      </c>
      <c r="T448" s="123">
        <v>13.988134296501334</v>
      </c>
      <c r="U448" s="123">
        <v>13.521713905498743</v>
      </c>
      <c r="V448" s="123">
        <v>12.892339168264002</v>
      </c>
      <c r="W448" s="123">
        <v>15.030909289541707</v>
      </c>
      <c r="X448" s="123">
        <v>14.460137154209001</v>
      </c>
      <c r="Y448" s="123">
        <v>12.123967982947006</v>
      </c>
      <c r="DA448" s="130" t="s">
        <v>4698</v>
      </c>
    </row>
    <row r="449" spans="1:105" ht="12" customHeight="1" x14ac:dyDescent="0.25">
      <c r="A449" s="97" t="s">
        <v>130</v>
      </c>
      <c r="B449" s="99"/>
      <c r="C449" s="99">
        <v>5.0369394069744162</v>
      </c>
      <c r="D449" s="99">
        <v>9.6177974240252748</v>
      </c>
      <c r="E449" s="99">
        <v>10.232031829239013</v>
      </c>
      <c r="F449" s="99">
        <v>10.287952210320856</v>
      </c>
      <c r="G449" s="99">
        <v>10.71385414920608</v>
      </c>
      <c r="H449" s="99">
        <v>9.8345309717231775</v>
      </c>
      <c r="I449" s="99">
        <v>9.9020582299126865</v>
      </c>
      <c r="J449" s="99">
        <v>9.0574999183048224</v>
      </c>
      <c r="K449" s="99">
        <v>9.8283290003763319</v>
      </c>
      <c r="L449" s="99">
        <v>11.546213506536299</v>
      </c>
      <c r="M449" s="99">
        <v>12.792444411332687</v>
      </c>
      <c r="N449" s="99">
        <v>12.876345693961193</v>
      </c>
      <c r="O449" s="99">
        <v>10.674521509145011</v>
      </c>
      <c r="P449" s="99">
        <v>10.94540682263623</v>
      </c>
      <c r="Q449" s="99">
        <v>11.210658019691234</v>
      </c>
      <c r="R449" s="99">
        <v>11.587302391459914</v>
      </c>
      <c r="S449" s="99">
        <v>11.24328049657492</v>
      </c>
      <c r="T449" s="99">
        <v>11.210132567088074</v>
      </c>
      <c r="U449" s="99">
        <v>11.662285602284573</v>
      </c>
      <c r="V449" s="99">
        <v>10.570938690897249</v>
      </c>
      <c r="W449" s="99">
        <v>13.135127471705086</v>
      </c>
      <c r="X449" s="99">
        <v>11.964913165386784</v>
      </c>
      <c r="Y449" s="99">
        <v>10.433521795571128</v>
      </c>
      <c r="DA449" s="63" t="s">
        <v>4699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15.225895800335849</v>
      </c>
      <c r="F450" s="99">
        <v>22.282533398234243</v>
      </c>
      <c r="G450" s="99">
        <v>0</v>
      </c>
      <c r="H450" s="99">
        <v>17.582037814465419</v>
      </c>
      <c r="I450" s="99">
        <v>0</v>
      </c>
      <c r="J450" s="99">
        <v>15.780805014745992</v>
      </c>
      <c r="K450" s="99">
        <v>12.499685774800305</v>
      </c>
      <c r="L450" s="99">
        <v>17.475270493065675</v>
      </c>
      <c r="M450" s="99">
        <v>14.882987306087436</v>
      </c>
      <c r="N450" s="99">
        <v>16.471433561461613</v>
      </c>
      <c r="O450" s="99">
        <v>10.195309305206928</v>
      </c>
      <c r="P450" s="99">
        <v>11.758812459111027</v>
      </c>
      <c r="Q450" s="99">
        <v>11.033833110125505</v>
      </c>
      <c r="R450" s="99">
        <v>13.971657914618921</v>
      </c>
      <c r="S450" s="99">
        <v>10.634851412565492</v>
      </c>
      <c r="T450" s="99">
        <v>10.556022391653418</v>
      </c>
      <c r="U450" s="99">
        <v>10.603343511397076</v>
      </c>
      <c r="V450" s="99">
        <v>9.7854248298338007</v>
      </c>
      <c r="W450" s="99">
        <v>16.121964935794118</v>
      </c>
      <c r="X450" s="99">
        <v>10.070944888041099</v>
      </c>
      <c r="Y450" s="99">
        <v>9.0721868809185331</v>
      </c>
      <c r="DA450" s="63" t="s">
        <v>4700</v>
      </c>
    </row>
    <row r="451" spans="1:105" ht="12" customHeight="1" x14ac:dyDescent="0.25">
      <c r="A451" s="100" t="s">
        <v>198</v>
      </c>
      <c r="B451" s="102"/>
      <c r="C451" s="102">
        <v>0</v>
      </c>
      <c r="D451" s="102">
        <v>0</v>
      </c>
      <c r="E451" s="102">
        <v>6.4740030924128718</v>
      </c>
      <c r="F451" s="102">
        <v>10.197020983625896</v>
      </c>
      <c r="G451" s="102">
        <v>0</v>
      </c>
      <c r="H451" s="102">
        <v>7.8072678438522738</v>
      </c>
      <c r="I451" s="102">
        <v>0</v>
      </c>
      <c r="J451" s="102">
        <v>6.9993098330851167</v>
      </c>
      <c r="K451" s="102">
        <v>5.7938480134868113</v>
      </c>
      <c r="L451" s="102">
        <v>7.8204444912842552</v>
      </c>
      <c r="M451" s="102">
        <v>6.9515184844493749</v>
      </c>
      <c r="N451" s="102">
        <v>7.712002832354786</v>
      </c>
      <c r="O451" s="102">
        <v>4.8850220892064806</v>
      </c>
      <c r="P451" s="102">
        <v>5.3003789321725705</v>
      </c>
      <c r="Q451" s="102">
        <v>5.0867901988307747</v>
      </c>
      <c r="R451" s="102">
        <v>6.3526345231081658</v>
      </c>
      <c r="S451" s="102">
        <v>4.8903146079101898</v>
      </c>
      <c r="T451" s="102">
        <v>5.7417988282392756</v>
      </c>
      <c r="U451" s="102">
        <v>5.2142284467238289</v>
      </c>
      <c r="V451" s="102">
        <v>4.6764023803690771</v>
      </c>
      <c r="W451" s="102">
        <v>7.4232962823993551</v>
      </c>
      <c r="X451" s="102">
        <v>3.7604863269268236</v>
      </c>
      <c r="Y451" s="102">
        <v>2.7911769068950329</v>
      </c>
      <c r="DA451" s="131" t="s">
        <v>4701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8.7518927079229769</v>
      </c>
      <c r="F452" s="105">
        <v>12.085512414608345</v>
      </c>
      <c r="G452" s="105">
        <v>0</v>
      </c>
      <c r="H452" s="105">
        <v>9.7747699706131446</v>
      </c>
      <c r="I452" s="105">
        <v>0</v>
      </c>
      <c r="J452" s="105">
        <v>8.7814951816608779</v>
      </c>
      <c r="K452" s="105">
        <v>6.7058377613134938</v>
      </c>
      <c r="L452" s="105">
        <v>9.6548260017814211</v>
      </c>
      <c r="M452" s="105">
        <v>7.9314688216380596</v>
      </c>
      <c r="N452" s="105">
        <v>8.7594307291068247</v>
      </c>
      <c r="O452" s="105">
        <v>5.3102872160004484</v>
      </c>
      <c r="P452" s="105">
        <v>6.4584335269384576</v>
      </c>
      <c r="Q452" s="105">
        <v>5.9470429112947301</v>
      </c>
      <c r="R452" s="105">
        <v>7.6190233915107584</v>
      </c>
      <c r="S452" s="105">
        <v>5.7445368046553007</v>
      </c>
      <c r="T452" s="105">
        <v>4.814223563414143</v>
      </c>
      <c r="U452" s="105">
        <v>5.3891150646732484</v>
      </c>
      <c r="V452" s="105">
        <v>5.1090224494647218</v>
      </c>
      <c r="W452" s="105">
        <v>8.6986686533947672</v>
      </c>
      <c r="X452" s="105">
        <v>6.3104585611142747</v>
      </c>
      <c r="Y452" s="105">
        <v>6.2810099740234993</v>
      </c>
      <c r="DA452" s="132" t="s">
        <v>4702</v>
      </c>
    </row>
    <row r="453" spans="1:105" ht="12" customHeight="1" x14ac:dyDescent="0.25">
      <c r="A453" s="106" t="s">
        <v>122</v>
      </c>
      <c r="B453" s="102"/>
      <c r="C453" s="102">
        <v>8.9445512320310918</v>
      </c>
      <c r="D453" s="102">
        <v>8.0346330771876016</v>
      </c>
      <c r="E453" s="102">
        <v>15.642996220449451</v>
      </c>
      <c r="F453" s="102">
        <v>15.65976978197086</v>
      </c>
      <c r="G453" s="102">
        <v>15.525337772604557</v>
      </c>
      <c r="H453" s="102">
        <v>14.314402303028375</v>
      </c>
      <c r="I453" s="102">
        <v>16.257682477152247</v>
      </c>
      <c r="J453" s="102">
        <v>16.129173247223221</v>
      </c>
      <c r="K453" s="102">
        <v>15.241336683849951</v>
      </c>
      <c r="L453" s="102">
        <v>16.245171403809884</v>
      </c>
      <c r="M453" s="102">
        <v>15.940893715874077</v>
      </c>
      <c r="N453" s="102">
        <v>15.458819541806687</v>
      </c>
      <c r="O453" s="102">
        <v>14.723808927917549</v>
      </c>
      <c r="P453" s="102">
        <v>13.565535037707191</v>
      </c>
      <c r="Q453" s="102">
        <v>14.065520123788181</v>
      </c>
      <c r="R453" s="102">
        <v>15.493737466801733</v>
      </c>
      <c r="S453" s="102">
        <v>14.089422083209069</v>
      </c>
      <c r="T453" s="102">
        <v>17.072199141917896</v>
      </c>
      <c r="U453" s="102">
        <v>14.461749353958595</v>
      </c>
      <c r="V453" s="102">
        <v>15.031641910067281</v>
      </c>
      <c r="W453" s="102">
        <v>8.4994288476307283</v>
      </c>
      <c r="X453" s="102">
        <v>17.976281319301382</v>
      </c>
      <c r="Y453" s="102">
        <v>15.35087914738437</v>
      </c>
      <c r="DA453" s="131" t="s">
        <v>4703</v>
      </c>
    </row>
    <row r="454" spans="1:105" ht="12" customHeight="1" x14ac:dyDescent="0.25">
      <c r="A454" s="107" t="s">
        <v>121</v>
      </c>
      <c r="B454" s="105"/>
      <c r="C454" s="105">
        <v>12.301953163094089</v>
      </c>
      <c r="D454" s="105">
        <v>13.051790746677248</v>
      </c>
      <c r="E454" s="105">
        <v>17.874961892388793</v>
      </c>
      <c r="F454" s="105">
        <v>15.085849473914742</v>
      </c>
      <c r="G454" s="105">
        <v>16.766218585395308</v>
      </c>
      <c r="H454" s="105">
        <v>16.778981027773341</v>
      </c>
      <c r="I454" s="105">
        <v>18.628988899214594</v>
      </c>
      <c r="J454" s="105">
        <v>17.918282345977907</v>
      </c>
      <c r="K454" s="105">
        <v>16.959667959750494</v>
      </c>
      <c r="L454" s="105">
        <v>16.976868716974984</v>
      </c>
      <c r="M454" s="105">
        <v>17.692531107163205</v>
      </c>
      <c r="N454" s="105">
        <v>16.589823572618567</v>
      </c>
      <c r="O454" s="105">
        <v>14.648924898971501</v>
      </c>
      <c r="P454" s="105">
        <v>13.8556305326598</v>
      </c>
      <c r="Q454" s="105">
        <v>14.513123764034153</v>
      </c>
      <c r="R454" s="105">
        <v>15.71297851914238</v>
      </c>
      <c r="S454" s="105">
        <v>16.28375371548497</v>
      </c>
      <c r="T454" s="105">
        <v>15.658484236484998</v>
      </c>
      <c r="U454" s="105">
        <v>14.863021014696541</v>
      </c>
      <c r="V454" s="105">
        <v>14.086754862499047</v>
      </c>
      <c r="W454" s="105">
        <v>16.473219935801467</v>
      </c>
      <c r="X454" s="105">
        <v>17.962572980862969</v>
      </c>
      <c r="Y454" s="105">
        <v>15.340179548070024</v>
      </c>
      <c r="DA454" s="132" t="s">
        <v>4704</v>
      </c>
    </row>
    <row r="455" spans="1:105" ht="12" customHeight="1" x14ac:dyDescent="0.25">
      <c r="A455" s="108" t="s">
        <v>53</v>
      </c>
      <c r="B455" s="99"/>
      <c r="C455" s="99">
        <v>1.9623034589930635</v>
      </c>
      <c r="D455" s="99">
        <v>2.4356711472756167</v>
      </c>
      <c r="E455" s="99">
        <v>7.6167185684220033</v>
      </c>
      <c r="F455" s="99">
        <v>5.5993318481343151</v>
      </c>
      <c r="G455" s="99">
        <v>7.0123362732263175</v>
      </c>
      <c r="H455" s="99">
        <v>6.9198548465568939</v>
      </c>
      <c r="I455" s="99">
        <v>8.9661767103532259</v>
      </c>
      <c r="J455" s="99">
        <v>7.8801332449665589</v>
      </c>
      <c r="K455" s="99">
        <v>7.6299852006356046</v>
      </c>
      <c r="L455" s="99">
        <v>7.584613486390432</v>
      </c>
      <c r="M455" s="99">
        <v>8.25539950202994</v>
      </c>
      <c r="N455" s="99">
        <v>7.7134209069023765</v>
      </c>
      <c r="O455" s="99">
        <v>7.097607126003636</v>
      </c>
      <c r="P455" s="99">
        <v>5.9998890966933676</v>
      </c>
      <c r="Q455" s="99">
        <v>6.2646549370244529</v>
      </c>
      <c r="R455" s="99">
        <v>6.860211593576798</v>
      </c>
      <c r="S455" s="99">
        <v>7.5052010043063708</v>
      </c>
      <c r="T455" s="99">
        <v>6.9712035365400036</v>
      </c>
      <c r="U455" s="99">
        <v>6.5387428817926132</v>
      </c>
      <c r="V455" s="99">
        <v>5.7612895825018757</v>
      </c>
      <c r="W455" s="99">
        <v>7.3570895922750168</v>
      </c>
      <c r="X455" s="99">
        <v>7.5258561778536954</v>
      </c>
      <c r="Y455" s="99">
        <v>5.6994602165574859</v>
      </c>
      <c r="DA455" s="63" t="s">
        <v>4705</v>
      </c>
    </row>
    <row r="456" spans="1:105" ht="12" customHeight="1" x14ac:dyDescent="0.25">
      <c r="A456" s="108" t="s">
        <v>52</v>
      </c>
      <c r="B456" s="99"/>
      <c r="C456" s="99">
        <v>10.339649704101022</v>
      </c>
      <c r="D456" s="99">
        <v>10.616119599401632</v>
      </c>
      <c r="E456" s="99">
        <v>10.258243323966791</v>
      </c>
      <c r="F456" s="99">
        <v>9.4865176257804276</v>
      </c>
      <c r="G456" s="99">
        <v>9.7538823121689848</v>
      </c>
      <c r="H456" s="99">
        <v>9.8591261812164444</v>
      </c>
      <c r="I456" s="99">
        <v>9.6628121888613645</v>
      </c>
      <c r="J456" s="99">
        <v>10.038149101011344</v>
      </c>
      <c r="K456" s="99">
        <v>9.3296827591148901</v>
      </c>
      <c r="L456" s="99">
        <v>9.3922552305845528</v>
      </c>
      <c r="M456" s="99">
        <v>9.437131605133267</v>
      </c>
      <c r="N456" s="99">
        <v>8.8764026657161921</v>
      </c>
      <c r="O456" s="99">
        <v>7.5513177729678684</v>
      </c>
      <c r="P456" s="99">
        <v>7.8557414359664355</v>
      </c>
      <c r="Q456" s="99">
        <v>8.2484688270097006</v>
      </c>
      <c r="R456" s="99">
        <v>8.8527669255655859</v>
      </c>
      <c r="S456" s="99">
        <v>8.7785527111785981</v>
      </c>
      <c r="T456" s="99">
        <v>8.6872806999449921</v>
      </c>
      <c r="U456" s="99">
        <v>8.3242781329039293</v>
      </c>
      <c r="V456" s="99">
        <v>8.3254652799971751</v>
      </c>
      <c r="W456" s="99">
        <v>9.11613034352645</v>
      </c>
      <c r="X456" s="99">
        <v>10.436716803009276</v>
      </c>
      <c r="Y456" s="99">
        <v>9.6407193315125372</v>
      </c>
      <c r="DA456" s="63" t="s">
        <v>4706</v>
      </c>
    </row>
    <row r="457" spans="1:105" ht="12" customHeight="1" x14ac:dyDescent="0.25">
      <c r="A457" s="121" t="s">
        <v>54</v>
      </c>
      <c r="B457" s="123"/>
      <c r="C457" s="123">
        <v>3.8391121605160934</v>
      </c>
      <c r="D457" s="123">
        <v>3.9343065172694884</v>
      </c>
      <c r="E457" s="123">
        <v>6.2996808876370656</v>
      </c>
      <c r="F457" s="123">
        <v>6.0614198111281032</v>
      </c>
      <c r="G457" s="123">
        <v>6.0710197594752309</v>
      </c>
      <c r="H457" s="123">
        <v>5.5212269910043918</v>
      </c>
      <c r="I457" s="123">
        <v>5.9197728057666348</v>
      </c>
      <c r="J457" s="123">
        <v>4.7961845480583305</v>
      </c>
      <c r="K457" s="123">
        <v>5.081601264834493</v>
      </c>
      <c r="L457" s="123">
        <v>5.0268949261033971</v>
      </c>
      <c r="M457" s="123">
        <v>5.4048853623174953</v>
      </c>
      <c r="N457" s="123">
        <v>5.5442384924465955</v>
      </c>
      <c r="O457" s="123">
        <v>5.3015158931938338</v>
      </c>
      <c r="P457" s="123">
        <v>5.1186560060992967</v>
      </c>
      <c r="Q457" s="123">
        <v>5.023315680781379</v>
      </c>
      <c r="R457" s="123">
        <v>5.2483192046681699</v>
      </c>
      <c r="S457" s="123">
        <v>5.4165648795038299</v>
      </c>
      <c r="T457" s="123">
        <v>5.3890043124217231</v>
      </c>
      <c r="U457" s="123">
        <v>5.3581953000618823</v>
      </c>
      <c r="V457" s="123">
        <v>4.9692715467655004</v>
      </c>
      <c r="W457" s="123">
        <v>5.3603765177850322</v>
      </c>
      <c r="X457" s="123">
        <v>5.5364941839284052</v>
      </c>
      <c r="Y457" s="123">
        <v>4.6623959266496255</v>
      </c>
      <c r="DA457" s="130" t="s">
        <v>4707</v>
      </c>
    </row>
    <row r="458" spans="1:105" ht="12" customHeight="1" x14ac:dyDescent="0.25">
      <c r="A458" s="97" t="s">
        <v>50</v>
      </c>
      <c r="B458" s="99"/>
      <c r="C458" s="99">
        <v>3.7213272791212799</v>
      </c>
      <c r="D458" s="99">
        <v>4.1227784715047138</v>
      </c>
      <c r="E458" s="99">
        <v>5.0081389651330319</v>
      </c>
      <c r="F458" s="99">
        <v>4.8076447631923624</v>
      </c>
      <c r="G458" s="99">
        <v>5.7259688060689733</v>
      </c>
      <c r="H458" s="99">
        <v>4.580540548656276</v>
      </c>
      <c r="I458" s="99">
        <v>5.547214783969598</v>
      </c>
      <c r="J458" s="99">
        <v>3.1782756280231101</v>
      </c>
      <c r="K458" s="99">
        <v>3.9371850531920374</v>
      </c>
      <c r="L458" s="99">
        <v>3.0188745939717925</v>
      </c>
      <c r="M458" s="99">
        <v>4.4077203863389371</v>
      </c>
      <c r="N458" s="99">
        <v>5.3554231654606577</v>
      </c>
      <c r="O458" s="99">
        <v>5.070037263204533</v>
      </c>
      <c r="P458" s="99">
        <v>4.9806616699716093</v>
      </c>
      <c r="Q458" s="99">
        <v>4.9831960253661531</v>
      </c>
      <c r="R458" s="99">
        <v>5.3520947011709872</v>
      </c>
      <c r="S458" s="99">
        <v>5.0900521693148955</v>
      </c>
      <c r="T458" s="99">
        <v>5.4976315015075192</v>
      </c>
      <c r="U458" s="99">
        <v>5.6918657010484797</v>
      </c>
      <c r="V458" s="99">
        <v>5.0842444582843989</v>
      </c>
      <c r="W458" s="99">
        <v>5.179280524038016</v>
      </c>
      <c r="X458" s="99">
        <v>4.5097403847644788</v>
      </c>
      <c r="Y458" s="99">
        <v>3.7024941574161518</v>
      </c>
      <c r="DA458" s="63" t="s">
        <v>4708</v>
      </c>
    </row>
    <row r="459" spans="1:105" ht="12" customHeight="1" x14ac:dyDescent="0.25">
      <c r="A459" s="109" t="s">
        <v>120</v>
      </c>
      <c r="B459" s="110"/>
      <c r="C459" s="110">
        <v>4.5013876313528032</v>
      </c>
      <c r="D459" s="110">
        <v>3.1180107684626179</v>
      </c>
      <c r="E459" s="110">
        <v>7.0746060411394867</v>
      </c>
      <c r="F459" s="110">
        <v>6.8278785196775011</v>
      </c>
      <c r="G459" s="110">
        <v>6.4748623560582139</v>
      </c>
      <c r="H459" s="110">
        <v>6.865378014685966</v>
      </c>
      <c r="I459" s="110">
        <v>6.5699752580933684</v>
      </c>
      <c r="J459" s="110">
        <v>6.5443666538626184</v>
      </c>
      <c r="K459" s="110">
        <v>6.2536492562349144</v>
      </c>
      <c r="L459" s="110">
        <v>6.184476632721835</v>
      </c>
      <c r="M459" s="110">
        <v>5.5767288127232844</v>
      </c>
      <c r="N459" s="110">
        <v>5.6028119443981845</v>
      </c>
      <c r="O459" s="110">
        <v>5.4512524708594636</v>
      </c>
      <c r="P459" s="110">
        <v>5.1853955981119704</v>
      </c>
      <c r="Q459" s="110">
        <v>5.0362474933829864</v>
      </c>
      <c r="R459" s="110">
        <v>5.2190277338810844</v>
      </c>
      <c r="S459" s="110">
        <v>5.620870337318788</v>
      </c>
      <c r="T459" s="110">
        <v>5.3415595818562194</v>
      </c>
      <c r="U459" s="110">
        <v>5.2179110697183493</v>
      </c>
      <c r="V459" s="110">
        <v>4.9225158960811477</v>
      </c>
      <c r="W459" s="110">
        <v>5.4548959180301866</v>
      </c>
      <c r="X459" s="110">
        <v>6.2756658041806377</v>
      </c>
      <c r="Y459" s="110">
        <v>5.6044236629387507</v>
      </c>
      <c r="DA459" s="60" t="s">
        <v>4709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1.2438909399916906</v>
      </c>
      <c r="D461" s="118">
        <f t="shared" si="239"/>
        <v>1.3184485177756289</v>
      </c>
      <c r="E461" s="118">
        <f t="shared" si="239"/>
        <v>0.73728217166215138</v>
      </c>
      <c r="F461" s="118">
        <f t="shared" si="239"/>
        <v>0.70607721873847806</v>
      </c>
      <c r="G461" s="118">
        <f t="shared" si="239"/>
        <v>1.1972079932917725</v>
      </c>
      <c r="H461" s="118">
        <f t="shared" si="239"/>
        <v>1.0487762871548307</v>
      </c>
      <c r="I461" s="118">
        <f t="shared" si="239"/>
        <v>1.386262515064955</v>
      </c>
      <c r="J461" s="118">
        <f t="shared" si="239"/>
        <v>0.64685071561058582</v>
      </c>
      <c r="K461" s="118">
        <f t="shared" si="239"/>
        <v>0.78423137183456515</v>
      </c>
      <c r="L461" s="118">
        <f t="shared" si="239"/>
        <v>0.43484926969607934</v>
      </c>
      <c r="M461" s="118">
        <f t="shared" si="239"/>
        <v>0.25032590328169246</v>
      </c>
      <c r="N461" s="118">
        <f t="shared" si="239"/>
        <v>0.48677558495021245</v>
      </c>
      <c r="O461" s="118">
        <f t="shared" si="239"/>
        <v>0.76509796578109546</v>
      </c>
      <c r="P461" s="118">
        <f t="shared" si="239"/>
        <v>0.62404361873845127</v>
      </c>
      <c r="Q461" s="118">
        <f t="shared" si="239"/>
        <v>0.466042117950001</v>
      </c>
      <c r="R461" s="118">
        <f t="shared" ref="R461:V461" si="240">R462+R465+R467+R476</f>
        <v>0.44954379171025621</v>
      </c>
      <c r="S461" s="118">
        <f t="shared" si="240"/>
        <v>0.74529710816900252</v>
      </c>
      <c r="T461" s="118">
        <f t="shared" si="240"/>
        <v>0.62942796087659969</v>
      </c>
      <c r="U461" s="118">
        <f t="shared" si="240"/>
        <v>0.63014950430215855</v>
      </c>
      <c r="V461" s="118">
        <f t="shared" si="240"/>
        <v>0.547287719150097</v>
      </c>
      <c r="W461" s="118">
        <f t="shared" ref="W461:Y461" si="241">W462+W465+W467+W476</f>
        <v>0.6602181923090048</v>
      </c>
      <c r="X461" s="118">
        <f t="shared" si="241"/>
        <v>0.70113324403176147</v>
      </c>
      <c r="Y461" s="118">
        <f t="shared" si="241"/>
        <v>0.68109960580495976</v>
      </c>
      <c r="DA461" s="129" t="s">
        <v>4860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4861</v>
      </c>
    </row>
    <row r="463" spans="1:105" ht="12" customHeight="1" x14ac:dyDescent="0.25">
      <c r="A463" s="97" t="s">
        <v>198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4862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4863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4864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4865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4866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4867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4868</v>
      </c>
    </row>
    <row r="470" spans="1:105" ht="12" customHeight="1" x14ac:dyDescent="0.25">
      <c r="A470" s="100" t="s">
        <v>198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4869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4870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4871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4872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4873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4874</v>
      </c>
    </row>
    <row r="476" spans="1:105" ht="12" customHeight="1" x14ac:dyDescent="0.25">
      <c r="A476" s="121" t="s">
        <v>54</v>
      </c>
      <c r="B476" s="123"/>
      <c r="C476" s="123">
        <v>1.2438909399916906</v>
      </c>
      <c r="D476" s="123">
        <v>1.3184485177756289</v>
      </c>
      <c r="E476" s="123">
        <v>0.73728217166215138</v>
      </c>
      <c r="F476" s="123">
        <v>0.70607721873847806</v>
      </c>
      <c r="G476" s="123">
        <v>1.1972079932917725</v>
      </c>
      <c r="H476" s="123">
        <v>1.0487762871548307</v>
      </c>
      <c r="I476" s="123">
        <v>1.386262515064955</v>
      </c>
      <c r="J476" s="123">
        <v>0.64685071561058582</v>
      </c>
      <c r="K476" s="123">
        <v>0.78423137183456515</v>
      </c>
      <c r="L476" s="123">
        <v>0.43484926969607934</v>
      </c>
      <c r="M476" s="123">
        <v>0.25032590328169246</v>
      </c>
      <c r="N476" s="123">
        <v>0.48677558495021245</v>
      </c>
      <c r="O476" s="123">
        <v>0.76509796578109546</v>
      </c>
      <c r="P476" s="123">
        <v>0.62404361873845127</v>
      </c>
      <c r="Q476" s="123">
        <v>0.466042117950001</v>
      </c>
      <c r="R476" s="123">
        <v>0.44954379171025621</v>
      </c>
      <c r="S476" s="123">
        <v>0.74529710816900252</v>
      </c>
      <c r="T476" s="123">
        <v>0.62942796087659969</v>
      </c>
      <c r="U476" s="123">
        <v>0.63014950430215855</v>
      </c>
      <c r="V476" s="123">
        <v>0.547287719150097</v>
      </c>
      <c r="W476" s="123">
        <v>0.6602181923090048</v>
      </c>
      <c r="X476" s="123">
        <v>0.70113324403176147</v>
      </c>
      <c r="Y476" s="123">
        <v>0.68109960580495976</v>
      </c>
      <c r="DA476" s="130" t="s">
        <v>4875</v>
      </c>
    </row>
    <row r="477" spans="1:105" ht="12" customHeight="1" x14ac:dyDescent="0.25">
      <c r="A477" s="97" t="s">
        <v>50</v>
      </c>
      <c r="B477" s="99"/>
      <c r="C477" s="99">
        <v>1.4651154202671028</v>
      </c>
      <c r="D477" s="99">
        <v>1.6228609431336107</v>
      </c>
      <c r="E477" s="99">
        <v>1.9660857910990703</v>
      </c>
      <c r="F477" s="99">
        <v>1.8610800765514204</v>
      </c>
      <c r="G477" s="99">
        <v>2.2201257414596127</v>
      </c>
      <c r="H477" s="99">
        <v>1.7827485990462215</v>
      </c>
      <c r="I477" s="99">
        <v>2.1805739152385994</v>
      </c>
      <c r="J477" s="99">
        <v>1.2454986134713444</v>
      </c>
      <c r="K477" s="99">
        <v>1.5499739883410071</v>
      </c>
      <c r="L477" s="99">
        <v>1.1891685285180642</v>
      </c>
      <c r="M477" s="99">
        <v>1.7029051126915133</v>
      </c>
      <c r="N477" s="99">
        <v>2.0559283013909275</v>
      </c>
      <c r="O477" s="99">
        <v>1.9478672776461634</v>
      </c>
      <c r="P477" s="99">
        <v>1.9143494519862427</v>
      </c>
      <c r="Q477" s="99">
        <v>1.9118911846780839</v>
      </c>
      <c r="R477" s="99">
        <v>2.042213225198021</v>
      </c>
      <c r="S477" s="99">
        <v>1.9364007687703841</v>
      </c>
      <c r="T477" s="99">
        <v>2.0705361578686952</v>
      </c>
      <c r="U477" s="99">
        <v>2.1289796812016428</v>
      </c>
      <c r="V477" s="99">
        <v>1.8930771924700078</v>
      </c>
      <c r="W477" s="99">
        <v>1.9251740565649129</v>
      </c>
      <c r="X477" s="99">
        <v>1.6750494528062345</v>
      </c>
      <c r="Y477" s="99">
        <v>1.3751223945731901</v>
      </c>
      <c r="DA477" s="63" t="s">
        <v>4876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4877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27882862</v>
      </c>
      <c r="C5" s="120">
        <v>27870741</v>
      </c>
      <c r="D5" s="120">
        <v>26851727</v>
      </c>
      <c r="E5" s="120">
        <v>26082389</v>
      </c>
      <c r="F5" s="120">
        <v>25601732</v>
      </c>
      <c r="G5" s="120">
        <v>24830461</v>
      </c>
      <c r="H5" s="120">
        <v>23813288</v>
      </c>
      <c r="I5" s="120">
        <v>22891670</v>
      </c>
      <c r="J5" s="120">
        <v>22081631</v>
      </c>
      <c r="K5" s="120">
        <v>21617150</v>
      </c>
      <c r="L5" s="120">
        <v>21056690</v>
      </c>
      <c r="M5" s="120">
        <v>20908441</v>
      </c>
      <c r="N5" s="120">
        <v>20870909</v>
      </c>
      <c r="O5" s="120">
        <v>20958262</v>
      </c>
      <c r="P5" s="120">
        <v>21145437</v>
      </c>
      <c r="Q5" s="120">
        <v>21395283</v>
      </c>
      <c r="R5" s="120">
        <v>21272609</v>
      </c>
      <c r="S5" s="120">
        <v>20999852</v>
      </c>
      <c r="T5" s="120">
        <v>20344309</v>
      </c>
      <c r="U5" s="120">
        <v>20006487</v>
      </c>
      <c r="V5" s="120">
        <v>19528471</v>
      </c>
      <c r="W5" s="120">
        <v>19295387</v>
      </c>
      <c r="X5" s="120">
        <v>18976048</v>
      </c>
      <c r="Y5" s="120">
        <v>19044928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210</v>
      </c>
      <c r="B7" s="52">
        <v>27882862</v>
      </c>
      <c r="C7" s="52">
        <v>27870741</v>
      </c>
      <c r="D7" s="52">
        <v>26851727</v>
      </c>
      <c r="E7" s="52">
        <v>26082389</v>
      </c>
      <c r="F7" s="52">
        <v>25601732</v>
      </c>
      <c r="G7" s="52">
        <v>24830461</v>
      </c>
      <c r="H7" s="52">
        <v>23813288</v>
      </c>
      <c r="I7" s="52">
        <v>22891670</v>
      </c>
      <c r="J7" s="52">
        <v>22081631</v>
      </c>
      <c r="K7" s="52">
        <v>21617150</v>
      </c>
      <c r="L7" s="52">
        <v>21056690</v>
      </c>
      <c r="M7" s="52">
        <v>20908441</v>
      </c>
      <c r="N7" s="52">
        <v>20870909</v>
      </c>
      <c r="O7" s="52">
        <v>20958262</v>
      </c>
      <c r="P7" s="52">
        <v>21145437</v>
      </c>
      <c r="Q7" s="52">
        <v>21395283</v>
      </c>
      <c r="R7" s="52">
        <v>21272609</v>
      </c>
      <c r="S7" s="52">
        <v>20999852</v>
      </c>
      <c r="T7" s="52">
        <v>20344309</v>
      </c>
      <c r="U7" s="52">
        <v>20006487</v>
      </c>
      <c r="V7" s="52">
        <v>19528471</v>
      </c>
      <c r="W7" s="52">
        <v>19295387</v>
      </c>
      <c r="X7" s="52">
        <v>18976048</v>
      </c>
      <c r="Y7" s="52">
        <v>19044928</v>
      </c>
      <c r="DA7" s="63" t="s">
        <v>1112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445576</v>
      </c>
      <c r="C9" s="52">
        <v>497892</v>
      </c>
      <c r="D9" s="52">
        <v>530158</v>
      </c>
      <c r="E9" s="52">
        <v>541051</v>
      </c>
      <c r="F9" s="52">
        <v>578163</v>
      </c>
      <c r="G9" s="52">
        <v>642840</v>
      </c>
      <c r="H9" s="52">
        <v>653091</v>
      </c>
      <c r="I9" s="52">
        <v>664200</v>
      </c>
      <c r="J9" s="52">
        <v>671194</v>
      </c>
      <c r="K9" s="52">
        <v>717024</v>
      </c>
      <c r="L9" s="52">
        <v>768864</v>
      </c>
      <c r="M9" s="52">
        <v>867804</v>
      </c>
      <c r="N9" s="52">
        <v>1073408</v>
      </c>
      <c r="O9" s="52">
        <v>1242254</v>
      </c>
      <c r="P9" s="52">
        <v>1399133</v>
      </c>
      <c r="Q9" s="52">
        <v>1509479</v>
      </c>
      <c r="R9" s="52">
        <v>1589052</v>
      </c>
      <c r="S9" s="52">
        <v>1654993</v>
      </c>
      <c r="T9" s="52">
        <v>1689707</v>
      </c>
      <c r="U9" s="52">
        <v>1677282</v>
      </c>
      <c r="V9" s="52">
        <v>1629085</v>
      </c>
      <c r="W9" s="52">
        <v>1591326</v>
      </c>
      <c r="X9" s="52">
        <v>1625116</v>
      </c>
      <c r="Y9" s="52">
        <v>1706500</v>
      </c>
      <c r="DA9" s="63" t="s">
        <v>1113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128</v>
      </c>
      <c r="B11" s="52">
        <v>24118541</v>
      </c>
      <c r="C11" s="52">
        <v>24092703</v>
      </c>
      <c r="D11" s="52">
        <v>23241617</v>
      </c>
      <c r="E11" s="52">
        <v>22544788</v>
      </c>
      <c r="F11" s="52">
        <v>21999230</v>
      </c>
      <c r="G11" s="52">
        <v>21349210</v>
      </c>
      <c r="H11" s="52">
        <v>20431807</v>
      </c>
      <c r="I11" s="52">
        <v>19608855</v>
      </c>
      <c r="J11" s="52">
        <v>18868852</v>
      </c>
      <c r="K11" s="52">
        <v>18377554</v>
      </c>
      <c r="L11" s="52">
        <v>17954520</v>
      </c>
      <c r="M11" s="52">
        <v>17857076</v>
      </c>
      <c r="N11" s="52">
        <v>17640255</v>
      </c>
      <c r="O11" s="52">
        <v>17624241</v>
      </c>
      <c r="P11" s="52">
        <v>17611495</v>
      </c>
      <c r="Q11" s="52">
        <v>17643294</v>
      </c>
      <c r="R11" s="52">
        <v>17501341</v>
      </c>
      <c r="S11" s="52">
        <v>17279769</v>
      </c>
      <c r="T11" s="52">
        <v>16770660</v>
      </c>
      <c r="U11" s="52">
        <v>16599861</v>
      </c>
      <c r="V11" s="52">
        <v>16348580</v>
      </c>
      <c r="W11" s="52">
        <v>16435298</v>
      </c>
      <c r="X11" s="52">
        <v>16289232</v>
      </c>
      <c r="Y11" s="52">
        <v>16293482</v>
      </c>
      <c r="DA11" s="63" t="s">
        <v>1114</v>
      </c>
    </row>
    <row r="12" spans="1:105" ht="12" customHeight="1" x14ac:dyDescent="0.25">
      <c r="A12" s="97" t="s">
        <v>127</v>
      </c>
      <c r="B12" s="52">
        <v>14733</v>
      </c>
      <c r="C12" s="52">
        <v>17414</v>
      </c>
      <c r="D12" s="52">
        <v>19102</v>
      </c>
      <c r="E12" s="52">
        <v>21644</v>
      </c>
      <c r="F12" s="52">
        <v>23857</v>
      </c>
      <c r="G12" s="52">
        <v>26226</v>
      </c>
      <c r="H12" s="52">
        <v>28022</v>
      </c>
      <c r="I12" s="52">
        <v>31480</v>
      </c>
      <c r="J12" s="52">
        <v>33989</v>
      </c>
      <c r="K12" s="52">
        <v>44526</v>
      </c>
      <c r="L12" s="52">
        <v>47724</v>
      </c>
      <c r="M12" s="52">
        <v>50787</v>
      </c>
      <c r="N12" s="52">
        <v>50457</v>
      </c>
      <c r="O12" s="52">
        <v>56845</v>
      </c>
      <c r="P12" s="52">
        <v>69078</v>
      </c>
      <c r="Q12" s="52">
        <v>76350</v>
      </c>
      <c r="R12" s="52">
        <v>81750</v>
      </c>
      <c r="S12" s="52">
        <v>81983</v>
      </c>
      <c r="T12" s="52">
        <v>84438</v>
      </c>
      <c r="U12" s="52">
        <v>91319</v>
      </c>
      <c r="V12" s="52">
        <v>94345</v>
      </c>
      <c r="W12" s="52">
        <v>107273</v>
      </c>
      <c r="X12" s="52">
        <v>136202</v>
      </c>
      <c r="Y12" s="52">
        <v>162629</v>
      </c>
      <c r="DA12" s="63" t="s">
        <v>1115</v>
      </c>
    </row>
    <row r="13" spans="1:105" ht="12" customHeight="1" x14ac:dyDescent="0.25">
      <c r="A13" s="97" t="s">
        <v>122</v>
      </c>
      <c r="B13" s="52">
        <v>3234847</v>
      </c>
      <c r="C13" s="52">
        <v>3168441</v>
      </c>
      <c r="D13" s="52">
        <v>2933542</v>
      </c>
      <c r="E13" s="52">
        <v>2709174</v>
      </c>
      <c r="F13" s="52">
        <v>2723004</v>
      </c>
      <c r="G13" s="52">
        <v>2487760</v>
      </c>
      <c r="H13" s="52">
        <v>2277843</v>
      </c>
      <c r="I13" s="52">
        <v>2076240</v>
      </c>
      <c r="J13" s="52">
        <v>2001883</v>
      </c>
      <c r="K13" s="52">
        <v>1862738</v>
      </c>
      <c r="L13" s="52">
        <v>1729771</v>
      </c>
      <c r="M13" s="52">
        <v>1558231</v>
      </c>
      <c r="N13" s="52">
        <v>1558485</v>
      </c>
      <c r="O13" s="52">
        <v>1488198</v>
      </c>
      <c r="P13" s="52">
        <v>1390351</v>
      </c>
      <c r="Q13" s="52">
        <v>1324047</v>
      </c>
      <c r="R13" s="52">
        <v>1248230</v>
      </c>
      <c r="S13" s="52">
        <v>1212199</v>
      </c>
      <c r="T13" s="52">
        <v>1155586</v>
      </c>
      <c r="U13" s="52">
        <v>1099158</v>
      </c>
      <c r="V13" s="52">
        <v>1048244</v>
      </c>
      <c r="W13" s="52">
        <v>879662</v>
      </c>
      <c r="X13" s="52">
        <v>858301</v>
      </c>
      <c r="Y13" s="52">
        <v>921147</v>
      </c>
      <c r="DA13" s="63" t="s">
        <v>1116</v>
      </c>
    </row>
    <row r="14" spans="1:105" ht="12" customHeight="1" x14ac:dyDescent="0.25">
      <c r="A14" s="97" t="s">
        <v>121</v>
      </c>
      <c r="B14" s="52">
        <v>514741</v>
      </c>
      <c r="C14" s="52">
        <v>592183</v>
      </c>
      <c r="D14" s="52">
        <v>657466</v>
      </c>
      <c r="E14" s="52">
        <v>806783</v>
      </c>
      <c r="F14" s="52">
        <v>855641</v>
      </c>
      <c r="G14" s="52">
        <v>967265</v>
      </c>
      <c r="H14" s="52">
        <v>1075616</v>
      </c>
      <c r="I14" s="52">
        <v>1175095</v>
      </c>
      <c r="J14" s="52">
        <v>1176907</v>
      </c>
      <c r="K14" s="52">
        <v>1332332</v>
      </c>
      <c r="L14" s="52">
        <v>1324675</v>
      </c>
      <c r="M14" s="52">
        <v>1442347</v>
      </c>
      <c r="N14" s="52">
        <v>1621712</v>
      </c>
      <c r="O14" s="52">
        <v>1788978</v>
      </c>
      <c r="P14" s="52">
        <v>2074513</v>
      </c>
      <c r="Q14" s="52">
        <v>2351592</v>
      </c>
      <c r="R14" s="52">
        <v>2441288</v>
      </c>
      <c r="S14" s="52">
        <v>2425901</v>
      </c>
      <c r="T14" s="52">
        <v>2333625</v>
      </c>
      <c r="U14" s="52">
        <v>2216149</v>
      </c>
      <c r="V14" s="52">
        <v>2037302</v>
      </c>
      <c r="W14" s="52">
        <v>1873154</v>
      </c>
      <c r="X14" s="52">
        <v>1692313</v>
      </c>
      <c r="Y14" s="52">
        <v>1667670</v>
      </c>
      <c r="DA14" s="63" t="s">
        <v>1117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11555512</v>
      </c>
      <c r="C16" s="52">
        <v>11421032</v>
      </c>
      <c r="D16" s="52">
        <v>10509665</v>
      </c>
      <c r="E16" s="52">
        <v>9620670</v>
      </c>
      <c r="F16" s="52">
        <v>8874786</v>
      </c>
      <c r="G16" s="52">
        <v>8248794</v>
      </c>
      <c r="H16" s="52">
        <v>7540087</v>
      </c>
      <c r="I16" s="52">
        <v>7020372</v>
      </c>
      <c r="J16" s="52">
        <v>6543620</v>
      </c>
      <c r="K16" s="52">
        <v>6248430</v>
      </c>
      <c r="L16" s="52">
        <v>5992411</v>
      </c>
      <c r="M16" s="52">
        <v>5847584</v>
      </c>
      <c r="N16" s="52">
        <v>5671328</v>
      </c>
      <c r="O16" s="52">
        <v>5608943</v>
      </c>
      <c r="P16" s="52">
        <v>5563156</v>
      </c>
      <c r="Q16" s="52">
        <v>5527760</v>
      </c>
      <c r="R16" s="52">
        <v>5403001</v>
      </c>
      <c r="S16" s="52">
        <v>5226560</v>
      </c>
      <c r="T16" s="52">
        <v>5015145</v>
      </c>
      <c r="U16" s="52">
        <v>4841584</v>
      </c>
      <c r="V16" s="52">
        <v>4675680</v>
      </c>
      <c r="W16" s="52">
        <v>4743893</v>
      </c>
      <c r="X16" s="52">
        <v>4829962</v>
      </c>
      <c r="Y16" s="52">
        <v>5047845</v>
      </c>
      <c r="DA16" s="63" t="s">
        <v>1118</v>
      </c>
    </row>
    <row r="17" spans="1:105" ht="12" customHeight="1" x14ac:dyDescent="0.25">
      <c r="A17" s="109" t="s">
        <v>120</v>
      </c>
      <c r="B17" s="36">
        <v>16327350</v>
      </c>
      <c r="C17" s="36">
        <v>16449709</v>
      </c>
      <c r="D17" s="36">
        <v>16342062</v>
      </c>
      <c r="E17" s="36">
        <v>16461719</v>
      </c>
      <c r="F17" s="36">
        <v>16726946</v>
      </c>
      <c r="G17" s="36">
        <v>16581667</v>
      </c>
      <c r="H17" s="36">
        <v>16273201</v>
      </c>
      <c r="I17" s="36">
        <v>15871298</v>
      </c>
      <c r="J17" s="36">
        <v>15538011</v>
      </c>
      <c r="K17" s="36">
        <v>15368720</v>
      </c>
      <c r="L17" s="36">
        <v>15064279</v>
      </c>
      <c r="M17" s="36">
        <v>15060857</v>
      </c>
      <c r="N17" s="36">
        <v>15199581</v>
      </c>
      <c r="O17" s="36">
        <v>15349319</v>
      </c>
      <c r="P17" s="36">
        <v>15582281</v>
      </c>
      <c r="Q17" s="36">
        <v>15867523</v>
      </c>
      <c r="R17" s="36">
        <v>15869608</v>
      </c>
      <c r="S17" s="36">
        <v>15773292</v>
      </c>
      <c r="T17" s="36">
        <v>15329164</v>
      </c>
      <c r="U17" s="36">
        <v>15164903</v>
      </c>
      <c r="V17" s="36">
        <v>14852791</v>
      </c>
      <c r="W17" s="36">
        <v>14551494</v>
      </c>
      <c r="X17" s="36">
        <v>14146086</v>
      </c>
      <c r="Y17" s="36">
        <v>13997083</v>
      </c>
      <c r="DA17" s="60" t="s">
        <v>1119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1196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210</v>
      </c>
      <c r="B21" s="52"/>
      <c r="C21" s="52">
        <v>2178347</v>
      </c>
      <c r="D21" s="52">
        <v>2417929</v>
      </c>
      <c r="E21" s="52">
        <v>2202528</v>
      </c>
      <c r="F21" s="52">
        <v>2265727</v>
      </c>
      <c r="G21" s="52">
        <v>2127856</v>
      </c>
      <c r="H21" s="52">
        <v>2144498</v>
      </c>
      <c r="I21" s="52">
        <v>2489682</v>
      </c>
      <c r="J21" s="52">
        <v>2363167</v>
      </c>
      <c r="K21" s="52">
        <v>2327702</v>
      </c>
      <c r="L21" s="52">
        <v>2378019</v>
      </c>
      <c r="M21" s="52">
        <v>2503987</v>
      </c>
      <c r="N21" s="52">
        <v>2638081</v>
      </c>
      <c r="O21" s="52">
        <v>2384565</v>
      </c>
      <c r="P21" s="52">
        <v>866077</v>
      </c>
      <c r="Q21" s="52">
        <v>1068464</v>
      </c>
      <c r="R21" s="52">
        <v>1344907</v>
      </c>
      <c r="S21" s="52">
        <v>1652871</v>
      </c>
      <c r="T21" s="52">
        <v>1577272</v>
      </c>
      <c r="U21" s="52">
        <v>1625776</v>
      </c>
      <c r="V21" s="52">
        <v>1642465</v>
      </c>
      <c r="W21" s="52">
        <v>1631550</v>
      </c>
      <c r="X21" s="52">
        <v>1735312</v>
      </c>
      <c r="Y21" s="52">
        <v>1713572</v>
      </c>
      <c r="DA21" s="63" t="s">
        <v>1197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69620</v>
      </c>
      <c r="D23" s="52">
        <v>69858</v>
      </c>
      <c r="E23" s="52">
        <v>71484</v>
      </c>
      <c r="F23" s="52">
        <v>75702</v>
      </c>
      <c r="G23" s="52">
        <v>83571</v>
      </c>
      <c r="H23" s="52">
        <v>108767</v>
      </c>
      <c r="I23" s="52">
        <v>78324</v>
      </c>
      <c r="J23" s="52">
        <v>72238</v>
      </c>
      <c r="K23" s="52">
        <v>104938</v>
      </c>
      <c r="L23" s="52">
        <v>105243</v>
      </c>
      <c r="M23" s="52">
        <v>120195</v>
      </c>
      <c r="N23" s="52">
        <v>120913</v>
      </c>
      <c r="O23" s="52">
        <v>164568</v>
      </c>
      <c r="P23" s="52">
        <v>137005</v>
      </c>
      <c r="Q23" s="52">
        <v>132556</v>
      </c>
      <c r="R23" s="52">
        <v>149392</v>
      </c>
      <c r="S23" s="52">
        <v>189851</v>
      </c>
      <c r="T23" s="52">
        <v>223624</v>
      </c>
      <c r="U23" s="52">
        <v>271955</v>
      </c>
      <c r="V23" s="52">
        <v>322067</v>
      </c>
      <c r="W23" s="52">
        <v>289325</v>
      </c>
      <c r="X23" s="52">
        <v>265140</v>
      </c>
      <c r="Y23" s="52">
        <v>244687</v>
      </c>
      <c r="DA23" s="63" t="s">
        <v>1198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128</v>
      </c>
      <c r="B25" s="52"/>
      <c r="C25" s="52">
        <v>1884262</v>
      </c>
      <c r="D25" s="52">
        <v>2292061</v>
      </c>
      <c r="E25" s="52">
        <v>2220032</v>
      </c>
      <c r="F25" s="52">
        <v>2265301</v>
      </c>
      <c r="G25" s="52">
        <v>2035017</v>
      </c>
      <c r="H25" s="52">
        <v>2034417</v>
      </c>
      <c r="I25" s="52">
        <v>2459520</v>
      </c>
      <c r="J25" s="52">
        <v>2501990</v>
      </c>
      <c r="K25" s="52">
        <v>2370718</v>
      </c>
      <c r="L25" s="52">
        <v>2311862</v>
      </c>
      <c r="M25" s="52">
        <v>2439106</v>
      </c>
      <c r="N25" s="52">
        <v>2590424</v>
      </c>
      <c r="O25" s="52">
        <v>2196023</v>
      </c>
      <c r="P25" s="52">
        <v>854314</v>
      </c>
      <c r="Q25" s="52">
        <v>962304</v>
      </c>
      <c r="R25" s="52">
        <v>1200763</v>
      </c>
      <c r="S25" s="52">
        <v>1493115</v>
      </c>
      <c r="T25" s="52">
        <v>1566142</v>
      </c>
      <c r="U25" s="52">
        <v>1479521</v>
      </c>
      <c r="V25" s="52">
        <v>1576279</v>
      </c>
      <c r="W25" s="52">
        <v>1536529</v>
      </c>
      <c r="X25" s="52">
        <v>1704345</v>
      </c>
      <c r="Y25" s="52">
        <v>1566714</v>
      </c>
      <c r="DA25" s="63" t="s">
        <v>1199</v>
      </c>
    </row>
    <row r="26" spans="1:105" ht="12" customHeight="1" x14ac:dyDescent="0.25">
      <c r="A26" s="97" t="s">
        <v>127</v>
      </c>
      <c r="B26" s="52"/>
      <c r="C26" s="52">
        <v>1152</v>
      </c>
      <c r="D26" s="52">
        <v>1149</v>
      </c>
      <c r="E26" s="52">
        <v>1156</v>
      </c>
      <c r="F26" s="52">
        <v>1172</v>
      </c>
      <c r="G26" s="52">
        <v>1209</v>
      </c>
      <c r="H26" s="52">
        <v>1269</v>
      </c>
      <c r="I26" s="52">
        <v>1554</v>
      </c>
      <c r="J26" s="52">
        <v>2317</v>
      </c>
      <c r="K26" s="52">
        <v>2616</v>
      </c>
      <c r="L26" s="52">
        <v>3038</v>
      </c>
      <c r="M26" s="52">
        <v>3524</v>
      </c>
      <c r="N26" s="52">
        <v>4412</v>
      </c>
      <c r="O26" s="52">
        <v>4566</v>
      </c>
      <c r="P26" s="52">
        <v>2094</v>
      </c>
      <c r="Q26" s="52">
        <v>2582</v>
      </c>
      <c r="R26" s="52">
        <v>3393</v>
      </c>
      <c r="S26" s="52">
        <v>4565</v>
      </c>
      <c r="T26" s="52">
        <v>5328</v>
      </c>
      <c r="U26" s="52">
        <v>5236</v>
      </c>
      <c r="V26" s="52">
        <v>5847</v>
      </c>
      <c r="W26" s="52">
        <v>6142</v>
      </c>
      <c r="X26" s="52">
        <v>7915</v>
      </c>
      <c r="Y26" s="52">
        <v>7985</v>
      </c>
      <c r="DA26" s="63" t="s">
        <v>1200</v>
      </c>
    </row>
    <row r="27" spans="1:105" ht="12" customHeight="1" x14ac:dyDescent="0.25">
      <c r="A27" s="97" t="s">
        <v>122</v>
      </c>
      <c r="B27" s="52"/>
      <c r="C27" s="52">
        <v>514768</v>
      </c>
      <c r="D27" s="52">
        <v>557287</v>
      </c>
      <c r="E27" s="52">
        <v>495216</v>
      </c>
      <c r="F27" s="52">
        <v>523953</v>
      </c>
      <c r="G27" s="52">
        <v>595476</v>
      </c>
      <c r="H27" s="52">
        <v>587703</v>
      </c>
      <c r="I27" s="52">
        <v>376849</v>
      </c>
      <c r="J27" s="52">
        <v>257961</v>
      </c>
      <c r="K27" s="52">
        <v>368880</v>
      </c>
      <c r="L27" s="52">
        <v>414636</v>
      </c>
      <c r="M27" s="52">
        <v>364228</v>
      </c>
      <c r="N27" s="52">
        <v>353591</v>
      </c>
      <c r="O27" s="52">
        <v>289105</v>
      </c>
      <c r="P27" s="52">
        <v>222689</v>
      </c>
      <c r="Q27" s="52">
        <v>197792</v>
      </c>
      <c r="R27" s="52">
        <v>207286</v>
      </c>
      <c r="S27" s="52">
        <v>236858</v>
      </c>
      <c r="T27" s="52">
        <v>236188</v>
      </c>
      <c r="U27" s="52">
        <v>224736</v>
      </c>
      <c r="V27" s="52">
        <v>239836</v>
      </c>
      <c r="W27" s="52">
        <v>221852</v>
      </c>
      <c r="X27" s="52">
        <v>196763</v>
      </c>
      <c r="Y27" s="52">
        <v>167660</v>
      </c>
      <c r="DA27" s="63" t="s">
        <v>1201</v>
      </c>
    </row>
    <row r="28" spans="1:105" ht="12" customHeight="1" x14ac:dyDescent="0.25">
      <c r="A28" s="97" t="s">
        <v>121</v>
      </c>
      <c r="B28" s="52"/>
      <c r="C28" s="52">
        <v>80429</v>
      </c>
      <c r="D28" s="52">
        <v>80733</v>
      </c>
      <c r="E28" s="52">
        <v>82872</v>
      </c>
      <c r="F28" s="52">
        <v>88739</v>
      </c>
      <c r="G28" s="52">
        <v>103086</v>
      </c>
      <c r="H28" s="52">
        <v>122695</v>
      </c>
      <c r="I28" s="52">
        <v>105639</v>
      </c>
      <c r="J28" s="52">
        <v>124425</v>
      </c>
      <c r="K28" s="52">
        <v>178197</v>
      </c>
      <c r="L28" s="52">
        <v>203201</v>
      </c>
      <c r="M28" s="52">
        <v>211156</v>
      </c>
      <c r="N28" s="52">
        <v>187808</v>
      </c>
      <c r="O28" s="52">
        <v>222426</v>
      </c>
      <c r="P28" s="52">
        <v>203510</v>
      </c>
      <c r="Q28" s="52">
        <v>236900</v>
      </c>
      <c r="R28" s="52">
        <v>252156</v>
      </c>
      <c r="S28" s="52">
        <v>314894</v>
      </c>
      <c r="T28" s="52">
        <v>301432</v>
      </c>
      <c r="U28" s="52">
        <v>392895</v>
      </c>
      <c r="V28" s="52">
        <v>403917</v>
      </c>
      <c r="W28" s="52">
        <v>443547</v>
      </c>
      <c r="X28" s="52">
        <v>424959</v>
      </c>
      <c r="Y28" s="52">
        <v>368839</v>
      </c>
      <c r="DA28" s="63" t="s">
        <v>1202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1805548</v>
      </c>
      <c r="D30" s="52">
        <v>1825440</v>
      </c>
      <c r="E30" s="52">
        <v>1846997</v>
      </c>
      <c r="F30" s="52">
        <v>1897804</v>
      </c>
      <c r="G30" s="52">
        <v>1972225</v>
      </c>
      <c r="H30" s="52">
        <v>2096534</v>
      </c>
      <c r="I30" s="52">
        <v>1311226</v>
      </c>
      <c r="J30" s="52">
        <v>1107420</v>
      </c>
      <c r="K30" s="52">
        <v>1230357</v>
      </c>
      <c r="L30" s="52">
        <v>1082606</v>
      </c>
      <c r="M30" s="52">
        <v>1141990</v>
      </c>
      <c r="N30" s="52">
        <v>1229963</v>
      </c>
      <c r="O30" s="52">
        <v>1132722</v>
      </c>
      <c r="P30" s="52">
        <v>601985</v>
      </c>
      <c r="Q30" s="52">
        <v>737470</v>
      </c>
      <c r="R30" s="52">
        <v>836347</v>
      </c>
      <c r="S30" s="52">
        <v>974595</v>
      </c>
      <c r="T30" s="52">
        <v>927950</v>
      </c>
      <c r="U30" s="52">
        <v>955666</v>
      </c>
      <c r="V30" s="52">
        <v>894981</v>
      </c>
      <c r="W30" s="52">
        <v>781479</v>
      </c>
      <c r="X30" s="52">
        <v>675739</v>
      </c>
      <c r="Y30" s="52">
        <v>732065</v>
      </c>
      <c r="DA30" s="63" t="s">
        <v>1203</v>
      </c>
    </row>
    <row r="31" spans="1:105" ht="12" customHeight="1" x14ac:dyDescent="0.25">
      <c r="A31" s="109" t="s">
        <v>120</v>
      </c>
      <c r="B31" s="36"/>
      <c r="C31" s="36">
        <v>2551148</v>
      </c>
      <c r="D31" s="36">
        <v>2560173</v>
      </c>
      <c r="E31" s="36">
        <v>2593607</v>
      </c>
      <c r="F31" s="36">
        <v>2687564</v>
      </c>
      <c r="G31" s="36">
        <v>2878026</v>
      </c>
      <c r="H31" s="36">
        <v>3192247</v>
      </c>
      <c r="I31" s="36">
        <v>2238189</v>
      </c>
      <c r="J31" s="36">
        <v>2215167</v>
      </c>
      <c r="K31" s="36">
        <v>2592321</v>
      </c>
      <c r="L31" s="36">
        <v>2628345</v>
      </c>
      <c r="M31" s="36">
        <v>2749708</v>
      </c>
      <c r="N31" s="36">
        <v>2830203</v>
      </c>
      <c r="O31" s="36">
        <v>2595266</v>
      </c>
      <c r="P31" s="36">
        <v>1706059</v>
      </c>
      <c r="Q31" s="36">
        <v>2039291</v>
      </c>
      <c r="R31" s="36">
        <v>2312667</v>
      </c>
      <c r="S31" s="36">
        <v>2625545</v>
      </c>
      <c r="T31" s="36">
        <v>2633670</v>
      </c>
      <c r="U31" s="36">
        <v>2710760</v>
      </c>
      <c r="V31" s="36">
        <v>2651867</v>
      </c>
      <c r="W31" s="36">
        <v>2460893</v>
      </c>
      <c r="X31" s="36">
        <v>2335510</v>
      </c>
      <c r="Y31" s="36">
        <v>2380236</v>
      </c>
      <c r="DA31" s="60" t="s">
        <v>1204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1283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210</v>
      </c>
      <c r="B35" s="52"/>
      <c r="C35" s="52">
        <v>2166226</v>
      </c>
      <c r="D35" s="52">
        <v>1398915</v>
      </c>
      <c r="E35" s="52">
        <v>1433190</v>
      </c>
      <c r="F35" s="52">
        <v>1785070</v>
      </c>
      <c r="G35" s="52">
        <v>1356585</v>
      </c>
      <c r="H35" s="52">
        <v>1127325</v>
      </c>
      <c r="I35" s="52">
        <v>1568064</v>
      </c>
      <c r="J35" s="52">
        <v>1553128</v>
      </c>
      <c r="K35" s="52">
        <v>1863221</v>
      </c>
      <c r="L35" s="52">
        <v>1817559</v>
      </c>
      <c r="M35" s="52">
        <v>2355738</v>
      </c>
      <c r="N35" s="52">
        <v>2600549</v>
      </c>
      <c r="O35" s="52">
        <v>2471918</v>
      </c>
      <c r="P35" s="52">
        <v>1053252</v>
      </c>
      <c r="Q35" s="52">
        <v>1318310</v>
      </c>
      <c r="R35" s="52">
        <v>1222233</v>
      </c>
      <c r="S35" s="52">
        <v>1380114</v>
      </c>
      <c r="T35" s="52">
        <v>921729</v>
      </c>
      <c r="U35" s="52">
        <v>1287954</v>
      </c>
      <c r="V35" s="52">
        <v>1164449</v>
      </c>
      <c r="W35" s="52">
        <v>1398466</v>
      </c>
      <c r="X35" s="52">
        <v>1415973</v>
      </c>
      <c r="Y35" s="52">
        <v>1782452</v>
      </c>
      <c r="DA35" s="63" t="s">
        <v>1284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121936</v>
      </c>
      <c r="D37" s="52">
        <v>102124</v>
      </c>
      <c r="E37" s="52">
        <v>82377</v>
      </c>
      <c r="F37" s="52">
        <v>112814</v>
      </c>
      <c r="G37" s="52">
        <v>148248</v>
      </c>
      <c r="H37" s="52">
        <v>119018</v>
      </c>
      <c r="I37" s="52">
        <v>89433</v>
      </c>
      <c r="J37" s="52">
        <v>79232</v>
      </c>
      <c r="K37" s="52">
        <v>150768</v>
      </c>
      <c r="L37" s="52">
        <v>157083</v>
      </c>
      <c r="M37" s="52">
        <v>219135</v>
      </c>
      <c r="N37" s="52">
        <v>326517</v>
      </c>
      <c r="O37" s="52">
        <v>333414</v>
      </c>
      <c r="P37" s="52">
        <v>293884</v>
      </c>
      <c r="Q37" s="52">
        <v>242902</v>
      </c>
      <c r="R37" s="52">
        <v>228965</v>
      </c>
      <c r="S37" s="52">
        <v>255792</v>
      </c>
      <c r="T37" s="52">
        <v>258338</v>
      </c>
      <c r="U37" s="52">
        <v>259530</v>
      </c>
      <c r="V37" s="52">
        <v>273870</v>
      </c>
      <c r="W37" s="52">
        <v>251566</v>
      </c>
      <c r="X37" s="52">
        <v>298930</v>
      </c>
      <c r="Y37" s="52">
        <v>326071</v>
      </c>
      <c r="DA37" s="63" t="s">
        <v>1285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128</v>
      </c>
      <c r="B39" s="52"/>
      <c r="C39" s="52">
        <v>1858424</v>
      </c>
      <c r="D39" s="52">
        <v>1440975</v>
      </c>
      <c r="E39" s="52">
        <v>1523203</v>
      </c>
      <c r="F39" s="52">
        <v>1719743</v>
      </c>
      <c r="G39" s="52">
        <v>1384997</v>
      </c>
      <c r="H39" s="52">
        <v>1117014</v>
      </c>
      <c r="I39" s="52">
        <v>1636568</v>
      </c>
      <c r="J39" s="52">
        <v>1761987</v>
      </c>
      <c r="K39" s="52">
        <v>1879420</v>
      </c>
      <c r="L39" s="52">
        <v>1888828</v>
      </c>
      <c r="M39" s="52">
        <v>2341662</v>
      </c>
      <c r="N39" s="52">
        <v>2373603</v>
      </c>
      <c r="O39" s="52">
        <v>2180009</v>
      </c>
      <c r="P39" s="52">
        <v>841568</v>
      </c>
      <c r="Q39" s="52">
        <v>994103</v>
      </c>
      <c r="R39" s="52">
        <v>1058810</v>
      </c>
      <c r="S39" s="52">
        <v>1271543</v>
      </c>
      <c r="T39" s="52">
        <v>1057033</v>
      </c>
      <c r="U39" s="52">
        <v>1308722</v>
      </c>
      <c r="V39" s="52">
        <v>1324998</v>
      </c>
      <c r="W39" s="52">
        <v>1623247</v>
      </c>
      <c r="X39" s="52">
        <v>1558279</v>
      </c>
      <c r="Y39" s="52">
        <v>1570964</v>
      </c>
      <c r="DA39" s="63" t="s">
        <v>1286</v>
      </c>
    </row>
    <row r="40" spans="1:105" ht="12" customHeight="1" x14ac:dyDescent="0.25">
      <c r="A40" s="97" t="s">
        <v>127</v>
      </c>
      <c r="B40" s="52"/>
      <c r="C40" s="52">
        <v>3833</v>
      </c>
      <c r="D40" s="52">
        <v>2837</v>
      </c>
      <c r="E40" s="52">
        <v>3698</v>
      </c>
      <c r="F40" s="52">
        <v>3385</v>
      </c>
      <c r="G40" s="52">
        <v>3578</v>
      </c>
      <c r="H40" s="52">
        <v>3065</v>
      </c>
      <c r="I40" s="52">
        <v>5012</v>
      </c>
      <c r="J40" s="52">
        <v>4826</v>
      </c>
      <c r="K40" s="52">
        <v>13153</v>
      </c>
      <c r="L40" s="52">
        <v>6236</v>
      </c>
      <c r="M40" s="52">
        <v>6587</v>
      </c>
      <c r="N40" s="52">
        <v>4082</v>
      </c>
      <c r="O40" s="52">
        <v>10954</v>
      </c>
      <c r="P40" s="52">
        <v>14327</v>
      </c>
      <c r="Q40" s="52">
        <v>9854</v>
      </c>
      <c r="R40" s="52">
        <v>8793</v>
      </c>
      <c r="S40" s="52">
        <v>4798</v>
      </c>
      <c r="T40" s="52">
        <v>7783</v>
      </c>
      <c r="U40" s="52">
        <v>12117</v>
      </c>
      <c r="V40" s="52">
        <v>8873</v>
      </c>
      <c r="W40" s="52">
        <v>19070</v>
      </c>
      <c r="X40" s="52">
        <v>36844</v>
      </c>
      <c r="Y40" s="52">
        <v>34412</v>
      </c>
      <c r="DA40" s="63" t="s">
        <v>1287</v>
      </c>
    </row>
    <row r="41" spans="1:105" ht="12" customHeight="1" x14ac:dyDescent="0.25">
      <c r="A41" s="97" t="s">
        <v>122</v>
      </c>
      <c r="B41" s="52"/>
      <c r="C41" s="52">
        <v>448362</v>
      </c>
      <c r="D41" s="52">
        <v>322388</v>
      </c>
      <c r="E41" s="52">
        <v>270848</v>
      </c>
      <c r="F41" s="52">
        <v>537783</v>
      </c>
      <c r="G41" s="52">
        <v>360232</v>
      </c>
      <c r="H41" s="52">
        <v>377786</v>
      </c>
      <c r="I41" s="52">
        <v>175246</v>
      </c>
      <c r="J41" s="52">
        <v>183604</v>
      </c>
      <c r="K41" s="52">
        <v>229735</v>
      </c>
      <c r="L41" s="52">
        <v>281669</v>
      </c>
      <c r="M41" s="52">
        <v>192688</v>
      </c>
      <c r="N41" s="52">
        <v>353845</v>
      </c>
      <c r="O41" s="52">
        <v>218818</v>
      </c>
      <c r="P41" s="52">
        <v>124842</v>
      </c>
      <c r="Q41" s="52">
        <v>131488</v>
      </c>
      <c r="R41" s="52">
        <v>131469</v>
      </c>
      <c r="S41" s="52">
        <v>200827</v>
      </c>
      <c r="T41" s="52">
        <v>179575</v>
      </c>
      <c r="U41" s="52">
        <v>168308</v>
      </c>
      <c r="V41" s="52">
        <v>188922</v>
      </c>
      <c r="W41" s="52">
        <v>53270</v>
      </c>
      <c r="X41" s="52">
        <v>175402</v>
      </c>
      <c r="Y41" s="52">
        <v>230506</v>
      </c>
      <c r="DA41" s="63" t="s">
        <v>1288</v>
      </c>
    </row>
    <row r="42" spans="1:105" ht="12" customHeight="1" x14ac:dyDescent="0.25">
      <c r="A42" s="97" t="s">
        <v>121</v>
      </c>
      <c r="B42" s="52"/>
      <c r="C42" s="52">
        <v>157871</v>
      </c>
      <c r="D42" s="52">
        <v>146016</v>
      </c>
      <c r="E42" s="52">
        <v>232189</v>
      </c>
      <c r="F42" s="52">
        <v>137597</v>
      </c>
      <c r="G42" s="52">
        <v>214710</v>
      </c>
      <c r="H42" s="52">
        <v>231046</v>
      </c>
      <c r="I42" s="52">
        <v>205118</v>
      </c>
      <c r="J42" s="52">
        <v>126237</v>
      </c>
      <c r="K42" s="52">
        <v>333622</v>
      </c>
      <c r="L42" s="52">
        <v>195544</v>
      </c>
      <c r="M42" s="52">
        <v>328828</v>
      </c>
      <c r="N42" s="52">
        <v>367173</v>
      </c>
      <c r="O42" s="52">
        <v>389692</v>
      </c>
      <c r="P42" s="52">
        <v>489045</v>
      </c>
      <c r="Q42" s="52">
        <v>513979</v>
      </c>
      <c r="R42" s="52">
        <v>341852</v>
      </c>
      <c r="S42" s="52">
        <v>299507</v>
      </c>
      <c r="T42" s="52">
        <v>209156</v>
      </c>
      <c r="U42" s="52">
        <v>275419</v>
      </c>
      <c r="V42" s="52">
        <v>225070</v>
      </c>
      <c r="W42" s="52">
        <v>279399</v>
      </c>
      <c r="X42" s="52">
        <v>244118</v>
      </c>
      <c r="Y42" s="52">
        <v>344196</v>
      </c>
      <c r="DA42" s="63" t="s">
        <v>1289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1671068</v>
      </c>
      <c r="D44" s="52">
        <v>914073</v>
      </c>
      <c r="E44" s="52">
        <v>958002</v>
      </c>
      <c r="F44" s="52">
        <v>1151920</v>
      </c>
      <c r="G44" s="52">
        <v>1346233</v>
      </c>
      <c r="H44" s="52">
        <v>1387827</v>
      </c>
      <c r="I44" s="52">
        <v>791511</v>
      </c>
      <c r="J44" s="52">
        <v>630668</v>
      </c>
      <c r="K44" s="52">
        <v>935167</v>
      </c>
      <c r="L44" s="52">
        <v>826587</v>
      </c>
      <c r="M44" s="52">
        <v>997163</v>
      </c>
      <c r="N44" s="52">
        <v>1053707</v>
      </c>
      <c r="O44" s="52">
        <v>1070337</v>
      </c>
      <c r="P44" s="52">
        <v>556198</v>
      </c>
      <c r="Q44" s="52">
        <v>702074</v>
      </c>
      <c r="R44" s="52">
        <v>711588</v>
      </c>
      <c r="S44" s="52">
        <v>798154</v>
      </c>
      <c r="T44" s="52">
        <v>716535</v>
      </c>
      <c r="U44" s="52">
        <v>782105</v>
      </c>
      <c r="V44" s="52">
        <v>729077</v>
      </c>
      <c r="W44" s="52">
        <v>849692</v>
      </c>
      <c r="X44" s="52">
        <v>761808</v>
      </c>
      <c r="Y44" s="52">
        <v>949948</v>
      </c>
      <c r="DA44" s="63" t="s">
        <v>1290</v>
      </c>
    </row>
    <row r="45" spans="1:105" ht="12" customHeight="1" x14ac:dyDescent="0.25">
      <c r="A45" s="109" t="s">
        <v>120</v>
      </c>
      <c r="B45" s="36"/>
      <c r="C45" s="36">
        <v>2673507</v>
      </c>
      <c r="D45" s="36">
        <v>2452526</v>
      </c>
      <c r="E45" s="36">
        <v>2713264</v>
      </c>
      <c r="F45" s="36">
        <v>2952791</v>
      </c>
      <c r="G45" s="36">
        <v>2732747</v>
      </c>
      <c r="H45" s="36">
        <v>2883781</v>
      </c>
      <c r="I45" s="36">
        <v>1836286</v>
      </c>
      <c r="J45" s="36">
        <v>1881880</v>
      </c>
      <c r="K45" s="36">
        <v>2423030</v>
      </c>
      <c r="L45" s="36">
        <v>2323904</v>
      </c>
      <c r="M45" s="36">
        <v>2746286</v>
      </c>
      <c r="N45" s="36">
        <v>2968927</v>
      </c>
      <c r="O45" s="36">
        <v>2745004</v>
      </c>
      <c r="P45" s="36">
        <v>1939021</v>
      </c>
      <c r="Q45" s="36">
        <v>2324533</v>
      </c>
      <c r="R45" s="36">
        <v>2314752</v>
      </c>
      <c r="S45" s="36">
        <v>2529229</v>
      </c>
      <c r="T45" s="36">
        <v>2189542</v>
      </c>
      <c r="U45" s="36">
        <v>2546499</v>
      </c>
      <c r="V45" s="36">
        <v>2339755</v>
      </c>
      <c r="W45" s="36">
        <v>2159596</v>
      </c>
      <c r="X45" s="36">
        <v>1930102</v>
      </c>
      <c r="Y45" s="36">
        <v>2231233</v>
      </c>
      <c r="DA45" s="60" t="s">
        <v>1291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210</v>
      </c>
      <c r="B49" s="52"/>
      <c r="C49" s="52">
        <v>734714</v>
      </c>
      <c r="D49" s="52">
        <v>487791</v>
      </c>
      <c r="E49" s="52">
        <v>502895</v>
      </c>
      <c r="F49" s="52">
        <v>614289</v>
      </c>
      <c r="G49" s="52">
        <v>449914</v>
      </c>
      <c r="H49" s="52">
        <v>375290</v>
      </c>
      <c r="I49" s="52">
        <v>513954</v>
      </c>
      <c r="J49" s="52">
        <v>548251</v>
      </c>
      <c r="K49" s="52">
        <v>585136</v>
      </c>
      <c r="L49" s="52">
        <v>538299</v>
      </c>
      <c r="M49" s="52">
        <v>670155</v>
      </c>
      <c r="N49" s="52">
        <v>733120</v>
      </c>
      <c r="O49" s="52">
        <v>711476</v>
      </c>
      <c r="P49" s="52">
        <v>596100</v>
      </c>
      <c r="Q49" s="52">
        <v>667918</v>
      </c>
      <c r="R49" s="52">
        <v>482075</v>
      </c>
      <c r="S49" s="52">
        <v>457387</v>
      </c>
      <c r="T49" s="52">
        <v>314937</v>
      </c>
      <c r="U49" s="52">
        <v>444602</v>
      </c>
      <c r="V49" s="52">
        <v>379169</v>
      </c>
      <c r="W49" s="52">
        <v>484897</v>
      </c>
      <c r="X49" s="52">
        <v>519701</v>
      </c>
      <c r="Y49" s="52">
        <v>678707</v>
      </c>
      <c r="DA49" s="63" t="s">
        <v>1371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24270</v>
      </c>
      <c r="D51" s="52">
        <v>6484</v>
      </c>
      <c r="E51" s="52">
        <v>10104</v>
      </c>
      <c r="F51" s="52">
        <v>45389</v>
      </c>
      <c r="G51" s="52">
        <v>24530</v>
      </c>
      <c r="H51" s="52">
        <v>23030</v>
      </c>
      <c r="I51" s="52">
        <v>31278</v>
      </c>
      <c r="J51" s="52">
        <v>24337</v>
      </c>
      <c r="K51" s="52">
        <v>47039</v>
      </c>
      <c r="L51" s="52">
        <v>40284</v>
      </c>
      <c r="M51" s="52">
        <v>63761</v>
      </c>
      <c r="N51" s="52">
        <v>86439</v>
      </c>
      <c r="O51" s="52">
        <v>65593</v>
      </c>
      <c r="P51" s="52">
        <v>43900</v>
      </c>
      <c r="Q51" s="52">
        <v>34665</v>
      </c>
      <c r="R51" s="52">
        <v>37054</v>
      </c>
      <c r="S51" s="52">
        <v>36893</v>
      </c>
      <c r="T51" s="52">
        <v>32669</v>
      </c>
      <c r="U51" s="52">
        <v>35944</v>
      </c>
      <c r="V51" s="52">
        <v>33010</v>
      </c>
      <c r="W51" s="52">
        <v>27640</v>
      </c>
      <c r="X51" s="52">
        <v>45415</v>
      </c>
      <c r="Y51" s="52">
        <v>62271</v>
      </c>
      <c r="DA51" s="63" t="s">
        <v>1372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128</v>
      </c>
      <c r="B53" s="52"/>
      <c r="C53" s="52">
        <v>542511</v>
      </c>
      <c r="D53" s="52">
        <v>358116</v>
      </c>
      <c r="E53" s="52">
        <v>365832</v>
      </c>
      <c r="F53" s="52">
        <v>398450</v>
      </c>
      <c r="G53" s="52">
        <v>298222</v>
      </c>
      <c r="H53" s="52">
        <v>236222</v>
      </c>
      <c r="I53" s="52">
        <v>402044</v>
      </c>
      <c r="J53" s="52">
        <v>451976</v>
      </c>
      <c r="K53" s="52">
        <v>449739</v>
      </c>
      <c r="L53" s="52">
        <v>428759</v>
      </c>
      <c r="M53" s="52">
        <v>560547</v>
      </c>
      <c r="N53" s="52">
        <v>586242</v>
      </c>
      <c r="O53" s="52">
        <v>579967</v>
      </c>
      <c r="P53" s="52">
        <v>355222</v>
      </c>
      <c r="Q53" s="52">
        <v>389563</v>
      </c>
      <c r="R53" s="52">
        <v>329518</v>
      </c>
      <c r="S53" s="52">
        <v>333093</v>
      </c>
      <c r="T53" s="52">
        <v>247232</v>
      </c>
      <c r="U53" s="52">
        <v>348105</v>
      </c>
      <c r="V53" s="52">
        <v>310134</v>
      </c>
      <c r="W53" s="52">
        <v>418641</v>
      </c>
      <c r="X53" s="52">
        <v>442125</v>
      </c>
      <c r="Y53" s="52">
        <v>535311</v>
      </c>
      <c r="DA53" s="63" t="s">
        <v>1373</v>
      </c>
    </row>
    <row r="54" spans="1:105" ht="12" customHeight="1" x14ac:dyDescent="0.25">
      <c r="A54" s="108" t="s">
        <v>127</v>
      </c>
      <c r="B54" s="52"/>
      <c r="C54" s="52">
        <v>732</v>
      </c>
      <c r="D54" s="52">
        <v>412</v>
      </c>
      <c r="E54" s="52">
        <v>650</v>
      </c>
      <c r="F54" s="52">
        <v>566</v>
      </c>
      <c r="G54" s="52">
        <v>420</v>
      </c>
      <c r="H54" s="52">
        <v>400</v>
      </c>
      <c r="I54" s="52">
        <v>1267</v>
      </c>
      <c r="J54" s="52">
        <v>1212</v>
      </c>
      <c r="K54" s="52">
        <v>2988</v>
      </c>
      <c r="L54" s="52">
        <v>1104</v>
      </c>
      <c r="M54" s="52">
        <v>1334</v>
      </c>
      <c r="N54" s="52">
        <v>988</v>
      </c>
      <c r="O54" s="52">
        <v>2462</v>
      </c>
      <c r="P54" s="52">
        <v>5144</v>
      </c>
      <c r="Q54" s="52">
        <v>3761</v>
      </c>
      <c r="R54" s="52">
        <v>2368</v>
      </c>
      <c r="S54" s="52">
        <v>1119</v>
      </c>
      <c r="T54" s="52">
        <v>1565</v>
      </c>
      <c r="U54" s="52">
        <v>2377</v>
      </c>
      <c r="V54" s="52">
        <v>2104</v>
      </c>
      <c r="W54" s="52">
        <v>4029</v>
      </c>
      <c r="X54" s="52">
        <v>11612</v>
      </c>
      <c r="Y54" s="52">
        <v>17108</v>
      </c>
      <c r="DA54" s="63" t="s">
        <v>1374</v>
      </c>
    </row>
    <row r="55" spans="1:105" ht="12" customHeight="1" x14ac:dyDescent="0.25">
      <c r="A55" s="108" t="s">
        <v>122</v>
      </c>
      <c r="B55" s="52"/>
      <c r="C55" s="52">
        <v>143333</v>
      </c>
      <c r="D55" s="52">
        <v>87955</v>
      </c>
      <c r="E55" s="52">
        <v>78133</v>
      </c>
      <c r="F55" s="52">
        <v>172227</v>
      </c>
      <c r="G55" s="52">
        <v>95932</v>
      </c>
      <c r="H55" s="52">
        <v>87399</v>
      </c>
      <c r="I55" s="52">
        <v>52741</v>
      </c>
      <c r="J55" s="52">
        <v>60946</v>
      </c>
      <c r="K55" s="52">
        <v>62969</v>
      </c>
      <c r="L55" s="52">
        <v>65989</v>
      </c>
      <c r="M55" s="52">
        <v>43163</v>
      </c>
      <c r="N55" s="52">
        <v>75306</v>
      </c>
      <c r="O55" s="52">
        <v>52113</v>
      </c>
      <c r="P55" s="52">
        <v>52905</v>
      </c>
      <c r="Q55" s="52">
        <v>55961</v>
      </c>
      <c r="R55" s="52">
        <v>44253</v>
      </c>
      <c r="S55" s="52">
        <v>51868</v>
      </c>
      <c r="T55" s="52">
        <v>38190</v>
      </c>
      <c r="U55" s="52">
        <v>45082</v>
      </c>
      <c r="V55" s="52">
        <v>34318</v>
      </c>
      <c r="W55" s="52">
        <v>14497</v>
      </c>
      <c r="X55" s="52">
        <v>32310</v>
      </c>
      <c r="Y55" s="52">
        <v>51865</v>
      </c>
      <c r="DA55" s="63" t="s">
        <v>1375</v>
      </c>
    </row>
    <row r="56" spans="1:105" ht="12" customHeight="1" x14ac:dyDescent="0.25">
      <c r="A56" s="108" t="s">
        <v>121</v>
      </c>
      <c r="B56" s="52"/>
      <c r="C56" s="52">
        <v>48138</v>
      </c>
      <c r="D56" s="52">
        <v>41308</v>
      </c>
      <c r="E56" s="52">
        <v>58280</v>
      </c>
      <c r="F56" s="52">
        <v>43046</v>
      </c>
      <c r="G56" s="52">
        <v>55340</v>
      </c>
      <c r="H56" s="52">
        <v>51269</v>
      </c>
      <c r="I56" s="52">
        <v>57902</v>
      </c>
      <c r="J56" s="52">
        <v>34117</v>
      </c>
      <c r="K56" s="52">
        <v>69440</v>
      </c>
      <c r="L56" s="52">
        <v>42447</v>
      </c>
      <c r="M56" s="52">
        <v>65111</v>
      </c>
      <c r="N56" s="52">
        <v>70584</v>
      </c>
      <c r="O56" s="52">
        <v>76934</v>
      </c>
      <c r="P56" s="52">
        <v>182829</v>
      </c>
      <c r="Q56" s="52">
        <v>218633</v>
      </c>
      <c r="R56" s="52">
        <v>105936</v>
      </c>
      <c r="S56" s="52">
        <v>71307</v>
      </c>
      <c r="T56" s="52">
        <v>27950</v>
      </c>
      <c r="U56" s="52">
        <v>49038</v>
      </c>
      <c r="V56" s="52">
        <v>32613</v>
      </c>
      <c r="W56" s="52">
        <v>47730</v>
      </c>
      <c r="X56" s="52">
        <v>33654</v>
      </c>
      <c r="Y56" s="52">
        <v>74423</v>
      </c>
      <c r="DA56" s="63" t="s">
        <v>1376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278071</v>
      </c>
      <c r="D58" s="52">
        <v>99025</v>
      </c>
      <c r="E58" s="52">
        <v>101414</v>
      </c>
      <c r="F58" s="52">
        <v>134816</v>
      </c>
      <c r="G58" s="52">
        <v>104533</v>
      </c>
      <c r="H58" s="52">
        <v>81875</v>
      </c>
      <c r="I58" s="52">
        <v>142816</v>
      </c>
      <c r="J58" s="52">
        <v>121040</v>
      </c>
      <c r="K58" s="52">
        <v>163963</v>
      </c>
      <c r="L58" s="52">
        <v>167044</v>
      </c>
      <c r="M58" s="52">
        <v>203180</v>
      </c>
      <c r="N58" s="52">
        <v>208996</v>
      </c>
      <c r="O58" s="52">
        <v>206720</v>
      </c>
      <c r="P58" s="52">
        <v>101165</v>
      </c>
      <c r="Q58" s="52">
        <v>99831</v>
      </c>
      <c r="R58" s="52">
        <v>77880</v>
      </c>
      <c r="S58" s="52">
        <v>76011</v>
      </c>
      <c r="T58" s="52">
        <v>43320</v>
      </c>
      <c r="U58" s="52">
        <v>81536</v>
      </c>
      <c r="V58" s="52">
        <v>84394</v>
      </c>
      <c r="W58" s="52">
        <v>148967</v>
      </c>
      <c r="X58" s="52">
        <v>183538</v>
      </c>
      <c r="Y58" s="52">
        <v>264957</v>
      </c>
      <c r="DA58" s="63" t="s">
        <v>1377</v>
      </c>
    </row>
    <row r="59" spans="1:105" ht="12" customHeight="1" x14ac:dyDescent="0.25">
      <c r="A59" s="115" t="s">
        <v>120</v>
      </c>
      <c r="B59" s="36"/>
      <c r="C59" s="36">
        <v>456643</v>
      </c>
      <c r="D59" s="36">
        <v>388766</v>
      </c>
      <c r="E59" s="36">
        <v>401481</v>
      </c>
      <c r="F59" s="36">
        <v>479473</v>
      </c>
      <c r="G59" s="36">
        <v>345381</v>
      </c>
      <c r="H59" s="36">
        <v>293415</v>
      </c>
      <c r="I59" s="36">
        <v>371138</v>
      </c>
      <c r="J59" s="36">
        <v>427211</v>
      </c>
      <c r="K59" s="36">
        <v>421173</v>
      </c>
      <c r="L59" s="36">
        <v>371255</v>
      </c>
      <c r="M59" s="36">
        <v>466975</v>
      </c>
      <c r="N59" s="36">
        <v>524124</v>
      </c>
      <c r="O59" s="36">
        <v>504756</v>
      </c>
      <c r="P59" s="36">
        <v>494935</v>
      </c>
      <c r="Q59" s="36">
        <v>568087</v>
      </c>
      <c r="R59" s="36">
        <v>404195</v>
      </c>
      <c r="S59" s="36">
        <v>381376</v>
      </c>
      <c r="T59" s="36">
        <v>271617</v>
      </c>
      <c r="U59" s="36">
        <v>363066</v>
      </c>
      <c r="V59" s="36">
        <v>294775</v>
      </c>
      <c r="W59" s="36">
        <v>335930</v>
      </c>
      <c r="X59" s="36">
        <v>336163</v>
      </c>
      <c r="Y59" s="36">
        <v>413750</v>
      </c>
      <c r="DA59" s="60" t="s">
        <v>1378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1457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210</v>
      </c>
      <c r="B63" s="52"/>
      <c r="C63" s="52">
        <v>1431512</v>
      </c>
      <c r="D63" s="52">
        <v>911124</v>
      </c>
      <c r="E63" s="52">
        <v>930295</v>
      </c>
      <c r="F63" s="52">
        <v>1170781</v>
      </c>
      <c r="G63" s="52">
        <v>906671</v>
      </c>
      <c r="H63" s="52">
        <v>752035</v>
      </c>
      <c r="I63" s="52">
        <v>1054110</v>
      </c>
      <c r="J63" s="52">
        <v>1004877</v>
      </c>
      <c r="K63" s="52">
        <v>1278085</v>
      </c>
      <c r="L63" s="52">
        <v>1279260</v>
      </c>
      <c r="M63" s="52">
        <v>1685583</v>
      </c>
      <c r="N63" s="52">
        <v>1867429</v>
      </c>
      <c r="O63" s="52">
        <v>1760442</v>
      </c>
      <c r="P63" s="52">
        <v>457152</v>
      </c>
      <c r="Q63" s="52">
        <v>650392</v>
      </c>
      <c r="R63" s="52">
        <v>740158</v>
      </c>
      <c r="S63" s="52">
        <v>922727</v>
      </c>
      <c r="T63" s="52">
        <v>606792</v>
      </c>
      <c r="U63" s="52">
        <v>843352</v>
      </c>
      <c r="V63" s="52">
        <v>785280</v>
      </c>
      <c r="W63" s="52">
        <v>913569</v>
      </c>
      <c r="X63" s="52">
        <v>896272</v>
      </c>
      <c r="Y63" s="52">
        <v>1103745</v>
      </c>
      <c r="DA63" s="63" t="s">
        <v>1458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97666</v>
      </c>
      <c r="D65" s="52">
        <v>95640</v>
      </c>
      <c r="E65" s="52">
        <v>72273</v>
      </c>
      <c r="F65" s="52">
        <v>67425</v>
      </c>
      <c r="G65" s="52">
        <v>123718</v>
      </c>
      <c r="H65" s="52">
        <v>95988</v>
      </c>
      <c r="I65" s="52">
        <v>58155</v>
      </c>
      <c r="J65" s="52">
        <v>54895</v>
      </c>
      <c r="K65" s="52">
        <v>103729</v>
      </c>
      <c r="L65" s="52">
        <v>116799</v>
      </c>
      <c r="M65" s="52">
        <v>155374</v>
      </c>
      <c r="N65" s="52">
        <v>240078</v>
      </c>
      <c r="O65" s="52">
        <v>267821</v>
      </c>
      <c r="P65" s="52">
        <v>249984</v>
      </c>
      <c r="Q65" s="52">
        <v>208237</v>
      </c>
      <c r="R65" s="52">
        <v>191911</v>
      </c>
      <c r="S65" s="52">
        <v>218899</v>
      </c>
      <c r="T65" s="52">
        <v>225669</v>
      </c>
      <c r="U65" s="52">
        <v>223586</v>
      </c>
      <c r="V65" s="52">
        <v>240860</v>
      </c>
      <c r="W65" s="52">
        <v>223926</v>
      </c>
      <c r="X65" s="52">
        <v>253515</v>
      </c>
      <c r="Y65" s="52">
        <v>263800</v>
      </c>
      <c r="DA65" s="63" t="s">
        <v>1459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1315913</v>
      </c>
      <c r="D67" s="52">
        <f t="shared" si="0"/>
        <v>1082859</v>
      </c>
      <c r="E67" s="52">
        <f t="shared" si="0"/>
        <v>1157371</v>
      </c>
      <c r="F67" s="52">
        <f t="shared" si="0"/>
        <v>1321293</v>
      </c>
      <c r="G67" s="52">
        <f t="shared" si="0"/>
        <v>1086775</v>
      </c>
      <c r="H67" s="52">
        <f t="shared" si="0"/>
        <v>880792</v>
      </c>
      <c r="I67" s="52">
        <f t="shared" si="0"/>
        <v>1234524</v>
      </c>
      <c r="J67" s="52">
        <f t="shared" si="0"/>
        <v>1310011</v>
      </c>
      <c r="K67" s="52">
        <f t="shared" si="0"/>
        <v>1429681</v>
      </c>
      <c r="L67" s="52">
        <f t="shared" si="0"/>
        <v>1460069</v>
      </c>
      <c r="M67" s="52">
        <f t="shared" si="0"/>
        <v>1781115</v>
      </c>
      <c r="N67" s="52">
        <f t="shared" si="0"/>
        <v>1787361</v>
      </c>
      <c r="O67" s="52">
        <f t="shared" si="0"/>
        <v>1600042</v>
      </c>
      <c r="P67" s="52">
        <f t="shared" si="0"/>
        <v>486346</v>
      </c>
      <c r="Q67" s="52">
        <f t="shared" si="0"/>
        <v>604540</v>
      </c>
      <c r="R67" s="52">
        <f t="shared" ref="R67:V67" si="1">R39-R53</f>
        <v>729292</v>
      </c>
      <c r="S67" s="52">
        <f t="shared" si="1"/>
        <v>938450</v>
      </c>
      <c r="T67" s="52">
        <f t="shared" si="1"/>
        <v>809801</v>
      </c>
      <c r="U67" s="52">
        <f t="shared" si="1"/>
        <v>960617</v>
      </c>
      <c r="V67" s="52">
        <f t="shared" si="1"/>
        <v>1014864</v>
      </c>
      <c r="W67" s="52">
        <f t="shared" ref="W67:Y67" si="2">W39-W53</f>
        <v>1204606</v>
      </c>
      <c r="X67" s="52">
        <f t="shared" si="2"/>
        <v>1116154</v>
      </c>
      <c r="Y67" s="52">
        <f t="shared" si="2"/>
        <v>1035653</v>
      </c>
      <c r="DA67" s="63" t="s">
        <v>1460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3101</v>
      </c>
      <c r="D68" s="52">
        <f t="shared" si="3"/>
        <v>2425</v>
      </c>
      <c r="E68" s="52">
        <f t="shared" si="3"/>
        <v>3048</v>
      </c>
      <c r="F68" s="52">
        <f t="shared" si="3"/>
        <v>2819</v>
      </c>
      <c r="G68" s="52">
        <f t="shared" si="3"/>
        <v>3158</v>
      </c>
      <c r="H68" s="52">
        <f t="shared" si="3"/>
        <v>2665</v>
      </c>
      <c r="I68" s="52">
        <f t="shared" si="3"/>
        <v>3745</v>
      </c>
      <c r="J68" s="52">
        <f t="shared" si="3"/>
        <v>3614</v>
      </c>
      <c r="K68" s="52">
        <f t="shared" si="3"/>
        <v>10165</v>
      </c>
      <c r="L68" s="52">
        <f t="shared" si="3"/>
        <v>5132</v>
      </c>
      <c r="M68" s="52">
        <f t="shared" si="3"/>
        <v>5253</v>
      </c>
      <c r="N68" s="52">
        <f t="shared" si="3"/>
        <v>3094</v>
      </c>
      <c r="O68" s="52">
        <f t="shared" si="3"/>
        <v>8492</v>
      </c>
      <c r="P68" s="52">
        <f t="shared" si="3"/>
        <v>9183</v>
      </c>
      <c r="Q68" s="52">
        <f t="shared" si="3"/>
        <v>6093</v>
      </c>
      <c r="R68" s="52">
        <f t="shared" ref="R68:V68" si="4">R40-R54</f>
        <v>6425</v>
      </c>
      <c r="S68" s="52">
        <f t="shared" si="4"/>
        <v>3679</v>
      </c>
      <c r="T68" s="52">
        <f t="shared" si="4"/>
        <v>6218</v>
      </c>
      <c r="U68" s="52">
        <f t="shared" si="4"/>
        <v>9740</v>
      </c>
      <c r="V68" s="52">
        <f t="shared" si="4"/>
        <v>6769</v>
      </c>
      <c r="W68" s="52">
        <f t="shared" ref="W68:Y68" si="5">W40-W54</f>
        <v>15041</v>
      </c>
      <c r="X68" s="52">
        <f t="shared" si="5"/>
        <v>25232</v>
      </c>
      <c r="Y68" s="52">
        <f t="shared" si="5"/>
        <v>17304</v>
      </c>
      <c r="DA68" s="63" t="s">
        <v>1461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305029</v>
      </c>
      <c r="D69" s="52">
        <f t="shared" si="6"/>
        <v>234433</v>
      </c>
      <c r="E69" s="52">
        <f t="shared" si="6"/>
        <v>192715</v>
      </c>
      <c r="F69" s="52">
        <f t="shared" si="6"/>
        <v>365556</v>
      </c>
      <c r="G69" s="52">
        <f t="shared" si="6"/>
        <v>264300</v>
      </c>
      <c r="H69" s="52">
        <f t="shared" si="6"/>
        <v>290387</v>
      </c>
      <c r="I69" s="52">
        <f t="shared" si="6"/>
        <v>122505</v>
      </c>
      <c r="J69" s="52">
        <f t="shared" si="6"/>
        <v>122658</v>
      </c>
      <c r="K69" s="52">
        <f t="shared" si="6"/>
        <v>166766</v>
      </c>
      <c r="L69" s="52">
        <f t="shared" si="6"/>
        <v>215680</v>
      </c>
      <c r="M69" s="52">
        <f t="shared" si="6"/>
        <v>149525</v>
      </c>
      <c r="N69" s="52">
        <f t="shared" si="6"/>
        <v>278539</v>
      </c>
      <c r="O69" s="52">
        <f t="shared" si="6"/>
        <v>166705</v>
      </c>
      <c r="P69" s="52">
        <f t="shared" si="6"/>
        <v>71937</v>
      </c>
      <c r="Q69" s="52">
        <f t="shared" si="6"/>
        <v>75527</v>
      </c>
      <c r="R69" s="52">
        <f t="shared" ref="R69:V69" si="7">R41-R55</f>
        <v>87216</v>
      </c>
      <c r="S69" s="52">
        <f t="shared" si="7"/>
        <v>148959</v>
      </c>
      <c r="T69" s="52">
        <f t="shared" si="7"/>
        <v>141385</v>
      </c>
      <c r="U69" s="52">
        <f t="shared" si="7"/>
        <v>123226</v>
      </c>
      <c r="V69" s="52">
        <f t="shared" si="7"/>
        <v>154604</v>
      </c>
      <c r="W69" s="52">
        <f t="shared" ref="W69:Y69" si="8">W41-W55</f>
        <v>38773</v>
      </c>
      <c r="X69" s="52">
        <f t="shared" si="8"/>
        <v>143092</v>
      </c>
      <c r="Y69" s="52">
        <f t="shared" si="8"/>
        <v>178641</v>
      </c>
      <c r="DA69" s="63" t="s">
        <v>1462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109733</v>
      </c>
      <c r="D70" s="52">
        <f t="shared" si="9"/>
        <v>104708</v>
      </c>
      <c r="E70" s="52">
        <f t="shared" si="9"/>
        <v>173909</v>
      </c>
      <c r="F70" s="52">
        <f t="shared" si="9"/>
        <v>94551</v>
      </c>
      <c r="G70" s="52">
        <f t="shared" si="9"/>
        <v>159370</v>
      </c>
      <c r="H70" s="52">
        <f t="shared" si="9"/>
        <v>179777</v>
      </c>
      <c r="I70" s="52">
        <f t="shared" si="9"/>
        <v>147216</v>
      </c>
      <c r="J70" s="52">
        <f t="shared" si="9"/>
        <v>92120</v>
      </c>
      <c r="K70" s="52">
        <f t="shared" si="9"/>
        <v>264182</v>
      </c>
      <c r="L70" s="52">
        <f t="shared" si="9"/>
        <v>153097</v>
      </c>
      <c r="M70" s="52">
        <f t="shared" si="9"/>
        <v>263717</v>
      </c>
      <c r="N70" s="52">
        <f t="shared" si="9"/>
        <v>296589</v>
      </c>
      <c r="O70" s="52">
        <f t="shared" si="9"/>
        <v>312758</v>
      </c>
      <c r="P70" s="52">
        <f t="shared" si="9"/>
        <v>306216</v>
      </c>
      <c r="Q70" s="52">
        <f t="shared" si="9"/>
        <v>295346</v>
      </c>
      <c r="R70" s="52">
        <f t="shared" ref="R70:V70" si="10">R42-R56</f>
        <v>235916</v>
      </c>
      <c r="S70" s="52">
        <f t="shared" si="10"/>
        <v>228200</v>
      </c>
      <c r="T70" s="52">
        <f t="shared" si="10"/>
        <v>181206</v>
      </c>
      <c r="U70" s="52">
        <f t="shared" si="10"/>
        <v>226381</v>
      </c>
      <c r="V70" s="52">
        <f t="shared" si="10"/>
        <v>192457</v>
      </c>
      <c r="W70" s="52">
        <f t="shared" ref="W70:Y70" si="11">W42-W56</f>
        <v>231669</v>
      </c>
      <c r="X70" s="52">
        <f t="shared" si="11"/>
        <v>210464</v>
      </c>
      <c r="Y70" s="52">
        <f t="shared" si="11"/>
        <v>269773</v>
      </c>
      <c r="DA70" s="63" t="s">
        <v>1463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1392997</v>
      </c>
      <c r="D72" s="52">
        <v>815048</v>
      </c>
      <c r="E72" s="52">
        <v>856588</v>
      </c>
      <c r="F72" s="52">
        <v>1017104</v>
      </c>
      <c r="G72" s="52">
        <v>1241700</v>
      </c>
      <c r="H72" s="52">
        <v>1305952</v>
      </c>
      <c r="I72" s="52">
        <v>648695</v>
      </c>
      <c r="J72" s="52">
        <v>509628</v>
      </c>
      <c r="K72" s="52">
        <v>771204</v>
      </c>
      <c r="L72" s="52">
        <v>659543</v>
      </c>
      <c r="M72" s="52">
        <v>793983</v>
      </c>
      <c r="N72" s="52">
        <v>844711</v>
      </c>
      <c r="O72" s="52">
        <v>863617</v>
      </c>
      <c r="P72" s="52">
        <v>455033</v>
      </c>
      <c r="Q72" s="52">
        <v>602243</v>
      </c>
      <c r="R72" s="52">
        <v>633708</v>
      </c>
      <c r="S72" s="52">
        <v>722143</v>
      </c>
      <c r="T72" s="52">
        <v>673215</v>
      </c>
      <c r="U72" s="52">
        <v>700569</v>
      </c>
      <c r="V72" s="52">
        <v>644683</v>
      </c>
      <c r="W72" s="52">
        <v>700725</v>
      </c>
      <c r="X72" s="52">
        <v>578270</v>
      </c>
      <c r="Y72" s="52">
        <v>684991</v>
      </c>
      <c r="DA72" s="63" t="s">
        <v>1464</v>
      </c>
    </row>
    <row r="73" spans="1:105" ht="12" customHeight="1" x14ac:dyDescent="0.25">
      <c r="A73" s="115" t="s">
        <v>120</v>
      </c>
      <c r="B73" s="36"/>
      <c r="C73" s="36">
        <v>2216864</v>
      </c>
      <c r="D73" s="36">
        <v>2063760</v>
      </c>
      <c r="E73" s="36">
        <v>2311783</v>
      </c>
      <c r="F73" s="36">
        <v>2473318</v>
      </c>
      <c r="G73" s="36">
        <v>2387366</v>
      </c>
      <c r="H73" s="36">
        <v>2590366</v>
      </c>
      <c r="I73" s="36">
        <v>1465148</v>
      </c>
      <c r="J73" s="36">
        <v>1454669</v>
      </c>
      <c r="K73" s="36">
        <v>2001857</v>
      </c>
      <c r="L73" s="36">
        <v>1952649</v>
      </c>
      <c r="M73" s="36">
        <v>2279311</v>
      </c>
      <c r="N73" s="36">
        <v>2444803</v>
      </c>
      <c r="O73" s="36">
        <v>2240248</v>
      </c>
      <c r="P73" s="36">
        <v>1444086</v>
      </c>
      <c r="Q73" s="36">
        <v>1756446</v>
      </c>
      <c r="R73" s="36">
        <v>1910557</v>
      </c>
      <c r="S73" s="36">
        <v>2147853</v>
      </c>
      <c r="T73" s="36">
        <v>1917925</v>
      </c>
      <c r="U73" s="36">
        <v>2183433</v>
      </c>
      <c r="V73" s="36">
        <v>2044980</v>
      </c>
      <c r="W73" s="36">
        <v>1823666</v>
      </c>
      <c r="X73" s="36">
        <v>1593939</v>
      </c>
      <c r="Y73" s="36">
        <v>1817483</v>
      </c>
      <c r="DA73" s="60" t="s">
        <v>1465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1544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X78" s="128">
        <f>RES_hhdet_numvin!X125</f>
        <v>0</v>
      </c>
      <c r="Y78" s="128">
        <f>RES_hhdet_numvin!Y125</f>
        <v>0</v>
      </c>
      <c r="DA78" s="133"/>
    </row>
    <row r="79" spans="1:105" ht="12" customHeight="1" x14ac:dyDescent="0.25">
      <c r="A79" s="97" t="s">
        <v>210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273316</v>
      </c>
      <c r="K79" s="52">
        <f>RES_hhdet_numvin!K126</f>
        <v>614835</v>
      </c>
      <c r="L79" s="52">
        <f>RES_hhdet_numvin!L126</f>
        <v>842384</v>
      </c>
      <c r="M79" s="52">
        <f>RES_hhdet_numvin!M126</f>
        <v>1361518</v>
      </c>
      <c r="N79" s="52">
        <f>RES_hhdet_numvin!N126</f>
        <v>1754821</v>
      </c>
      <c r="O79" s="52">
        <f>RES_hhdet_numvin!O126</f>
        <v>1865408</v>
      </c>
      <c r="P79" s="52">
        <f>RES_hhdet_numvin!P126</f>
        <v>862809</v>
      </c>
      <c r="Q79" s="52">
        <f>RES_hhdet_numvin!Q126</f>
        <v>1150832</v>
      </c>
      <c r="R79" s="52">
        <f>RES_hhdet_numvin!R126</f>
        <v>1115318</v>
      </c>
      <c r="S79" s="52">
        <f>RES_hhdet_numvin!S126</f>
        <v>1302219</v>
      </c>
      <c r="T79" s="52">
        <f>RES_hhdet_numvin!T126</f>
        <v>887989</v>
      </c>
      <c r="U79" s="52">
        <f>RES_hhdet_numvin!U126</f>
        <v>1263367</v>
      </c>
      <c r="V79" s="52">
        <f>RES_hhdet_numvin!V126</f>
        <v>1156369</v>
      </c>
      <c r="W79" s="52">
        <f>RES_hhdet_numvin!W126</f>
        <v>1395642</v>
      </c>
      <c r="X79" s="52">
        <f>RES_hhdet_numvin!X126</f>
        <v>1415649</v>
      </c>
      <c r="Y79" s="52">
        <f>RES_hhdet_numvin!Y126</f>
        <v>1782452</v>
      </c>
      <c r="DA79" s="63" t="s">
        <v>1545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X80" s="138">
        <f>RES_hhdet_numvin!X127</f>
        <v>0</v>
      </c>
      <c r="Y80" s="138">
        <f>RES_hhdet_numvin!Y127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X81" s="150">
        <f>RES_hhdet_numvin!X128</f>
        <v>0</v>
      </c>
      <c r="Y81" s="150">
        <f>RES_hhdet_numvin!Y128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72097</v>
      </c>
      <c r="S82" s="138">
        <f>RES_hhdet_numvin!S129</f>
        <v>140457</v>
      </c>
      <c r="T82" s="138">
        <f>RES_hhdet_numvin!T129</f>
        <v>182213</v>
      </c>
      <c r="U82" s="138">
        <f>RES_hhdet_numvin!U129</f>
        <v>212486</v>
      </c>
      <c r="V82" s="138">
        <f>RES_hhdet_numvin!V129</f>
        <v>245590</v>
      </c>
      <c r="W82" s="138">
        <f>RES_hhdet_numvin!W129</f>
        <v>236551</v>
      </c>
      <c r="X82" s="138">
        <f>RES_hhdet_numvin!X129</f>
        <v>291035</v>
      </c>
      <c r="Y82" s="138">
        <f>RES_hhdet_numvin!Y129</f>
        <v>326071</v>
      </c>
      <c r="DA82" s="63" t="s">
        <v>1546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X83" s="150">
        <f>RES_hhdet_numvin!X130</f>
        <v>0</v>
      </c>
      <c r="Y83" s="150">
        <f>RES_hhdet_numvin!Y130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193184</v>
      </c>
      <c r="K84" s="138">
        <f>RES_hhdet_numvin!K131</f>
        <v>416184</v>
      </c>
      <c r="L84" s="138">
        <f>RES_hhdet_numvin!L131</f>
        <v>639951</v>
      </c>
      <c r="M84" s="138">
        <f>RES_hhdet_numvin!M131</f>
        <v>1032524</v>
      </c>
      <c r="N84" s="138">
        <f>RES_hhdet_numvin!N131</f>
        <v>1303817</v>
      </c>
      <c r="O84" s="138">
        <f>RES_hhdet_numvin!O131</f>
        <v>1376763</v>
      </c>
      <c r="P84" s="138">
        <f>RES_hhdet_numvin!P131</f>
        <v>552420</v>
      </c>
      <c r="Q84" s="138">
        <f>RES_hhdet_numvin!Q131</f>
        <v>755724</v>
      </c>
      <c r="R84" s="138">
        <f>RES_hhdet_numvin!R131</f>
        <v>860559</v>
      </c>
      <c r="S84" s="138">
        <f>RES_hhdet_numvin!S131</f>
        <v>1095872</v>
      </c>
      <c r="T84" s="138">
        <f>RES_hhdet_numvin!T131</f>
        <v>939392</v>
      </c>
      <c r="U84" s="138">
        <f>RES_hhdet_numvin!U131</f>
        <v>1211022</v>
      </c>
      <c r="V84" s="138">
        <f>RES_hhdet_numvin!V131</f>
        <v>1242703</v>
      </c>
      <c r="W84" s="138">
        <f>RES_hhdet_numvin!W131</f>
        <v>1558854</v>
      </c>
      <c r="X84" s="138">
        <f>RES_hhdet_numvin!X131</f>
        <v>1543549</v>
      </c>
      <c r="Y84" s="138">
        <f>RES_hhdet_numvin!Y131</f>
        <v>1570964</v>
      </c>
      <c r="DA84" s="63" t="s">
        <v>1547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505</v>
      </c>
      <c r="K85" s="138">
        <f>RES_hhdet_numvin!K132</f>
        <v>3142</v>
      </c>
      <c r="L85" s="138">
        <f>RES_hhdet_numvin!L132</f>
        <v>1634</v>
      </c>
      <c r="M85" s="138">
        <f>RES_hhdet_numvin!M132</f>
        <v>2599</v>
      </c>
      <c r="N85" s="138">
        <f>RES_hhdet_numvin!N132</f>
        <v>2362</v>
      </c>
      <c r="O85" s="138">
        <f>RES_hhdet_numvin!O132</f>
        <v>6971</v>
      </c>
      <c r="P85" s="138">
        <f>RES_hhdet_numvin!P132</f>
        <v>9277</v>
      </c>
      <c r="Q85" s="138">
        <f>RES_hhdet_numvin!Q132</f>
        <v>7930</v>
      </c>
      <c r="R85" s="138">
        <f>RES_hhdet_numvin!R132</f>
        <v>7420</v>
      </c>
      <c r="S85" s="138">
        <f>RES_hhdet_numvin!S132</f>
        <v>4305</v>
      </c>
      <c r="T85" s="138">
        <f>RES_hhdet_numvin!T132</f>
        <v>7221</v>
      </c>
      <c r="U85" s="138">
        <f>RES_hhdet_numvin!U132</f>
        <v>11386</v>
      </c>
      <c r="V85" s="138">
        <f>RES_hhdet_numvin!V132</f>
        <v>8626</v>
      </c>
      <c r="W85" s="138">
        <f>RES_hhdet_numvin!W132</f>
        <v>18324</v>
      </c>
      <c r="X85" s="138">
        <f>RES_hhdet_numvin!X132</f>
        <v>36515</v>
      </c>
      <c r="Y85" s="138">
        <f>RES_hhdet_numvin!Y132</f>
        <v>34412</v>
      </c>
      <c r="DA85" s="63" t="s">
        <v>1548</v>
      </c>
    </row>
    <row r="86" spans="1:105" ht="12" hidden="1" customHeight="1" x14ac:dyDescent="0.25">
      <c r="A86" s="108" t="s">
        <v>199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X86" s="138">
        <f>RES_hhdet_numvin!X133</f>
        <v>0</v>
      </c>
      <c r="Y86" s="138">
        <f>RES_hhdet_numvin!Y133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X87" s="138">
        <f>RES_hhdet_numvin!X134</f>
        <v>0</v>
      </c>
      <c r="Y87" s="138">
        <f>RES_hhdet_numvin!Y134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30216</v>
      </c>
      <c r="S88" s="138">
        <f>RES_hhdet_numvin!S135</f>
        <v>76916</v>
      </c>
      <c r="T88" s="138">
        <f>RES_hhdet_numvin!T135</f>
        <v>81821</v>
      </c>
      <c r="U88" s="138">
        <f>RES_hhdet_numvin!U135</f>
        <v>110671</v>
      </c>
      <c r="V88" s="138">
        <f>RES_hhdet_numvin!V135</f>
        <v>170503</v>
      </c>
      <c r="W88" s="138">
        <f>RES_hhdet_numvin!W135</f>
        <v>46930</v>
      </c>
      <c r="X88" s="138">
        <f>RES_hhdet_numvin!X135</f>
        <v>173584</v>
      </c>
      <c r="Y88" s="138">
        <f>RES_hhdet_numvin!Y135</f>
        <v>230506</v>
      </c>
      <c r="DA88" s="63" t="s">
        <v>1549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101397</v>
      </c>
      <c r="S89" s="138">
        <f>RES_hhdet_numvin!S136</f>
        <v>148075</v>
      </c>
      <c r="T89" s="138">
        <f>RES_hhdet_numvin!T136</f>
        <v>129145</v>
      </c>
      <c r="U89" s="138">
        <f>RES_hhdet_numvin!U136</f>
        <v>229005</v>
      </c>
      <c r="V89" s="138">
        <f>RES_hhdet_numvin!V136</f>
        <v>205186</v>
      </c>
      <c r="W89" s="138">
        <f>RES_hhdet_numvin!W136</f>
        <v>269936</v>
      </c>
      <c r="X89" s="138">
        <f>RES_hhdet_numvin!X136</f>
        <v>240730</v>
      </c>
      <c r="Y89" s="138">
        <f>RES_hhdet_numvin!Y136</f>
        <v>344196</v>
      </c>
      <c r="DA89" s="63" t="s">
        <v>1550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X90" s="138">
        <f>RES_hhdet_numvin!X137</f>
        <v>0</v>
      </c>
      <c r="Y90" s="138">
        <f>RES_hhdet_numvin!Y137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X91" s="148">
        <f>RES_hhdet_numvin!X138</f>
        <v>0</v>
      </c>
      <c r="Y91" s="148">
        <f>RES_hhdet_numvin!Y138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X92" s="150">
        <f>RES_hhdet_numvin!X139</f>
        <v>0</v>
      </c>
      <c r="Y92" s="150">
        <f>RES_hhdet_numvin!Y139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226553</v>
      </c>
      <c r="S93" s="138">
        <f>RES_hhdet_numvin!S140</f>
        <v>449618</v>
      </c>
      <c r="T93" s="138">
        <f>RES_hhdet_numvin!T140</f>
        <v>524934</v>
      </c>
      <c r="U93" s="138">
        <f>RES_hhdet_numvin!U140</f>
        <v>663273</v>
      </c>
      <c r="V93" s="138">
        <f>RES_hhdet_numvin!V140</f>
        <v>662698</v>
      </c>
      <c r="W93" s="138">
        <f>RES_hhdet_numvin!W140</f>
        <v>812191</v>
      </c>
      <c r="X93" s="138">
        <f>RES_hhdet_numvin!X140</f>
        <v>758630</v>
      </c>
      <c r="Y93" s="138">
        <f>RES_hhdet_numvin!Y140</f>
        <v>949948</v>
      </c>
      <c r="DA93" s="63" t="s">
        <v>1551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715907</v>
      </c>
      <c r="S94" s="39">
        <f>RES_hhdet_numvin!S141</f>
        <v>1376716</v>
      </c>
      <c r="T94" s="39">
        <f>RES_hhdet_numvin!T141</f>
        <v>1548580</v>
      </c>
      <c r="U94" s="39">
        <f>RES_hhdet_numvin!U141</f>
        <v>2074371</v>
      </c>
      <c r="V94" s="39">
        <f>RES_hhdet_numvin!V141</f>
        <v>2066899</v>
      </c>
      <c r="W94" s="39">
        <f>RES_hhdet_numvin!W141</f>
        <v>2065550</v>
      </c>
      <c r="X94" s="39">
        <f>RES_hhdet_numvin!X141</f>
        <v>1917827</v>
      </c>
      <c r="Y94" s="39">
        <f>RES_hhdet_numvin!Y141</f>
        <v>2231233</v>
      </c>
      <c r="DA94" s="60" t="s">
        <v>1552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27533.929787572077</v>
      </c>
      <c r="C98" s="117">
        <f t="shared" si="12"/>
        <v>29984.548548129616</v>
      </c>
      <c r="D98" s="117">
        <f t="shared" si="12"/>
        <v>28622.88775225266</v>
      </c>
      <c r="E98" s="117">
        <f t="shared" si="12"/>
        <v>27616.259034151848</v>
      </c>
      <c r="F98" s="117">
        <f t="shared" si="12"/>
        <v>27445.644866376508</v>
      </c>
      <c r="G98" s="117">
        <f t="shared" si="12"/>
        <v>27190.459550138796</v>
      </c>
      <c r="H98" s="117">
        <f t="shared" si="12"/>
        <v>25924.645686001073</v>
      </c>
      <c r="I98" s="117">
        <f t="shared" si="12"/>
        <v>23730.577096442139</v>
      </c>
      <c r="J98" s="117">
        <f t="shared" si="12"/>
        <v>23298.547565432018</v>
      </c>
      <c r="K98" s="117">
        <f t="shared" si="12"/>
        <v>23236.931743830664</v>
      </c>
      <c r="L98" s="117">
        <f t="shared" si="12"/>
        <v>25540.514320071314</v>
      </c>
      <c r="M98" s="117">
        <f t="shared" si="12"/>
        <v>23073.763494717339</v>
      </c>
      <c r="N98" s="117">
        <f t="shared" si="12"/>
        <v>23335.7732191307</v>
      </c>
      <c r="O98" s="117">
        <f t="shared" si="12"/>
        <v>24443.313747048713</v>
      </c>
      <c r="P98" s="117">
        <f t="shared" si="12"/>
        <v>21928.980499847927</v>
      </c>
      <c r="Q98" s="117">
        <f t="shared" si="12"/>
        <v>22909.884755708517</v>
      </c>
      <c r="R98" s="117">
        <f t="shared" ref="R98:V98" si="13">R99+R102+R104+R113</f>
        <v>23891.250695336752</v>
      </c>
      <c r="S98" s="117">
        <f t="shared" si="13"/>
        <v>24008.071061739123</v>
      </c>
      <c r="T98" s="117">
        <f t="shared" si="13"/>
        <v>22891.157303665554</v>
      </c>
      <c r="U98" s="117">
        <f t="shared" si="13"/>
        <v>22571.346604181264</v>
      </c>
      <c r="V98" s="117">
        <f t="shared" si="13"/>
        <v>22064.409188671016</v>
      </c>
      <c r="W98" s="117">
        <f t="shared" ref="W98:Y98" si="14">W99+W102+W104+W113</f>
        <v>23695.318940596218</v>
      </c>
      <c r="X98" s="117">
        <f t="shared" si="14"/>
        <v>21359.81707790479</v>
      </c>
      <c r="Y98" s="117">
        <f t="shared" si="14"/>
        <v>20809.771969184676</v>
      </c>
      <c r="DA98" s="129" t="s">
        <v>1687</v>
      </c>
    </row>
    <row r="99" spans="1:105" ht="12" customHeight="1" x14ac:dyDescent="0.25">
      <c r="A99" s="121" t="s">
        <v>57</v>
      </c>
      <c r="B99" s="122">
        <f t="shared" ref="B99:Q99" si="15">SUM(B100:B101)</f>
        <v>23100.840390100177</v>
      </c>
      <c r="C99" s="122">
        <f t="shared" si="15"/>
        <v>25313.42670692514</v>
      </c>
      <c r="D99" s="122">
        <f t="shared" si="15"/>
        <v>24020.67563322117</v>
      </c>
      <c r="E99" s="122">
        <f t="shared" si="15"/>
        <v>22917.648939082057</v>
      </c>
      <c r="F99" s="122">
        <f t="shared" si="15"/>
        <v>22860.408999266529</v>
      </c>
      <c r="G99" s="122">
        <f t="shared" si="15"/>
        <v>22574.878452206529</v>
      </c>
      <c r="H99" s="122">
        <f t="shared" si="15"/>
        <v>21573.322871935408</v>
      </c>
      <c r="I99" s="122">
        <f t="shared" si="15"/>
        <v>19478.999663304021</v>
      </c>
      <c r="J99" s="122">
        <f t="shared" si="15"/>
        <v>19382.286860698499</v>
      </c>
      <c r="K99" s="122">
        <f t="shared" si="15"/>
        <v>19328.059814829943</v>
      </c>
      <c r="L99" s="122">
        <f t="shared" si="15"/>
        <v>21637.166931771531</v>
      </c>
      <c r="M99" s="122">
        <f t="shared" si="15"/>
        <v>19182.312691845727</v>
      </c>
      <c r="N99" s="122">
        <f t="shared" si="15"/>
        <v>19516.58314014319</v>
      </c>
      <c r="O99" s="122">
        <f t="shared" si="15"/>
        <v>20604.034308721461</v>
      </c>
      <c r="P99" s="122">
        <f t="shared" si="15"/>
        <v>18149.483629254333</v>
      </c>
      <c r="Q99" s="122">
        <f t="shared" si="15"/>
        <v>18999.897110354264</v>
      </c>
      <c r="R99" s="122">
        <f t="shared" ref="R99:V99" si="16">SUM(R100:R101)</f>
        <v>19966.777443230629</v>
      </c>
      <c r="S99" s="122">
        <f t="shared" si="16"/>
        <v>20001.449645153265</v>
      </c>
      <c r="T99" s="122">
        <f t="shared" si="16"/>
        <v>19013.438638991654</v>
      </c>
      <c r="U99" s="122">
        <f t="shared" si="16"/>
        <v>18782.943787432938</v>
      </c>
      <c r="V99" s="122">
        <f t="shared" si="16"/>
        <v>18391.840063306845</v>
      </c>
      <c r="W99" s="122">
        <f t="shared" ref="W99:Y99" si="17">SUM(W100:W101)</f>
        <v>19904.65575185858</v>
      </c>
      <c r="X99" s="122">
        <f t="shared" si="17"/>
        <v>17996.152355499165</v>
      </c>
      <c r="Y99" s="122">
        <f t="shared" si="17"/>
        <v>17678.855933362061</v>
      </c>
      <c r="DA99" s="130" t="s">
        <v>1688</v>
      </c>
    </row>
    <row r="100" spans="1:105" ht="12" customHeight="1" x14ac:dyDescent="0.25">
      <c r="A100" s="97" t="s">
        <v>199</v>
      </c>
      <c r="B100" s="98">
        <v>23024.880416383367</v>
      </c>
      <c r="C100" s="98">
        <v>25230.066889568785</v>
      </c>
      <c r="D100" s="98">
        <v>23941.709912711718</v>
      </c>
      <c r="E100" s="98">
        <v>22843.814102481148</v>
      </c>
      <c r="F100" s="98">
        <v>22786.495550765296</v>
      </c>
      <c r="G100" s="98">
        <v>22502.699453409223</v>
      </c>
      <c r="H100" s="98">
        <v>21505.564629388435</v>
      </c>
      <c r="I100" s="98">
        <v>19419.278277013054</v>
      </c>
      <c r="J100" s="98">
        <v>19323.151242122571</v>
      </c>
      <c r="K100" s="98">
        <v>19269.805782167725</v>
      </c>
      <c r="L100" s="98">
        <v>21571.783661953064</v>
      </c>
      <c r="M100" s="98">
        <v>19125.454808716073</v>
      </c>
      <c r="N100" s="98">
        <v>19458.922024526921</v>
      </c>
      <c r="O100" s="98">
        <v>20542.197232839644</v>
      </c>
      <c r="P100" s="98">
        <v>18095.757313955273</v>
      </c>
      <c r="Q100" s="98">
        <v>18943.700933384156</v>
      </c>
      <c r="R100" s="98">
        <v>19907.664729343986</v>
      </c>
      <c r="S100" s="98">
        <v>19942.51931111818</v>
      </c>
      <c r="T100" s="98">
        <v>18957.717409777317</v>
      </c>
      <c r="U100" s="98">
        <v>18727.779250001862</v>
      </c>
      <c r="V100" s="98">
        <v>18337.877057181333</v>
      </c>
      <c r="W100" s="98">
        <v>19845.939555888486</v>
      </c>
      <c r="X100" s="98">
        <v>17943.418164670282</v>
      </c>
      <c r="Y100" s="98">
        <v>17627.167156590091</v>
      </c>
      <c r="DA100" s="63" t="s">
        <v>1689</v>
      </c>
    </row>
    <row r="101" spans="1:105" ht="12" customHeight="1" x14ac:dyDescent="0.25">
      <c r="A101" s="97" t="s">
        <v>53</v>
      </c>
      <c r="B101" s="98">
        <v>75.959973716809742</v>
      </c>
      <c r="C101" s="98">
        <v>83.359817356353261</v>
      </c>
      <c r="D101" s="98">
        <v>78.965720509450406</v>
      </c>
      <c r="E101" s="98">
        <v>73.834836600909625</v>
      </c>
      <c r="F101" s="98">
        <v>73.913448501230988</v>
      </c>
      <c r="G101" s="98">
        <v>72.178998797307571</v>
      </c>
      <c r="H101" s="98">
        <v>67.758242546973335</v>
      </c>
      <c r="I101" s="98">
        <v>59.721386290967253</v>
      </c>
      <c r="J101" s="98">
        <v>59.135618575928497</v>
      </c>
      <c r="K101" s="98">
        <v>58.254032662219004</v>
      </c>
      <c r="L101" s="98">
        <v>65.38326981846528</v>
      </c>
      <c r="M101" s="98">
        <v>56.857883129655868</v>
      </c>
      <c r="N101" s="98">
        <v>57.661115616269434</v>
      </c>
      <c r="O101" s="98">
        <v>61.837075881815323</v>
      </c>
      <c r="P101" s="98">
        <v>53.726315299059536</v>
      </c>
      <c r="Q101" s="98">
        <v>56.196176970109988</v>
      </c>
      <c r="R101" s="98">
        <v>59.112713886643832</v>
      </c>
      <c r="S101" s="98">
        <v>58.930334035086609</v>
      </c>
      <c r="T101" s="98">
        <v>55.72122921433904</v>
      </c>
      <c r="U101" s="98">
        <v>55.164537431077385</v>
      </c>
      <c r="V101" s="98">
        <v>53.963006125510589</v>
      </c>
      <c r="W101" s="98">
        <v>58.716195970092102</v>
      </c>
      <c r="X101" s="98">
        <v>52.73419082888369</v>
      </c>
      <c r="Y101" s="98">
        <v>51.688776771970041</v>
      </c>
      <c r="DA101" s="63" t="s">
        <v>1690</v>
      </c>
    </row>
    <row r="102" spans="1:105" ht="12" customHeight="1" x14ac:dyDescent="0.25">
      <c r="A102" s="121" t="s">
        <v>92</v>
      </c>
      <c r="B102" s="122">
        <f t="shared" ref="B102:Y102" si="18">B103</f>
        <v>18.117334052135771</v>
      </c>
      <c r="C102" s="122">
        <f t="shared" si="18"/>
        <v>20.126499720485867</v>
      </c>
      <c r="D102" s="122">
        <f t="shared" si="18"/>
        <v>18.557840351511278</v>
      </c>
      <c r="E102" s="122">
        <f t="shared" si="18"/>
        <v>38.109169196962696</v>
      </c>
      <c r="F102" s="122">
        <f t="shared" si="18"/>
        <v>18.015176648700084</v>
      </c>
      <c r="G102" s="122">
        <f t="shared" si="18"/>
        <v>21.694741150441526</v>
      </c>
      <c r="H102" s="122">
        <f t="shared" si="18"/>
        <v>29.642097111189585</v>
      </c>
      <c r="I102" s="122">
        <f t="shared" si="18"/>
        <v>24.793973585213731</v>
      </c>
      <c r="J102" s="122">
        <f t="shared" si="18"/>
        <v>24.420217453985959</v>
      </c>
      <c r="K102" s="122">
        <f t="shared" si="18"/>
        <v>23.887237337413087</v>
      </c>
      <c r="L102" s="122">
        <f t="shared" si="18"/>
        <v>28.143346355804983</v>
      </c>
      <c r="M102" s="122">
        <f t="shared" si="18"/>
        <v>28.895705979975848</v>
      </c>
      <c r="N102" s="122">
        <f t="shared" si="18"/>
        <v>41.357519108909585</v>
      </c>
      <c r="O102" s="122">
        <f t="shared" si="18"/>
        <v>33.130641970392396</v>
      </c>
      <c r="P102" s="122">
        <f t="shared" si="18"/>
        <v>30.378167643283469</v>
      </c>
      <c r="Q102" s="122">
        <f t="shared" si="18"/>
        <v>44.270897565381063</v>
      </c>
      <c r="R102" s="122">
        <f t="shared" si="18"/>
        <v>41.762823392094901</v>
      </c>
      <c r="S102" s="122">
        <f t="shared" si="18"/>
        <v>48.83139325716062</v>
      </c>
      <c r="T102" s="122">
        <f t="shared" si="18"/>
        <v>44.392629643157683</v>
      </c>
      <c r="U102" s="122">
        <f t="shared" si="18"/>
        <v>47.437091382920734</v>
      </c>
      <c r="V102" s="122">
        <f t="shared" si="18"/>
        <v>42.224926935076439</v>
      </c>
      <c r="W102" s="122">
        <f t="shared" si="18"/>
        <v>43.540375305413058</v>
      </c>
      <c r="X102" s="122">
        <f t="shared" si="18"/>
        <v>41.467521723260568</v>
      </c>
      <c r="Y102" s="122">
        <f t="shared" si="18"/>
        <v>37.702323326383194</v>
      </c>
      <c r="DA102" s="130" t="s">
        <v>1691</v>
      </c>
    </row>
    <row r="103" spans="1:105" ht="12" customHeight="1" x14ac:dyDescent="0.25">
      <c r="A103" s="97" t="s">
        <v>53</v>
      </c>
      <c r="B103" s="98">
        <v>18.117334052135771</v>
      </c>
      <c r="C103" s="98">
        <v>20.126499720485867</v>
      </c>
      <c r="D103" s="98">
        <v>18.557840351511278</v>
      </c>
      <c r="E103" s="98">
        <v>38.109169196962696</v>
      </c>
      <c r="F103" s="98">
        <v>18.015176648700084</v>
      </c>
      <c r="G103" s="98">
        <v>21.694741150441526</v>
      </c>
      <c r="H103" s="98">
        <v>29.642097111189585</v>
      </c>
      <c r="I103" s="98">
        <v>24.793973585213731</v>
      </c>
      <c r="J103" s="98">
        <v>24.420217453985959</v>
      </c>
      <c r="K103" s="98">
        <v>23.887237337413087</v>
      </c>
      <c r="L103" s="98">
        <v>28.143346355804983</v>
      </c>
      <c r="M103" s="98">
        <v>28.895705979975848</v>
      </c>
      <c r="N103" s="98">
        <v>41.357519108909585</v>
      </c>
      <c r="O103" s="98">
        <v>33.130641970392396</v>
      </c>
      <c r="P103" s="98">
        <v>30.378167643283469</v>
      </c>
      <c r="Q103" s="98">
        <v>44.270897565381063</v>
      </c>
      <c r="R103" s="98">
        <v>41.762823392094901</v>
      </c>
      <c r="S103" s="98">
        <v>48.83139325716062</v>
      </c>
      <c r="T103" s="98">
        <v>44.392629643157683</v>
      </c>
      <c r="U103" s="98">
        <v>47.437091382920734</v>
      </c>
      <c r="V103" s="98">
        <v>42.224926935076439</v>
      </c>
      <c r="W103" s="98">
        <v>43.540375305413058</v>
      </c>
      <c r="X103" s="98">
        <v>41.467521723260568</v>
      </c>
      <c r="Y103" s="98">
        <v>37.702323326383194</v>
      </c>
      <c r="DA103" s="63" t="s">
        <v>1692</v>
      </c>
    </row>
    <row r="104" spans="1:105" ht="12" customHeight="1" x14ac:dyDescent="0.25">
      <c r="A104" s="121" t="s">
        <v>55</v>
      </c>
      <c r="B104" s="122">
        <v>2904.5914113423632</v>
      </c>
      <c r="C104" s="122">
        <v>3110.9247879894078</v>
      </c>
      <c r="D104" s="122">
        <v>3070.0742266203688</v>
      </c>
      <c r="E104" s="122">
        <v>3031.4870428273152</v>
      </c>
      <c r="F104" s="122">
        <v>3038.4389043249384</v>
      </c>
      <c r="G104" s="122">
        <v>3018.1568141908583</v>
      </c>
      <c r="H104" s="122">
        <v>2882.3441478798013</v>
      </c>
      <c r="I104" s="122">
        <v>2843.3368453254075</v>
      </c>
      <c r="J104" s="122">
        <v>2643.4995309491469</v>
      </c>
      <c r="K104" s="122">
        <v>2647.8193749299139</v>
      </c>
      <c r="L104" s="122">
        <v>2646.2497852885954</v>
      </c>
      <c r="M104" s="122">
        <v>2700.1616665363099</v>
      </c>
      <c r="N104" s="122">
        <v>2627.5195816213104</v>
      </c>
      <c r="O104" s="122">
        <v>2656.7249827438554</v>
      </c>
      <c r="P104" s="122">
        <v>2635.7053444853009</v>
      </c>
      <c r="Q104" s="122">
        <v>2736.0118640450246</v>
      </c>
      <c r="R104" s="122">
        <v>2768.5157821565335</v>
      </c>
      <c r="S104" s="122">
        <v>2815.719189018731</v>
      </c>
      <c r="T104" s="122">
        <v>2743.8262720172852</v>
      </c>
      <c r="U104" s="122">
        <v>2669.5039180063432</v>
      </c>
      <c r="V104" s="122">
        <v>2584.0922236874721</v>
      </c>
      <c r="W104" s="122">
        <v>2709.2731131648675</v>
      </c>
      <c r="X104" s="122">
        <v>2358.5822600815059</v>
      </c>
      <c r="Y104" s="122">
        <v>2198.0705977820685</v>
      </c>
      <c r="DA104" s="130" t="s">
        <v>1693</v>
      </c>
    </row>
    <row r="105" spans="1:105" ht="12" customHeight="1" x14ac:dyDescent="0.25">
      <c r="A105" s="97" t="s">
        <v>128</v>
      </c>
      <c r="B105" s="98">
        <v>2287.374730078061</v>
      </c>
      <c r="C105" s="98">
        <v>2500.0589102737231</v>
      </c>
      <c r="D105" s="98">
        <v>2459.0988507189541</v>
      </c>
      <c r="E105" s="98">
        <v>2421.0205525227993</v>
      </c>
      <c r="F105" s="98">
        <v>2412.4486980833426</v>
      </c>
      <c r="G105" s="98">
        <v>2416.4147761110089</v>
      </c>
      <c r="H105" s="98">
        <v>2305.8502530480628</v>
      </c>
      <c r="I105" s="98">
        <v>2243.3017423087745</v>
      </c>
      <c r="J105" s="98">
        <v>2096.1057287658468</v>
      </c>
      <c r="K105" s="98">
        <v>2096.8363802866702</v>
      </c>
      <c r="L105" s="98">
        <v>2107.1675865570578</v>
      </c>
      <c r="M105" s="98">
        <v>2141.0272178174469</v>
      </c>
      <c r="N105" s="98">
        <v>2059.5469336280808</v>
      </c>
      <c r="O105" s="98">
        <v>2080.7547439172295</v>
      </c>
      <c r="P105" s="98">
        <v>2081.7401809926123</v>
      </c>
      <c r="Q105" s="98">
        <v>2134.425747098423</v>
      </c>
      <c r="R105" s="98">
        <v>2161.4923017439146</v>
      </c>
      <c r="S105" s="98">
        <v>2179.4570564415239</v>
      </c>
      <c r="T105" s="98">
        <v>2118.9271795239088</v>
      </c>
      <c r="U105" s="98">
        <v>2097.8845058516731</v>
      </c>
      <c r="V105" s="98">
        <v>2064.1797771785627</v>
      </c>
      <c r="W105" s="98">
        <v>2221.8623623031904</v>
      </c>
      <c r="X105" s="98">
        <v>1888.919661732072</v>
      </c>
      <c r="Y105" s="98">
        <v>1781.0620629491127</v>
      </c>
      <c r="DA105" s="63" t="s">
        <v>1694</v>
      </c>
    </row>
    <row r="106" spans="1:105" ht="12" customHeight="1" x14ac:dyDescent="0.25">
      <c r="A106" s="97" t="s">
        <v>127</v>
      </c>
      <c r="B106" s="98">
        <v>1.7308263855986417</v>
      </c>
      <c r="C106" s="98">
        <v>2.0505210719377551</v>
      </c>
      <c r="D106" s="98">
        <v>2.3856827285715712</v>
      </c>
      <c r="E106" s="98">
        <v>2.6178386875247055</v>
      </c>
      <c r="F106" s="98">
        <v>3.2095370406018175</v>
      </c>
      <c r="G106" s="98">
        <v>3.5303467435876414</v>
      </c>
      <c r="H106" s="98">
        <v>3.5777873226258725</v>
      </c>
      <c r="I106" s="98">
        <v>4.1859077233529831</v>
      </c>
      <c r="J106" s="98">
        <v>4.3094328835945737</v>
      </c>
      <c r="K106" s="98">
        <v>5.6528335188882792</v>
      </c>
      <c r="L106" s="98">
        <v>6.2377461873508491</v>
      </c>
      <c r="M106" s="98">
        <v>6.8180772112383572</v>
      </c>
      <c r="N106" s="98">
        <v>6.3022637777152388</v>
      </c>
      <c r="O106" s="98">
        <v>6.9592881270579054</v>
      </c>
      <c r="P106" s="98">
        <v>8.590223766714562</v>
      </c>
      <c r="Q106" s="98">
        <v>9.5234177868377561</v>
      </c>
      <c r="R106" s="98">
        <v>10.41172549201683</v>
      </c>
      <c r="S106" s="98">
        <v>10.866839104208671</v>
      </c>
      <c r="T106" s="98">
        <v>10.666017507621783</v>
      </c>
      <c r="U106" s="98">
        <v>11.866783776944487</v>
      </c>
      <c r="V106" s="98">
        <v>12.169048440025481</v>
      </c>
      <c r="W106" s="98">
        <v>15.302960727151136</v>
      </c>
      <c r="X106" s="98">
        <v>14.995023539093552</v>
      </c>
      <c r="Y106" s="98">
        <v>15.609050463689281</v>
      </c>
      <c r="DA106" s="63" t="s">
        <v>1695</v>
      </c>
    </row>
    <row r="107" spans="1:105" ht="12" customHeight="1" x14ac:dyDescent="0.25">
      <c r="A107" s="100" t="s">
        <v>199</v>
      </c>
      <c r="B107" s="101">
        <v>0.87737544686480173</v>
      </c>
      <c r="C107" s="101">
        <v>1.007531814727711</v>
      </c>
      <c r="D107" s="101">
        <v>1.1773900377007467</v>
      </c>
      <c r="E107" s="101">
        <v>1.2796549968766338</v>
      </c>
      <c r="F107" s="101">
        <v>1.6049929256824984</v>
      </c>
      <c r="G107" s="101">
        <v>1.7362252994232217</v>
      </c>
      <c r="H107" s="101">
        <v>1.7265020862690226</v>
      </c>
      <c r="I107" s="101">
        <v>2.1684759490255949</v>
      </c>
      <c r="J107" s="101">
        <v>2.0941039181128809</v>
      </c>
      <c r="K107" s="101">
        <v>2.7328160494746725</v>
      </c>
      <c r="L107" s="101">
        <v>3.0521908707972352</v>
      </c>
      <c r="M107" s="101">
        <v>3.3129003796357113</v>
      </c>
      <c r="N107" s="101">
        <v>3.0110074511907223</v>
      </c>
      <c r="O107" s="101">
        <v>3.3685735440744953</v>
      </c>
      <c r="P107" s="101">
        <v>3.9494526015480509</v>
      </c>
      <c r="Q107" s="101">
        <v>4.3368620797624651</v>
      </c>
      <c r="R107" s="101">
        <v>4.7464942775368488</v>
      </c>
      <c r="S107" s="101">
        <v>5.1089290868994324</v>
      </c>
      <c r="T107" s="101">
        <v>5.0677064855304383</v>
      </c>
      <c r="U107" s="101">
        <v>5.5460463820629027</v>
      </c>
      <c r="V107" s="101">
        <v>5.5048165429418452</v>
      </c>
      <c r="W107" s="101">
        <v>7.4042726939590162</v>
      </c>
      <c r="X107" s="101">
        <v>6.0630334428758434</v>
      </c>
      <c r="Y107" s="101">
        <v>5.6547873395616683</v>
      </c>
      <c r="DA107" s="131" t="s">
        <v>1696</v>
      </c>
    </row>
    <row r="108" spans="1:105" ht="12" customHeight="1" x14ac:dyDescent="0.25">
      <c r="A108" s="103" t="s">
        <v>52</v>
      </c>
      <c r="B108" s="104">
        <v>0.85345093873383959</v>
      </c>
      <c r="C108" s="104">
        <v>1.0429892572100434</v>
      </c>
      <c r="D108" s="104">
        <v>1.2082926908708245</v>
      </c>
      <c r="E108" s="104">
        <v>1.3381836906480709</v>
      </c>
      <c r="F108" s="104">
        <v>1.6045441149193185</v>
      </c>
      <c r="G108" s="104">
        <v>1.7941214441644202</v>
      </c>
      <c r="H108" s="104">
        <v>1.8512852363568499</v>
      </c>
      <c r="I108" s="104">
        <v>2.0174317743273882</v>
      </c>
      <c r="J108" s="104">
        <v>2.2153289654816928</v>
      </c>
      <c r="K108" s="104">
        <v>2.9200174694136067</v>
      </c>
      <c r="L108" s="104">
        <v>3.1855553165536148</v>
      </c>
      <c r="M108" s="104">
        <v>3.5051768316026459</v>
      </c>
      <c r="N108" s="104">
        <v>3.2912563265245161</v>
      </c>
      <c r="O108" s="104">
        <v>3.5907145829834097</v>
      </c>
      <c r="P108" s="104">
        <v>4.6407711651665116</v>
      </c>
      <c r="Q108" s="104">
        <v>5.1865557070752919</v>
      </c>
      <c r="R108" s="104">
        <v>5.6652312144799808</v>
      </c>
      <c r="S108" s="104">
        <v>5.7579100173092366</v>
      </c>
      <c r="T108" s="104">
        <v>5.5983110220913446</v>
      </c>
      <c r="U108" s="104">
        <v>6.3207373948815873</v>
      </c>
      <c r="V108" s="104">
        <v>6.6642318970836358</v>
      </c>
      <c r="W108" s="104">
        <v>7.8986880331921174</v>
      </c>
      <c r="X108" s="104">
        <v>8.9319900962177066</v>
      </c>
      <c r="Y108" s="104">
        <v>9.9542631241276105</v>
      </c>
      <c r="DA108" s="132" t="s">
        <v>1697</v>
      </c>
    </row>
    <row r="109" spans="1:105" ht="12" customHeight="1" x14ac:dyDescent="0.25">
      <c r="A109" s="106" t="s">
        <v>122</v>
      </c>
      <c r="B109" s="101">
        <v>537.63959461655702</v>
      </c>
      <c r="C109" s="101">
        <v>519.6920080627475</v>
      </c>
      <c r="D109" s="101">
        <v>504.65594164277366</v>
      </c>
      <c r="E109" s="101">
        <v>477.65155415052141</v>
      </c>
      <c r="F109" s="101">
        <v>481.27812089662046</v>
      </c>
      <c r="G109" s="101">
        <v>438.51495696621765</v>
      </c>
      <c r="H109" s="101">
        <v>397.9318921614036</v>
      </c>
      <c r="I109" s="101">
        <v>385.8557998902736</v>
      </c>
      <c r="J109" s="101">
        <v>350.07413989325579</v>
      </c>
      <c r="K109" s="101">
        <v>323.52641448895241</v>
      </c>
      <c r="L109" s="101">
        <v>309.39733616855978</v>
      </c>
      <c r="M109" s="101">
        <v>291.30984363903929</v>
      </c>
      <c r="N109" s="101">
        <v>280.81120834164682</v>
      </c>
      <c r="O109" s="101">
        <v>263.77080349998278</v>
      </c>
      <c r="P109" s="101">
        <v>227.35466441605791</v>
      </c>
      <c r="Q109" s="101">
        <v>222.02914252651135</v>
      </c>
      <c r="R109" s="101">
        <v>209.49037085976326</v>
      </c>
      <c r="S109" s="101">
        <v>211.93062483662052</v>
      </c>
      <c r="T109" s="101">
        <v>203.3083986807473</v>
      </c>
      <c r="U109" s="101">
        <v>185.21373948044345</v>
      </c>
      <c r="V109" s="101">
        <v>173.40136085395673</v>
      </c>
      <c r="W109" s="101">
        <v>148.19023504999302</v>
      </c>
      <c r="X109" s="101">
        <v>145.55935072333341</v>
      </c>
      <c r="Y109" s="101">
        <v>144.46964133038188</v>
      </c>
      <c r="DA109" s="131" t="s">
        <v>1698</v>
      </c>
    </row>
    <row r="110" spans="1:105" ht="12" customHeight="1" x14ac:dyDescent="0.25">
      <c r="A110" s="107" t="s">
        <v>121</v>
      </c>
      <c r="B110" s="104">
        <v>77.846260262146743</v>
      </c>
      <c r="C110" s="104">
        <v>89.123348580999931</v>
      </c>
      <c r="D110" s="104">
        <v>103.93375153006899</v>
      </c>
      <c r="E110" s="104">
        <v>130.1970974664699</v>
      </c>
      <c r="F110" s="104">
        <v>141.50254830437359</v>
      </c>
      <c r="G110" s="104">
        <v>159.69673437004491</v>
      </c>
      <c r="H110" s="104">
        <v>174.98421534770847</v>
      </c>
      <c r="I110" s="104">
        <v>209.99339540300616</v>
      </c>
      <c r="J110" s="104">
        <v>193.01022940644989</v>
      </c>
      <c r="K110" s="104">
        <v>221.80374663540289</v>
      </c>
      <c r="L110" s="104">
        <v>223.44711637562688</v>
      </c>
      <c r="M110" s="104">
        <v>261.00652786858569</v>
      </c>
      <c r="N110" s="104">
        <v>280.85917587386785</v>
      </c>
      <c r="O110" s="104">
        <v>305.24014719958569</v>
      </c>
      <c r="P110" s="104">
        <v>318.02027530991546</v>
      </c>
      <c r="Q110" s="104">
        <v>370.03355663325215</v>
      </c>
      <c r="R110" s="104">
        <v>387.12138406083875</v>
      </c>
      <c r="S110" s="104">
        <v>413.4646686363775</v>
      </c>
      <c r="T110" s="104">
        <v>410.92467630500659</v>
      </c>
      <c r="U110" s="104">
        <v>374.53888889728211</v>
      </c>
      <c r="V110" s="104">
        <v>334.34203721492815</v>
      </c>
      <c r="W110" s="104">
        <v>323.91755508453292</v>
      </c>
      <c r="X110" s="104">
        <v>309.1082240870067</v>
      </c>
      <c r="Y110" s="104">
        <v>256.92984303888517</v>
      </c>
      <c r="DA110" s="132" t="s">
        <v>1699</v>
      </c>
    </row>
    <row r="111" spans="1:105" ht="12" customHeight="1" x14ac:dyDescent="0.25">
      <c r="A111" s="108" t="s">
        <v>53</v>
      </c>
      <c r="B111" s="98">
        <v>38.775435858347059</v>
      </c>
      <c r="C111" s="98">
        <v>42.512752596335552</v>
      </c>
      <c r="D111" s="98">
        <v>50.733677799204663</v>
      </c>
      <c r="E111" s="98">
        <v>63.355050356877292</v>
      </c>
      <c r="F111" s="98">
        <v>72.567519384224482</v>
      </c>
      <c r="G111" s="98">
        <v>80.636335413583666</v>
      </c>
      <c r="H111" s="98">
        <v>87.004358791358214</v>
      </c>
      <c r="I111" s="98">
        <v>114.58961139897976</v>
      </c>
      <c r="J111" s="98">
        <v>96.188057062090834</v>
      </c>
      <c r="K111" s="98">
        <v>111.44969639396072</v>
      </c>
      <c r="L111" s="98">
        <v>110.16181257018033</v>
      </c>
      <c r="M111" s="98">
        <v>133.87792042975869</v>
      </c>
      <c r="N111" s="98">
        <v>143.63858662773822</v>
      </c>
      <c r="O111" s="98">
        <v>161.08740964705322</v>
      </c>
      <c r="P111" s="98">
        <v>150.85242236572279</v>
      </c>
      <c r="Q111" s="98">
        <v>174.22786228436857</v>
      </c>
      <c r="R111" s="98">
        <v>184.11628186781752</v>
      </c>
      <c r="S111" s="98">
        <v>207.64461069589694</v>
      </c>
      <c r="T111" s="98">
        <v>191.07656211710398</v>
      </c>
      <c r="U111" s="98">
        <v>174.20632994214569</v>
      </c>
      <c r="V111" s="98">
        <v>143.08200532493552</v>
      </c>
      <c r="W111" s="98">
        <v>154.84304403286203</v>
      </c>
      <c r="X111" s="98">
        <v>139.50259522647434</v>
      </c>
      <c r="Y111" s="98">
        <v>103.08023280561342</v>
      </c>
      <c r="DA111" s="63" t="s">
        <v>1700</v>
      </c>
    </row>
    <row r="112" spans="1:105" ht="12" customHeight="1" x14ac:dyDescent="0.25">
      <c r="A112" s="108" t="s">
        <v>52</v>
      </c>
      <c r="B112" s="98">
        <v>39.070824403799691</v>
      </c>
      <c r="C112" s="98">
        <v>46.61059598466435</v>
      </c>
      <c r="D112" s="98">
        <v>53.200073730864339</v>
      </c>
      <c r="E112" s="98">
        <v>66.842047109592585</v>
      </c>
      <c r="F112" s="98">
        <v>68.935028920149065</v>
      </c>
      <c r="G112" s="98">
        <v>79.060398956461313</v>
      </c>
      <c r="H112" s="98">
        <v>87.979856556350271</v>
      </c>
      <c r="I112" s="98">
        <v>95.403784004026406</v>
      </c>
      <c r="J112" s="98">
        <v>96.822172344359089</v>
      </c>
      <c r="K112" s="98">
        <v>110.35405024144217</v>
      </c>
      <c r="L112" s="98">
        <v>113.28530380544656</v>
      </c>
      <c r="M112" s="98">
        <v>127.1286074388271</v>
      </c>
      <c r="N112" s="98">
        <v>137.22058924612966</v>
      </c>
      <c r="O112" s="98">
        <v>144.15273755253247</v>
      </c>
      <c r="P112" s="98">
        <v>167.1678529441927</v>
      </c>
      <c r="Q112" s="98">
        <v>195.80569434888355</v>
      </c>
      <c r="R112" s="98">
        <v>203.0051021930212</v>
      </c>
      <c r="S112" s="98">
        <v>205.82005794048055</v>
      </c>
      <c r="T112" s="98">
        <v>219.84811418790264</v>
      </c>
      <c r="U112" s="98">
        <v>200.33255895513636</v>
      </c>
      <c r="V112" s="98">
        <v>191.26003188999266</v>
      </c>
      <c r="W112" s="98">
        <v>169.07451105167084</v>
      </c>
      <c r="X112" s="98">
        <v>169.60562886053225</v>
      </c>
      <c r="Y112" s="98">
        <v>153.84961023327179</v>
      </c>
      <c r="DA112" s="63" t="s">
        <v>1701</v>
      </c>
    </row>
    <row r="113" spans="1:105" ht="12" customHeight="1" x14ac:dyDescent="0.25">
      <c r="A113" s="121" t="s">
        <v>54</v>
      </c>
      <c r="B113" s="122">
        <v>1510.3806520774001</v>
      </c>
      <c r="C113" s="122">
        <v>1540.0705534945857</v>
      </c>
      <c r="D113" s="122">
        <v>1513.5800520596101</v>
      </c>
      <c r="E113" s="122">
        <v>1629.013883045516</v>
      </c>
      <c r="F113" s="122">
        <v>1528.781786136341</v>
      </c>
      <c r="G113" s="122">
        <v>1575.729542590967</v>
      </c>
      <c r="H113" s="122">
        <v>1439.3365690746723</v>
      </c>
      <c r="I113" s="122">
        <v>1383.4466142274973</v>
      </c>
      <c r="J113" s="122">
        <v>1248.3409563303851</v>
      </c>
      <c r="K113" s="122">
        <v>1237.1653167333936</v>
      </c>
      <c r="L113" s="122">
        <v>1228.9542566553778</v>
      </c>
      <c r="M113" s="122">
        <v>1162.393430355324</v>
      </c>
      <c r="N113" s="122">
        <v>1150.3129782572901</v>
      </c>
      <c r="O113" s="122">
        <v>1149.4238136129998</v>
      </c>
      <c r="P113" s="122">
        <v>1113.4133584650065</v>
      </c>
      <c r="Q113" s="122">
        <v>1129.7048837438485</v>
      </c>
      <c r="R113" s="122">
        <v>1114.1946465574956</v>
      </c>
      <c r="S113" s="122">
        <v>1142.0708343099666</v>
      </c>
      <c r="T113" s="122">
        <v>1089.4997630134558</v>
      </c>
      <c r="U113" s="122">
        <v>1071.4618073590623</v>
      </c>
      <c r="V113" s="122">
        <v>1046.2519747416231</v>
      </c>
      <c r="W113" s="122">
        <v>1037.8497002673591</v>
      </c>
      <c r="X113" s="122">
        <v>963.61494060085943</v>
      </c>
      <c r="Y113" s="122">
        <v>895.14311471416454</v>
      </c>
      <c r="DA113" s="130" t="s">
        <v>1702</v>
      </c>
    </row>
    <row r="114" spans="1:105" ht="12" customHeight="1" x14ac:dyDescent="0.25">
      <c r="A114" s="97" t="s">
        <v>50</v>
      </c>
      <c r="B114" s="98">
        <v>661.04580465575225</v>
      </c>
      <c r="C114" s="98">
        <v>671.3553893231018</v>
      </c>
      <c r="D114" s="98">
        <v>660.16942644922153</v>
      </c>
      <c r="E114" s="98">
        <v>706.16485317079878</v>
      </c>
      <c r="F114" s="98">
        <v>597.51770280246728</v>
      </c>
      <c r="G114" s="98">
        <v>666.03706939197468</v>
      </c>
      <c r="H114" s="98">
        <v>526.23352636555671</v>
      </c>
      <c r="I114" s="98">
        <v>539.92308248400195</v>
      </c>
      <c r="J114" s="98">
        <v>436.66967712185658</v>
      </c>
      <c r="K114" s="98">
        <v>451.6091853444666</v>
      </c>
      <c r="L114" s="98">
        <v>419.82694275380487</v>
      </c>
      <c r="M114" s="98">
        <v>403.76674787136824</v>
      </c>
      <c r="N114" s="98">
        <v>380.77957708596159</v>
      </c>
      <c r="O114" s="98">
        <v>368.40661255675553</v>
      </c>
      <c r="P114" s="98">
        <v>367.49789073584446</v>
      </c>
      <c r="Q114" s="98">
        <v>367.28026745644701</v>
      </c>
      <c r="R114" s="98">
        <v>359.58648648280104</v>
      </c>
      <c r="S114" s="98">
        <v>368.49200860313823</v>
      </c>
      <c r="T114" s="98">
        <v>358.80611728268275</v>
      </c>
      <c r="U114" s="98">
        <v>362.01231920831009</v>
      </c>
      <c r="V114" s="98">
        <v>340.74673914802793</v>
      </c>
      <c r="W114" s="98">
        <v>334.01964104085272</v>
      </c>
      <c r="X114" s="98">
        <v>311.48480607620132</v>
      </c>
      <c r="Y114" s="98">
        <v>294.81743557550084</v>
      </c>
      <c r="DA114" s="63" t="s">
        <v>1703</v>
      </c>
    </row>
    <row r="115" spans="1:105" ht="12" customHeight="1" x14ac:dyDescent="0.25">
      <c r="A115" s="109" t="s">
        <v>120</v>
      </c>
      <c r="B115" s="33">
        <v>849.33484742164774</v>
      </c>
      <c r="C115" s="33">
        <v>868.71516417148416</v>
      </c>
      <c r="D115" s="33">
        <v>853.41062561038871</v>
      </c>
      <c r="E115" s="33">
        <v>922.84902987471742</v>
      </c>
      <c r="F115" s="33">
        <v>931.26408333387405</v>
      </c>
      <c r="G115" s="33">
        <v>909.69247319899239</v>
      </c>
      <c r="H115" s="33">
        <v>913.10304270911558</v>
      </c>
      <c r="I115" s="33">
        <v>843.52353174349514</v>
      </c>
      <c r="J115" s="33">
        <v>811.67127920852874</v>
      </c>
      <c r="K115" s="33">
        <v>785.55613138892716</v>
      </c>
      <c r="L115" s="33">
        <v>809.12731390157296</v>
      </c>
      <c r="M115" s="33">
        <v>758.62668248395596</v>
      </c>
      <c r="N115" s="33">
        <v>769.53340117132848</v>
      </c>
      <c r="O115" s="33">
        <v>781.01720105624429</v>
      </c>
      <c r="P115" s="33">
        <v>745.91546772916206</v>
      </c>
      <c r="Q115" s="33">
        <v>762.42461628740136</v>
      </c>
      <c r="R115" s="33">
        <v>754.60816007469452</v>
      </c>
      <c r="S115" s="33">
        <v>773.57882570682807</v>
      </c>
      <c r="T115" s="33">
        <v>730.69364573077314</v>
      </c>
      <c r="U115" s="33">
        <v>709.44948815075236</v>
      </c>
      <c r="V115" s="33">
        <v>705.50523559359499</v>
      </c>
      <c r="W115" s="33">
        <v>703.83005922650636</v>
      </c>
      <c r="X115" s="33">
        <v>652.13013452465805</v>
      </c>
      <c r="Y115" s="33">
        <v>600.32567913866376</v>
      </c>
      <c r="DA115" s="60" t="s">
        <v>1704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21300.161713831563</v>
      </c>
      <c r="C117" s="117">
        <f t="shared" si="19"/>
        <v>23219.612339429339</v>
      </c>
      <c r="D117" s="117">
        <f t="shared" si="19"/>
        <v>22295.083966917926</v>
      </c>
      <c r="E117" s="117">
        <f t="shared" si="19"/>
        <v>21518.17794650653</v>
      </c>
      <c r="F117" s="117">
        <f t="shared" si="19"/>
        <v>21530.144992381494</v>
      </c>
      <c r="G117" s="117">
        <f t="shared" si="19"/>
        <v>21372.319416371971</v>
      </c>
      <c r="H117" s="117">
        <f t="shared" si="19"/>
        <v>20445.380285202504</v>
      </c>
      <c r="I117" s="117">
        <f t="shared" si="19"/>
        <v>18729.656755579836</v>
      </c>
      <c r="J117" s="117">
        <f t="shared" si="19"/>
        <v>18507.499765732951</v>
      </c>
      <c r="K117" s="117">
        <f t="shared" si="19"/>
        <v>18514.913951698771</v>
      </c>
      <c r="L117" s="117">
        <f t="shared" si="19"/>
        <v>20467.711482695031</v>
      </c>
      <c r="M117" s="117">
        <f t="shared" si="19"/>
        <v>18571.102785438892</v>
      </c>
      <c r="N117" s="117">
        <f t="shared" si="19"/>
        <v>18895.236701821894</v>
      </c>
      <c r="O117" s="117">
        <f t="shared" si="19"/>
        <v>20020.981134638721</v>
      </c>
      <c r="P117" s="117">
        <f t="shared" si="19"/>
        <v>17980.866462760881</v>
      </c>
      <c r="Q117" s="117">
        <f t="shared" si="19"/>
        <v>18914.175364796632</v>
      </c>
      <c r="R117" s="117">
        <f t="shared" ref="R117:V117" si="20">R118+R121+R123+R132</f>
        <v>19813.099132814059</v>
      </c>
      <c r="S117" s="117">
        <f t="shared" si="20"/>
        <v>20007.886442797342</v>
      </c>
      <c r="T117" s="117">
        <f t="shared" si="20"/>
        <v>19090.448465769317</v>
      </c>
      <c r="U117" s="117">
        <f t="shared" si="20"/>
        <v>18963.203852824205</v>
      </c>
      <c r="V117" s="117">
        <f t="shared" si="20"/>
        <v>18589.172906012835</v>
      </c>
      <c r="W117" s="117">
        <f t="shared" ref="W117:Y117" si="21">W118+W121+W123+W132</f>
        <v>20039.376779273207</v>
      </c>
      <c r="X117" s="117">
        <f t="shared" si="21"/>
        <v>18163.414484567085</v>
      </c>
      <c r="Y117" s="117">
        <f t="shared" si="21"/>
        <v>17817.467354812576</v>
      </c>
      <c r="DA117" s="129" t="s">
        <v>1855</v>
      </c>
    </row>
    <row r="118" spans="1:105" ht="12" customHeight="1" x14ac:dyDescent="0.25">
      <c r="A118" s="121" t="s">
        <v>57</v>
      </c>
      <c r="B118" s="122">
        <f t="shared" ref="B118:Q118" si="22">SUM(B119:B120)</f>
        <v>17946.852664495236</v>
      </c>
      <c r="C118" s="122">
        <f t="shared" si="22"/>
        <v>19677.878989388551</v>
      </c>
      <c r="D118" s="122">
        <f t="shared" si="22"/>
        <v>18785.054869042331</v>
      </c>
      <c r="E118" s="122">
        <f t="shared" si="22"/>
        <v>17911.096535284254</v>
      </c>
      <c r="F118" s="122">
        <f t="shared" si="22"/>
        <v>17988.608115655243</v>
      </c>
      <c r="G118" s="122">
        <f t="shared" si="22"/>
        <v>17801.153818263883</v>
      </c>
      <c r="H118" s="122">
        <f t="shared" si="22"/>
        <v>17027.924859377265</v>
      </c>
      <c r="I118" s="122">
        <f t="shared" si="22"/>
        <v>15390.206958841234</v>
      </c>
      <c r="J118" s="122">
        <f t="shared" si="22"/>
        <v>15402.993636393487</v>
      </c>
      <c r="K118" s="122">
        <f t="shared" si="22"/>
        <v>15405.449687709135</v>
      </c>
      <c r="L118" s="122">
        <f t="shared" si="22"/>
        <v>17326.489674038727</v>
      </c>
      <c r="M118" s="122">
        <f t="shared" si="22"/>
        <v>15409.664602440118</v>
      </c>
      <c r="N118" s="122">
        <f t="shared" si="22"/>
        <v>15742.817660040064</v>
      </c>
      <c r="O118" s="122">
        <f t="shared" si="22"/>
        <v>16846.375095194784</v>
      </c>
      <c r="P118" s="122">
        <f t="shared" si="22"/>
        <v>14843.291040455093</v>
      </c>
      <c r="Q118" s="122">
        <f t="shared" si="22"/>
        <v>15613.637426838726</v>
      </c>
      <c r="R118" s="122">
        <f t="shared" ref="R118:V118" si="23">SUM(R119:R120)</f>
        <v>16484.168161881666</v>
      </c>
      <c r="S118" s="122">
        <f t="shared" si="23"/>
        <v>16569.328396174104</v>
      </c>
      <c r="T118" s="122">
        <f t="shared" si="23"/>
        <v>15749.692228694088</v>
      </c>
      <c r="U118" s="122">
        <f t="shared" si="23"/>
        <v>15664.008550378991</v>
      </c>
      <c r="V118" s="122">
        <f t="shared" si="23"/>
        <v>15373.721180427328</v>
      </c>
      <c r="W118" s="122">
        <f t="shared" ref="W118:Y118" si="24">SUM(W119:W120)</f>
        <v>16686.82991092468</v>
      </c>
      <c r="X118" s="122">
        <f t="shared" si="24"/>
        <v>15164.649149724966</v>
      </c>
      <c r="Y118" s="122">
        <f t="shared" si="24"/>
        <v>15006.186119413658</v>
      </c>
      <c r="DA118" s="130" t="s">
        <v>1856</v>
      </c>
    </row>
    <row r="119" spans="1:105" ht="12" customHeight="1" x14ac:dyDescent="0.25">
      <c r="A119" s="97" t="s">
        <v>199</v>
      </c>
      <c r="B119" s="98">
        <v>17870.892690778426</v>
      </c>
      <c r="C119" s="98">
        <v>19594.519172032196</v>
      </c>
      <c r="D119" s="98">
        <v>18706.089148532879</v>
      </c>
      <c r="E119" s="98">
        <v>17837.261698683345</v>
      </c>
      <c r="F119" s="98">
        <v>17914.69466715401</v>
      </c>
      <c r="G119" s="98">
        <v>17728.974819466577</v>
      </c>
      <c r="H119" s="98">
        <v>16960.166616830291</v>
      </c>
      <c r="I119" s="98">
        <v>15330.485572550268</v>
      </c>
      <c r="J119" s="98">
        <v>15343.858017817558</v>
      </c>
      <c r="K119" s="98">
        <v>15347.195655046917</v>
      </c>
      <c r="L119" s="98">
        <v>17261.10640422026</v>
      </c>
      <c r="M119" s="98">
        <v>15352.806719310462</v>
      </c>
      <c r="N119" s="98">
        <v>15685.156544423795</v>
      </c>
      <c r="O119" s="98">
        <v>16784.538019312968</v>
      </c>
      <c r="P119" s="98">
        <v>14789.564725156033</v>
      </c>
      <c r="Q119" s="98">
        <v>15557.441249868616</v>
      </c>
      <c r="R119" s="98">
        <v>16425.055447995022</v>
      </c>
      <c r="S119" s="98">
        <v>16510.398062139018</v>
      </c>
      <c r="T119" s="98">
        <v>15693.970999479749</v>
      </c>
      <c r="U119" s="98">
        <v>15608.844012947913</v>
      </c>
      <c r="V119" s="98">
        <v>15319.758174301818</v>
      </c>
      <c r="W119" s="98">
        <v>16628.113714954587</v>
      </c>
      <c r="X119" s="98">
        <v>15111.914958896083</v>
      </c>
      <c r="Y119" s="98">
        <v>14954.497342641687</v>
      </c>
      <c r="DA119" s="63" t="s">
        <v>1857</v>
      </c>
    </row>
    <row r="120" spans="1:105" ht="12" customHeight="1" x14ac:dyDescent="0.25">
      <c r="A120" s="97" t="s">
        <v>53</v>
      </c>
      <c r="B120" s="98">
        <v>75.959973716809742</v>
      </c>
      <c r="C120" s="98">
        <v>83.359817356353261</v>
      </c>
      <c r="D120" s="98">
        <v>78.965720509450406</v>
      </c>
      <c r="E120" s="98">
        <v>73.834836600909625</v>
      </c>
      <c r="F120" s="98">
        <v>73.913448501230988</v>
      </c>
      <c r="G120" s="98">
        <v>72.178998797307571</v>
      </c>
      <c r="H120" s="98">
        <v>67.758242546973335</v>
      </c>
      <c r="I120" s="98">
        <v>59.721386290967253</v>
      </c>
      <c r="J120" s="98">
        <v>59.135618575928497</v>
      </c>
      <c r="K120" s="98">
        <v>58.254032662219004</v>
      </c>
      <c r="L120" s="98">
        <v>65.38326981846528</v>
      </c>
      <c r="M120" s="98">
        <v>56.857883129655868</v>
      </c>
      <c r="N120" s="98">
        <v>57.661115616269434</v>
      </c>
      <c r="O120" s="98">
        <v>61.837075881815323</v>
      </c>
      <c r="P120" s="98">
        <v>53.726315299059536</v>
      </c>
      <c r="Q120" s="98">
        <v>56.196176970109988</v>
      </c>
      <c r="R120" s="98">
        <v>59.112713886643832</v>
      </c>
      <c r="S120" s="98">
        <v>58.930334035086609</v>
      </c>
      <c r="T120" s="98">
        <v>55.72122921433904</v>
      </c>
      <c r="U120" s="98">
        <v>55.164537431077385</v>
      </c>
      <c r="V120" s="98">
        <v>53.963006125510589</v>
      </c>
      <c r="W120" s="98">
        <v>58.716195970092102</v>
      </c>
      <c r="X120" s="98">
        <v>52.73419082888369</v>
      </c>
      <c r="Y120" s="98">
        <v>51.688776771970041</v>
      </c>
      <c r="DA120" s="63" t="s">
        <v>1858</v>
      </c>
    </row>
    <row r="121" spans="1:105" ht="12" customHeight="1" x14ac:dyDescent="0.25">
      <c r="A121" s="121" t="s">
        <v>92</v>
      </c>
      <c r="B121" s="122">
        <f t="shared" ref="B121:Y121" si="25">B122</f>
        <v>33.186968949936116</v>
      </c>
      <c r="C121" s="122">
        <f t="shared" si="25"/>
        <v>38.469799638678531</v>
      </c>
      <c r="D121" s="122">
        <f t="shared" si="25"/>
        <v>37.183622584353387</v>
      </c>
      <c r="E121" s="122">
        <f t="shared" si="25"/>
        <v>80.123882305806248</v>
      </c>
      <c r="F121" s="122">
        <f t="shared" si="25"/>
        <v>40.573345876282112</v>
      </c>
      <c r="G121" s="122">
        <f t="shared" si="25"/>
        <v>52.238725803071738</v>
      </c>
      <c r="H121" s="122">
        <f t="shared" si="25"/>
        <v>76.572428620823842</v>
      </c>
      <c r="I121" s="122">
        <f t="shared" si="25"/>
        <v>65.717467830829619</v>
      </c>
      <c r="J121" s="122">
        <f t="shared" si="25"/>
        <v>66.801981652892152</v>
      </c>
      <c r="K121" s="122">
        <f t="shared" si="25"/>
        <v>67.750442542331314</v>
      </c>
      <c r="L121" s="122">
        <f t="shared" si="25"/>
        <v>82.438584493964242</v>
      </c>
      <c r="M121" s="122">
        <f t="shared" si="25"/>
        <v>88.189182487686537</v>
      </c>
      <c r="N121" s="122">
        <f t="shared" si="25"/>
        <v>130.62636120116784</v>
      </c>
      <c r="O121" s="122">
        <f t="shared" si="25"/>
        <v>111.39206892186913</v>
      </c>
      <c r="P121" s="122">
        <f t="shared" si="25"/>
        <v>106.86270847355539</v>
      </c>
      <c r="Q121" s="122">
        <f t="shared" si="25"/>
        <v>158.0566905667518</v>
      </c>
      <c r="R121" s="122">
        <f t="shared" si="25"/>
        <v>153.73391780017948</v>
      </c>
      <c r="S121" s="122">
        <f t="shared" si="25"/>
        <v>184.24123459387002</v>
      </c>
      <c r="T121" s="122">
        <f t="shared" si="25"/>
        <v>171.81489452111882</v>
      </c>
      <c r="U121" s="122">
        <f t="shared" si="25"/>
        <v>186.47065184537848</v>
      </c>
      <c r="V121" s="122">
        <f t="shared" si="25"/>
        <v>169.15331103979366</v>
      </c>
      <c r="W121" s="122">
        <f t="shared" si="25"/>
        <v>175.67701877992081</v>
      </c>
      <c r="X121" s="122">
        <f t="shared" si="25"/>
        <v>168.26594686985948</v>
      </c>
      <c r="Y121" s="122">
        <f t="shared" si="25"/>
        <v>153.95547491270673</v>
      </c>
      <c r="DA121" s="130" t="s">
        <v>1859</v>
      </c>
    </row>
    <row r="122" spans="1:105" ht="12" customHeight="1" x14ac:dyDescent="0.25">
      <c r="A122" s="97" t="s">
        <v>53</v>
      </c>
      <c r="B122" s="98">
        <v>33.186968949936116</v>
      </c>
      <c r="C122" s="98">
        <v>38.469799638678531</v>
      </c>
      <c r="D122" s="98">
        <v>37.183622584353387</v>
      </c>
      <c r="E122" s="98">
        <v>80.123882305806248</v>
      </c>
      <c r="F122" s="98">
        <v>40.573345876282112</v>
      </c>
      <c r="G122" s="98">
        <v>52.238725803071738</v>
      </c>
      <c r="H122" s="98">
        <v>76.572428620823842</v>
      </c>
      <c r="I122" s="98">
        <v>65.717467830829619</v>
      </c>
      <c r="J122" s="98">
        <v>66.801981652892152</v>
      </c>
      <c r="K122" s="98">
        <v>67.750442542331314</v>
      </c>
      <c r="L122" s="98">
        <v>82.438584493964242</v>
      </c>
      <c r="M122" s="98">
        <v>88.189182487686537</v>
      </c>
      <c r="N122" s="98">
        <v>130.62636120116784</v>
      </c>
      <c r="O122" s="98">
        <v>111.39206892186913</v>
      </c>
      <c r="P122" s="98">
        <v>106.86270847355539</v>
      </c>
      <c r="Q122" s="98">
        <v>158.0566905667518</v>
      </c>
      <c r="R122" s="98">
        <v>153.73391780017948</v>
      </c>
      <c r="S122" s="98">
        <v>184.24123459387002</v>
      </c>
      <c r="T122" s="98">
        <v>171.81489452111882</v>
      </c>
      <c r="U122" s="98">
        <v>186.47065184537848</v>
      </c>
      <c r="V122" s="98">
        <v>169.15331103979366</v>
      </c>
      <c r="W122" s="98">
        <v>175.67701877992081</v>
      </c>
      <c r="X122" s="98">
        <v>168.26594686985948</v>
      </c>
      <c r="Y122" s="98">
        <v>153.95547491270673</v>
      </c>
      <c r="DA122" s="63" t="s">
        <v>1860</v>
      </c>
    </row>
    <row r="123" spans="1:105" ht="12" customHeight="1" x14ac:dyDescent="0.25">
      <c r="A123" s="121" t="s">
        <v>55</v>
      </c>
      <c r="B123" s="122">
        <v>2298.3107618065105</v>
      </c>
      <c r="C123" s="122">
        <v>2458.8403679353082</v>
      </c>
      <c r="D123" s="122">
        <v>2443.6286243347299</v>
      </c>
      <c r="E123" s="122">
        <v>2416.8888307886045</v>
      </c>
      <c r="F123" s="122">
        <v>2443.1182675689865</v>
      </c>
      <c r="G123" s="122">
        <v>2435.4675845027527</v>
      </c>
      <c r="H123" s="122">
        <v>2332.1598664973753</v>
      </c>
      <c r="I123" s="122">
        <v>2309.2414290805727</v>
      </c>
      <c r="J123" s="122">
        <v>2157.1048066466028</v>
      </c>
      <c r="K123" s="122">
        <v>2171.5730116949053</v>
      </c>
      <c r="L123" s="122">
        <v>2187.3074125881071</v>
      </c>
      <c r="M123" s="122">
        <v>2248.2632002188325</v>
      </c>
      <c r="N123" s="122">
        <v>2199.3817812713055</v>
      </c>
      <c r="O123" s="122">
        <v>2236.2934673967397</v>
      </c>
      <c r="P123" s="122">
        <v>2229.3787624036972</v>
      </c>
      <c r="Q123" s="122">
        <v>2325.2917037416905</v>
      </c>
      <c r="R123" s="122">
        <v>2364.5304684266466</v>
      </c>
      <c r="S123" s="122">
        <v>2416.5390013309529</v>
      </c>
      <c r="T123" s="122">
        <v>2364.0113854916294</v>
      </c>
      <c r="U123" s="122">
        <v>2313.4328435860361</v>
      </c>
      <c r="V123" s="122">
        <v>2252.7481095661419</v>
      </c>
      <c r="W123" s="122">
        <v>2379.4734490868213</v>
      </c>
      <c r="X123" s="122">
        <v>2082.1129030087609</v>
      </c>
      <c r="Y123" s="122">
        <v>1955.6920245333224</v>
      </c>
      <c r="DA123" s="130" t="s">
        <v>1861</v>
      </c>
    </row>
    <row r="124" spans="1:105" ht="12" customHeight="1" x14ac:dyDescent="0.25">
      <c r="A124" s="97" t="s">
        <v>128</v>
      </c>
      <c r="B124" s="98">
        <v>1835.7797819757091</v>
      </c>
      <c r="C124" s="98">
        <v>1997.2317284595938</v>
      </c>
      <c r="D124" s="98">
        <v>1977.1382077129924</v>
      </c>
      <c r="E124" s="98">
        <v>1946.9873947959213</v>
      </c>
      <c r="F124" s="98">
        <v>1957.8883175643202</v>
      </c>
      <c r="G124" s="98">
        <v>1962.4688095997419</v>
      </c>
      <c r="H124" s="98">
        <v>1875.0956252712624</v>
      </c>
      <c r="I124" s="98">
        <v>1829.5822420253062</v>
      </c>
      <c r="J124" s="98">
        <v>1718.7636999883416</v>
      </c>
      <c r="K124" s="98">
        <v>1727.3602926154258</v>
      </c>
      <c r="L124" s="98">
        <v>1750.0616710978177</v>
      </c>
      <c r="M124" s="98">
        <v>1790.8076807201196</v>
      </c>
      <c r="N124" s="98">
        <v>1731.1504057612503</v>
      </c>
      <c r="O124" s="98">
        <v>1758.8543821861738</v>
      </c>
      <c r="P124" s="98">
        <v>1762.2180885055184</v>
      </c>
      <c r="Q124" s="98">
        <v>1811.6655052632361</v>
      </c>
      <c r="R124" s="98">
        <v>1842.4043222451946</v>
      </c>
      <c r="S124" s="98">
        <v>1866.5971636523288</v>
      </c>
      <c r="T124" s="98">
        <v>1818.278630340069</v>
      </c>
      <c r="U124" s="98">
        <v>1811.8811960516312</v>
      </c>
      <c r="V124" s="98">
        <v>1792.1699059409682</v>
      </c>
      <c r="W124" s="98">
        <v>1945.5614320254897</v>
      </c>
      <c r="X124" s="98">
        <v>1657.8670296950113</v>
      </c>
      <c r="Y124" s="98">
        <v>1574.9626331333204</v>
      </c>
      <c r="DA124" s="63" t="s">
        <v>1862</v>
      </c>
    </row>
    <row r="125" spans="1:105" ht="12" customHeight="1" x14ac:dyDescent="0.25">
      <c r="A125" s="97" t="s">
        <v>127</v>
      </c>
      <c r="B125" s="98">
        <v>1.5974290735400367</v>
      </c>
      <c r="C125" s="98">
        <v>1.9025579765447682</v>
      </c>
      <c r="D125" s="98">
        <v>2.2209632441862008</v>
      </c>
      <c r="E125" s="98">
        <v>2.4431431208601126</v>
      </c>
      <c r="F125" s="98">
        <v>3.0002781004181971</v>
      </c>
      <c r="G125" s="98">
        <v>3.3150331302548346</v>
      </c>
      <c r="H125" s="98">
        <v>3.3658459748259544</v>
      </c>
      <c r="I125" s="98">
        <v>3.9282847993611738</v>
      </c>
      <c r="J125" s="98">
        <v>4.060770546455899</v>
      </c>
      <c r="K125" s="98">
        <v>5.3237866130596405</v>
      </c>
      <c r="L125" s="98">
        <v>5.868318355133602</v>
      </c>
      <c r="M125" s="98">
        <v>6.4265814383072124</v>
      </c>
      <c r="N125" s="98">
        <v>5.9400440276788844</v>
      </c>
      <c r="O125" s="98">
        <v>6.5481310751750588</v>
      </c>
      <c r="P125" s="98">
        <v>8.1114539931867622</v>
      </c>
      <c r="Q125" s="98">
        <v>8.9999323024545035</v>
      </c>
      <c r="R125" s="98">
        <v>9.8586185379532445</v>
      </c>
      <c r="S125" s="98">
        <v>10.291128054457868</v>
      </c>
      <c r="T125" s="98">
        <v>10.059527078244596</v>
      </c>
      <c r="U125" s="98">
        <v>11.249677333368234</v>
      </c>
      <c r="V125" s="98">
        <v>11.559096045093872</v>
      </c>
      <c r="W125" s="98">
        <v>14.538456441581973</v>
      </c>
      <c r="X125" s="98">
        <v>14.374034329454897</v>
      </c>
      <c r="Y125" s="98">
        <v>15.050545409797619</v>
      </c>
      <c r="DA125" s="63" t="s">
        <v>1863</v>
      </c>
    </row>
    <row r="126" spans="1:105" ht="12" customHeight="1" x14ac:dyDescent="0.25">
      <c r="A126" s="100" t="s">
        <v>199</v>
      </c>
      <c r="B126" s="101">
        <v>0.74397813480619646</v>
      </c>
      <c r="C126" s="101">
        <v>0.85956871933472456</v>
      </c>
      <c r="D126" s="101">
        <v>1.0126705533153764</v>
      </c>
      <c r="E126" s="101">
        <v>1.1049594302120416</v>
      </c>
      <c r="F126" s="101">
        <v>1.3957339854988786</v>
      </c>
      <c r="G126" s="101">
        <v>1.5209116860904142</v>
      </c>
      <c r="H126" s="101">
        <v>1.5145607384691044</v>
      </c>
      <c r="I126" s="101">
        <v>1.9108530250337856</v>
      </c>
      <c r="J126" s="101">
        <v>1.8454415809742073</v>
      </c>
      <c r="K126" s="101">
        <v>2.4037691436460329</v>
      </c>
      <c r="L126" s="101">
        <v>2.6827630385799868</v>
      </c>
      <c r="M126" s="101">
        <v>2.9214046067045674</v>
      </c>
      <c r="N126" s="101">
        <v>2.6487877011543706</v>
      </c>
      <c r="O126" s="101">
        <v>2.9574164921916473</v>
      </c>
      <c r="P126" s="101">
        <v>3.4706828280202497</v>
      </c>
      <c r="Q126" s="101">
        <v>3.8133765953792138</v>
      </c>
      <c r="R126" s="101">
        <v>4.1933873234732628</v>
      </c>
      <c r="S126" s="101">
        <v>4.5332180371486297</v>
      </c>
      <c r="T126" s="101">
        <v>4.4612160561532503</v>
      </c>
      <c r="U126" s="101">
        <v>4.9289399384866472</v>
      </c>
      <c r="V126" s="101">
        <v>4.8948641480102344</v>
      </c>
      <c r="W126" s="101">
        <v>6.6397684083898589</v>
      </c>
      <c r="X126" s="101">
        <v>5.4420442332371914</v>
      </c>
      <c r="Y126" s="101">
        <v>5.096282285670009</v>
      </c>
      <c r="DA126" s="131" t="s">
        <v>1864</v>
      </c>
    </row>
    <row r="127" spans="1:105" ht="12" customHeight="1" x14ac:dyDescent="0.25">
      <c r="A127" s="103" t="s">
        <v>52</v>
      </c>
      <c r="B127" s="104">
        <v>0.85345093873383959</v>
      </c>
      <c r="C127" s="104">
        <v>1.0429892572100434</v>
      </c>
      <c r="D127" s="104">
        <v>1.2082926908708245</v>
      </c>
      <c r="E127" s="104">
        <v>1.3381836906480709</v>
      </c>
      <c r="F127" s="104">
        <v>1.6045441149193185</v>
      </c>
      <c r="G127" s="104">
        <v>1.7941214441644202</v>
      </c>
      <c r="H127" s="104">
        <v>1.8512852363568499</v>
      </c>
      <c r="I127" s="104">
        <v>2.0174317743273882</v>
      </c>
      <c r="J127" s="104">
        <v>2.2153289654816928</v>
      </c>
      <c r="K127" s="104">
        <v>2.9200174694136067</v>
      </c>
      <c r="L127" s="104">
        <v>3.1855553165536148</v>
      </c>
      <c r="M127" s="104">
        <v>3.5051768316026459</v>
      </c>
      <c r="N127" s="104">
        <v>3.2912563265245161</v>
      </c>
      <c r="O127" s="104">
        <v>3.5907145829834097</v>
      </c>
      <c r="P127" s="104">
        <v>4.6407711651665116</v>
      </c>
      <c r="Q127" s="104">
        <v>5.1865557070752919</v>
      </c>
      <c r="R127" s="104">
        <v>5.6652312144799808</v>
      </c>
      <c r="S127" s="104">
        <v>5.7579100173092366</v>
      </c>
      <c r="T127" s="104">
        <v>5.5983110220913446</v>
      </c>
      <c r="U127" s="104">
        <v>6.3207373948815873</v>
      </c>
      <c r="V127" s="104">
        <v>6.6642318970836358</v>
      </c>
      <c r="W127" s="104">
        <v>7.8986880331921174</v>
      </c>
      <c r="X127" s="104">
        <v>8.9319900962177066</v>
      </c>
      <c r="Y127" s="104">
        <v>9.9542631241276105</v>
      </c>
      <c r="DA127" s="132" t="s">
        <v>1865</v>
      </c>
    </row>
    <row r="128" spans="1:105" ht="12" customHeight="1" x14ac:dyDescent="0.25">
      <c r="A128" s="106" t="s">
        <v>122</v>
      </c>
      <c r="B128" s="101">
        <v>392.88820116524704</v>
      </c>
      <c r="C128" s="101">
        <v>381.06436895104514</v>
      </c>
      <c r="D128" s="101">
        <v>372.56207294640888</v>
      </c>
      <c r="E128" s="101">
        <v>352.15239077976736</v>
      </c>
      <c r="F128" s="101">
        <v>357.55635782470711</v>
      </c>
      <c r="G128" s="101">
        <v>328.34119026130435</v>
      </c>
      <c r="H128" s="101">
        <v>298.18546874719016</v>
      </c>
      <c r="I128" s="101">
        <v>291.06354140842717</v>
      </c>
      <c r="J128" s="101">
        <v>262.71543380719828</v>
      </c>
      <c r="K128" s="101">
        <v>241.8487773846775</v>
      </c>
      <c r="L128" s="101">
        <v>232.27594238618536</v>
      </c>
      <c r="M128" s="101">
        <v>219.19031004038908</v>
      </c>
      <c r="N128" s="101">
        <v>212.17964307984764</v>
      </c>
      <c r="O128" s="101">
        <v>199.36553232562542</v>
      </c>
      <c r="P128" s="101">
        <v>171.75024161508352</v>
      </c>
      <c r="Q128" s="101">
        <v>168.47412786454026</v>
      </c>
      <c r="R128" s="101">
        <v>159.81629296184366</v>
      </c>
      <c r="S128" s="101">
        <v>163.88576791677124</v>
      </c>
      <c r="T128" s="101">
        <v>158.67230202493937</v>
      </c>
      <c r="U128" s="101">
        <v>145.44383666424324</v>
      </c>
      <c r="V128" s="101">
        <v>138.11531731202439</v>
      </c>
      <c r="W128" s="101">
        <v>119.2142992436894</v>
      </c>
      <c r="X128" s="101">
        <v>120.41342285988117</v>
      </c>
      <c r="Y128" s="101">
        <v>122.14532497159794</v>
      </c>
      <c r="DA128" s="131" t="s">
        <v>1866</v>
      </c>
    </row>
    <row r="129" spans="1:105" ht="12" customHeight="1" x14ac:dyDescent="0.25">
      <c r="A129" s="107" t="s">
        <v>121</v>
      </c>
      <c r="B129" s="104">
        <v>68.04534959201419</v>
      </c>
      <c r="C129" s="104">
        <v>78.641712548124957</v>
      </c>
      <c r="D129" s="104">
        <v>91.707380431142184</v>
      </c>
      <c r="E129" s="104">
        <v>115.30590209205556</v>
      </c>
      <c r="F129" s="104">
        <v>124.67331407954073</v>
      </c>
      <c r="G129" s="104">
        <v>141.34255151145211</v>
      </c>
      <c r="H129" s="104">
        <v>155.51292650409741</v>
      </c>
      <c r="I129" s="104">
        <v>184.66736084747896</v>
      </c>
      <c r="J129" s="104">
        <v>171.56490230460702</v>
      </c>
      <c r="K129" s="104">
        <v>197.04015508174322</v>
      </c>
      <c r="L129" s="104">
        <v>199.10148074897057</v>
      </c>
      <c r="M129" s="104">
        <v>231.83862802001622</v>
      </c>
      <c r="N129" s="104">
        <v>250.11168840252816</v>
      </c>
      <c r="O129" s="104">
        <v>271.52542180976667</v>
      </c>
      <c r="P129" s="104">
        <v>287.29897828990858</v>
      </c>
      <c r="Q129" s="104">
        <v>336.15213831145849</v>
      </c>
      <c r="R129" s="104">
        <v>352.45123468165531</v>
      </c>
      <c r="S129" s="104">
        <v>375.76494170739505</v>
      </c>
      <c r="T129" s="104">
        <v>377.0009260483759</v>
      </c>
      <c r="U129" s="104">
        <v>344.85813353679299</v>
      </c>
      <c r="V129" s="104">
        <v>310.90379026805556</v>
      </c>
      <c r="W129" s="104">
        <v>300.15926137606067</v>
      </c>
      <c r="X129" s="104">
        <v>289.45841612441353</v>
      </c>
      <c r="Y129" s="104">
        <v>243.53352101860639</v>
      </c>
      <c r="DA129" s="132" t="s">
        <v>1867</v>
      </c>
    </row>
    <row r="130" spans="1:105" ht="12" customHeight="1" x14ac:dyDescent="0.25">
      <c r="A130" s="108" t="s">
        <v>53</v>
      </c>
      <c r="B130" s="98">
        <v>28.974525188214511</v>
      </c>
      <c r="C130" s="98">
        <v>32.031116563460593</v>
      </c>
      <c r="D130" s="98">
        <v>38.507306700277837</v>
      </c>
      <c r="E130" s="98">
        <v>48.463854982462983</v>
      </c>
      <c r="F130" s="98">
        <v>55.738285159391644</v>
      </c>
      <c r="G130" s="98">
        <v>62.282152554990788</v>
      </c>
      <c r="H130" s="98">
        <v>67.533069947747151</v>
      </c>
      <c r="I130" s="98">
        <v>89.263576843452469</v>
      </c>
      <c r="J130" s="98">
        <v>74.742729960247956</v>
      </c>
      <c r="K130" s="98">
        <v>86.686104840301098</v>
      </c>
      <c r="L130" s="98">
        <v>85.816176943524042</v>
      </c>
      <c r="M130" s="98">
        <v>104.71002058118908</v>
      </c>
      <c r="N130" s="98">
        <v>112.89109915639841</v>
      </c>
      <c r="O130" s="98">
        <v>127.37268425723427</v>
      </c>
      <c r="P130" s="98">
        <v>120.13112534571574</v>
      </c>
      <c r="Q130" s="98">
        <v>140.34644396257494</v>
      </c>
      <c r="R130" s="98">
        <v>149.44613248863408</v>
      </c>
      <c r="S130" s="98">
        <v>169.94488376691444</v>
      </c>
      <c r="T130" s="98">
        <v>157.15281186047332</v>
      </c>
      <c r="U130" s="98">
        <v>144.52557458165654</v>
      </c>
      <c r="V130" s="98">
        <v>119.64375837806284</v>
      </c>
      <c r="W130" s="98">
        <v>131.08475032438983</v>
      </c>
      <c r="X130" s="98">
        <v>119.85278726388134</v>
      </c>
      <c r="Y130" s="98">
        <v>89.683910785334575</v>
      </c>
      <c r="DA130" s="63" t="s">
        <v>1868</v>
      </c>
    </row>
    <row r="131" spans="1:105" ht="12" customHeight="1" x14ac:dyDescent="0.25">
      <c r="A131" s="108" t="s">
        <v>52</v>
      </c>
      <c r="B131" s="98">
        <v>39.070824403799691</v>
      </c>
      <c r="C131" s="98">
        <v>46.61059598466435</v>
      </c>
      <c r="D131" s="98">
        <v>53.200073730864339</v>
      </c>
      <c r="E131" s="98">
        <v>66.842047109592585</v>
      </c>
      <c r="F131" s="98">
        <v>68.935028920149065</v>
      </c>
      <c r="G131" s="98">
        <v>79.060398956461313</v>
      </c>
      <c r="H131" s="98">
        <v>87.979856556350271</v>
      </c>
      <c r="I131" s="98">
        <v>95.403784004026406</v>
      </c>
      <c r="J131" s="98">
        <v>96.822172344359089</v>
      </c>
      <c r="K131" s="98">
        <v>110.35405024144217</v>
      </c>
      <c r="L131" s="98">
        <v>113.28530380544656</v>
      </c>
      <c r="M131" s="98">
        <v>127.1286074388271</v>
      </c>
      <c r="N131" s="98">
        <v>137.22058924612966</v>
      </c>
      <c r="O131" s="98">
        <v>144.15273755253247</v>
      </c>
      <c r="P131" s="98">
        <v>167.1678529441927</v>
      </c>
      <c r="Q131" s="98">
        <v>195.80569434888355</v>
      </c>
      <c r="R131" s="98">
        <v>203.0051021930212</v>
      </c>
      <c r="S131" s="98">
        <v>205.82005794048055</v>
      </c>
      <c r="T131" s="98">
        <v>219.84811418790264</v>
      </c>
      <c r="U131" s="98">
        <v>200.33255895513636</v>
      </c>
      <c r="V131" s="98">
        <v>191.26003188999266</v>
      </c>
      <c r="W131" s="98">
        <v>169.07451105167084</v>
      </c>
      <c r="X131" s="98">
        <v>169.60562886053225</v>
      </c>
      <c r="Y131" s="98">
        <v>153.84961023327179</v>
      </c>
      <c r="DA131" s="63" t="s">
        <v>1869</v>
      </c>
    </row>
    <row r="132" spans="1:105" ht="12" customHeight="1" x14ac:dyDescent="0.25">
      <c r="A132" s="121" t="s">
        <v>54</v>
      </c>
      <c r="B132" s="122">
        <v>1021.8113185798801</v>
      </c>
      <c r="C132" s="122">
        <v>1044.4231824668034</v>
      </c>
      <c r="D132" s="122">
        <v>1029.2168509565076</v>
      </c>
      <c r="E132" s="122">
        <v>1110.0686981278657</v>
      </c>
      <c r="F132" s="122">
        <v>1057.8452632809865</v>
      </c>
      <c r="G132" s="122">
        <v>1083.459287802262</v>
      </c>
      <c r="H132" s="122">
        <v>1008.7231307070406</v>
      </c>
      <c r="I132" s="122">
        <v>964.49089982720091</v>
      </c>
      <c r="J132" s="122">
        <v>880.59934103996761</v>
      </c>
      <c r="K132" s="122">
        <v>870.14080975239756</v>
      </c>
      <c r="L132" s="122">
        <v>871.47581157423167</v>
      </c>
      <c r="M132" s="122">
        <v>824.98580029225718</v>
      </c>
      <c r="N132" s="122">
        <v>822.41089930935732</v>
      </c>
      <c r="O132" s="122">
        <v>826.92050312532842</v>
      </c>
      <c r="P132" s="122">
        <v>801.33395142853738</v>
      </c>
      <c r="Q132" s="122">
        <v>817.18954364946455</v>
      </c>
      <c r="R132" s="122">
        <v>810.66658470557081</v>
      </c>
      <c r="S132" s="122">
        <v>837.77781069841944</v>
      </c>
      <c r="T132" s="122">
        <v>804.92995706247814</v>
      </c>
      <c r="U132" s="122">
        <v>799.29180701379846</v>
      </c>
      <c r="V132" s="122">
        <v>793.55030497957034</v>
      </c>
      <c r="W132" s="122">
        <v>797.39640048178478</v>
      </c>
      <c r="X132" s="122">
        <v>748.38648496349822</v>
      </c>
      <c r="Y132" s="122">
        <v>701.63373595288851</v>
      </c>
      <c r="DA132" s="130" t="s">
        <v>1870</v>
      </c>
    </row>
    <row r="133" spans="1:105" ht="12" customHeight="1" x14ac:dyDescent="0.25">
      <c r="A133" s="97" t="s">
        <v>50</v>
      </c>
      <c r="B133" s="98">
        <v>383.05575901081124</v>
      </c>
      <c r="C133" s="98">
        <v>389.28561853228052</v>
      </c>
      <c r="D133" s="98">
        <v>383.51131224622242</v>
      </c>
      <c r="E133" s="98">
        <v>410.518086287399</v>
      </c>
      <c r="F133" s="98">
        <v>349.26183397613198</v>
      </c>
      <c r="G133" s="98">
        <v>388.39125393441805</v>
      </c>
      <c r="H133" s="98">
        <v>308.86300306566051</v>
      </c>
      <c r="I133" s="98">
        <v>316.57084650095533</v>
      </c>
      <c r="J133" s="98">
        <v>256.93935967553415</v>
      </c>
      <c r="K133" s="98">
        <v>265.43609886111739</v>
      </c>
      <c r="L133" s="98">
        <v>247.19119035244702</v>
      </c>
      <c r="M133" s="98">
        <v>238.04965149787859</v>
      </c>
      <c r="N133" s="98">
        <v>224.87592250670761</v>
      </c>
      <c r="O133" s="98">
        <v>217.8452750038785</v>
      </c>
      <c r="P133" s="98">
        <v>217.51436306436864</v>
      </c>
      <c r="Q133" s="98">
        <v>217.36915851797849</v>
      </c>
      <c r="R133" s="98">
        <v>212.987765293921</v>
      </c>
      <c r="S133" s="98">
        <v>218.69277698487693</v>
      </c>
      <c r="T133" s="98">
        <v>213.56784762719815</v>
      </c>
      <c r="U133" s="98">
        <v>216.32364697481796</v>
      </c>
      <c r="V133" s="98">
        <v>204.76473892306473</v>
      </c>
      <c r="W133" s="98">
        <v>201.68287538215358</v>
      </c>
      <c r="X133" s="98">
        <v>188.66544813325501</v>
      </c>
      <c r="Y133" s="98">
        <v>179.16126405751115</v>
      </c>
      <c r="DA133" s="63" t="s">
        <v>1871</v>
      </c>
    </row>
    <row r="134" spans="1:105" ht="12" customHeight="1" x14ac:dyDescent="0.25">
      <c r="A134" s="109" t="s">
        <v>120</v>
      </c>
      <c r="B134" s="33">
        <v>638.75555956906885</v>
      </c>
      <c r="C134" s="33">
        <v>655.13756393452263</v>
      </c>
      <c r="D134" s="33">
        <v>645.70553871028517</v>
      </c>
      <c r="E134" s="33">
        <v>699.55061184046644</v>
      </c>
      <c r="F134" s="33">
        <v>708.58342930485423</v>
      </c>
      <c r="G134" s="33">
        <v>695.06803386784384</v>
      </c>
      <c r="H134" s="33">
        <v>699.8601276413799</v>
      </c>
      <c r="I134" s="33">
        <v>647.92005332624558</v>
      </c>
      <c r="J134" s="33">
        <v>623.65998136443352</v>
      </c>
      <c r="K134" s="33">
        <v>604.70471089127989</v>
      </c>
      <c r="L134" s="33">
        <v>624.28462122178485</v>
      </c>
      <c r="M134" s="33">
        <v>586.9361487943786</v>
      </c>
      <c r="N134" s="33">
        <v>597.53497680264968</v>
      </c>
      <c r="O134" s="33">
        <v>609.07522812144987</v>
      </c>
      <c r="P134" s="33">
        <v>583.81958836416845</v>
      </c>
      <c r="Q134" s="33">
        <v>599.82038513148609</v>
      </c>
      <c r="R134" s="33">
        <v>597.6788194116499</v>
      </c>
      <c r="S134" s="33">
        <v>619.08503371354254</v>
      </c>
      <c r="T134" s="33">
        <v>591.3621094352801</v>
      </c>
      <c r="U134" s="33">
        <v>582.96816003898073</v>
      </c>
      <c r="V134" s="33">
        <v>588.78556605650556</v>
      </c>
      <c r="W134" s="33">
        <v>595.71352509963106</v>
      </c>
      <c r="X134" s="33">
        <v>559.72103683024307</v>
      </c>
      <c r="Y134" s="33">
        <v>522.47247189537757</v>
      </c>
      <c r="DA134" s="60" t="s">
        <v>1872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0.77359686314903608</v>
      </c>
      <c r="C136" s="119">
        <f t="shared" si="26"/>
        <v>0.77438592420887853</v>
      </c>
      <c r="D136" s="119">
        <f t="shared" si="26"/>
        <v>0.77892503928655044</v>
      </c>
      <c r="E136" s="119">
        <f t="shared" si="26"/>
        <v>0.77918511409876035</v>
      </c>
      <c r="F136" s="119">
        <f t="shared" si="26"/>
        <v>0.78446489769886751</v>
      </c>
      <c r="G136" s="119">
        <f t="shared" si="26"/>
        <v>0.78602273628225139</v>
      </c>
      <c r="H136" s="119">
        <f t="shared" si="26"/>
        <v>0.78864646918753101</v>
      </c>
      <c r="I136" s="119">
        <f t="shared" si="26"/>
        <v>0.78926259060037451</v>
      </c>
      <c r="J136" s="119">
        <f t="shared" si="26"/>
        <v>0.79436281226356231</v>
      </c>
      <c r="K136" s="119">
        <f t="shared" si="26"/>
        <v>0.79678824019502592</v>
      </c>
      <c r="L136" s="119">
        <f t="shared" si="26"/>
        <v>0.80138211886399791</v>
      </c>
      <c r="M136" s="119">
        <f t="shared" si="26"/>
        <v>0.80485798468423597</v>
      </c>
      <c r="N136" s="119">
        <f t="shared" si="26"/>
        <v>0.809711189956695</v>
      </c>
      <c r="O136" s="119">
        <f t="shared" si="26"/>
        <v>0.8190780244375031</v>
      </c>
      <c r="P136" s="119">
        <f t="shared" si="26"/>
        <v>0.81995907027622994</v>
      </c>
      <c r="Q136" s="119">
        <f t="shared" si="26"/>
        <v>0.82559015754471388</v>
      </c>
      <c r="R136" s="119">
        <f t="shared" ref="R136:V136" si="27">IF(R117=0,"",R117/R98)</f>
        <v>0.82930355490687258</v>
      </c>
      <c r="S136" s="119">
        <f t="shared" si="27"/>
        <v>0.83338167366070715</v>
      </c>
      <c r="T136" s="119">
        <f t="shared" si="27"/>
        <v>0.83396606875408474</v>
      </c>
      <c r="U136" s="119">
        <f t="shared" si="27"/>
        <v>0.84014499379985319</v>
      </c>
      <c r="V136" s="119">
        <f t="shared" si="27"/>
        <v>0.8424958378471995</v>
      </c>
      <c r="W136" s="119">
        <f t="shared" ref="W136:Y136" si="28">IF(W117=0,"",W117/W98)</f>
        <v>0.84571036285738965</v>
      </c>
      <c r="X136" s="119">
        <f t="shared" si="28"/>
        <v>0.85035440230224835</v>
      </c>
      <c r="Y136" s="119">
        <f t="shared" si="28"/>
        <v>0.8562067561911233</v>
      </c>
      <c r="DA136" s="129" t="s">
        <v>2023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0.77689176503666624</v>
      </c>
      <c r="C137" s="124">
        <f t="shared" si="29"/>
        <v>0.77736922848162471</v>
      </c>
      <c r="D137" s="124">
        <f t="shared" si="29"/>
        <v>0.78203690669974957</v>
      </c>
      <c r="E137" s="124">
        <f t="shared" si="29"/>
        <v>0.78154162248030601</v>
      </c>
      <c r="F137" s="124">
        <f t="shared" si="29"/>
        <v>0.78688916354175475</v>
      </c>
      <c r="G137" s="124">
        <f t="shared" si="29"/>
        <v>0.78853819106715728</v>
      </c>
      <c r="H137" s="124">
        <f t="shared" si="29"/>
        <v>0.78930468711098645</v>
      </c>
      <c r="I137" s="124">
        <f t="shared" si="29"/>
        <v>0.79009226473957195</v>
      </c>
      <c r="J137" s="124">
        <f t="shared" si="29"/>
        <v>0.79469433855228744</v>
      </c>
      <c r="K137" s="124">
        <f t="shared" si="29"/>
        <v>0.79705101470603446</v>
      </c>
      <c r="L137" s="124">
        <f t="shared" si="29"/>
        <v>0.80077441416772999</v>
      </c>
      <c r="M137" s="124">
        <f t="shared" si="29"/>
        <v>0.80332673385053632</v>
      </c>
      <c r="N137" s="124">
        <f t="shared" si="29"/>
        <v>0.80663800353756809</v>
      </c>
      <c r="O137" s="124">
        <f t="shared" si="29"/>
        <v>0.81762507491379488</v>
      </c>
      <c r="P137" s="124">
        <f t="shared" si="29"/>
        <v>0.81783544610216141</v>
      </c>
      <c r="Q137" s="124">
        <f t="shared" si="29"/>
        <v>0.82177484099794684</v>
      </c>
      <c r="R137" s="124">
        <f t="shared" ref="R137:V137" si="30">IF(R118=0,"",R118/R99)</f>
        <v>0.82557980168554046</v>
      </c>
      <c r="S137" s="124">
        <f t="shared" si="30"/>
        <v>0.82840637504437931</v>
      </c>
      <c r="T137" s="124">
        <f t="shared" si="30"/>
        <v>0.82834528397170282</v>
      </c>
      <c r="U137" s="124">
        <f t="shared" si="30"/>
        <v>0.8339485401036697</v>
      </c>
      <c r="V137" s="124">
        <f t="shared" si="30"/>
        <v>0.83589902519319426</v>
      </c>
      <c r="W137" s="124">
        <f t="shared" ref="W137:Y137" si="31">IF(W118=0,"",W118/W99)</f>
        <v>0.83833803100897952</v>
      </c>
      <c r="X137" s="124">
        <f t="shared" si="31"/>
        <v>0.8426606337932584</v>
      </c>
      <c r="Y137" s="124">
        <f t="shared" si="31"/>
        <v>0.8488211101429497</v>
      </c>
      <c r="DA137" s="130" t="s">
        <v>2024</v>
      </c>
    </row>
    <row r="138" spans="1:105" ht="12" customHeight="1" x14ac:dyDescent="0.25">
      <c r="A138" s="97" t="s">
        <v>199</v>
      </c>
      <c r="B138" s="111">
        <f t="shared" ref="B138:Q138" si="32">IF(B119=0,"",B119/B100)</f>
        <v>0.77615572231430063</v>
      </c>
      <c r="C138" s="111">
        <f t="shared" si="32"/>
        <v>0.77663365926839567</v>
      </c>
      <c r="D138" s="111">
        <f t="shared" si="32"/>
        <v>0.78131801014767888</v>
      </c>
      <c r="E138" s="111">
        <f t="shared" si="32"/>
        <v>0.78083553029552877</v>
      </c>
      <c r="F138" s="111">
        <f t="shared" si="32"/>
        <v>0.78619788757083953</v>
      </c>
      <c r="G138" s="111">
        <f t="shared" si="32"/>
        <v>0.78785991237067277</v>
      </c>
      <c r="H138" s="111">
        <f t="shared" si="32"/>
        <v>0.78864084292180692</v>
      </c>
      <c r="I138" s="111">
        <f t="shared" si="32"/>
        <v>0.78944672164759266</v>
      </c>
      <c r="J138" s="111">
        <f t="shared" si="32"/>
        <v>0.79406603123663677</v>
      </c>
      <c r="K138" s="111">
        <f t="shared" si="32"/>
        <v>0.79643748507570378</v>
      </c>
      <c r="L138" s="111">
        <f t="shared" si="32"/>
        <v>0.80017056886511884</v>
      </c>
      <c r="M138" s="111">
        <f t="shared" si="32"/>
        <v>0.80274204576372754</v>
      </c>
      <c r="N138" s="111">
        <f t="shared" si="32"/>
        <v>0.80606502891853427</v>
      </c>
      <c r="O138" s="111">
        <f t="shared" si="32"/>
        <v>0.81707608144665655</v>
      </c>
      <c r="P138" s="111">
        <f t="shared" si="32"/>
        <v>0.81729459942251015</v>
      </c>
      <c r="Q138" s="111">
        <f t="shared" si="32"/>
        <v>0.82124613899768695</v>
      </c>
      <c r="R138" s="111">
        <f t="shared" ref="R138:V138" si="33">IF(R119=0,"",R119/R100)</f>
        <v>0.82506188803674285</v>
      </c>
      <c r="S138" s="111">
        <f t="shared" si="33"/>
        <v>0.82789931425235153</v>
      </c>
      <c r="T138" s="111">
        <f t="shared" si="33"/>
        <v>0.8278407500359557</v>
      </c>
      <c r="U138" s="111">
        <f t="shared" si="33"/>
        <v>0.83345941900433074</v>
      </c>
      <c r="V138" s="111">
        <f t="shared" si="33"/>
        <v>0.83541612404378163</v>
      </c>
      <c r="W138" s="111">
        <f t="shared" ref="W138:Y138" si="34">IF(W119=0,"",W119/W100)</f>
        <v>0.837859737914039</v>
      </c>
      <c r="X138" s="111">
        <f t="shared" si="34"/>
        <v>0.84219822668184308</v>
      </c>
      <c r="Y138" s="111">
        <f t="shared" si="34"/>
        <v>0.84837780284229058</v>
      </c>
      <c r="DA138" s="63" t="s">
        <v>2025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2026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1.8317799326564745</v>
      </c>
      <c r="C140" s="124">
        <f t="shared" si="38"/>
        <v>1.9114004011100765</v>
      </c>
      <c r="D140" s="124">
        <f t="shared" si="38"/>
        <v>2.0036610877151606</v>
      </c>
      <c r="E140" s="124">
        <f t="shared" si="38"/>
        <v>2.102483050514576</v>
      </c>
      <c r="F140" s="124">
        <f t="shared" si="38"/>
        <v>2.2521758552508975</v>
      </c>
      <c r="G140" s="124">
        <f t="shared" si="38"/>
        <v>2.40789809110069</v>
      </c>
      <c r="H140" s="124">
        <f t="shared" si="38"/>
        <v>2.5832324998327647</v>
      </c>
      <c r="I140" s="124">
        <f t="shared" si="38"/>
        <v>2.6505419796857912</v>
      </c>
      <c r="J140" s="124">
        <f t="shared" si="38"/>
        <v>2.7355195251133395</v>
      </c>
      <c r="K140" s="124">
        <f t="shared" si="38"/>
        <v>2.8362611207541373</v>
      </c>
      <c r="L140" s="124">
        <f t="shared" si="38"/>
        <v>2.9292388848051845</v>
      </c>
      <c r="M140" s="124">
        <f t="shared" si="38"/>
        <v>3.0519822754564259</v>
      </c>
      <c r="N140" s="124">
        <f t="shared" si="38"/>
        <v>3.1584670457911295</v>
      </c>
      <c r="O140" s="124">
        <f t="shared" si="38"/>
        <v>3.3622067758728011</v>
      </c>
      <c r="P140" s="124">
        <f t="shared" si="38"/>
        <v>3.5177470125385408</v>
      </c>
      <c r="Q140" s="124">
        <f t="shared" si="38"/>
        <v>3.5702165363448355</v>
      </c>
      <c r="R140" s="124">
        <f t="shared" ref="R140:V140" si="39">IF(R121=0,"",R121/R102)</f>
        <v>3.6811188830992467</v>
      </c>
      <c r="S140" s="124">
        <f t="shared" si="39"/>
        <v>3.7730079423210587</v>
      </c>
      <c r="T140" s="124">
        <f t="shared" si="39"/>
        <v>3.8703473054473796</v>
      </c>
      <c r="U140" s="124">
        <f t="shared" si="39"/>
        <v>3.9309039911438464</v>
      </c>
      <c r="V140" s="124">
        <f t="shared" si="39"/>
        <v>4.0060060091963647</v>
      </c>
      <c r="W140" s="124">
        <f t="shared" ref="W140:Y140" si="40">IF(W121=0,"",W121/W102)</f>
        <v>4.0348071771921585</v>
      </c>
      <c r="X140" s="124">
        <f t="shared" si="40"/>
        <v>4.0577767823407997</v>
      </c>
      <c r="Y140" s="124">
        <f t="shared" si="40"/>
        <v>4.0834479504071393</v>
      </c>
      <c r="DA140" s="130" t="s">
        <v>2027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1.8317799326564745</v>
      </c>
      <c r="C141" s="111">
        <f t="shared" si="41"/>
        <v>1.9114004011100765</v>
      </c>
      <c r="D141" s="111">
        <f t="shared" si="41"/>
        <v>2.0036610877151606</v>
      </c>
      <c r="E141" s="111">
        <f t="shared" si="41"/>
        <v>2.102483050514576</v>
      </c>
      <c r="F141" s="111">
        <f t="shared" si="41"/>
        <v>2.2521758552508975</v>
      </c>
      <c r="G141" s="111">
        <f t="shared" si="41"/>
        <v>2.40789809110069</v>
      </c>
      <c r="H141" s="111">
        <f t="shared" si="41"/>
        <v>2.5832324998327647</v>
      </c>
      <c r="I141" s="111">
        <f t="shared" si="41"/>
        <v>2.6505419796857912</v>
      </c>
      <c r="J141" s="111">
        <f t="shared" si="41"/>
        <v>2.7355195251133395</v>
      </c>
      <c r="K141" s="111">
        <f t="shared" si="41"/>
        <v>2.8362611207541373</v>
      </c>
      <c r="L141" s="111">
        <f t="shared" si="41"/>
        <v>2.9292388848051845</v>
      </c>
      <c r="M141" s="111">
        <f t="shared" si="41"/>
        <v>3.0519822754564259</v>
      </c>
      <c r="N141" s="111">
        <f t="shared" si="41"/>
        <v>3.1584670457911295</v>
      </c>
      <c r="O141" s="111">
        <f t="shared" si="41"/>
        <v>3.3622067758728011</v>
      </c>
      <c r="P141" s="111">
        <f t="shared" si="41"/>
        <v>3.5177470125385408</v>
      </c>
      <c r="Q141" s="111">
        <f t="shared" si="41"/>
        <v>3.5702165363448355</v>
      </c>
      <c r="R141" s="111">
        <f t="shared" ref="R141:V141" si="42">IF(R122=0,"",R122/R103)</f>
        <v>3.6811188830992467</v>
      </c>
      <c r="S141" s="111">
        <f t="shared" si="42"/>
        <v>3.7730079423210587</v>
      </c>
      <c r="T141" s="111">
        <f t="shared" si="42"/>
        <v>3.8703473054473796</v>
      </c>
      <c r="U141" s="111">
        <f t="shared" si="42"/>
        <v>3.9309039911438464</v>
      </c>
      <c r="V141" s="111">
        <f t="shared" si="42"/>
        <v>4.0060060091963647</v>
      </c>
      <c r="W141" s="111">
        <f t="shared" ref="W141:Y141" si="43">IF(W122=0,"",W122/W103)</f>
        <v>4.0348071771921585</v>
      </c>
      <c r="X141" s="111">
        <f t="shared" si="43"/>
        <v>4.0577767823407997</v>
      </c>
      <c r="Y141" s="111">
        <f t="shared" si="43"/>
        <v>4.0834479504071393</v>
      </c>
      <c r="DA141" s="63" t="s">
        <v>2028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0.79126818072643867</v>
      </c>
      <c r="C142" s="124">
        <f t="shared" si="44"/>
        <v>0.79038888289049825</v>
      </c>
      <c r="D142" s="124">
        <f t="shared" si="44"/>
        <v>0.79595099139500314</v>
      </c>
      <c r="E142" s="124">
        <f t="shared" si="44"/>
        <v>0.79726180473280006</v>
      </c>
      <c r="F142" s="124">
        <f t="shared" si="44"/>
        <v>0.8040702296470178</v>
      </c>
      <c r="G142" s="124">
        <f t="shared" si="44"/>
        <v>0.80693871605729683</v>
      </c>
      <c r="H142" s="124">
        <f t="shared" si="44"/>
        <v>0.80911915678523982</v>
      </c>
      <c r="I142" s="124">
        <f t="shared" si="44"/>
        <v>0.81215893673557704</v>
      </c>
      <c r="J142" s="124">
        <f t="shared" si="44"/>
        <v>0.81600347622233005</v>
      </c>
      <c r="K142" s="124">
        <f t="shared" si="44"/>
        <v>0.82013638553135271</v>
      </c>
      <c r="L142" s="124">
        <f t="shared" si="44"/>
        <v>0.82656876336772689</v>
      </c>
      <c r="M142" s="124">
        <f t="shared" si="44"/>
        <v>0.83264021857729731</v>
      </c>
      <c r="N142" s="124">
        <f t="shared" si="44"/>
        <v>0.83705628557644374</v>
      </c>
      <c r="O142" s="124">
        <f t="shared" si="44"/>
        <v>0.84174819822227309</v>
      </c>
      <c r="P142" s="124">
        <f t="shared" si="44"/>
        <v>0.84583763016918312</v>
      </c>
      <c r="Q142" s="124">
        <f t="shared" si="44"/>
        <v>0.84988363329093553</v>
      </c>
      <c r="R142" s="124">
        <f t="shared" ref="R142:V142" si="45">IF(R123=0,"",R123/R104)</f>
        <v>0.85407873910864873</v>
      </c>
      <c r="S142" s="124">
        <f t="shared" si="45"/>
        <v>0.85823153486165249</v>
      </c>
      <c r="T142" s="124">
        <f t="shared" si="45"/>
        <v>0.8615747321908932</v>
      </c>
      <c r="U142" s="124">
        <f t="shared" si="45"/>
        <v>0.86661526434985325</v>
      </c>
      <c r="V142" s="124">
        <f t="shared" si="45"/>
        <v>0.87177543003921676</v>
      </c>
      <c r="W142" s="124">
        <f t="shared" ref="W142:Y142" si="46">IF(W123=0,"",W123/W104)</f>
        <v>0.87827005609900033</v>
      </c>
      <c r="X142" s="124">
        <f t="shared" si="46"/>
        <v>0.88278154985224433</v>
      </c>
      <c r="Y142" s="124">
        <f t="shared" si="46"/>
        <v>0.88973121541532163</v>
      </c>
      <c r="DA142" s="130" t="s">
        <v>2029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0.80257063166604958</v>
      </c>
      <c r="C143" s="111">
        <f t="shared" si="47"/>
        <v>0.79887386663257609</v>
      </c>
      <c r="D143" s="111">
        <f t="shared" si="47"/>
        <v>0.80400924392890782</v>
      </c>
      <c r="E143" s="111">
        <f t="shared" si="47"/>
        <v>0.80420110137730272</v>
      </c>
      <c r="F143" s="111">
        <f t="shared" si="47"/>
        <v>0.81157718260281997</v>
      </c>
      <c r="G143" s="111">
        <f t="shared" si="47"/>
        <v>0.81214070903760571</v>
      </c>
      <c r="H143" s="111">
        <f t="shared" si="47"/>
        <v>0.81319054556669779</v>
      </c>
      <c r="I143" s="111">
        <f t="shared" si="47"/>
        <v>0.81557563457438675</v>
      </c>
      <c r="J143" s="111">
        <f t="shared" si="47"/>
        <v>0.81997948691277223</v>
      </c>
      <c r="K143" s="111">
        <f t="shared" si="47"/>
        <v>0.82379355340032245</v>
      </c>
      <c r="L143" s="111">
        <f t="shared" si="47"/>
        <v>0.83052799514502662</v>
      </c>
      <c r="M143" s="111">
        <f t="shared" si="47"/>
        <v>0.83642452829051872</v>
      </c>
      <c r="N143" s="111">
        <f t="shared" si="47"/>
        <v>0.84054914092764577</v>
      </c>
      <c r="O143" s="111">
        <f t="shared" si="47"/>
        <v>0.84529634611090876</v>
      </c>
      <c r="P143" s="111">
        <f t="shared" si="47"/>
        <v>0.8465120213346029</v>
      </c>
      <c r="Q143" s="111">
        <f t="shared" si="47"/>
        <v>0.84878356987871184</v>
      </c>
      <c r="R143" s="111">
        <f t="shared" ref="R143:V143" si="48">IF(R124=0,"",R124/R105)</f>
        <v>0.85237607404788052</v>
      </c>
      <c r="S143" s="111">
        <f t="shared" si="48"/>
        <v>0.85645053575865704</v>
      </c>
      <c r="T143" s="111">
        <f t="shared" si="48"/>
        <v>0.85811284498630525</v>
      </c>
      <c r="U143" s="111">
        <f t="shared" si="48"/>
        <v>0.86367061246589749</v>
      </c>
      <c r="V143" s="111">
        <f t="shared" si="48"/>
        <v>0.86822374957602144</v>
      </c>
      <c r="W143" s="111">
        <f t="shared" ref="W143:Y143" si="49">IF(W124=0,"",W124/W105)</f>
        <v>0.8756444436138312</v>
      </c>
      <c r="X143" s="111">
        <f t="shared" si="49"/>
        <v>0.87768001111005767</v>
      </c>
      <c r="Y143" s="111">
        <f t="shared" si="49"/>
        <v>0.88428284780007649</v>
      </c>
      <c r="DA143" s="63" t="s">
        <v>2030</v>
      </c>
    </row>
    <row r="144" spans="1:105" ht="12" customHeight="1" x14ac:dyDescent="0.25">
      <c r="A144" s="97" t="s">
        <v>127</v>
      </c>
      <c r="B144" s="111">
        <f t="shared" ref="B144:Q144" si="50">IF(B125=0,"",B125/B106)</f>
        <v>0.92292854259182866</v>
      </c>
      <c r="C144" s="111">
        <f t="shared" si="50"/>
        <v>0.92784122171777494</v>
      </c>
      <c r="D144" s="111">
        <f t="shared" si="50"/>
        <v>0.93095499145269989</v>
      </c>
      <c r="E144" s="111">
        <f t="shared" si="50"/>
        <v>0.93326725305989877</v>
      </c>
      <c r="F144" s="111">
        <f t="shared" si="50"/>
        <v>0.93480089572532787</v>
      </c>
      <c r="G144" s="111">
        <f t="shared" si="50"/>
        <v>0.9390106329572605</v>
      </c>
      <c r="H144" s="111">
        <f t="shared" si="50"/>
        <v>0.94076189312327085</v>
      </c>
      <c r="I144" s="111">
        <f t="shared" si="50"/>
        <v>0.93845470540247622</v>
      </c>
      <c r="J144" s="111">
        <f t="shared" si="50"/>
        <v>0.94229812974108529</v>
      </c>
      <c r="K144" s="111">
        <f t="shared" si="50"/>
        <v>0.94179080195283182</v>
      </c>
      <c r="L144" s="111">
        <f t="shared" si="50"/>
        <v>0.94077543056073887</v>
      </c>
      <c r="M144" s="111">
        <f t="shared" si="50"/>
        <v>0.94257973900825953</v>
      </c>
      <c r="N144" s="111">
        <f t="shared" si="50"/>
        <v>0.94252545389846087</v>
      </c>
      <c r="O144" s="111">
        <f t="shared" si="50"/>
        <v>0.94091966816487216</v>
      </c>
      <c r="P144" s="111">
        <f t="shared" si="50"/>
        <v>0.94426573899239519</v>
      </c>
      <c r="Q144" s="111">
        <f t="shared" si="50"/>
        <v>0.94503176316524118</v>
      </c>
      <c r="R144" s="111">
        <f t="shared" ref="R144:V144" si="51">IF(R125=0,"",R125/R106)</f>
        <v>0.94687653314643394</v>
      </c>
      <c r="S144" s="111">
        <f t="shared" si="51"/>
        <v>0.94702129623619502</v>
      </c>
      <c r="T144" s="111">
        <f t="shared" si="51"/>
        <v>0.94313806170449299</v>
      </c>
      <c r="U144" s="111">
        <f t="shared" si="51"/>
        <v>0.94799716122112165</v>
      </c>
      <c r="V144" s="111">
        <f t="shared" si="51"/>
        <v>0.9498767386835768</v>
      </c>
      <c r="W144" s="111">
        <f t="shared" ref="W144:Y144" si="52">IF(W125=0,"",W125/W106)</f>
        <v>0.9500420670744617</v>
      </c>
      <c r="X144" s="111">
        <f t="shared" si="52"/>
        <v>0.95858698000575504</v>
      </c>
      <c r="Y144" s="111">
        <f t="shared" si="52"/>
        <v>0.9642191525236663</v>
      </c>
      <c r="DA144" s="63" t="s">
        <v>2031</v>
      </c>
    </row>
    <row r="145" spans="1:105" ht="12" customHeight="1" x14ac:dyDescent="0.25">
      <c r="A145" s="100" t="s">
        <v>199</v>
      </c>
      <c r="B145" s="112">
        <f t="shared" ref="B145:Q145" si="53">IF(B126=0,"",B126/B107)</f>
        <v>0.84795869027873427</v>
      </c>
      <c r="C145" s="112">
        <f t="shared" si="53"/>
        <v>0.85314300429016821</v>
      </c>
      <c r="D145" s="112">
        <f t="shared" si="53"/>
        <v>0.86009777634347839</v>
      </c>
      <c r="E145" s="112">
        <f t="shared" si="53"/>
        <v>0.86348229242179575</v>
      </c>
      <c r="F145" s="112">
        <f t="shared" si="53"/>
        <v>0.86962002334394362</v>
      </c>
      <c r="G145" s="112">
        <f t="shared" si="53"/>
        <v>0.87598751532745478</v>
      </c>
      <c r="H145" s="112">
        <f t="shared" si="53"/>
        <v>0.87724234480485097</v>
      </c>
      <c r="I145" s="112">
        <f t="shared" si="53"/>
        <v>0.88119631942075627</v>
      </c>
      <c r="J145" s="112">
        <f t="shared" si="53"/>
        <v>0.88125597063838279</v>
      </c>
      <c r="K145" s="112">
        <f t="shared" si="53"/>
        <v>0.87959419885144041</v>
      </c>
      <c r="L145" s="112">
        <f t="shared" si="53"/>
        <v>0.87896306363017407</v>
      </c>
      <c r="M145" s="112">
        <f t="shared" si="53"/>
        <v>0.88182688035606038</v>
      </c>
      <c r="N145" s="112">
        <f t="shared" si="53"/>
        <v>0.87970147669574528</v>
      </c>
      <c r="O145" s="112">
        <f t="shared" si="53"/>
        <v>0.87794327583968124</v>
      </c>
      <c r="P145" s="112">
        <f t="shared" si="53"/>
        <v>0.87877566290069165</v>
      </c>
      <c r="Q145" s="112">
        <f t="shared" si="53"/>
        <v>0.87929395153559431</v>
      </c>
      <c r="R145" s="112">
        <f t="shared" ref="R145:V145" si="54">IF(R126=0,"",R126/R107)</f>
        <v>0.88347042644058216</v>
      </c>
      <c r="S145" s="112">
        <f t="shared" si="54"/>
        <v>0.88731277338981485</v>
      </c>
      <c r="T145" s="112">
        <f t="shared" si="54"/>
        <v>0.88032250267278322</v>
      </c>
      <c r="U145" s="112">
        <f t="shared" si="54"/>
        <v>0.88873038538370153</v>
      </c>
      <c r="V145" s="112">
        <f t="shared" si="54"/>
        <v>0.88919659898317982</v>
      </c>
      <c r="W145" s="112">
        <f t="shared" ref="W145:Y145" si="55">IF(W126=0,"",W126/W107)</f>
        <v>0.89674822671065324</v>
      </c>
      <c r="X145" s="112">
        <f t="shared" si="55"/>
        <v>0.89757780235101225</v>
      </c>
      <c r="Y145" s="112">
        <f t="shared" si="55"/>
        <v>0.9012332347170191</v>
      </c>
      <c r="DA145" s="131" t="s">
        <v>2032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2033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0.7307650052177681</v>
      </c>
      <c r="C147" s="112">
        <f t="shared" si="59"/>
        <v>0.73325039261530367</v>
      </c>
      <c r="D147" s="112">
        <f t="shared" si="59"/>
        <v>0.73824965130427633</v>
      </c>
      <c r="E147" s="112">
        <f t="shared" si="59"/>
        <v>0.7372579189154993</v>
      </c>
      <c r="F147" s="112">
        <f t="shared" si="59"/>
        <v>0.74293083832396145</v>
      </c>
      <c r="G147" s="112">
        <f t="shared" si="59"/>
        <v>0.74875710633194914</v>
      </c>
      <c r="H147" s="112">
        <f t="shared" si="59"/>
        <v>0.74933795109401369</v>
      </c>
      <c r="I147" s="112">
        <f t="shared" si="59"/>
        <v>0.75433242545841572</v>
      </c>
      <c r="J147" s="112">
        <f t="shared" si="59"/>
        <v>0.75045655725185867</v>
      </c>
      <c r="K147" s="112">
        <f t="shared" si="59"/>
        <v>0.74753951007897068</v>
      </c>
      <c r="L147" s="112">
        <f t="shared" si="59"/>
        <v>0.75073672340747422</v>
      </c>
      <c r="M147" s="112">
        <f t="shared" si="59"/>
        <v>0.75243015238436917</v>
      </c>
      <c r="N147" s="112">
        <f t="shared" si="59"/>
        <v>0.75559534939111439</v>
      </c>
      <c r="O147" s="112">
        <f t="shared" si="59"/>
        <v>0.75582865760818918</v>
      </c>
      <c r="P147" s="112">
        <f t="shared" si="59"/>
        <v>0.7554287133550136</v>
      </c>
      <c r="Q147" s="112">
        <f t="shared" si="59"/>
        <v>0.75879285911498595</v>
      </c>
      <c r="R147" s="112">
        <f t="shared" ref="R147:V147" si="60">IF(R128=0,"",R128/R109)</f>
        <v>0.7628813310413568</v>
      </c>
      <c r="S147" s="112">
        <f t="shared" si="60"/>
        <v>0.77329913052024668</v>
      </c>
      <c r="T147" s="112">
        <f t="shared" si="60"/>
        <v>0.78045129003303282</v>
      </c>
      <c r="U147" s="112">
        <f t="shared" si="60"/>
        <v>0.78527563382845322</v>
      </c>
      <c r="V147" s="112">
        <f t="shared" si="60"/>
        <v>0.79650653623386958</v>
      </c>
      <c r="W147" s="112">
        <f t="shared" ref="W147:Y147" si="61">IF(W128=0,"",W128/W109)</f>
        <v>0.80446798133137187</v>
      </c>
      <c r="X147" s="112">
        <f t="shared" si="61"/>
        <v>0.8272462212939693</v>
      </c>
      <c r="Y147" s="112">
        <f t="shared" si="61"/>
        <v>0.84547399610599616</v>
      </c>
      <c r="DA147" s="131" t="s">
        <v>2034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0.87409914571197056</v>
      </c>
      <c r="C148" s="113">
        <f t="shared" si="62"/>
        <v>0.88239180641480586</v>
      </c>
      <c r="D148" s="113">
        <f t="shared" si="62"/>
        <v>0.8823638046454082</v>
      </c>
      <c r="E148" s="113">
        <f t="shared" si="62"/>
        <v>0.88562575000376398</v>
      </c>
      <c r="F148" s="113">
        <f t="shared" si="62"/>
        <v>0.88106762438911712</v>
      </c>
      <c r="G148" s="113">
        <f t="shared" si="62"/>
        <v>0.88506851482596394</v>
      </c>
      <c r="H148" s="113">
        <f t="shared" si="62"/>
        <v>0.88872545557940774</v>
      </c>
      <c r="I148" s="113">
        <f t="shared" si="62"/>
        <v>0.87939604239969993</v>
      </c>
      <c r="J148" s="113">
        <f t="shared" si="62"/>
        <v>0.88889020458764223</v>
      </c>
      <c r="K148" s="113">
        <f t="shared" si="62"/>
        <v>0.88835359217639531</v>
      </c>
      <c r="L148" s="113">
        <f t="shared" si="62"/>
        <v>0.8910452011126877</v>
      </c>
      <c r="M148" s="113">
        <f t="shared" si="62"/>
        <v>0.88824838946842266</v>
      </c>
      <c r="N148" s="113">
        <f t="shared" si="62"/>
        <v>0.89052347185855085</v>
      </c>
      <c r="O148" s="113">
        <f t="shared" si="62"/>
        <v>0.88954688398910331</v>
      </c>
      <c r="P148" s="113">
        <f t="shared" si="62"/>
        <v>0.90339830694735257</v>
      </c>
      <c r="Q148" s="113">
        <f t="shared" si="62"/>
        <v>0.90843690331746252</v>
      </c>
      <c r="R148" s="113">
        <f t="shared" ref="R148:V148" si="63">IF(R129=0,"",R129/R110)</f>
        <v>0.91044114118548725</v>
      </c>
      <c r="S148" s="113">
        <f t="shared" si="63"/>
        <v>0.90881995539469529</v>
      </c>
      <c r="T148" s="113">
        <f t="shared" si="63"/>
        <v>0.91744533192391942</v>
      </c>
      <c r="U148" s="113">
        <f t="shared" si="63"/>
        <v>0.92075387565794509</v>
      </c>
      <c r="V148" s="113">
        <f t="shared" si="63"/>
        <v>0.92989739746125444</v>
      </c>
      <c r="W148" s="113">
        <f t="shared" ref="W148:Y148" si="64">IF(W129=0,"",W129/W110)</f>
        <v>0.92665326921761915</v>
      </c>
      <c r="X148" s="113">
        <f t="shared" si="64"/>
        <v>0.93643065298365469</v>
      </c>
      <c r="Y148" s="113">
        <f t="shared" si="64"/>
        <v>0.94785999998353132</v>
      </c>
      <c r="DA148" s="132" t="s">
        <v>2035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0.74723918756356833</v>
      </c>
      <c r="C149" s="111">
        <f t="shared" si="65"/>
        <v>0.75344725070146501</v>
      </c>
      <c r="D149" s="111">
        <f t="shared" si="65"/>
        <v>0.75900877623505358</v>
      </c>
      <c r="E149" s="111">
        <f t="shared" si="65"/>
        <v>0.76495645902682408</v>
      </c>
      <c r="F149" s="111">
        <f t="shared" si="65"/>
        <v>0.76808861088765068</v>
      </c>
      <c r="G149" s="111">
        <f t="shared" si="65"/>
        <v>0.77238322197487896</v>
      </c>
      <c r="H149" s="111">
        <f t="shared" si="65"/>
        <v>0.77620329470728688</v>
      </c>
      <c r="I149" s="111">
        <f t="shared" si="65"/>
        <v>0.77898489883741084</v>
      </c>
      <c r="J149" s="111">
        <f t="shared" si="65"/>
        <v>0.77704792302853565</v>
      </c>
      <c r="K149" s="111">
        <f t="shared" si="65"/>
        <v>0.77780476434746459</v>
      </c>
      <c r="L149" s="111">
        <f t="shared" si="65"/>
        <v>0.77900113425288353</v>
      </c>
      <c r="M149" s="111">
        <f t="shared" si="65"/>
        <v>0.78213061754366708</v>
      </c>
      <c r="N149" s="111">
        <f t="shared" si="65"/>
        <v>0.78593852673427711</v>
      </c>
      <c r="O149" s="111">
        <f t="shared" si="65"/>
        <v>0.79070539737594137</v>
      </c>
      <c r="P149" s="111">
        <f t="shared" si="65"/>
        <v>0.79634866621149036</v>
      </c>
      <c r="Q149" s="111">
        <f t="shared" si="65"/>
        <v>0.80553386882234956</v>
      </c>
      <c r="R149" s="111">
        <f t="shared" ref="R149:V149" si="66">IF(R130=0,"",R130/R111)</f>
        <v>0.81169427805372385</v>
      </c>
      <c r="S149" s="111">
        <f t="shared" si="66"/>
        <v>0.81844110086634936</v>
      </c>
      <c r="T149" s="111">
        <f t="shared" si="66"/>
        <v>0.82245990884093878</v>
      </c>
      <c r="U149" s="111">
        <f t="shared" si="66"/>
        <v>0.82962298000109302</v>
      </c>
      <c r="V149" s="111">
        <f t="shared" si="66"/>
        <v>0.83619011423802014</v>
      </c>
      <c r="W149" s="111">
        <f t="shared" ref="W149:Y149" si="67">IF(W130=0,"",W130/W111)</f>
        <v>0.84656531485243847</v>
      </c>
      <c r="X149" s="111">
        <f t="shared" si="67"/>
        <v>0.85914378201572028</v>
      </c>
      <c r="Y149" s="111">
        <f t="shared" si="67"/>
        <v>0.87003985482317103</v>
      </c>
      <c r="DA149" s="63" t="s">
        <v>2036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2037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0.67652569382060446</v>
      </c>
      <c r="C151" s="124">
        <f t="shared" si="71"/>
        <v>0.67816580227243151</v>
      </c>
      <c r="D151" s="124">
        <f t="shared" si="71"/>
        <v>0.67998838221737701</v>
      </c>
      <c r="E151" s="124">
        <f t="shared" si="71"/>
        <v>0.68143599614543582</v>
      </c>
      <c r="F151" s="124">
        <f t="shared" si="71"/>
        <v>0.69195307850602883</v>
      </c>
      <c r="G151" s="124">
        <f t="shared" si="71"/>
        <v>0.68759216510006749</v>
      </c>
      <c r="H151" s="124">
        <f t="shared" si="71"/>
        <v>0.70082505536250872</v>
      </c>
      <c r="I151" s="124">
        <f t="shared" si="71"/>
        <v>0.69716524649978118</v>
      </c>
      <c r="J151" s="124">
        <f t="shared" si="71"/>
        <v>0.70541572522668139</v>
      </c>
      <c r="K151" s="124">
        <f t="shared" si="71"/>
        <v>0.70333430624285032</v>
      </c>
      <c r="L151" s="124">
        <f t="shared" si="71"/>
        <v>0.70911981211242925</v>
      </c>
      <c r="M151" s="124">
        <f t="shared" si="71"/>
        <v>0.70973026752230783</v>
      </c>
      <c r="N151" s="124">
        <f t="shared" si="71"/>
        <v>0.71494533649033476</v>
      </c>
      <c r="O151" s="124">
        <f t="shared" si="71"/>
        <v>0.71942176013045855</v>
      </c>
      <c r="P151" s="124">
        <f t="shared" si="71"/>
        <v>0.71970930233250163</v>
      </c>
      <c r="Q151" s="124">
        <f t="shared" si="71"/>
        <v>0.72336550492841423</v>
      </c>
      <c r="R151" s="124">
        <f t="shared" ref="R151:V151" si="72">IF(R132=0,"",R132/R113)</f>
        <v>0.72758075728533678</v>
      </c>
      <c r="S151" s="124">
        <f t="shared" si="72"/>
        <v>0.7335602884952408</v>
      </c>
      <c r="T151" s="124">
        <f t="shared" si="72"/>
        <v>0.73880691340043636</v>
      </c>
      <c r="U151" s="124">
        <f t="shared" si="72"/>
        <v>0.74598254601710157</v>
      </c>
      <c r="V151" s="124">
        <f t="shared" si="72"/>
        <v>0.75846958871981229</v>
      </c>
      <c r="W151" s="124">
        <f t="shared" ref="W151:Y151" si="73">IF(W132=0,"",W132/W113)</f>
        <v>0.76831587490594111</v>
      </c>
      <c r="X151" s="124">
        <f t="shared" si="73"/>
        <v>0.77664475033652336</v>
      </c>
      <c r="Y151" s="124">
        <f t="shared" si="73"/>
        <v>0.78382297134345147</v>
      </c>
      <c r="DA151" s="130" t="s">
        <v>2038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0.57946931409736768</v>
      </c>
      <c r="C152" s="111">
        <f t="shared" si="74"/>
        <v>0.57985029199628546</v>
      </c>
      <c r="D152" s="111">
        <f t="shared" si="74"/>
        <v>0.58092861753530645</v>
      </c>
      <c r="E152" s="111">
        <f t="shared" si="74"/>
        <v>0.58133463375315819</v>
      </c>
      <c r="F152" s="111">
        <f t="shared" si="74"/>
        <v>0.58452131600123325</v>
      </c>
      <c r="G152" s="111">
        <f t="shared" si="74"/>
        <v>0.58313759366123641</v>
      </c>
      <c r="H152" s="111">
        <f t="shared" si="74"/>
        <v>0.58693144315382095</v>
      </c>
      <c r="I152" s="111">
        <f t="shared" si="74"/>
        <v>0.58632582449433512</v>
      </c>
      <c r="J152" s="111">
        <f t="shared" si="74"/>
        <v>0.5884066907715072</v>
      </c>
      <c r="K152" s="111">
        <f t="shared" si="74"/>
        <v>0.5877562004383392</v>
      </c>
      <c r="L152" s="111">
        <f t="shared" si="74"/>
        <v>0.58879306013812693</v>
      </c>
      <c r="M152" s="111">
        <f t="shared" si="74"/>
        <v>0.58957220413236278</v>
      </c>
      <c r="N152" s="111">
        <f t="shared" si="74"/>
        <v>0.59056718384857476</v>
      </c>
      <c r="O152" s="111">
        <f t="shared" si="74"/>
        <v>0.5913174942545798</v>
      </c>
      <c r="P152" s="111">
        <f t="shared" si="74"/>
        <v>0.59187921494960849</v>
      </c>
      <c r="Q152" s="111">
        <f t="shared" si="74"/>
        <v>0.59183456825312475</v>
      </c>
      <c r="R152" s="111">
        <f t="shared" ref="R152:V152" si="75">IF(R133=0,"",R133/R114)</f>
        <v>0.59231304095213311</v>
      </c>
      <c r="S152" s="111">
        <f t="shared" si="75"/>
        <v>0.59348037916449525</v>
      </c>
      <c r="T152" s="111">
        <f t="shared" si="75"/>
        <v>0.59521796686353678</v>
      </c>
      <c r="U152" s="111">
        <f t="shared" si="75"/>
        <v>0.59755879978863491</v>
      </c>
      <c r="V152" s="111">
        <f t="shared" si="75"/>
        <v>0.60092941589122706</v>
      </c>
      <c r="W152" s="111">
        <f t="shared" ref="W152:Y152" si="76">IF(W133=0,"",W133/W114)</f>
        <v>0.60380543717034441</v>
      </c>
      <c r="X152" s="111">
        <f t="shared" si="76"/>
        <v>0.60569711412215754</v>
      </c>
      <c r="Y152" s="111">
        <f t="shared" si="76"/>
        <v>0.60770240304064072</v>
      </c>
      <c r="DA152" s="63" t="s">
        <v>2039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0.75206564467260351</v>
      </c>
      <c r="C153" s="45">
        <f t="shared" si="77"/>
        <v>0.7541454218303465</v>
      </c>
      <c r="D153" s="45">
        <f t="shared" si="77"/>
        <v>0.75661764610495008</v>
      </c>
      <c r="E153" s="45">
        <f t="shared" si="77"/>
        <v>0.75803364276758778</v>
      </c>
      <c r="F153" s="45">
        <f t="shared" si="77"/>
        <v>0.76088345076958686</v>
      </c>
      <c r="G153" s="45">
        <f t="shared" si="77"/>
        <v>0.76406923696267615</v>
      </c>
      <c r="H153" s="45">
        <f t="shared" si="77"/>
        <v>0.76646347115977376</v>
      </c>
      <c r="I153" s="45">
        <f t="shared" si="77"/>
        <v>0.768111414730834</v>
      </c>
      <c r="J153" s="45">
        <f t="shared" si="77"/>
        <v>0.76836522042836419</v>
      </c>
      <c r="K153" s="45">
        <f t="shared" si="77"/>
        <v>0.76977912427736106</v>
      </c>
      <c r="L153" s="45">
        <f t="shared" si="77"/>
        <v>0.77155301829018041</v>
      </c>
      <c r="M153" s="45">
        <f t="shared" si="77"/>
        <v>0.77368244796318719</v>
      </c>
      <c r="N153" s="45">
        <f t="shared" si="77"/>
        <v>0.77648998197235475</v>
      </c>
      <c r="O153" s="45">
        <f t="shared" si="77"/>
        <v>0.77984867336819108</v>
      </c>
      <c r="P153" s="45">
        <f t="shared" si="77"/>
        <v>0.7826886740149358</v>
      </c>
      <c r="Q153" s="45">
        <f t="shared" si="77"/>
        <v>0.78672746435219965</v>
      </c>
      <c r="R153" s="45">
        <f t="shared" ref="R153:V153" si="78">IF(R134=0,"",R134/R115)</f>
        <v>0.7920386381091995</v>
      </c>
      <c r="S153" s="45">
        <f t="shared" si="78"/>
        <v>0.80028694315395366</v>
      </c>
      <c r="T153" s="45">
        <f t="shared" si="78"/>
        <v>0.80931606958734892</v>
      </c>
      <c r="U153" s="45">
        <f t="shared" si="78"/>
        <v>0.82171905086370944</v>
      </c>
      <c r="V153" s="45">
        <f t="shared" si="78"/>
        <v>0.8345587479037142</v>
      </c>
      <c r="W153" s="45">
        <f t="shared" ref="W153:Y153" si="79">IF(W134=0,"",W134/W115)</f>
        <v>0.84638829684868389</v>
      </c>
      <c r="X153" s="45">
        <f t="shared" si="79"/>
        <v>0.858296538064795</v>
      </c>
      <c r="Y153" s="45">
        <f t="shared" si="79"/>
        <v>0.87031504740062338</v>
      </c>
      <c r="DA153" s="60" t="s">
        <v>2040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1746.3976087825363</v>
      </c>
      <c r="C155" s="117">
        <f t="shared" si="80"/>
        <v>1773.6341994753345</v>
      </c>
      <c r="D155" s="117">
        <f t="shared" si="80"/>
        <v>1744.0823307889464</v>
      </c>
      <c r="E155" s="117">
        <f t="shared" si="80"/>
        <v>1865.5963055782211</v>
      </c>
      <c r="F155" s="117">
        <f t="shared" si="80"/>
        <v>1578.5645715169169</v>
      </c>
      <c r="G155" s="117">
        <f t="shared" si="80"/>
        <v>1759.5838853442317</v>
      </c>
      <c r="H155" s="117">
        <f t="shared" si="80"/>
        <v>1390.2409872861945</v>
      </c>
      <c r="I155" s="117">
        <f t="shared" si="80"/>
        <v>1426.4070258604766</v>
      </c>
      <c r="J155" s="117">
        <f t="shared" si="80"/>
        <v>1153.624869233661</v>
      </c>
      <c r="K155" s="117">
        <f t="shared" si="80"/>
        <v>1193.0931197733344</v>
      </c>
      <c r="L155" s="117">
        <f t="shared" si="80"/>
        <v>1109.1285411145486</v>
      </c>
      <c r="M155" s="117">
        <f t="shared" si="80"/>
        <v>1066.6995812123298</v>
      </c>
      <c r="N155" s="117">
        <f t="shared" si="80"/>
        <v>1005.9704459397512</v>
      </c>
      <c r="O155" s="117">
        <f t="shared" si="80"/>
        <v>973.28267224060585</v>
      </c>
      <c r="P155" s="117">
        <f t="shared" si="80"/>
        <v>970.88194659661804</v>
      </c>
      <c r="Q155" s="117">
        <f t="shared" si="80"/>
        <v>970.30701400937789</v>
      </c>
      <c r="R155" s="117">
        <f t="shared" ref="R155:V155" si="81">R156+R159+R161+R170</f>
        <v>949.98103871350702</v>
      </c>
      <c r="S155" s="117">
        <f t="shared" si="81"/>
        <v>973.50827756197975</v>
      </c>
      <c r="T155" s="117">
        <f t="shared" si="81"/>
        <v>947.91940411049507</v>
      </c>
      <c r="U155" s="117">
        <f t="shared" si="81"/>
        <v>956.38977535671359</v>
      </c>
      <c r="V155" s="117">
        <f t="shared" si="81"/>
        <v>900.20886035039223</v>
      </c>
      <c r="W155" s="117">
        <f t="shared" ref="W155:Y155" si="82">W156+W159+W161+W170</f>
        <v>882.43673629231068</v>
      </c>
      <c r="X155" s="117">
        <f t="shared" si="82"/>
        <v>822.90261381637902</v>
      </c>
      <c r="Y155" s="117">
        <f t="shared" si="82"/>
        <v>778.86957437779699</v>
      </c>
      <c r="DA155" s="129" t="s">
        <v>2191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2192</v>
      </c>
    </row>
    <row r="157" spans="1:105" ht="12" customHeight="1" x14ac:dyDescent="0.25">
      <c r="A157" s="97" t="s">
        <v>199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2193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2194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2195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2196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2197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2198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2199</v>
      </c>
    </row>
    <row r="164" spans="1:105" ht="12" customHeight="1" x14ac:dyDescent="0.25">
      <c r="A164" s="100" t="s">
        <v>199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2200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2201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2202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2203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2204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2205</v>
      </c>
    </row>
    <row r="170" spans="1:105" ht="12" customHeight="1" x14ac:dyDescent="0.25">
      <c r="A170" s="121" t="s">
        <v>54</v>
      </c>
      <c r="B170" s="122">
        <v>1746.3976087825363</v>
      </c>
      <c r="C170" s="122">
        <v>1773.6341994753345</v>
      </c>
      <c r="D170" s="122">
        <v>1744.0823307889464</v>
      </c>
      <c r="E170" s="122">
        <v>1865.5963055782211</v>
      </c>
      <c r="F170" s="122">
        <v>1578.5645715169169</v>
      </c>
      <c r="G170" s="122">
        <v>1759.5838853442317</v>
      </c>
      <c r="H170" s="122">
        <v>1390.2409872861945</v>
      </c>
      <c r="I170" s="122">
        <v>1426.4070258604766</v>
      </c>
      <c r="J170" s="122">
        <v>1153.624869233661</v>
      </c>
      <c r="K170" s="122">
        <v>1193.0931197733344</v>
      </c>
      <c r="L170" s="122">
        <v>1109.1285411145486</v>
      </c>
      <c r="M170" s="122">
        <v>1066.6995812123298</v>
      </c>
      <c r="N170" s="122">
        <v>1005.9704459397512</v>
      </c>
      <c r="O170" s="122">
        <v>973.28267224060585</v>
      </c>
      <c r="P170" s="122">
        <v>970.88194659661804</v>
      </c>
      <c r="Q170" s="122">
        <v>970.30701400937789</v>
      </c>
      <c r="R170" s="122">
        <v>949.98103871350702</v>
      </c>
      <c r="S170" s="122">
        <v>973.50827756197975</v>
      </c>
      <c r="T170" s="122">
        <v>947.91940411049507</v>
      </c>
      <c r="U170" s="122">
        <v>956.38977535671359</v>
      </c>
      <c r="V170" s="122">
        <v>900.20886035039223</v>
      </c>
      <c r="W170" s="122">
        <v>882.43673629231068</v>
      </c>
      <c r="X170" s="122">
        <v>822.90261381637902</v>
      </c>
      <c r="Y170" s="122">
        <v>778.86957437779699</v>
      </c>
      <c r="DA170" s="130" t="s">
        <v>2206</v>
      </c>
    </row>
    <row r="171" spans="1:105" ht="12" customHeight="1" x14ac:dyDescent="0.25">
      <c r="A171" s="97" t="s">
        <v>50</v>
      </c>
      <c r="B171" s="98">
        <v>1746.3976087825363</v>
      </c>
      <c r="C171" s="98">
        <v>1773.6341994753345</v>
      </c>
      <c r="D171" s="98">
        <v>1744.0823307889464</v>
      </c>
      <c r="E171" s="98">
        <v>1865.5963055782211</v>
      </c>
      <c r="F171" s="98">
        <v>1578.5645715169169</v>
      </c>
      <c r="G171" s="98">
        <v>1759.5838853442317</v>
      </c>
      <c r="H171" s="98">
        <v>1390.2409872861945</v>
      </c>
      <c r="I171" s="98">
        <v>1426.4070258604766</v>
      </c>
      <c r="J171" s="98">
        <v>1153.624869233661</v>
      </c>
      <c r="K171" s="98">
        <v>1193.0931197733344</v>
      </c>
      <c r="L171" s="98">
        <v>1109.1285411145486</v>
      </c>
      <c r="M171" s="98">
        <v>1066.6995812123298</v>
      </c>
      <c r="N171" s="98">
        <v>1005.9704459397512</v>
      </c>
      <c r="O171" s="98">
        <v>973.28267224060585</v>
      </c>
      <c r="P171" s="98">
        <v>970.88194659661804</v>
      </c>
      <c r="Q171" s="98">
        <v>970.30701400937789</v>
      </c>
      <c r="R171" s="98">
        <v>949.98103871350702</v>
      </c>
      <c r="S171" s="98">
        <v>973.50827756197975</v>
      </c>
      <c r="T171" s="98">
        <v>947.91940411049507</v>
      </c>
      <c r="U171" s="98">
        <v>956.38977535671359</v>
      </c>
      <c r="V171" s="98">
        <v>900.20886035039223</v>
      </c>
      <c r="W171" s="98">
        <v>882.43673629231068</v>
      </c>
      <c r="X171" s="98">
        <v>822.90261381637902</v>
      </c>
      <c r="Y171" s="98">
        <v>778.86957437779699</v>
      </c>
      <c r="DA171" s="63" t="s">
        <v>2207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2208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11484.459645120478</v>
      </c>
      <c r="C174" s="117">
        <f t="shared" si="87"/>
        <v>12512.056985307549</v>
      </c>
      <c r="D174" s="117">
        <f t="shared" si="87"/>
        <v>12397.123825916242</v>
      </c>
      <c r="E174" s="117">
        <f t="shared" si="87"/>
        <v>12313.944576441445</v>
      </c>
      <c r="F174" s="117">
        <f t="shared" si="87"/>
        <v>12467.627182253089</v>
      </c>
      <c r="G174" s="117">
        <f t="shared" si="87"/>
        <v>12735.367441148766</v>
      </c>
      <c r="H174" s="117">
        <f t="shared" si="87"/>
        <v>12661.150754494402</v>
      </c>
      <c r="I174" s="117">
        <f t="shared" si="87"/>
        <v>12056.202611326395</v>
      </c>
      <c r="J174" s="117">
        <f t="shared" si="87"/>
        <v>12270.928183972206</v>
      </c>
      <c r="K174" s="117">
        <f t="shared" si="87"/>
        <v>12501.440577539161</v>
      </c>
      <c r="L174" s="117">
        <f t="shared" si="87"/>
        <v>14106.499242873846</v>
      </c>
      <c r="M174" s="117">
        <f t="shared" si="87"/>
        <v>12834.427466091931</v>
      </c>
      <c r="N174" s="117">
        <f t="shared" si="87"/>
        <v>13003.508497808603</v>
      </c>
      <c r="O174" s="117">
        <f t="shared" si="87"/>
        <v>13563.898517833994</v>
      </c>
      <c r="P174" s="117">
        <f t="shared" si="87"/>
        <v>12060.949282496804</v>
      </c>
      <c r="Q174" s="117">
        <f t="shared" si="87"/>
        <v>12453.30382911458</v>
      </c>
      <c r="R174" s="117">
        <f t="shared" ref="R174:V174" si="88">R175+R178+R180+R189</f>
        <v>13061.643994244732</v>
      </c>
      <c r="S174" s="117">
        <f t="shared" si="88"/>
        <v>13295.992107374188</v>
      </c>
      <c r="T174" s="117">
        <f t="shared" si="88"/>
        <v>13085.927835722039</v>
      </c>
      <c r="U174" s="117">
        <f t="shared" si="88"/>
        <v>13120.982259735458</v>
      </c>
      <c r="V174" s="117">
        <f t="shared" si="88"/>
        <v>13140.254496332251</v>
      </c>
      <c r="W174" s="117">
        <f t="shared" ref="W174:Y174" si="89">W175+W178+W180+W189</f>
        <v>14281.991819036022</v>
      </c>
      <c r="X174" s="117">
        <f t="shared" si="89"/>
        <v>13090.95933020578</v>
      </c>
      <c r="Y174" s="117">
        <f t="shared" si="89"/>
        <v>12707.721867030305</v>
      </c>
      <c r="DA174" s="129" t="s">
        <v>2359</v>
      </c>
    </row>
    <row r="175" spans="1:105" ht="12" customHeight="1" x14ac:dyDescent="0.25">
      <c r="A175" s="121" t="s">
        <v>57</v>
      </c>
      <c r="B175" s="122">
        <f t="shared" ref="B175:Q175" si="90">SUM(B176:B177)</f>
        <v>9635.4087947236203</v>
      </c>
      <c r="C175" s="122">
        <f t="shared" si="90"/>
        <v>10562.874973490636</v>
      </c>
      <c r="D175" s="122">
        <f t="shared" si="90"/>
        <v>10403.817140490151</v>
      </c>
      <c r="E175" s="122">
        <f t="shared" si="90"/>
        <v>10218.859060859966</v>
      </c>
      <c r="F175" s="122">
        <f t="shared" si="90"/>
        <v>10384.709779067669</v>
      </c>
      <c r="G175" s="122">
        <f t="shared" si="90"/>
        <v>10573.538542001374</v>
      </c>
      <c r="H175" s="122">
        <f t="shared" si="90"/>
        <v>10536.039584311447</v>
      </c>
      <c r="I175" s="122">
        <f t="shared" si="90"/>
        <v>9896.2096729607674</v>
      </c>
      <c r="J175" s="122">
        <f t="shared" si="90"/>
        <v>10208.30373399155</v>
      </c>
      <c r="K175" s="122">
        <f t="shared" si="90"/>
        <v>10398.47230770348</v>
      </c>
      <c r="L175" s="122">
        <f t="shared" si="90"/>
        <v>11950.60816379511</v>
      </c>
      <c r="M175" s="122">
        <f t="shared" si="90"/>
        <v>10669.867571961286</v>
      </c>
      <c r="N175" s="122">
        <f t="shared" si="90"/>
        <v>10875.322292855826</v>
      </c>
      <c r="O175" s="122">
        <f t="shared" si="90"/>
        <v>11433.43465266493</v>
      </c>
      <c r="P175" s="122">
        <f t="shared" si="90"/>
        <v>9982.2242788469157</v>
      </c>
      <c r="Q175" s="122">
        <f t="shared" si="90"/>
        <v>10327.921504633527</v>
      </c>
      <c r="R175" s="122">
        <f t="shared" ref="R175:V175" si="91">SUM(R176:R177)</f>
        <v>10916.085641623566</v>
      </c>
      <c r="S175" s="122">
        <f t="shared" si="91"/>
        <v>11077.071370461683</v>
      </c>
      <c r="T175" s="122">
        <f t="shared" si="91"/>
        <v>10869.196460369971</v>
      </c>
      <c r="U175" s="122">
        <f t="shared" si="91"/>
        <v>10918.740318969794</v>
      </c>
      <c r="V175" s="122">
        <f t="shared" si="91"/>
        <v>10953.089974952909</v>
      </c>
      <c r="W175" s="122">
        <f t="shared" ref="W175:Y175" si="92">SUM(W176:W177)</f>
        <v>11997.227440637251</v>
      </c>
      <c r="X175" s="122">
        <f t="shared" si="92"/>
        <v>11029.443638341098</v>
      </c>
      <c r="Y175" s="122">
        <f t="shared" si="92"/>
        <v>10795.792691103938</v>
      </c>
      <c r="DA175" s="130" t="s">
        <v>2360</v>
      </c>
    </row>
    <row r="176" spans="1:105" ht="12" customHeight="1" x14ac:dyDescent="0.25">
      <c r="A176" s="97" t="s">
        <v>199</v>
      </c>
      <c r="B176" s="98">
        <v>9603.7257309718971</v>
      </c>
      <c r="C176" s="98">
        <v>10528.090298197849</v>
      </c>
      <c r="D176" s="98">
        <v>10369.615566434042</v>
      </c>
      <c r="E176" s="98">
        <v>10185.93649576562</v>
      </c>
      <c r="F176" s="98">
        <v>10351.133402044845</v>
      </c>
      <c r="G176" s="98">
        <v>10539.731608009584</v>
      </c>
      <c r="H176" s="98">
        <v>10502.947624863375</v>
      </c>
      <c r="I176" s="98">
        <v>9865.8685173105259</v>
      </c>
      <c r="J176" s="98">
        <v>10177.158061643431</v>
      </c>
      <c r="K176" s="98">
        <v>10367.131710082534</v>
      </c>
      <c r="L176" s="98">
        <v>11914.495772531871</v>
      </c>
      <c r="M176" s="98">
        <v>10638.241245503092</v>
      </c>
      <c r="N176" s="98">
        <v>10843.191503793538</v>
      </c>
      <c r="O176" s="98">
        <v>11399.120490903544</v>
      </c>
      <c r="P176" s="98">
        <v>9952.6747809137178</v>
      </c>
      <c r="Q176" s="98">
        <v>10297.374512655791</v>
      </c>
      <c r="R176" s="98">
        <v>10883.767985500535</v>
      </c>
      <c r="S176" s="98">
        <v>11044.434960222789</v>
      </c>
      <c r="T176" s="98">
        <v>10837.34293829838</v>
      </c>
      <c r="U176" s="98">
        <v>10886.672541637201</v>
      </c>
      <c r="V176" s="98">
        <v>10920.952806546858</v>
      </c>
      <c r="W176" s="98">
        <v>11961.837149728228</v>
      </c>
      <c r="X176" s="98">
        <v>10997.124019454177</v>
      </c>
      <c r="Y176" s="98">
        <v>10764.228356817244</v>
      </c>
      <c r="DA176" s="63" t="s">
        <v>2361</v>
      </c>
    </row>
    <row r="177" spans="1:105" ht="12" customHeight="1" x14ac:dyDescent="0.25">
      <c r="A177" s="97" t="s">
        <v>53</v>
      </c>
      <c r="B177" s="98">
        <v>31.683063751723093</v>
      </c>
      <c r="C177" s="98">
        <v>34.784675292787817</v>
      </c>
      <c r="D177" s="98">
        <v>34.201574056108505</v>
      </c>
      <c r="E177" s="98">
        <v>32.922565094346957</v>
      </c>
      <c r="F177" s="98">
        <v>33.576377022824722</v>
      </c>
      <c r="G177" s="98">
        <v>33.806933991788831</v>
      </c>
      <c r="H177" s="98">
        <v>33.091959448073688</v>
      </c>
      <c r="I177" s="98">
        <v>30.341155650240861</v>
      </c>
      <c r="J177" s="98">
        <v>31.145672348118143</v>
      </c>
      <c r="K177" s="98">
        <v>31.340597620944802</v>
      </c>
      <c r="L177" s="98">
        <v>36.112391263239907</v>
      </c>
      <c r="M177" s="98">
        <v>31.626326458194452</v>
      </c>
      <c r="N177" s="98">
        <v>32.130789062288251</v>
      </c>
      <c r="O177" s="98">
        <v>34.314161761386138</v>
      </c>
      <c r="P177" s="98">
        <v>29.549497933197713</v>
      </c>
      <c r="Q177" s="98">
        <v>30.546991977735427</v>
      </c>
      <c r="R177" s="98">
        <v>32.317656123029757</v>
      </c>
      <c r="S177" s="98">
        <v>32.636410238893937</v>
      </c>
      <c r="T177" s="98">
        <v>31.853522071590785</v>
      </c>
      <c r="U177" s="98">
        <v>32.067777332593678</v>
      </c>
      <c r="V177" s="98">
        <v>32.137168406051252</v>
      </c>
      <c r="W177" s="98">
        <v>35.390290909022511</v>
      </c>
      <c r="X177" s="98">
        <v>32.319618886920885</v>
      </c>
      <c r="Y177" s="98">
        <v>31.564334286693626</v>
      </c>
      <c r="DA177" s="63" t="s">
        <v>2362</v>
      </c>
    </row>
    <row r="178" spans="1:105" ht="12" customHeight="1" x14ac:dyDescent="0.25">
      <c r="A178" s="121" t="s">
        <v>92</v>
      </c>
      <c r="B178" s="122">
        <f t="shared" ref="B178:Y178" si="93">B179</f>
        <v>7.5567778883795729</v>
      </c>
      <c r="C178" s="122">
        <f t="shared" si="93"/>
        <v>8.3984559918679818</v>
      </c>
      <c r="D178" s="122">
        <f t="shared" si="93"/>
        <v>8.0377579918072364</v>
      </c>
      <c r="E178" s="122">
        <f t="shared" si="93"/>
        <v>16.992678000495896</v>
      </c>
      <c r="F178" s="122">
        <f t="shared" si="93"/>
        <v>8.1836847766542515</v>
      </c>
      <c r="G178" s="122">
        <f t="shared" si="93"/>
        <v>10.161303069630279</v>
      </c>
      <c r="H178" s="122">
        <f t="shared" si="93"/>
        <v>14.476690048141814</v>
      </c>
      <c r="I178" s="122">
        <f t="shared" si="93"/>
        <v>12.596455950834329</v>
      </c>
      <c r="J178" s="122">
        <f t="shared" si="93"/>
        <v>12.861691647227358</v>
      </c>
      <c r="K178" s="122">
        <f t="shared" si="93"/>
        <v>12.851304183674269</v>
      </c>
      <c r="L178" s="122">
        <f t="shared" si="93"/>
        <v>15.544091598347697</v>
      </c>
      <c r="M178" s="122">
        <f t="shared" si="93"/>
        <v>16.072793784439455</v>
      </c>
      <c r="N178" s="122">
        <f t="shared" si="93"/>
        <v>23.045855225405777</v>
      </c>
      <c r="O178" s="122">
        <f t="shared" si="93"/>
        <v>18.384604893080525</v>
      </c>
      <c r="P178" s="122">
        <f t="shared" si="93"/>
        <v>16.708006067284717</v>
      </c>
      <c r="Q178" s="122">
        <f t="shared" si="93"/>
        <v>24.064675315833952</v>
      </c>
      <c r="R178" s="122">
        <f t="shared" si="93"/>
        <v>22.832255133823203</v>
      </c>
      <c r="S178" s="122">
        <f t="shared" si="93"/>
        <v>27.043481238857208</v>
      </c>
      <c r="T178" s="122">
        <f t="shared" si="93"/>
        <v>25.377430255798998</v>
      </c>
      <c r="U178" s="122">
        <f t="shared" si="93"/>
        <v>27.575724452942094</v>
      </c>
      <c r="V178" s="122">
        <f t="shared" si="93"/>
        <v>25.146664081122324</v>
      </c>
      <c r="W178" s="122">
        <f t="shared" si="93"/>
        <v>26.243296638826362</v>
      </c>
      <c r="X178" s="122">
        <f t="shared" si="93"/>
        <v>25.414526651783362</v>
      </c>
      <c r="Y178" s="122">
        <f t="shared" si="93"/>
        <v>23.023348803725408</v>
      </c>
      <c r="DA178" s="130" t="s">
        <v>2363</v>
      </c>
    </row>
    <row r="179" spans="1:105" ht="12" customHeight="1" x14ac:dyDescent="0.25">
      <c r="A179" s="97" t="s">
        <v>53</v>
      </c>
      <c r="B179" s="98">
        <f>RES_hhdet_fech!B129</f>
        <v>7.5567778883795729</v>
      </c>
      <c r="C179" s="98">
        <f>RES_hhdet_fech!C129</f>
        <v>8.3984559918679818</v>
      </c>
      <c r="D179" s="98">
        <f>RES_hhdet_fech!D129</f>
        <v>8.0377579918072364</v>
      </c>
      <c r="E179" s="98">
        <f>RES_hhdet_fech!E129</f>
        <v>16.992678000495896</v>
      </c>
      <c r="F179" s="98">
        <f>RES_hhdet_fech!F129</f>
        <v>8.1836847766542515</v>
      </c>
      <c r="G179" s="98">
        <f>RES_hhdet_fech!G129</f>
        <v>10.161303069630279</v>
      </c>
      <c r="H179" s="98">
        <f>RES_hhdet_fech!H129</f>
        <v>14.476690048141814</v>
      </c>
      <c r="I179" s="98">
        <f>RES_hhdet_fech!I129</f>
        <v>12.596455950834329</v>
      </c>
      <c r="J179" s="98">
        <f>RES_hhdet_fech!J129</f>
        <v>12.861691647227358</v>
      </c>
      <c r="K179" s="98">
        <f>RES_hhdet_fech!K129</f>
        <v>12.851304183674269</v>
      </c>
      <c r="L179" s="98">
        <f>RES_hhdet_fech!L129</f>
        <v>15.544091598347697</v>
      </c>
      <c r="M179" s="98">
        <f>RES_hhdet_fech!M129</f>
        <v>16.072793784439455</v>
      </c>
      <c r="N179" s="98">
        <f>RES_hhdet_fech!N129</f>
        <v>23.045855225405777</v>
      </c>
      <c r="O179" s="98">
        <f>RES_hhdet_fech!O129</f>
        <v>18.384604893080525</v>
      </c>
      <c r="P179" s="98">
        <f>RES_hhdet_fech!P129</f>
        <v>16.708006067284717</v>
      </c>
      <c r="Q179" s="98">
        <f>RES_hhdet_fech!Q129</f>
        <v>24.064675315833952</v>
      </c>
      <c r="R179" s="98">
        <f>RES_hhdet_fech!R129</f>
        <v>22.832255133823203</v>
      </c>
      <c r="S179" s="98">
        <f>RES_hhdet_fech!S129</f>
        <v>27.043481238857208</v>
      </c>
      <c r="T179" s="98">
        <f>RES_hhdet_fech!T129</f>
        <v>25.377430255798998</v>
      </c>
      <c r="U179" s="98">
        <f>RES_hhdet_fech!U129</f>
        <v>27.575724452942094</v>
      </c>
      <c r="V179" s="98">
        <f>RES_hhdet_fech!V129</f>
        <v>25.146664081122324</v>
      </c>
      <c r="W179" s="98">
        <f>RES_hhdet_fech!W129</f>
        <v>26.243296638826362</v>
      </c>
      <c r="X179" s="98">
        <f>RES_hhdet_fech!X129</f>
        <v>25.414526651783362</v>
      </c>
      <c r="Y179" s="98">
        <f>RES_hhdet_fech!Y129</f>
        <v>23.023348803725408</v>
      </c>
      <c r="DA179" s="63" t="s">
        <v>2364</v>
      </c>
    </row>
    <row r="180" spans="1:105" ht="12" customHeight="1" x14ac:dyDescent="0.25">
      <c r="A180" s="121" t="s">
        <v>55</v>
      </c>
      <c r="B180" s="122">
        <v>1211.5111466646315</v>
      </c>
      <c r="C180" s="122">
        <v>1298.1375444706266</v>
      </c>
      <c r="D180" s="122">
        <v>1329.7082625484345</v>
      </c>
      <c r="E180" s="122">
        <v>1351.7241195996917</v>
      </c>
      <c r="F180" s="122">
        <v>1380.2599159033082</v>
      </c>
      <c r="G180" s="122">
        <v>1413.6331882456666</v>
      </c>
      <c r="H180" s="122">
        <v>1407.6872727462958</v>
      </c>
      <c r="I180" s="122">
        <v>1444.5432557403847</v>
      </c>
      <c r="J180" s="122">
        <v>1392.2839098678255</v>
      </c>
      <c r="K180" s="122">
        <v>1424.5235533099831</v>
      </c>
      <c r="L180" s="122">
        <v>1461.5727829448201</v>
      </c>
      <c r="M180" s="122">
        <v>1501.9235619631941</v>
      </c>
      <c r="N180" s="122">
        <v>1464.1457511149054</v>
      </c>
      <c r="O180" s="122">
        <v>1474.2497039740717</v>
      </c>
      <c r="P180" s="122">
        <v>1449.6391423059285</v>
      </c>
      <c r="Q180" s="122">
        <v>1487.2351994055716</v>
      </c>
      <c r="R180" s="122">
        <v>1513.5820221431459</v>
      </c>
      <c r="S180" s="122">
        <v>1559.3830931897919</v>
      </c>
      <c r="T180" s="122">
        <v>1568.5319930778198</v>
      </c>
      <c r="U180" s="122">
        <v>1551.8131977100113</v>
      </c>
      <c r="V180" s="122">
        <v>1538.9321858063186</v>
      </c>
      <c r="W180" s="122">
        <v>1632.9730160948527</v>
      </c>
      <c r="X180" s="122">
        <v>1445.5228867859057</v>
      </c>
      <c r="Y180" s="122">
        <v>1342.2765920777153</v>
      </c>
      <c r="DA180" s="130" t="s">
        <v>2365</v>
      </c>
    </row>
    <row r="181" spans="1:105" ht="12" customHeight="1" x14ac:dyDescent="0.25">
      <c r="A181" s="97" t="s">
        <v>128</v>
      </c>
      <c r="B181" s="98">
        <v>1102.975843804476</v>
      </c>
      <c r="C181" s="98">
        <v>1206.8253664390998</v>
      </c>
      <c r="D181" s="98">
        <v>1230.5219397540816</v>
      </c>
      <c r="E181" s="98">
        <v>1248.9125657708628</v>
      </c>
      <c r="F181" s="98">
        <v>1275.3527445601176</v>
      </c>
      <c r="G181" s="98">
        <v>1316.3439699253993</v>
      </c>
      <c r="H181" s="98">
        <v>1312.5142794736153</v>
      </c>
      <c r="I181" s="98">
        <v>1330.50090191656</v>
      </c>
      <c r="J181" s="98">
        <v>1291.9551028089465</v>
      </c>
      <c r="K181" s="98">
        <v>1326.9560847289022</v>
      </c>
      <c r="L181" s="98">
        <v>1364.9130710071101</v>
      </c>
      <c r="M181" s="98">
        <v>1394.413427104018</v>
      </c>
      <c r="N181" s="98">
        <v>1357.8335935673595</v>
      </c>
      <c r="O181" s="98">
        <v>1373.0621177818311</v>
      </c>
      <c r="P181" s="98">
        <v>1374.7065939004087</v>
      </c>
      <c r="Q181" s="98">
        <v>1406.9578752558709</v>
      </c>
      <c r="R181" s="98">
        <v>1436.3559609107513</v>
      </c>
      <c r="S181" s="98">
        <v>1466.8648386685563</v>
      </c>
      <c r="T181" s="98">
        <v>1469.4188003252741</v>
      </c>
      <c r="U181" s="98">
        <v>1469.7952472647185</v>
      </c>
      <c r="V181" s="98">
        <v>1468.4095382343103</v>
      </c>
      <c r="W181" s="98">
        <v>1572.241603017244</v>
      </c>
      <c r="X181" s="98">
        <v>1348.6293071363955</v>
      </c>
      <c r="Y181" s="98">
        <v>1271.2906788185717</v>
      </c>
      <c r="DA181" s="63" t="s">
        <v>2366</v>
      </c>
    </row>
    <row r="182" spans="1:105" ht="12" customHeight="1" x14ac:dyDescent="0.25">
      <c r="A182" s="97" t="s">
        <v>127</v>
      </c>
      <c r="B182" s="98">
        <v>1366.2873049964162</v>
      </c>
      <c r="C182" s="98">
        <v>1369.447574746531</v>
      </c>
      <c r="D182" s="98">
        <v>1452.4913691386962</v>
      </c>
      <c r="E182" s="98">
        <v>1406.6468275694108</v>
      </c>
      <c r="F182" s="98">
        <v>1564.6106292576239</v>
      </c>
      <c r="G182" s="98">
        <v>1565.5430728256031</v>
      </c>
      <c r="H182" s="98">
        <v>1484.8928185760794</v>
      </c>
      <c r="I182" s="98">
        <v>1546.4455788626174</v>
      </c>
      <c r="J182" s="98">
        <v>1474.5566046722436</v>
      </c>
      <c r="K182" s="98">
        <v>1476.4958411865134</v>
      </c>
      <c r="L182" s="98">
        <v>1520.0944631399375</v>
      </c>
      <c r="M182" s="98">
        <v>1561.309743964048</v>
      </c>
      <c r="N182" s="98">
        <v>1452.6295208757601</v>
      </c>
      <c r="O182" s="98">
        <v>1423.810729486911</v>
      </c>
      <c r="P182" s="98">
        <v>1446.2535453674161</v>
      </c>
      <c r="Q182" s="98">
        <v>1450.6528992917235</v>
      </c>
      <c r="R182" s="98">
        <v>1481.2032718306511</v>
      </c>
      <c r="S182" s="98">
        <v>1541.5554295640175</v>
      </c>
      <c r="T182" s="98">
        <v>1469.0753406480653</v>
      </c>
      <c r="U182" s="98">
        <v>1511.3031825344606</v>
      </c>
      <c r="V182" s="98">
        <v>1500.0904484339005</v>
      </c>
      <c r="W182" s="98">
        <v>1659.0701598423436</v>
      </c>
      <c r="X182" s="98">
        <v>1280.3932670567099</v>
      </c>
      <c r="Y182" s="98">
        <v>1116.2416106149969</v>
      </c>
      <c r="DA182" s="63" t="s">
        <v>2367</v>
      </c>
    </row>
    <row r="183" spans="1:105" ht="12" customHeight="1" x14ac:dyDescent="0.25">
      <c r="A183" s="100" t="s">
        <v>199</v>
      </c>
      <c r="B183" s="101">
        <v>692.58646894981632</v>
      </c>
      <c r="C183" s="101">
        <v>672.88359970617205</v>
      </c>
      <c r="D183" s="101">
        <v>716.83834878335699</v>
      </c>
      <c r="E183" s="101">
        <v>687.59876241338247</v>
      </c>
      <c r="F183" s="101">
        <v>782.41470954803435</v>
      </c>
      <c r="G183" s="101">
        <v>769.93442508549037</v>
      </c>
      <c r="H183" s="101">
        <v>716.55196857143437</v>
      </c>
      <c r="I183" s="101">
        <v>801.12373847419531</v>
      </c>
      <c r="J183" s="101">
        <v>716.53854387162926</v>
      </c>
      <c r="K183" s="101">
        <v>713.79981708193952</v>
      </c>
      <c r="L183" s="101">
        <v>743.7972472418877</v>
      </c>
      <c r="M183" s="101">
        <v>758.63964036393804</v>
      </c>
      <c r="N183" s="101">
        <v>694.01701760604283</v>
      </c>
      <c r="O183" s="101">
        <v>689.18128802157401</v>
      </c>
      <c r="P183" s="101">
        <v>664.93143628946734</v>
      </c>
      <c r="Q183" s="101">
        <v>660.61173526702646</v>
      </c>
      <c r="R183" s="101">
        <v>675.2505008899517</v>
      </c>
      <c r="S183" s="101">
        <v>724.74592635839622</v>
      </c>
      <c r="T183" s="101">
        <v>697.99647583693366</v>
      </c>
      <c r="U183" s="101">
        <v>706.32091266211364</v>
      </c>
      <c r="V183" s="101">
        <v>678.58409448739894</v>
      </c>
      <c r="W183" s="101">
        <v>802.73406570845759</v>
      </c>
      <c r="X183" s="101">
        <v>517.70957064247261</v>
      </c>
      <c r="Y183" s="101">
        <v>404.38775838935373</v>
      </c>
      <c r="DA183" s="131" t="s">
        <v>2368</v>
      </c>
    </row>
    <row r="184" spans="1:105" ht="12" customHeight="1" x14ac:dyDescent="0.25">
      <c r="A184" s="103" t="s">
        <v>52</v>
      </c>
      <c r="B184" s="104">
        <v>673.70083604659965</v>
      </c>
      <c r="C184" s="104">
        <v>696.56397504035863</v>
      </c>
      <c r="D184" s="104">
        <v>735.65302035533909</v>
      </c>
      <c r="E184" s="104">
        <v>719.04806515602775</v>
      </c>
      <c r="F184" s="104">
        <v>782.19591970958936</v>
      </c>
      <c r="G184" s="104">
        <v>795.60864774011316</v>
      </c>
      <c r="H184" s="104">
        <v>768.34085000464506</v>
      </c>
      <c r="I184" s="104">
        <v>745.32184038842195</v>
      </c>
      <c r="J184" s="104">
        <v>758.01806080061442</v>
      </c>
      <c r="K184" s="104">
        <v>762.69602410457367</v>
      </c>
      <c r="L184" s="104">
        <v>776.29721589805001</v>
      </c>
      <c r="M184" s="104">
        <v>802.67010360010977</v>
      </c>
      <c r="N184" s="104">
        <v>758.61250326971719</v>
      </c>
      <c r="O184" s="104">
        <v>734.62944146533653</v>
      </c>
      <c r="P184" s="104">
        <v>781.32210907794854</v>
      </c>
      <c r="Q184" s="104">
        <v>790.04116402469731</v>
      </c>
      <c r="R184" s="104">
        <v>805.95277094069934</v>
      </c>
      <c r="S184" s="104">
        <v>816.8095032056209</v>
      </c>
      <c r="T184" s="104">
        <v>771.07886481113178</v>
      </c>
      <c r="U184" s="104">
        <v>804.98226987234693</v>
      </c>
      <c r="V184" s="104">
        <v>821.50635394650158</v>
      </c>
      <c r="W184" s="104">
        <v>856.33609413388569</v>
      </c>
      <c r="X184" s="104">
        <v>762.68369641423715</v>
      </c>
      <c r="Y184" s="104">
        <v>711.8538522256431</v>
      </c>
      <c r="DA184" s="132" t="s">
        <v>2369</v>
      </c>
    </row>
    <row r="185" spans="1:105" ht="12" customHeight="1" x14ac:dyDescent="0.25">
      <c r="A185" s="106" t="s">
        <v>122</v>
      </c>
      <c r="B185" s="101">
        <v>1932.9348452617878</v>
      </c>
      <c r="C185" s="101">
        <v>1907.5684394217071</v>
      </c>
      <c r="D185" s="101">
        <v>2000.7037912889805</v>
      </c>
      <c r="E185" s="101">
        <v>2050.4727916223042</v>
      </c>
      <c r="F185" s="101">
        <v>2055.5476767671644</v>
      </c>
      <c r="G185" s="101">
        <v>2050.0084210362379</v>
      </c>
      <c r="H185" s="101">
        <v>2031.7238307631931</v>
      </c>
      <c r="I185" s="101">
        <v>2161.3604172561368</v>
      </c>
      <c r="J185" s="101">
        <v>2033.766332477255</v>
      </c>
      <c r="K185" s="101">
        <v>2019.9363520293873</v>
      </c>
      <c r="L185" s="101">
        <v>2080.2123631627251</v>
      </c>
      <c r="M185" s="101">
        <v>2174.2177389116423</v>
      </c>
      <c r="N185" s="101">
        <v>2095.5186306017399</v>
      </c>
      <c r="O185" s="101">
        <v>2061.3214402282492</v>
      </c>
      <c r="P185" s="101">
        <v>1901.7749813958876</v>
      </c>
      <c r="Q185" s="101">
        <v>1950.2320745285679</v>
      </c>
      <c r="R185" s="101">
        <v>1951.8622474215863</v>
      </c>
      <c r="S185" s="101">
        <v>2033.2908762091843</v>
      </c>
      <c r="T185" s="101">
        <v>2046.1278318161442</v>
      </c>
      <c r="U185" s="101">
        <v>1959.7144270046322</v>
      </c>
      <c r="V185" s="101">
        <v>1923.8439015453623</v>
      </c>
      <c r="W185" s="101">
        <v>1959.2211936305293</v>
      </c>
      <c r="X185" s="101">
        <v>1972.3328400087703</v>
      </c>
      <c r="Y185" s="101">
        <v>1824.0106396398633</v>
      </c>
      <c r="DA185" s="131" t="s">
        <v>2370</v>
      </c>
    </row>
    <row r="186" spans="1:105" ht="12" customHeight="1" x14ac:dyDescent="0.25">
      <c r="A186" s="107" t="s">
        <v>121</v>
      </c>
      <c r="B186" s="104">
        <v>1758.8496095099604</v>
      </c>
      <c r="C186" s="104">
        <v>1750.3112112252954</v>
      </c>
      <c r="D186" s="104">
        <v>1838.4973980322973</v>
      </c>
      <c r="E186" s="104">
        <v>1876.827156168443</v>
      </c>
      <c r="F186" s="104">
        <v>1923.3237266328574</v>
      </c>
      <c r="G186" s="104">
        <v>1920.1284247063859</v>
      </c>
      <c r="H186" s="104">
        <v>1892.000885533359</v>
      </c>
      <c r="I186" s="104">
        <v>2078.3197856658071</v>
      </c>
      <c r="J186" s="104">
        <v>1907.2951116757843</v>
      </c>
      <c r="K186" s="104">
        <v>1936.1372190788297</v>
      </c>
      <c r="L186" s="104">
        <v>1961.7566297005233</v>
      </c>
      <c r="M186" s="104">
        <v>2104.5600809733387</v>
      </c>
      <c r="N186" s="104">
        <v>2014.1629434900176</v>
      </c>
      <c r="O186" s="104">
        <v>1984.3412897929331</v>
      </c>
      <c r="P186" s="104">
        <v>1782.8646057432836</v>
      </c>
      <c r="Q186" s="104">
        <v>1830.0327028007928</v>
      </c>
      <c r="R186" s="104">
        <v>1844.1993311020883</v>
      </c>
      <c r="S186" s="104">
        <v>1982.1889253687887</v>
      </c>
      <c r="T186" s="104">
        <v>2047.9100050039003</v>
      </c>
      <c r="U186" s="104">
        <v>1965.520945511963</v>
      </c>
      <c r="V186" s="104">
        <v>1908.6016176343098</v>
      </c>
      <c r="W186" s="104">
        <v>2011.1326488014961</v>
      </c>
      <c r="X186" s="104">
        <v>2124.269355687682</v>
      </c>
      <c r="Y186" s="104">
        <v>1791.7777944930558</v>
      </c>
      <c r="DA186" s="132" t="s">
        <v>2371</v>
      </c>
    </row>
    <row r="187" spans="1:105" ht="12" customHeight="1" x14ac:dyDescent="0.25">
      <c r="A187" s="108" t="s">
        <v>53</v>
      </c>
      <c r="B187" s="98">
        <v>876.08781704308819</v>
      </c>
      <c r="C187" s="98">
        <v>834.91642396925022</v>
      </c>
      <c r="D187" s="98">
        <v>897.43450277999216</v>
      </c>
      <c r="E187" s="98">
        <v>913.28056695602527</v>
      </c>
      <c r="F187" s="98">
        <v>986.34853921040565</v>
      </c>
      <c r="G187" s="98">
        <v>969.5384210738298</v>
      </c>
      <c r="H187" s="98">
        <v>940.72670241377602</v>
      </c>
      <c r="I187" s="98">
        <v>1134.1016518410295</v>
      </c>
      <c r="J187" s="98">
        <v>950.51444475401752</v>
      </c>
      <c r="K187" s="98">
        <v>972.85058758760078</v>
      </c>
      <c r="L187" s="98">
        <v>967.16695052839157</v>
      </c>
      <c r="M187" s="98">
        <v>1079.490729067342</v>
      </c>
      <c r="N187" s="98">
        <v>1030.0945929243883</v>
      </c>
      <c r="O187" s="98">
        <v>1047.2161056174134</v>
      </c>
      <c r="P187" s="98">
        <v>845.69904942189123</v>
      </c>
      <c r="Q187" s="98">
        <v>861.65884148577072</v>
      </c>
      <c r="R187" s="98">
        <v>877.10764077106739</v>
      </c>
      <c r="S187" s="98">
        <v>995.46800236006391</v>
      </c>
      <c r="T187" s="98">
        <v>952.26114625182686</v>
      </c>
      <c r="U187" s="98">
        <v>914.20731062178322</v>
      </c>
      <c r="V187" s="98">
        <v>816.78794892902488</v>
      </c>
      <c r="W187" s="98">
        <v>961.38630465097117</v>
      </c>
      <c r="X187" s="98">
        <v>958.69687373665317</v>
      </c>
      <c r="Y187" s="98">
        <v>718.86111012927256</v>
      </c>
      <c r="DA187" s="63" t="s">
        <v>2372</v>
      </c>
    </row>
    <row r="188" spans="1:105" ht="12" customHeight="1" x14ac:dyDescent="0.25">
      <c r="A188" s="108" t="s">
        <v>52</v>
      </c>
      <c r="B188" s="98">
        <v>882.76179246687252</v>
      </c>
      <c r="C188" s="98">
        <v>915.39478725604499</v>
      </c>
      <c r="D188" s="98">
        <v>941.06289525230534</v>
      </c>
      <c r="E188" s="98">
        <v>963.54658921241742</v>
      </c>
      <c r="F188" s="98">
        <v>936.97518742245131</v>
      </c>
      <c r="G188" s="98">
        <v>950.59000363255677</v>
      </c>
      <c r="H188" s="98">
        <v>951.2741831195832</v>
      </c>
      <c r="I188" s="98">
        <v>944.21813382477774</v>
      </c>
      <c r="J188" s="98">
        <v>956.78066692176719</v>
      </c>
      <c r="K188" s="98">
        <v>963.28663149122929</v>
      </c>
      <c r="L188" s="98">
        <v>994.58967917213147</v>
      </c>
      <c r="M188" s="98">
        <v>1025.0693519059971</v>
      </c>
      <c r="N188" s="98">
        <v>984.06835056562943</v>
      </c>
      <c r="O188" s="98">
        <v>937.12518417551951</v>
      </c>
      <c r="P188" s="98">
        <v>937.16555632139261</v>
      </c>
      <c r="Q188" s="98">
        <v>968.37386131502205</v>
      </c>
      <c r="R188" s="98">
        <v>967.09169033102057</v>
      </c>
      <c r="S188" s="98">
        <v>986.72092300872498</v>
      </c>
      <c r="T188" s="98">
        <v>1095.6488587520735</v>
      </c>
      <c r="U188" s="98">
        <v>1051.3136348901794</v>
      </c>
      <c r="V188" s="98">
        <v>1091.8136687052852</v>
      </c>
      <c r="W188" s="98">
        <v>1049.7463441505247</v>
      </c>
      <c r="X188" s="98">
        <v>1165.5724819510281</v>
      </c>
      <c r="Y188" s="98">
        <v>1072.9166843637836</v>
      </c>
      <c r="DA188" s="63" t="s">
        <v>2373</v>
      </c>
    </row>
    <row r="189" spans="1:105" ht="12" customHeight="1" x14ac:dyDescent="0.25">
      <c r="A189" s="121" t="s">
        <v>54</v>
      </c>
      <c r="B189" s="122">
        <v>629.9829258438449</v>
      </c>
      <c r="C189" s="122">
        <v>642.64601135441762</v>
      </c>
      <c r="D189" s="122">
        <v>655.56066488584759</v>
      </c>
      <c r="E189" s="122">
        <v>726.36871798129198</v>
      </c>
      <c r="F189" s="122">
        <v>694.47380250545734</v>
      </c>
      <c r="G189" s="122">
        <v>738.03440783209567</v>
      </c>
      <c r="H189" s="122">
        <v>702.94720738851515</v>
      </c>
      <c r="I189" s="122">
        <v>702.85322667441005</v>
      </c>
      <c r="J189" s="122">
        <v>657.47884846560373</v>
      </c>
      <c r="K189" s="122">
        <v>665.59341234202327</v>
      </c>
      <c r="L189" s="122">
        <v>678.77420453556772</v>
      </c>
      <c r="M189" s="122">
        <v>646.56353838301084</v>
      </c>
      <c r="N189" s="122">
        <v>640.9945986124651</v>
      </c>
      <c r="O189" s="122">
        <v>637.82955630191032</v>
      </c>
      <c r="P189" s="122">
        <v>612.37785527667393</v>
      </c>
      <c r="Q189" s="122">
        <v>614.08244975964828</v>
      </c>
      <c r="R189" s="122">
        <v>609.14407534419843</v>
      </c>
      <c r="S189" s="122">
        <v>632.49416248385523</v>
      </c>
      <c r="T189" s="122">
        <v>622.82195201844854</v>
      </c>
      <c r="U189" s="122">
        <v>622.85301860271102</v>
      </c>
      <c r="V189" s="122">
        <v>623.08567149189901</v>
      </c>
      <c r="W189" s="122">
        <v>625.54806566509319</v>
      </c>
      <c r="X189" s="122">
        <v>590.57827842699351</v>
      </c>
      <c r="Y189" s="122">
        <v>546.62923504492812</v>
      </c>
      <c r="DA189" s="130" t="s">
        <v>2374</v>
      </c>
    </row>
    <row r="190" spans="1:105" ht="12" customHeight="1" x14ac:dyDescent="0.25">
      <c r="A190" s="97" t="s">
        <v>50</v>
      </c>
      <c r="B190" s="98">
        <v>665.30697282356664</v>
      </c>
      <c r="C190" s="98">
        <v>683.63902472453219</v>
      </c>
      <c r="D190" s="98">
        <v>730.54378323233391</v>
      </c>
      <c r="E190" s="98">
        <v>853.65127817255859</v>
      </c>
      <c r="F190" s="98">
        <v>783.01954363662344</v>
      </c>
      <c r="G190" s="98">
        <v>939.04771012934327</v>
      </c>
      <c r="H190" s="98">
        <v>811.67444243434124</v>
      </c>
      <c r="I190" s="98">
        <v>894.44055803438096</v>
      </c>
      <c r="J190" s="98">
        <v>776.09463033109989</v>
      </c>
      <c r="K190" s="98">
        <v>840.56552214814712</v>
      </c>
      <c r="L190" s="98">
        <v>814.79513742077279</v>
      </c>
      <c r="M190" s="98">
        <v>803.0337448327399</v>
      </c>
      <c r="N190" s="98">
        <v>780.85176549649975</v>
      </c>
      <c r="O190" s="98">
        <v>763.88169821570068</v>
      </c>
      <c r="P190" s="98">
        <v>768.26903097052661</v>
      </c>
      <c r="Q190" s="98">
        <v>772.7306378204695</v>
      </c>
      <c r="R190" s="98">
        <v>774.01259740558544</v>
      </c>
      <c r="S190" s="98">
        <v>819.95845451970274</v>
      </c>
      <c r="T190" s="98">
        <v>832.06271084836033</v>
      </c>
      <c r="U190" s="98">
        <v>869.59211538881618</v>
      </c>
      <c r="V190" s="98">
        <v>847.55256482299149</v>
      </c>
      <c r="W190" s="98">
        <v>818.87353388980682</v>
      </c>
      <c r="X190" s="98">
        <v>750.02004046123363</v>
      </c>
      <c r="Y190" s="98">
        <v>679.24565349036573</v>
      </c>
      <c r="DA190" s="63" t="s">
        <v>2375</v>
      </c>
    </row>
    <row r="191" spans="1:105" ht="12" customHeight="1" x14ac:dyDescent="0.25">
      <c r="A191" s="109" t="s">
        <v>120</v>
      </c>
      <c r="B191" s="33">
        <v>604.98269930599656</v>
      </c>
      <c r="C191" s="33">
        <v>614.18456456064735</v>
      </c>
      <c r="D191" s="33">
        <v>607.33863179865682</v>
      </c>
      <c r="E191" s="33">
        <v>651.98137675919281</v>
      </c>
      <c r="F191" s="33">
        <v>647.49424606099376</v>
      </c>
      <c r="G191" s="33">
        <v>638.03738570460268</v>
      </c>
      <c r="H191" s="33">
        <v>652.56911573248647</v>
      </c>
      <c r="I191" s="33">
        <v>618.10815184598312</v>
      </c>
      <c r="J191" s="33">
        <v>607.52544049525955</v>
      </c>
      <c r="K191" s="33">
        <v>594.45534878982915</v>
      </c>
      <c r="L191" s="33">
        <v>624.66651478476285</v>
      </c>
      <c r="M191" s="33">
        <v>585.81183775188947</v>
      </c>
      <c r="N191" s="33">
        <v>588.81053731826887</v>
      </c>
      <c r="O191" s="33">
        <v>591.76762488838233</v>
      </c>
      <c r="P191" s="33">
        <v>556.72188748811266</v>
      </c>
      <c r="Q191" s="33">
        <v>558.81427034468311</v>
      </c>
      <c r="R191" s="33">
        <v>553.01258239451772</v>
      </c>
      <c r="S191" s="33">
        <v>570.3769221396783</v>
      </c>
      <c r="T191" s="33">
        <v>554.365984984497</v>
      </c>
      <c r="U191" s="33">
        <v>544.07849144786815</v>
      </c>
      <c r="V191" s="33">
        <v>552.4231701606459</v>
      </c>
      <c r="W191" s="33">
        <v>562.52255533378695</v>
      </c>
      <c r="X191" s="33">
        <v>536.13935787763296</v>
      </c>
      <c r="Y191" s="33">
        <v>498.80304691932304</v>
      </c>
      <c r="DA191" s="60" t="s">
        <v>2376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8884.3419564268934</v>
      </c>
      <c r="C193" s="117">
        <f t="shared" si="94"/>
        <v>9689.1608123215374</v>
      </c>
      <c r="D193" s="117">
        <f t="shared" si="94"/>
        <v>9656.4301631420367</v>
      </c>
      <c r="E193" s="117">
        <f t="shared" si="94"/>
        <v>9594.8423098003386</v>
      </c>
      <c r="F193" s="117">
        <f t="shared" si="94"/>
        <v>9780.4158820737903</v>
      </c>
      <c r="G193" s="117">
        <f t="shared" si="94"/>
        <v>10010.288363651647</v>
      </c>
      <c r="H193" s="117">
        <f t="shared" si="94"/>
        <v>9985.1718383830521</v>
      </c>
      <c r="I193" s="117">
        <f t="shared" si="94"/>
        <v>9515.509705818471</v>
      </c>
      <c r="J193" s="117">
        <f t="shared" si="94"/>
        <v>9747.5690213043672</v>
      </c>
      <c r="K193" s="117">
        <f t="shared" si="94"/>
        <v>9961.0008376801161</v>
      </c>
      <c r="L193" s="117">
        <f t="shared" si="94"/>
        <v>11304.696253007627</v>
      </c>
      <c r="M193" s="117">
        <f t="shared" si="94"/>
        <v>10329.891424934758</v>
      </c>
      <c r="N193" s="117">
        <f t="shared" si="94"/>
        <v>10529.086339372599</v>
      </c>
      <c r="O193" s="117">
        <f t="shared" si="94"/>
        <v>11109.891201658245</v>
      </c>
      <c r="P193" s="117">
        <f t="shared" si="94"/>
        <v>9889.4847603248436</v>
      </c>
      <c r="Q193" s="117">
        <f t="shared" si="94"/>
        <v>10281.325070230892</v>
      </c>
      <c r="R193" s="117">
        <f t="shared" ref="R193:V193" si="95">R194+R197+R199+R208</f>
        <v>10832.067797355161</v>
      </c>
      <c r="S193" s="117">
        <f t="shared" si="95"/>
        <v>11080.636155423055</v>
      </c>
      <c r="T193" s="117">
        <f t="shared" si="95"/>
        <v>10913.219793156753</v>
      </c>
      <c r="U193" s="117">
        <f t="shared" si="95"/>
        <v>11023.527559253429</v>
      </c>
      <c r="V193" s="117">
        <f t="shared" si="95"/>
        <v>11070.609721412868</v>
      </c>
      <c r="W193" s="117">
        <f t="shared" ref="W193:Y193" si="96">W194+W197+W199+W208</f>
        <v>12078.428483603228</v>
      </c>
      <c r="X193" s="117">
        <f t="shared" si="96"/>
        <v>11131.954896800176</v>
      </c>
      <c r="Y193" s="117">
        <f t="shared" si="96"/>
        <v>10880.437318349026</v>
      </c>
      <c r="DA193" s="129" t="s">
        <v>2527</v>
      </c>
    </row>
    <row r="194" spans="1:105" ht="12" customHeight="1" x14ac:dyDescent="0.25">
      <c r="A194" s="121" t="s">
        <v>57</v>
      </c>
      <c r="B194" s="122">
        <f t="shared" ref="B194:Q194" si="97">SUM(B195:B196)</f>
        <v>7485.6697453826519</v>
      </c>
      <c r="C194" s="122">
        <f t="shared" si="97"/>
        <v>8211.2539686902765</v>
      </c>
      <c r="D194" s="122">
        <f t="shared" si="97"/>
        <v>8136.1689744187515</v>
      </c>
      <c r="E194" s="122">
        <f t="shared" si="97"/>
        <v>7986.4636903220753</v>
      </c>
      <c r="F194" s="122">
        <f t="shared" si="97"/>
        <v>8171.6155916744401</v>
      </c>
      <c r="G194" s="122">
        <f t="shared" si="97"/>
        <v>8337.6389550886306</v>
      </c>
      <c r="H194" s="122">
        <f t="shared" si="97"/>
        <v>8316.1454274839143</v>
      </c>
      <c r="I194" s="122">
        <f t="shared" si="97"/>
        <v>7818.9187128472304</v>
      </c>
      <c r="J194" s="122">
        <f t="shared" si="97"/>
        <v>8112.4811836252602</v>
      </c>
      <c r="K194" s="122">
        <f t="shared" si="97"/>
        <v>8288.1129042476587</v>
      </c>
      <c r="L194" s="122">
        <f t="shared" si="97"/>
        <v>9569.7412513111212</v>
      </c>
      <c r="M194" s="122">
        <f t="shared" si="97"/>
        <v>8571.3898672014129</v>
      </c>
      <c r="N194" s="122">
        <f t="shared" si="97"/>
        <v>8772.4482621368315</v>
      </c>
      <c r="O194" s="122">
        <f t="shared" si="97"/>
        <v>9348.262864407141</v>
      </c>
      <c r="P194" s="122">
        <f t="shared" si="97"/>
        <v>8163.8168461825944</v>
      </c>
      <c r="Q194" s="122">
        <f t="shared" si="97"/>
        <v>8487.2260523094919</v>
      </c>
      <c r="R194" s="122">
        <f t="shared" ref="R194:V194" si="98">SUM(R195:R196)</f>
        <v>9012.099819193958</v>
      </c>
      <c r="S194" s="122">
        <f t="shared" si="98"/>
        <v>9176.3165401120368</v>
      </c>
      <c r="T194" s="122">
        <f t="shared" si="98"/>
        <v>9003.4476285093897</v>
      </c>
      <c r="U194" s="122">
        <f t="shared" si="98"/>
        <v>9105.6675487759367</v>
      </c>
      <c r="V194" s="122">
        <f t="shared" si="98"/>
        <v>9155.6772329164851</v>
      </c>
      <c r="W194" s="122">
        <f t="shared" ref="W194:Y194" si="99">SUM(W195:W196)</f>
        <v>10057.732030150732</v>
      </c>
      <c r="X194" s="122">
        <f t="shared" si="99"/>
        <v>9294.0779666715298</v>
      </c>
      <c r="Y194" s="122">
        <f t="shared" si="99"/>
        <v>9163.6967369359882</v>
      </c>
      <c r="DA194" s="130" t="s">
        <v>2528</v>
      </c>
    </row>
    <row r="195" spans="1:105" ht="12" customHeight="1" x14ac:dyDescent="0.25">
      <c r="A195" s="97" t="s">
        <v>199</v>
      </c>
      <c r="B195" s="98">
        <v>7453.9866816309286</v>
      </c>
      <c r="C195" s="98">
        <v>8176.4692933974893</v>
      </c>
      <c r="D195" s="98">
        <v>8101.9674003626433</v>
      </c>
      <c r="E195" s="98">
        <v>7953.5411252277281</v>
      </c>
      <c r="F195" s="98">
        <v>8138.0392146516151</v>
      </c>
      <c r="G195" s="98">
        <v>8303.8320210968413</v>
      </c>
      <c r="H195" s="98">
        <v>8283.0534680358414</v>
      </c>
      <c r="I195" s="98">
        <v>7788.5775571969898</v>
      </c>
      <c r="J195" s="98">
        <v>8081.3355112771424</v>
      </c>
      <c r="K195" s="98">
        <v>8256.7723066267135</v>
      </c>
      <c r="L195" s="98">
        <v>9533.628860047882</v>
      </c>
      <c r="M195" s="98">
        <v>8539.763540743219</v>
      </c>
      <c r="N195" s="98">
        <v>8740.3174730745432</v>
      </c>
      <c r="O195" s="98">
        <v>9313.9487026457555</v>
      </c>
      <c r="P195" s="98">
        <v>8134.2673482493965</v>
      </c>
      <c r="Q195" s="98">
        <v>8456.6790603317568</v>
      </c>
      <c r="R195" s="98">
        <v>8979.7821630709277</v>
      </c>
      <c r="S195" s="98">
        <v>9143.6801298731425</v>
      </c>
      <c r="T195" s="98">
        <v>8971.5941064377985</v>
      </c>
      <c r="U195" s="98">
        <v>9073.5997714433433</v>
      </c>
      <c r="V195" s="98">
        <v>9123.5400645104346</v>
      </c>
      <c r="W195" s="98">
        <v>10022.341739241709</v>
      </c>
      <c r="X195" s="98">
        <v>9261.7583477846092</v>
      </c>
      <c r="Y195" s="98">
        <v>9132.1324026492948</v>
      </c>
      <c r="DA195" s="63" t="s">
        <v>2529</v>
      </c>
    </row>
    <row r="196" spans="1:105" ht="12" customHeight="1" x14ac:dyDescent="0.25">
      <c r="A196" s="97" t="s">
        <v>53</v>
      </c>
      <c r="B196" s="98">
        <v>31.683063751723093</v>
      </c>
      <c r="C196" s="98">
        <v>34.784675292787817</v>
      </c>
      <c r="D196" s="98">
        <v>34.201574056108505</v>
      </c>
      <c r="E196" s="98">
        <v>32.922565094346957</v>
      </c>
      <c r="F196" s="98">
        <v>33.576377022824722</v>
      </c>
      <c r="G196" s="98">
        <v>33.806933991788831</v>
      </c>
      <c r="H196" s="98">
        <v>33.091959448073688</v>
      </c>
      <c r="I196" s="98">
        <v>30.341155650240861</v>
      </c>
      <c r="J196" s="98">
        <v>31.145672348118143</v>
      </c>
      <c r="K196" s="98">
        <v>31.340597620944802</v>
      </c>
      <c r="L196" s="98">
        <v>36.112391263239907</v>
      </c>
      <c r="M196" s="98">
        <v>31.626326458194452</v>
      </c>
      <c r="N196" s="98">
        <v>32.130789062288251</v>
      </c>
      <c r="O196" s="98">
        <v>34.314161761386138</v>
      </c>
      <c r="P196" s="98">
        <v>29.549497933197713</v>
      </c>
      <c r="Q196" s="98">
        <v>30.546991977735427</v>
      </c>
      <c r="R196" s="98">
        <v>32.317656123029757</v>
      </c>
      <c r="S196" s="98">
        <v>32.636410238893937</v>
      </c>
      <c r="T196" s="98">
        <v>31.853522071590785</v>
      </c>
      <c r="U196" s="98">
        <v>32.067777332593678</v>
      </c>
      <c r="V196" s="98">
        <v>32.137168406051252</v>
      </c>
      <c r="W196" s="98">
        <v>35.390290909022511</v>
      </c>
      <c r="X196" s="98">
        <v>32.319618886920885</v>
      </c>
      <c r="Y196" s="98">
        <v>31.564334286693626</v>
      </c>
      <c r="DA196" s="63" t="s">
        <v>2530</v>
      </c>
    </row>
    <row r="197" spans="1:105" ht="12" customHeight="1" x14ac:dyDescent="0.25">
      <c r="A197" s="121" t="s">
        <v>92</v>
      </c>
      <c r="B197" s="122">
        <f t="shared" ref="B197:Y197" si="100">B198</f>
        <v>13.842354091475871</v>
      </c>
      <c r="C197" s="122">
        <f t="shared" si="100"/>
        <v>16.052812151561785</v>
      </c>
      <c r="D197" s="122">
        <f t="shared" si="100"/>
        <v>16.104942920655716</v>
      </c>
      <c r="E197" s="122">
        <f t="shared" si="100"/>
        <v>35.726817478894539</v>
      </c>
      <c r="F197" s="122">
        <f t="shared" si="100"/>
        <v>18.431097260965036</v>
      </c>
      <c r="G197" s="122">
        <f t="shared" si="100"/>
        <v>24.467382264458333</v>
      </c>
      <c r="H197" s="122">
        <f t="shared" si="100"/>
        <v>37.396656222365486</v>
      </c>
      <c r="I197" s="122">
        <f t="shared" si="100"/>
        <v>33.387435292949291</v>
      </c>
      <c r="J197" s="122">
        <f t="shared" si="100"/>
        <v>35.183408626977588</v>
      </c>
      <c r="K197" s="122">
        <f t="shared" si="100"/>
        <v>36.449654407140308</v>
      </c>
      <c r="L197" s="122">
        <f t="shared" si="100"/>
        <v>45.532357538853645</v>
      </c>
      <c r="M197" s="122">
        <f t="shared" si="100"/>
        <v>49.053881747175438</v>
      </c>
      <c r="N197" s="122">
        <f t="shared" si="100"/>
        <v>72.789574271517438</v>
      </c>
      <c r="O197" s="122">
        <f t="shared" si="100"/>
        <v>61.812843143259585</v>
      </c>
      <c r="P197" s="122">
        <f t="shared" si="100"/>
        <v>58.774538428666624</v>
      </c>
      <c r="Q197" s="122">
        <f t="shared" si="100"/>
        <v>85.916101754359744</v>
      </c>
      <c r="R197" s="122">
        <f t="shared" si="100"/>
        <v>84.048245516856312</v>
      </c>
      <c r="S197" s="122">
        <f t="shared" si="100"/>
        <v>102.03526950221881</v>
      </c>
      <c r="T197" s="122">
        <f t="shared" si="100"/>
        <v>98.219468809710463</v>
      </c>
      <c r="U197" s="122">
        <f t="shared" si="100"/>
        <v>108.39752531075305</v>
      </c>
      <c r="V197" s="122">
        <f t="shared" si="100"/>
        <v>100.73768742021841</v>
      </c>
      <c r="W197" s="122">
        <f t="shared" si="100"/>
        <v>105.88664163151944</v>
      </c>
      <c r="X197" s="122">
        <f t="shared" si="100"/>
        <v>103.12647618178799</v>
      </c>
      <c r="Y197" s="122">
        <f t="shared" si="100"/>
        <v>94.014646484081183</v>
      </c>
      <c r="DA197" s="130" t="s">
        <v>2531</v>
      </c>
    </row>
    <row r="198" spans="1:105" ht="12" customHeight="1" x14ac:dyDescent="0.25">
      <c r="A198" s="97" t="s">
        <v>53</v>
      </c>
      <c r="B198" s="98">
        <f>RES_hhdet_tesh!B129</f>
        <v>13.842354091475871</v>
      </c>
      <c r="C198" s="98">
        <f>RES_hhdet_tesh!C129</f>
        <v>16.052812151561785</v>
      </c>
      <c r="D198" s="98">
        <f>RES_hhdet_tesh!D129</f>
        <v>16.104942920655716</v>
      </c>
      <c r="E198" s="98">
        <f>RES_hhdet_tesh!E129</f>
        <v>35.726817478894539</v>
      </c>
      <c r="F198" s="98">
        <f>RES_hhdet_tesh!F129</f>
        <v>18.431097260965036</v>
      </c>
      <c r="G198" s="98">
        <f>RES_hhdet_tesh!G129</f>
        <v>24.467382264458333</v>
      </c>
      <c r="H198" s="98">
        <f>RES_hhdet_tesh!H129</f>
        <v>37.396656222365486</v>
      </c>
      <c r="I198" s="98">
        <f>RES_hhdet_tesh!I129</f>
        <v>33.387435292949291</v>
      </c>
      <c r="J198" s="98">
        <f>RES_hhdet_tesh!J129</f>
        <v>35.183408626977588</v>
      </c>
      <c r="K198" s="98">
        <f>RES_hhdet_tesh!K129</f>
        <v>36.449654407140308</v>
      </c>
      <c r="L198" s="98">
        <f>RES_hhdet_tesh!L129</f>
        <v>45.532357538853645</v>
      </c>
      <c r="M198" s="98">
        <f>RES_hhdet_tesh!M129</f>
        <v>49.053881747175438</v>
      </c>
      <c r="N198" s="98">
        <f>RES_hhdet_tesh!N129</f>
        <v>72.789574271517438</v>
      </c>
      <c r="O198" s="98">
        <f>RES_hhdet_tesh!O129</f>
        <v>61.812843143259585</v>
      </c>
      <c r="P198" s="98">
        <f>RES_hhdet_tesh!P129</f>
        <v>58.774538428666624</v>
      </c>
      <c r="Q198" s="98">
        <f>RES_hhdet_tesh!Q129</f>
        <v>85.916101754359744</v>
      </c>
      <c r="R198" s="98">
        <f>RES_hhdet_tesh!R129</f>
        <v>84.048245516856312</v>
      </c>
      <c r="S198" s="98">
        <f>RES_hhdet_tesh!S129</f>
        <v>102.03526950221881</v>
      </c>
      <c r="T198" s="98">
        <f>RES_hhdet_tesh!T129</f>
        <v>98.219468809710463</v>
      </c>
      <c r="U198" s="98">
        <f>RES_hhdet_tesh!U129</f>
        <v>108.39752531075305</v>
      </c>
      <c r="V198" s="98">
        <f>RES_hhdet_tesh!V129</f>
        <v>100.73768742021841</v>
      </c>
      <c r="W198" s="98">
        <f>RES_hhdet_tesh!W129</f>
        <v>105.88664163151944</v>
      </c>
      <c r="X198" s="98">
        <f>RES_hhdet_tesh!X129</f>
        <v>103.12647618178799</v>
      </c>
      <c r="Y198" s="98">
        <f>RES_hhdet_tesh!Y129</f>
        <v>94.014646484081183</v>
      </c>
      <c r="DA198" s="63" t="s">
        <v>2532</v>
      </c>
    </row>
    <row r="199" spans="1:105" ht="12" customHeight="1" x14ac:dyDescent="0.25">
      <c r="A199" s="121" t="s">
        <v>55</v>
      </c>
      <c r="B199" s="122">
        <v>958.63022095112456</v>
      </c>
      <c r="C199" s="122">
        <v>1026.0334836123529</v>
      </c>
      <c r="D199" s="122">
        <v>1058.3826098415536</v>
      </c>
      <c r="E199" s="122">
        <v>1077.6780110929053</v>
      </c>
      <c r="F199" s="122">
        <v>1109.8259075529465</v>
      </c>
      <c r="G199" s="122">
        <v>1140.7153498989412</v>
      </c>
      <c r="H199" s="122">
        <v>1138.9867391417965</v>
      </c>
      <c r="I199" s="122">
        <v>1173.1987146506592</v>
      </c>
      <c r="J199" s="122">
        <v>1136.1085103405628</v>
      </c>
      <c r="K199" s="122">
        <v>1168.3035981159287</v>
      </c>
      <c r="L199" s="122">
        <v>1208.0904077706273</v>
      </c>
      <c r="M199" s="122">
        <v>1250.5619629194266</v>
      </c>
      <c r="N199" s="122">
        <v>1225.5724039707748</v>
      </c>
      <c r="O199" s="122">
        <v>1240.9470320498945</v>
      </c>
      <c r="P199" s="122">
        <v>1226.1593367285338</v>
      </c>
      <c r="Q199" s="122">
        <v>1263.9768548289762</v>
      </c>
      <c r="R199" s="122">
        <v>1292.718225009537</v>
      </c>
      <c r="S199" s="122">
        <v>1338.3117455055867</v>
      </c>
      <c r="T199" s="122">
        <v>1351.4075318688706</v>
      </c>
      <c r="U199" s="122">
        <v>1344.8250045550526</v>
      </c>
      <c r="V199" s="122">
        <v>1341.6032680824951</v>
      </c>
      <c r="W199" s="122">
        <v>1434.1913024537801</v>
      </c>
      <c r="X199" s="122">
        <v>1276.0809343437522</v>
      </c>
      <c r="Y199" s="122">
        <v>1194.2653836928414</v>
      </c>
      <c r="DA199" s="130" t="s">
        <v>2533</v>
      </c>
    </row>
    <row r="200" spans="1:105" ht="12" customHeight="1" x14ac:dyDescent="0.25">
      <c r="A200" s="97" t="s">
        <v>128</v>
      </c>
      <c r="B200" s="98">
        <v>885.21601967455229</v>
      </c>
      <c r="C200" s="98">
        <v>964.10124683747927</v>
      </c>
      <c r="D200" s="98">
        <v>989.35101441961217</v>
      </c>
      <c r="E200" s="98">
        <v>1004.3768609168809</v>
      </c>
      <c r="F200" s="98">
        <v>1035.0471872548742</v>
      </c>
      <c r="G200" s="98">
        <v>1069.0565250725906</v>
      </c>
      <c r="H200" s="98">
        <v>1067.3242029892306</v>
      </c>
      <c r="I200" s="98">
        <v>1085.1241173823923</v>
      </c>
      <c r="J200" s="98">
        <v>1059.3766823156182</v>
      </c>
      <c r="K200" s="98">
        <v>1093.1378682450015</v>
      </c>
      <c r="L200" s="98">
        <v>1133.5985164107769</v>
      </c>
      <c r="M200" s="98">
        <v>1166.3215930074439</v>
      </c>
      <c r="N200" s="98">
        <v>1141.3258605957421</v>
      </c>
      <c r="O200" s="98">
        <v>1160.6443911442884</v>
      </c>
      <c r="P200" s="98">
        <v>1163.7056575446422</v>
      </c>
      <c r="Q200" s="98">
        <v>1194.2027280286457</v>
      </c>
      <c r="R200" s="98">
        <v>1224.3154548963769</v>
      </c>
      <c r="S200" s="98">
        <v>1256.2971769632213</v>
      </c>
      <c r="T200" s="98">
        <v>1260.9271472234843</v>
      </c>
      <c r="U200" s="98">
        <v>1269.4189614045845</v>
      </c>
      <c r="V200" s="98">
        <v>1274.9080351989874</v>
      </c>
      <c r="W200" s="98">
        <v>1376.7246237005525</v>
      </c>
      <c r="X200" s="98">
        <v>1183.6649852708208</v>
      </c>
      <c r="Y200" s="98">
        <v>1124.1805418473791</v>
      </c>
      <c r="DA200" s="63" t="s">
        <v>2534</v>
      </c>
    </row>
    <row r="201" spans="1:105" ht="12" customHeight="1" x14ac:dyDescent="0.25">
      <c r="A201" s="97" t="s">
        <v>127</v>
      </c>
      <c r="B201" s="98">
        <v>1260.9855511620599</v>
      </c>
      <c r="C201" s="98">
        <v>1270.6299108312653</v>
      </c>
      <c r="D201" s="98">
        <v>1352.2040901416351</v>
      </c>
      <c r="E201" s="98">
        <v>1312.777420791125</v>
      </c>
      <c r="F201" s="98">
        <v>1462.5994176913957</v>
      </c>
      <c r="G201" s="98">
        <v>1470.0615917358243</v>
      </c>
      <c r="H201" s="98">
        <v>1396.930579088782</v>
      </c>
      <c r="I201" s="98">
        <v>1451.2691301324794</v>
      </c>
      <c r="J201" s="98">
        <v>1389.4719307800201</v>
      </c>
      <c r="K201" s="98">
        <v>1390.5502023510671</v>
      </c>
      <c r="L201" s="98">
        <v>1430.0675230534696</v>
      </c>
      <c r="M201" s="98">
        <v>1471.6589309766848</v>
      </c>
      <c r="N201" s="98">
        <v>1369.1402985097297</v>
      </c>
      <c r="O201" s="98">
        <v>1339.6915191184087</v>
      </c>
      <c r="P201" s="98">
        <v>1365.6476727867343</v>
      </c>
      <c r="Q201" s="98">
        <v>1370.9130671584267</v>
      </c>
      <c r="R201" s="98">
        <v>1402.5166189161619</v>
      </c>
      <c r="S201" s="98">
        <v>1459.8858211256604</v>
      </c>
      <c r="T201" s="98">
        <v>1385.5408692766841</v>
      </c>
      <c r="U201" s="98">
        <v>1432.7111267871151</v>
      </c>
      <c r="V201" s="98">
        <v>1424.9010228887776</v>
      </c>
      <c r="W201" s="98">
        <v>1576.1864440781778</v>
      </c>
      <c r="X201" s="98">
        <v>1227.3683150875938</v>
      </c>
      <c r="Y201" s="98">
        <v>1076.3015397988445</v>
      </c>
      <c r="DA201" s="63" t="s">
        <v>2535</v>
      </c>
    </row>
    <row r="202" spans="1:105" ht="12" customHeight="1" x14ac:dyDescent="0.25">
      <c r="A202" s="100" t="s">
        <v>199</v>
      </c>
      <c r="B202" s="101">
        <v>587.28471511545956</v>
      </c>
      <c r="C202" s="101">
        <v>574.06593579090656</v>
      </c>
      <c r="D202" s="101">
        <v>616.55106978629601</v>
      </c>
      <c r="E202" s="101">
        <v>593.72935563509714</v>
      </c>
      <c r="F202" s="101">
        <v>680.40349798180648</v>
      </c>
      <c r="G202" s="101">
        <v>674.45294399571105</v>
      </c>
      <c r="H202" s="101">
        <v>628.58972908413693</v>
      </c>
      <c r="I202" s="101">
        <v>705.94728974405734</v>
      </c>
      <c r="J202" s="101">
        <v>631.45386997940602</v>
      </c>
      <c r="K202" s="101">
        <v>627.85417824649335</v>
      </c>
      <c r="L202" s="101">
        <v>653.77030715541957</v>
      </c>
      <c r="M202" s="101">
        <v>668.98882737657505</v>
      </c>
      <c r="N202" s="101">
        <v>610.52779524001289</v>
      </c>
      <c r="O202" s="101">
        <v>605.06207765307158</v>
      </c>
      <c r="P202" s="101">
        <v>584.32556370878569</v>
      </c>
      <c r="Q202" s="101">
        <v>580.87190313372969</v>
      </c>
      <c r="R202" s="101">
        <v>596.56384797546241</v>
      </c>
      <c r="S202" s="101">
        <v>643.07631792003906</v>
      </c>
      <c r="T202" s="101">
        <v>614.46200446555224</v>
      </c>
      <c r="U202" s="101">
        <v>627.72885691476813</v>
      </c>
      <c r="V202" s="101">
        <v>603.39466894227598</v>
      </c>
      <c r="W202" s="101">
        <v>719.85034994429213</v>
      </c>
      <c r="X202" s="101">
        <v>464.68461867335674</v>
      </c>
      <c r="Y202" s="101">
        <v>364.44768757320162</v>
      </c>
      <c r="DA202" s="131" t="s">
        <v>2536</v>
      </c>
    </row>
    <row r="203" spans="1:105" ht="12" customHeight="1" x14ac:dyDescent="0.25">
      <c r="A203" s="103" t="s">
        <v>52</v>
      </c>
      <c r="B203" s="104">
        <v>673.70083604659965</v>
      </c>
      <c r="C203" s="104">
        <v>696.56397504035863</v>
      </c>
      <c r="D203" s="104">
        <v>735.65302035533909</v>
      </c>
      <c r="E203" s="104">
        <v>719.04806515602775</v>
      </c>
      <c r="F203" s="104">
        <v>782.19591970958936</v>
      </c>
      <c r="G203" s="104">
        <v>795.60864774011316</v>
      </c>
      <c r="H203" s="104">
        <v>768.34085000464506</v>
      </c>
      <c r="I203" s="104">
        <v>745.32184038842195</v>
      </c>
      <c r="J203" s="104">
        <v>758.01806080061442</v>
      </c>
      <c r="K203" s="104">
        <v>762.69602410457367</v>
      </c>
      <c r="L203" s="104">
        <v>776.29721589805001</v>
      </c>
      <c r="M203" s="104">
        <v>802.67010360010977</v>
      </c>
      <c r="N203" s="104">
        <v>758.61250326971719</v>
      </c>
      <c r="O203" s="104">
        <v>734.62944146533653</v>
      </c>
      <c r="P203" s="104">
        <v>781.32210907794854</v>
      </c>
      <c r="Q203" s="104">
        <v>790.04116402469731</v>
      </c>
      <c r="R203" s="104">
        <v>805.95277094069934</v>
      </c>
      <c r="S203" s="104">
        <v>816.8095032056209</v>
      </c>
      <c r="T203" s="104">
        <v>771.07886481113178</v>
      </c>
      <c r="U203" s="104">
        <v>804.98226987234693</v>
      </c>
      <c r="V203" s="104">
        <v>821.50635394650158</v>
      </c>
      <c r="W203" s="104">
        <v>856.33609413388569</v>
      </c>
      <c r="X203" s="104">
        <v>762.68369641423715</v>
      </c>
      <c r="Y203" s="104">
        <v>711.8538522256431</v>
      </c>
      <c r="DA203" s="132" t="s">
        <v>2537</v>
      </c>
    </row>
    <row r="204" spans="1:105" ht="12" customHeight="1" x14ac:dyDescent="0.25">
      <c r="A204" s="106" t="s">
        <v>122</v>
      </c>
      <c r="B204" s="101">
        <v>1412.5211422833361</v>
      </c>
      <c r="C204" s="101">
        <v>1398.7253071465291</v>
      </c>
      <c r="D204" s="101">
        <v>1477.0188762822334</v>
      </c>
      <c r="E204" s="101">
        <v>1511.7273031443142</v>
      </c>
      <c r="F204" s="101">
        <v>1527.1297587155009</v>
      </c>
      <c r="G204" s="101">
        <v>1534.9583732912215</v>
      </c>
      <c r="H204" s="101">
        <v>1522.4477725329716</v>
      </c>
      <c r="I204" s="101">
        <v>1630.3842458386353</v>
      </c>
      <c r="J204" s="101">
        <v>1526.2532801256198</v>
      </c>
      <c r="K204" s="101">
        <v>1509.9822309867516</v>
      </c>
      <c r="L204" s="101">
        <v>1561.6918135125027</v>
      </c>
      <c r="M204" s="101">
        <v>1635.9469846060852</v>
      </c>
      <c r="N204" s="101">
        <v>1583.3641318451112</v>
      </c>
      <c r="O204" s="101">
        <v>1558.0058170666966</v>
      </c>
      <c r="P204" s="101">
        <v>1436.6554272866501</v>
      </c>
      <c r="Q204" s="101">
        <v>1479.8221717692827</v>
      </c>
      <c r="R204" s="101">
        <v>1489.0392693223539</v>
      </c>
      <c r="S204" s="101">
        <v>1572.3420666673126</v>
      </c>
      <c r="T204" s="101">
        <v>1596.9031059134024</v>
      </c>
      <c r="U204" s="101">
        <v>1538.9159887888266</v>
      </c>
      <c r="V204" s="101">
        <v>1532.3542422745502</v>
      </c>
      <c r="W204" s="101">
        <v>1576.1307186215931</v>
      </c>
      <c r="X204" s="101">
        <v>1631.6048890312584</v>
      </c>
      <c r="Y204" s="101">
        <v>1542.1535644361695</v>
      </c>
      <c r="DA204" s="131" t="s">
        <v>2538</v>
      </c>
    </row>
    <row r="205" spans="1:105" ht="12" customHeight="1" x14ac:dyDescent="0.25">
      <c r="A205" s="107" t="s">
        <v>121</v>
      </c>
      <c r="B205" s="104">
        <v>1537.4089411084897</v>
      </c>
      <c r="C205" s="104">
        <v>1544.4602714611756</v>
      </c>
      <c r="D205" s="104">
        <v>1622.2235589584611</v>
      </c>
      <c r="E205" s="104">
        <v>1662.1664578091086</v>
      </c>
      <c r="F205" s="104">
        <v>1694.5782667556355</v>
      </c>
      <c r="G205" s="104">
        <v>1699.4452131299986</v>
      </c>
      <c r="H205" s="104">
        <v>1681.4693489522774</v>
      </c>
      <c r="I205" s="104">
        <v>1827.6661943555034</v>
      </c>
      <c r="J205" s="104">
        <v>1695.375942026498</v>
      </c>
      <c r="K205" s="104">
        <v>1719.9744535150951</v>
      </c>
      <c r="L205" s="104">
        <v>1748.0138306456513</v>
      </c>
      <c r="M205" s="104">
        <v>1869.3721024641011</v>
      </c>
      <c r="N205" s="104">
        <v>1793.6593773255684</v>
      </c>
      <c r="O205" s="104">
        <v>1765.1646111062216</v>
      </c>
      <c r="P205" s="104">
        <v>1610.6368663448418</v>
      </c>
      <c r="Q205" s="104">
        <v>1662.4692415020386</v>
      </c>
      <c r="R205" s="104">
        <v>1679.0349435820974</v>
      </c>
      <c r="S205" s="104">
        <v>1801.4528507375214</v>
      </c>
      <c r="T205" s="104">
        <v>1878.8454742911185</v>
      </c>
      <c r="U205" s="104">
        <v>1809.7610282670084</v>
      </c>
      <c r="V205" s="104">
        <v>1774.8036770284848</v>
      </c>
      <c r="W205" s="104">
        <v>1863.6226438421963</v>
      </c>
      <c r="X205" s="104">
        <v>1989.2309398597833</v>
      </c>
      <c r="Y205" s="104">
        <v>1698.3545002586795</v>
      </c>
      <c r="DA205" s="132" t="s">
        <v>2539</v>
      </c>
    </row>
    <row r="206" spans="1:105" ht="12" customHeight="1" x14ac:dyDescent="0.25">
      <c r="A206" s="108" t="s">
        <v>53</v>
      </c>
      <c r="B206" s="98">
        <v>654.64714864161738</v>
      </c>
      <c r="C206" s="98">
        <v>629.06548420513036</v>
      </c>
      <c r="D206" s="98">
        <v>681.16066370615556</v>
      </c>
      <c r="E206" s="98">
        <v>698.6198685966915</v>
      </c>
      <c r="F206" s="98">
        <v>757.60307933318393</v>
      </c>
      <c r="G206" s="98">
        <v>748.85520949744159</v>
      </c>
      <c r="H206" s="98">
        <v>730.19516583269433</v>
      </c>
      <c r="I206" s="98">
        <v>883.44806053072489</v>
      </c>
      <c r="J206" s="98">
        <v>738.59527510473106</v>
      </c>
      <c r="K206" s="98">
        <v>756.68782202386626</v>
      </c>
      <c r="L206" s="98">
        <v>753.4241514735196</v>
      </c>
      <c r="M206" s="98">
        <v>844.30275055810364</v>
      </c>
      <c r="N206" s="98">
        <v>809.59102675993847</v>
      </c>
      <c r="O206" s="98">
        <v>828.03942693070258</v>
      </c>
      <c r="P206" s="98">
        <v>673.47131002344838</v>
      </c>
      <c r="Q206" s="98">
        <v>694.09538018701642</v>
      </c>
      <c r="R206" s="98">
        <v>711.94325325107661</v>
      </c>
      <c r="S206" s="98">
        <v>814.73192772879645</v>
      </c>
      <c r="T206" s="98">
        <v>783.19661553904541</v>
      </c>
      <c r="U206" s="98">
        <v>758.4473933768287</v>
      </c>
      <c r="V206" s="98">
        <v>682.99000832319939</v>
      </c>
      <c r="W206" s="98">
        <v>813.87629969167176</v>
      </c>
      <c r="X206" s="98">
        <v>823.65845790875562</v>
      </c>
      <c r="Y206" s="98">
        <v>625.43781589489595</v>
      </c>
      <c r="DA206" s="63" t="s">
        <v>2540</v>
      </c>
    </row>
    <row r="207" spans="1:105" ht="12" customHeight="1" x14ac:dyDescent="0.25">
      <c r="A207" s="108" t="s">
        <v>52</v>
      </c>
      <c r="B207" s="98">
        <v>882.76179246687252</v>
      </c>
      <c r="C207" s="98">
        <v>915.39478725604499</v>
      </c>
      <c r="D207" s="98">
        <v>941.06289525230534</v>
      </c>
      <c r="E207" s="98">
        <v>963.54658921241742</v>
      </c>
      <c r="F207" s="98">
        <v>936.97518742245131</v>
      </c>
      <c r="G207" s="98">
        <v>950.59000363255677</v>
      </c>
      <c r="H207" s="98">
        <v>951.2741831195832</v>
      </c>
      <c r="I207" s="98">
        <v>944.21813382477774</v>
      </c>
      <c r="J207" s="98">
        <v>956.78066692176719</v>
      </c>
      <c r="K207" s="98">
        <v>963.28663149122929</v>
      </c>
      <c r="L207" s="98">
        <v>994.58967917213147</v>
      </c>
      <c r="M207" s="98">
        <v>1025.0693519059971</v>
      </c>
      <c r="N207" s="98">
        <v>984.06835056562943</v>
      </c>
      <c r="O207" s="98">
        <v>937.12518417551951</v>
      </c>
      <c r="P207" s="98">
        <v>937.16555632139261</v>
      </c>
      <c r="Q207" s="98">
        <v>968.37386131502205</v>
      </c>
      <c r="R207" s="98">
        <v>967.09169033102057</v>
      </c>
      <c r="S207" s="98">
        <v>986.72092300872498</v>
      </c>
      <c r="T207" s="98">
        <v>1095.6488587520735</v>
      </c>
      <c r="U207" s="98">
        <v>1051.3136348901794</v>
      </c>
      <c r="V207" s="98">
        <v>1091.8136687052852</v>
      </c>
      <c r="W207" s="98">
        <v>1049.7463441505247</v>
      </c>
      <c r="X207" s="98">
        <v>1165.5724819510281</v>
      </c>
      <c r="Y207" s="98">
        <v>1072.9166843637836</v>
      </c>
      <c r="DA207" s="63" t="s">
        <v>2541</v>
      </c>
    </row>
    <row r="208" spans="1:105" ht="12" customHeight="1" x14ac:dyDescent="0.25">
      <c r="A208" s="121" t="s">
        <v>54</v>
      </c>
      <c r="B208" s="122">
        <v>426.19963600164164</v>
      </c>
      <c r="C208" s="122">
        <v>435.8205478673467</v>
      </c>
      <c r="D208" s="122">
        <v>445.77363596107557</v>
      </c>
      <c r="E208" s="122">
        <v>494.97379090646479</v>
      </c>
      <c r="F208" s="122">
        <v>480.54328558543898</v>
      </c>
      <c r="G208" s="122">
        <v>507.46667639961686</v>
      </c>
      <c r="H208" s="122">
        <v>492.64301553497705</v>
      </c>
      <c r="I208" s="122">
        <v>490.00484302763175</v>
      </c>
      <c r="J208" s="122">
        <v>463.79591871156731</v>
      </c>
      <c r="K208" s="122">
        <v>468.13468090938829</v>
      </c>
      <c r="L208" s="122">
        <v>481.33223638702543</v>
      </c>
      <c r="M208" s="122">
        <v>458.88571306674424</v>
      </c>
      <c r="N208" s="122">
        <v>458.2760989934759</v>
      </c>
      <c r="O208" s="122">
        <v>458.86846205794967</v>
      </c>
      <c r="P208" s="122">
        <v>440.73403898504864</v>
      </c>
      <c r="Q208" s="122">
        <v>444.20606133806564</v>
      </c>
      <c r="R208" s="122">
        <v>443.20150763480819</v>
      </c>
      <c r="S208" s="122">
        <v>463.97260030321257</v>
      </c>
      <c r="T208" s="122">
        <v>460.14516396878469</v>
      </c>
      <c r="U208" s="122">
        <v>464.63748061168741</v>
      </c>
      <c r="V208" s="122">
        <v>472.59153299366875</v>
      </c>
      <c r="W208" s="122">
        <v>480.6185093671952</v>
      </c>
      <c r="X208" s="122">
        <v>458.66951960310621</v>
      </c>
      <c r="Y208" s="122">
        <v>428.46055123611353</v>
      </c>
      <c r="DA208" s="130" t="s">
        <v>2542</v>
      </c>
    </row>
    <row r="209" spans="1:105" ht="12" customHeight="1" x14ac:dyDescent="0.25">
      <c r="A209" s="97" t="s">
        <v>50</v>
      </c>
      <c r="B209" s="98">
        <v>385.52497520626827</v>
      </c>
      <c r="C209" s="98">
        <v>396.40828810657587</v>
      </c>
      <c r="D209" s="98">
        <v>424.39379004217233</v>
      </c>
      <c r="E209" s="98">
        <v>496.25705314935959</v>
      </c>
      <c r="F209" s="98">
        <v>457.69161410116419</v>
      </c>
      <c r="G209" s="98">
        <v>547.59402201791954</v>
      </c>
      <c r="H209" s="98">
        <v>476.39725186906088</v>
      </c>
      <c r="I209" s="98">
        <v>524.43359765068158</v>
      </c>
      <c r="J209" s="98">
        <v>456.65927315865866</v>
      </c>
      <c r="K209" s="98">
        <v>494.04759751726363</v>
      </c>
      <c r="L209" s="98">
        <v>479.74572234764253</v>
      </c>
      <c r="M209" s="98">
        <v>473.44637493370385</v>
      </c>
      <c r="N209" s="98">
        <v>461.14542815245551</v>
      </c>
      <c r="O209" s="98">
        <v>451.69661169584123</v>
      </c>
      <c r="P209" s="98">
        <v>454.72247092093181</v>
      </c>
      <c r="Q209" s="98">
        <v>457.32870341043935</v>
      </c>
      <c r="R209" s="98">
        <v>458.45775530456154</v>
      </c>
      <c r="S209" s="98">
        <v>486.62925448748678</v>
      </c>
      <c r="T209" s="98">
        <v>495.25867505412396</v>
      </c>
      <c r="U209" s="98">
        <v>519.63242077740119</v>
      </c>
      <c r="V209" s="98">
        <v>509.31926771619152</v>
      </c>
      <c r="W209" s="98">
        <v>494.44029211755958</v>
      </c>
      <c r="X209" s="98">
        <v>454.28497404115308</v>
      </c>
      <c r="Y209" s="98">
        <v>412.7792158810056</v>
      </c>
      <c r="DA209" s="63" t="s">
        <v>2543</v>
      </c>
    </row>
    <row r="210" spans="1:105" ht="12" customHeight="1" x14ac:dyDescent="0.25">
      <c r="A210" s="109" t="s">
        <v>120</v>
      </c>
      <c r="B210" s="33">
        <v>454.98670376933615</v>
      </c>
      <c r="C210" s="33">
        <v>463.18447752227706</v>
      </c>
      <c r="D210" s="33">
        <v>459.52312598010064</v>
      </c>
      <c r="E210" s="33">
        <v>494.22381804139803</v>
      </c>
      <c r="F210" s="33">
        <v>492.66765629634091</v>
      </c>
      <c r="G210" s="33">
        <v>487.50473844897647</v>
      </c>
      <c r="H210" s="33">
        <v>500.17038961598575</v>
      </c>
      <c r="I210" s="33">
        <v>474.77592697107923</v>
      </c>
      <c r="J210" s="33">
        <v>466.80141900197924</v>
      </c>
      <c r="K210" s="33">
        <v>457.59931781342789</v>
      </c>
      <c r="L210" s="33">
        <v>481.96333490699141</v>
      </c>
      <c r="M210" s="33">
        <v>453.23233667769517</v>
      </c>
      <c r="N210" s="33">
        <v>457.20548350739506</v>
      </c>
      <c r="O210" s="33">
        <v>461.4891972114504</v>
      </c>
      <c r="P210" s="33">
        <v>435.73991591316314</v>
      </c>
      <c r="Q210" s="33">
        <v>439.63453395209717</v>
      </c>
      <c r="R210" s="33">
        <v>438.00733261700532</v>
      </c>
      <c r="S210" s="33">
        <v>456.4652034647238</v>
      </c>
      <c r="T210" s="33">
        <v>448.65730008057238</v>
      </c>
      <c r="U210" s="33">
        <v>447.07966158790111</v>
      </c>
      <c r="V210" s="33">
        <v>461.02958920226911</v>
      </c>
      <c r="W210" s="33">
        <v>476.11250754793355</v>
      </c>
      <c r="X210" s="33">
        <v>460.16655478665456</v>
      </c>
      <c r="Y210" s="33">
        <v>434.11579742316604</v>
      </c>
      <c r="DA210" s="60" t="s">
        <v>2544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62.63336987367137</v>
      </c>
      <c r="C212" s="117">
        <f t="shared" si="101"/>
        <v>63.637855896093136</v>
      </c>
      <c r="D212" s="117">
        <f t="shared" si="101"/>
        <v>64.952333635335506</v>
      </c>
      <c r="E212" s="117">
        <f t="shared" si="101"/>
        <v>71.527048598892577</v>
      </c>
      <c r="F212" s="117">
        <f t="shared" si="101"/>
        <v>61.658506991515928</v>
      </c>
      <c r="G212" s="117">
        <f t="shared" si="101"/>
        <v>70.86392336188328</v>
      </c>
      <c r="H212" s="117">
        <f t="shared" si="101"/>
        <v>58.380891680569043</v>
      </c>
      <c r="I212" s="117">
        <f t="shared" si="101"/>
        <v>62.311182445862471</v>
      </c>
      <c r="J212" s="117">
        <f t="shared" si="101"/>
        <v>52.243644014957994</v>
      </c>
      <c r="K212" s="117">
        <f t="shared" si="101"/>
        <v>55.191971179056175</v>
      </c>
      <c r="L212" s="117">
        <f t="shared" si="101"/>
        <v>52.673451578313056</v>
      </c>
      <c r="M212" s="117">
        <f t="shared" si="101"/>
        <v>51.01765268928132</v>
      </c>
      <c r="N212" s="117">
        <f t="shared" si="101"/>
        <v>48.199646979427264</v>
      </c>
      <c r="O212" s="117">
        <f t="shared" si="101"/>
        <v>46.439092718690404</v>
      </c>
      <c r="P212" s="117">
        <f t="shared" si="101"/>
        <v>45.914489570332272</v>
      </c>
      <c r="Q212" s="117">
        <f t="shared" si="101"/>
        <v>45.351445643854198</v>
      </c>
      <c r="R212" s="117">
        <f t="shared" ref="R212:V212" si="102">R213+R216+R218+R227</f>
        <v>44.657476603528373</v>
      </c>
      <c r="S212" s="117">
        <f t="shared" si="102"/>
        <v>46.357863739324436</v>
      </c>
      <c r="T212" s="117">
        <f t="shared" si="102"/>
        <v>46.593836345608743</v>
      </c>
      <c r="U212" s="117">
        <f t="shared" si="102"/>
        <v>47.803983545772603</v>
      </c>
      <c r="V212" s="117">
        <f t="shared" si="102"/>
        <v>46.09725258830516</v>
      </c>
      <c r="W212" s="117">
        <f t="shared" ref="W212:Y212" si="103">W213+W216+W218+W227</f>
        <v>45.733041596538627</v>
      </c>
      <c r="X212" s="117">
        <f t="shared" si="103"/>
        <v>43.365331591508365</v>
      </c>
      <c r="Y212" s="117">
        <f t="shared" si="103"/>
        <v>40.896430502535743</v>
      </c>
      <c r="DA212" s="129" t="s">
        <v>2695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2696</v>
      </c>
    </row>
    <row r="214" spans="1:105" ht="12" customHeight="1" x14ac:dyDescent="0.25">
      <c r="A214" s="97" t="s">
        <v>199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2697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2698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2699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2700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2701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2702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2703</v>
      </c>
    </row>
    <row r="221" spans="1:105" ht="12" customHeight="1" x14ac:dyDescent="0.25">
      <c r="A221" s="100" t="s">
        <v>199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2704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2705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2706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2707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2708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2709</v>
      </c>
    </row>
    <row r="227" spans="1:105" ht="12" customHeight="1" x14ac:dyDescent="0.25">
      <c r="A227" s="121" t="s">
        <v>54</v>
      </c>
      <c r="B227" s="122">
        <v>62.63336987367137</v>
      </c>
      <c r="C227" s="122">
        <v>63.637855896093136</v>
      </c>
      <c r="D227" s="122">
        <v>64.952333635335506</v>
      </c>
      <c r="E227" s="122">
        <v>71.527048598892577</v>
      </c>
      <c r="F227" s="122">
        <v>61.658506991515928</v>
      </c>
      <c r="G227" s="122">
        <v>70.86392336188328</v>
      </c>
      <c r="H227" s="122">
        <v>58.380891680569043</v>
      </c>
      <c r="I227" s="122">
        <v>62.311182445862471</v>
      </c>
      <c r="J227" s="122">
        <v>52.243644014957994</v>
      </c>
      <c r="K227" s="122">
        <v>55.191971179056175</v>
      </c>
      <c r="L227" s="122">
        <v>52.673451578313056</v>
      </c>
      <c r="M227" s="122">
        <v>51.01765268928132</v>
      </c>
      <c r="N227" s="122">
        <v>48.199646979427264</v>
      </c>
      <c r="O227" s="122">
        <v>46.439092718690404</v>
      </c>
      <c r="P227" s="122">
        <v>45.914489570332272</v>
      </c>
      <c r="Q227" s="122">
        <v>45.351445643854198</v>
      </c>
      <c r="R227" s="122">
        <v>44.657476603528373</v>
      </c>
      <c r="S227" s="122">
        <v>46.357863739324436</v>
      </c>
      <c r="T227" s="122">
        <v>46.593836345608743</v>
      </c>
      <c r="U227" s="122">
        <v>47.803983545772603</v>
      </c>
      <c r="V227" s="122">
        <v>46.09725258830516</v>
      </c>
      <c r="W227" s="122">
        <v>45.733041596538627</v>
      </c>
      <c r="X227" s="122">
        <v>43.365331591508365</v>
      </c>
      <c r="Y227" s="122">
        <v>40.896430502535743</v>
      </c>
      <c r="DA227" s="130" t="s">
        <v>2710</v>
      </c>
    </row>
    <row r="228" spans="1:105" ht="12" customHeight="1" x14ac:dyDescent="0.25">
      <c r="A228" s="97" t="s">
        <v>50</v>
      </c>
      <c r="B228" s="98">
        <v>151.13113194660144</v>
      </c>
      <c r="C228" s="98">
        <v>155.29544085642476</v>
      </c>
      <c r="D228" s="98">
        <v>165.950325799057</v>
      </c>
      <c r="E228" s="98">
        <v>193.91542434967846</v>
      </c>
      <c r="F228" s="98">
        <v>177.87071953249543</v>
      </c>
      <c r="G228" s="98">
        <v>213.31407783298161</v>
      </c>
      <c r="H228" s="98">
        <v>184.37996634338498</v>
      </c>
      <c r="I228" s="98">
        <v>203.18111716308999</v>
      </c>
      <c r="J228" s="98">
        <v>176.29765622601266</v>
      </c>
      <c r="K228" s="98">
        <v>190.9428640111731</v>
      </c>
      <c r="L228" s="98">
        <v>185.08886341650276</v>
      </c>
      <c r="M228" s="98">
        <v>182.41714547620518</v>
      </c>
      <c r="N228" s="98">
        <v>177.37828705018495</v>
      </c>
      <c r="O228" s="98">
        <v>173.52336656667859</v>
      </c>
      <c r="P228" s="98">
        <v>174.51999307526484</v>
      </c>
      <c r="Q228" s="98">
        <v>175.5334916872979</v>
      </c>
      <c r="R228" s="98">
        <v>175.82470162665285</v>
      </c>
      <c r="S228" s="98">
        <v>186.2617625286957</v>
      </c>
      <c r="T228" s="98">
        <v>189.01136539631358</v>
      </c>
      <c r="U228" s="98">
        <v>197.53654493172348</v>
      </c>
      <c r="V228" s="98">
        <v>192.53004062519082</v>
      </c>
      <c r="W228" s="98">
        <v>186.01531195840857</v>
      </c>
      <c r="X228" s="98">
        <v>170.37455239117389</v>
      </c>
      <c r="Y228" s="98">
        <v>154.2974426468715</v>
      </c>
      <c r="DA228" s="63" t="s">
        <v>2711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2712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133.5272680694861</v>
      </c>
      <c r="C231" s="118">
        <f t="shared" si="108"/>
        <v>145.01649634844318</v>
      </c>
      <c r="D231" s="118">
        <f t="shared" si="108"/>
        <v>143.22975390471447</v>
      </c>
      <c r="E231" s="118">
        <f t="shared" si="108"/>
        <v>141.79716391608792</v>
      </c>
      <c r="F231" s="118">
        <f t="shared" si="108"/>
        <v>143.05171978651273</v>
      </c>
      <c r="G231" s="118">
        <f t="shared" si="108"/>
        <v>145.63470452491657</v>
      </c>
      <c r="H231" s="118">
        <f t="shared" si="108"/>
        <v>144.32586635502381</v>
      </c>
      <c r="I231" s="118">
        <f t="shared" si="108"/>
        <v>136.96209782576494</v>
      </c>
      <c r="J231" s="118">
        <f t="shared" si="108"/>
        <v>138.98179756300226</v>
      </c>
      <c r="K231" s="118">
        <f t="shared" si="108"/>
        <v>140.97360043016729</v>
      </c>
      <c r="L231" s="118">
        <f t="shared" si="108"/>
        <v>158.23220050003334</v>
      </c>
      <c r="M231" s="118">
        <f t="shared" si="108"/>
        <v>143.08693394183024</v>
      </c>
      <c r="N231" s="118">
        <f t="shared" si="108"/>
        <v>144.08449798385635</v>
      </c>
      <c r="O231" s="118">
        <f t="shared" si="108"/>
        <v>149.33288587477639</v>
      </c>
      <c r="P231" s="118">
        <f t="shared" si="108"/>
        <v>131.8588243283136</v>
      </c>
      <c r="Q231" s="118">
        <f t="shared" si="108"/>
        <v>135.22036280908046</v>
      </c>
      <c r="R231" s="118">
        <f t="shared" ref="R231:V231" si="109">R232+R235+R237+R246</f>
        <v>141.1891624880879</v>
      </c>
      <c r="S231" s="118">
        <f t="shared" si="109"/>
        <v>143.1598524119554</v>
      </c>
      <c r="T231" s="118">
        <f t="shared" si="109"/>
        <v>140.26016761654506</v>
      </c>
      <c r="U231" s="118">
        <f t="shared" si="109"/>
        <v>139.87145364663408</v>
      </c>
      <c r="V231" s="118">
        <f t="shared" si="109"/>
        <v>139.14144919147512</v>
      </c>
      <c r="W231" s="118">
        <f t="shared" ref="W231:Y231" si="110">W232+W235+W237+W246</f>
        <v>150.47915471724932</v>
      </c>
      <c r="X231" s="118">
        <f t="shared" si="110"/>
        <v>137.29362173923272</v>
      </c>
      <c r="Y231" s="118">
        <f t="shared" si="110"/>
        <v>132.6263612511604</v>
      </c>
      <c r="DA231" s="129" t="s">
        <v>2863</v>
      </c>
    </row>
    <row r="232" spans="1:105" ht="12" customHeight="1" x14ac:dyDescent="0.25">
      <c r="A232" s="121" t="s">
        <v>57</v>
      </c>
      <c r="B232" s="123">
        <f t="shared" ref="B232:Q232" si="111">SUM(B233:B234)</f>
        <v>112.02876346374657</v>
      </c>
      <c r="C232" s="123">
        <f t="shared" si="111"/>
        <v>122.42520329159251</v>
      </c>
      <c r="D232" s="123">
        <f t="shared" si="111"/>
        <v>120.20015203743617</v>
      </c>
      <c r="E232" s="123">
        <f t="shared" si="111"/>
        <v>117.67189825268019</v>
      </c>
      <c r="F232" s="123">
        <f t="shared" si="111"/>
        <v>119.15263198550227</v>
      </c>
      <c r="G232" s="123">
        <f t="shared" si="111"/>
        <v>120.91321027548508</v>
      </c>
      <c r="H232" s="123">
        <f t="shared" si="111"/>
        <v>120.10148764848964</v>
      </c>
      <c r="I232" s="123">
        <f t="shared" si="111"/>
        <v>112.42392659019978</v>
      </c>
      <c r="J232" s="123">
        <f t="shared" si="111"/>
        <v>115.62030041642588</v>
      </c>
      <c r="K232" s="123">
        <f t="shared" si="111"/>
        <v>117.25929272695916</v>
      </c>
      <c r="L232" s="123">
        <f t="shared" si="111"/>
        <v>134.04963162821716</v>
      </c>
      <c r="M232" s="123">
        <f t="shared" si="111"/>
        <v>118.9549467999904</v>
      </c>
      <c r="N232" s="123">
        <f t="shared" si="111"/>
        <v>120.50327442342532</v>
      </c>
      <c r="O232" s="123">
        <f t="shared" si="111"/>
        <v>125.8773640851286</v>
      </c>
      <c r="P232" s="123">
        <f t="shared" si="111"/>
        <v>109.13273298483016</v>
      </c>
      <c r="Q232" s="123">
        <f t="shared" si="111"/>
        <v>112.14255366156456</v>
      </c>
      <c r="R232" s="123">
        <f t="shared" ref="R232:V232" si="112">SUM(R233:R234)</f>
        <v>117.99686089041903</v>
      </c>
      <c r="S232" s="123">
        <f t="shared" si="112"/>
        <v>119.26841485356202</v>
      </c>
      <c r="T232" s="123">
        <f t="shared" si="112"/>
        <v>116.50036103875034</v>
      </c>
      <c r="U232" s="123">
        <f t="shared" si="112"/>
        <v>116.39525533778213</v>
      </c>
      <c r="V232" s="123">
        <f t="shared" si="112"/>
        <v>115.98168153173576</v>
      </c>
      <c r="W232" s="123">
        <f t="shared" ref="W232:Y232" si="113">SUM(W233:W234)</f>
        <v>126.40622310197728</v>
      </c>
      <c r="X232" s="123">
        <f t="shared" si="113"/>
        <v>115.67313171484629</v>
      </c>
      <c r="Y232" s="123">
        <f t="shared" si="113"/>
        <v>112.67217809966043</v>
      </c>
      <c r="DA232" s="130" t="s">
        <v>2864</v>
      </c>
    </row>
    <row r="233" spans="1:105" ht="12" customHeight="1" x14ac:dyDescent="0.25">
      <c r="A233" s="97" t="s">
        <v>199</v>
      </c>
      <c r="B233" s="99">
        <v>111.66039150045299</v>
      </c>
      <c r="C233" s="99">
        <v>122.02204402341609</v>
      </c>
      <c r="D233" s="99">
        <v>119.80500529985422</v>
      </c>
      <c r="E233" s="99">
        <v>117.29278932213064</v>
      </c>
      <c r="F233" s="99">
        <v>118.76738157601356</v>
      </c>
      <c r="G233" s="99">
        <v>120.52661264761613</v>
      </c>
      <c r="H233" s="99">
        <v>119.7242687203418</v>
      </c>
      <c r="I233" s="99">
        <v>112.07924191109436</v>
      </c>
      <c r="J233" s="99">
        <v>115.2675413207526</v>
      </c>
      <c r="K233" s="99">
        <v>116.90587770579786</v>
      </c>
      <c r="L233" s="99">
        <v>133.64455996326902</v>
      </c>
      <c r="M233" s="99">
        <v>118.60235498421193</v>
      </c>
      <c r="N233" s="99">
        <v>120.14725138451662</v>
      </c>
      <c r="O233" s="99">
        <v>125.49957942421683</v>
      </c>
      <c r="P233" s="99">
        <v>108.80967698271117</v>
      </c>
      <c r="Q233" s="99">
        <v>111.81086856059572</v>
      </c>
      <c r="R233" s="99">
        <v>117.64752486475494</v>
      </c>
      <c r="S233" s="99">
        <v>118.91701394753525</v>
      </c>
      <c r="T233" s="99">
        <v>116.15894234830468</v>
      </c>
      <c r="U233" s="99">
        <v>116.05340847434336</v>
      </c>
      <c r="V233" s="99">
        <v>115.64138278134423</v>
      </c>
      <c r="W233" s="99">
        <v>126.03334086477497</v>
      </c>
      <c r="X233" s="99">
        <v>115.33417431544635</v>
      </c>
      <c r="Y233" s="99">
        <v>112.34275140575234</v>
      </c>
      <c r="DA233" s="63" t="s">
        <v>2865</v>
      </c>
    </row>
    <row r="234" spans="1:105" ht="12" customHeight="1" x14ac:dyDescent="0.25">
      <c r="A234" s="97" t="s">
        <v>53</v>
      </c>
      <c r="B234" s="99">
        <v>0.36837196329358229</v>
      </c>
      <c r="C234" s="99">
        <v>0.40315926817642728</v>
      </c>
      <c r="D234" s="99">
        <v>0.3951467375819519</v>
      </c>
      <c r="E234" s="99">
        <v>0.37910893054955341</v>
      </c>
      <c r="F234" s="99">
        <v>0.38525040948869821</v>
      </c>
      <c r="G234" s="99">
        <v>0.38659762786894625</v>
      </c>
      <c r="H234" s="99">
        <v>0.37721892814783659</v>
      </c>
      <c r="I234" s="99">
        <v>0.34468467910542694</v>
      </c>
      <c r="J234" s="99">
        <v>0.35275909567327624</v>
      </c>
      <c r="K234" s="99">
        <v>0.35341502116129897</v>
      </c>
      <c r="L234" s="99">
        <v>0.40507166494814312</v>
      </c>
      <c r="M234" s="99">
        <v>0.35259181577847043</v>
      </c>
      <c r="N234" s="99">
        <v>0.35602303890870474</v>
      </c>
      <c r="O234" s="99">
        <v>0.3777846609117787</v>
      </c>
      <c r="P234" s="99">
        <v>0.32305600211899543</v>
      </c>
      <c r="Q234" s="99">
        <v>0.33168510096883536</v>
      </c>
      <c r="R234" s="99">
        <v>0.34933602566408328</v>
      </c>
      <c r="S234" s="99">
        <v>0.35140090602677104</v>
      </c>
      <c r="T234" s="99">
        <v>0.34141869044566098</v>
      </c>
      <c r="U234" s="99">
        <v>0.34184686343878135</v>
      </c>
      <c r="V234" s="99">
        <v>0.3402987503915233</v>
      </c>
      <c r="W234" s="99">
        <v>0.37288223720231134</v>
      </c>
      <c r="X234" s="99">
        <v>0.33895739939995112</v>
      </c>
      <c r="Y234" s="99">
        <v>0.32942669390809648</v>
      </c>
      <c r="DA234" s="63" t="s">
        <v>2866</v>
      </c>
    </row>
    <row r="235" spans="1:105" ht="12" customHeight="1" x14ac:dyDescent="0.25">
      <c r="A235" s="121" t="s">
        <v>92</v>
      </c>
      <c r="B235" s="123">
        <f t="shared" ref="B235:Y235" si="114">B236</f>
        <v>8.7860982407817853E-2</v>
      </c>
      <c r="C235" s="123">
        <f t="shared" si="114"/>
        <v>9.7339283549254654E-2</v>
      </c>
      <c r="D235" s="123">
        <f t="shared" si="114"/>
        <v>9.2863967100620351E-2</v>
      </c>
      <c r="E235" s="123">
        <f t="shared" si="114"/>
        <v>0.19567357420297343</v>
      </c>
      <c r="F235" s="123">
        <f t="shared" si="114"/>
        <v>9.3898394969453403E-2</v>
      </c>
      <c r="G235" s="123">
        <f t="shared" si="114"/>
        <v>0.11619911062418846</v>
      </c>
      <c r="H235" s="123">
        <f t="shared" si="114"/>
        <v>0.16502140079246319</v>
      </c>
      <c r="I235" s="123">
        <f t="shared" si="114"/>
        <v>0.14309953870344783</v>
      </c>
      <c r="J235" s="123">
        <f t="shared" si="114"/>
        <v>0.14567284544681178</v>
      </c>
      <c r="K235" s="123">
        <f t="shared" si="114"/>
        <v>0.14491886833032933</v>
      </c>
      <c r="L235" s="123">
        <f t="shared" si="114"/>
        <v>0.1743576330338043</v>
      </c>
      <c r="M235" s="123">
        <f t="shared" si="114"/>
        <v>0.17919044605384618</v>
      </c>
      <c r="N235" s="123">
        <f t="shared" si="114"/>
        <v>0.25535804289440922</v>
      </c>
      <c r="O235" s="123">
        <f t="shared" si="114"/>
        <v>0.20240685970493863</v>
      </c>
      <c r="P235" s="123">
        <f t="shared" si="114"/>
        <v>0.18266373444581951</v>
      </c>
      <c r="Q235" s="123">
        <f t="shared" si="114"/>
        <v>0.26129886267467289</v>
      </c>
      <c r="R235" s="123">
        <f t="shared" si="114"/>
        <v>0.24680407623108291</v>
      </c>
      <c r="S235" s="123">
        <f t="shared" si="114"/>
        <v>0.29118103798460132</v>
      </c>
      <c r="T235" s="123">
        <f t="shared" si="114"/>
        <v>0.27200536836516576</v>
      </c>
      <c r="U235" s="123">
        <f t="shared" si="114"/>
        <v>0.29396096940304905</v>
      </c>
      <c r="V235" s="123">
        <f t="shared" si="114"/>
        <v>0.26627667550542578</v>
      </c>
      <c r="W235" s="123">
        <f t="shared" si="114"/>
        <v>0.27650688680139346</v>
      </c>
      <c r="X235" s="123">
        <f t="shared" si="114"/>
        <v>0.26653909165851369</v>
      </c>
      <c r="Y235" s="123">
        <f t="shared" si="114"/>
        <v>0.24028720549641186</v>
      </c>
      <c r="DA235" s="130" t="s">
        <v>2867</v>
      </c>
    </row>
    <row r="236" spans="1:105" ht="12" customHeight="1" x14ac:dyDescent="0.25">
      <c r="A236" s="97" t="s">
        <v>53</v>
      </c>
      <c r="B236" s="99">
        <f>RES_hhdet_fecs!B129</f>
        <v>8.7860982407817853E-2</v>
      </c>
      <c r="C236" s="99">
        <f>RES_hhdet_fecs!C129</f>
        <v>9.7339283549254654E-2</v>
      </c>
      <c r="D236" s="99">
        <f>RES_hhdet_fecs!D129</f>
        <v>9.2863967100620351E-2</v>
      </c>
      <c r="E236" s="99">
        <f>RES_hhdet_fecs!E129</f>
        <v>0.19567357420297343</v>
      </c>
      <c r="F236" s="99">
        <f>RES_hhdet_fecs!F129</f>
        <v>9.3898394969453403E-2</v>
      </c>
      <c r="G236" s="99">
        <f>RES_hhdet_fecs!G129</f>
        <v>0.11619911062418846</v>
      </c>
      <c r="H236" s="99">
        <f>RES_hhdet_fecs!H129</f>
        <v>0.16502140079246319</v>
      </c>
      <c r="I236" s="99">
        <f>RES_hhdet_fecs!I129</f>
        <v>0.14309953870344783</v>
      </c>
      <c r="J236" s="99">
        <f>RES_hhdet_fecs!J129</f>
        <v>0.14567284544681178</v>
      </c>
      <c r="K236" s="99">
        <f>RES_hhdet_fecs!K129</f>
        <v>0.14491886833032933</v>
      </c>
      <c r="L236" s="99">
        <f>RES_hhdet_fecs!L129</f>
        <v>0.1743576330338043</v>
      </c>
      <c r="M236" s="99">
        <f>RES_hhdet_fecs!M129</f>
        <v>0.17919044605384618</v>
      </c>
      <c r="N236" s="99">
        <f>RES_hhdet_fecs!N129</f>
        <v>0.25535804289440922</v>
      </c>
      <c r="O236" s="99">
        <f>RES_hhdet_fecs!O129</f>
        <v>0.20240685970493863</v>
      </c>
      <c r="P236" s="99">
        <f>RES_hhdet_fecs!P129</f>
        <v>0.18266373444581951</v>
      </c>
      <c r="Q236" s="99">
        <f>RES_hhdet_fecs!Q129</f>
        <v>0.26129886267467289</v>
      </c>
      <c r="R236" s="99">
        <f>RES_hhdet_fecs!R129</f>
        <v>0.24680407623108291</v>
      </c>
      <c r="S236" s="99">
        <f>RES_hhdet_fecs!S129</f>
        <v>0.29118103798460132</v>
      </c>
      <c r="T236" s="99">
        <f>RES_hhdet_fecs!T129</f>
        <v>0.27200536836516576</v>
      </c>
      <c r="U236" s="99">
        <f>RES_hhdet_fecs!U129</f>
        <v>0.29396096940304905</v>
      </c>
      <c r="V236" s="99">
        <f>RES_hhdet_fecs!V129</f>
        <v>0.26627667550542578</v>
      </c>
      <c r="W236" s="99">
        <f>RES_hhdet_fecs!W129</f>
        <v>0.27650688680139346</v>
      </c>
      <c r="X236" s="99">
        <f>RES_hhdet_fecs!X129</f>
        <v>0.26653909165851369</v>
      </c>
      <c r="Y236" s="99">
        <f>RES_hhdet_fecs!Y129</f>
        <v>0.24028720549641186</v>
      </c>
      <c r="DA236" s="63" t="s">
        <v>2868</v>
      </c>
    </row>
    <row r="237" spans="1:105" ht="12" customHeight="1" x14ac:dyDescent="0.25">
      <c r="A237" s="121" t="s">
        <v>55</v>
      </c>
      <c r="B237" s="123">
        <v>14.085971708611607</v>
      </c>
      <c r="C237" s="123">
        <v>15.045596315502584</v>
      </c>
      <c r="D237" s="123">
        <v>15.362739768052753</v>
      </c>
      <c r="E237" s="123">
        <v>15.565332892833045</v>
      </c>
      <c r="F237" s="123">
        <v>15.836899181859698</v>
      </c>
      <c r="G237" s="123">
        <v>16.165536850674723</v>
      </c>
      <c r="H237" s="123">
        <v>16.046383866326757</v>
      </c>
      <c r="I237" s="123">
        <v>16.410447060701543</v>
      </c>
      <c r="J237" s="123">
        <v>15.769151087056327</v>
      </c>
      <c r="K237" s="123">
        <v>16.063765848592627</v>
      </c>
      <c r="L237" s="123">
        <v>16.39442030616814</v>
      </c>
      <c r="M237" s="123">
        <v>16.744466246280048</v>
      </c>
      <c r="N237" s="123">
        <v>16.223368144077366</v>
      </c>
      <c r="O237" s="123">
        <v>16.230876580580549</v>
      </c>
      <c r="P237" s="123">
        <v>15.848479960210405</v>
      </c>
      <c r="Q237" s="123">
        <v>16.148685200781358</v>
      </c>
      <c r="R237" s="123">
        <v>16.360986270761867</v>
      </c>
      <c r="S237" s="123">
        <v>16.790101232907304</v>
      </c>
      <c r="T237" s="123">
        <v>16.812148364477778</v>
      </c>
      <c r="U237" s="123">
        <v>16.542539533629935</v>
      </c>
      <c r="V237" s="123">
        <v>16.295670270333353</v>
      </c>
      <c r="W237" s="123">
        <v>17.205471215191906</v>
      </c>
      <c r="X237" s="123">
        <v>15.160162630393581</v>
      </c>
      <c r="Y237" s="123">
        <v>14.0089043545834</v>
      </c>
      <c r="DA237" s="130" t="s">
        <v>2869</v>
      </c>
    </row>
    <row r="238" spans="1:105" ht="12" customHeight="1" x14ac:dyDescent="0.25">
      <c r="A238" s="97" t="s">
        <v>128</v>
      </c>
      <c r="B238" s="99">
        <v>12.82405578676252</v>
      </c>
      <c r="C238" s="99">
        <v>13.987275357755458</v>
      </c>
      <c r="D238" s="99">
        <v>14.216793917705584</v>
      </c>
      <c r="E238" s="99">
        <v>14.381440382984904</v>
      </c>
      <c r="F238" s="99">
        <v>14.633209734043712</v>
      </c>
      <c r="G238" s="99">
        <v>15.052990500598295</v>
      </c>
      <c r="H238" s="99">
        <v>14.961496325373615</v>
      </c>
      <c r="I238" s="99">
        <v>15.114891525990705</v>
      </c>
      <c r="J238" s="99">
        <v>14.632816675890302</v>
      </c>
      <c r="K238" s="99">
        <v>14.963537659255453</v>
      </c>
      <c r="L238" s="99">
        <v>15.310191068547079</v>
      </c>
      <c r="M238" s="99">
        <v>15.545870079422254</v>
      </c>
      <c r="N238" s="99">
        <v>15.045383459989974</v>
      </c>
      <c r="O238" s="99">
        <v>15.116843307556401</v>
      </c>
      <c r="P238" s="99">
        <v>15.029264365711954</v>
      </c>
      <c r="Q238" s="99">
        <v>15.277018609664673</v>
      </c>
      <c r="R238" s="99">
        <v>15.526215172080882</v>
      </c>
      <c r="S238" s="99">
        <v>15.79394392808114</v>
      </c>
      <c r="T238" s="99">
        <v>15.749813832070053</v>
      </c>
      <c r="U238" s="99">
        <v>15.668217038041712</v>
      </c>
      <c r="V238" s="99">
        <v>15.548909742466272</v>
      </c>
      <c r="W238" s="99">
        <v>16.56558765969779</v>
      </c>
      <c r="X238" s="99">
        <v>14.143975035748371</v>
      </c>
      <c r="Y238" s="99">
        <v>13.268047458739893</v>
      </c>
      <c r="DA238" s="63" t="s">
        <v>2870</v>
      </c>
    </row>
    <row r="239" spans="1:105" ht="12" customHeight="1" x14ac:dyDescent="0.25">
      <c r="A239" s="97" t="s">
        <v>127</v>
      </c>
      <c r="B239" s="99">
        <v>15.885519813002777</v>
      </c>
      <c r="C239" s="99">
        <v>15.872089573745916</v>
      </c>
      <c r="D239" s="99">
        <v>16.781310267753295</v>
      </c>
      <c r="E239" s="99">
        <v>16.197777206379588</v>
      </c>
      <c r="F239" s="99">
        <v>17.952112141286637</v>
      </c>
      <c r="G239" s="99">
        <v>17.902695299965419</v>
      </c>
      <c r="H239" s="99">
        <v>16.926458474500951</v>
      </c>
      <c r="I239" s="99">
        <v>17.568088185198576</v>
      </c>
      <c r="J239" s="99">
        <v>16.70098010951002</v>
      </c>
      <c r="K239" s="99">
        <v>16.649835949802505</v>
      </c>
      <c r="L239" s="99">
        <v>17.050856327239103</v>
      </c>
      <c r="M239" s="99">
        <v>17.40654382811714</v>
      </c>
      <c r="N239" s="99">
        <v>16.095763332425697</v>
      </c>
      <c r="O239" s="99">
        <v>15.675564432614497</v>
      </c>
      <c r="P239" s="99">
        <v>15.811466220951122</v>
      </c>
      <c r="Q239" s="99">
        <v>15.751467565873876</v>
      </c>
      <c r="R239" s="99">
        <v>16.010989850629276</v>
      </c>
      <c r="S239" s="99">
        <v>16.598148223842234</v>
      </c>
      <c r="T239" s="99">
        <v>15.746132494949782</v>
      </c>
      <c r="U239" s="99">
        <v>16.110697267731947</v>
      </c>
      <c r="V239" s="99">
        <v>15.884377199211981</v>
      </c>
      <c r="W239" s="99">
        <v>17.480438193286847</v>
      </c>
      <c r="X239" s="99">
        <v>13.428338172217131</v>
      </c>
      <c r="Y239" s="99">
        <v>11.649850747606754</v>
      </c>
      <c r="DA239" s="63" t="s">
        <v>2871</v>
      </c>
    </row>
    <row r="240" spans="1:105" ht="12" customHeight="1" x14ac:dyDescent="0.25">
      <c r="A240" s="100" t="s">
        <v>199</v>
      </c>
      <c r="B240" s="102">
        <v>8.0525494414579217</v>
      </c>
      <c r="C240" s="102">
        <v>7.7988153502098907</v>
      </c>
      <c r="D240" s="102">
        <v>8.2819677957127951</v>
      </c>
      <c r="E240" s="102">
        <v>7.9178165710573278</v>
      </c>
      <c r="F240" s="102">
        <v>8.9773112518499669</v>
      </c>
      <c r="G240" s="102">
        <v>8.8045494579599293</v>
      </c>
      <c r="H240" s="102">
        <v>8.168055626046435</v>
      </c>
      <c r="I240" s="102">
        <v>9.1010072886767546</v>
      </c>
      <c r="J240" s="102">
        <v>8.115589412423601</v>
      </c>
      <c r="K240" s="102">
        <v>8.0492267732110996</v>
      </c>
      <c r="L240" s="102">
        <v>8.3431525519278527</v>
      </c>
      <c r="M240" s="102">
        <v>8.4578311259460044</v>
      </c>
      <c r="N240" s="102">
        <v>7.6900087073324661</v>
      </c>
      <c r="O240" s="102">
        <v>7.5875995751398406</v>
      </c>
      <c r="P240" s="102">
        <v>7.2695005504505046</v>
      </c>
      <c r="Q240" s="102">
        <v>7.1730489952315457</v>
      </c>
      <c r="R240" s="102">
        <v>7.2990852248248626</v>
      </c>
      <c r="S240" s="102">
        <v>7.8034432493450296</v>
      </c>
      <c r="T240" s="102">
        <v>7.4814032238046648</v>
      </c>
      <c r="U240" s="102">
        <v>7.5294768973385517</v>
      </c>
      <c r="V240" s="102">
        <v>7.1854905345719269</v>
      </c>
      <c r="W240" s="102">
        <v>8.4578359378098806</v>
      </c>
      <c r="X240" s="102">
        <v>5.4295655627440489</v>
      </c>
      <c r="Y240" s="102">
        <v>4.2204635489261682</v>
      </c>
      <c r="DA240" s="131" t="s">
        <v>2872</v>
      </c>
    </row>
    <row r="241" spans="1:105" ht="12" customHeight="1" x14ac:dyDescent="0.25">
      <c r="A241" s="103" t="s">
        <v>52</v>
      </c>
      <c r="B241" s="105">
        <v>7.8329703715448531</v>
      </c>
      <c r="C241" s="105">
        <v>8.0732742235360195</v>
      </c>
      <c r="D241" s="105">
        <v>8.4993424720404995</v>
      </c>
      <c r="E241" s="105">
        <v>8.2799606353222526</v>
      </c>
      <c r="F241" s="105">
        <v>8.9748008894366667</v>
      </c>
      <c r="G241" s="105">
        <v>9.0981458420054953</v>
      </c>
      <c r="H241" s="105">
        <v>8.758402848454514</v>
      </c>
      <c r="I241" s="105">
        <v>8.4670808965218196</v>
      </c>
      <c r="J241" s="105">
        <v>8.5853906970864209</v>
      </c>
      <c r="K241" s="105">
        <v>8.6006091765914015</v>
      </c>
      <c r="L241" s="105">
        <v>8.7077037753112521</v>
      </c>
      <c r="M241" s="105">
        <v>8.9487127021711341</v>
      </c>
      <c r="N241" s="105">
        <v>8.4057546250932305</v>
      </c>
      <c r="O241" s="105">
        <v>8.0879648574746508</v>
      </c>
      <c r="P241" s="105">
        <v>8.5419656705006144</v>
      </c>
      <c r="Q241" s="105">
        <v>8.5784185706423326</v>
      </c>
      <c r="R241" s="105">
        <v>8.7119046258044115</v>
      </c>
      <c r="S241" s="105">
        <v>8.7947049744972023</v>
      </c>
      <c r="T241" s="105">
        <v>8.2647292711451197</v>
      </c>
      <c r="U241" s="105">
        <v>8.5812203703933942</v>
      </c>
      <c r="V241" s="105">
        <v>8.6988866646400549</v>
      </c>
      <c r="W241" s="105">
        <v>9.0226022554769632</v>
      </c>
      <c r="X241" s="105">
        <v>7.9987726094730816</v>
      </c>
      <c r="Y241" s="105">
        <v>7.4293871986805851</v>
      </c>
      <c r="DA241" s="132" t="s">
        <v>2873</v>
      </c>
    </row>
    <row r="242" spans="1:105" ht="12" customHeight="1" x14ac:dyDescent="0.25">
      <c r="A242" s="106" t="s">
        <v>122</v>
      </c>
      <c r="B242" s="102">
        <v>22.473805230686914</v>
      </c>
      <c r="C242" s="102">
        <v>22.108985912918925</v>
      </c>
      <c r="D242" s="102">
        <v>23.115064081516579</v>
      </c>
      <c r="E242" s="102">
        <v>23.611542567391446</v>
      </c>
      <c r="F242" s="102">
        <v>23.585051587304076</v>
      </c>
      <c r="G242" s="102">
        <v>23.442776351042841</v>
      </c>
      <c r="H242" s="102">
        <v>23.159846032554029</v>
      </c>
      <c r="I242" s="102">
        <v>24.553706208194122</v>
      </c>
      <c r="J242" s="102">
        <v>23.034647132887471</v>
      </c>
      <c r="K242" s="102">
        <v>22.777990937858263</v>
      </c>
      <c r="L242" s="102">
        <v>23.333682869397375</v>
      </c>
      <c r="M242" s="102">
        <v>24.239659369670029</v>
      </c>
      <c r="N242" s="102">
        <v>23.219252708371162</v>
      </c>
      <c r="O242" s="102">
        <v>22.694292424858901</v>
      </c>
      <c r="P242" s="102">
        <v>20.791548601218381</v>
      </c>
      <c r="Q242" s="102">
        <v>21.175994121586299</v>
      </c>
      <c r="R242" s="102">
        <v>21.098553606804671</v>
      </c>
      <c r="S242" s="102">
        <v>21.892734246377987</v>
      </c>
      <c r="T242" s="102">
        <v>21.931210095166715</v>
      </c>
      <c r="U242" s="102">
        <v>20.890822059761323</v>
      </c>
      <c r="V242" s="102">
        <v>20.371479757406586</v>
      </c>
      <c r="W242" s="102">
        <v>20.642915418049974</v>
      </c>
      <c r="X242" s="102">
        <v>20.685169974916889</v>
      </c>
      <c r="Y242" s="102">
        <v>19.036605974708003</v>
      </c>
      <c r="DA242" s="131" t="s">
        <v>2874</v>
      </c>
    </row>
    <row r="243" spans="1:105" ht="12" customHeight="1" x14ac:dyDescent="0.25">
      <c r="A243" s="107" t="s">
        <v>121</v>
      </c>
      <c r="B243" s="105">
        <v>20.449754760793859</v>
      </c>
      <c r="C243" s="105">
        <v>20.286352569313621</v>
      </c>
      <c r="D243" s="105">
        <v>21.241017962903339</v>
      </c>
      <c r="E243" s="105">
        <v>21.611983573040352</v>
      </c>
      <c r="F243" s="105">
        <v>22.067933439064699</v>
      </c>
      <c r="G243" s="105">
        <v>21.957539668504761</v>
      </c>
      <c r="H243" s="105">
        <v>21.567128631822264</v>
      </c>
      <c r="I243" s="105">
        <v>23.610339588201928</v>
      </c>
      <c r="J243" s="105">
        <v>21.602221048776375</v>
      </c>
      <c r="K243" s="105">
        <v>21.833022603073619</v>
      </c>
      <c r="L243" s="105">
        <v>22.004968278706968</v>
      </c>
      <c r="M243" s="105">
        <v>23.463068382164483</v>
      </c>
      <c r="N243" s="105">
        <v>22.317796510022873</v>
      </c>
      <c r="O243" s="105">
        <v>21.84677295953221</v>
      </c>
      <c r="P243" s="105">
        <v>19.491536308094418</v>
      </c>
      <c r="Q243" s="105">
        <v>19.870846276686343</v>
      </c>
      <c r="R243" s="105">
        <v>19.93477690359083</v>
      </c>
      <c r="S243" s="105">
        <v>21.342512218477069</v>
      </c>
      <c r="T243" s="105">
        <v>21.950312134638004</v>
      </c>
      <c r="U243" s="105">
        <v>20.952720335985564</v>
      </c>
      <c r="V243" s="105">
        <v>20.210080031627779</v>
      </c>
      <c r="W243" s="105">
        <v>21.189869371899579</v>
      </c>
      <c r="X243" s="105">
        <v>22.278629551547443</v>
      </c>
      <c r="Y243" s="105">
        <v>18.700202250317062</v>
      </c>
      <c r="DA243" s="132" t="s">
        <v>2875</v>
      </c>
    </row>
    <row r="244" spans="1:105" ht="12" customHeight="1" x14ac:dyDescent="0.25">
      <c r="A244" s="108" t="s">
        <v>53</v>
      </c>
      <c r="B244" s="99">
        <v>10.186078963534564</v>
      </c>
      <c r="C244" s="99">
        <v>9.6767985224146518</v>
      </c>
      <c r="D244" s="99">
        <v>10.368479397621734</v>
      </c>
      <c r="E244" s="99">
        <v>10.516580893322896</v>
      </c>
      <c r="F244" s="99">
        <v>11.317218006310677</v>
      </c>
      <c r="G244" s="99">
        <v>11.087111709271959</v>
      </c>
      <c r="H244" s="99">
        <v>10.723448362778353</v>
      </c>
      <c r="I244" s="99">
        <v>12.883736810949609</v>
      </c>
      <c r="J244" s="99">
        <v>10.765624585274779</v>
      </c>
      <c r="K244" s="99">
        <v>10.970435699965098</v>
      </c>
      <c r="L244" s="99">
        <v>10.848684156015793</v>
      </c>
      <c r="M244" s="99">
        <v>12.034897470024047</v>
      </c>
      <c r="N244" s="99">
        <v>11.413893590518876</v>
      </c>
      <c r="O244" s="99">
        <v>11.529414126829208</v>
      </c>
      <c r="P244" s="99">
        <v>9.2457798951342642</v>
      </c>
      <c r="Q244" s="99">
        <v>9.3560570561974199</v>
      </c>
      <c r="R244" s="99">
        <v>9.4810494962912504</v>
      </c>
      <c r="S244" s="99">
        <v>10.718346637679765</v>
      </c>
      <c r="T244" s="99">
        <v>10.206712864746203</v>
      </c>
      <c r="U244" s="99">
        <v>9.7455741452718705</v>
      </c>
      <c r="V244" s="99">
        <v>8.6489237273021757</v>
      </c>
      <c r="W244" s="99">
        <v>10.129441349195691</v>
      </c>
      <c r="X244" s="99">
        <v>10.054493534456347</v>
      </c>
      <c r="Y244" s="99">
        <v>7.5025196710333173</v>
      </c>
      <c r="DA244" s="63" t="s">
        <v>2876</v>
      </c>
    </row>
    <row r="245" spans="1:105" ht="12" customHeight="1" x14ac:dyDescent="0.25">
      <c r="A245" s="108" t="s">
        <v>52</v>
      </c>
      <c r="B245" s="99">
        <v>10.263675797259298</v>
      </c>
      <c r="C245" s="99">
        <v>10.609554046898966</v>
      </c>
      <c r="D245" s="99">
        <v>10.872538565281607</v>
      </c>
      <c r="E245" s="99">
        <v>11.09540267971745</v>
      </c>
      <c r="F245" s="99">
        <v>10.750715432754017</v>
      </c>
      <c r="G245" s="99">
        <v>10.870427959232812</v>
      </c>
      <c r="H245" s="99">
        <v>10.843680269043913</v>
      </c>
      <c r="I245" s="99">
        <v>10.726602777252321</v>
      </c>
      <c r="J245" s="99">
        <v>10.836596463501603</v>
      </c>
      <c r="K245" s="99">
        <v>10.862586903108525</v>
      </c>
      <c r="L245" s="99">
        <v>11.156284122691172</v>
      </c>
      <c r="M245" s="99">
        <v>11.428170912140441</v>
      </c>
      <c r="N245" s="99">
        <v>10.903902919503999</v>
      </c>
      <c r="O245" s="99">
        <v>10.317358832703</v>
      </c>
      <c r="P245" s="99">
        <v>10.245756412960155</v>
      </c>
      <c r="Q245" s="99">
        <v>10.514789220488922</v>
      </c>
      <c r="R245" s="99">
        <v>10.453727407299574</v>
      </c>
      <c r="S245" s="99">
        <v>10.624165580797305</v>
      </c>
      <c r="T245" s="99">
        <v>11.743599269891801</v>
      </c>
      <c r="U245" s="99">
        <v>11.207146190713688</v>
      </c>
      <c r="V245" s="99">
        <v>11.561156304325607</v>
      </c>
      <c r="W245" s="99">
        <v>11.060428022703885</v>
      </c>
      <c r="X245" s="99">
        <v>12.224136017091087</v>
      </c>
      <c r="Y245" s="99">
        <v>11.197682579283748</v>
      </c>
      <c r="DA245" s="63" t="s">
        <v>2877</v>
      </c>
    </row>
    <row r="246" spans="1:105" ht="12" customHeight="1" x14ac:dyDescent="0.25">
      <c r="A246" s="121" t="s">
        <v>54</v>
      </c>
      <c r="B246" s="123">
        <v>7.3246719147200947</v>
      </c>
      <c r="C246" s="123">
        <v>7.4483574577988341</v>
      </c>
      <c r="D246" s="123">
        <v>7.5739981321249195</v>
      </c>
      <c r="E246" s="123">
        <v>8.3642591963717088</v>
      </c>
      <c r="F246" s="123">
        <v>7.9682902241813265</v>
      </c>
      <c r="G246" s="123">
        <v>8.4397582881325732</v>
      </c>
      <c r="H246" s="123">
        <v>8.012973439414937</v>
      </c>
      <c r="I246" s="123">
        <v>7.9846246361601505</v>
      </c>
      <c r="J246" s="123">
        <v>7.4466732140732539</v>
      </c>
      <c r="K246" s="123">
        <v>7.5056229862851618</v>
      </c>
      <c r="L246" s="123">
        <v>7.6137909326142443</v>
      </c>
      <c r="M246" s="123">
        <v>7.2083304495059446</v>
      </c>
      <c r="N246" s="123">
        <v>7.1024973734592427</v>
      </c>
      <c r="O246" s="123">
        <v>7.0222383493623086</v>
      </c>
      <c r="P246" s="123">
        <v>6.6949476488272275</v>
      </c>
      <c r="Q246" s="123">
        <v>6.6678250840598308</v>
      </c>
      <c r="R246" s="123">
        <v>6.5845112506759262</v>
      </c>
      <c r="S246" s="123">
        <v>6.8101552875014644</v>
      </c>
      <c r="T246" s="123">
        <v>6.6756528449517694</v>
      </c>
      <c r="U246" s="123">
        <v>6.6396978058189751</v>
      </c>
      <c r="V246" s="123">
        <v>6.5978207139005862</v>
      </c>
      <c r="W246" s="123">
        <v>6.5909535132787331</v>
      </c>
      <c r="X246" s="123">
        <v>6.1937883023343216</v>
      </c>
      <c r="Y246" s="123">
        <v>5.7049915914201694</v>
      </c>
      <c r="DA246" s="130" t="s">
        <v>2878</v>
      </c>
    </row>
    <row r="247" spans="1:105" ht="12" customHeight="1" x14ac:dyDescent="0.25">
      <c r="A247" s="97" t="s">
        <v>50</v>
      </c>
      <c r="B247" s="99">
        <v>7.7353767833957807</v>
      </c>
      <c r="C247" s="99">
        <v>7.9234722355431728</v>
      </c>
      <c r="D247" s="99">
        <v>8.4403130724761386</v>
      </c>
      <c r="E247" s="99">
        <v>9.8299395020659279</v>
      </c>
      <c r="F247" s="99">
        <v>8.9842510291863746</v>
      </c>
      <c r="G247" s="99">
        <v>10.738436596467016</v>
      </c>
      <c r="H247" s="99">
        <v>9.2523672906258803</v>
      </c>
      <c r="I247" s="99">
        <v>10.161114503313661</v>
      </c>
      <c r="J247" s="99">
        <v>8.7901277870158481</v>
      </c>
      <c r="K247" s="99">
        <v>9.4787114588687995</v>
      </c>
      <c r="L247" s="99">
        <v>9.1395338652816829</v>
      </c>
      <c r="M247" s="99">
        <v>8.9527668221674741</v>
      </c>
      <c r="N247" s="99">
        <v>8.6521752687231643</v>
      </c>
      <c r="O247" s="99">
        <v>8.4100200478123153</v>
      </c>
      <c r="P247" s="99">
        <v>8.3992601924493879</v>
      </c>
      <c r="Q247" s="99">
        <v>8.3904575551663125</v>
      </c>
      <c r="R247" s="99">
        <v>8.3666489785724121</v>
      </c>
      <c r="S247" s="99">
        <v>8.8286101845586877</v>
      </c>
      <c r="T247" s="99">
        <v>8.9183783340517309</v>
      </c>
      <c r="U247" s="99">
        <v>9.269970102187882</v>
      </c>
      <c r="V247" s="99">
        <v>8.9746885928533278</v>
      </c>
      <c r="W247" s="99">
        <v>8.6278859952730347</v>
      </c>
      <c r="X247" s="99">
        <v>7.8659604032479997</v>
      </c>
      <c r="Y247" s="99">
        <v>7.0890660309317992</v>
      </c>
      <c r="DA247" s="63" t="s">
        <v>2879</v>
      </c>
    </row>
    <row r="248" spans="1:105" ht="12" customHeight="1" x14ac:dyDescent="0.25">
      <c r="A248" s="109" t="s">
        <v>120</v>
      </c>
      <c r="B248" s="110">
        <v>7.0339998192214175</v>
      </c>
      <c r="C248" s="110">
        <v>7.118485295300947</v>
      </c>
      <c r="D248" s="110">
        <v>7.0168664918468275</v>
      </c>
      <c r="E248" s="110">
        <v>7.507676323915728</v>
      </c>
      <c r="F248" s="110">
        <v>7.4292537061697601</v>
      </c>
      <c r="G248" s="110">
        <v>7.2962469730326331</v>
      </c>
      <c r="H248" s="110">
        <v>7.4387079666664864</v>
      </c>
      <c r="I248" s="110">
        <v>7.0218950269216229</v>
      </c>
      <c r="J248" s="110">
        <v>6.8808957659430785</v>
      </c>
      <c r="K248" s="110">
        <v>6.7034283204479435</v>
      </c>
      <c r="L248" s="110">
        <v>7.0068665167236048</v>
      </c>
      <c r="M248" s="110">
        <v>6.5310291364536024</v>
      </c>
      <c r="N248" s="110">
        <v>6.5242754054726664</v>
      </c>
      <c r="O248" s="110">
        <v>6.515115626650684</v>
      </c>
      <c r="P248" s="110">
        <v>6.0864772616658822</v>
      </c>
      <c r="Q248" s="110">
        <v>6.0677125858152348</v>
      </c>
      <c r="R248" s="110">
        <v>5.9777607924439122</v>
      </c>
      <c r="S248" s="110">
        <v>6.1413300589592259</v>
      </c>
      <c r="T248" s="110">
        <v>5.9419146239351361</v>
      </c>
      <c r="U248" s="110">
        <v>5.7999506431933412</v>
      </c>
      <c r="V248" s="110">
        <v>5.8495792820874151</v>
      </c>
      <c r="W248" s="110">
        <v>5.926898692323209</v>
      </c>
      <c r="X248" s="110">
        <v>5.6228510335468123</v>
      </c>
      <c r="Y248" s="110">
        <v>5.2058452164850078</v>
      </c>
      <c r="DA248" s="60" t="s">
        <v>2880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103.29627572341491</v>
      </c>
      <c r="C250" s="118">
        <f t="shared" si="115"/>
        <v>112.29873355032259</v>
      </c>
      <c r="D250" s="118">
        <f t="shared" si="115"/>
        <v>111.56524168723266</v>
      </c>
      <c r="E250" s="118">
        <f t="shared" si="115"/>
        <v>110.4862393448376</v>
      </c>
      <c r="F250" s="118">
        <f t="shared" si="115"/>
        <v>112.21905272797379</v>
      </c>
      <c r="G250" s="118">
        <f t="shared" si="115"/>
        <v>114.47218894833209</v>
      </c>
      <c r="H250" s="118">
        <f t="shared" si="115"/>
        <v>113.82208491332102</v>
      </c>
      <c r="I250" s="118">
        <f t="shared" si="115"/>
        <v>108.09906014402513</v>
      </c>
      <c r="J250" s="118">
        <f t="shared" si="115"/>
        <v>110.40197156559158</v>
      </c>
      <c r="K250" s="118">
        <f t="shared" si="115"/>
        <v>112.32610700070974</v>
      </c>
      <c r="L250" s="118">
        <f t="shared" si="115"/>
        <v>126.8044561092297</v>
      </c>
      <c r="M250" s="118">
        <f t="shared" si="115"/>
        <v>115.16466128706791</v>
      </c>
      <c r="N250" s="118">
        <f t="shared" si="115"/>
        <v>116.66683031682136</v>
      </c>
      <c r="O250" s="118">
        <f t="shared" si="115"/>
        <v>122.31528514586299</v>
      </c>
      <c r="P250" s="118">
        <f t="shared" si="115"/>
        <v>108.11883900396079</v>
      </c>
      <c r="Q250" s="118">
        <f t="shared" si="115"/>
        <v>111.63660063480205</v>
      </c>
      <c r="R250" s="118">
        <f t="shared" ref="R250:V250" si="116">R251+R254+R256+R265</f>
        <v>117.08867436569535</v>
      </c>
      <c r="S250" s="118">
        <f t="shared" si="116"/>
        <v>119.30679740409524</v>
      </c>
      <c r="T250" s="118">
        <f t="shared" si="116"/>
        <v>116.97222058995905</v>
      </c>
      <c r="U250" s="118">
        <f t="shared" si="116"/>
        <v>117.51230155672785</v>
      </c>
      <c r="V250" s="118">
        <f t="shared" si="116"/>
        <v>117.22609181584536</v>
      </c>
      <c r="W250" s="118">
        <f t="shared" ref="W250:Y250" si="117">W251+W254+W256+W265</f>
        <v>127.26178053839818</v>
      </c>
      <c r="X250" s="118">
        <f t="shared" si="117"/>
        <v>116.74823565397618</v>
      </c>
      <c r="Y250" s="118">
        <f t="shared" si="117"/>
        <v>113.55558655228815</v>
      </c>
      <c r="DA250" s="129" t="s">
        <v>3031</v>
      </c>
    </row>
    <row r="251" spans="1:105" ht="12" customHeight="1" x14ac:dyDescent="0.25">
      <c r="A251" s="121" t="s">
        <v>57</v>
      </c>
      <c r="B251" s="123">
        <f t="shared" ref="B251:Q251" si="118">SUM(B252:B253)</f>
        <v>87.034223782225283</v>
      </c>
      <c r="C251" s="123">
        <f t="shared" si="118"/>
        <v>95.169585829491311</v>
      </c>
      <c r="D251" s="123">
        <f t="shared" si="118"/>
        <v>94.000955084196193</v>
      </c>
      <c r="E251" s="123">
        <f t="shared" si="118"/>
        <v>91.965486280737167</v>
      </c>
      <c r="F251" s="123">
        <f t="shared" si="118"/>
        <v>93.759914916870414</v>
      </c>
      <c r="G251" s="123">
        <f t="shared" si="118"/>
        <v>95.344684106753817</v>
      </c>
      <c r="H251" s="123">
        <f t="shared" si="118"/>
        <v>94.796667129955125</v>
      </c>
      <c r="I251" s="123">
        <f t="shared" si="118"/>
        <v>88.825274770566324</v>
      </c>
      <c r="J251" s="123">
        <f t="shared" si="118"/>
        <v>91.882798162648328</v>
      </c>
      <c r="K251" s="123">
        <f t="shared" si="118"/>
        <v>93.461638251734726</v>
      </c>
      <c r="L251" s="123">
        <f t="shared" si="118"/>
        <v>107.3435152364856</v>
      </c>
      <c r="M251" s="123">
        <f t="shared" si="118"/>
        <v>95.559688888200597</v>
      </c>
      <c r="N251" s="123">
        <f t="shared" si="118"/>
        <v>97.202520700651505</v>
      </c>
      <c r="O251" s="123">
        <f t="shared" si="118"/>
        <v>102.92048924005431</v>
      </c>
      <c r="P251" s="123">
        <f t="shared" si="118"/>
        <v>89.252617364996638</v>
      </c>
      <c r="Q251" s="123">
        <f t="shared" si="118"/>
        <v>92.155929204335933</v>
      </c>
      <c r="R251" s="123">
        <f t="shared" ref="R251:V251" si="119">SUM(R252:R253)</f>
        <v>97.415825013428432</v>
      </c>
      <c r="S251" s="123">
        <f t="shared" si="119"/>
        <v>98.802715206128511</v>
      </c>
      <c r="T251" s="123">
        <f t="shared" si="119"/>
        <v>96.502524647449548</v>
      </c>
      <c r="U251" s="123">
        <f t="shared" si="119"/>
        <v>97.067653263937274</v>
      </c>
      <c r="V251" s="123">
        <f t="shared" si="119"/>
        <v>96.948974532645423</v>
      </c>
      <c r="W251" s="123">
        <f t="shared" ref="W251:Y251" si="120">SUM(W252:W253)</f>
        <v>105.97114418259341</v>
      </c>
      <c r="X251" s="123">
        <f t="shared" si="120"/>
        <v>97.473194483683415</v>
      </c>
      <c r="Y251" s="123">
        <f t="shared" si="120"/>
        <v>95.638523296777919</v>
      </c>
      <c r="DA251" s="130" t="s">
        <v>3032</v>
      </c>
    </row>
    <row r="252" spans="1:105" ht="12" customHeight="1" x14ac:dyDescent="0.25">
      <c r="A252" s="97" t="s">
        <v>199</v>
      </c>
      <c r="B252" s="99">
        <v>86.665851818931699</v>
      </c>
      <c r="C252" s="99">
        <v>94.766426561314887</v>
      </c>
      <c r="D252" s="99">
        <v>93.605808346614239</v>
      </c>
      <c r="E252" s="99">
        <v>91.586377350187618</v>
      </c>
      <c r="F252" s="99">
        <v>93.374664507381709</v>
      </c>
      <c r="G252" s="99">
        <v>94.958086478884866</v>
      </c>
      <c r="H252" s="99">
        <v>94.419448201807285</v>
      </c>
      <c r="I252" s="99">
        <v>88.480590091460897</v>
      </c>
      <c r="J252" s="99">
        <v>91.53003906697505</v>
      </c>
      <c r="K252" s="99">
        <v>93.108223230573429</v>
      </c>
      <c r="L252" s="99">
        <v>106.93844357153746</v>
      </c>
      <c r="M252" s="99">
        <v>95.20709707242213</v>
      </c>
      <c r="N252" s="99">
        <v>96.846497661742802</v>
      </c>
      <c r="O252" s="99">
        <v>102.54270457914254</v>
      </c>
      <c r="P252" s="99">
        <v>88.929561362877649</v>
      </c>
      <c r="Q252" s="99">
        <v>91.824244103367093</v>
      </c>
      <c r="R252" s="99">
        <v>97.066488987764345</v>
      </c>
      <c r="S252" s="99">
        <v>98.451314300101743</v>
      </c>
      <c r="T252" s="99">
        <v>96.161105957003883</v>
      </c>
      <c r="U252" s="99">
        <v>96.725806400498499</v>
      </c>
      <c r="V252" s="99">
        <v>96.608675782253897</v>
      </c>
      <c r="W252" s="99">
        <v>105.5982619453911</v>
      </c>
      <c r="X252" s="99">
        <v>97.13423708428347</v>
      </c>
      <c r="Y252" s="99">
        <v>95.309096602869829</v>
      </c>
      <c r="DA252" s="63" t="s">
        <v>3033</v>
      </c>
    </row>
    <row r="253" spans="1:105" ht="12" customHeight="1" x14ac:dyDescent="0.25">
      <c r="A253" s="97" t="s">
        <v>53</v>
      </c>
      <c r="B253" s="99">
        <v>0.36837196329358229</v>
      </c>
      <c r="C253" s="99">
        <v>0.40315926817642728</v>
      </c>
      <c r="D253" s="99">
        <v>0.3951467375819519</v>
      </c>
      <c r="E253" s="99">
        <v>0.37910893054955341</v>
      </c>
      <c r="F253" s="99">
        <v>0.38525040948869821</v>
      </c>
      <c r="G253" s="99">
        <v>0.38659762786894625</v>
      </c>
      <c r="H253" s="99">
        <v>0.37721892814783659</v>
      </c>
      <c r="I253" s="99">
        <v>0.34468467910542694</v>
      </c>
      <c r="J253" s="99">
        <v>0.35275909567327624</v>
      </c>
      <c r="K253" s="99">
        <v>0.35341502116129897</v>
      </c>
      <c r="L253" s="99">
        <v>0.40507166494814312</v>
      </c>
      <c r="M253" s="99">
        <v>0.35259181577847043</v>
      </c>
      <c r="N253" s="99">
        <v>0.35602303890870474</v>
      </c>
      <c r="O253" s="99">
        <v>0.3777846609117787</v>
      </c>
      <c r="P253" s="99">
        <v>0.32305600211899543</v>
      </c>
      <c r="Q253" s="99">
        <v>0.33168510096883536</v>
      </c>
      <c r="R253" s="99">
        <v>0.34933602566408328</v>
      </c>
      <c r="S253" s="99">
        <v>0.35140090602677104</v>
      </c>
      <c r="T253" s="99">
        <v>0.34141869044566098</v>
      </c>
      <c r="U253" s="99">
        <v>0.34184686343878135</v>
      </c>
      <c r="V253" s="99">
        <v>0.3402987503915233</v>
      </c>
      <c r="W253" s="99">
        <v>0.37288223720231134</v>
      </c>
      <c r="X253" s="99">
        <v>0.33895739939995112</v>
      </c>
      <c r="Y253" s="99">
        <v>0.32942669390809648</v>
      </c>
      <c r="DA253" s="63" t="s">
        <v>3034</v>
      </c>
    </row>
    <row r="254" spans="1:105" ht="12" customHeight="1" x14ac:dyDescent="0.25">
      <c r="A254" s="121" t="s">
        <v>92</v>
      </c>
      <c r="B254" s="123">
        <f t="shared" ref="B254:Y254" si="121">B255</f>
        <v>0.1609419844381243</v>
      </c>
      <c r="C254" s="123">
        <f t="shared" si="121"/>
        <v>0.18605434561981282</v>
      </c>
      <c r="D254" s="123">
        <f t="shared" si="121"/>
        <v>0.18606791733037389</v>
      </c>
      <c r="E254" s="123">
        <f t="shared" si="121"/>
        <v>0.41140037319535783</v>
      </c>
      <c r="F254" s="123">
        <f t="shared" si="121"/>
        <v>0.21147569799701527</v>
      </c>
      <c r="G254" s="123">
        <f t="shared" si="121"/>
        <v>0.2797956166595813</v>
      </c>
      <c r="H254" s="123">
        <f t="shared" si="121"/>
        <v>0.42628864569501934</v>
      </c>
      <c r="I254" s="123">
        <f t="shared" si="121"/>
        <v>0.37929133460716014</v>
      </c>
      <c r="J254" s="123">
        <f t="shared" si="121"/>
        <v>0.39849091299857148</v>
      </c>
      <c r="K254" s="123">
        <f t="shared" si="121"/>
        <v>0.41102775190900098</v>
      </c>
      <c r="L254" s="123">
        <f t="shared" si="121"/>
        <v>0.51073515854521256</v>
      </c>
      <c r="M254" s="123">
        <f t="shared" si="121"/>
        <v>0.54688606528746952</v>
      </c>
      <c r="N254" s="123">
        <f t="shared" si="121"/>
        <v>0.80653996335970912</v>
      </c>
      <c r="O254" s="123">
        <f t="shared" si="121"/>
        <v>0.68053371518307992</v>
      </c>
      <c r="P254" s="123">
        <f t="shared" si="121"/>
        <v>0.64256480614591494</v>
      </c>
      <c r="Q254" s="123">
        <f t="shared" si="121"/>
        <v>0.93289352044921536</v>
      </c>
      <c r="R254" s="123">
        <f t="shared" si="121"/>
        <v>0.90851514544010525</v>
      </c>
      <c r="S254" s="123">
        <f t="shared" si="121"/>
        <v>1.0986283689691909</v>
      </c>
      <c r="T254" s="123">
        <f t="shared" si="121"/>
        <v>1.0527552445193413</v>
      </c>
      <c r="U254" s="123">
        <f t="shared" si="121"/>
        <v>1.1555323478669597</v>
      </c>
      <c r="V254" s="123">
        <f t="shared" si="121"/>
        <v>1.0667059621835662</v>
      </c>
      <c r="W254" s="123">
        <f t="shared" si="121"/>
        <v>1.1156519714093218</v>
      </c>
      <c r="X254" s="123">
        <f t="shared" si="121"/>
        <v>1.0815561377181231</v>
      </c>
      <c r="Y254" s="123">
        <f t="shared" si="121"/>
        <v>0.98120029679338217</v>
      </c>
      <c r="DA254" s="130" t="s">
        <v>3035</v>
      </c>
    </row>
    <row r="255" spans="1:105" ht="12" customHeight="1" x14ac:dyDescent="0.25">
      <c r="A255" s="97" t="s">
        <v>53</v>
      </c>
      <c r="B255" s="99">
        <f>RES_hhdet_tess!B129</f>
        <v>0.1609419844381243</v>
      </c>
      <c r="C255" s="99">
        <f>RES_hhdet_tess!C129</f>
        <v>0.18605434561981282</v>
      </c>
      <c r="D255" s="99">
        <f>RES_hhdet_tess!D129</f>
        <v>0.18606791733037389</v>
      </c>
      <c r="E255" s="99">
        <f>RES_hhdet_tess!E129</f>
        <v>0.41140037319535783</v>
      </c>
      <c r="F255" s="99">
        <f>RES_hhdet_tess!F129</f>
        <v>0.21147569799701527</v>
      </c>
      <c r="G255" s="99">
        <f>RES_hhdet_tess!G129</f>
        <v>0.2797956166595813</v>
      </c>
      <c r="H255" s="99">
        <f>RES_hhdet_tess!H129</f>
        <v>0.42628864569501934</v>
      </c>
      <c r="I255" s="99">
        <f>RES_hhdet_tess!I129</f>
        <v>0.37929133460716014</v>
      </c>
      <c r="J255" s="99">
        <f>RES_hhdet_tess!J129</f>
        <v>0.39849091299857148</v>
      </c>
      <c r="K255" s="99">
        <f>RES_hhdet_tess!K129</f>
        <v>0.41102775190900098</v>
      </c>
      <c r="L255" s="99">
        <f>RES_hhdet_tess!L129</f>
        <v>0.51073515854521256</v>
      </c>
      <c r="M255" s="99">
        <f>RES_hhdet_tess!M129</f>
        <v>0.54688606528746952</v>
      </c>
      <c r="N255" s="99">
        <f>RES_hhdet_tess!N129</f>
        <v>0.80653996335970912</v>
      </c>
      <c r="O255" s="99">
        <f>RES_hhdet_tess!O129</f>
        <v>0.68053371518307992</v>
      </c>
      <c r="P255" s="99">
        <f>RES_hhdet_tess!P129</f>
        <v>0.64256480614591494</v>
      </c>
      <c r="Q255" s="99">
        <f>RES_hhdet_tess!Q129</f>
        <v>0.93289352044921536</v>
      </c>
      <c r="R255" s="99">
        <f>RES_hhdet_tess!R129</f>
        <v>0.90851514544010525</v>
      </c>
      <c r="S255" s="99">
        <f>RES_hhdet_tess!S129</f>
        <v>1.0986283689691909</v>
      </c>
      <c r="T255" s="99">
        <f>RES_hhdet_tess!T129</f>
        <v>1.0527552445193413</v>
      </c>
      <c r="U255" s="99">
        <f>RES_hhdet_tess!U129</f>
        <v>1.1555323478669597</v>
      </c>
      <c r="V255" s="99">
        <f>RES_hhdet_tess!V129</f>
        <v>1.0667059621835662</v>
      </c>
      <c r="W255" s="99">
        <f>RES_hhdet_tess!W129</f>
        <v>1.1156519714093218</v>
      </c>
      <c r="X255" s="99">
        <f>RES_hhdet_tess!X129</f>
        <v>1.0815561377181231</v>
      </c>
      <c r="Y255" s="99">
        <f>RES_hhdet_tess!Y129</f>
        <v>0.98120029679338217</v>
      </c>
      <c r="DA255" s="63" t="s">
        <v>3036</v>
      </c>
    </row>
    <row r="256" spans="1:105" ht="12" customHeight="1" x14ac:dyDescent="0.25">
      <c r="A256" s="121" t="s">
        <v>55</v>
      </c>
      <c r="B256" s="123">
        <v>11.14578120763719</v>
      </c>
      <c r="C256" s="123">
        <v>11.891872064231482</v>
      </c>
      <c r="D256" s="123">
        <v>12.22798794892503</v>
      </c>
      <c r="E256" s="123">
        <v>12.409645393406887</v>
      </c>
      <c r="F256" s="123">
        <v>12.733979162054595</v>
      </c>
      <c r="G256" s="123">
        <v>13.044597550660377</v>
      </c>
      <c r="H256" s="123">
        <v>12.98343658337458</v>
      </c>
      <c r="I256" s="123">
        <v>13.327891236174837</v>
      </c>
      <c r="J256" s="123">
        <v>12.867682104113097</v>
      </c>
      <c r="K256" s="123">
        <v>13.17447886108674</v>
      </c>
      <c r="L256" s="123">
        <v>13.551115718600153</v>
      </c>
      <c r="M256" s="123">
        <v>13.942116035262794</v>
      </c>
      <c r="N256" s="123">
        <v>13.579872278220602</v>
      </c>
      <c r="O256" s="123">
        <v>13.662311117271766</v>
      </c>
      <c r="P256" s="123">
        <v>13.40524073132816</v>
      </c>
      <c r="Q256" s="123">
        <v>13.724503251311623</v>
      </c>
      <c r="R256" s="123">
        <v>13.973570524706211</v>
      </c>
      <c r="S256" s="123">
        <v>14.409794351600562</v>
      </c>
      <c r="T256" s="123">
        <v>14.484922224678504</v>
      </c>
      <c r="U256" s="123">
        <v>14.336017270954606</v>
      </c>
      <c r="V256" s="123">
        <v>14.206164957697139</v>
      </c>
      <c r="W256" s="123">
        <v>15.111050169376332</v>
      </c>
      <c r="X256" s="123">
        <v>13.383111862870923</v>
      </c>
      <c r="Y256" s="123">
        <v>12.464159498040479</v>
      </c>
      <c r="DA256" s="130" t="s">
        <v>3037</v>
      </c>
    </row>
    <row r="257" spans="1:105" ht="12" customHeight="1" x14ac:dyDescent="0.25">
      <c r="A257" s="97" t="s">
        <v>128</v>
      </c>
      <c r="B257" s="99">
        <v>10.292210553302654</v>
      </c>
      <c r="C257" s="99">
        <v>11.174068748704652</v>
      </c>
      <c r="D257" s="99">
        <v>11.430433728867561</v>
      </c>
      <c r="E257" s="99">
        <v>11.565570195388478</v>
      </c>
      <c r="F257" s="99">
        <v>11.875979128391357</v>
      </c>
      <c r="G257" s="99">
        <v>12.225146378292242</v>
      </c>
      <c r="H257" s="99">
        <v>12.166547359324715</v>
      </c>
      <c r="I257" s="99">
        <v>12.327337247832892</v>
      </c>
      <c r="J257" s="99">
        <v>11.99860950998519</v>
      </c>
      <c r="K257" s="99">
        <v>12.326865859757591</v>
      </c>
      <c r="L257" s="99">
        <v>12.715542293447703</v>
      </c>
      <c r="M257" s="99">
        <v>13.002947048046449</v>
      </c>
      <c r="N257" s="99">
        <v>12.646384142221583</v>
      </c>
      <c r="O257" s="99">
        <v>12.778212412608575</v>
      </c>
      <c r="P257" s="99">
        <v>12.722452957390946</v>
      </c>
      <c r="Q257" s="99">
        <v>12.966882392614698</v>
      </c>
      <c r="R257" s="99">
        <v>13.234174333200937</v>
      </c>
      <c r="S257" s="99">
        <v>13.526731738947282</v>
      </c>
      <c r="T257" s="99">
        <v>13.515117555442293</v>
      </c>
      <c r="U257" s="99">
        <v>13.532178605494094</v>
      </c>
      <c r="V257" s="99">
        <v>13.499932718423199</v>
      </c>
      <c r="W257" s="99">
        <v>14.505564789412217</v>
      </c>
      <c r="X257" s="99">
        <v>12.413884166516008</v>
      </c>
      <c r="Y257" s="99">
        <v>11.732706791561082</v>
      </c>
      <c r="DA257" s="63" t="s">
        <v>3038</v>
      </c>
    </row>
    <row r="258" spans="1:105" ht="12" customHeight="1" x14ac:dyDescent="0.25">
      <c r="A258" s="97" t="s">
        <v>127</v>
      </c>
      <c r="B258" s="99">
        <v>14.661199649328275</v>
      </c>
      <c r="C258" s="99">
        <v>14.726778981318368</v>
      </c>
      <c r="D258" s="99">
        <v>15.622644556881372</v>
      </c>
      <c r="E258" s="99">
        <v>15.116855039074117</v>
      </c>
      <c r="F258" s="99">
        <v>16.781650509836282</v>
      </c>
      <c r="G258" s="99">
        <v>16.810821245261504</v>
      </c>
      <c r="H258" s="99">
        <v>15.923767118343942</v>
      </c>
      <c r="I258" s="99">
        <v>16.486855022325255</v>
      </c>
      <c r="J258" s="99">
        <v>15.73730232203436</v>
      </c>
      <c r="K258" s="99">
        <v>15.680662351547586</v>
      </c>
      <c r="L258" s="99">
        <v>16.041026702687663</v>
      </c>
      <c r="M258" s="99">
        <v>16.407055538542483</v>
      </c>
      <c r="N258" s="99">
        <v>15.170666640736735</v>
      </c>
      <c r="O258" s="99">
        <v>14.749446884232702</v>
      </c>
      <c r="P258" s="99">
        <v>14.9302258356797</v>
      </c>
      <c r="Q258" s="99">
        <v>14.885637166217899</v>
      </c>
      <c r="R258" s="99">
        <v>15.160430562006587</v>
      </c>
      <c r="S258" s="99">
        <v>15.718799846063574</v>
      </c>
      <c r="T258" s="99">
        <v>14.85077688062907</v>
      </c>
      <c r="U258" s="99">
        <v>15.272895275102764</v>
      </c>
      <c r="V258" s="99">
        <v>15.088200410007245</v>
      </c>
      <c r="W258" s="99">
        <v>16.607151634517606</v>
      </c>
      <c r="X258" s="99">
        <v>12.872230135001622</v>
      </c>
      <c r="Y258" s="99">
        <v>11.233009214884582</v>
      </c>
      <c r="DA258" s="63" t="s">
        <v>3039</v>
      </c>
    </row>
    <row r="259" spans="1:105" ht="12" customHeight="1" x14ac:dyDescent="0.25">
      <c r="A259" s="100" t="s">
        <v>199</v>
      </c>
      <c r="B259" s="102">
        <v>6.8282292777834126</v>
      </c>
      <c r="C259" s="102">
        <v>6.653504757782347</v>
      </c>
      <c r="D259" s="102">
        <v>7.1233020848408728</v>
      </c>
      <c r="E259" s="102">
        <v>6.8368944037518631</v>
      </c>
      <c r="F259" s="102">
        <v>7.8068496203996158</v>
      </c>
      <c r="G259" s="102">
        <v>7.7126754032560072</v>
      </c>
      <c r="H259" s="102">
        <v>7.1653642698894284</v>
      </c>
      <c r="I259" s="102">
        <v>8.0197741258034316</v>
      </c>
      <c r="J259" s="102">
        <v>7.1519116249479424</v>
      </c>
      <c r="K259" s="102">
        <v>7.0800531749561824</v>
      </c>
      <c r="L259" s="102">
        <v>7.3333229273764093</v>
      </c>
      <c r="M259" s="102">
        <v>7.4583428363713509</v>
      </c>
      <c r="N259" s="102">
        <v>6.7649120156435094</v>
      </c>
      <c r="O259" s="102">
        <v>6.6614820267580459</v>
      </c>
      <c r="P259" s="102">
        <v>6.3882601651790853</v>
      </c>
      <c r="Q259" s="102">
        <v>6.3072185955755709</v>
      </c>
      <c r="R259" s="102">
        <v>6.4485259362021745</v>
      </c>
      <c r="S259" s="102">
        <v>6.9240948715663668</v>
      </c>
      <c r="T259" s="102">
        <v>6.5860476094839502</v>
      </c>
      <c r="U259" s="102">
        <v>6.6916749047093695</v>
      </c>
      <c r="V259" s="102">
        <v>6.3893137453671889</v>
      </c>
      <c r="W259" s="102">
        <v>7.5845493790406424</v>
      </c>
      <c r="X259" s="102">
        <v>4.8734575255285408</v>
      </c>
      <c r="Y259" s="102">
        <v>3.8036220162040006</v>
      </c>
      <c r="DA259" s="131" t="s">
        <v>3040</v>
      </c>
    </row>
    <row r="260" spans="1:105" ht="12" customHeight="1" x14ac:dyDescent="0.25">
      <c r="A260" s="103" t="s">
        <v>52</v>
      </c>
      <c r="B260" s="105">
        <v>7.8329703715448531</v>
      </c>
      <c r="C260" s="105">
        <v>8.0732742235360195</v>
      </c>
      <c r="D260" s="105">
        <v>8.4993424720404995</v>
      </c>
      <c r="E260" s="105">
        <v>8.2799606353222526</v>
      </c>
      <c r="F260" s="105">
        <v>8.9748008894366667</v>
      </c>
      <c r="G260" s="105">
        <v>9.0981458420054953</v>
      </c>
      <c r="H260" s="105">
        <v>8.758402848454514</v>
      </c>
      <c r="I260" s="105">
        <v>8.4670808965218196</v>
      </c>
      <c r="J260" s="105">
        <v>8.5853906970864209</v>
      </c>
      <c r="K260" s="105">
        <v>8.6006091765914015</v>
      </c>
      <c r="L260" s="105">
        <v>8.7077037753112521</v>
      </c>
      <c r="M260" s="105">
        <v>8.9487127021711341</v>
      </c>
      <c r="N260" s="105">
        <v>8.4057546250932305</v>
      </c>
      <c r="O260" s="105">
        <v>8.0879648574746508</v>
      </c>
      <c r="P260" s="105">
        <v>8.5419656705006144</v>
      </c>
      <c r="Q260" s="105">
        <v>8.5784185706423326</v>
      </c>
      <c r="R260" s="105">
        <v>8.7119046258044115</v>
      </c>
      <c r="S260" s="105">
        <v>8.7947049744972023</v>
      </c>
      <c r="T260" s="105">
        <v>8.2647292711451197</v>
      </c>
      <c r="U260" s="105">
        <v>8.5812203703933942</v>
      </c>
      <c r="V260" s="105">
        <v>8.6988866646400549</v>
      </c>
      <c r="W260" s="105">
        <v>9.0226022554769632</v>
      </c>
      <c r="X260" s="105">
        <v>7.9987726094730816</v>
      </c>
      <c r="Y260" s="105">
        <v>7.4293871986805851</v>
      </c>
      <c r="DA260" s="132" t="s">
        <v>3041</v>
      </c>
    </row>
    <row r="261" spans="1:105" ht="12" customHeight="1" x14ac:dyDescent="0.25">
      <c r="A261" s="106" t="s">
        <v>122</v>
      </c>
      <c r="B261" s="102">
        <v>16.423070396666027</v>
      </c>
      <c r="C261" s="102">
        <v>16.211422600974025</v>
      </c>
      <c r="D261" s="102">
        <v>17.064687998055614</v>
      </c>
      <c r="E261" s="102">
        <v>17.407796735619744</v>
      </c>
      <c r="F261" s="102">
        <v>17.522062147669697</v>
      </c>
      <c r="G261" s="102">
        <v>17.552945384993887</v>
      </c>
      <c r="H261" s="102">
        <v>17.354551573686855</v>
      </c>
      <c r="I261" s="102">
        <v>18.521656758020434</v>
      </c>
      <c r="J261" s="102">
        <v>17.286501984858127</v>
      </c>
      <c r="K261" s="102">
        <v>17.027448186269801</v>
      </c>
      <c r="L261" s="102">
        <v>17.517452622400491</v>
      </c>
      <c r="M261" s="102">
        <v>18.238650593266019</v>
      </c>
      <c r="N261" s="102">
        <v>17.544359362782288</v>
      </c>
      <c r="O261" s="102">
        <v>17.1529965788488</v>
      </c>
      <c r="P261" s="102">
        <v>15.706532808476632</v>
      </c>
      <c r="Q261" s="102">
        <v>16.068193124120608</v>
      </c>
      <c r="R261" s="102">
        <v>16.095692658606566</v>
      </c>
      <c r="S261" s="102">
        <v>16.929632357434922</v>
      </c>
      <c r="T261" s="102">
        <v>17.116241210758339</v>
      </c>
      <c r="U261" s="102">
        <v>16.405053534176506</v>
      </c>
      <c r="V261" s="102">
        <v>16.226016779530312</v>
      </c>
      <c r="W261" s="102">
        <v>16.60656449515292</v>
      </c>
      <c r="X261" s="102">
        <v>17.111728698573469</v>
      </c>
      <c r="Y261" s="102">
        <v>16.094955325731661</v>
      </c>
      <c r="DA261" s="131" t="s">
        <v>3042</v>
      </c>
    </row>
    <row r="262" spans="1:105" ht="12" customHeight="1" x14ac:dyDescent="0.25">
      <c r="A262" s="107" t="s">
        <v>121</v>
      </c>
      <c r="B262" s="105">
        <v>17.87511316642922</v>
      </c>
      <c r="C262" s="105">
        <v>17.900511289204285</v>
      </c>
      <c r="D262" s="105">
        <v>18.742305424288848</v>
      </c>
      <c r="E262" s="105">
        <v>19.140129160942884</v>
      </c>
      <c r="F262" s="105">
        <v>19.443341690333895</v>
      </c>
      <c r="G262" s="105">
        <v>19.433927023635697</v>
      </c>
      <c r="H262" s="105">
        <v>19.167256218855929</v>
      </c>
      <c r="I262" s="105">
        <v>20.762839193577737</v>
      </c>
      <c r="J262" s="105">
        <v>19.202002687594305</v>
      </c>
      <c r="K262" s="105">
        <v>19.395444057508886</v>
      </c>
      <c r="L262" s="105">
        <v>19.607421385378768</v>
      </c>
      <c r="M262" s="105">
        <v>20.841032702445069</v>
      </c>
      <c r="N262" s="105">
        <v>19.874521632338215</v>
      </c>
      <c r="O262" s="105">
        <v>19.433728811369274</v>
      </c>
      <c r="P262" s="105">
        <v>17.60862090053535</v>
      </c>
      <c r="Q262" s="105">
        <v>18.051410057890273</v>
      </c>
      <c r="R262" s="105">
        <v>18.149441033383326</v>
      </c>
      <c r="S262" s="105">
        <v>19.396501002407067</v>
      </c>
      <c r="T262" s="105">
        <v>20.138211402196596</v>
      </c>
      <c r="U262" s="105">
        <v>19.292298454935747</v>
      </c>
      <c r="V262" s="105">
        <v>18.793300823894338</v>
      </c>
      <c r="W262" s="105">
        <v>19.635661727765044</v>
      </c>
      <c r="X262" s="105">
        <v>20.862391618536517</v>
      </c>
      <c r="Y262" s="105">
        <v>17.725173704677562</v>
      </c>
      <c r="DA262" s="132" t="s">
        <v>3043</v>
      </c>
    </row>
    <row r="263" spans="1:105" ht="12" customHeight="1" x14ac:dyDescent="0.25">
      <c r="A263" s="108" t="s">
        <v>53</v>
      </c>
      <c r="B263" s="99">
        <v>7.6114373691699235</v>
      </c>
      <c r="C263" s="99">
        <v>7.2909572423053186</v>
      </c>
      <c r="D263" s="99">
        <v>7.8697668590072372</v>
      </c>
      <c r="E263" s="99">
        <v>8.0447264812254389</v>
      </c>
      <c r="F263" s="99">
        <v>8.6926262575798763</v>
      </c>
      <c r="G263" s="99">
        <v>8.5634990644028832</v>
      </c>
      <c r="H263" s="99">
        <v>8.3235759498120174</v>
      </c>
      <c r="I263" s="99">
        <v>10.036236416325407</v>
      </c>
      <c r="J263" s="99">
        <v>8.3654062240927072</v>
      </c>
      <c r="K263" s="99">
        <v>8.5328571544003662</v>
      </c>
      <c r="L263" s="99">
        <v>8.45113726268759</v>
      </c>
      <c r="M263" s="99">
        <v>9.4128617903046248</v>
      </c>
      <c r="N263" s="99">
        <v>8.970618712834213</v>
      </c>
      <c r="O263" s="99">
        <v>9.1163699786662793</v>
      </c>
      <c r="P263" s="99">
        <v>7.3628644875751847</v>
      </c>
      <c r="Q263" s="99">
        <v>7.5366208374013501</v>
      </c>
      <c r="R263" s="99">
        <v>7.6957136260837498</v>
      </c>
      <c r="S263" s="99">
        <v>8.7723354216097622</v>
      </c>
      <c r="T263" s="99">
        <v>8.3946121323047986</v>
      </c>
      <c r="U263" s="99">
        <v>8.0851522642220548</v>
      </c>
      <c r="V263" s="99">
        <v>7.2321445195687284</v>
      </c>
      <c r="W263" s="99">
        <v>8.5752337050611604</v>
      </c>
      <c r="X263" s="99">
        <v>8.6382556014454313</v>
      </c>
      <c r="Y263" s="99">
        <v>6.527491125393813</v>
      </c>
      <c r="DA263" s="63" t="s">
        <v>3044</v>
      </c>
    </row>
    <row r="264" spans="1:105" ht="12" customHeight="1" x14ac:dyDescent="0.25">
      <c r="A264" s="108" t="s">
        <v>52</v>
      </c>
      <c r="B264" s="99">
        <v>10.263675797259298</v>
      </c>
      <c r="C264" s="99">
        <v>10.609554046898966</v>
      </c>
      <c r="D264" s="99">
        <v>10.872538565281607</v>
      </c>
      <c r="E264" s="99">
        <v>11.09540267971745</v>
      </c>
      <c r="F264" s="99">
        <v>10.750715432754017</v>
      </c>
      <c r="G264" s="99">
        <v>10.870427959232812</v>
      </c>
      <c r="H264" s="99">
        <v>10.843680269043913</v>
      </c>
      <c r="I264" s="99">
        <v>10.726602777252321</v>
      </c>
      <c r="J264" s="99">
        <v>10.836596463501603</v>
      </c>
      <c r="K264" s="99">
        <v>10.862586903108525</v>
      </c>
      <c r="L264" s="99">
        <v>11.156284122691172</v>
      </c>
      <c r="M264" s="99">
        <v>11.428170912140441</v>
      </c>
      <c r="N264" s="99">
        <v>10.903902919503999</v>
      </c>
      <c r="O264" s="99">
        <v>10.317358832703</v>
      </c>
      <c r="P264" s="99">
        <v>10.245756412960155</v>
      </c>
      <c r="Q264" s="99">
        <v>10.514789220488922</v>
      </c>
      <c r="R264" s="99">
        <v>10.453727407299574</v>
      </c>
      <c r="S264" s="99">
        <v>10.624165580797305</v>
      </c>
      <c r="T264" s="99">
        <v>11.743599269891801</v>
      </c>
      <c r="U264" s="99">
        <v>11.207146190713688</v>
      </c>
      <c r="V264" s="99">
        <v>11.561156304325607</v>
      </c>
      <c r="W264" s="99">
        <v>11.060428022703885</v>
      </c>
      <c r="X264" s="99">
        <v>12.224136017091087</v>
      </c>
      <c r="Y264" s="99">
        <v>11.197682579283748</v>
      </c>
      <c r="DA264" s="63" t="s">
        <v>3045</v>
      </c>
    </row>
    <row r="265" spans="1:105" ht="12" customHeight="1" x14ac:dyDescent="0.25">
      <c r="A265" s="121" t="s">
        <v>54</v>
      </c>
      <c r="B265" s="123">
        <v>4.9553287491143081</v>
      </c>
      <c r="C265" s="123">
        <v>5.0512213109799946</v>
      </c>
      <c r="D265" s="123">
        <v>5.1502307367810598</v>
      </c>
      <c r="E265" s="123">
        <v>5.6997072974981773</v>
      </c>
      <c r="F265" s="123">
        <v>5.513682951051762</v>
      </c>
      <c r="G265" s="123">
        <v>5.8031116742583153</v>
      </c>
      <c r="H265" s="123">
        <v>5.6156925542962863</v>
      </c>
      <c r="I265" s="123">
        <v>5.566602802676818</v>
      </c>
      <c r="J265" s="123">
        <v>5.2530003858315881</v>
      </c>
      <c r="K265" s="123">
        <v>5.2789621359792642</v>
      </c>
      <c r="L265" s="123">
        <v>5.3990899955987306</v>
      </c>
      <c r="M265" s="123">
        <v>5.1159702983170519</v>
      </c>
      <c r="N265" s="123">
        <v>5.0778973745895364</v>
      </c>
      <c r="O265" s="123">
        <v>5.0519510733538375</v>
      </c>
      <c r="P265" s="123">
        <v>4.8184161014900662</v>
      </c>
      <c r="Q265" s="123">
        <v>4.8232746587052864</v>
      </c>
      <c r="R265" s="123">
        <v>4.7907636821206117</v>
      </c>
      <c r="S265" s="123">
        <v>4.9956594773969636</v>
      </c>
      <c r="T265" s="123">
        <v>4.9320184733116585</v>
      </c>
      <c r="U265" s="123">
        <v>4.9530986739690004</v>
      </c>
      <c r="V265" s="123">
        <v>5.0042463633192362</v>
      </c>
      <c r="W265" s="123">
        <v>5.0639342150191364</v>
      </c>
      <c r="X265" s="123">
        <v>4.810373169703718</v>
      </c>
      <c r="Y265" s="123">
        <v>4.4717034606763635</v>
      </c>
      <c r="DA265" s="130" t="s">
        <v>3046</v>
      </c>
    </row>
    <row r="266" spans="1:105" ht="12" customHeight="1" x14ac:dyDescent="0.25">
      <c r="A266" s="97" t="s">
        <v>50</v>
      </c>
      <c r="B266" s="99">
        <v>4.4824134789590557</v>
      </c>
      <c r="C266" s="99">
        <v>4.5944276894041707</v>
      </c>
      <c r="D266" s="99">
        <v>4.9032194047587385</v>
      </c>
      <c r="E266" s="99">
        <v>5.7144842802491969</v>
      </c>
      <c r="F266" s="99">
        <v>5.2514862348654541</v>
      </c>
      <c r="G266" s="99">
        <v>6.2619860765475339</v>
      </c>
      <c r="H266" s="99">
        <v>5.4305052864762571</v>
      </c>
      <c r="I266" s="99">
        <v>5.9577238389367277</v>
      </c>
      <c r="J266" s="99">
        <v>5.1721700026166673</v>
      </c>
      <c r="K266" s="99">
        <v>5.5711714321160732</v>
      </c>
      <c r="L266" s="99">
        <v>5.3812941127752465</v>
      </c>
      <c r="M266" s="99">
        <v>5.2783024684283673</v>
      </c>
      <c r="N266" s="99">
        <v>5.1096907826141242</v>
      </c>
      <c r="O266" s="99">
        <v>4.9729919813031591</v>
      </c>
      <c r="P266" s="99">
        <v>4.9713475288644418</v>
      </c>
      <c r="Q266" s="99">
        <v>4.9657628246080243</v>
      </c>
      <c r="R266" s="99">
        <v>4.9556752990772841</v>
      </c>
      <c r="S266" s="99">
        <v>5.2396069198274153</v>
      </c>
      <c r="T266" s="99">
        <v>5.3083790197140877</v>
      </c>
      <c r="U266" s="99">
        <v>5.5393522083399205</v>
      </c>
      <c r="V266" s="99">
        <v>5.3931543739090078</v>
      </c>
      <c r="W266" s="99">
        <v>5.2095644752317254</v>
      </c>
      <c r="X266" s="99">
        <v>4.7643895160464762</v>
      </c>
      <c r="Y266" s="99">
        <v>4.3080424623110316</v>
      </c>
      <c r="DA266" s="63" t="s">
        <v>3047</v>
      </c>
    </row>
    <row r="267" spans="1:105" ht="12" customHeight="1" x14ac:dyDescent="0.25">
      <c r="A267" s="109" t="s">
        <v>120</v>
      </c>
      <c r="B267" s="110">
        <v>5.290029608669732</v>
      </c>
      <c r="C267" s="110">
        <v>5.3683730958178515</v>
      </c>
      <c r="D267" s="110">
        <v>5.3090850080938443</v>
      </c>
      <c r="E267" s="110">
        <v>5.6910712325378121</v>
      </c>
      <c r="F267" s="110">
        <v>5.6527961965931892</v>
      </c>
      <c r="G267" s="110">
        <v>5.5748378573762798</v>
      </c>
      <c r="H267" s="110">
        <v>5.7014979290750585</v>
      </c>
      <c r="I267" s="110">
        <v>5.3935977232201751</v>
      </c>
      <c r="J267" s="110">
        <v>5.2870409919434529</v>
      </c>
      <c r="K267" s="110">
        <v>5.1601591821704789</v>
      </c>
      <c r="L267" s="110">
        <v>5.4061690097345005</v>
      </c>
      <c r="M267" s="110">
        <v>5.0529426100103221</v>
      </c>
      <c r="N267" s="110">
        <v>5.0660344919781481</v>
      </c>
      <c r="O267" s="110">
        <v>5.0808042782839076</v>
      </c>
      <c r="P267" s="110">
        <v>4.7638168173553259</v>
      </c>
      <c r="Q267" s="110">
        <v>4.7736361370563491</v>
      </c>
      <c r="R267" s="110">
        <v>4.7346175169898457</v>
      </c>
      <c r="S267" s="110">
        <v>4.9148262597839691</v>
      </c>
      <c r="T267" s="110">
        <v>4.8088869892667745</v>
      </c>
      <c r="U267" s="110">
        <v>4.7659299375811939</v>
      </c>
      <c r="V267" s="110">
        <v>4.8818175614223804</v>
      </c>
      <c r="W267" s="110">
        <v>5.0164576897901334</v>
      </c>
      <c r="X267" s="110">
        <v>4.8260735761472837</v>
      </c>
      <c r="Y267" s="110">
        <v>4.5307254263454588</v>
      </c>
      <c r="DA267" s="60" t="s">
        <v>3048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0.72822431595816339</v>
      </c>
      <c r="C269" s="118">
        <f t="shared" si="122"/>
        <v>0.73757168050107824</v>
      </c>
      <c r="D269" s="118">
        <f t="shared" si="122"/>
        <v>0.75042460596205618</v>
      </c>
      <c r="E269" s="118">
        <f t="shared" si="122"/>
        <v>0.82364611694087597</v>
      </c>
      <c r="F269" s="118">
        <f t="shared" si="122"/>
        <v>0.70746063670882886</v>
      </c>
      <c r="G269" s="118">
        <f t="shared" si="122"/>
        <v>0.81036111348769124</v>
      </c>
      <c r="H269" s="118">
        <f t="shared" si="122"/>
        <v>0.66549028076187688</v>
      </c>
      <c r="I269" s="118">
        <f t="shared" si="122"/>
        <v>0.70787382569132029</v>
      </c>
      <c r="J269" s="118">
        <f t="shared" si="122"/>
        <v>0.59171689766095803</v>
      </c>
      <c r="K269" s="118">
        <f t="shared" si="122"/>
        <v>0.62237714475311645</v>
      </c>
      <c r="L269" s="118">
        <f t="shared" si="122"/>
        <v>0.59083660713190922</v>
      </c>
      <c r="M269" s="118">
        <f t="shared" si="122"/>
        <v>0.56877952051267178</v>
      </c>
      <c r="N269" s="118">
        <f t="shared" si="122"/>
        <v>0.53407293417774448</v>
      </c>
      <c r="O269" s="118">
        <f t="shared" si="122"/>
        <v>0.5112751119429475</v>
      </c>
      <c r="P269" s="118">
        <f t="shared" si="122"/>
        <v>0.50196966031228607</v>
      </c>
      <c r="Q269" s="118">
        <f t="shared" si="122"/>
        <v>0.49243469990198302</v>
      </c>
      <c r="R269" s="118">
        <f t="shared" ref="R269:V269" si="123">R270+R273+R275+R284</f>
        <v>0.4827226743633305</v>
      </c>
      <c r="S269" s="118">
        <f t="shared" si="123"/>
        <v>0.49914176222881934</v>
      </c>
      <c r="T269" s="118">
        <f t="shared" si="123"/>
        <v>0.4994112284413616</v>
      </c>
      <c r="U269" s="118">
        <f t="shared" si="123"/>
        <v>0.50959695976159347</v>
      </c>
      <c r="V269" s="118">
        <f t="shared" si="123"/>
        <v>0.48812133209996539</v>
      </c>
      <c r="W269" s="118">
        <f t="shared" ref="W269:Y269" si="124">W270+W273+W275+W284</f>
        <v>0.48185641955930159</v>
      </c>
      <c r="X269" s="118">
        <f t="shared" si="124"/>
        <v>0.45480115566346035</v>
      </c>
      <c r="Y269" s="118">
        <f t="shared" si="124"/>
        <v>0.4268227478116669</v>
      </c>
      <c r="DA269" s="129" t="s">
        <v>3199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3200</v>
      </c>
    </row>
    <row r="271" spans="1:105" ht="12" customHeight="1" x14ac:dyDescent="0.25">
      <c r="A271" s="97" t="s">
        <v>199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3201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3202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3203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3204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3205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3206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3207</v>
      </c>
    </row>
    <row r="278" spans="1:105" ht="12" customHeight="1" x14ac:dyDescent="0.25">
      <c r="A278" s="100" t="s">
        <v>199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3208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3209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3210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3211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3212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3213</v>
      </c>
    </row>
    <row r="284" spans="1:105" ht="12" customHeight="1" x14ac:dyDescent="0.25">
      <c r="A284" s="121" t="s">
        <v>54</v>
      </c>
      <c r="B284" s="123">
        <v>0.72822431595816339</v>
      </c>
      <c r="C284" s="123">
        <v>0.73757168050107824</v>
      </c>
      <c r="D284" s="123">
        <v>0.75042460596205618</v>
      </c>
      <c r="E284" s="123">
        <v>0.82364611694087597</v>
      </c>
      <c r="F284" s="123">
        <v>0.70746063670882886</v>
      </c>
      <c r="G284" s="123">
        <v>0.81036111348769124</v>
      </c>
      <c r="H284" s="123">
        <v>0.66549028076187688</v>
      </c>
      <c r="I284" s="123">
        <v>0.70787382569132029</v>
      </c>
      <c r="J284" s="123">
        <v>0.59171689766095803</v>
      </c>
      <c r="K284" s="123">
        <v>0.62237714475311645</v>
      </c>
      <c r="L284" s="123">
        <v>0.59083660713190922</v>
      </c>
      <c r="M284" s="123">
        <v>0.56877952051267178</v>
      </c>
      <c r="N284" s="123">
        <v>0.53407293417774448</v>
      </c>
      <c r="O284" s="123">
        <v>0.5112751119429475</v>
      </c>
      <c r="P284" s="123">
        <v>0.50196966031228607</v>
      </c>
      <c r="Q284" s="123">
        <v>0.49243469990198302</v>
      </c>
      <c r="R284" s="123">
        <v>0.4827226743633305</v>
      </c>
      <c r="S284" s="123">
        <v>0.49914176222881934</v>
      </c>
      <c r="T284" s="123">
        <v>0.4994112284413616</v>
      </c>
      <c r="U284" s="123">
        <v>0.50959695976159347</v>
      </c>
      <c r="V284" s="123">
        <v>0.48812133209996539</v>
      </c>
      <c r="W284" s="123">
        <v>0.48185641955930159</v>
      </c>
      <c r="X284" s="123">
        <v>0.45480115566346035</v>
      </c>
      <c r="Y284" s="123">
        <v>0.4268227478116669</v>
      </c>
      <c r="DA284" s="130" t="s">
        <v>3214</v>
      </c>
    </row>
    <row r="285" spans="1:105" ht="12" customHeight="1" x14ac:dyDescent="0.25">
      <c r="A285" s="97" t="s">
        <v>50</v>
      </c>
      <c r="B285" s="99">
        <v>1.757168190116186</v>
      </c>
      <c r="C285" s="99">
        <v>1.7998959530259875</v>
      </c>
      <c r="D285" s="99">
        <v>1.9173015175436801</v>
      </c>
      <c r="E285" s="99">
        <v>2.2329690572892966</v>
      </c>
      <c r="F285" s="99">
        <v>2.0408624637899773</v>
      </c>
      <c r="G285" s="99">
        <v>2.4393432572534475</v>
      </c>
      <c r="H285" s="99">
        <v>2.1017677537385753</v>
      </c>
      <c r="I285" s="99">
        <v>2.3081987705727309</v>
      </c>
      <c r="J285" s="99">
        <v>1.9967654280985203</v>
      </c>
      <c r="K285" s="99">
        <v>2.1531840949966368</v>
      </c>
      <c r="L285" s="99">
        <v>2.0761365128373872</v>
      </c>
      <c r="M285" s="99">
        <v>2.0337105113235632</v>
      </c>
      <c r="N285" s="99">
        <v>1.9654281340431545</v>
      </c>
      <c r="O285" s="99">
        <v>1.9104201540610457</v>
      </c>
      <c r="P285" s="99">
        <v>1.907975945316803</v>
      </c>
      <c r="Q285" s="99">
        <v>1.90597633823158</v>
      </c>
      <c r="R285" s="99">
        <v>1.9005679819725096</v>
      </c>
      <c r="S285" s="99">
        <v>2.0055070895243521</v>
      </c>
      <c r="T285" s="99">
        <v>2.0258988223631915</v>
      </c>
      <c r="U285" s="99">
        <v>2.105766408412999</v>
      </c>
      <c r="V285" s="99">
        <v>2.038690260752563</v>
      </c>
      <c r="W285" s="99">
        <v>1.9599105826862231</v>
      </c>
      <c r="X285" s="99">
        <v>1.7868315652018163</v>
      </c>
      <c r="Y285" s="99">
        <v>1.6103522395864678</v>
      </c>
      <c r="DA285" s="63" t="s">
        <v>3215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3216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822.74028128535792</v>
      </c>
      <c r="D290" s="117">
        <f t="shared" si="129"/>
        <v>571.31261266910178</v>
      </c>
      <c r="E290" s="117">
        <f t="shared" si="129"/>
        <v>575.1617272089552</v>
      </c>
      <c r="F290" s="117">
        <f t="shared" si="129"/>
        <v>704.57229554682135</v>
      </c>
      <c r="G290" s="117">
        <f t="shared" si="129"/>
        <v>492.2245431648924</v>
      </c>
      <c r="H290" s="117">
        <f t="shared" si="129"/>
        <v>399.07945486219177</v>
      </c>
      <c r="I290" s="117">
        <f t="shared" si="129"/>
        <v>519.6895404690182</v>
      </c>
      <c r="J290" s="117">
        <f t="shared" si="129"/>
        <v>570.63221942607174</v>
      </c>
      <c r="K290" s="117">
        <f t="shared" si="129"/>
        <v>593.13804906492953</v>
      </c>
      <c r="L290" s="117">
        <f t="shared" si="129"/>
        <v>577.05841351633558</v>
      </c>
      <c r="M290" s="117">
        <f t="shared" si="129"/>
        <v>670.02106837786459</v>
      </c>
      <c r="N290" s="117">
        <f t="shared" si="129"/>
        <v>722.55313499369356</v>
      </c>
      <c r="O290" s="117">
        <f t="shared" si="129"/>
        <v>732.4933367968174</v>
      </c>
      <c r="P290" s="117">
        <f t="shared" si="129"/>
        <v>533.00180329889247</v>
      </c>
      <c r="Q290" s="117">
        <f t="shared" si="129"/>
        <v>595.62183996318618</v>
      </c>
      <c r="R290" s="117">
        <f t="shared" ref="R290:V290" si="130">R291+R294+R296+R305</f>
        <v>415.571370570748</v>
      </c>
      <c r="S290" s="117">
        <f t="shared" si="130"/>
        <v>393.08711212672591</v>
      </c>
      <c r="T290" s="117">
        <f t="shared" si="130"/>
        <v>272.0229649764791</v>
      </c>
      <c r="U290" s="117">
        <f t="shared" si="130"/>
        <v>351.85680896364181</v>
      </c>
      <c r="V290" s="117">
        <f t="shared" si="130"/>
        <v>289.86347934407456</v>
      </c>
      <c r="W290" s="117">
        <f t="shared" ref="W290:Y290" si="131">W291+W294+W296+W305</f>
        <v>357.99086190483405</v>
      </c>
      <c r="X290" s="117">
        <f t="shared" si="131"/>
        <v>301.72003811045454</v>
      </c>
      <c r="Y290" s="117">
        <f t="shared" si="131"/>
        <v>322.21477332831154</v>
      </c>
      <c r="DA290" s="129" t="s">
        <v>3367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705.326592660345</v>
      </c>
      <c r="D291" s="122">
        <f t="shared" si="132"/>
        <v>488.83125793792544</v>
      </c>
      <c r="E291" s="122">
        <f t="shared" si="132"/>
        <v>487.7181090334476</v>
      </c>
      <c r="F291" s="122">
        <f t="shared" si="132"/>
        <v>584.47478028821843</v>
      </c>
      <c r="G291" s="122">
        <f t="shared" si="132"/>
        <v>408.05595847797809</v>
      </c>
      <c r="H291" s="122">
        <f t="shared" si="132"/>
        <v>327.8168623287778</v>
      </c>
      <c r="I291" s="122">
        <f t="shared" si="132"/>
        <v>423.62371270932772</v>
      </c>
      <c r="J291" s="122">
        <f t="shared" si="132"/>
        <v>482.21149772436604</v>
      </c>
      <c r="K291" s="122">
        <f t="shared" si="132"/>
        <v>491.87484840504811</v>
      </c>
      <c r="L291" s="122">
        <f t="shared" si="132"/>
        <v>479.80288277286104</v>
      </c>
      <c r="M291" s="122">
        <f t="shared" si="132"/>
        <v>546.54520458992181</v>
      </c>
      <c r="N291" s="122">
        <f t="shared" si="132"/>
        <v>590.45958792789156</v>
      </c>
      <c r="O291" s="122">
        <f t="shared" si="132"/>
        <v>609.11475510373373</v>
      </c>
      <c r="P291" s="122">
        <f t="shared" si="132"/>
        <v>427.55593377382917</v>
      </c>
      <c r="Q291" s="122">
        <f t="shared" si="132"/>
        <v>475.63569064460046</v>
      </c>
      <c r="R291" s="122">
        <f t="shared" ref="R291:V291" si="133">SUM(R292:R293)</f>
        <v>332.39489892813145</v>
      </c>
      <c r="S291" s="122">
        <f t="shared" si="133"/>
        <v>313.50774081785295</v>
      </c>
      <c r="T291" s="122">
        <f t="shared" si="133"/>
        <v>221.37845860508216</v>
      </c>
      <c r="U291" s="122">
        <f t="shared" si="133"/>
        <v>278.25286858116704</v>
      </c>
      <c r="V291" s="122">
        <f t="shared" si="133"/>
        <v>226.25355717425879</v>
      </c>
      <c r="W291" s="122">
        <f t="shared" ref="W291:Y291" si="134">SUM(W292:W293)</f>
        <v>275.04295378085345</v>
      </c>
      <c r="X291" s="122">
        <f t="shared" si="134"/>
        <v>224.94008807002106</v>
      </c>
      <c r="Y291" s="122">
        <f t="shared" si="134"/>
        <v>224.54692537123481</v>
      </c>
      <c r="DA291" s="130" t="s">
        <v>3368</v>
      </c>
    </row>
    <row r="292" spans="1:105" ht="12" customHeight="1" x14ac:dyDescent="0.25">
      <c r="A292" s="97" t="s">
        <v>199</v>
      </c>
      <c r="B292" s="98"/>
      <c r="C292" s="98">
        <v>702.93391836588785</v>
      </c>
      <c r="D292" s="98">
        <v>487.03693823955143</v>
      </c>
      <c r="E292" s="98">
        <v>485.98370891637393</v>
      </c>
      <c r="F292" s="98">
        <v>582.37437322500671</v>
      </c>
      <c r="G292" s="98">
        <v>406.64242184980651</v>
      </c>
      <c r="H292" s="98">
        <v>326.71800260345293</v>
      </c>
      <c r="I292" s="98">
        <v>422.30576163833115</v>
      </c>
      <c r="J292" s="98">
        <v>480.75012058549771</v>
      </c>
      <c r="K292" s="98">
        <v>490.42056685122407</v>
      </c>
      <c r="L292" s="98">
        <v>478.35680246488278</v>
      </c>
      <c r="M292" s="98">
        <v>544.92754030477681</v>
      </c>
      <c r="N292" s="98">
        <v>588.6883805738745</v>
      </c>
      <c r="O292" s="98">
        <v>607.27568960090559</v>
      </c>
      <c r="P292" s="98">
        <v>426.14954427082495</v>
      </c>
      <c r="Q292" s="98">
        <v>474.07033708303402</v>
      </c>
      <c r="R292" s="98">
        <v>331.34574271907888</v>
      </c>
      <c r="S292" s="98">
        <v>312.53393568699329</v>
      </c>
      <c r="T292" s="98">
        <v>220.69222204111441</v>
      </c>
      <c r="U292" s="98">
        <v>277.3971337584228</v>
      </c>
      <c r="V292" s="98">
        <v>225.56054599123618</v>
      </c>
      <c r="W292" s="98">
        <v>274.2164146645253</v>
      </c>
      <c r="X292" s="98">
        <v>224.30027323351925</v>
      </c>
      <c r="Y292" s="98">
        <v>223.91241380548746</v>
      </c>
      <c r="DA292" s="63" t="s">
        <v>3369</v>
      </c>
    </row>
    <row r="293" spans="1:105" ht="12" customHeight="1" x14ac:dyDescent="0.25">
      <c r="A293" s="97" t="s">
        <v>53</v>
      </c>
      <c r="B293" s="98"/>
      <c r="C293" s="98">
        <v>2.3926742944571306</v>
      </c>
      <c r="D293" s="98">
        <v>1.7943196983739917</v>
      </c>
      <c r="E293" s="98">
        <v>1.7344001170737025</v>
      </c>
      <c r="F293" s="98">
        <v>2.100407063211752</v>
      </c>
      <c r="G293" s="98">
        <v>1.4135366281716015</v>
      </c>
      <c r="H293" s="98">
        <v>1.0988597253248968</v>
      </c>
      <c r="I293" s="98">
        <v>1.3179510709965707</v>
      </c>
      <c r="J293" s="98">
        <v>1.4613771388683015</v>
      </c>
      <c r="K293" s="98">
        <v>1.4542815538240543</v>
      </c>
      <c r="L293" s="98">
        <v>1.4460803079782514</v>
      </c>
      <c r="M293" s="98">
        <v>1.6176642851449947</v>
      </c>
      <c r="N293" s="98">
        <v>1.7712073540170123</v>
      </c>
      <c r="O293" s="98">
        <v>1.8390655028281131</v>
      </c>
      <c r="P293" s="98">
        <v>1.4063895030042337</v>
      </c>
      <c r="Q293" s="98">
        <v>1.5653535615664262</v>
      </c>
      <c r="R293" s="98">
        <v>1.0491562090525444</v>
      </c>
      <c r="S293" s="98">
        <v>0.97380513085967568</v>
      </c>
      <c r="T293" s="98">
        <v>0.6862365639677569</v>
      </c>
      <c r="U293" s="98">
        <v>0.85573482274425339</v>
      </c>
      <c r="V293" s="98">
        <v>0.69301118302261533</v>
      </c>
      <c r="W293" s="98">
        <v>0.82653911632817467</v>
      </c>
      <c r="X293" s="98">
        <v>0.63981483650182547</v>
      </c>
      <c r="Y293" s="98">
        <v>0.63451156574735368</v>
      </c>
      <c r="DA293" s="63" t="s">
        <v>3370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0.54719238486483224</v>
      </c>
      <c r="D294" s="122">
        <f t="shared" si="135"/>
        <v>0.16225339905008831</v>
      </c>
      <c r="E294" s="122">
        <f t="shared" si="135"/>
        <v>0.57032077041081874</v>
      </c>
      <c r="F294" s="122">
        <f t="shared" si="135"/>
        <v>1.1135635945366489</v>
      </c>
      <c r="G294" s="122">
        <f t="shared" si="135"/>
        <v>0.63344101957900767</v>
      </c>
      <c r="H294" s="122">
        <f t="shared" si="135"/>
        <v>0.90657945877852553</v>
      </c>
      <c r="I294" s="122">
        <f t="shared" si="135"/>
        <v>1.1362811618271726</v>
      </c>
      <c r="J294" s="122">
        <f t="shared" si="135"/>
        <v>0.64036209628100416</v>
      </c>
      <c r="K294" s="122">
        <f t="shared" si="135"/>
        <v>0.96703726992662276</v>
      </c>
      <c r="L294" s="122">
        <f t="shared" si="135"/>
        <v>1.0833308688383558</v>
      </c>
      <c r="M294" s="122">
        <f t="shared" si="135"/>
        <v>1.3575049487694117</v>
      </c>
      <c r="N294" s="122">
        <f t="shared" si="135"/>
        <v>2.3436434473583581</v>
      </c>
      <c r="O294" s="122">
        <f t="shared" si="135"/>
        <v>1.2337282809066452</v>
      </c>
      <c r="P294" s="122">
        <f t="shared" si="135"/>
        <v>0.53441104363141867</v>
      </c>
      <c r="Q294" s="122">
        <f t="shared" si="135"/>
        <v>0.68470683383449904</v>
      </c>
      <c r="R294" s="122">
        <f t="shared" si="135"/>
        <v>0.64275220985478165</v>
      </c>
      <c r="S294" s="122">
        <f t="shared" si="135"/>
        <v>0.6655602414866385</v>
      </c>
      <c r="T294" s="122">
        <f t="shared" si="135"/>
        <v>0.60370211015383346</v>
      </c>
      <c r="U294" s="122">
        <f t="shared" si="135"/>
        <v>0.69618470921626807</v>
      </c>
      <c r="V294" s="122">
        <f t="shared" si="135"/>
        <v>0.4860248161701784</v>
      </c>
      <c r="W294" s="122">
        <f t="shared" si="135"/>
        <v>0.62040362425635065</v>
      </c>
      <c r="X294" s="122">
        <f t="shared" si="135"/>
        <v>0.55093942709189436</v>
      </c>
      <c r="Y294" s="122">
        <f t="shared" si="135"/>
        <v>0.74821845189957215</v>
      </c>
      <c r="DA294" s="130" t="s">
        <v>3371</v>
      </c>
    </row>
    <row r="295" spans="1:105" ht="12" customHeight="1" x14ac:dyDescent="0.25">
      <c r="A295" s="97" t="s">
        <v>53</v>
      </c>
      <c r="B295" s="98"/>
      <c r="C295" s="98">
        <v>0.54719238486483224</v>
      </c>
      <c r="D295" s="98">
        <v>0.16225339905008831</v>
      </c>
      <c r="E295" s="98">
        <v>0.57032077041081874</v>
      </c>
      <c r="F295" s="98">
        <v>1.1135635945366489</v>
      </c>
      <c r="G295" s="98">
        <v>0.63344101957900767</v>
      </c>
      <c r="H295" s="98">
        <v>0.90657945877852553</v>
      </c>
      <c r="I295" s="98">
        <v>1.1362811618271726</v>
      </c>
      <c r="J295" s="98">
        <v>0.64036209628100416</v>
      </c>
      <c r="K295" s="98">
        <v>0.96703726992662276</v>
      </c>
      <c r="L295" s="98">
        <v>1.0833308688383558</v>
      </c>
      <c r="M295" s="98">
        <v>1.3575049487694117</v>
      </c>
      <c r="N295" s="98">
        <v>2.3436434473583581</v>
      </c>
      <c r="O295" s="98">
        <v>1.2337282809066452</v>
      </c>
      <c r="P295" s="98">
        <v>0.53441104363141867</v>
      </c>
      <c r="Q295" s="98">
        <v>0.68470683383449904</v>
      </c>
      <c r="R295" s="98">
        <v>0.64275220985478165</v>
      </c>
      <c r="S295" s="98">
        <v>0.6655602414866385</v>
      </c>
      <c r="T295" s="98">
        <v>0.60370211015383346</v>
      </c>
      <c r="U295" s="98">
        <v>0.69618470921626807</v>
      </c>
      <c r="V295" s="98">
        <v>0.4860248161701784</v>
      </c>
      <c r="W295" s="98">
        <v>0.62040362425635065</v>
      </c>
      <c r="X295" s="98">
        <v>0.55093942709189436</v>
      </c>
      <c r="Y295" s="98">
        <v>0.74821845189957215</v>
      </c>
      <c r="DA295" s="63" t="s">
        <v>3372</v>
      </c>
    </row>
    <row r="296" spans="1:105" ht="12" customHeight="1" x14ac:dyDescent="0.25">
      <c r="A296" s="121" t="s">
        <v>55</v>
      </c>
      <c r="B296" s="122"/>
      <c r="C296" s="122">
        <v>79.271408455923606</v>
      </c>
      <c r="D296" s="122">
        <v>57.860642389435704</v>
      </c>
      <c r="E296" s="122">
        <v>58.817972809448527</v>
      </c>
      <c r="F296" s="122">
        <v>81.871192992783548</v>
      </c>
      <c r="G296" s="122">
        <v>56.099336850542421</v>
      </c>
      <c r="H296" s="122">
        <v>48.108711565258702</v>
      </c>
      <c r="I296" s="122">
        <v>64.630057191661066</v>
      </c>
      <c r="J296" s="122">
        <v>60.767223574555395</v>
      </c>
      <c r="K296" s="122">
        <v>68.732552867844319</v>
      </c>
      <c r="L296" s="122">
        <v>64.389386488932956</v>
      </c>
      <c r="M296" s="122">
        <v>84.427973827503905</v>
      </c>
      <c r="N296" s="122">
        <v>88.657457646130851</v>
      </c>
      <c r="O296" s="122">
        <v>83.986894745040544</v>
      </c>
      <c r="P296" s="122">
        <v>73.999828121284267</v>
      </c>
      <c r="Q296" s="122">
        <v>84.546527569995121</v>
      </c>
      <c r="R296" s="122">
        <v>58.978439194838209</v>
      </c>
      <c r="S296" s="122">
        <v>56.344751964008893</v>
      </c>
      <c r="T296" s="122">
        <v>36.440647939996559</v>
      </c>
      <c r="U296" s="122">
        <v>51.701223702781348</v>
      </c>
      <c r="V296" s="122">
        <v>43.678694593535212</v>
      </c>
      <c r="W296" s="122">
        <v>57.396417295139834</v>
      </c>
      <c r="X296" s="122">
        <v>52.151149171299558</v>
      </c>
      <c r="Y296" s="122">
        <v>65.060263652934523</v>
      </c>
      <c r="DA296" s="130" t="s">
        <v>3373</v>
      </c>
    </row>
    <row r="297" spans="1:105" ht="12" customHeight="1" x14ac:dyDescent="0.25">
      <c r="A297" s="97" t="s">
        <v>128</v>
      </c>
      <c r="B297" s="98"/>
      <c r="C297" s="98">
        <v>50.274535892172146</v>
      </c>
      <c r="D297" s="98">
        <v>35.828345318223612</v>
      </c>
      <c r="E297" s="98">
        <v>36.89691792375686</v>
      </c>
      <c r="F297" s="98">
        <v>45.255845728857075</v>
      </c>
      <c r="G297" s="98">
        <v>30.359713632090141</v>
      </c>
      <c r="H297" s="98">
        <v>24.862941641937461</v>
      </c>
      <c r="I297" s="98">
        <v>44.707195287133253</v>
      </c>
      <c r="J297" s="98">
        <v>46.887211685581519</v>
      </c>
      <c r="K297" s="98">
        <v>48.102289476879662</v>
      </c>
      <c r="L297" s="98">
        <v>46.902629795192325</v>
      </c>
      <c r="M297" s="98">
        <v>65.727626725550948</v>
      </c>
      <c r="N297" s="98">
        <v>63.705166482372697</v>
      </c>
      <c r="O297" s="98">
        <v>62.737693494736916</v>
      </c>
      <c r="P297" s="98">
        <v>39.363663898170351</v>
      </c>
      <c r="Q297" s="98">
        <v>42.81901127128738</v>
      </c>
      <c r="R297" s="98">
        <v>36.318933614614586</v>
      </c>
      <c r="S297" s="98">
        <v>36.909715304237828</v>
      </c>
      <c r="T297" s="98">
        <v>26.938422996063256</v>
      </c>
      <c r="U297" s="98">
        <v>37.874861854062367</v>
      </c>
      <c r="V297" s="98">
        <v>33.680776630820255</v>
      </c>
      <c r="W297" s="98">
        <v>47.836674898150989</v>
      </c>
      <c r="X297" s="98">
        <v>41.68770713031001</v>
      </c>
      <c r="Y297" s="98">
        <v>47.609759263892798</v>
      </c>
      <c r="DA297" s="63" t="s">
        <v>3374</v>
      </c>
    </row>
    <row r="298" spans="1:105" ht="12" customHeight="1" x14ac:dyDescent="0.25">
      <c r="A298" s="97" t="s">
        <v>127</v>
      </c>
      <c r="B298" s="98"/>
      <c r="C298" s="98">
        <v>6.9681705740934588E-2</v>
      </c>
      <c r="D298" s="98">
        <v>4.2491781828871068E-2</v>
      </c>
      <c r="E298" s="98">
        <v>7.2609677235919462E-2</v>
      </c>
      <c r="F298" s="98">
        <v>7.2959994391487787E-2</v>
      </c>
      <c r="G298" s="98">
        <v>4.919490237484949E-2</v>
      </c>
      <c r="H298" s="98">
        <v>4.3916235870804489E-2</v>
      </c>
      <c r="I298" s="98">
        <v>0.15151759113874086</v>
      </c>
      <c r="J298" s="98">
        <v>0.13346499190235164</v>
      </c>
      <c r="K298" s="98">
        <v>0.324325844118518</v>
      </c>
      <c r="L298" s="98">
        <v>0.12538065848445856</v>
      </c>
      <c r="M298" s="98">
        <v>0.17603163811392164</v>
      </c>
      <c r="N298" s="98">
        <v>0.10676374318823904</v>
      </c>
      <c r="O298" s="98">
        <v>0.26436220498089819</v>
      </c>
      <c r="P298" s="98">
        <v>0.5773217480647187</v>
      </c>
      <c r="Q298" s="98">
        <v>0.412628574913249</v>
      </c>
      <c r="R298" s="98">
        <v>0.27493888287710183</v>
      </c>
      <c r="S298" s="98">
        <v>0.12371056606174112</v>
      </c>
      <c r="T298" s="98">
        <v>0.15878047231109182</v>
      </c>
      <c r="U298" s="98">
        <v>0.26442594336778702</v>
      </c>
      <c r="V298" s="98">
        <v>0.22615467109984733</v>
      </c>
      <c r="W298" s="98">
        <v>0.48389971224677136</v>
      </c>
      <c r="X298" s="98">
        <v>1.0029980633816349</v>
      </c>
      <c r="Y298" s="98">
        <v>1.2640967329703972</v>
      </c>
      <c r="DA298" s="63" t="s">
        <v>3375</v>
      </c>
    </row>
    <row r="299" spans="1:105" ht="12" customHeight="1" x14ac:dyDescent="0.25">
      <c r="A299" s="100" t="s">
        <v>199</v>
      </c>
      <c r="B299" s="101"/>
      <c r="C299" s="101">
        <v>3.6644742907932161E-2</v>
      </c>
      <c r="D299" s="101">
        <v>2.2410810461788763E-2</v>
      </c>
      <c r="E299" s="101">
        <v>3.7259258891977738E-2</v>
      </c>
      <c r="F299" s="101">
        <v>3.548134483090358E-2</v>
      </c>
      <c r="G299" s="101">
        <v>2.4548348842140768E-2</v>
      </c>
      <c r="H299" s="101">
        <v>2.2769205933603827E-2</v>
      </c>
      <c r="I299" s="101">
        <v>8.0433571416177685E-2</v>
      </c>
      <c r="J299" s="101">
        <v>6.8253611257772448E-2</v>
      </c>
      <c r="K299" s="101">
        <v>0.1597189433038656</v>
      </c>
      <c r="L299" s="101">
        <v>5.8637285907576435E-2</v>
      </c>
      <c r="M299" s="101">
        <v>7.2459468145545464E-2</v>
      </c>
      <c r="N299" s="101">
        <v>4.5949478643064721E-2</v>
      </c>
      <c r="O299" s="101">
        <v>0.11942807867771232</v>
      </c>
      <c r="P299" s="101">
        <v>0.26320599952682855</v>
      </c>
      <c r="Q299" s="101">
        <v>0.19385908210066433</v>
      </c>
      <c r="R299" s="101">
        <v>0.12578663339787666</v>
      </c>
      <c r="S299" s="101">
        <v>6.383362704847656E-2</v>
      </c>
      <c r="T299" s="101">
        <v>8.0727664787852094E-2</v>
      </c>
      <c r="U299" s="101">
        <v>0.13312564983899094</v>
      </c>
      <c r="V299" s="101">
        <v>0.11009336906022346</v>
      </c>
      <c r="W299" s="101">
        <v>0.24544978030198936</v>
      </c>
      <c r="X299" s="101">
        <v>0.41561062082373895</v>
      </c>
      <c r="Y299" s="101">
        <v>0.41731977313912028</v>
      </c>
      <c r="DA299" s="131" t="s">
        <v>3376</v>
      </c>
    </row>
    <row r="300" spans="1:105" ht="12" customHeight="1" x14ac:dyDescent="0.25">
      <c r="A300" s="103" t="s">
        <v>52</v>
      </c>
      <c r="B300" s="104"/>
      <c r="C300" s="104">
        <v>3.3036962833002427E-2</v>
      </c>
      <c r="D300" s="104">
        <v>2.0080971367082309E-2</v>
      </c>
      <c r="E300" s="104">
        <v>3.5350418343941724E-2</v>
      </c>
      <c r="F300" s="104">
        <v>3.7478649560584221E-2</v>
      </c>
      <c r="G300" s="104">
        <v>2.4646553532708722E-2</v>
      </c>
      <c r="H300" s="104">
        <v>2.1147029937200659E-2</v>
      </c>
      <c r="I300" s="104">
        <v>7.1084019722563146E-2</v>
      </c>
      <c r="J300" s="104">
        <v>6.5211380644579195E-2</v>
      </c>
      <c r="K300" s="104">
        <v>0.16460690081465235</v>
      </c>
      <c r="L300" s="104">
        <v>6.6743372576882121E-2</v>
      </c>
      <c r="M300" s="104">
        <v>0.10357216996837616</v>
      </c>
      <c r="N300" s="104">
        <v>6.0814264545174315E-2</v>
      </c>
      <c r="O300" s="104">
        <v>0.14493412630318583</v>
      </c>
      <c r="P300" s="104">
        <v>0.3141157485378902</v>
      </c>
      <c r="Q300" s="104">
        <v>0.21876949281258462</v>
      </c>
      <c r="R300" s="104">
        <v>0.1491522494792252</v>
      </c>
      <c r="S300" s="104">
        <v>5.9876939013264553E-2</v>
      </c>
      <c r="T300" s="104">
        <v>7.8052807523239787E-2</v>
      </c>
      <c r="U300" s="104">
        <v>0.13130029352879605</v>
      </c>
      <c r="V300" s="104">
        <v>0.11606130203962388</v>
      </c>
      <c r="W300" s="104">
        <v>0.23844993194478195</v>
      </c>
      <c r="X300" s="104">
        <v>0.58738744255789588</v>
      </c>
      <c r="Y300" s="104">
        <v>0.84677695983127677</v>
      </c>
      <c r="DA300" s="132" t="s">
        <v>3377</v>
      </c>
    </row>
    <row r="301" spans="1:105" ht="12" customHeight="1" x14ac:dyDescent="0.25">
      <c r="A301" s="106" t="s">
        <v>122</v>
      </c>
      <c r="B301" s="101"/>
      <c r="C301" s="101">
        <v>21.7165226585041</v>
      </c>
      <c r="D301" s="101">
        <v>15.470588364831485</v>
      </c>
      <c r="E301" s="101">
        <v>12.527571880737986</v>
      </c>
      <c r="F301" s="101">
        <v>29.589689804345305</v>
      </c>
      <c r="G301" s="101">
        <v>16.642430313702935</v>
      </c>
      <c r="H301" s="101">
        <v>14.87915240779123</v>
      </c>
      <c r="I301" s="101">
        <v>9.5263637175174498</v>
      </c>
      <c r="J301" s="101">
        <v>8.7563793939486931</v>
      </c>
      <c r="K301" s="101">
        <v>9.1785678255777601</v>
      </c>
      <c r="L301" s="101">
        <v>11.032093372146434</v>
      </c>
      <c r="M301" s="101">
        <v>7.0996245130173801</v>
      </c>
      <c r="N301" s="101">
        <v>13.035132518531322</v>
      </c>
      <c r="O301" s="101">
        <v>8.3785084585816048</v>
      </c>
      <c r="P301" s="101">
        <v>7.6308408962047167</v>
      </c>
      <c r="Q301" s="101">
        <v>8.6458702172699216</v>
      </c>
      <c r="R301" s="101">
        <v>6.6101340892459168</v>
      </c>
      <c r="S301" s="101">
        <v>8.068563955789644</v>
      </c>
      <c r="T301" s="101">
        <v>5.5264187481734721</v>
      </c>
      <c r="U301" s="101">
        <v>6.3039676250824073</v>
      </c>
      <c r="V301" s="101">
        <v>5.0343455323462845</v>
      </c>
      <c r="W301" s="101">
        <v>1.8193624052171229</v>
      </c>
      <c r="X301" s="101">
        <v>4.5232556659805407</v>
      </c>
      <c r="Y301" s="101">
        <v>7.1600785984607285</v>
      </c>
      <c r="DA301" s="131" t="s">
        <v>3378</v>
      </c>
    </row>
    <row r="302" spans="1:105" ht="12" customHeight="1" x14ac:dyDescent="0.25">
      <c r="A302" s="107" t="s">
        <v>121</v>
      </c>
      <c r="B302" s="104"/>
      <c r="C302" s="104">
        <v>7.2106681995064372</v>
      </c>
      <c r="D302" s="104">
        <v>6.5192169245517357</v>
      </c>
      <c r="E302" s="104">
        <v>9.3208733277177576</v>
      </c>
      <c r="F302" s="104">
        <v>6.9526974651896927</v>
      </c>
      <c r="G302" s="104">
        <v>9.0479980023744755</v>
      </c>
      <c r="H302" s="104">
        <v>8.3227012796592152</v>
      </c>
      <c r="I302" s="104">
        <v>10.244980595871617</v>
      </c>
      <c r="J302" s="104">
        <v>4.9901675031228363</v>
      </c>
      <c r="K302" s="104">
        <v>11.1273697212684</v>
      </c>
      <c r="L302" s="104">
        <v>6.3292826631097281</v>
      </c>
      <c r="M302" s="104">
        <v>11.424690950821674</v>
      </c>
      <c r="N302" s="104">
        <v>11.810394902038633</v>
      </c>
      <c r="O302" s="104">
        <v>12.606330586741134</v>
      </c>
      <c r="P302" s="104">
        <v>26.428001578844469</v>
      </c>
      <c r="Q302" s="104">
        <v>32.66901750652459</v>
      </c>
      <c r="R302" s="104">
        <v>15.774432608100591</v>
      </c>
      <c r="S302" s="104">
        <v>11.24276213791968</v>
      </c>
      <c r="T302" s="104">
        <v>3.817025723448737</v>
      </c>
      <c r="U302" s="104">
        <v>7.2579682802687726</v>
      </c>
      <c r="V302" s="104">
        <v>4.7374177592688165</v>
      </c>
      <c r="W302" s="104">
        <v>7.2564802795249577</v>
      </c>
      <c r="X302" s="104">
        <v>4.9371883116273585</v>
      </c>
      <c r="Y302" s="104">
        <v>9.0263290576106048</v>
      </c>
      <c r="DA302" s="132" t="s">
        <v>3379</v>
      </c>
    </row>
    <row r="303" spans="1:105" ht="12" customHeight="1" x14ac:dyDescent="0.25">
      <c r="A303" s="108" t="s">
        <v>53</v>
      </c>
      <c r="B303" s="98"/>
      <c r="C303" s="98">
        <v>3.4311235180769004</v>
      </c>
      <c r="D303" s="98">
        <v>3.1625577007339514</v>
      </c>
      <c r="E303" s="98">
        <v>4.5006218015641331</v>
      </c>
      <c r="F303" s="98">
        <v>3.5339805098956587</v>
      </c>
      <c r="G303" s="98">
        <v>4.5761721290070376</v>
      </c>
      <c r="H303" s="98">
        <v>4.1373604199074503</v>
      </c>
      <c r="I303" s="98">
        <v>5.5885889282280399</v>
      </c>
      <c r="J303" s="98">
        <v>2.5606450597935346</v>
      </c>
      <c r="K303" s="98">
        <v>5.4934748528536463</v>
      </c>
      <c r="L303" s="98">
        <v>2.8910893409787435</v>
      </c>
      <c r="M303" s="98">
        <v>5.8761147176595125</v>
      </c>
      <c r="N303" s="98">
        <v>6.0250189616162286</v>
      </c>
      <c r="O303" s="98">
        <v>6.5940956197620268</v>
      </c>
      <c r="P303" s="98">
        <v>12.590188907558476</v>
      </c>
      <c r="Q303" s="98">
        <v>15.398762515815497</v>
      </c>
      <c r="R303" s="98">
        <v>7.3564142381785418</v>
      </c>
      <c r="S303" s="98">
        <v>5.3936884764868482</v>
      </c>
      <c r="T303" s="98">
        <v>1.5287260785514281</v>
      </c>
      <c r="U303" s="98">
        <v>3.3144470132319013</v>
      </c>
      <c r="V303" s="98">
        <v>2.0577276056271949</v>
      </c>
      <c r="W303" s="98">
        <v>3.5249995812420503</v>
      </c>
      <c r="X303" s="98">
        <v>2.2264090470311886</v>
      </c>
      <c r="Y303" s="98">
        <v>3.5194757062797124</v>
      </c>
      <c r="DA303" s="63" t="s">
        <v>3380</v>
      </c>
    </row>
    <row r="304" spans="1:105" ht="12" customHeight="1" x14ac:dyDescent="0.25">
      <c r="A304" s="108" t="s">
        <v>52</v>
      </c>
      <c r="B304" s="98"/>
      <c r="C304" s="98">
        <v>3.7795446814295364</v>
      </c>
      <c r="D304" s="98">
        <v>3.3566592238177857</v>
      </c>
      <c r="E304" s="98">
        <v>4.8202515261536245</v>
      </c>
      <c r="F304" s="98">
        <v>3.4187169552940331</v>
      </c>
      <c r="G304" s="98">
        <v>4.4718258733674379</v>
      </c>
      <c r="H304" s="98">
        <v>4.1853408597517641</v>
      </c>
      <c r="I304" s="98">
        <v>4.6563916676435779</v>
      </c>
      <c r="J304" s="98">
        <v>2.4295224433292999</v>
      </c>
      <c r="K304" s="98">
        <v>5.6338948684147541</v>
      </c>
      <c r="L304" s="98">
        <v>3.4381933221309837</v>
      </c>
      <c r="M304" s="98">
        <v>5.5485762331621622</v>
      </c>
      <c r="N304" s="98">
        <v>5.7853759404224006</v>
      </c>
      <c r="O304" s="98">
        <v>6.0122349669791086</v>
      </c>
      <c r="P304" s="98">
        <v>13.837812671285995</v>
      </c>
      <c r="Q304" s="98">
        <v>17.270254990709098</v>
      </c>
      <c r="R304" s="98">
        <v>8.4180183699220485</v>
      </c>
      <c r="S304" s="98">
        <v>5.8490736614328309</v>
      </c>
      <c r="T304" s="98">
        <v>2.2882996448973087</v>
      </c>
      <c r="U304" s="98">
        <v>3.9435212670368736</v>
      </c>
      <c r="V304" s="98">
        <v>2.679690153641622</v>
      </c>
      <c r="W304" s="98">
        <v>3.7314806982829078</v>
      </c>
      <c r="X304" s="98">
        <v>2.7107792645961699</v>
      </c>
      <c r="Y304" s="98">
        <v>5.5068533513308893</v>
      </c>
      <c r="DA304" s="63" t="s">
        <v>3381</v>
      </c>
    </row>
    <row r="305" spans="1:105" ht="12" customHeight="1" x14ac:dyDescent="0.25">
      <c r="A305" s="121" t="s">
        <v>54</v>
      </c>
      <c r="B305" s="122"/>
      <c r="C305" s="122">
        <v>37.59508778422444</v>
      </c>
      <c r="D305" s="122">
        <v>24.458458942690484</v>
      </c>
      <c r="E305" s="122">
        <v>28.055324595648276</v>
      </c>
      <c r="F305" s="122">
        <v>37.112758671282663</v>
      </c>
      <c r="G305" s="122">
        <v>27.43580681679288</v>
      </c>
      <c r="H305" s="122">
        <v>22.247301509376708</v>
      </c>
      <c r="I305" s="122">
        <v>30.299489406202216</v>
      </c>
      <c r="J305" s="122">
        <v>27.013136030869326</v>
      </c>
      <c r="K305" s="122">
        <v>31.563610522110483</v>
      </c>
      <c r="L305" s="122">
        <v>31.782813385703182</v>
      </c>
      <c r="M305" s="122">
        <v>37.690385011669463</v>
      </c>
      <c r="N305" s="122">
        <v>41.092445972312824</v>
      </c>
      <c r="O305" s="122">
        <v>38.157958667136484</v>
      </c>
      <c r="P305" s="122">
        <v>30.911630360147612</v>
      </c>
      <c r="Q305" s="122">
        <v>34.754914914756078</v>
      </c>
      <c r="R305" s="122">
        <v>23.55528023792359</v>
      </c>
      <c r="S305" s="122">
        <v>22.569059103377462</v>
      </c>
      <c r="T305" s="122">
        <v>13.600156321246528</v>
      </c>
      <c r="U305" s="122">
        <v>21.206531970477148</v>
      </c>
      <c r="V305" s="122">
        <v>19.44520276011038</v>
      </c>
      <c r="W305" s="122">
        <v>24.931087204584383</v>
      </c>
      <c r="X305" s="122">
        <v>24.077861442042028</v>
      </c>
      <c r="Y305" s="122">
        <v>31.859365852242661</v>
      </c>
      <c r="DA305" s="130" t="s">
        <v>3382</v>
      </c>
    </row>
    <row r="306" spans="1:105" ht="12" customHeight="1" x14ac:dyDescent="0.25">
      <c r="A306" s="97" t="s">
        <v>50</v>
      </c>
      <c r="B306" s="98"/>
      <c r="C306" s="98">
        <v>16.039663818573157</v>
      </c>
      <c r="D306" s="98">
        <v>6.5181388723305389</v>
      </c>
      <c r="E306" s="98">
        <v>7.455040012646724</v>
      </c>
      <c r="F306" s="98">
        <v>10.292701269019952</v>
      </c>
      <c r="G306" s="98">
        <v>7.7423642579194087</v>
      </c>
      <c r="H306" s="98">
        <v>6.1698743836932906</v>
      </c>
      <c r="I306" s="98">
        <v>11.070724680329022</v>
      </c>
      <c r="J306" s="98">
        <v>8.016729724495022</v>
      </c>
      <c r="K306" s="98">
        <v>11.584825535585674</v>
      </c>
      <c r="L306" s="98">
        <v>11.220667184320822</v>
      </c>
      <c r="M306" s="98">
        <v>13.501750476583055</v>
      </c>
      <c r="N306" s="98">
        <v>14.249882685041873</v>
      </c>
      <c r="O306" s="98">
        <v>13.1924419522307</v>
      </c>
      <c r="P306" s="98">
        <v>7.3333489973042889</v>
      </c>
      <c r="Q306" s="98">
        <v>6.8482928322647911</v>
      </c>
      <c r="R306" s="98">
        <v>4.9644287478180509</v>
      </c>
      <c r="S306" s="98">
        <v>5.3449777194648584</v>
      </c>
      <c r="T306" s="98">
        <v>3.0539266548080386</v>
      </c>
      <c r="U306" s="98">
        <v>6.418836756491026</v>
      </c>
      <c r="V306" s="98">
        <v>6.6885748528543179</v>
      </c>
      <c r="W306" s="98">
        <v>10.848674221631281</v>
      </c>
      <c r="X306" s="98">
        <v>11.617197927880047</v>
      </c>
      <c r="Y306" s="98">
        <v>15.015953114595723</v>
      </c>
      <c r="DA306" s="63" t="s">
        <v>3383</v>
      </c>
    </row>
    <row r="307" spans="1:105" ht="12" customHeight="1" x14ac:dyDescent="0.25">
      <c r="A307" s="109" t="s">
        <v>120</v>
      </c>
      <c r="B307" s="33"/>
      <c r="C307" s="33">
        <v>21.555423965651276</v>
      </c>
      <c r="D307" s="33">
        <v>17.940320070359942</v>
      </c>
      <c r="E307" s="33">
        <v>20.600284583001553</v>
      </c>
      <c r="F307" s="33">
        <v>26.820057402262716</v>
      </c>
      <c r="G307" s="33">
        <v>19.693442558873468</v>
      </c>
      <c r="H307" s="33">
        <v>16.077427125683418</v>
      </c>
      <c r="I307" s="33">
        <v>19.228764725873202</v>
      </c>
      <c r="J307" s="33">
        <v>18.996406306374304</v>
      </c>
      <c r="K307" s="33">
        <v>19.978784986524808</v>
      </c>
      <c r="L307" s="33">
        <v>20.562146201382355</v>
      </c>
      <c r="M307" s="33">
        <v>24.1886345350864</v>
      </c>
      <c r="N307" s="33">
        <v>26.842563287270945</v>
      </c>
      <c r="O307" s="33">
        <v>24.965516714905799</v>
      </c>
      <c r="P307" s="33">
        <v>23.578281362843327</v>
      </c>
      <c r="Q307" s="33">
        <v>27.906622082491293</v>
      </c>
      <c r="R307" s="33">
        <v>18.590851490105536</v>
      </c>
      <c r="S307" s="33">
        <v>17.224081383912601</v>
      </c>
      <c r="T307" s="33">
        <v>10.54622966643849</v>
      </c>
      <c r="U307" s="33">
        <v>14.787695213986124</v>
      </c>
      <c r="V307" s="33">
        <v>12.756627907256064</v>
      </c>
      <c r="W307" s="33">
        <v>14.082412982953096</v>
      </c>
      <c r="X307" s="33">
        <v>12.460663514161986</v>
      </c>
      <c r="Y307" s="33">
        <v>16.84341273764694</v>
      </c>
      <c r="DA307" s="60" t="s">
        <v>3384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655.03400588901559</v>
      </c>
      <c r="D309" s="117">
        <f t="shared" si="136"/>
        <v>466.9220388558291</v>
      </c>
      <c r="E309" s="117">
        <f t="shared" si="136"/>
        <v>467.52060361762267</v>
      </c>
      <c r="F309" s="117">
        <f t="shared" si="136"/>
        <v>576.35965914213273</v>
      </c>
      <c r="G309" s="117">
        <f t="shared" si="136"/>
        <v>402.31776531972793</v>
      </c>
      <c r="H309" s="117">
        <f t="shared" si="136"/>
        <v>324.79175771603605</v>
      </c>
      <c r="I309" s="117">
        <f t="shared" si="136"/>
        <v>421.68984273047005</v>
      </c>
      <c r="J309" s="117">
        <f t="shared" si="136"/>
        <v>458.12520968506072</v>
      </c>
      <c r="K309" s="117">
        <f t="shared" si="136"/>
        <v>481.15472042792152</v>
      </c>
      <c r="L309" s="117">
        <f t="shared" si="136"/>
        <v>474.72334115497119</v>
      </c>
      <c r="M309" s="117">
        <f t="shared" si="136"/>
        <v>549.61498628570916</v>
      </c>
      <c r="N309" s="117">
        <f t="shared" si="136"/>
        <v>596.73385763244733</v>
      </c>
      <c r="O309" s="117">
        <f t="shared" si="136"/>
        <v>608.78887456697828</v>
      </c>
      <c r="P309" s="117">
        <f t="shared" si="136"/>
        <v>456.62353362831072</v>
      </c>
      <c r="Q309" s="117">
        <f t="shared" si="136"/>
        <v>519.004819691016</v>
      </c>
      <c r="R309" s="117">
        <f t="shared" ref="R309:V309" si="137">R310+R313+R315+R324</f>
        <v>359.37942018667752</v>
      </c>
      <c r="S309" s="117">
        <f t="shared" si="137"/>
        <v>340.03760441826125</v>
      </c>
      <c r="T309" s="117">
        <f t="shared" si="137"/>
        <v>233.94237578766007</v>
      </c>
      <c r="U309" s="117">
        <f t="shared" si="137"/>
        <v>304.44112116917285</v>
      </c>
      <c r="V309" s="117">
        <f t="shared" si="137"/>
        <v>250.32053531636168</v>
      </c>
      <c r="W309" s="117">
        <f t="shared" ref="W309:Y309" si="138">W310+W313+W315+W324</f>
        <v>309.99219726032464</v>
      </c>
      <c r="X309" s="117">
        <f t="shared" si="138"/>
        <v>261.03083256646585</v>
      </c>
      <c r="Y309" s="117">
        <f t="shared" si="138"/>
        <v>281.79070932061012</v>
      </c>
      <c r="DA309" s="129" t="s">
        <v>3535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564.79695699187073</v>
      </c>
      <c r="D310" s="122">
        <f t="shared" si="139"/>
        <v>401.46046035098482</v>
      </c>
      <c r="E310" s="122">
        <f t="shared" si="139"/>
        <v>397.74390777861692</v>
      </c>
      <c r="F310" s="122">
        <f t="shared" si="139"/>
        <v>480.70229634001447</v>
      </c>
      <c r="G310" s="122">
        <f t="shared" si="139"/>
        <v>335.14799614687831</v>
      </c>
      <c r="H310" s="122">
        <f t="shared" si="139"/>
        <v>267.24823377894842</v>
      </c>
      <c r="I310" s="122">
        <f t="shared" si="139"/>
        <v>343.55918769971419</v>
      </c>
      <c r="J310" s="122">
        <f t="shared" si="139"/>
        <v>386.7840141458164</v>
      </c>
      <c r="K310" s="122">
        <f t="shared" si="139"/>
        <v>398.86324777283482</v>
      </c>
      <c r="L310" s="122">
        <f t="shared" si="139"/>
        <v>395.0004001972942</v>
      </c>
      <c r="M310" s="122">
        <f t="shared" si="139"/>
        <v>446.99859805745268</v>
      </c>
      <c r="N310" s="122">
        <f t="shared" si="139"/>
        <v>484.56237143327826</v>
      </c>
      <c r="O310" s="122">
        <f t="shared" si="139"/>
        <v>505.20794563013663</v>
      </c>
      <c r="P310" s="122">
        <f t="shared" si="139"/>
        <v>366.68898420660605</v>
      </c>
      <c r="Q310" s="122">
        <f t="shared" si="139"/>
        <v>414.84005932622</v>
      </c>
      <c r="R310" s="122">
        <f t="shared" ref="R310:V310" si="140">SUM(R311:R312)</f>
        <v>286.41889708170538</v>
      </c>
      <c r="S310" s="122">
        <f t="shared" si="140"/>
        <v>270.03365026339299</v>
      </c>
      <c r="T310" s="122">
        <f t="shared" si="140"/>
        <v>188.74582815582852</v>
      </c>
      <c r="U310" s="122">
        <f t="shared" si="140"/>
        <v>239.09711569713258</v>
      </c>
      <c r="V310" s="122">
        <f t="shared" si="140"/>
        <v>194.1688954101958</v>
      </c>
      <c r="W310" s="122">
        <f t="shared" ref="W310:Y310" si="141">SUM(W311:W312)</f>
        <v>236.50014888722083</v>
      </c>
      <c r="X310" s="122">
        <f t="shared" si="141"/>
        <v>193.52338661208418</v>
      </c>
      <c r="Y310" s="122">
        <f t="shared" si="141"/>
        <v>194.92230034914243</v>
      </c>
      <c r="DA310" s="130" t="s">
        <v>3536</v>
      </c>
    </row>
    <row r="311" spans="1:105" ht="12" customHeight="1" x14ac:dyDescent="0.25">
      <c r="A311" s="97" t="s">
        <v>199</v>
      </c>
      <c r="B311" s="98"/>
      <c r="C311" s="98">
        <v>562.40428269741358</v>
      </c>
      <c r="D311" s="98">
        <v>399.66614065261081</v>
      </c>
      <c r="E311" s="98">
        <v>396.00950766154324</v>
      </c>
      <c r="F311" s="98">
        <v>478.60188927680269</v>
      </c>
      <c r="G311" s="98">
        <v>333.73445951870673</v>
      </c>
      <c r="H311" s="98">
        <v>266.14937405362355</v>
      </c>
      <c r="I311" s="98">
        <v>342.24123662871762</v>
      </c>
      <c r="J311" s="98">
        <v>385.32263700694807</v>
      </c>
      <c r="K311" s="98">
        <v>397.40896621901078</v>
      </c>
      <c r="L311" s="98">
        <v>393.55431988931593</v>
      </c>
      <c r="M311" s="98">
        <v>445.38093377230769</v>
      </c>
      <c r="N311" s="98">
        <v>482.79116407926125</v>
      </c>
      <c r="O311" s="98">
        <v>503.3688801273085</v>
      </c>
      <c r="P311" s="98">
        <v>365.28259470360183</v>
      </c>
      <c r="Q311" s="98">
        <v>413.27470576465356</v>
      </c>
      <c r="R311" s="98">
        <v>285.36974087265281</v>
      </c>
      <c r="S311" s="98">
        <v>269.05984513253333</v>
      </c>
      <c r="T311" s="98">
        <v>188.05959159186077</v>
      </c>
      <c r="U311" s="98">
        <v>238.24138087438831</v>
      </c>
      <c r="V311" s="98">
        <v>193.4758842271732</v>
      </c>
      <c r="W311" s="98">
        <v>235.67360977089265</v>
      </c>
      <c r="X311" s="98">
        <v>192.88357177558237</v>
      </c>
      <c r="Y311" s="98">
        <v>194.28778878339509</v>
      </c>
      <c r="DA311" s="63" t="s">
        <v>3537</v>
      </c>
    </row>
    <row r="312" spans="1:105" ht="12" customHeight="1" x14ac:dyDescent="0.25">
      <c r="A312" s="97" t="s">
        <v>53</v>
      </c>
      <c r="B312" s="98"/>
      <c r="C312" s="98">
        <v>2.3926742944571306</v>
      </c>
      <c r="D312" s="98">
        <v>1.7943196983739917</v>
      </c>
      <c r="E312" s="98">
        <v>1.7344001170737025</v>
      </c>
      <c r="F312" s="98">
        <v>2.100407063211752</v>
      </c>
      <c r="G312" s="98">
        <v>1.4135366281716015</v>
      </c>
      <c r="H312" s="98">
        <v>1.0988597253248968</v>
      </c>
      <c r="I312" s="98">
        <v>1.3179510709965707</v>
      </c>
      <c r="J312" s="98">
        <v>1.4613771388683015</v>
      </c>
      <c r="K312" s="98">
        <v>1.4542815538240543</v>
      </c>
      <c r="L312" s="98">
        <v>1.4460803079782514</v>
      </c>
      <c r="M312" s="98">
        <v>1.6176642851449947</v>
      </c>
      <c r="N312" s="98">
        <v>1.7712073540170123</v>
      </c>
      <c r="O312" s="98">
        <v>1.8390655028281131</v>
      </c>
      <c r="P312" s="98">
        <v>1.4063895030042337</v>
      </c>
      <c r="Q312" s="98">
        <v>1.5653535615664262</v>
      </c>
      <c r="R312" s="98">
        <v>1.0491562090525444</v>
      </c>
      <c r="S312" s="98">
        <v>0.97380513085967568</v>
      </c>
      <c r="T312" s="98">
        <v>0.6862365639677569</v>
      </c>
      <c r="U312" s="98">
        <v>0.85573482274425339</v>
      </c>
      <c r="V312" s="98">
        <v>0.69301118302261533</v>
      </c>
      <c r="W312" s="98">
        <v>0.82653911632817467</v>
      </c>
      <c r="X312" s="98">
        <v>0.63981483650182547</v>
      </c>
      <c r="Y312" s="98">
        <v>0.63451156574735368</v>
      </c>
      <c r="DA312" s="63" t="s">
        <v>3538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1.1845531279484065</v>
      </c>
      <c r="D313" s="122">
        <f t="shared" si="142"/>
        <v>0.3951804797308206</v>
      </c>
      <c r="E313" s="122">
        <f t="shared" si="142"/>
        <v>1.4399103559205062</v>
      </c>
      <c r="F313" s="122">
        <f t="shared" si="142"/>
        <v>2.9510894329884008</v>
      </c>
      <c r="G313" s="122">
        <f t="shared" si="142"/>
        <v>1.7536785719134282</v>
      </c>
      <c r="H313" s="122">
        <f t="shared" si="142"/>
        <v>2.6205761742850489</v>
      </c>
      <c r="I313" s="122">
        <f t="shared" si="142"/>
        <v>3.2530667981444803</v>
      </c>
      <c r="J313" s="122">
        <f t="shared" si="142"/>
        <v>1.9431399756500807</v>
      </c>
      <c r="K313" s="122">
        <f t="shared" si="142"/>
        <v>2.9932409471503809</v>
      </c>
      <c r="L313" s="122">
        <f t="shared" si="142"/>
        <v>3.4423973882811842</v>
      </c>
      <c r="M313" s="122">
        <f t="shared" si="142"/>
        <v>4.577790898914353</v>
      </c>
      <c r="N313" s="122">
        <f t="shared" si="142"/>
        <v>8.0116221172136761</v>
      </c>
      <c r="O313" s="122">
        <f t="shared" si="142"/>
        <v>4.5585018264457879</v>
      </c>
      <c r="P313" s="122">
        <f t="shared" si="142"/>
        <v>2.0908657166633562</v>
      </c>
      <c r="Q313" s="122">
        <f t="shared" si="142"/>
        <v>2.7091433505168028</v>
      </c>
      <c r="R313" s="122">
        <f t="shared" si="142"/>
        <v>2.535316382940612</v>
      </c>
      <c r="S313" s="122">
        <f t="shared" si="142"/>
        <v>2.6082378237256671</v>
      </c>
      <c r="T313" s="122">
        <f t="shared" si="142"/>
        <v>2.3862539224140966</v>
      </c>
      <c r="U313" s="122">
        <f t="shared" si="142"/>
        <v>2.7582709866325708</v>
      </c>
      <c r="V313" s="122">
        <f t="shared" si="142"/>
        <v>1.9559279151736781</v>
      </c>
      <c r="W313" s="122">
        <f t="shared" si="142"/>
        <v>2.4891877457279588</v>
      </c>
      <c r="X313" s="122">
        <f t="shared" si="142"/>
        <v>2.2166014222644335</v>
      </c>
      <c r="Y313" s="122">
        <f t="shared" si="142"/>
        <v>3.2039627084842346</v>
      </c>
      <c r="DA313" s="130" t="s">
        <v>3539</v>
      </c>
    </row>
    <row r="314" spans="1:105" ht="12" customHeight="1" x14ac:dyDescent="0.25">
      <c r="A314" s="97" t="s">
        <v>53</v>
      </c>
      <c r="B314" s="98"/>
      <c r="C314" s="98">
        <v>1.1845531279484065</v>
      </c>
      <c r="D314" s="98">
        <v>0.3951804797308206</v>
      </c>
      <c r="E314" s="98">
        <v>1.4399103559205062</v>
      </c>
      <c r="F314" s="98">
        <v>2.9510894329884008</v>
      </c>
      <c r="G314" s="98">
        <v>1.7536785719134282</v>
      </c>
      <c r="H314" s="98">
        <v>2.6205761742850489</v>
      </c>
      <c r="I314" s="98">
        <v>3.2530667981444803</v>
      </c>
      <c r="J314" s="98">
        <v>1.9431399756500807</v>
      </c>
      <c r="K314" s="98">
        <v>2.9932409471503809</v>
      </c>
      <c r="L314" s="98">
        <v>3.4423973882811842</v>
      </c>
      <c r="M314" s="98">
        <v>4.577790898914353</v>
      </c>
      <c r="N314" s="98">
        <v>8.0116221172136761</v>
      </c>
      <c r="O314" s="98">
        <v>4.5585018264457879</v>
      </c>
      <c r="P314" s="98">
        <v>2.0908657166633562</v>
      </c>
      <c r="Q314" s="98">
        <v>2.7091433505168028</v>
      </c>
      <c r="R314" s="98">
        <v>2.535316382940612</v>
      </c>
      <c r="S314" s="98">
        <v>2.6082378237256671</v>
      </c>
      <c r="T314" s="98">
        <v>2.3862539224140966</v>
      </c>
      <c r="U314" s="98">
        <v>2.7582709866325708</v>
      </c>
      <c r="V314" s="98">
        <v>1.9559279151736781</v>
      </c>
      <c r="W314" s="98">
        <v>2.4891877457279588</v>
      </c>
      <c r="X314" s="98">
        <v>2.2166014222644335</v>
      </c>
      <c r="Y314" s="98">
        <v>3.2039627084842346</v>
      </c>
      <c r="DA314" s="63" t="s">
        <v>3540</v>
      </c>
    </row>
    <row r="315" spans="1:105" ht="12" customHeight="1" x14ac:dyDescent="0.25">
      <c r="A315" s="121" t="s">
        <v>55</v>
      </c>
      <c r="B315" s="122"/>
      <c r="C315" s="122">
        <v>63.195227835269591</v>
      </c>
      <c r="D315" s="122">
        <v>47.404694538687849</v>
      </c>
      <c r="E315" s="122">
        <v>48.122138160951351</v>
      </c>
      <c r="F315" s="122">
        <v>65.879750003297289</v>
      </c>
      <c r="G315" s="122">
        <v>45.697322057147019</v>
      </c>
      <c r="H315" s="122">
        <v>38.918886757359516</v>
      </c>
      <c r="I315" s="122">
        <v>53.577003804278604</v>
      </c>
      <c r="J315" s="122">
        <v>50.065093917987369</v>
      </c>
      <c r="K315" s="122">
        <v>57.024586114161878</v>
      </c>
      <c r="L315" s="122">
        <v>53.702544557473594</v>
      </c>
      <c r="M315" s="122">
        <v>71.155226888235788</v>
      </c>
      <c r="N315" s="122">
        <v>74.683326518093565</v>
      </c>
      <c r="O315" s="122">
        <v>71.517892976453965</v>
      </c>
      <c r="P315" s="122">
        <v>64.596660049770321</v>
      </c>
      <c r="Q315" s="122">
        <v>74.846629464175962</v>
      </c>
      <c r="R315" s="122">
        <v>52.254114260974525</v>
      </c>
      <c r="S315" s="122">
        <v>49.860132669778658</v>
      </c>
      <c r="T315" s="122">
        <v>32.00752808701052</v>
      </c>
      <c r="U315" s="122">
        <v>45.929517297778659</v>
      </c>
      <c r="V315" s="122">
        <v>38.962141120470847</v>
      </c>
      <c r="W315" s="122">
        <v>51.919257194063043</v>
      </c>
      <c r="X315" s="122">
        <v>47.076687265388472</v>
      </c>
      <c r="Y315" s="122">
        <v>59.360600039509386</v>
      </c>
      <c r="DA315" s="130" t="s">
        <v>3541</v>
      </c>
    </row>
    <row r="316" spans="1:105" ht="12" customHeight="1" x14ac:dyDescent="0.25">
      <c r="A316" s="97" t="s">
        <v>128</v>
      </c>
      <c r="B316" s="98"/>
      <c r="C316" s="98">
        <v>40.627193488121719</v>
      </c>
      <c r="D316" s="98">
        <v>29.78673436105386</v>
      </c>
      <c r="E316" s="98">
        <v>30.622502904979342</v>
      </c>
      <c r="F316" s="98">
        <v>37.428098080395479</v>
      </c>
      <c r="G316" s="98">
        <v>24.950063521292968</v>
      </c>
      <c r="H316" s="98">
        <v>20.480859779053098</v>
      </c>
      <c r="I316" s="98">
        <v>37.296153233563253</v>
      </c>
      <c r="J316" s="98">
        <v>39.317480061518026</v>
      </c>
      <c r="K316" s="98">
        <v>40.367114203395381</v>
      </c>
      <c r="L316" s="98">
        <v>39.686983536112614</v>
      </c>
      <c r="M316" s="98">
        <v>55.502241164029762</v>
      </c>
      <c r="N316" s="98">
        <v>53.986274635290492</v>
      </c>
      <c r="O316" s="98">
        <v>53.677585633827441</v>
      </c>
      <c r="P316" s="98">
        <v>34.173165075450669</v>
      </c>
      <c r="Q316" s="98">
        <v>37.641635711648483</v>
      </c>
      <c r="R316" s="98">
        <v>32.260479133791321</v>
      </c>
      <c r="S316" s="98">
        <v>32.901152421907753</v>
      </c>
      <c r="T316" s="98">
        <v>24.059425191715562</v>
      </c>
      <c r="U316" s="98">
        <v>33.914136567817742</v>
      </c>
      <c r="V316" s="98">
        <v>30.17179470304977</v>
      </c>
      <c r="W316" s="98">
        <v>43.246005730688339</v>
      </c>
      <c r="X316" s="98">
        <v>37.630968618888232</v>
      </c>
      <c r="Y316" s="98">
        <v>43.186859024500862</v>
      </c>
      <c r="DA316" s="63" t="s">
        <v>3542</v>
      </c>
    </row>
    <row r="317" spans="1:105" ht="12" customHeight="1" x14ac:dyDescent="0.25">
      <c r="A317" s="97" t="s">
        <v>127</v>
      </c>
      <c r="B317" s="98"/>
      <c r="C317" s="98">
        <v>6.4520741844696625E-2</v>
      </c>
      <c r="D317" s="98">
        <v>3.9477550061692755E-2</v>
      </c>
      <c r="E317" s="98">
        <v>6.7363923600019249E-2</v>
      </c>
      <c r="F317" s="98">
        <v>6.842762916977374E-2</v>
      </c>
      <c r="G317" s="98">
        <v>4.6423879802058032E-2</v>
      </c>
      <c r="H317" s="98">
        <v>4.1111851367886365E-2</v>
      </c>
      <c r="I317" s="98">
        <v>0.14184147716586726</v>
      </c>
      <c r="J317" s="98">
        <v>0.1251413432417004</v>
      </c>
      <c r="K317" s="98">
        <v>0.30213533386963365</v>
      </c>
      <c r="L317" s="98">
        <v>0.11764093182108167</v>
      </c>
      <c r="M317" s="98">
        <v>0.16727192299770632</v>
      </c>
      <c r="N317" s="98">
        <v>0.10075775424560843</v>
      </c>
      <c r="O317" s="98">
        <v>0.24817660849266071</v>
      </c>
      <c r="P317" s="98">
        <v>0.54320460734089449</v>
      </c>
      <c r="Q317" s="98">
        <v>0.38838300185921476</v>
      </c>
      <c r="R317" s="98">
        <v>0.2622576011689477</v>
      </c>
      <c r="S317" s="98">
        <v>0.11816141165884643</v>
      </c>
      <c r="T317" s="98">
        <v>0.14892530730246337</v>
      </c>
      <c r="U317" s="98">
        <v>0.25135079396213084</v>
      </c>
      <c r="V317" s="98">
        <v>0.21418630302802683</v>
      </c>
      <c r="W317" s="98">
        <v>0.45950431083809773</v>
      </c>
      <c r="X317" s="98">
        <v>0.95713265742971487</v>
      </c>
      <c r="Y317" s="98">
        <v>1.2170844792827331</v>
      </c>
      <c r="DA317" s="63" t="s">
        <v>3543</v>
      </c>
    </row>
    <row r="318" spans="1:105" ht="12" customHeight="1" x14ac:dyDescent="0.25">
      <c r="A318" s="100" t="s">
        <v>199</v>
      </c>
      <c r="B318" s="101"/>
      <c r="C318" s="101">
        <v>3.1483779011694191E-2</v>
      </c>
      <c r="D318" s="101">
        <v>1.9396578694610447E-2</v>
      </c>
      <c r="E318" s="101">
        <v>3.2013505256077532E-2</v>
      </c>
      <c r="F318" s="101">
        <v>3.094897960918952E-2</v>
      </c>
      <c r="G318" s="101">
        <v>2.1777326269349299E-2</v>
      </c>
      <c r="H318" s="101">
        <v>1.9964821430685696E-2</v>
      </c>
      <c r="I318" s="101">
        <v>7.0757457443304084E-2</v>
      </c>
      <c r="J318" s="101">
        <v>5.9929962597121203E-2</v>
      </c>
      <c r="K318" s="101">
        <v>0.13752843305498125</v>
      </c>
      <c r="L318" s="101">
        <v>5.0897559244199565E-2</v>
      </c>
      <c r="M318" s="101">
        <v>6.3699753029330175E-2</v>
      </c>
      <c r="N318" s="101">
        <v>3.9943489700434098E-2</v>
      </c>
      <c r="O318" s="101">
        <v>0.10324248218947484</v>
      </c>
      <c r="P318" s="101">
        <v>0.22908885880300422</v>
      </c>
      <c r="Q318" s="101">
        <v>0.16961350904663017</v>
      </c>
      <c r="R318" s="101">
        <v>0.11310535168972255</v>
      </c>
      <c r="S318" s="101">
        <v>5.8284472645581856E-2</v>
      </c>
      <c r="T318" s="101">
        <v>7.0872499779223594E-2</v>
      </c>
      <c r="U318" s="101">
        <v>0.1200505004333348</v>
      </c>
      <c r="V318" s="101">
        <v>9.8125000988402961E-2</v>
      </c>
      <c r="W318" s="101">
        <v>0.22105437889331572</v>
      </c>
      <c r="X318" s="101">
        <v>0.36974521487181899</v>
      </c>
      <c r="Y318" s="101">
        <v>0.37030751945145618</v>
      </c>
      <c r="DA318" s="131" t="s">
        <v>3544</v>
      </c>
    </row>
    <row r="319" spans="1:105" ht="12" customHeight="1" x14ac:dyDescent="0.25">
      <c r="A319" s="103" t="s">
        <v>52</v>
      </c>
      <c r="B319" s="104"/>
      <c r="C319" s="104">
        <v>3.3036962833002427E-2</v>
      </c>
      <c r="D319" s="104">
        <v>2.0080971367082309E-2</v>
      </c>
      <c r="E319" s="104">
        <v>3.5350418343941724E-2</v>
      </c>
      <c r="F319" s="104">
        <v>3.7478649560584221E-2</v>
      </c>
      <c r="G319" s="104">
        <v>2.4646553532708722E-2</v>
      </c>
      <c r="H319" s="104">
        <v>2.1147029937200659E-2</v>
      </c>
      <c r="I319" s="104">
        <v>7.1084019722563146E-2</v>
      </c>
      <c r="J319" s="104">
        <v>6.5211380644579195E-2</v>
      </c>
      <c r="K319" s="104">
        <v>0.16460690081465235</v>
      </c>
      <c r="L319" s="104">
        <v>6.6743372576882121E-2</v>
      </c>
      <c r="M319" s="104">
        <v>0.10357216996837616</v>
      </c>
      <c r="N319" s="104">
        <v>6.0814264545174315E-2</v>
      </c>
      <c r="O319" s="104">
        <v>0.14493412630318583</v>
      </c>
      <c r="P319" s="104">
        <v>0.3141157485378902</v>
      </c>
      <c r="Q319" s="104">
        <v>0.21876949281258462</v>
      </c>
      <c r="R319" s="104">
        <v>0.1491522494792252</v>
      </c>
      <c r="S319" s="104">
        <v>5.9876939013264553E-2</v>
      </c>
      <c r="T319" s="104">
        <v>7.8052807523239787E-2</v>
      </c>
      <c r="U319" s="104">
        <v>0.13130029352879605</v>
      </c>
      <c r="V319" s="104">
        <v>0.11606130203962388</v>
      </c>
      <c r="W319" s="104">
        <v>0.23844993194478195</v>
      </c>
      <c r="X319" s="104">
        <v>0.58738744255789588</v>
      </c>
      <c r="Y319" s="104">
        <v>0.84677695983127677</v>
      </c>
      <c r="DA319" s="132" t="s">
        <v>3545</v>
      </c>
    </row>
    <row r="320" spans="1:105" ht="12" customHeight="1" x14ac:dyDescent="0.25">
      <c r="A320" s="106" t="s">
        <v>122</v>
      </c>
      <c r="B320" s="101"/>
      <c r="C320" s="101">
        <v>16.076347543610975</v>
      </c>
      <c r="D320" s="101">
        <v>11.777650200509274</v>
      </c>
      <c r="E320" s="101">
        <v>9.131654896426399</v>
      </c>
      <c r="F320" s="101">
        <v>22.237617205747785</v>
      </c>
      <c r="G320" s="101">
        <v>12.657960798801493</v>
      </c>
      <c r="H320" s="101">
        <v>10.987394779711938</v>
      </c>
      <c r="I320" s="101">
        <v>7.110699892261291</v>
      </c>
      <c r="J320" s="101">
        <v>6.253767617800011</v>
      </c>
      <c r="K320" s="101">
        <v>6.4632362299104367</v>
      </c>
      <c r="L320" s="101">
        <v>8.2304069992941216</v>
      </c>
      <c r="M320" s="101">
        <v>5.3059594080367454</v>
      </c>
      <c r="N320" s="101">
        <v>10.024003890262534</v>
      </c>
      <c r="O320" s="101">
        <v>6.2953954440128816</v>
      </c>
      <c r="P320" s="101">
        <v>5.7734583153879431</v>
      </c>
      <c r="Q320" s="101">
        <v>6.7556266737211645</v>
      </c>
      <c r="R320" s="101">
        <v>5.1667627712809097</v>
      </c>
      <c r="S320" s="101">
        <v>6.4591622074278412</v>
      </c>
      <c r="T320" s="101">
        <v>4.2745089109641148</v>
      </c>
      <c r="U320" s="101">
        <v>4.9972208500044548</v>
      </c>
      <c r="V320" s="101">
        <v>4.1320106626970983</v>
      </c>
      <c r="W320" s="101">
        <v>1.4175899313155145</v>
      </c>
      <c r="X320" s="101">
        <v>3.8217659733119467</v>
      </c>
      <c r="Y320" s="101">
        <v>6.300808411335427</v>
      </c>
      <c r="DA320" s="131" t="s">
        <v>3546</v>
      </c>
    </row>
    <row r="321" spans="1:105" ht="12" customHeight="1" x14ac:dyDescent="0.25">
      <c r="A321" s="107" t="s">
        <v>121</v>
      </c>
      <c r="B321" s="104"/>
      <c r="C321" s="104">
        <v>6.4271660616922022</v>
      </c>
      <c r="D321" s="104">
        <v>5.8008324270630194</v>
      </c>
      <c r="E321" s="104">
        <v>8.3006164359455834</v>
      </c>
      <c r="F321" s="104">
        <v>6.145607087984259</v>
      </c>
      <c r="G321" s="104">
        <v>8.0428738572504965</v>
      </c>
      <c r="H321" s="104">
        <v>7.4095203472265876</v>
      </c>
      <c r="I321" s="104">
        <v>9.0283092012881863</v>
      </c>
      <c r="J321" s="104">
        <v>4.3687048954276317</v>
      </c>
      <c r="K321" s="104">
        <v>9.8921003469864175</v>
      </c>
      <c r="L321" s="104">
        <v>5.6675130902457784</v>
      </c>
      <c r="M321" s="104">
        <v>10.179754393171585</v>
      </c>
      <c r="N321" s="104">
        <v>10.572290238294938</v>
      </c>
      <c r="O321" s="104">
        <v>11.296735290120985</v>
      </c>
      <c r="P321" s="104">
        <v>24.106832051590807</v>
      </c>
      <c r="Q321" s="104">
        <v>30.060984076947111</v>
      </c>
      <c r="R321" s="104">
        <v>14.564614754733338</v>
      </c>
      <c r="S321" s="104">
        <v>10.381656628784221</v>
      </c>
      <c r="T321" s="104">
        <v>3.5246686770283779</v>
      </c>
      <c r="U321" s="104">
        <v>6.7668090859943311</v>
      </c>
      <c r="V321" s="104">
        <v>4.4441494516959619</v>
      </c>
      <c r="W321" s="104">
        <v>6.7961572212210868</v>
      </c>
      <c r="X321" s="104">
        <v>4.6668200157585735</v>
      </c>
      <c r="Y321" s="104">
        <v>8.6558481243903636</v>
      </c>
      <c r="DA321" s="132" t="s">
        <v>3547</v>
      </c>
    </row>
    <row r="322" spans="1:105" ht="12" customHeight="1" x14ac:dyDescent="0.25">
      <c r="A322" s="108" t="s">
        <v>53</v>
      </c>
      <c r="B322" s="98"/>
      <c r="C322" s="98">
        <v>2.6476213802626658</v>
      </c>
      <c r="D322" s="98">
        <v>2.4441732032452337</v>
      </c>
      <c r="E322" s="98">
        <v>3.4803649097919593</v>
      </c>
      <c r="F322" s="98">
        <v>2.726890132690226</v>
      </c>
      <c r="G322" s="98">
        <v>3.5710479838830591</v>
      </c>
      <c r="H322" s="98">
        <v>3.2241794874748253</v>
      </c>
      <c r="I322" s="98">
        <v>4.3719175336446074</v>
      </c>
      <c r="J322" s="98">
        <v>1.9391824520983318</v>
      </c>
      <c r="K322" s="98">
        <v>4.2582054785716643</v>
      </c>
      <c r="L322" s="98">
        <v>2.2293197681147938</v>
      </c>
      <c r="M322" s="98">
        <v>4.6311781600094246</v>
      </c>
      <c r="N322" s="98">
        <v>4.7869142978725332</v>
      </c>
      <c r="O322" s="98">
        <v>5.2845003231418781</v>
      </c>
      <c r="P322" s="98">
        <v>10.269019380304814</v>
      </c>
      <c r="Q322" s="98">
        <v>12.790729086238011</v>
      </c>
      <c r="R322" s="98">
        <v>6.146596384811291</v>
      </c>
      <c r="S322" s="98">
        <v>4.532582967351388</v>
      </c>
      <c r="T322" s="98">
        <v>1.2363690321310696</v>
      </c>
      <c r="U322" s="98">
        <v>2.8232878189574597</v>
      </c>
      <c r="V322" s="98">
        <v>1.7644592980543408</v>
      </c>
      <c r="W322" s="98">
        <v>3.0646765229381794</v>
      </c>
      <c r="X322" s="98">
        <v>1.9560407511624038</v>
      </c>
      <c r="Y322" s="98">
        <v>3.148994773059473</v>
      </c>
      <c r="DA322" s="63" t="s">
        <v>3548</v>
      </c>
    </row>
    <row r="323" spans="1:105" ht="12" customHeight="1" x14ac:dyDescent="0.25">
      <c r="A323" s="108" t="s">
        <v>52</v>
      </c>
      <c r="B323" s="98"/>
      <c r="C323" s="98">
        <v>3.7795446814295364</v>
      </c>
      <c r="D323" s="98">
        <v>3.3566592238177857</v>
      </c>
      <c r="E323" s="98">
        <v>4.8202515261536245</v>
      </c>
      <c r="F323" s="98">
        <v>3.4187169552940331</v>
      </c>
      <c r="G323" s="98">
        <v>4.4718258733674379</v>
      </c>
      <c r="H323" s="98">
        <v>4.1853408597517641</v>
      </c>
      <c r="I323" s="98">
        <v>4.6563916676435779</v>
      </c>
      <c r="J323" s="98">
        <v>2.4295224433292999</v>
      </c>
      <c r="K323" s="98">
        <v>5.6338948684147541</v>
      </c>
      <c r="L323" s="98">
        <v>3.4381933221309837</v>
      </c>
      <c r="M323" s="98">
        <v>5.5485762331621622</v>
      </c>
      <c r="N323" s="98">
        <v>5.7853759404224006</v>
      </c>
      <c r="O323" s="98">
        <v>6.0122349669791086</v>
      </c>
      <c r="P323" s="98">
        <v>13.837812671285995</v>
      </c>
      <c r="Q323" s="98">
        <v>17.270254990709098</v>
      </c>
      <c r="R323" s="98">
        <v>8.4180183699220485</v>
      </c>
      <c r="S323" s="98">
        <v>5.8490736614328309</v>
      </c>
      <c r="T323" s="98">
        <v>2.2882996448973087</v>
      </c>
      <c r="U323" s="98">
        <v>3.9435212670368736</v>
      </c>
      <c r="V323" s="98">
        <v>2.679690153641622</v>
      </c>
      <c r="W323" s="98">
        <v>3.7314806982829078</v>
      </c>
      <c r="X323" s="98">
        <v>2.7107792645961699</v>
      </c>
      <c r="Y323" s="98">
        <v>5.5068533513308893</v>
      </c>
      <c r="DA323" s="63" t="s">
        <v>3549</v>
      </c>
    </row>
    <row r="324" spans="1:105" ht="12" customHeight="1" x14ac:dyDescent="0.25">
      <c r="A324" s="121" t="s">
        <v>54</v>
      </c>
      <c r="B324" s="122"/>
      <c r="C324" s="122">
        <v>25.857267933926749</v>
      </c>
      <c r="D324" s="122">
        <v>17.661703486425623</v>
      </c>
      <c r="E324" s="122">
        <v>20.214647322133903</v>
      </c>
      <c r="F324" s="122">
        <v>26.826523365832639</v>
      </c>
      <c r="G324" s="122">
        <v>19.71876854378916</v>
      </c>
      <c r="H324" s="122">
        <v>16.004061005442999</v>
      </c>
      <c r="I324" s="122">
        <v>21.300584428332776</v>
      </c>
      <c r="J324" s="122">
        <v>19.332961645606872</v>
      </c>
      <c r="K324" s="122">
        <v>22.273645593774436</v>
      </c>
      <c r="L324" s="122">
        <v>22.577999011922262</v>
      </c>
      <c r="M324" s="122">
        <v>26.883370441106312</v>
      </c>
      <c r="N324" s="122">
        <v>29.476537563861861</v>
      </c>
      <c r="O324" s="122">
        <v>27.504534133941881</v>
      </c>
      <c r="P324" s="122">
        <v>23.247023655270976</v>
      </c>
      <c r="Q324" s="122">
        <v>26.608987550103219</v>
      </c>
      <c r="R324" s="122">
        <v>18.171092461057043</v>
      </c>
      <c r="S324" s="122">
        <v>17.53558366136394</v>
      </c>
      <c r="T324" s="122">
        <v>10.802765622406964</v>
      </c>
      <c r="U324" s="122">
        <v>16.656217187629032</v>
      </c>
      <c r="V324" s="122">
        <v>15.233570870521358</v>
      </c>
      <c r="W324" s="122">
        <v>19.083603433312842</v>
      </c>
      <c r="X324" s="122">
        <v>18.214157266728755</v>
      </c>
      <c r="Y324" s="122">
        <v>24.303846223474057</v>
      </c>
      <c r="DA324" s="130" t="s">
        <v>3550</v>
      </c>
    </row>
    <row r="325" spans="1:105" ht="12" customHeight="1" x14ac:dyDescent="0.25">
      <c r="A325" s="97" t="s">
        <v>50</v>
      </c>
      <c r="B325" s="98"/>
      <c r="C325" s="98">
        <v>9.3871248398499318</v>
      </c>
      <c r="D325" s="98">
        <v>3.8927572300720077</v>
      </c>
      <c r="E325" s="98">
        <v>4.4419847691503946</v>
      </c>
      <c r="F325" s="98">
        <v>6.1716957546161408</v>
      </c>
      <c r="G325" s="98">
        <v>4.5703211587608896</v>
      </c>
      <c r="H325" s="98">
        <v>3.6273219342122185</v>
      </c>
      <c r="I325" s="98">
        <v>6.4731353419610178</v>
      </c>
      <c r="J325" s="98">
        <v>4.7015978661298981</v>
      </c>
      <c r="K325" s="98">
        <v>6.7908599866005295</v>
      </c>
      <c r="L325" s="98">
        <v>6.6253608970939881</v>
      </c>
      <c r="M325" s="98">
        <v>8.0221891026608105</v>
      </c>
      <c r="N325" s="98">
        <v>8.4671085071673389</v>
      </c>
      <c r="O325" s="98">
        <v>7.8200843136131475</v>
      </c>
      <c r="P325" s="98">
        <v>4.4042604064939024</v>
      </c>
      <c r="Q325" s="98">
        <v>4.0791503779478093</v>
      </c>
      <c r="R325" s="98">
        <v>2.9634346277871435</v>
      </c>
      <c r="S325" s="98">
        <v>3.2096190252711634</v>
      </c>
      <c r="T325" s="98">
        <v>1.8615972428420962</v>
      </c>
      <c r="U325" s="98">
        <v>3.9106529893403188</v>
      </c>
      <c r="V325" s="98">
        <v>4.0853523249232486</v>
      </c>
      <c r="W325" s="98">
        <v>6.6290279068905518</v>
      </c>
      <c r="X325" s="98">
        <v>7.0892942257174134</v>
      </c>
      <c r="Y325" s="98">
        <v>9.1623194666452967</v>
      </c>
      <c r="DA325" s="63" t="s">
        <v>3551</v>
      </c>
    </row>
    <row r="326" spans="1:105" ht="12" customHeight="1" x14ac:dyDescent="0.25">
      <c r="A326" s="109" t="s">
        <v>120</v>
      </c>
      <c r="B326" s="33"/>
      <c r="C326" s="33">
        <v>16.470143094076818</v>
      </c>
      <c r="D326" s="33">
        <v>13.768946256353617</v>
      </c>
      <c r="E326" s="33">
        <v>15.772662552983505</v>
      </c>
      <c r="F326" s="33">
        <v>20.654827611216497</v>
      </c>
      <c r="G326" s="33">
        <v>15.148447385028271</v>
      </c>
      <c r="H326" s="33">
        <v>12.376739071230782</v>
      </c>
      <c r="I326" s="33">
        <v>14.827449086371763</v>
      </c>
      <c r="J326" s="33">
        <v>14.631363779476978</v>
      </c>
      <c r="K326" s="33">
        <v>15.482785607173904</v>
      </c>
      <c r="L326" s="33">
        <v>15.952638114828284</v>
      </c>
      <c r="M326" s="33">
        <v>18.861181338445501</v>
      </c>
      <c r="N326" s="33">
        <v>21.009429056694525</v>
      </c>
      <c r="O326" s="33">
        <v>19.684449820328741</v>
      </c>
      <c r="P326" s="33">
        <v>18.842763248777079</v>
      </c>
      <c r="Q326" s="33">
        <v>22.529837172155414</v>
      </c>
      <c r="R326" s="33">
        <v>15.207657833269899</v>
      </c>
      <c r="S326" s="33">
        <v>14.325964636092779</v>
      </c>
      <c r="T326" s="33">
        <v>8.9411683795648678</v>
      </c>
      <c r="U326" s="33">
        <v>12.745564198288713</v>
      </c>
      <c r="V326" s="33">
        <v>11.148218545598112</v>
      </c>
      <c r="W326" s="33">
        <v>12.454575526422289</v>
      </c>
      <c r="X326" s="33">
        <v>11.124863041011338</v>
      </c>
      <c r="Y326" s="33">
        <v>15.141526756828759</v>
      </c>
      <c r="DA326" s="60" t="s">
        <v>3552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0.79616134129918048</v>
      </c>
      <c r="D328" s="119">
        <f t="shared" si="143"/>
        <v>0.81727941673548421</v>
      </c>
      <c r="E328" s="119">
        <f t="shared" si="143"/>
        <v>0.81285068442631836</v>
      </c>
      <c r="F328" s="119">
        <f t="shared" si="143"/>
        <v>0.81802770671648073</v>
      </c>
      <c r="G328" s="119">
        <f t="shared" si="143"/>
        <v>0.81734600784616662</v>
      </c>
      <c r="H328" s="119">
        <f t="shared" si="143"/>
        <v>0.81385236388125171</v>
      </c>
      <c r="I328" s="119">
        <f t="shared" si="143"/>
        <v>0.81142645732276286</v>
      </c>
      <c r="J328" s="119">
        <f t="shared" si="143"/>
        <v>0.80283796478550074</v>
      </c>
      <c r="K328" s="119">
        <f t="shared" si="143"/>
        <v>0.81120191359575144</v>
      </c>
      <c r="L328" s="119">
        <f t="shared" si="143"/>
        <v>0.8226608087424282</v>
      </c>
      <c r="M328" s="119">
        <f t="shared" si="143"/>
        <v>0.82029508059550849</v>
      </c>
      <c r="N328" s="119">
        <f t="shared" si="143"/>
        <v>0.82586847766933513</v>
      </c>
      <c r="O328" s="119">
        <f t="shared" si="143"/>
        <v>0.83111865184904354</v>
      </c>
      <c r="P328" s="119">
        <f t="shared" si="143"/>
        <v>0.856701667428035</v>
      </c>
      <c r="Q328" s="119">
        <f t="shared" si="143"/>
        <v>0.87136633492669502</v>
      </c>
      <c r="R328" s="119">
        <f t="shared" ref="R328:V328" si="144">IF(R309=0,"",R309/R290)</f>
        <v>0.86478387501310272</v>
      </c>
      <c r="S328" s="119">
        <f t="shared" si="144"/>
        <v>0.86504388958098877</v>
      </c>
      <c r="T328" s="119">
        <f t="shared" si="144"/>
        <v>0.86000965325809264</v>
      </c>
      <c r="U328" s="119">
        <f t="shared" si="144"/>
        <v>0.86524152272588661</v>
      </c>
      <c r="V328" s="119">
        <f t="shared" si="144"/>
        <v>0.86358079977100355</v>
      </c>
      <c r="W328" s="119">
        <f t="shared" ref="W328:Y328" si="145">IF(W309=0,"",W309/W290)</f>
        <v>0.86592209535988363</v>
      </c>
      <c r="X328" s="119">
        <f t="shared" si="145"/>
        <v>0.86514251489954719</v>
      </c>
      <c r="Y328" s="119">
        <f t="shared" si="145"/>
        <v>0.87454310803275159</v>
      </c>
      <c r="DA328" s="129" t="s">
        <v>3703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0.80075948201750657</v>
      </c>
      <c r="D329" s="124">
        <f t="shared" si="146"/>
        <v>0.82126593549785754</v>
      </c>
      <c r="E329" s="124">
        <f t="shared" si="146"/>
        <v>0.81552007278724958</v>
      </c>
      <c r="F329" s="124">
        <f t="shared" si="146"/>
        <v>0.82245173367954172</v>
      </c>
      <c r="G329" s="124">
        <f t="shared" si="146"/>
        <v>0.82132851924760097</v>
      </c>
      <c r="H329" s="124">
        <f t="shared" si="146"/>
        <v>0.81523638497557449</v>
      </c>
      <c r="I329" s="124">
        <f t="shared" si="146"/>
        <v>0.81100084200302935</v>
      </c>
      <c r="J329" s="124">
        <f t="shared" si="146"/>
        <v>0.80210450387664467</v>
      </c>
      <c r="K329" s="124">
        <f t="shared" si="146"/>
        <v>0.81090393027044905</v>
      </c>
      <c r="L329" s="124">
        <f t="shared" si="146"/>
        <v>0.82325557927980941</v>
      </c>
      <c r="M329" s="124">
        <f t="shared" si="146"/>
        <v>0.81786208039797936</v>
      </c>
      <c r="N329" s="124">
        <f t="shared" si="146"/>
        <v>0.82065289706575861</v>
      </c>
      <c r="O329" s="124">
        <f t="shared" si="146"/>
        <v>0.82941340920907181</v>
      </c>
      <c r="P329" s="124">
        <f t="shared" si="146"/>
        <v>0.85763979690334313</v>
      </c>
      <c r="Q329" s="124">
        <f t="shared" si="146"/>
        <v>0.87218025788605602</v>
      </c>
      <c r="R329" s="124">
        <f t="shared" ref="R329:V329" si="147">IF(R310=0,"",R310/R291)</f>
        <v>0.86168258900878392</v>
      </c>
      <c r="S329" s="124">
        <f t="shared" si="147"/>
        <v>0.86133008888058593</v>
      </c>
      <c r="T329" s="124">
        <f t="shared" si="147"/>
        <v>0.85259346977626627</v>
      </c>
      <c r="U329" s="124">
        <f t="shared" si="147"/>
        <v>0.85927996687440211</v>
      </c>
      <c r="V329" s="124">
        <f t="shared" si="147"/>
        <v>0.85819156982645084</v>
      </c>
      <c r="W329" s="124">
        <f t="shared" ref="W329:Y329" si="148">IF(W310=0,"",W310/W291)</f>
        <v>0.85986623411431784</v>
      </c>
      <c r="X329" s="124">
        <f t="shared" si="148"/>
        <v>0.86033302588484251</v>
      </c>
      <c r="Y329" s="124">
        <f t="shared" si="148"/>
        <v>0.86806933573855394</v>
      </c>
      <c r="DA329" s="130" t="s">
        <v>3704</v>
      </c>
    </row>
    <row r="330" spans="1:105" ht="12" customHeight="1" x14ac:dyDescent="0.25">
      <c r="A330" s="97" t="s">
        <v>199</v>
      </c>
      <c r="B330" s="111"/>
      <c r="C330" s="111">
        <f t="shared" ref="C330:Q330" si="149">IF(C311=0,"",C311/C292)</f>
        <v>0.80008129925617499</v>
      </c>
      <c r="D330" s="111">
        <f t="shared" si="149"/>
        <v>0.82060745145378089</v>
      </c>
      <c r="E330" s="111">
        <f t="shared" si="149"/>
        <v>0.81486169267802955</v>
      </c>
      <c r="F330" s="111">
        <f t="shared" si="149"/>
        <v>0.82181138333140502</v>
      </c>
      <c r="G330" s="111">
        <f t="shared" si="149"/>
        <v>0.8207074362791682</v>
      </c>
      <c r="H330" s="111">
        <f t="shared" si="149"/>
        <v>0.81461496438155179</v>
      </c>
      <c r="I330" s="111">
        <f t="shared" si="149"/>
        <v>0.81041100481555362</v>
      </c>
      <c r="J330" s="111">
        <f t="shared" si="149"/>
        <v>0.8015029440609811</v>
      </c>
      <c r="K330" s="111">
        <f t="shared" si="149"/>
        <v>0.81034318925611115</v>
      </c>
      <c r="L330" s="111">
        <f t="shared" si="149"/>
        <v>0.82272127805312778</v>
      </c>
      <c r="M330" s="111">
        <f t="shared" si="149"/>
        <v>0.81732138831376933</v>
      </c>
      <c r="N330" s="111">
        <f t="shared" si="149"/>
        <v>0.82011328915413473</v>
      </c>
      <c r="O330" s="111">
        <f t="shared" si="149"/>
        <v>0.8288968070796916</v>
      </c>
      <c r="P330" s="111">
        <f t="shared" si="149"/>
        <v>0.85716997616090096</v>
      </c>
      <c r="Q330" s="111">
        <f t="shared" si="149"/>
        <v>0.8717582042942037</v>
      </c>
      <c r="R330" s="111">
        <f t="shared" ref="R330:V330" si="150">IF(R311=0,"",R311/R292)</f>
        <v>0.86124462783454148</v>
      </c>
      <c r="S330" s="111">
        <f t="shared" si="150"/>
        <v>0.86089801589418491</v>
      </c>
      <c r="T330" s="111">
        <f t="shared" si="150"/>
        <v>0.85213511311162449</v>
      </c>
      <c r="U330" s="111">
        <f t="shared" si="150"/>
        <v>0.85884586349715453</v>
      </c>
      <c r="V330" s="111">
        <f t="shared" si="150"/>
        <v>0.85775587825847177</v>
      </c>
      <c r="W330" s="111">
        <f t="shared" ref="W330:Y330" si="151">IF(W311=0,"",W311/W292)</f>
        <v>0.85944384496170412</v>
      </c>
      <c r="X330" s="111">
        <f t="shared" si="151"/>
        <v>0.85993462689530953</v>
      </c>
      <c r="Y330" s="111">
        <f t="shared" si="151"/>
        <v>0.86769547735827068</v>
      </c>
      <c r="DA330" s="63" t="s">
        <v>3705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3706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2.1647836496135002</v>
      </c>
      <c r="D332" s="124">
        <f t="shared" si="155"/>
        <v>2.4355759697140562</v>
      </c>
      <c r="E332" s="124">
        <f t="shared" si="155"/>
        <v>2.5247377101193362</v>
      </c>
      <c r="F332" s="124">
        <f t="shared" si="155"/>
        <v>2.6501310275111338</v>
      </c>
      <c r="G332" s="124">
        <f t="shared" si="155"/>
        <v>2.7684954363690304</v>
      </c>
      <c r="H332" s="124">
        <f t="shared" si="155"/>
        <v>2.8906194034176185</v>
      </c>
      <c r="I332" s="124">
        <f t="shared" si="155"/>
        <v>2.8629065652320205</v>
      </c>
      <c r="J332" s="124">
        <f t="shared" si="155"/>
        <v>3.0344394006690094</v>
      </c>
      <c r="K332" s="124">
        <f t="shared" si="155"/>
        <v>3.095269479507758</v>
      </c>
      <c r="L332" s="124">
        <f t="shared" si="155"/>
        <v>3.1776048179744296</v>
      </c>
      <c r="M332" s="124">
        <f t="shared" si="155"/>
        <v>3.3722093632617356</v>
      </c>
      <c r="N332" s="124">
        <f t="shared" si="155"/>
        <v>3.4184475143793698</v>
      </c>
      <c r="O332" s="124">
        <f t="shared" si="155"/>
        <v>3.694899352632028</v>
      </c>
      <c r="P332" s="124">
        <f t="shared" si="155"/>
        <v>3.9124672694926916</v>
      </c>
      <c r="Q332" s="124">
        <f t="shared" si="155"/>
        <v>3.9566471614501686</v>
      </c>
      <c r="R332" s="124">
        <f t="shared" ref="R332:V332" si="156">IF(R313=0,"",R313/R294)</f>
        <v>3.9444693368124262</v>
      </c>
      <c r="S332" s="124">
        <f t="shared" si="156"/>
        <v>3.9188606246967788</v>
      </c>
      <c r="T332" s="124">
        <f t="shared" si="156"/>
        <v>3.9527009799684798</v>
      </c>
      <c r="U332" s="124">
        <f t="shared" si="156"/>
        <v>3.9619815691408995</v>
      </c>
      <c r="V332" s="124">
        <f t="shared" si="156"/>
        <v>4.0243375442969622</v>
      </c>
      <c r="W332" s="124">
        <f t="shared" ref="W332:Y332" si="157">IF(W313=0,"",W313/W294)</f>
        <v>4.0122069704406282</v>
      </c>
      <c r="X332" s="124">
        <f t="shared" si="157"/>
        <v>4.0233123883775228</v>
      </c>
      <c r="Y332" s="124">
        <f t="shared" si="157"/>
        <v>4.2821220197791634</v>
      </c>
      <c r="DA332" s="130" t="s">
        <v>3707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2.1647836496135002</v>
      </c>
      <c r="D333" s="111">
        <f t="shared" si="158"/>
        <v>2.4355759697140562</v>
      </c>
      <c r="E333" s="111">
        <f t="shared" si="158"/>
        <v>2.5247377101193362</v>
      </c>
      <c r="F333" s="111">
        <f t="shared" si="158"/>
        <v>2.6501310275111338</v>
      </c>
      <c r="G333" s="111">
        <f t="shared" si="158"/>
        <v>2.7684954363690304</v>
      </c>
      <c r="H333" s="111">
        <f t="shared" si="158"/>
        <v>2.8906194034176185</v>
      </c>
      <c r="I333" s="111">
        <f t="shared" si="158"/>
        <v>2.8629065652320205</v>
      </c>
      <c r="J333" s="111">
        <f t="shared" si="158"/>
        <v>3.0344394006690094</v>
      </c>
      <c r="K333" s="111">
        <f t="shared" si="158"/>
        <v>3.095269479507758</v>
      </c>
      <c r="L333" s="111">
        <f t="shared" si="158"/>
        <v>3.1776048179744296</v>
      </c>
      <c r="M333" s="111">
        <f t="shared" si="158"/>
        <v>3.3722093632617356</v>
      </c>
      <c r="N333" s="111">
        <f t="shared" si="158"/>
        <v>3.4184475143793698</v>
      </c>
      <c r="O333" s="111">
        <f t="shared" si="158"/>
        <v>3.694899352632028</v>
      </c>
      <c r="P333" s="111">
        <f t="shared" si="158"/>
        <v>3.9124672694926916</v>
      </c>
      <c r="Q333" s="111">
        <f t="shared" si="158"/>
        <v>3.9566471614501686</v>
      </c>
      <c r="R333" s="111">
        <f t="shared" ref="R333:V333" si="159">IF(R314=0,"",R314/R295)</f>
        <v>3.9444693368124262</v>
      </c>
      <c r="S333" s="111">
        <f t="shared" si="159"/>
        <v>3.9188606246967788</v>
      </c>
      <c r="T333" s="111">
        <f t="shared" si="159"/>
        <v>3.9527009799684798</v>
      </c>
      <c r="U333" s="111">
        <f t="shared" si="159"/>
        <v>3.9619815691408995</v>
      </c>
      <c r="V333" s="111">
        <f t="shared" si="159"/>
        <v>4.0243375442969622</v>
      </c>
      <c r="W333" s="111">
        <f t="shared" ref="W333:Y333" si="160">IF(W314=0,"",W314/W295)</f>
        <v>4.0122069704406282</v>
      </c>
      <c r="X333" s="111">
        <f t="shared" si="160"/>
        <v>4.0233123883775228</v>
      </c>
      <c r="Y333" s="111">
        <f t="shared" si="160"/>
        <v>4.2821220197791634</v>
      </c>
      <c r="DA333" s="63" t="s">
        <v>3708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0.79720076968743814</v>
      </c>
      <c r="D334" s="124">
        <f t="shared" si="161"/>
        <v>0.81929084401840446</v>
      </c>
      <c r="E334" s="124">
        <f t="shared" si="161"/>
        <v>0.81815363336053304</v>
      </c>
      <c r="F334" s="124">
        <f t="shared" si="161"/>
        <v>0.80467558362199743</v>
      </c>
      <c r="G334" s="124">
        <f t="shared" si="161"/>
        <v>0.81457864963523496</v>
      </c>
      <c r="H334" s="124">
        <f t="shared" si="161"/>
        <v>0.80897794788302879</v>
      </c>
      <c r="I334" s="124">
        <f t="shared" si="161"/>
        <v>0.82897967497375835</v>
      </c>
      <c r="J334" s="124">
        <f t="shared" si="161"/>
        <v>0.82388318855085474</v>
      </c>
      <c r="K334" s="124">
        <f t="shared" si="161"/>
        <v>0.82965907324591937</v>
      </c>
      <c r="L334" s="124">
        <f t="shared" si="161"/>
        <v>0.83402789630095042</v>
      </c>
      <c r="M334" s="124">
        <f t="shared" si="161"/>
        <v>0.84279207071360174</v>
      </c>
      <c r="N334" s="124">
        <f t="shared" si="161"/>
        <v>0.84238064682822389</v>
      </c>
      <c r="O334" s="124">
        <f t="shared" si="161"/>
        <v>0.85153634020594771</v>
      </c>
      <c r="P334" s="124">
        <f t="shared" si="161"/>
        <v>0.87292986605181921</v>
      </c>
      <c r="Q334" s="124">
        <f t="shared" si="161"/>
        <v>0.88527147850290222</v>
      </c>
      <c r="R334" s="124">
        <f t="shared" ref="R334:V334" si="162">IF(R315=0,"",R315/R296)</f>
        <v>0.88598672623991381</v>
      </c>
      <c r="S334" s="124">
        <f t="shared" si="162"/>
        <v>0.88491174300718567</v>
      </c>
      <c r="T334" s="124">
        <f t="shared" si="162"/>
        <v>0.87834684333040269</v>
      </c>
      <c r="U334" s="124">
        <f t="shared" si="162"/>
        <v>0.88836422058048514</v>
      </c>
      <c r="V334" s="124">
        <f t="shared" si="162"/>
        <v>0.89201706880309439</v>
      </c>
      <c r="W334" s="124">
        <f t="shared" ref="W334:Y334" si="163">IF(W315=0,"",W315/W296)</f>
        <v>0.90457313610860901</v>
      </c>
      <c r="X334" s="124">
        <f t="shared" si="163"/>
        <v>0.9026970261145516</v>
      </c>
      <c r="Y334" s="124">
        <f t="shared" si="163"/>
        <v>0.91239408982677772</v>
      </c>
      <c r="DA334" s="130" t="s">
        <v>3709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0.80810678342726305</v>
      </c>
      <c r="D335" s="111">
        <f t="shared" si="164"/>
        <v>0.83137343063128377</v>
      </c>
      <c r="E335" s="111">
        <f t="shared" si="164"/>
        <v>0.82994744895107886</v>
      </c>
      <c r="F335" s="111">
        <f t="shared" si="164"/>
        <v>0.82703344678695756</v>
      </c>
      <c r="G335" s="111">
        <f t="shared" si="164"/>
        <v>0.82181485054986858</v>
      </c>
      <c r="H335" s="111">
        <f t="shared" si="164"/>
        <v>0.82375046661844287</v>
      </c>
      <c r="I335" s="111">
        <f t="shared" si="164"/>
        <v>0.83423155923845438</v>
      </c>
      <c r="J335" s="111">
        <f t="shared" si="164"/>
        <v>0.83855445116197236</v>
      </c>
      <c r="K335" s="111">
        <f t="shared" si="164"/>
        <v>0.83919319937563075</v>
      </c>
      <c r="L335" s="111">
        <f t="shared" si="164"/>
        <v>0.84615689374800607</v>
      </c>
      <c r="M335" s="111">
        <f t="shared" si="164"/>
        <v>0.84442789020486309</v>
      </c>
      <c r="N335" s="111">
        <f t="shared" si="164"/>
        <v>0.84743950320306538</v>
      </c>
      <c r="O335" s="111">
        <f t="shared" si="164"/>
        <v>0.85558748885676628</v>
      </c>
      <c r="P335" s="111">
        <f t="shared" si="164"/>
        <v>0.86813984500662955</v>
      </c>
      <c r="Q335" s="111">
        <f t="shared" si="164"/>
        <v>0.87908698949546682</v>
      </c>
      <c r="R335" s="111">
        <f t="shared" ref="R335:V335" si="165">IF(R316=0,"",R316/R297)</f>
        <v>0.88825513094938013</v>
      </c>
      <c r="S335" s="111">
        <f t="shared" si="165"/>
        <v>0.89139545376363749</v>
      </c>
      <c r="T335" s="111">
        <f t="shared" si="165"/>
        <v>0.89312671329095894</v>
      </c>
      <c r="U335" s="111">
        <f t="shared" si="165"/>
        <v>0.89542601365766283</v>
      </c>
      <c r="V335" s="111">
        <f t="shared" si="165"/>
        <v>0.89581647815806231</v>
      </c>
      <c r="W335" s="111">
        <f t="shared" ref="W335:Y335" si="166">IF(W316=0,"",W316/W297)</f>
        <v>0.90403452628685754</v>
      </c>
      <c r="X335" s="111">
        <f t="shared" si="166"/>
        <v>0.90268741577124945</v>
      </c>
      <c r="Y335" s="111">
        <f t="shared" si="166"/>
        <v>0.90710097451078142</v>
      </c>
      <c r="DA335" s="63" t="s">
        <v>3710</v>
      </c>
    </row>
    <row r="336" spans="1:105" ht="12" customHeight="1" x14ac:dyDescent="0.25">
      <c r="A336" s="97" t="s">
        <v>127</v>
      </c>
      <c r="B336" s="111"/>
      <c r="C336" s="111">
        <f t="shared" ref="C336:Q336" si="167">IF(C317=0,"",C317/C298)</f>
        <v>0.92593516703759238</v>
      </c>
      <c r="D336" s="111">
        <f t="shared" si="167"/>
        <v>0.92906318263334653</v>
      </c>
      <c r="E336" s="111">
        <f t="shared" si="167"/>
        <v>0.92775407031688084</v>
      </c>
      <c r="F336" s="111">
        <f t="shared" si="167"/>
        <v>0.93787876137442749</v>
      </c>
      <c r="G336" s="111">
        <f t="shared" si="167"/>
        <v>0.94367256689164358</v>
      </c>
      <c r="H336" s="111">
        <f t="shared" si="167"/>
        <v>0.93614242096776612</v>
      </c>
      <c r="I336" s="111">
        <f t="shared" si="167"/>
        <v>0.93613867604314394</v>
      </c>
      <c r="J336" s="111">
        <f t="shared" si="167"/>
        <v>0.93763421746774489</v>
      </c>
      <c r="K336" s="111">
        <f t="shared" si="167"/>
        <v>0.93157958068622093</v>
      </c>
      <c r="L336" s="111">
        <f t="shared" si="167"/>
        <v>0.93827017055955031</v>
      </c>
      <c r="M336" s="111">
        <f t="shared" si="167"/>
        <v>0.95023783673167705</v>
      </c>
      <c r="N336" s="111">
        <f t="shared" si="167"/>
        <v>0.94374505086393201</v>
      </c>
      <c r="O336" s="111">
        <f t="shared" si="167"/>
        <v>0.93877492249920147</v>
      </c>
      <c r="P336" s="111">
        <f t="shared" si="167"/>
        <v>0.94090445953544843</v>
      </c>
      <c r="Q336" s="111">
        <f t="shared" si="167"/>
        <v>0.94124116813981773</v>
      </c>
      <c r="R336" s="111">
        <f t="shared" ref="R336:V336" si="168">IF(R317=0,"",R317/R298)</f>
        <v>0.95387599754734331</v>
      </c>
      <c r="S336" s="111">
        <f t="shared" si="168"/>
        <v>0.95514405454967177</v>
      </c>
      <c r="T336" s="111">
        <f t="shared" si="168"/>
        <v>0.93793213444207635</v>
      </c>
      <c r="U336" s="111">
        <f t="shared" si="168"/>
        <v>0.95055269827488109</v>
      </c>
      <c r="V336" s="111">
        <f t="shared" si="168"/>
        <v>0.94707883762198986</v>
      </c>
      <c r="W336" s="111">
        <f t="shared" ref="W336:Y336" si="169">IF(W317=0,"",W317/W298)</f>
        <v>0.94958583195802182</v>
      </c>
      <c r="X336" s="111">
        <f t="shared" si="169"/>
        <v>0.95427169041854021</v>
      </c>
      <c r="Y336" s="111">
        <f t="shared" si="169"/>
        <v>0.96280960747585054</v>
      </c>
      <c r="DA336" s="63" t="s">
        <v>3711</v>
      </c>
    </row>
    <row r="337" spans="1:105" ht="12" customHeight="1" x14ac:dyDescent="0.25">
      <c r="A337" s="100" t="s">
        <v>199</v>
      </c>
      <c r="B337" s="112"/>
      <c r="C337" s="112">
        <f t="shared" ref="C337:Q337" si="170">IF(C318=0,"",C318/C299)</f>
        <v>0.85916222937613185</v>
      </c>
      <c r="D337" s="112">
        <f t="shared" si="170"/>
        <v>0.86550099237518918</v>
      </c>
      <c r="E337" s="112">
        <f t="shared" si="170"/>
        <v>0.85920939407010954</v>
      </c>
      <c r="F337" s="112">
        <f t="shared" si="170"/>
        <v>0.87226061347690365</v>
      </c>
      <c r="G337" s="112">
        <f t="shared" si="170"/>
        <v>0.88711979813344477</v>
      </c>
      <c r="H337" s="112">
        <f t="shared" si="170"/>
        <v>0.87683433005543276</v>
      </c>
      <c r="I337" s="112">
        <f t="shared" si="170"/>
        <v>0.87970055534637825</v>
      </c>
      <c r="J337" s="112">
        <f t="shared" si="170"/>
        <v>0.87804823060254733</v>
      </c>
      <c r="K337" s="112">
        <f t="shared" si="170"/>
        <v>0.86106525757143992</v>
      </c>
      <c r="L337" s="112">
        <f t="shared" si="170"/>
        <v>0.8680067376314764</v>
      </c>
      <c r="M337" s="112">
        <f t="shared" si="170"/>
        <v>0.87910875775930186</v>
      </c>
      <c r="N337" s="112">
        <f t="shared" si="170"/>
        <v>0.86929146706353055</v>
      </c>
      <c r="O337" s="112">
        <f t="shared" si="170"/>
        <v>0.86447411138618568</v>
      </c>
      <c r="P337" s="112">
        <f t="shared" si="170"/>
        <v>0.87037855981566725</v>
      </c>
      <c r="Q337" s="112">
        <f t="shared" si="170"/>
        <v>0.87493197227951247</v>
      </c>
      <c r="R337" s="112">
        <f t="shared" ref="R337:V337" si="171">IF(R318=0,"",R318/R299)</f>
        <v>0.89918418701896685</v>
      </c>
      <c r="S337" s="112">
        <f t="shared" si="171"/>
        <v>0.91306847723566509</v>
      </c>
      <c r="T337" s="112">
        <f t="shared" si="171"/>
        <v>0.87792084616187849</v>
      </c>
      <c r="U337" s="112">
        <f t="shared" si="171"/>
        <v>0.90178339469914393</v>
      </c>
      <c r="V337" s="112">
        <f t="shared" si="171"/>
        <v>0.891288928897493</v>
      </c>
      <c r="W337" s="112">
        <f t="shared" ref="W337:Y337" si="172">IF(W318=0,"",W318/W299)</f>
        <v>0.90060939806644469</v>
      </c>
      <c r="X337" s="112">
        <f t="shared" si="172"/>
        <v>0.88964332561806325</v>
      </c>
      <c r="Y337" s="112">
        <f t="shared" si="172"/>
        <v>0.88734716945225645</v>
      </c>
      <c r="DA337" s="131" t="s">
        <v>3712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3713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0.74028184882147985</v>
      </c>
      <c r="D339" s="112">
        <f t="shared" si="176"/>
        <v>0.76129297236573223</v>
      </c>
      <c r="E339" s="112">
        <f t="shared" si="176"/>
        <v>0.72892456601801303</v>
      </c>
      <c r="F339" s="112">
        <f t="shared" si="176"/>
        <v>0.7515326234505556</v>
      </c>
      <c r="G339" s="112">
        <f t="shared" si="176"/>
        <v>0.76058367439154995</v>
      </c>
      <c r="H339" s="112">
        <f t="shared" si="176"/>
        <v>0.73844224983935003</v>
      </c>
      <c r="I339" s="112">
        <f t="shared" si="176"/>
        <v>0.74642330516793709</v>
      </c>
      <c r="J339" s="112">
        <f t="shared" si="176"/>
        <v>0.7141955980255752</v>
      </c>
      <c r="K339" s="112">
        <f t="shared" si="176"/>
        <v>0.70416609134809083</v>
      </c>
      <c r="L339" s="112">
        <f t="shared" si="176"/>
        <v>0.74604218090412977</v>
      </c>
      <c r="M339" s="112">
        <f t="shared" si="176"/>
        <v>0.74735775086528944</v>
      </c>
      <c r="N339" s="112">
        <f t="shared" si="176"/>
        <v>0.76899900143032429</v>
      </c>
      <c r="O339" s="112">
        <f t="shared" si="176"/>
        <v>0.75137424222146421</v>
      </c>
      <c r="P339" s="112">
        <f t="shared" si="176"/>
        <v>0.75659529453162055</v>
      </c>
      <c r="Q339" s="112">
        <f t="shared" si="176"/>
        <v>0.78137035416365141</v>
      </c>
      <c r="R339" s="112">
        <f t="shared" ref="R339:V339" si="177">IF(R320=0,"",R320/R301)</f>
        <v>0.78164265679371914</v>
      </c>
      <c r="S339" s="112">
        <f t="shared" si="177"/>
        <v>0.80053430112467938</v>
      </c>
      <c r="T339" s="112">
        <f t="shared" si="177"/>
        <v>0.77346815464841057</v>
      </c>
      <c r="U339" s="112">
        <f t="shared" si="177"/>
        <v>0.79271042416546833</v>
      </c>
      <c r="V339" s="112">
        <f t="shared" si="177"/>
        <v>0.82076421575524072</v>
      </c>
      <c r="W339" s="112">
        <f t="shared" ref="W339:Y339" si="178">IF(W320=0,"",W320/W301)</f>
        <v>0.77916853027769317</v>
      </c>
      <c r="X339" s="112">
        <f t="shared" si="178"/>
        <v>0.84491487006924981</v>
      </c>
      <c r="Y339" s="112">
        <f t="shared" si="178"/>
        <v>0.87999151471465309</v>
      </c>
      <c r="DA339" s="131" t="s">
        <v>3714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0.89134125768429273</v>
      </c>
      <c r="D340" s="113">
        <f t="shared" si="179"/>
        <v>0.8898050938014902</v>
      </c>
      <c r="E340" s="113">
        <f t="shared" si="179"/>
        <v>0.89054063327540289</v>
      </c>
      <c r="F340" s="113">
        <f t="shared" si="179"/>
        <v>0.88391694284897038</v>
      </c>
      <c r="G340" s="113">
        <f t="shared" si="179"/>
        <v>0.88891198419139761</v>
      </c>
      <c r="H340" s="113">
        <f t="shared" si="179"/>
        <v>0.89027830006773723</v>
      </c>
      <c r="I340" s="113">
        <f t="shared" si="179"/>
        <v>0.88124219629330403</v>
      </c>
      <c r="J340" s="113">
        <f t="shared" si="179"/>
        <v>0.875462575693843</v>
      </c>
      <c r="K340" s="113">
        <f t="shared" si="179"/>
        <v>0.88898819710097898</v>
      </c>
      <c r="L340" s="113">
        <f t="shared" si="179"/>
        <v>0.89544319505256442</v>
      </c>
      <c r="M340" s="113">
        <f t="shared" si="179"/>
        <v>0.89103105169242658</v>
      </c>
      <c r="N340" s="113">
        <f t="shared" si="179"/>
        <v>0.89516822477036895</v>
      </c>
      <c r="O340" s="113">
        <f t="shared" si="179"/>
        <v>0.89611605949811179</v>
      </c>
      <c r="P340" s="113">
        <f t="shared" si="179"/>
        <v>0.91217007005509831</v>
      </c>
      <c r="Q340" s="113">
        <f t="shared" si="179"/>
        <v>0.92016798702144598</v>
      </c>
      <c r="R340" s="113">
        <f t="shared" ref="R340:V340" si="180">IF(R321=0,"",R321/R302)</f>
        <v>0.92330514298523936</v>
      </c>
      <c r="S340" s="113">
        <f t="shared" si="180"/>
        <v>0.92340801143242945</v>
      </c>
      <c r="T340" s="113">
        <f t="shared" si="180"/>
        <v>0.92340710605528475</v>
      </c>
      <c r="U340" s="113">
        <f t="shared" si="180"/>
        <v>0.93232828040738513</v>
      </c>
      <c r="V340" s="113">
        <f t="shared" si="180"/>
        <v>0.93809532482140268</v>
      </c>
      <c r="W340" s="113">
        <f t="shared" ref="W340:Y340" si="181">IF(W321=0,"",W321/W302)</f>
        <v>0.93656386559710936</v>
      </c>
      <c r="X340" s="113">
        <f t="shared" si="181"/>
        <v>0.94523840720596941</v>
      </c>
      <c r="Y340" s="113">
        <f t="shared" si="181"/>
        <v>0.9589555254571771</v>
      </c>
      <c r="DA340" s="132" t="s">
        <v>3715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0.77164851871803863</v>
      </c>
      <c r="D341" s="111">
        <f t="shared" si="182"/>
        <v>0.77284699111671595</v>
      </c>
      <c r="E341" s="111">
        <f t="shared" si="182"/>
        <v>0.77330757020783292</v>
      </c>
      <c r="F341" s="111">
        <f t="shared" si="182"/>
        <v>0.77162002593238344</v>
      </c>
      <c r="G341" s="111">
        <f t="shared" si="182"/>
        <v>0.78035700651363482</v>
      </c>
      <c r="H341" s="111">
        <f t="shared" si="182"/>
        <v>0.779284171608851</v>
      </c>
      <c r="I341" s="111">
        <f t="shared" si="182"/>
        <v>0.78229363257726681</v>
      </c>
      <c r="J341" s="111">
        <f t="shared" si="182"/>
        <v>0.75730232297587097</v>
      </c>
      <c r="K341" s="111">
        <f t="shared" si="182"/>
        <v>0.77513879513978157</v>
      </c>
      <c r="L341" s="111">
        <f t="shared" si="182"/>
        <v>0.77110026885578165</v>
      </c>
      <c r="M341" s="111">
        <f t="shared" si="182"/>
        <v>0.78813610396191303</v>
      </c>
      <c r="N341" s="111">
        <f t="shared" si="182"/>
        <v>0.79450609672246242</v>
      </c>
      <c r="O341" s="111">
        <f t="shared" si="182"/>
        <v>0.8013988009674311</v>
      </c>
      <c r="P341" s="111">
        <f t="shared" si="182"/>
        <v>0.81563664022069149</v>
      </c>
      <c r="Q341" s="111">
        <f t="shared" si="182"/>
        <v>0.83063357026911278</v>
      </c>
      <c r="R341" s="111">
        <f t="shared" ref="R341:V341" si="183">IF(R322=0,"",R322/R303)</f>
        <v>0.83554245122732462</v>
      </c>
      <c r="S341" s="111">
        <f t="shared" si="183"/>
        <v>0.84034941712163236</v>
      </c>
      <c r="T341" s="111">
        <f t="shared" si="183"/>
        <v>0.80875772937857737</v>
      </c>
      <c r="U341" s="111">
        <f t="shared" si="183"/>
        <v>0.85181262747190079</v>
      </c>
      <c r="V341" s="111">
        <f t="shared" si="183"/>
        <v>0.85747952898582702</v>
      </c>
      <c r="W341" s="111">
        <f t="shared" ref="W341:Y341" si="184">IF(W322=0,"",W322/W303)</f>
        <v>0.86941188284008986</v>
      </c>
      <c r="X341" s="111">
        <f t="shared" si="184"/>
        <v>0.87856306269087969</v>
      </c>
      <c r="Y341" s="111">
        <f t="shared" si="184"/>
        <v>0.8947340558256448</v>
      </c>
      <c r="DA341" s="63" t="s">
        <v>3716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3717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0.68778315088219888</v>
      </c>
      <c r="D343" s="124">
        <f t="shared" si="188"/>
        <v>0.72211023302038002</v>
      </c>
      <c r="E343" s="124">
        <f t="shared" si="188"/>
        <v>0.72052801432457647</v>
      </c>
      <c r="F343" s="124">
        <f t="shared" si="188"/>
        <v>0.72283829944958067</v>
      </c>
      <c r="G343" s="124">
        <f t="shared" si="188"/>
        <v>0.71872384418889101</v>
      </c>
      <c r="H343" s="124">
        <f t="shared" si="188"/>
        <v>0.71937088633862711</v>
      </c>
      <c r="I343" s="124">
        <f t="shared" si="188"/>
        <v>0.7030014315677745</v>
      </c>
      <c r="J343" s="124">
        <f t="shared" si="188"/>
        <v>0.71568742050216172</v>
      </c>
      <c r="K343" s="124">
        <f t="shared" si="188"/>
        <v>0.70567483330754011</v>
      </c>
      <c r="L343" s="124">
        <f t="shared" si="188"/>
        <v>0.71038390270631269</v>
      </c>
      <c r="M343" s="124">
        <f t="shared" si="188"/>
        <v>0.71326866076806728</v>
      </c>
      <c r="N343" s="124">
        <f t="shared" si="188"/>
        <v>0.71732253620829722</v>
      </c>
      <c r="O343" s="124">
        <f t="shared" si="188"/>
        <v>0.72080727310054304</v>
      </c>
      <c r="P343" s="124">
        <f t="shared" si="188"/>
        <v>0.75204780156927198</v>
      </c>
      <c r="Q343" s="124">
        <f t="shared" si="188"/>
        <v>0.76561797418775146</v>
      </c>
      <c r="R343" s="124">
        <f t="shared" ref="R343:V343" si="189">IF(R324=0,"",R324/R305)</f>
        <v>0.77142331899757666</v>
      </c>
      <c r="S343" s="124">
        <f t="shared" si="189"/>
        <v>0.77697451103487691</v>
      </c>
      <c r="T343" s="124">
        <f t="shared" si="189"/>
        <v>0.79431187166066575</v>
      </c>
      <c r="U343" s="124">
        <f t="shared" si="189"/>
        <v>0.7854286222196597</v>
      </c>
      <c r="V343" s="124">
        <f t="shared" si="189"/>
        <v>0.78341023533944809</v>
      </c>
      <c r="W343" s="124">
        <f t="shared" ref="W343:Y343" si="190">IF(W324=0,"",W324/W305)</f>
        <v>0.76545412066120033</v>
      </c>
      <c r="X343" s="124">
        <f t="shared" si="190"/>
        <v>0.75646906227831601</v>
      </c>
      <c r="Y343" s="124">
        <f t="shared" si="190"/>
        <v>0.76284777092520972</v>
      </c>
      <c r="DA343" s="130" t="s">
        <v>3718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0.58524448804095841</v>
      </c>
      <c r="D344" s="111">
        <f t="shared" si="191"/>
        <v>0.59721913053996734</v>
      </c>
      <c r="E344" s="111">
        <f t="shared" si="191"/>
        <v>0.59583647594312239</v>
      </c>
      <c r="F344" s="111">
        <f t="shared" si="191"/>
        <v>0.59961866115675144</v>
      </c>
      <c r="G344" s="111">
        <f t="shared" si="191"/>
        <v>0.59030045687737553</v>
      </c>
      <c r="H344" s="111">
        <f t="shared" si="191"/>
        <v>0.5879085551237595</v>
      </c>
      <c r="I344" s="111">
        <f t="shared" si="191"/>
        <v>0.58470746305007348</v>
      </c>
      <c r="J344" s="111">
        <f t="shared" si="191"/>
        <v>0.58647329119306868</v>
      </c>
      <c r="K344" s="111">
        <f t="shared" si="191"/>
        <v>0.58618577946993788</v>
      </c>
      <c r="L344" s="111">
        <f t="shared" si="191"/>
        <v>0.5904605125755733</v>
      </c>
      <c r="M344" s="111">
        <f t="shared" si="191"/>
        <v>0.59415918821594305</v>
      </c>
      <c r="N344" s="111">
        <f t="shared" si="191"/>
        <v>0.59418794486324278</v>
      </c>
      <c r="O344" s="111">
        <f t="shared" si="191"/>
        <v>0.59277003771775971</v>
      </c>
      <c r="P344" s="111">
        <f t="shared" si="191"/>
        <v>0.60057968168607434</v>
      </c>
      <c r="Q344" s="111">
        <f t="shared" si="191"/>
        <v>0.5956448530835966</v>
      </c>
      <c r="R344" s="111">
        <f t="shared" ref="R344:V344" si="192">IF(R325=0,"",R325/R306)</f>
        <v>0.59693366111652268</v>
      </c>
      <c r="S344" s="111">
        <f t="shared" si="192"/>
        <v>0.6004924985155059</v>
      </c>
      <c r="T344" s="111">
        <f t="shared" si="192"/>
        <v>0.60957496798792998</v>
      </c>
      <c r="U344" s="111">
        <f t="shared" si="192"/>
        <v>0.60924636934966214</v>
      </c>
      <c r="V344" s="111">
        <f t="shared" si="192"/>
        <v>0.6107956350641488</v>
      </c>
      <c r="W344" s="111">
        <f t="shared" ref="W344:Y344" si="193">IF(W325=0,"",W325/W306)</f>
        <v>0.61104497853506057</v>
      </c>
      <c r="X344" s="111">
        <f t="shared" si="193"/>
        <v>0.61024132236775064</v>
      </c>
      <c r="Y344" s="111">
        <f t="shared" si="193"/>
        <v>0.61017235447674578</v>
      </c>
      <c r="DA344" s="63" t="s">
        <v>3719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0.76408346782332415</v>
      </c>
      <c r="D345" s="45">
        <f t="shared" si="194"/>
        <v>0.76748609848393679</v>
      </c>
      <c r="E345" s="45">
        <f t="shared" si="194"/>
        <v>0.76565265345889499</v>
      </c>
      <c r="F345" s="45">
        <f t="shared" si="194"/>
        <v>0.77012615228310144</v>
      </c>
      <c r="G345" s="45">
        <f t="shared" si="194"/>
        <v>0.76921276408337691</v>
      </c>
      <c r="H345" s="45">
        <f t="shared" si="194"/>
        <v>0.76982087833314761</v>
      </c>
      <c r="I345" s="45">
        <f t="shared" si="194"/>
        <v>0.77110772833060548</v>
      </c>
      <c r="J345" s="45">
        <f t="shared" si="194"/>
        <v>0.77021745816035625</v>
      </c>
      <c r="K345" s="45">
        <f t="shared" si="194"/>
        <v>0.77496132110219196</v>
      </c>
      <c r="L345" s="45">
        <f t="shared" si="194"/>
        <v>0.7758255368185164</v>
      </c>
      <c r="M345" s="45">
        <f t="shared" si="194"/>
        <v>0.77975386792035506</v>
      </c>
      <c r="N345" s="45">
        <f t="shared" si="194"/>
        <v>0.78269086420138723</v>
      </c>
      <c r="O345" s="45">
        <f t="shared" si="194"/>
        <v>0.78846554810443925</v>
      </c>
      <c r="P345" s="45">
        <f t="shared" si="194"/>
        <v>0.79915762132142154</v>
      </c>
      <c r="Q345" s="45">
        <f t="shared" si="194"/>
        <v>0.80732942545169983</v>
      </c>
      <c r="R345" s="45">
        <f t="shared" ref="R345:V345" si="195">IF(R326=0,"",R326/R307)</f>
        <v>0.81801835926470357</v>
      </c>
      <c r="S345" s="45">
        <f t="shared" si="195"/>
        <v>0.83174041719712954</v>
      </c>
      <c r="T345" s="45">
        <f t="shared" si="195"/>
        <v>0.84780709906390095</v>
      </c>
      <c r="U345" s="45">
        <f t="shared" si="195"/>
        <v>0.86190336045295457</v>
      </c>
      <c r="V345" s="45">
        <f t="shared" si="195"/>
        <v>0.87391578923901381</v>
      </c>
      <c r="W345" s="45">
        <f t="shared" ref="W345:Y345" si="196">IF(W326=0,"",W326/W307)</f>
        <v>0.88440635432994896</v>
      </c>
      <c r="X345" s="45">
        <f t="shared" si="196"/>
        <v>0.89279860806509515</v>
      </c>
      <c r="Y345" s="45">
        <f t="shared" si="196"/>
        <v>0.8989583638822628</v>
      </c>
      <c r="DA345" s="60" t="s">
        <v>3720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42.374719484104922</v>
      </c>
      <c r="D347" s="117">
        <f t="shared" si="197"/>
        <v>17.220080757154982</v>
      </c>
      <c r="E347" s="117">
        <f t="shared" si="197"/>
        <v>19.695252522243013</v>
      </c>
      <c r="F347" s="117">
        <f t="shared" si="197"/>
        <v>27.191986935746758</v>
      </c>
      <c r="G347" s="117">
        <f t="shared" si="197"/>
        <v>20.454326055960959</v>
      </c>
      <c r="H347" s="117">
        <f t="shared" si="197"/>
        <v>16.300010973947302</v>
      </c>
      <c r="I347" s="117">
        <f t="shared" si="197"/>
        <v>29.247424267800579</v>
      </c>
      <c r="J347" s="117">
        <f t="shared" si="197"/>
        <v>21.179164170635445</v>
      </c>
      <c r="K347" s="117">
        <f t="shared" si="197"/>
        <v>30.605612305558164</v>
      </c>
      <c r="L347" s="117">
        <f t="shared" si="197"/>
        <v>29.643552990775405</v>
      </c>
      <c r="M347" s="117">
        <f t="shared" si="197"/>
        <v>35.669880332970855</v>
      </c>
      <c r="N347" s="117">
        <f t="shared" si="197"/>
        <v>37.646348969037732</v>
      </c>
      <c r="O347" s="117">
        <f t="shared" si="197"/>
        <v>34.852727174293285</v>
      </c>
      <c r="P347" s="117">
        <f t="shared" si="197"/>
        <v>19.373760582187483</v>
      </c>
      <c r="Q347" s="117">
        <f t="shared" si="197"/>
        <v>18.092304863409652</v>
      </c>
      <c r="R347" s="117">
        <f t="shared" ref="R347:V347" si="198">R348+R351+R353+R362</f>
        <v>13.115379347541078</v>
      </c>
      <c r="S347" s="117">
        <f t="shared" si="198"/>
        <v>14.1207405637048</v>
      </c>
      <c r="T347" s="117">
        <f t="shared" si="198"/>
        <v>8.0680796546790372</v>
      </c>
      <c r="U347" s="117">
        <f t="shared" si="198"/>
        <v>16.95773739694036</v>
      </c>
      <c r="V347" s="117">
        <f t="shared" si="198"/>
        <v>17.67035059737012</v>
      </c>
      <c r="W347" s="117">
        <f t="shared" ref="W347:Y347" si="199">W348+W351+W353+W362</f>
        <v>28.660795644840409</v>
      </c>
      <c r="X347" s="117">
        <f t="shared" si="199"/>
        <v>30.691135983486809</v>
      </c>
      <c r="Y347" s="117">
        <f t="shared" si="199"/>
        <v>39.670208067619491</v>
      </c>
      <c r="DA347" s="129" t="s">
        <v>3871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3872</v>
      </c>
    </row>
    <row r="349" spans="1:105" ht="12" customHeight="1" x14ac:dyDescent="0.25">
      <c r="A349" s="97" t="s">
        <v>199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3873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3874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3875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3876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3877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3878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3879</v>
      </c>
    </row>
    <row r="356" spans="1:105" ht="12" customHeight="1" x14ac:dyDescent="0.25">
      <c r="A356" s="100" t="s">
        <v>199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3880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3881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3882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3883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3884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3885</v>
      </c>
    </row>
    <row r="362" spans="1:105" ht="12" customHeight="1" x14ac:dyDescent="0.25">
      <c r="A362" s="121" t="s">
        <v>54</v>
      </c>
      <c r="B362" s="122"/>
      <c r="C362" s="122">
        <v>42.374719484104922</v>
      </c>
      <c r="D362" s="122">
        <v>17.220080757154982</v>
      </c>
      <c r="E362" s="122">
        <v>19.695252522243013</v>
      </c>
      <c r="F362" s="122">
        <v>27.191986935746758</v>
      </c>
      <c r="G362" s="122">
        <v>20.454326055960959</v>
      </c>
      <c r="H362" s="122">
        <v>16.300010973947302</v>
      </c>
      <c r="I362" s="122">
        <v>29.247424267800579</v>
      </c>
      <c r="J362" s="122">
        <v>21.179164170635445</v>
      </c>
      <c r="K362" s="122">
        <v>30.605612305558164</v>
      </c>
      <c r="L362" s="122">
        <v>29.643552990775405</v>
      </c>
      <c r="M362" s="122">
        <v>35.669880332970855</v>
      </c>
      <c r="N362" s="122">
        <v>37.646348969037732</v>
      </c>
      <c r="O362" s="122">
        <v>34.852727174293285</v>
      </c>
      <c r="P362" s="122">
        <v>19.373760582187483</v>
      </c>
      <c r="Q362" s="122">
        <v>18.092304863409652</v>
      </c>
      <c r="R362" s="122">
        <v>13.115379347541078</v>
      </c>
      <c r="S362" s="122">
        <v>14.1207405637048</v>
      </c>
      <c r="T362" s="122">
        <v>8.0680796546790372</v>
      </c>
      <c r="U362" s="122">
        <v>16.95773739694036</v>
      </c>
      <c r="V362" s="122">
        <v>17.67035059737012</v>
      </c>
      <c r="W362" s="122">
        <v>28.660795644840409</v>
      </c>
      <c r="X362" s="122">
        <v>30.691135983486809</v>
      </c>
      <c r="Y362" s="122">
        <v>39.670208067619491</v>
      </c>
      <c r="DA362" s="130" t="s">
        <v>3886</v>
      </c>
    </row>
    <row r="363" spans="1:105" ht="12" customHeight="1" x14ac:dyDescent="0.25">
      <c r="A363" s="97" t="s">
        <v>50</v>
      </c>
      <c r="B363" s="98"/>
      <c r="C363" s="98">
        <v>42.374719484104922</v>
      </c>
      <c r="D363" s="98">
        <v>17.220080757154982</v>
      </c>
      <c r="E363" s="98">
        <v>19.695252522243013</v>
      </c>
      <c r="F363" s="98">
        <v>27.191986935746758</v>
      </c>
      <c r="G363" s="98">
        <v>20.454326055960959</v>
      </c>
      <c r="H363" s="98">
        <v>16.300010973947302</v>
      </c>
      <c r="I363" s="98">
        <v>29.247424267800579</v>
      </c>
      <c r="J363" s="98">
        <v>21.179164170635445</v>
      </c>
      <c r="K363" s="98">
        <v>30.605612305558164</v>
      </c>
      <c r="L363" s="98">
        <v>29.643552990775405</v>
      </c>
      <c r="M363" s="98">
        <v>35.669880332970855</v>
      </c>
      <c r="N363" s="98">
        <v>37.646348969037732</v>
      </c>
      <c r="O363" s="98">
        <v>34.852727174293285</v>
      </c>
      <c r="P363" s="98">
        <v>19.373760582187483</v>
      </c>
      <c r="Q363" s="98">
        <v>18.092304863409652</v>
      </c>
      <c r="R363" s="98">
        <v>13.115379347541078</v>
      </c>
      <c r="S363" s="98">
        <v>14.1207405637048</v>
      </c>
      <c r="T363" s="98">
        <v>8.0680796546790372</v>
      </c>
      <c r="U363" s="98">
        <v>16.95773739694036</v>
      </c>
      <c r="V363" s="98">
        <v>17.67035059737012</v>
      </c>
      <c r="W363" s="98">
        <v>28.660795644840409</v>
      </c>
      <c r="X363" s="98">
        <v>30.691135983486809</v>
      </c>
      <c r="Y363" s="98">
        <v>39.670208067619491</v>
      </c>
      <c r="DA363" s="63" t="s">
        <v>3887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3888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13023.393417504923</v>
      </c>
      <c r="D366" s="117">
        <f t="shared" si="204"/>
        <v>13621.337181993214</v>
      </c>
      <c r="E366" s="117">
        <f t="shared" si="204"/>
        <v>13301.247551556786</v>
      </c>
      <c r="F366" s="117">
        <f t="shared" si="204"/>
        <v>13339.284599283941</v>
      </c>
      <c r="G366" s="117">
        <f t="shared" si="204"/>
        <v>12723.701500748362</v>
      </c>
      <c r="H366" s="117">
        <f t="shared" si="204"/>
        <v>12367.220176522931</v>
      </c>
      <c r="I366" s="117">
        <f t="shared" si="204"/>
        <v>11759.786587232868</v>
      </c>
      <c r="J366" s="117">
        <f t="shared" si="204"/>
        <v>12104.770829282961</v>
      </c>
      <c r="K366" s="117">
        <f t="shared" si="204"/>
        <v>11789.046496242125</v>
      </c>
      <c r="L366" s="117">
        <f t="shared" si="204"/>
        <v>12467.400736755933</v>
      </c>
      <c r="M366" s="117">
        <f t="shared" si="204"/>
        <v>11627.675724622759</v>
      </c>
      <c r="N366" s="117">
        <f t="shared" si="204"/>
        <v>11462.370362255368</v>
      </c>
      <c r="O366" s="117">
        <f t="shared" si="204"/>
        <v>11973.555688381599</v>
      </c>
      <c r="P366" s="117">
        <f t="shared" si="204"/>
        <v>10398.94476156034</v>
      </c>
      <c r="Q366" s="117">
        <f t="shared" si="204"/>
        <v>10371.156337711896</v>
      </c>
      <c r="R366" s="117">
        <f t="shared" ref="R366:V366" si="205">R367+R370+R372+R381</f>
        <v>10025.608130970904</v>
      </c>
      <c r="S366" s="117">
        <f t="shared" si="205"/>
        <v>9995.0438338514705</v>
      </c>
      <c r="T366" s="117">
        <f t="shared" si="205"/>
        <v>10045.269633852013</v>
      </c>
      <c r="U366" s="117">
        <f t="shared" si="205"/>
        <v>9203.950248193114</v>
      </c>
      <c r="V366" s="117">
        <f t="shared" si="205"/>
        <v>8890.7908209046273</v>
      </c>
      <c r="W366" s="117">
        <f t="shared" ref="W366:Y366" si="206">W367+W370+W372+W381</f>
        <v>8586.2228967249121</v>
      </c>
      <c r="X366" s="117">
        <f t="shared" si="206"/>
        <v>6751.9670795795791</v>
      </c>
      <c r="Y366" s="117">
        <f t="shared" si="206"/>
        <v>5521.3189399965868</v>
      </c>
      <c r="DA366" s="129" t="s">
        <v>4039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11164.818245793345</v>
      </c>
      <c r="D367" s="122">
        <f t="shared" si="207"/>
        <v>11654.802015244381</v>
      </c>
      <c r="E367" s="122">
        <f t="shared" si="207"/>
        <v>11279.017703614067</v>
      </c>
      <c r="F367" s="122">
        <f t="shared" si="207"/>
        <v>11065.543571107381</v>
      </c>
      <c r="G367" s="122">
        <f t="shared" si="207"/>
        <v>10547.995388227273</v>
      </c>
      <c r="H367" s="122">
        <f t="shared" si="207"/>
        <v>10158.837456057146</v>
      </c>
      <c r="I367" s="122">
        <f t="shared" si="207"/>
        <v>9585.9625157299706</v>
      </c>
      <c r="J367" s="122">
        <f t="shared" si="207"/>
        <v>10229.109875831282</v>
      </c>
      <c r="K367" s="122">
        <f t="shared" si="207"/>
        <v>9776.367352121064</v>
      </c>
      <c r="L367" s="122">
        <f t="shared" si="207"/>
        <v>10366.185942475044</v>
      </c>
      <c r="M367" s="122">
        <f t="shared" si="207"/>
        <v>9484.8516080321588</v>
      </c>
      <c r="N367" s="122">
        <f t="shared" si="207"/>
        <v>9366.8771928216083</v>
      </c>
      <c r="O367" s="122">
        <f t="shared" si="207"/>
        <v>9956.7724025215521</v>
      </c>
      <c r="P367" s="122">
        <f t="shared" si="207"/>
        <v>8341.6801036564884</v>
      </c>
      <c r="Q367" s="122">
        <f t="shared" si="207"/>
        <v>8281.9194604677577</v>
      </c>
      <c r="R367" s="122">
        <f t="shared" ref="R367:V367" si="208">SUM(R368:R369)</f>
        <v>8018.9859970630469</v>
      </c>
      <c r="S367" s="122">
        <f t="shared" si="208"/>
        <v>7971.575549177458</v>
      </c>
      <c r="T367" s="122">
        <f t="shared" si="208"/>
        <v>8175.0682631037498</v>
      </c>
      <c r="U367" s="122">
        <f t="shared" si="208"/>
        <v>7278.6016743041491</v>
      </c>
      <c r="V367" s="122">
        <f t="shared" si="208"/>
        <v>6939.7257421799504</v>
      </c>
      <c r="W367" s="122">
        <f t="shared" ref="W367:Y367" si="209">SUM(W368:W369)</f>
        <v>6596.7608635881961</v>
      </c>
      <c r="X367" s="122">
        <f t="shared" si="209"/>
        <v>5033.7660005548296</v>
      </c>
      <c r="Y367" s="122">
        <f t="shared" si="209"/>
        <v>3847.729199886639</v>
      </c>
      <c r="DA367" s="130" t="s">
        <v>4040</v>
      </c>
    </row>
    <row r="368" spans="1:105" ht="12" customHeight="1" x14ac:dyDescent="0.25">
      <c r="A368" s="97" t="s">
        <v>199</v>
      </c>
      <c r="B368" s="98"/>
      <c r="C368" s="98">
        <v>11126.943913679712</v>
      </c>
      <c r="D368" s="98">
        <v>11612.021525050652</v>
      </c>
      <c r="E368" s="98">
        <v>11238.907793271814</v>
      </c>
      <c r="F368" s="98">
        <v>11025.777704967579</v>
      </c>
      <c r="G368" s="98">
        <v>10511.456336351503</v>
      </c>
      <c r="H368" s="98">
        <v>10124.784487404828</v>
      </c>
      <c r="I368" s="98">
        <v>9556.1392806628446</v>
      </c>
      <c r="J368" s="98">
        <v>10198.109811763841</v>
      </c>
      <c r="K368" s="98">
        <v>9747.4624574111604</v>
      </c>
      <c r="L368" s="98">
        <v>10334.943242819672</v>
      </c>
      <c r="M368" s="98">
        <v>9456.7783479113859</v>
      </c>
      <c r="N368" s="98">
        <v>9338.7792804372548</v>
      </c>
      <c r="O368" s="98">
        <v>9926.7104864514513</v>
      </c>
      <c r="P368" s="98">
        <v>8314.2412344735676</v>
      </c>
      <c r="Q368" s="98">
        <v>8254.6630279101428</v>
      </c>
      <c r="R368" s="98">
        <v>7993.6752327394852</v>
      </c>
      <c r="S368" s="98">
        <v>7946.8145619349307</v>
      </c>
      <c r="T368" s="98">
        <v>8149.7269051847215</v>
      </c>
      <c r="U368" s="98">
        <v>7256.2171686372476</v>
      </c>
      <c r="V368" s="98">
        <v>6918.4694684377591</v>
      </c>
      <c r="W368" s="98">
        <v>6576.93675677191</v>
      </c>
      <c r="X368" s="98">
        <v>5019.4480628396504</v>
      </c>
      <c r="Y368" s="98">
        <v>3836.8565118052697</v>
      </c>
      <c r="DA368" s="63" t="s">
        <v>4041</v>
      </c>
    </row>
    <row r="369" spans="1:105" ht="12" customHeight="1" x14ac:dyDescent="0.25">
      <c r="A369" s="97" t="s">
        <v>53</v>
      </c>
      <c r="B369" s="98"/>
      <c r="C369" s="98">
        <v>37.874332113633919</v>
      </c>
      <c r="D369" s="98">
        <v>42.780490193729534</v>
      </c>
      <c r="E369" s="98">
        <v>40.109910342252675</v>
      </c>
      <c r="F369" s="98">
        <v>39.765866139801744</v>
      </c>
      <c r="G369" s="98">
        <v>36.539051875771207</v>
      </c>
      <c r="H369" s="98">
        <v>34.052968652318341</v>
      </c>
      <c r="I369" s="98">
        <v>29.823235067126859</v>
      </c>
      <c r="J369" s="98">
        <v>31.00006406744054</v>
      </c>
      <c r="K369" s="98">
        <v>28.904894709902916</v>
      </c>
      <c r="L369" s="98">
        <v>31.242699655371947</v>
      </c>
      <c r="M369" s="98">
        <v>28.073260120772488</v>
      </c>
      <c r="N369" s="98">
        <v>28.097912384354341</v>
      </c>
      <c r="O369" s="98">
        <v>30.061916070100683</v>
      </c>
      <c r="P369" s="98">
        <v>27.438869182921049</v>
      </c>
      <c r="Q369" s="98">
        <v>27.256432557615657</v>
      </c>
      <c r="R369" s="98">
        <v>25.310764323561877</v>
      </c>
      <c r="S369" s="98">
        <v>24.760987242527722</v>
      </c>
      <c r="T369" s="98">
        <v>25.341357919028287</v>
      </c>
      <c r="U369" s="98">
        <v>22.384505666901333</v>
      </c>
      <c r="V369" s="98">
        <v>21.256273742191521</v>
      </c>
      <c r="W369" s="98">
        <v>19.824106816286083</v>
      </c>
      <c r="X369" s="98">
        <v>14.31793771517898</v>
      </c>
      <c r="Y369" s="98">
        <v>10.872688081369018</v>
      </c>
      <c r="DA369" s="63" t="s">
        <v>4042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8.6616662211118864</v>
      </c>
      <c r="D370" s="122">
        <f t="shared" si="210"/>
        <v>3.8684744715513966</v>
      </c>
      <c r="E370" s="122">
        <f t="shared" si="210"/>
        <v>13.189295101120159</v>
      </c>
      <c r="F370" s="122">
        <f t="shared" si="210"/>
        <v>21.082494728802285</v>
      </c>
      <c r="G370" s="122">
        <f t="shared" si="210"/>
        <v>16.374060504238273</v>
      </c>
      <c r="H370" s="122">
        <f t="shared" si="210"/>
        <v>28.09432467050615</v>
      </c>
      <c r="I370" s="122">
        <f t="shared" si="210"/>
        <v>25.712320386746704</v>
      </c>
      <c r="J370" s="122">
        <f t="shared" si="210"/>
        <v>13.583944543189302</v>
      </c>
      <c r="K370" s="122">
        <f t="shared" si="210"/>
        <v>19.220563166933196</v>
      </c>
      <c r="L370" s="122">
        <f t="shared" si="210"/>
        <v>23.405464257949724</v>
      </c>
      <c r="M370" s="122">
        <f t="shared" si="210"/>
        <v>23.558404479841617</v>
      </c>
      <c r="N370" s="122">
        <f t="shared" si="210"/>
        <v>37.178870161471117</v>
      </c>
      <c r="O370" s="122">
        <f t="shared" si="210"/>
        <v>20.166892357499457</v>
      </c>
      <c r="P370" s="122">
        <f t="shared" si="210"/>
        <v>10.426439250852876</v>
      </c>
      <c r="Q370" s="122">
        <f t="shared" si="210"/>
        <v>11.92233249814382</v>
      </c>
      <c r="R370" s="122">
        <f t="shared" si="210"/>
        <v>15.506317897860521</v>
      </c>
      <c r="S370" s="122">
        <f t="shared" si="210"/>
        <v>16.923230455805708</v>
      </c>
      <c r="T370" s="122">
        <f t="shared" si="210"/>
        <v>22.293523914589532</v>
      </c>
      <c r="U370" s="122">
        <f t="shared" si="210"/>
        <v>18.21095759394964</v>
      </c>
      <c r="V370" s="122">
        <f t="shared" si="210"/>
        <v>14.907517787738911</v>
      </c>
      <c r="W370" s="122">
        <f t="shared" si="210"/>
        <v>14.880055249055692</v>
      </c>
      <c r="X370" s="122">
        <f t="shared" si="210"/>
        <v>12.32906139699314</v>
      </c>
      <c r="Y370" s="122">
        <f t="shared" si="210"/>
        <v>12.821115143341713</v>
      </c>
      <c r="DA370" s="130" t="s">
        <v>4043</v>
      </c>
    </row>
    <row r="371" spans="1:105" ht="12" customHeight="1" x14ac:dyDescent="0.25">
      <c r="A371" s="97" t="s">
        <v>53</v>
      </c>
      <c r="B371" s="98"/>
      <c r="C371" s="98">
        <f>RES_hhdet_in_fech!C129</f>
        <v>8.6616662211118864</v>
      </c>
      <c r="D371" s="98">
        <f>RES_hhdet_in_fech!D129</f>
        <v>3.8684744715513966</v>
      </c>
      <c r="E371" s="98">
        <f>RES_hhdet_in_fech!E129</f>
        <v>13.189295101120159</v>
      </c>
      <c r="F371" s="98">
        <f>RES_hhdet_in_fech!F129</f>
        <v>21.082494728802285</v>
      </c>
      <c r="G371" s="98">
        <f>RES_hhdet_in_fech!G129</f>
        <v>16.374060504238273</v>
      </c>
      <c r="H371" s="98">
        <f>RES_hhdet_in_fech!H129</f>
        <v>28.09432467050615</v>
      </c>
      <c r="I371" s="98">
        <f>RES_hhdet_in_fech!I129</f>
        <v>25.712320386746704</v>
      </c>
      <c r="J371" s="98">
        <f>RES_hhdet_in_fech!J129</f>
        <v>13.583944543189302</v>
      </c>
      <c r="K371" s="98">
        <f>RES_hhdet_in_fech!K129</f>
        <v>19.220563166933196</v>
      </c>
      <c r="L371" s="98">
        <f>RES_hhdet_in_fech!L129</f>
        <v>23.405464257949724</v>
      </c>
      <c r="M371" s="98">
        <f>RES_hhdet_in_fech!M129</f>
        <v>23.558404479841617</v>
      </c>
      <c r="N371" s="98">
        <f>RES_hhdet_in_fech!N129</f>
        <v>37.178870161471117</v>
      </c>
      <c r="O371" s="98">
        <f>RES_hhdet_in_fech!O129</f>
        <v>20.166892357499457</v>
      </c>
      <c r="P371" s="98">
        <f>RES_hhdet_in_fech!P129</f>
        <v>10.426439250852876</v>
      </c>
      <c r="Q371" s="98">
        <f>RES_hhdet_in_fech!Q129</f>
        <v>11.92233249814382</v>
      </c>
      <c r="R371" s="98">
        <f>RES_hhdet_in_fech!R129</f>
        <v>15.506317897860521</v>
      </c>
      <c r="S371" s="98">
        <f>RES_hhdet_in_fech!S129</f>
        <v>16.923230455805708</v>
      </c>
      <c r="T371" s="98">
        <f>RES_hhdet_in_fech!T129</f>
        <v>22.293523914589532</v>
      </c>
      <c r="U371" s="98">
        <f>RES_hhdet_in_fech!U129</f>
        <v>18.21095759394964</v>
      </c>
      <c r="V371" s="98">
        <f>RES_hhdet_in_fech!V129</f>
        <v>14.907517787738911</v>
      </c>
      <c r="W371" s="98">
        <f>RES_hhdet_in_fech!W129</f>
        <v>14.880055249055692</v>
      </c>
      <c r="X371" s="98">
        <f>RES_hhdet_in_fech!X129</f>
        <v>12.32906139699314</v>
      </c>
      <c r="Y371" s="98">
        <f>RES_hhdet_in_fech!Y129</f>
        <v>12.821115143341713</v>
      </c>
      <c r="DA371" s="63" t="s">
        <v>4044</v>
      </c>
    </row>
    <row r="372" spans="1:105" ht="12" customHeight="1" x14ac:dyDescent="0.25">
      <c r="A372" s="121" t="s">
        <v>55</v>
      </c>
      <c r="B372" s="122"/>
      <c r="C372" s="122">
        <v>1254.810008169698</v>
      </c>
      <c r="D372" s="122">
        <v>1379.5237529785036</v>
      </c>
      <c r="E372" s="122">
        <v>1360.2303140295417</v>
      </c>
      <c r="F372" s="122">
        <v>1550.0228304691648</v>
      </c>
      <c r="G372" s="122">
        <v>1450.1333311962028</v>
      </c>
      <c r="H372" s="122">
        <v>1490.8585773773848</v>
      </c>
      <c r="I372" s="122">
        <v>1462.4802319643745</v>
      </c>
      <c r="J372" s="122">
        <v>1289.0497421292057</v>
      </c>
      <c r="K372" s="122">
        <v>1366.1090581557612</v>
      </c>
      <c r="L372" s="122">
        <v>1391.1386884729311</v>
      </c>
      <c r="M372" s="122">
        <v>1465.1794519385371</v>
      </c>
      <c r="N372" s="122">
        <v>1406.4358255462978</v>
      </c>
      <c r="O372" s="122">
        <v>1372.8749611860717</v>
      </c>
      <c r="P372" s="122">
        <v>1443.7476951023923</v>
      </c>
      <c r="Q372" s="122">
        <v>1472.1509461326739</v>
      </c>
      <c r="R372" s="122">
        <v>1422.8475814675483</v>
      </c>
      <c r="S372" s="122">
        <v>1432.6805644704011</v>
      </c>
      <c r="T372" s="122">
        <v>1345.6809950630125</v>
      </c>
      <c r="U372" s="122">
        <v>1352.4123410676225</v>
      </c>
      <c r="V372" s="122">
        <v>1339.7277154060973</v>
      </c>
      <c r="W372" s="122">
        <v>1376.6229387735464</v>
      </c>
      <c r="X372" s="122">
        <v>1167.0515639997111</v>
      </c>
      <c r="Y372" s="122">
        <v>1114.8417008865806</v>
      </c>
      <c r="DA372" s="130" t="s">
        <v>4045</v>
      </c>
    </row>
    <row r="373" spans="1:105" ht="12" customHeight="1" x14ac:dyDescent="0.25">
      <c r="A373" s="97" t="s">
        <v>128</v>
      </c>
      <c r="B373" s="98"/>
      <c r="C373" s="98">
        <v>1077.7529901254759</v>
      </c>
      <c r="D373" s="98">
        <v>1163.543812761621</v>
      </c>
      <c r="E373" s="98">
        <v>1172.9732649229491</v>
      </c>
      <c r="F373" s="98">
        <v>1320.9323273349426</v>
      </c>
      <c r="G373" s="98">
        <v>1183.9618456760679</v>
      </c>
      <c r="H373" s="98">
        <v>1224.085865396672</v>
      </c>
      <c r="I373" s="98">
        <v>1293.2531792275465</v>
      </c>
      <c r="J373" s="98">
        <v>1206.4761666621971</v>
      </c>
      <c r="K373" s="98">
        <v>1243.8984091130865</v>
      </c>
      <c r="L373" s="98">
        <v>1272.2242204084039</v>
      </c>
      <c r="M373" s="98">
        <v>1363.689929333593</v>
      </c>
      <c r="N373" s="98">
        <v>1263.7973502239595</v>
      </c>
      <c r="O373" s="98">
        <v>1258.0705028799748</v>
      </c>
      <c r="P373" s="98">
        <v>1288.7698710544989</v>
      </c>
      <c r="Q373" s="98">
        <v>1278.3172454393057</v>
      </c>
      <c r="R373" s="98">
        <v>1281.8395290635644</v>
      </c>
      <c r="S373" s="98">
        <v>1288.7091262448805</v>
      </c>
      <c r="T373" s="98">
        <v>1267.2059419663137</v>
      </c>
      <c r="U373" s="98">
        <v>1265.378674143564</v>
      </c>
      <c r="V373" s="98">
        <v>1263.0264086376842</v>
      </c>
      <c r="W373" s="98">
        <v>1328.9203137425529</v>
      </c>
      <c r="X373" s="98">
        <v>1096.5858839140637</v>
      </c>
      <c r="Y373" s="98">
        <v>1034.3547960700848</v>
      </c>
      <c r="DA373" s="63" t="s">
        <v>4046</v>
      </c>
    </row>
    <row r="374" spans="1:105" ht="12" customHeight="1" x14ac:dyDescent="0.25">
      <c r="A374" s="97" t="s">
        <v>127</v>
      </c>
      <c r="B374" s="98"/>
      <c r="C374" s="98">
        <v>1107.1014177145755</v>
      </c>
      <c r="D374" s="98">
        <v>1199.4646181305111</v>
      </c>
      <c r="E374" s="98">
        <v>1299.1546865442206</v>
      </c>
      <c r="F374" s="98">
        <v>1499.1603087862243</v>
      </c>
      <c r="G374" s="98">
        <v>1362.2302729035703</v>
      </c>
      <c r="H374" s="98">
        <v>1276.8645579436406</v>
      </c>
      <c r="I374" s="98">
        <v>1390.8047237123569</v>
      </c>
      <c r="J374" s="98">
        <v>1280.6913001851069</v>
      </c>
      <c r="K374" s="98">
        <v>1262.3525994305101</v>
      </c>
      <c r="L374" s="98">
        <v>1320.8125526940698</v>
      </c>
      <c r="M374" s="98">
        <v>1534.6686291341143</v>
      </c>
      <c r="N374" s="98">
        <v>1256.7432523069031</v>
      </c>
      <c r="O374" s="98">
        <v>1248.7946563476223</v>
      </c>
      <c r="P374" s="98">
        <v>1305.2589288477211</v>
      </c>
      <c r="Q374" s="98">
        <v>1275.9559495456226</v>
      </c>
      <c r="R374" s="98">
        <v>1350.3121654817121</v>
      </c>
      <c r="S374" s="98">
        <v>1285.7496722949502</v>
      </c>
      <c r="T374" s="98">
        <v>1179.9468964715641</v>
      </c>
      <c r="U374" s="98">
        <v>1293.762608905075</v>
      </c>
      <c r="V374" s="98">
        <v>1250.084992819023</v>
      </c>
      <c r="W374" s="98">
        <v>1396.8115297666793</v>
      </c>
      <c r="X374" s="98">
        <v>1004.5528313062705</v>
      </c>
      <c r="Y374" s="98">
        <v>859.33159951167397</v>
      </c>
      <c r="DA374" s="63" t="s">
        <v>4047</v>
      </c>
    </row>
    <row r="375" spans="1:105" ht="12" customHeight="1" x14ac:dyDescent="0.25">
      <c r="A375" s="100" t="s">
        <v>199</v>
      </c>
      <c r="B375" s="101"/>
      <c r="C375" s="101">
        <v>582.2108743432392</v>
      </c>
      <c r="D375" s="101">
        <v>632.61583900631865</v>
      </c>
      <c r="E375" s="101">
        <v>666.65412448261714</v>
      </c>
      <c r="F375" s="101">
        <v>729.06014202015649</v>
      </c>
      <c r="G375" s="101">
        <v>679.7554691288027</v>
      </c>
      <c r="H375" s="101">
        <v>662.01466251953127</v>
      </c>
      <c r="I375" s="101">
        <v>738.31289310982356</v>
      </c>
      <c r="J375" s="101">
        <v>654.94183079859204</v>
      </c>
      <c r="K375" s="101">
        <v>621.66375857562139</v>
      </c>
      <c r="L375" s="101">
        <v>617.70981440680612</v>
      </c>
      <c r="M375" s="101">
        <v>631.7118549720343</v>
      </c>
      <c r="N375" s="101">
        <v>540.88303301502287</v>
      </c>
      <c r="O375" s="101">
        <v>564.15457149544852</v>
      </c>
      <c r="P375" s="101">
        <v>595.07888306707162</v>
      </c>
      <c r="Q375" s="101">
        <v>599.46320787841694</v>
      </c>
      <c r="R375" s="101">
        <v>617.77810237217307</v>
      </c>
      <c r="S375" s="101">
        <v>663.43617745646327</v>
      </c>
      <c r="T375" s="101">
        <v>599.91229487713724</v>
      </c>
      <c r="U375" s="101">
        <v>651.34678486641337</v>
      </c>
      <c r="V375" s="101">
        <v>608.54842308479033</v>
      </c>
      <c r="W375" s="101">
        <v>708.50854924600048</v>
      </c>
      <c r="X375" s="101">
        <v>416.25486739408234</v>
      </c>
      <c r="Y375" s="101">
        <v>283.69353294411786</v>
      </c>
      <c r="DA375" s="131" t="s">
        <v>4048</v>
      </c>
    </row>
    <row r="376" spans="1:105" ht="12" customHeight="1" x14ac:dyDescent="0.25">
      <c r="A376" s="103" t="s">
        <v>52</v>
      </c>
      <c r="B376" s="104"/>
      <c r="C376" s="104">
        <v>524.89054337133632</v>
      </c>
      <c r="D376" s="104">
        <v>566.84877912419233</v>
      </c>
      <c r="E376" s="104">
        <v>632.50056206160355</v>
      </c>
      <c r="F376" s="104">
        <v>770.10016676606801</v>
      </c>
      <c r="G376" s="104">
        <v>682.47480377476768</v>
      </c>
      <c r="H376" s="104">
        <v>614.84989542410915</v>
      </c>
      <c r="I376" s="104">
        <v>652.49183060253301</v>
      </c>
      <c r="J376" s="104">
        <v>625.74946938651487</v>
      </c>
      <c r="K376" s="104">
        <v>640.68884085488844</v>
      </c>
      <c r="L376" s="104">
        <v>703.10273828726372</v>
      </c>
      <c r="M376" s="104">
        <v>902.95677416208002</v>
      </c>
      <c r="N376" s="104">
        <v>715.86021929187984</v>
      </c>
      <c r="O376" s="104">
        <v>684.64008485217346</v>
      </c>
      <c r="P376" s="104">
        <v>710.18004578064995</v>
      </c>
      <c r="Q376" s="104">
        <v>676.49274166720534</v>
      </c>
      <c r="R376" s="104">
        <v>732.53406310953926</v>
      </c>
      <c r="S376" s="104">
        <v>622.3134948384868</v>
      </c>
      <c r="T376" s="104">
        <v>580.03460159442727</v>
      </c>
      <c r="U376" s="104">
        <v>642.4158240386613</v>
      </c>
      <c r="V376" s="104">
        <v>641.53656973423278</v>
      </c>
      <c r="W376" s="104">
        <v>688.3029805206786</v>
      </c>
      <c r="X376" s="104">
        <v>588.29796391218815</v>
      </c>
      <c r="Y376" s="104">
        <v>575.63806656755617</v>
      </c>
      <c r="DA376" s="132" t="s">
        <v>4049</v>
      </c>
    </row>
    <row r="377" spans="1:105" ht="12" customHeight="1" x14ac:dyDescent="0.25">
      <c r="A377" s="106" t="s">
        <v>122</v>
      </c>
      <c r="B377" s="101"/>
      <c r="C377" s="101">
        <v>1762.0726456461714</v>
      </c>
      <c r="D377" s="101">
        <v>2045.6249523391525</v>
      </c>
      <c r="E377" s="101">
        <v>1864.7135137903672</v>
      </c>
      <c r="F377" s="101">
        <v>1998.1076859292439</v>
      </c>
      <c r="G377" s="101">
        <v>2017.5902154480791</v>
      </c>
      <c r="H377" s="101">
        <v>1979.937327688097</v>
      </c>
      <c r="I377" s="101">
        <v>2100.6732908880745</v>
      </c>
      <c r="J377" s="101">
        <v>1670.933159708977</v>
      </c>
      <c r="K377" s="101">
        <v>1695.2269181894162</v>
      </c>
      <c r="L377" s="101">
        <v>1944.3126266205434</v>
      </c>
      <c r="M377" s="101">
        <v>1912.9493567729801</v>
      </c>
      <c r="N377" s="101">
        <v>2013.1010967322561</v>
      </c>
      <c r="O377" s="101">
        <v>1869.8223739432401</v>
      </c>
      <c r="P377" s="101">
        <v>1677.4724434904238</v>
      </c>
      <c r="Q377" s="101">
        <v>1796.8133276183269</v>
      </c>
      <c r="R377" s="101">
        <v>1737.1897827928053</v>
      </c>
      <c r="S377" s="101">
        <v>1809.1578392425688</v>
      </c>
      <c r="T377" s="101">
        <v>1682.9602000852967</v>
      </c>
      <c r="U377" s="101">
        <v>1626.2619999048043</v>
      </c>
      <c r="V377" s="101">
        <v>1706.0853937055565</v>
      </c>
      <c r="W377" s="101">
        <v>1459.5560993774673</v>
      </c>
      <c r="X377" s="101">
        <v>1628.1480469004546</v>
      </c>
      <c r="Y377" s="101">
        <v>1605.5473652771284</v>
      </c>
      <c r="DA377" s="131" t="s">
        <v>4050</v>
      </c>
    </row>
    <row r="378" spans="1:105" ht="12" customHeight="1" x14ac:dyDescent="0.25">
      <c r="A378" s="107" t="s">
        <v>121</v>
      </c>
      <c r="B378" s="104"/>
      <c r="C378" s="104">
        <v>1742.076346343011</v>
      </c>
      <c r="D378" s="104">
        <v>1835.4433241148615</v>
      </c>
      <c r="E378" s="104">
        <v>1860.0164173191065</v>
      </c>
      <c r="F378" s="104">
        <v>1878.4526209207854</v>
      </c>
      <c r="G378" s="104">
        <v>1901.4856662019361</v>
      </c>
      <c r="H378" s="104">
        <v>1887.9442915297093</v>
      </c>
      <c r="I378" s="104">
        <v>2057.7721724635921</v>
      </c>
      <c r="J378" s="104">
        <v>1701.0771187771077</v>
      </c>
      <c r="K378" s="104">
        <v>1863.6421350569051</v>
      </c>
      <c r="L378" s="104">
        <v>1734.1521749939016</v>
      </c>
      <c r="M378" s="104">
        <v>2040.6560451852383</v>
      </c>
      <c r="N378" s="104">
        <v>1945.9777387327058</v>
      </c>
      <c r="O378" s="104">
        <v>1905.6805147762936</v>
      </c>
      <c r="P378" s="104">
        <v>1681.1209291849825</v>
      </c>
      <c r="Q378" s="104">
        <v>1737.80112609204</v>
      </c>
      <c r="R378" s="104">
        <v>1731.7687210410991</v>
      </c>
      <c r="S378" s="104">
        <v>1833.6674332675036</v>
      </c>
      <c r="T378" s="104">
        <v>1588.2650863580971</v>
      </c>
      <c r="U378" s="104">
        <v>1721.3216505470418</v>
      </c>
      <c r="V378" s="104">
        <v>1689.3928353814838</v>
      </c>
      <c r="W378" s="104">
        <v>1768.1304347554003</v>
      </c>
      <c r="X378" s="104">
        <v>1706.1716308381226</v>
      </c>
      <c r="Y378" s="104">
        <v>1410.534471064205</v>
      </c>
      <c r="DA378" s="132" t="s">
        <v>4051</v>
      </c>
    </row>
    <row r="379" spans="1:105" ht="12" customHeight="1" x14ac:dyDescent="0.25">
      <c r="A379" s="108" t="s">
        <v>53</v>
      </c>
      <c r="B379" s="98"/>
      <c r="C379" s="98">
        <v>828.94940619124918</v>
      </c>
      <c r="D379" s="98">
        <v>890.39764838616861</v>
      </c>
      <c r="E379" s="98">
        <v>898.11653315358387</v>
      </c>
      <c r="F379" s="98">
        <v>954.79703875125483</v>
      </c>
      <c r="G379" s="98">
        <v>961.7072978018042</v>
      </c>
      <c r="H379" s="98">
        <v>938.53013874902274</v>
      </c>
      <c r="I379" s="98">
        <v>1122.5050816084438</v>
      </c>
      <c r="J379" s="98">
        <v>872.88747678280049</v>
      </c>
      <c r="K379" s="98">
        <v>920.06210453179585</v>
      </c>
      <c r="L379" s="98">
        <v>792.12592257598385</v>
      </c>
      <c r="M379" s="98">
        <v>1049.580165661411</v>
      </c>
      <c r="N379" s="98">
        <v>992.73164631639941</v>
      </c>
      <c r="O379" s="98">
        <v>996.81976834471595</v>
      </c>
      <c r="P379" s="98">
        <v>800.87894696631872</v>
      </c>
      <c r="Q379" s="98">
        <v>819.12432276433208</v>
      </c>
      <c r="R379" s="98">
        <v>807.61117646519062</v>
      </c>
      <c r="S379" s="98">
        <v>879.6976030620001</v>
      </c>
      <c r="T379" s="98">
        <v>636.1031947603974</v>
      </c>
      <c r="U379" s="98">
        <v>786.06425147614118</v>
      </c>
      <c r="V379" s="98">
        <v>733.79854823059145</v>
      </c>
      <c r="W379" s="98">
        <v>858.90938885072376</v>
      </c>
      <c r="X379" s="98">
        <v>769.3925600812006</v>
      </c>
      <c r="Y379" s="98">
        <v>549.98458089613496</v>
      </c>
      <c r="DA379" s="63" t="s">
        <v>4052</v>
      </c>
    </row>
    <row r="380" spans="1:105" ht="12" customHeight="1" x14ac:dyDescent="0.25">
      <c r="A380" s="108" t="s">
        <v>52</v>
      </c>
      <c r="B380" s="98"/>
      <c r="C380" s="98">
        <v>913.12694015176169</v>
      </c>
      <c r="D380" s="98">
        <v>945.0456757286928</v>
      </c>
      <c r="E380" s="98">
        <v>961.89988416552251</v>
      </c>
      <c r="F380" s="98">
        <v>923.65558216953048</v>
      </c>
      <c r="G380" s="98">
        <v>939.77836840013197</v>
      </c>
      <c r="H380" s="98">
        <v>949.41415278068644</v>
      </c>
      <c r="I380" s="98">
        <v>935.26709085514858</v>
      </c>
      <c r="J380" s="98">
        <v>828.1896419943065</v>
      </c>
      <c r="K380" s="98">
        <v>943.58003052510935</v>
      </c>
      <c r="L380" s="98">
        <v>942.02625241791748</v>
      </c>
      <c r="M380" s="98">
        <v>991.07587952382767</v>
      </c>
      <c r="N380" s="98">
        <v>953.24609241630571</v>
      </c>
      <c r="O380" s="98">
        <v>908.86074643157815</v>
      </c>
      <c r="P380" s="98">
        <v>880.24198221866391</v>
      </c>
      <c r="Q380" s="98">
        <v>918.67680332770817</v>
      </c>
      <c r="R380" s="98">
        <v>924.15754457590833</v>
      </c>
      <c r="S380" s="98">
        <v>953.96983020550329</v>
      </c>
      <c r="T380" s="98">
        <v>952.16189159769942</v>
      </c>
      <c r="U380" s="98">
        <v>935.25739907090099</v>
      </c>
      <c r="V380" s="98">
        <v>955.59428715089268</v>
      </c>
      <c r="W380" s="98">
        <v>909.22104590467677</v>
      </c>
      <c r="X380" s="98">
        <v>936.77907075692201</v>
      </c>
      <c r="Y380" s="98">
        <v>860.54989016806951</v>
      </c>
      <c r="DA380" s="63" t="s">
        <v>4053</v>
      </c>
    </row>
    <row r="381" spans="1:105" ht="12" customHeight="1" x14ac:dyDescent="0.25">
      <c r="A381" s="121" t="s">
        <v>54</v>
      </c>
      <c r="B381" s="122"/>
      <c r="C381" s="122">
        <v>595.10349732076736</v>
      </c>
      <c r="D381" s="122">
        <v>583.14293929877817</v>
      </c>
      <c r="E381" s="122">
        <v>648.81023881205704</v>
      </c>
      <c r="F381" s="122">
        <v>702.63570297859371</v>
      </c>
      <c r="G381" s="122">
        <v>709.19872082064842</v>
      </c>
      <c r="H381" s="122">
        <v>689.4298184178931</v>
      </c>
      <c r="I381" s="122">
        <v>685.63151915177571</v>
      </c>
      <c r="J381" s="122">
        <v>573.02726677928581</v>
      </c>
      <c r="K381" s="122">
        <v>627.34952279836637</v>
      </c>
      <c r="L381" s="122">
        <v>686.67064155000844</v>
      </c>
      <c r="M381" s="122">
        <v>654.08626017222264</v>
      </c>
      <c r="N381" s="122">
        <v>651.87847372599049</v>
      </c>
      <c r="O381" s="122">
        <v>623.74143231647622</v>
      </c>
      <c r="P381" s="122">
        <v>603.0905235506068</v>
      </c>
      <c r="Q381" s="122">
        <v>605.16359861332251</v>
      </c>
      <c r="R381" s="122">
        <v>568.26823454244959</v>
      </c>
      <c r="S381" s="122">
        <v>573.86448974780637</v>
      </c>
      <c r="T381" s="122">
        <v>502.22685177066245</v>
      </c>
      <c r="U381" s="122">
        <v>554.72527522739267</v>
      </c>
      <c r="V381" s="122">
        <v>596.4298455308417</v>
      </c>
      <c r="W381" s="122">
        <v>597.95903911411369</v>
      </c>
      <c r="X381" s="122">
        <v>538.82045362804536</v>
      </c>
      <c r="Y381" s="122">
        <v>545.92692408002597</v>
      </c>
      <c r="DA381" s="130" t="s">
        <v>4054</v>
      </c>
    </row>
    <row r="382" spans="1:105" ht="12" customHeight="1" x14ac:dyDescent="0.25">
      <c r="A382" s="97" t="s">
        <v>50</v>
      </c>
      <c r="B382" s="98"/>
      <c r="C382" s="98">
        <v>670.84050551839573</v>
      </c>
      <c r="D382" s="98">
        <v>765.52340404144581</v>
      </c>
      <c r="E382" s="98">
        <v>854.93240920466019</v>
      </c>
      <c r="F382" s="98">
        <v>887.90733858519786</v>
      </c>
      <c r="G382" s="98">
        <v>861.3901477964157</v>
      </c>
      <c r="H382" s="98">
        <v>876.40475215087588</v>
      </c>
      <c r="I382" s="98">
        <v>901.52733609838197</v>
      </c>
      <c r="J382" s="98">
        <v>770.27897138034621</v>
      </c>
      <c r="K382" s="98">
        <v>821.71905234023154</v>
      </c>
      <c r="L382" s="98">
        <v>781.20949781884508</v>
      </c>
      <c r="M382" s="98">
        <v>772.83865558943262</v>
      </c>
      <c r="N382" s="98">
        <v>792.96319368330967</v>
      </c>
      <c r="O382" s="98">
        <v>742.20249566777795</v>
      </c>
      <c r="P382" s="98">
        <v>843.04699094201419</v>
      </c>
      <c r="Q382" s="98">
        <v>797.80474641383455</v>
      </c>
      <c r="R382" s="98">
        <v>741.34959344021479</v>
      </c>
      <c r="S382" s="98">
        <v>817.80388203518305</v>
      </c>
      <c r="T382" s="98">
        <v>819.8792011869225</v>
      </c>
      <c r="U382" s="98">
        <v>915.55964822888814</v>
      </c>
      <c r="V382" s="98">
        <v>921.72578072725219</v>
      </c>
      <c r="W382" s="98">
        <v>846.96665165823174</v>
      </c>
      <c r="X382" s="98">
        <v>736.13100230603459</v>
      </c>
      <c r="Y382" s="98">
        <v>659.10896757869489</v>
      </c>
      <c r="DA382" s="63" t="s">
        <v>4055</v>
      </c>
    </row>
    <row r="383" spans="1:105" ht="12" customHeight="1" x14ac:dyDescent="0.25">
      <c r="A383" s="109" t="s">
        <v>120</v>
      </c>
      <c r="B383" s="33"/>
      <c r="C383" s="33">
        <v>548.9837372313259</v>
      </c>
      <c r="D383" s="33">
        <v>536.68767952517999</v>
      </c>
      <c r="E383" s="33">
        <v>596.74383021938297</v>
      </c>
      <c r="F383" s="33">
        <v>650.54188158314514</v>
      </c>
      <c r="G383" s="33">
        <v>663.1364694632839</v>
      </c>
      <c r="H383" s="33">
        <v>637.25602805479662</v>
      </c>
      <c r="I383" s="33">
        <v>602.55358858943396</v>
      </c>
      <c r="J383" s="33">
        <v>517.14072283516373</v>
      </c>
      <c r="K383" s="33">
        <v>551.68130291657712</v>
      </c>
      <c r="L383" s="33">
        <v>644.13344014781433</v>
      </c>
      <c r="M383" s="33">
        <v>602.41730208909439</v>
      </c>
      <c r="N383" s="33">
        <v>595.62052306507826</v>
      </c>
      <c r="O383" s="33">
        <v>575.22636559912985</v>
      </c>
      <c r="P383" s="33">
        <v>554.04328295608093</v>
      </c>
      <c r="Q383" s="33">
        <v>571.31040636271155</v>
      </c>
      <c r="R383" s="33">
        <v>534.91904360501087</v>
      </c>
      <c r="S383" s="33">
        <v>525.24560144032023</v>
      </c>
      <c r="T383" s="33">
        <v>451.56470699801423</v>
      </c>
      <c r="U383" s="33">
        <v>473.69044564530589</v>
      </c>
      <c r="V383" s="33">
        <v>503.2977103261403</v>
      </c>
      <c r="W383" s="33">
        <v>487.53747206782521</v>
      </c>
      <c r="X383" s="33">
        <v>431.09300151921508</v>
      </c>
      <c r="Y383" s="33">
        <v>473.44746861349586</v>
      </c>
      <c r="DA383" s="60" t="s">
        <v>4056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10368.722371547636</v>
      </c>
      <c r="D385" s="117">
        <f t="shared" si="211"/>
        <v>11132.438507256778</v>
      </c>
      <c r="E385" s="117">
        <f t="shared" si="211"/>
        <v>10811.928176006824</v>
      </c>
      <c r="F385" s="117">
        <f t="shared" si="211"/>
        <v>10911.904389990712</v>
      </c>
      <c r="G385" s="117">
        <f t="shared" si="211"/>
        <v>10399.666626662951</v>
      </c>
      <c r="H385" s="117">
        <f t="shared" si="211"/>
        <v>10065.091375303096</v>
      </c>
      <c r="I385" s="117">
        <f t="shared" si="211"/>
        <v>9542.2019693501115</v>
      </c>
      <c r="J385" s="117">
        <f t="shared" si="211"/>
        <v>9718.1695767764304</v>
      </c>
      <c r="K385" s="117">
        <f t="shared" si="211"/>
        <v>9563.2970772208973</v>
      </c>
      <c r="L385" s="117">
        <f t="shared" si="211"/>
        <v>10256.441973015582</v>
      </c>
      <c r="M385" s="117">
        <f t="shared" si="211"/>
        <v>9538.1251956678643</v>
      </c>
      <c r="N385" s="117">
        <f t="shared" si="211"/>
        <v>9466.4103615579497</v>
      </c>
      <c r="O385" s="117">
        <f t="shared" si="211"/>
        <v>9951.4454615671602</v>
      </c>
      <c r="P385" s="117">
        <f t="shared" si="211"/>
        <v>8908.7933167207757</v>
      </c>
      <c r="Q385" s="117">
        <f t="shared" si="211"/>
        <v>9037.0764869437826</v>
      </c>
      <c r="R385" s="117">
        <f t="shared" ref="R385:V385" si="212">R386+R389+R391+R400</f>
        <v>8669.9842488638897</v>
      </c>
      <c r="S385" s="117">
        <f t="shared" si="212"/>
        <v>8646.1515945673527</v>
      </c>
      <c r="T385" s="117">
        <f t="shared" si="212"/>
        <v>8639.0288546931206</v>
      </c>
      <c r="U385" s="117">
        <f t="shared" si="212"/>
        <v>7963.6399278399113</v>
      </c>
      <c r="V385" s="117">
        <f t="shared" si="212"/>
        <v>7677.916247713516</v>
      </c>
      <c r="W385" s="117">
        <f t="shared" ref="W385:Y385" si="213">W386+W389+W391+W400</f>
        <v>7435.0001219590476</v>
      </c>
      <c r="X385" s="117">
        <f t="shared" si="213"/>
        <v>5841.4137797464264</v>
      </c>
      <c r="Y385" s="117">
        <f t="shared" si="213"/>
        <v>4828.6314262247124</v>
      </c>
      <c r="DA385" s="129" t="s">
        <v>4207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8940.334075321085</v>
      </c>
      <c r="D386" s="122">
        <f t="shared" si="214"/>
        <v>9571.6918800919921</v>
      </c>
      <c r="E386" s="122">
        <f t="shared" si="214"/>
        <v>9198.26533862002</v>
      </c>
      <c r="F386" s="122">
        <f t="shared" si="214"/>
        <v>9100.8754941637708</v>
      </c>
      <c r="G386" s="122">
        <f t="shared" si="214"/>
        <v>8663.3694332432297</v>
      </c>
      <c r="H386" s="122">
        <f t="shared" si="214"/>
        <v>8281.8539232304902</v>
      </c>
      <c r="I386" s="122">
        <f t="shared" si="214"/>
        <v>7774.2236716664838</v>
      </c>
      <c r="J386" s="122">
        <f t="shared" si="214"/>
        <v>8204.8151020533369</v>
      </c>
      <c r="K386" s="122">
        <f t="shared" si="214"/>
        <v>7927.6947096026715</v>
      </c>
      <c r="L386" s="122">
        <f t="shared" si="214"/>
        <v>8534.0204129945087</v>
      </c>
      <c r="M386" s="122">
        <f t="shared" si="214"/>
        <v>7757.3004684113002</v>
      </c>
      <c r="N386" s="122">
        <f t="shared" si="214"/>
        <v>7686.954904748236</v>
      </c>
      <c r="O386" s="122">
        <f t="shared" si="214"/>
        <v>8258.2805430942008</v>
      </c>
      <c r="P386" s="122">
        <f t="shared" si="214"/>
        <v>7154.15682993261</v>
      </c>
      <c r="Q386" s="122">
        <f t="shared" si="214"/>
        <v>7223.3266508223151</v>
      </c>
      <c r="R386" s="122">
        <f t="shared" ref="R386:V386" si="215">SUM(R387:R388)</f>
        <v>6909.8206151744716</v>
      </c>
      <c r="S386" s="122">
        <f t="shared" si="215"/>
        <v>6866.1578762913259</v>
      </c>
      <c r="T386" s="122">
        <f t="shared" si="215"/>
        <v>6970.0098160974603</v>
      </c>
      <c r="U386" s="122">
        <f t="shared" si="215"/>
        <v>6254.3566055880356</v>
      </c>
      <c r="V386" s="122">
        <f t="shared" si="215"/>
        <v>5955.6141288464432</v>
      </c>
      <c r="W386" s="122">
        <f t="shared" ref="W386:Y386" si="216">SUM(W387:W388)</f>
        <v>5672.3319211262979</v>
      </c>
      <c r="X386" s="122">
        <f t="shared" si="216"/>
        <v>4330.7151348535781</v>
      </c>
      <c r="Y386" s="122">
        <f t="shared" si="216"/>
        <v>3340.095730647432</v>
      </c>
      <c r="DA386" s="130" t="s">
        <v>4208</v>
      </c>
    </row>
    <row r="387" spans="1:105" ht="12" customHeight="1" x14ac:dyDescent="0.25">
      <c r="A387" s="97" t="s">
        <v>199</v>
      </c>
      <c r="B387" s="98"/>
      <c r="C387" s="98">
        <v>8902.4597432074515</v>
      </c>
      <c r="D387" s="98">
        <v>9528.9113898982632</v>
      </c>
      <c r="E387" s="98">
        <v>9158.155428277767</v>
      </c>
      <c r="F387" s="98">
        <v>9061.109628023969</v>
      </c>
      <c r="G387" s="98">
        <v>8626.8303813674593</v>
      </c>
      <c r="H387" s="98">
        <v>8247.8009545781715</v>
      </c>
      <c r="I387" s="98">
        <v>7744.4004365993569</v>
      </c>
      <c r="J387" s="98">
        <v>8173.8150379858971</v>
      </c>
      <c r="K387" s="98">
        <v>7898.7898148927688</v>
      </c>
      <c r="L387" s="98">
        <v>8502.7777133391373</v>
      </c>
      <c r="M387" s="98">
        <v>7729.2272082905274</v>
      </c>
      <c r="N387" s="98">
        <v>7658.8569923638815</v>
      </c>
      <c r="O387" s="98">
        <v>8228.2186270241</v>
      </c>
      <c r="P387" s="98">
        <v>7126.7179607496892</v>
      </c>
      <c r="Q387" s="98">
        <v>7196.0702182646992</v>
      </c>
      <c r="R387" s="98">
        <v>6884.50985085091</v>
      </c>
      <c r="S387" s="98">
        <v>6841.3968890487986</v>
      </c>
      <c r="T387" s="98">
        <v>6944.668458178432</v>
      </c>
      <c r="U387" s="98">
        <v>6231.972099921134</v>
      </c>
      <c r="V387" s="98">
        <v>5934.3578551042519</v>
      </c>
      <c r="W387" s="98">
        <v>5652.5078143100118</v>
      </c>
      <c r="X387" s="98">
        <v>4316.397197138399</v>
      </c>
      <c r="Y387" s="98">
        <v>3329.2230425660628</v>
      </c>
      <c r="DA387" s="63" t="s">
        <v>4209</v>
      </c>
    </row>
    <row r="388" spans="1:105" ht="12" customHeight="1" x14ac:dyDescent="0.25">
      <c r="A388" s="97" t="s">
        <v>53</v>
      </c>
      <c r="B388" s="98"/>
      <c r="C388" s="98">
        <v>37.874332113633919</v>
      </c>
      <c r="D388" s="98">
        <v>42.780490193729534</v>
      </c>
      <c r="E388" s="98">
        <v>40.109910342252675</v>
      </c>
      <c r="F388" s="98">
        <v>39.765866139801744</v>
      </c>
      <c r="G388" s="98">
        <v>36.539051875771207</v>
      </c>
      <c r="H388" s="98">
        <v>34.052968652318341</v>
      </c>
      <c r="I388" s="98">
        <v>29.823235067126859</v>
      </c>
      <c r="J388" s="98">
        <v>31.00006406744054</v>
      </c>
      <c r="K388" s="98">
        <v>28.904894709902916</v>
      </c>
      <c r="L388" s="98">
        <v>31.242699655371947</v>
      </c>
      <c r="M388" s="98">
        <v>28.073260120772488</v>
      </c>
      <c r="N388" s="98">
        <v>28.097912384354341</v>
      </c>
      <c r="O388" s="98">
        <v>30.061916070100683</v>
      </c>
      <c r="P388" s="98">
        <v>27.438869182921049</v>
      </c>
      <c r="Q388" s="98">
        <v>27.256432557615657</v>
      </c>
      <c r="R388" s="98">
        <v>25.310764323561877</v>
      </c>
      <c r="S388" s="98">
        <v>24.760987242527722</v>
      </c>
      <c r="T388" s="98">
        <v>25.341357919028287</v>
      </c>
      <c r="U388" s="98">
        <v>22.384505666901333</v>
      </c>
      <c r="V388" s="98">
        <v>21.256273742191521</v>
      </c>
      <c r="W388" s="98">
        <v>19.824106816286083</v>
      </c>
      <c r="X388" s="98">
        <v>14.31793771517898</v>
      </c>
      <c r="Y388" s="98">
        <v>10.872688081369018</v>
      </c>
      <c r="DA388" s="63" t="s">
        <v>4210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18.750633413872563</v>
      </c>
      <c r="D389" s="122">
        <f t="shared" si="217"/>
        <v>9.4219634623628625</v>
      </c>
      <c r="E389" s="122">
        <f t="shared" si="217"/>
        <v>33.299510711690289</v>
      </c>
      <c r="F389" s="122">
        <f t="shared" si="217"/>
        <v>55.871373418138866</v>
      </c>
      <c r="G389" s="122">
        <f t="shared" si="217"/>
        <v>45.331511780814047</v>
      </c>
      <c r="H389" s="122">
        <f t="shared" si="217"/>
        <v>81.210000018479349</v>
      </c>
      <c r="I389" s="122">
        <f t="shared" si="217"/>
        <v>73.611970842566265</v>
      </c>
      <c r="J389" s="122">
        <f t="shared" si="217"/>
        <v>41.219656538356404</v>
      </c>
      <c r="K389" s="122">
        <f t="shared" si="217"/>
        <v>59.492822549559307</v>
      </c>
      <c r="L389" s="122">
        <f t="shared" si="217"/>
        <v>74.373315992989347</v>
      </c>
      <c r="M389" s="122">
        <f t="shared" si="217"/>
        <v>79.443872170429117</v>
      </c>
      <c r="N389" s="122">
        <f t="shared" si="217"/>
        <v>127.09401629091424</v>
      </c>
      <c r="O389" s="122">
        <f t="shared" si="217"/>
        <v>74.514637516324527</v>
      </c>
      <c r="P389" s="122">
        <f t="shared" si="217"/>
        <v>40.793102306315774</v>
      </c>
      <c r="Q389" s="122">
        <f t="shared" si="217"/>
        <v>47.172463036645844</v>
      </c>
      <c r="R389" s="122">
        <f t="shared" si="217"/>
        <v>61.164195474976552</v>
      </c>
      <c r="S389" s="122">
        <f t="shared" si="217"/>
        <v>66.319781475926305</v>
      </c>
      <c r="T389" s="122">
        <f t="shared" si="217"/>
        <v>88.119633824148764</v>
      </c>
      <c r="U389" s="122">
        <f t="shared" si="217"/>
        <v>72.151478343634977</v>
      </c>
      <c r="V389" s="122">
        <f t="shared" si="217"/>
        <v>59.992883525472493</v>
      </c>
      <c r="W389" s="122">
        <f t="shared" si="217"/>
        <v>59.701861390802911</v>
      </c>
      <c r="X389" s="122">
        <f t="shared" si="217"/>
        <v>49.603665455589578</v>
      </c>
      <c r="Y389" s="122">
        <f t="shared" si="217"/>
        <v>54.901579473427638</v>
      </c>
      <c r="DA389" s="130" t="s">
        <v>4211</v>
      </c>
    </row>
    <row r="390" spans="1:105" ht="12" customHeight="1" x14ac:dyDescent="0.25">
      <c r="A390" s="97" t="s">
        <v>53</v>
      </c>
      <c r="B390" s="98"/>
      <c r="C390" s="98">
        <f>RES_hhdet_in_tesh!C129</f>
        <v>18.750633413872563</v>
      </c>
      <c r="D390" s="98">
        <f>RES_hhdet_in_tesh!D129</f>
        <v>9.4219634623628625</v>
      </c>
      <c r="E390" s="98">
        <f>RES_hhdet_in_tesh!E129</f>
        <v>33.299510711690289</v>
      </c>
      <c r="F390" s="98">
        <f>RES_hhdet_in_tesh!F129</f>
        <v>55.871373418138866</v>
      </c>
      <c r="G390" s="98">
        <f>RES_hhdet_in_tesh!G129</f>
        <v>45.331511780814047</v>
      </c>
      <c r="H390" s="98">
        <f>RES_hhdet_in_tesh!H129</f>
        <v>81.210000018479349</v>
      </c>
      <c r="I390" s="98">
        <f>RES_hhdet_in_tesh!I129</f>
        <v>73.611970842566265</v>
      </c>
      <c r="J390" s="98">
        <f>RES_hhdet_in_tesh!J129</f>
        <v>41.219656538356404</v>
      </c>
      <c r="K390" s="98">
        <f>RES_hhdet_in_tesh!K129</f>
        <v>59.492822549559307</v>
      </c>
      <c r="L390" s="98">
        <f>RES_hhdet_in_tesh!L129</f>
        <v>74.373315992989347</v>
      </c>
      <c r="M390" s="98">
        <f>RES_hhdet_in_tesh!M129</f>
        <v>79.443872170429117</v>
      </c>
      <c r="N390" s="98">
        <f>RES_hhdet_in_tesh!N129</f>
        <v>127.09401629091424</v>
      </c>
      <c r="O390" s="98">
        <f>RES_hhdet_in_tesh!O129</f>
        <v>74.514637516324527</v>
      </c>
      <c r="P390" s="98">
        <f>RES_hhdet_in_tesh!P129</f>
        <v>40.793102306315774</v>
      </c>
      <c r="Q390" s="98">
        <f>RES_hhdet_in_tesh!Q129</f>
        <v>47.172463036645844</v>
      </c>
      <c r="R390" s="98">
        <f>RES_hhdet_in_tesh!R129</f>
        <v>61.164195474976552</v>
      </c>
      <c r="S390" s="98">
        <f>RES_hhdet_in_tesh!S129</f>
        <v>66.319781475926305</v>
      </c>
      <c r="T390" s="98">
        <f>RES_hhdet_in_tesh!T129</f>
        <v>88.119633824148764</v>
      </c>
      <c r="U390" s="98">
        <f>RES_hhdet_in_tesh!U129</f>
        <v>72.151478343634977</v>
      </c>
      <c r="V390" s="98">
        <f>RES_hhdet_in_tesh!V129</f>
        <v>59.992883525472493</v>
      </c>
      <c r="W390" s="98">
        <f>RES_hhdet_in_tesh!W129</f>
        <v>59.701861390802911</v>
      </c>
      <c r="X390" s="98">
        <f>RES_hhdet_in_tesh!X129</f>
        <v>49.603665455589578</v>
      </c>
      <c r="Y390" s="98">
        <f>RES_hhdet_in_tesh!Y129</f>
        <v>54.901579473427638</v>
      </c>
      <c r="DA390" s="63" t="s">
        <v>4212</v>
      </c>
    </row>
    <row r="391" spans="1:105" ht="12" customHeight="1" x14ac:dyDescent="0.25">
      <c r="A391" s="121" t="s">
        <v>55</v>
      </c>
      <c r="B391" s="122"/>
      <c r="C391" s="122">
        <v>1000.3355043243838</v>
      </c>
      <c r="D391" s="122">
        <v>1130.2311799211952</v>
      </c>
      <c r="E391" s="122">
        <v>1112.8773736304081</v>
      </c>
      <c r="F391" s="122">
        <v>1247.2655257351955</v>
      </c>
      <c r="G391" s="122">
        <v>1181.2476507168476</v>
      </c>
      <c r="H391" s="122">
        <v>1206.0717125105682</v>
      </c>
      <c r="I391" s="122">
        <v>1212.3663873493742</v>
      </c>
      <c r="J391" s="122">
        <v>1062.0264117460672</v>
      </c>
      <c r="K391" s="122">
        <v>1133.4047751423648</v>
      </c>
      <c r="L391" s="122">
        <v>1160.248473809942</v>
      </c>
      <c r="M391" s="122">
        <v>1234.8416242663</v>
      </c>
      <c r="N391" s="122">
        <v>1184.7543204460774</v>
      </c>
      <c r="O391" s="122">
        <v>1169.0529200087699</v>
      </c>
      <c r="P391" s="122">
        <v>1260.290482098354</v>
      </c>
      <c r="Q391" s="122">
        <v>1303.2532446623184</v>
      </c>
      <c r="R391" s="122">
        <v>1260.6240706428123</v>
      </c>
      <c r="S391" s="122">
        <v>1267.7958554780216</v>
      </c>
      <c r="T391" s="122">
        <v>1181.9746541433124</v>
      </c>
      <c r="U391" s="122">
        <v>1201.4347352759678</v>
      </c>
      <c r="V391" s="122">
        <v>1195.0599896908132</v>
      </c>
      <c r="W391" s="122">
        <v>1245.2561289654363</v>
      </c>
      <c r="X391" s="122">
        <v>1053.4939761448754</v>
      </c>
      <c r="Y391" s="122">
        <v>1017.1749789813485</v>
      </c>
      <c r="DA391" s="130" t="s">
        <v>4213</v>
      </c>
    </row>
    <row r="392" spans="1:105" ht="12" customHeight="1" x14ac:dyDescent="0.25">
      <c r="A392" s="97" t="s">
        <v>128</v>
      </c>
      <c r="B392" s="98"/>
      <c r="C392" s="98">
        <v>870.93950217941313</v>
      </c>
      <c r="D392" s="98">
        <v>967.33941130543269</v>
      </c>
      <c r="E392" s="98">
        <v>973.50616891061941</v>
      </c>
      <c r="F392" s="98">
        <v>1092.455215648135</v>
      </c>
      <c r="G392" s="98">
        <v>972.99742726102431</v>
      </c>
      <c r="H392" s="98">
        <v>1008.3413028015491</v>
      </c>
      <c r="I392" s="98">
        <v>1078.8726161970844</v>
      </c>
      <c r="J392" s="98">
        <v>1011.6959597754187</v>
      </c>
      <c r="K392" s="98">
        <v>1043.8710856418684</v>
      </c>
      <c r="L392" s="98">
        <v>1076.5012944917535</v>
      </c>
      <c r="M392" s="98">
        <v>1151.5378099207846</v>
      </c>
      <c r="N392" s="98">
        <v>1070.9917986231428</v>
      </c>
      <c r="O392" s="98">
        <v>1076.3893823638468</v>
      </c>
      <c r="P392" s="98">
        <v>1118.8324761064666</v>
      </c>
      <c r="Q392" s="98">
        <v>1123.7520589133769</v>
      </c>
      <c r="R392" s="98">
        <v>1138.6005387444482</v>
      </c>
      <c r="S392" s="98">
        <v>1148.7494563583959</v>
      </c>
      <c r="T392" s="98">
        <v>1131.7754780111475</v>
      </c>
      <c r="U392" s="98">
        <v>1133.0529819557901</v>
      </c>
      <c r="V392" s="98">
        <v>1131.439869206436</v>
      </c>
      <c r="W392" s="98">
        <v>1201.3898463072308</v>
      </c>
      <c r="X392" s="98">
        <v>989.87427772161755</v>
      </c>
      <c r="Y392" s="98">
        <v>938.26424350507466</v>
      </c>
      <c r="DA392" s="63" t="s">
        <v>4214</v>
      </c>
    </row>
    <row r="393" spans="1:105" ht="12" customHeight="1" x14ac:dyDescent="0.25">
      <c r="A393" s="97" t="s">
        <v>127</v>
      </c>
      <c r="B393" s="98"/>
      <c r="C393" s="98">
        <v>1025.1041361391008</v>
      </c>
      <c r="D393" s="98">
        <v>1114.3784155764242</v>
      </c>
      <c r="E393" s="98">
        <v>1205.296048412652</v>
      </c>
      <c r="F393" s="98">
        <v>1406.0306135061282</v>
      </c>
      <c r="G393" s="98">
        <v>1285.4993383284166</v>
      </c>
      <c r="H393" s="98">
        <v>1195.327078521296</v>
      </c>
      <c r="I393" s="98">
        <v>1301.9860926906363</v>
      </c>
      <c r="J393" s="98">
        <v>1200.8199850668116</v>
      </c>
      <c r="K393" s="98">
        <v>1175.9819052556356</v>
      </c>
      <c r="L393" s="98">
        <v>1239.2790190934597</v>
      </c>
      <c r="M393" s="98">
        <v>1458.3001982483693</v>
      </c>
      <c r="N393" s="98">
        <v>1186.0452245712816</v>
      </c>
      <c r="O393" s="98">
        <v>1172.3371067301559</v>
      </c>
      <c r="P393" s="98">
        <v>1228.1239470012836</v>
      </c>
      <c r="Q393" s="98">
        <v>1200.9822684452718</v>
      </c>
      <c r="R393" s="98">
        <v>1288.0303638491814</v>
      </c>
      <c r="S393" s="98">
        <v>1228.0761551317105</v>
      </c>
      <c r="T393" s="98">
        <v>1106.7101111358779</v>
      </c>
      <c r="U393" s="98">
        <v>1229.7895388218685</v>
      </c>
      <c r="V393" s="98">
        <v>1183.929041927734</v>
      </c>
      <c r="W393" s="98">
        <v>1326.3924385820492</v>
      </c>
      <c r="X393" s="98">
        <v>958.61632844536541</v>
      </c>
      <c r="Y393" s="98">
        <v>827.37272001742963</v>
      </c>
      <c r="DA393" s="63" t="s">
        <v>4215</v>
      </c>
    </row>
    <row r="394" spans="1:105" ht="12" customHeight="1" x14ac:dyDescent="0.25">
      <c r="A394" s="100" t="s">
        <v>199</v>
      </c>
      <c r="B394" s="101"/>
      <c r="C394" s="101">
        <v>500.21359276776423</v>
      </c>
      <c r="D394" s="101">
        <v>547.52963645223178</v>
      </c>
      <c r="E394" s="101">
        <v>572.79548635104879</v>
      </c>
      <c r="F394" s="101">
        <v>635.93044674006035</v>
      </c>
      <c r="G394" s="101">
        <v>603.02453455364855</v>
      </c>
      <c r="H394" s="101">
        <v>580.47718309718664</v>
      </c>
      <c r="I394" s="101">
        <v>649.49426208810303</v>
      </c>
      <c r="J394" s="101">
        <v>575.07051568029669</v>
      </c>
      <c r="K394" s="101">
        <v>535.29306440074697</v>
      </c>
      <c r="L394" s="101">
        <v>536.17628080619659</v>
      </c>
      <c r="M394" s="101">
        <v>555.34342408628936</v>
      </c>
      <c r="N394" s="101">
        <v>470.18500527940142</v>
      </c>
      <c r="O394" s="101">
        <v>487.69702187798219</v>
      </c>
      <c r="P394" s="101">
        <v>517.94390122063362</v>
      </c>
      <c r="Q394" s="101">
        <v>524.48952677806665</v>
      </c>
      <c r="R394" s="101">
        <v>555.49630073964238</v>
      </c>
      <c r="S394" s="101">
        <v>605.76266029322335</v>
      </c>
      <c r="T394" s="101">
        <v>526.67550954145077</v>
      </c>
      <c r="U394" s="101">
        <v>587.37371478320733</v>
      </c>
      <c r="V394" s="101">
        <v>542.39247219350113</v>
      </c>
      <c r="W394" s="101">
        <v>638.08945806137046</v>
      </c>
      <c r="X394" s="101">
        <v>370.31836453317732</v>
      </c>
      <c r="Y394" s="101">
        <v>251.73465344987346</v>
      </c>
      <c r="DA394" s="131" t="s">
        <v>4216</v>
      </c>
    </row>
    <row r="395" spans="1:105" ht="12" customHeight="1" x14ac:dyDescent="0.25">
      <c r="A395" s="103" t="s">
        <v>52</v>
      </c>
      <c r="B395" s="104"/>
      <c r="C395" s="104">
        <v>524.89054337133632</v>
      </c>
      <c r="D395" s="104">
        <v>566.84877912419233</v>
      </c>
      <c r="E395" s="104">
        <v>632.50056206160355</v>
      </c>
      <c r="F395" s="104">
        <v>770.10016676606801</v>
      </c>
      <c r="G395" s="104">
        <v>682.47480377476768</v>
      </c>
      <c r="H395" s="104">
        <v>614.84989542410915</v>
      </c>
      <c r="I395" s="104">
        <v>652.49183060253301</v>
      </c>
      <c r="J395" s="104">
        <v>625.74946938651487</v>
      </c>
      <c r="K395" s="104">
        <v>640.68884085488844</v>
      </c>
      <c r="L395" s="104">
        <v>703.10273828726372</v>
      </c>
      <c r="M395" s="104">
        <v>902.95677416208002</v>
      </c>
      <c r="N395" s="104">
        <v>715.86021929187984</v>
      </c>
      <c r="O395" s="104">
        <v>684.64008485217346</v>
      </c>
      <c r="P395" s="104">
        <v>710.18004578064995</v>
      </c>
      <c r="Q395" s="104">
        <v>676.49274166720534</v>
      </c>
      <c r="R395" s="104">
        <v>732.53406310953926</v>
      </c>
      <c r="S395" s="104">
        <v>622.3134948384868</v>
      </c>
      <c r="T395" s="104">
        <v>580.03460159442727</v>
      </c>
      <c r="U395" s="104">
        <v>642.4158240386613</v>
      </c>
      <c r="V395" s="104">
        <v>641.53656973423278</v>
      </c>
      <c r="W395" s="104">
        <v>688.3029805206786</v>
      </c>
      <c r="X395" s="104">
        <v>588.29796391218815</v>
      </c>
      <c r="Y395" s="104">
        <v>575.63806656755617</v>
      </c>
      <c r="DA395" s="132" t="s">
        <v>4217</v>
      </c>
    </row>
    <row r="396" spans="1:105" ht="12" customHeight="1" x14ac:dyDescent="0.25">
      <c r="A396" s="106" t="s">
        <v>122</v>
      </c>
      <c r="B396" s="101"/>
      <c r="C396" s="101">
        <v>1304.4303958767041</v>
      </c>
      <c r="D396" s="101">
        <v>1557.3199003117829</v>
      </c>
      <c r="E396" s="101">
        <v>1359.2354887875676</v>
      </c>
      <c r="F396" s="101">
        <v>1501.6431111431236</v>
      </c>
      <c r="G396" s="101">
        <v>1534.5461794819389</v>
      </c>
      <c r="H396" s="101">
        <v>1462.0693747989087</v>
      </c>
      <c r="I396" s="101">
        <v>1567.991500862684</v>
      </c>
      <c r="J396" s="101">
        <v>1193.3731072591165</v>
      </c>
      <c r="K396" s="101">
        <v>1193.721312929511</v>
      </c>
      <c r="L396" s="101">
        <v>1450.5392323234271</v>
      </c>
      <c r="M396" s="101">
        <v>1429.6575287970563</v>
      </c>
      <c r="N396" s="101">
        <v>1548.0727331653954</v>
      </c>
      <c r="O396" s="101">
        <v>1404.9363693103414</v>
      </c>
      <c r="P396" s="101">
        <v>1269.1677574513144</v>
      </c>
      <c r="Q396" s="101">
        <v>1403.976666167101</v>
      </c>
      <c r="R396" s="101">
        <v>1357.8616371770722</v>
      </c>
      <c r="S396" s="101">
        <v>1448.2929064622849</v>
      </c>
      <c r="T396" s="101">
        <v>1301.7161203066944</v>
      </c>
      <c r="U396" s="101">
        <v>1289.1548397487204</v>
      </c>
      <c r="V396" s="101">
        <v>1400.2938401762124</v>
      </c>
      <c r="W396" s="101">
        <v>1137.2401808097836</v>
      </c>
      <c r="X396" s="101">
        <v>1375.6464955004008</v>
      </c>
      <c r="Y396" s="101">
        <v>1412.8680579163406</v>
      </c>
      <c r="DA396" s="131" t="s">
        <v>4218</v>
      </c>
    </row>
    <row r="397" spans="1:105" ht="12" customHeight="1" x14ac:dyDescent="0.25">
      <c r="A397" s="107" t="s">
        <v>121</v>
      </c>
      <c r="B397" s="104"/>
      <c r="C397" s="104">
        <v>1552.7845215314371</v>
      </c>
      <c r="D397" s="104">
        <v>1633.186819181343</v>
      </c>
      <c r="E397" s="104">
        <v>1656.4201981820031</v>
      </c>
      <c r="F397" s="104">
        <v>1660.3960979709364</v>
      </c>
      <c r="G397" s="104">
        <v>1690.2533964550646</v>
      </c>
      <c r="H397" s="104">
        <v>1680.7958344856581</v>
      </c>
      <c r="I397" s="104">
        <v>1813.3956687330594</v>
      </c>
      <c r="J397" s="104">
        <v>1489.2293558584681</v>
      </c>
      <c r="K397" s="104">
        <v>1656.7558616856572</v>
      </c>
      <c r="L397" s="104">
        <v>1552.8347642838928</v>
      </c>
      <c r="M397" s="104">
        <v>1818.2879020839111</v>
      </c>
      <c r="N397" s="104">
        <v>1741.9774378240129</v>
      </c>
      <c r="O397" s="104">
        <v>1707.7109135636658</v>
      </c>
      <c r="P397" s="104">
        <v>1533.4681957457574</v>
      </c>
      <c r="Q397" s="104">
        <v>1599.0689640397145</v>
      </c>
      <c r="R397" s="104">
        <v>1598.9509665982171</v>
      </c>
      <c r="S397" s="104">
        <v>1693.2231981819525</v>
      </c>
      <c r="T397" s="104">
        <v>1466.6152670425772</v>
      </c>
      <c r="U397" s="104">
        <v>1604.8368544825253</v>
      </c>
      <c r="V397" s="104">
        <v>1584.8115206581435</v>
      </c>
      <c r="W397" s="104">
        <v>1655.9670748544149</v>
      </c>
      <c r="X397" s="104">
        <v>1612.7389547534383</v>
      </c>
      <c r="Y397" s="104">
        <v>1352.6398248748362</v>
      </c>
      <c r="DA397" s="132" t="s">
        <v>4219</v>
      </c>
    </row>
    <row r="398" spans="1:105" ht="12" customHeight="1" x14ac:dyDescent="0.25">
      <c r="A398" s="108" t="s">
        <v>53</v>
      </c>
      <c r="B398" s="98"/>
      <c r="C398" s="98">
        <v>639.65758137967521</v>
      </c>
      <c r="D398" s="98">
        <v>688.14114345265</v>
      </c>
      <c r="E398" s="98">
        <v>694.52031401648048</v>
      </c>
      <c r="F398" s="98">
        <v>736.74051580140622</v>
      </c>
      <c r="G398" s="98">
        <v>750.47502805493275</v>
      </c>
      <c r="H398" s="98">
        <v>731.38168170497215</v>
      </c>
      <c r="I398" s="98">
        <v>878.12857787791074</v>
      </c>
      <c r="J398" s="98">
        <v>661.03971386416151</v>
      </c>
      <c r="K398" s="98">
        <v>713.175831160548</v>
      </c>
      <c r="L398" s="98">
        <v>610.80851186597522</v>
      </c>
      <c r="M398" s="98">
        <v>827.21202256008371</v>
      </c>
      <c r="N398" s="98">
        <v>788.73134540770661</v>
      </c>
      <c r="O398" s="98">
        <v>798.85016713208779</v>
      </c>
      <c r="P398" s="98">
        <v>653.22621352709348</v>
      </c>
      <c r="Q398" s="98">
        <v>680.39216071200622</v>
      </c>
      <c r="R398" s="98">
        <v>674.79342202230896</v>
      </c>
      <c r="S398" s="98">
        <v>739.25336797644889</v>
      </c>
      <c r="T398" s="98">
        <v>514.45337544487802</v>
      </c>
      <c r="U398" s="98">
        <v>669.57945541162474</v>
      </c>
      <c r="V398" s="98">
        <v>629.21723350725131</v>
      </c>
      <c r="W398" s="98">
        <v>746.74602894973862</v>
      </c>
      <c r="X398" s="98">
        <v>675.95988399651628</v>
      </c>
      <c r="Y398" s="98">
        <v>492.08993470676631</v>
      </c>
      <c r="DA398" s="63" t="s">
        <v>4220</v>
      </c>
    </row>
    <row r="399" spans="1:105" ht="12" customHeight="1" x14ac:dyDescent="0.25">
      <c r="A399" s="108" t="s">
        <v>52</v>
      </c>
      <c r="B399" s="98"/>
      <c r="C399" s="98">
        <v>913.12694015176169</v>
      </c>
      <c r="D399" s="98">
        <v>945.0456757286928</v>
      </c>
      <c r="E399" s="98">
        <v>961.89988416552251</v>
      </c>
      <c r="F399" s="98">
        <v>923.65558216953048</v>
      </c>
      <c r="G399" s="98">
        <v>939.77836840013197</v>
      </c>
      <c r="H399" s="98">
        <v>949.41415278068644</v>
      </c>
      <c r="I399" s="98">
        <v>935.26709085514858</v>
      </c>
      <c r="J399" s="98">
        <v>828.1896419943065</v>
      </c>
      <c r="K399" s="98">
        <v>943.58003052510935</v>
      </c>
      <c r="L399" s="98">
        <v>942.02625241791748</v>
      </c>
      <c r="M399" s="98">
        <v>991.07587952382767</v>
      </c>
      <c r="N399" s="98">
        <v>953.24609241630571</v>
      </c>
      <c r="O399" s="98">
        <v>908.86074643157815</v>
      </c>
      <c r="P399" s="98">
        <v>880.24198221866391</v>
      </c>
      <c r="Q399" s="98">
        <v>918.67680332770817</v>
      </c>
      <c r="R399" s="98">
        <v>924.15754457590833</v>
      </c>
      <c r="S399" s="98">
        <v>953.96983020550329</v>
      </c>
      <c r="T399" s="98">
        <v>952.16189159769942</v>
      </c>
      <c r="U399" s="98">
        <v>935.25739907090099</v>
      </c>
      <c r="V399" s="98">
        <v>955.59428715089268</v>
      </c>
      <c r="W399" s="98">
        <v>909.22104590467677</v>
      </c>
      <c r="X399" s="98">
        <v>936.77907075692201</v>
      </c>
      <c r="Y399" s="98">
        <v>860.54989016806951</v>
      </c>
      <c r="DA399" s="63" t="s">
        <v>4221</v>
      </c>
    </row>
    <row r="400" spans="1:105" ht="12" customHeight="1" x14ac:dyDescent="0.25">
      <c r="A400" s="121" t="s">
        <v>54</v>
      </c>
      <c r="B400" s="122"/>
      <c r="C400" s="122">
        <v>409.30215848829351</v>
      </c>
      <c r="D400" s="122">
        <v>421.09348378123008</v>
      </c>
      <c r="E400" s="122">
        <v>467.48595304470575</v>
      </c>
      <c r="F400" s="122">
        <v>507.89199667360731</v>
      </c>
      <c r="G400" s="122">
        <v>509.71803092206056</v>
      </c>
      <c r="H400" s="122">
        <v>495.95573954355854</v>
      </c>
      <c r="I400" s="122">
        <v>481.99993949168635</v>
      </c>
      <c r="J400" s="122">
        <v>410.10840643867118</v>
      </c>
      <c r="K400" s="122">
        <v>442.70476992630211</v>
      </c>
      <c r="L400" s="122">
        <v>487.79977021814261</v>
      </c>
      <c r="M400" s="122">
        <v>466.53923081983487</v>
      </c>
      <c r="N400" s="122">
        <v>467.60712007272133</v>
      </c>
      <c r="O400" s="122">
        <v>449.59736094786626</v>
      </c>
      <c r="P400" s="122">
        <v>453.55290238349517</v>
      </c>
      <c r="Q400" s="122">
        <v>463.32412842250159</v>
      </c>
      <c r="R400" s="122">
        <v>438.37536757162979</v>
      </c>
      <c r="S400" s="122">
        <v>445.87808132208096</v>
      </c>
      <c r="T400" s="122">
        <v>398.92475062819858</v>
      </c>
      <c r="U400" s="122">
        <v>435.69710863227255</v>
      </c>
      <c r="V400" s="122">
        <v>467.24924565078743</v>
      </c>
      <c r="W400" s="122">
        <v>457.71021047651016</v>
      </c>
      <c r="X400" s="122">
        <v>407.60100329238435</v>
      </c>
      <c r="Y400" s="122">
        <v>416.45913712250393</v>
      </c>
      <c r="DA400" s="130" t="s">
        <v>4222</v>
      </c>
    </row>
    <row r="401" spans="1:105" ht="12" customHeight="1" x14ac:dyDescent="0.25">
      <c r="A401" s="97" t="s">
        <v>50</v>
      </c>
      <c r="B401" s="98"/>
      <c r="C401" s="98">
        <v>392.60570820925125</v>
      </c>
      <c r="D401" s="98">
        <v>457.18522176962841</v>
      </c>
      <c r="E401" s="98">
        <v>509.39991387006808</v>
      </c>
      <c r="F401" s="98">
        <v>532.40580959371084</v>
      </c>
      <c r="G401" s="98">
        <v>508.47899779389417</v>
      </c>
      <c r="H401" s="98">
        <v>515.24585154061799</v>
      </c>
      <c r="I401" s="98">
        <v>527.12976156037587</v>
      </c>
      <c r="J401" s="98">
        <v>451.74804348224313</v>
      </c>
      <c r="K401" s="98">
        <v>481.68002320135736</v>
      </c>
      <c r="L401" s="98">
        <v>461.27336051102156</v>
      </c>
      <c r="M401" s="98">
        <v>459.18918822691813</v>
      </c>
      <c r="N401" s="98">
        <v>471.16917040687929</v>
      </c>
      <c r="O401" s="98">
        <v>439.9554013512041</v>
      </c>
      <c r="P401" s="98">
        <v>506.31689346635778</v>
      </c>
      <c r="Q401" s="98">
        <v>475.20829096706461</v>
      </c>
      <c r="R401" s="98">
        <v>442.53652697951298</v>
      </c>
      <c r="S401" s="98">
        <v>491.08509641898718</v>
      </c>
      <c r="T401" s="98">
        <v>499.77783781748792</v>
      </c>
      <c r="U401" s="98">
        <v>557.8013916065039</v>
      </c>
      <c r="V401" s="98">
        <v>562.98608359430034</v>
      </c>
      <c r="W401" s="98">
        <v>517.53471948241634</v>
      </c>
      <c r="X401" s="98">
        <v>449.21755628313218</v>
      </c>
      <c r="Y401" s="98">
        <v>402.17007060422935</v>
      </c>
      <c r="DA401" s="63" t="s">
        <v>4223</v>
      </c>
    </row>
    <row r="402" spans="1:105" ht="12" customHeight="1" x14ac:dyDescent="0.25">
      <c r="A402" s="109" t="s">
        <v>120</v>
      </c>
      <c r="B402" s="33"/>
      <c r="C402" s="33">
        <v>419.46939772232002</v>
      </c>
      <c r="D402" s="33">
        <v>411.9003332631778</v>
      </c>
      <c r="E402" s="33">
        <v>456.89849704269483</v>
      </c>
      <c r="F402" s="33">
        <v>500.9993161626366</v>
      </c>
      <c r="G402" s="33">
        <v>510.09303664034451</v>
      </c>
      <c r="H402" s="33">
        <v>490.57299524023648</v>
      </c>
      <c r="I402" s="33">
        <v>464.63372889465262</v>
      </c>
      <c r="J402" s="33">
        <v>398.31081305330918</v>
      </c>
      <c r="K402" s="33">
        <v>427.53167133560919</v>
      </c>
      <c r="L402" s="33">
        <v>499.73517198543573</v>
      </c>
      <c r="M402" s="33">
        <v>469.7372214061163</v>
      </c>
      <c r="N402" s="33">
        <v>466.18674193388841</v>
      </c>
      <c r="O402" s="33">
        <v>453.54617163624255</v>
      </c>
      <c r="P402" s="33">
        <v>442.76791211629285</v>
      </c>
      <c r="Q402" s="33">
        <v>461.23570212338507</v>
      </c>
      <c r="R402" s="33">
        <v>437.57359838921542</v>
      </c>
      <c r="S402" s="33">
        <v>436.86799567292911</v>
      </c>
      <c r="T402" s="33">
        <v>382.83976427962688</v>
      </c>
      <c r="U402" s="33">
        <v>408.27538691614677</v>
      </c>
      <c r="V402" s="33">
        <v>439.83981574185754</v>
      </c>
      <c r="W402" s="33">
        <v>431.18123827074453</v>
      </c>
      <c r="X402" s="33">
        <v>384.87923170295915</v>
      </c>
      <c r="Y402" s="33">
        <v>425.60956176898725</v>
      </c>
      <c r="DA402" s="60" t="s">
        <v>4224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57.675121862527355</v>
      </c>
      <c r="D404" s="117">
        <f t="shared" si="218"/>
        <v>35.30216989890134</v>
      </c>
      <c r="E404" s="117">
        <f t="shared" si="218"/>
        <v>39.163746949647567</v>
      </c>
      <c r="F404" s="117">
        <f t="shared" si="218"/>
        <v>44.265788473742425</v>
      </c>
      <c r="G404" s="117">
        <f t="shared" si="218"/>
        <v>45.462746338102299</v>
      </c>
      <c r="H404" s="117">
        <f t="shared" si="218"/>
        <v>43.433107660601941</v>
      </c>
      <c r="I404" s="117">
        <f t="shared" si="218"/>
        <v>56.906696451045377</v>
      </c>
      <c r="J404" s="117">
        <f t="shared" si="218"/>
        <v>38.63041594203284</v>
      </c>
      <c r="K404" s="117">
        <f t="shared" si="218"/>
        <v>52.305126168203913</v>
      </c>
      <c r="L404" s="117">
        <f t="shared" si="218"/>
        <v>55.068935648729436</v>
      </c>
      <c r="M404" s="117">
        <f t="shared" si="218"/>
        <v>53.226313812432736</v>
      </c>
      <c r="N404" s="117">
        <f t="shared" si="218"/>
        <v>51.350868846897825</v>
      </c>
      <c r="O404" s="117">
        <f t="shared" si="218"/>
        <v>48.986511385195406</v>
      </c>
      <c r="P404" s="117">
        <f t="shared" si="218"/>
        <v>32.500856537808225</v>
      </c>
      <c r="Q404" s="117">
        <f t="shared" si="218"/>
        <v>27.087613843929425</v>
      </c>
      <c r="R404" s="117">
        <f t="shared" ref="R404:V404" si="219">R405+R408+R410+R419</f>
        <v>27.20609728266572</v>
      </c>
      <c r="S404" s="117">
        <f t="shared" si="219"/>
        <v>30.872632068040414</v>
      </c>
      <c r="T404" s="117">
        <f t="shared" si="219"/>
        <v>25.618074899675292</v>
      </c>
      <c r="U404" s="117">
        <f t="shared" si="219"/>
        <v>38.14138802106234</v>
      </c>
      <c r="V404" s="117">
        <f t="shared" si="219"/>
        <v>46.602835667921482</v>
      </c>
      <c r="W404" s="117">
        <f t="shared" ref="W404:Y404" si="220">W405+W408+W410+W419</f>
        <v>59.106976625634736</v>
      </c>
      <c r="X404" s="117">
        <f t="shared" si="220"/>
        <v>59.055372191869573</v>
      </c>
      <c r="Y404" s="117">
        <f t="shared" si="220"/>
        <v>58.449681626415355</v>
      </c>
      <c r="DA404" s="129" t="s">
        <v>4374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4375</v>
      </c>
    </row>
    <row r="406" spans="1:105" ht="12" customHeight="1" x14ac:dyDescent="0.25">
      <c r="A406" s="97" t="s">
        <v>199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4376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4377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4378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4379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4380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4381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4382</v>
      </c>
    </row>
    <row r="413" spans="1:105" ht="12" customHeight="1" x14ac:dyDescent="0.25">
      <c r="A413" s="100" t="s">
        <v>199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4383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4384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4385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4386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4387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4388</v>
      </c>
    </row>
    <row r="419" spans="1:105" ht="12" customHeight="1" x14ac:dyDescent="0.25">
      <c r="A419" s="121" t="s">
        <v>54</v>
      </c>
      <c r="B419" s="122"/>
      <c r="C419" s="122">
        <v>57.675121862527355</v>
      </c>
      <c r="D419" s="122">
        <v>35.30216989890134</v>
      </c>
      <c r="E419" s="122">
        <v>39.163746949647567</v>
      </c>
      <c r="F419" s="122">
        <v>44.265788473742425</v>
      </c>
      <c r="G419" s="122">
        <v>45.462746338102299</v>
      </c>
      <c r="H419" s="122">
        <v>43.433107660601941</v>
      </c>
      <c r="I419" s="122">
        <v>56.906696451045377</v>
      </c>
      <c r="J419" s="122">
        <v>38.63041594203284</v>
      </c>
      <c r="K419" s="122">
        <v>52.305126168203913</v>
      </c>
      <c r="L419" s="122">
        <v>55.068935648729436</v>
      </c>
      <c r="M419" s="122">
        <v>53.226313812432736</v>
      </c>
      <c r="N419" s="122">
        <v>51.350868846897825</v>
      </c>
      <c r="O419" s="122">
        <v>48.986511385195406</v>
      </c>
      <c r="P419" s="122">
        <v>32.500856537808225</v>
      </c>
      <c r="Q419" s="122">
        <v>27.087613843929425</v>
      </c>
      <c r="R419" s="122">
        <v>27.20609728266572</v>
      </c>
      <c r="S419" s="122">
        <v>30.872632068040414</v>
      </c>
      <c r="T419" s="122">
        <v>25.618074899675292</v>
      </c>
      <c r="U419" s="122">
        <v>38.14138802106234</v>
      </c>
      <c r="V419" s="122">
        <v>46.602835667921482</v>
      </c>
      <c r="W419" s="122">
        <v>59.106976625634736</v>
      </c>
      <c r="X419" s="122">
        <v>59.055372191869573</v>
      </c>
      <c r="Y419" s="122">
        <v>58.449681626415355</v>
      </c>
      <c r="DA419" s="130" t="s">
        <v>4389</v>
      </c>
    </row>
    <row r="420" spans="1:105" ht="12" customHeight="1" x14ac:dyDescent="0.25">
      <c r="A420" s="97" t="s">
        <v>50</v>
      </c>
      <c r="B420" s="98"/>
      <c r="C420" s="98">
        <v>152.38812923355877</v>
      </c>
      <c r="D420" s="98">
        <v>173.89629646205486</v>
      </c>
      <c r="E420" s="98">
        <v>194.2064460749306</v>
      </c>
      <c r="F420" s="98">
        <v>201.69703103301359</v>
      </c>
      <c r="G420" s="98">
        <v>195.67338597343382</v>
      </c>
      <c r="H420" s="98">
        <v>199.08410349859301</v>
      </c>
      <c r="I420" s="98">
        <v>204.79094966810845</v>
      </c>
      <c r="J420" s="98">
        <v>174.97657113875948</v>
      </c>
      <c r="K420" s="98">
        <v>186.66169992960707</v>
      </c>
      <c r="L420" s="98">
        <v>177.45954952452891</v>
      </c>
      <c r="M420" s="98">
        <v>175.55802900369554</v>
      </c>
      <c r="N420" s="98">
        <v>180.12951907710067</v>
      </c>
      <c r="O420" s="98">
        <v>168.59871891589245</v>
      </c>
      <c r="P420" s="98">
        <v>191.50655446238798</v>
      </c>
      <c r="Q420" s="98">
        <v>181.2293261953667</v>
      </c>
      <c r="R420" s="98">
        <v>168.40497364587927</v>
      </c>
      <c r="S420" s="98">
        <v>185.77232984311217</v>
      </c>
      <c r="T420" s="98">
        <v>186.24375934162137</v>
      </c>
      <c r="U420" s="98">
        <v>207.97852969167434</v>
      </c>
      <c r="V420" s="98">
        <v>209.37922835000262</v>
      </c>
      <c r="W420" s="98">
        <v>192.39694459068389</v>
      </c>
      <c r="X420" s="98">
        <v>167.21951848383881</v>
      </c>
      <c r="Y420" s="98">
        <v>149.72319307517631</v>
      </c>
      <c r="DA420" s="63" t="s">
        <v>4390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4391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137.27186896869966</v>
      </c>
      <c r="D423" s="118">
        <f t="shared" si="225"/>
        <v>145.2819142995582</v>
      </c>
      <c r="E423" s="118">
        <f t="shared" si="225"/>
        <v>139.82006233410812</v>
      </c>
      <c r="F423" s="118">
        <f t="shared" si="225"/>
        <v>138.97643120248236</v>
      </c>
      <c r="G423" s="118">
        <f t="shared" si="225"/>
        <v>132.50531042443228</v>
      </c>
      <c r="H423" s="118">
        <f t="shared" si="225"/>
        <v>130.58860463542638</v>
      </c>
      <c r="I423" s="118">
        <f t="shared" si="225"/>
        <v>122.87892308216506</v>
      </c>
      <c r="J423" s="118">
        <f t="shared" si="225"/>
        <v>128.73720685585346</v>
      </c>
      <c r="K423" s="118">
        <f t="shared" si="225"/>
        <v>118.99601053574078</v>
      </c>
      <c r="L423" s="118">
        <f t="shared" si="225"/>
        <v>121.83141340496191</v>
      </c>
      <c r="M423" s="118">
        <f t="shared" si="225"/>
        <v>110.46070911932023</v>
      </c>
      <c r="N423" s="118">
        <f t="shared" si="225"/>
        <v>109.10526535751704</v>
      </c>
      <c r="O423" s="118">
        <f t="shared" si="225"/>
        <v>111.42338477441932</v>
      </c>
      <c r="P423" s="118">
        <f t="shared" si="225"/>
        <v>95.456951210102801</v>
      </c>
      <c r="Q423" s="118">
        <f t="shared" si="225"/>
        <v>95.577135840922878</v>
      </c>
      <c r="R423" s="118">
        <f t="shared" ref="R423:V423" si="226">R424+R427+R429+R438</f>
        <v>98.156007499221786</v>
      </c>
      <c r="S423" s="118">
        <f t="shared" si="226"/>
        <v>99.428066863890663</v>
      </c>
      <c r="T423" s="118">
        <f t="shared" si="226"/>
        <v>97.830881757696801</v>
      </c>
      <c r="U423" s="118">
        <f t="shared" si="226"/>
        <v>87.097984808291685</v>
      </c>
      <c r="V423" s="118">
        <f t="shared" si="226"/>
        <v>80.217585796628597</v>
      </c>
      <c r="W423" s="118">
        <f t="shared" ref="W423:Y423" si="227">W424+W427+W429+W438</f>
        <v>82.84308549331854</v>
      </c>
      <c r="X423" s="118">
        <f t="shared" si="227"/>
        <v>65.563135611124039</v>
      </c>
      <c r="Y423" s="118">
        <f t="shared" si="227"/>
        <v>53.823921279980929</v>
      </c>
      <c r="DA423" s="129" t="s">
        <v>4542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117.68172995802166</v>
      </c>
      <c r="D424" s="123">
        <f t="shared" si="228"/>
        <v>124.30732202969234</v>
      </c>
      <c r="E424" s="123">
        <f t="shared" si="228"/>
        <v>118.56278535333709</v>
      </c>
      <c r="F424" s="123">
        <f t="shared" si="228"/>
        <v>115.2872737201085</v>
      </c>
      <c r="G424" s="123">
        <f t="shared" si="228"/>
        <v>109.84739017889797</v>
      </c>
      <c r="H424" s="123">
        <f t="shared" si="228"/>
        <v>107.26973314690285</v>
      </c>
      <c r="I424" s="123">
        <f t="shared" si="228"/>
        <v>100.16446658289816</v>
      </c>
      <c r="J424" s="123">
        <f t="shared" si="228"/>
        <v>108.78909254940029</v>
      </c>
      <c r="K424" s="123">
        <f t="shared" si="228"/>
        <v>98.680475372210921</v>
      </c>
      <c r="L424" s="123">
        <f t="shared" si="228"/>
        <v>101.29834691741853</v>
      </c>
      <c r="M424" s="123">
        <f t="shared" si="228"/>
        <v>90.104287333722326</v>
      </c>
      <c r="N424" s="123">
        <f t="shared" si="228"/>
        <v>89.1591869216996</v>
      </c>
      <c r="O424" s="123">
        <f t="shared" si="228"/>
        <v>92.655624727580999</v>
      </c>
      <c r="P424" s="123">
        <f t="shared" si="228"/>
        <v>76.572322377212416</v>
      </c>
      <c r="Q424" s="123">
        <f t="shared" si="228"/>
        <v>76.323421952324495</v>
      </c>
      <c r="R424" s="123">
        <f t="shared" ref="R424:V424" si="229">SUM(R425:R426)</f>
        <v>78.510115235039521</v>
      </c>
      <c r="S424" s="123">
        <f t="shared" si="229"/>
        <v>79.29913664108004</v>
      </c>
      <c r="T424" s="123">
        <f t="shared" si="229"/>
        <v>79.616990460226901</v>
      </c>
      <c r="U424" s="123">
        <f t="shared" si="229"/>
        <v>68.878201311290695</v>
      </c>
      <c r="V424" s="123">
        <f t="shared" si="229"/>
        <v>62.61400772352777</v>
      </c>
      <c r="W424" s="123">
        <f t="shared" ref="W424:Y424" si="230">SUM(W425:W426)</f>
        <v>63.648012726255644</v>
      </c>
      <c r="X424" s="123">
        <f t="shared" si="230"/>
        <v>48.87901244767199</v>
      </c>
      <c r="Y424" s="123">
        <f t="shared" si="230"/>
        <v>37.509130664621679</v>
      </c>
      <c r="DA424" s="130" t="s">
        <v>4543</v>
      </c>
    </row>
    <row r="425" spans="1:105" ht="12" customHeight="1" x14ac:dyDescent="0.25">
      <c r="A425" s="97" t="s">
        <v>199</v>
      </c>
      <c r="B425" s="99"/>
      <c r="C425" s="99">
        <v>117.28251907737733</v>
      </c>
      <c r="D425" s="99">
        <v>123.8510355853457</v>
      </c>
      <c r="E425" s="99">
        <v>118.14115797270746</v>
      </c>
      <c r="F425" s="99">
        <v>114.87296978059423</v>
      </c>
      <c r="G425" s="99">
        <v>109.46687053128373</v>
      </c>
      <c r="H425" s="99">
        <v>106.91015924132608</v>
      </c>
      <c r="I425" s="99">
        <v>99.852841284199854</v>
      </c>
      <c r="J425" s="99">
        <v>108.45939926427502</v>
      </c>
      <c r="K425" s="99">
        <v>98.388715800600906</v>
      </c>
      <c r="L425" s="99">
        <v>100.99304332303105</v>
      </c>
      <c r="M425" s="99">
        <v>89.837596698923747</v>
      </c>
      <c r="N425" s="99">
        <v>88.891735243748059</v>
      </c>
      <c r="O425" s="99">
        <v>92.375874874779512</v>
      </c>
      <c r="P425" s="99">
        <v>76.32044770560762</v>
      </c>
      <c r="Q425" s="99">
        <v>76.072235713078882</v>
      </c>
      <c r="R425" s="99">
        <v>78.262309462033116</v>
      </c>
      <c r="S425" s="99">
        <v>79.052820853366555</v>
      </c>
      <c r="T425" s="99">
        <v>79.370190973451429</v>
      </c>
      <c r="U425" s="99">
        <v>68.666374293331785</v>
      </c>
      <c r="V425" s="99">
        <v>62.422221976120277</v>
      </c>
      <c r="W425" s="99">
        <v>63.456742339315575</v>
      </c>
      <c r="X425" s="99">
        <v>48.739982016831924</v>
      </c>
      <c r="Y425" s="99">
        <v>37.403139557468982</v>
      </c>
      <c r="DA425" s="63" t="s">
        <v>4544</v>
      </c>
    </row>
    <row r="426" spans="1:105" ht="12" customHeight="1" x14ac:dyDescent="0.25">
      <c r="A426" s="97" t="s">
        <v>53</v>
      </c>
      <c r="B426" s="99"/>
      <c r="C426" s="99">
        <v>0.39921088064433441</v>
      </c>
      <c r="D426" s="99">
        <v>0.45628644434665028</v>
      </c>
      <c r="E426" s="99">
        <v>0.42162738062963673</v>
      </c>
      <c r="F426" s="99">
        <v>0.41430393951426336</v>
      </c>
      <c r="G426" s="99">
        <v>0.38051964761423646</v>
      </c>
      <c r="H426" s="99">
        <v>0.35957390557676905</v>
      </c>
      <c r="I426" s="99">
        <v>0.31162529869830885</v>
      </c>
      <c r="J426" s="99">
        <v>0.32969328512526702</v>
      </c>
      <c r="K426" s="99">
        <v>0.29175957161000948</v>
      </c>
      <c r="L426" s="99">
        <v>0.30530359438747823</v>
      </c>
      <c r="M426" s="99">
        <v>0.2666906347985783</v>
      </c>
      <c r="N426" s="99">
        <v>0.2674516779515439</v>
      </c>
      <c r="O426" s="99">
        <v>0.27974985280148429</v>
      </c>
      <c r="P426" s="99">
        <v>0.25187467160480209</v>
      </c>
      <c r="Q426" s="99">
        <v>0.25118623924561573</v>
      </c>
      <c r="R426" s="99">
        <v>0.24780577300640805</v>
      </c>
      <c r="S426" s="99">
        <v>0.24631578771349041</v>
      </c>
      <c r="T426" s="99">
        <v>0.24679948677547392</v>
      </c>
      <c r="U426" s="99">
        <v>0.21182701795890727</v>
      </c>
      <c r="V426" s="99">
        <v>0.19178574740749293</v>
      </c>
      <c r="W426" s="99">
        <v>0.19127038694007051</v>
      </c>
      <c r="X426" s="99">
        <v>0.13903043084006833</v>
      </c>
      <c r="Y426" s="99">
        <v>0.10599110715269687</v>
      </c>
      <c r="DA426" s="63" t="s">
        <v>4545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9.1297488483833039E-2</v>
      </c>
      <c r="D427" s="123">
        <f t="shared" si="231"/>
        <v>4.1260220574300351E-2</v>
      </c>
      <c r="E427" s="123">
        <f t="shared" si="231"/>
        <v>0.13864324049556762</v>
      </c>
      <c r="F427" s="123">
        <f t="shared" si="231"/>
        <v>0.21964970133491035</v>
      </c>
      <c r="G427" s="123">
        <f t="shared" si="231"/>
        <v>0.1705203450344161</v>
      </c>
      <c r="H427" s="123">
        <f t="shared" si="231"/>
        <v>0.29665507725500234</v>
      </c>
      <c r="I427" s="123">
        <f t="shared" si="231"/>
        <v>0.26867003203078349</v>
      </c>
      <c r="J427" s="123">
        <f t="shared" si="231"/>
        <v>0.14446858211842681</v>
      </c>
      <c r="K427" s="123">
        <f t="shared" si="231"/>
        <v>0.19400808520386378</v>
      </c>
      <c r="L427" s="123">
        <f t="shared" si="231"/>
        <v>0.22871814680172939</v>
      </c>
      <c r="M427" s="123">
        <f t="shared" si="231"/>
        <v>0.22380036442300272</v>
      </c>
      <c r="N427" s="123">
        <f t="shared" si="231"/>
        <v>0.35388932362693504</v>
      </c>
      <c r="O427" s="123">
        <f t="shared" si="231"/>
        <v>0.18766884836342893</v>
      </c>
      <c r="P427" s="123">
        <f t="shared" si="231"/>
        <v>9.5709336445636117E-2</v>
      </c>
      <c r="Q427" s="123">
        <f t="shared" si="231"/>
        <v>0.10987226068247084</v>
      </c>
      <c r="R427" s="123">
        <f t="shared" si="231"/>
        <v>0.15181505560404507</v>
      </c>
      <c r="S427" s="123">
        <f t="shared" si="231"/>
        <v>0.16834784492030527</v>
      </c>
      <c r="T427" s="123">
        <f t="shared" si="231"/>
        <v>0.21711663116545515</v>
      </c>
      <c r="U427" s="123">
        <f t="shared" si="231"/>
        <v>0.17233227745593854</v>
      </c>
      <c r="V427" s="123">
        <f t="shared" si="231"/>
        <v>0.13450379288431363</v>
      </c>
      <c r="W427" s="123">
        <f t="shared" si="231"/>
        <v>0.14356833079805359</v>
      </c>
      <c r="X427" s="123">
        <f t="shared" si="231"/>
        <v>0.11971798955798041</v>
      </c>
      <c r="Y427" s="123">
        <f t="shared" si="231"/>
        <v>0.12498511672597243</v>
      </c>
      <c r="DA427" s="130" t="s">
        <v>4546</v>
      </c>
    </row>
    <row r="428" spans="1:105" ht="12" customHeight="1" x14ac:dyDescent="0.25">
      <c r="A428" s="97" t="s">
        <v>53</v>
      </c>
      <c r="B428" s="99"/>
      <c r="C428" s="99">
        <f>RES_hhdet_in_fecs!C129</f>
        <v>9.1297488483833039E-2</v>
      </c>
      <c r="D428" s="99">
        <f>RES_hhdet_in_fecs!D129</f>
        <v>4.1260220574300351E-2</v>
      </c>
      <c r="E428" s="99">
        <f>RES_hhdet_in_fecs!E129</f>
        <v>0.13864324049556762</v>
      </c>
      <c r="F428" s="99">
        <f>RES_hhdet_in_fecs!F129</f>
        <v>0.21964970133491035</v>
      </c>
      <c r="G428" s="99">
        <f>RES_hhdet_in_fecs!G129</f>
        <v>0.1705203450344161</v>
      </c>
      <c r="H428" s="99">
        <f>RES_hhdet_in_fecs!H129</f>
        <v>0.29665507725500234</v>
      </c>
      <c r="I428" s="99">
        <f>RES_hhdet_in_fecs!I129</f>
        <v>0.26867003203078349</v>
      </c>
      <c r="J428" s="99">
        <f>RES_hhdet_in_fecs!J129</f>
        <v>0.14446858211842681</v>
      </c>
      <c r="K428" s="99">
        <f>RES_hhdet_in_fecs!K129</f>
        <v>0.19400808520386378</v>
      </c>
      <c r="L428" s="99">
        <f>RES_hhdet_in_fecs!L129</f>
        <v>0.22871814680172939</v>
      </c>
      <c r="M428" s="99">
        <f>RES_hhdet_in_fecs!M129</f>
        <v>0.22380036442300272</v>
      </c>
      <c r="N428" s="99">
        <f>RES_hhdet_in_fecs!N129</f>
        <v>0.35388932362693504</v>
      </c>
      <c r="O428" s="99">
        <f>RES_hhdet_in_fecs!O129</f>
        <v>0.18766884836342893</v>
      </c>
      <c r="P428" s="99">
        <f>RES_hhdet_in_fecs!P129</f>
        <v>9.5709336445636117E-2</v>
      </c>
      <c r="Q428" s="99">
        <f>RES_hhdet_in_fecs!Q129</f>
        <v>0.10987226068247084</v>
      </c>
      <c r="R428" s="99">
        <f>RES_hhdet_in_fecs!R129</f>
        <v>0.15181505560404507</v>
      </c>
      <c r="S428" s="99">
        <f>RES_hhdet_in_fecs!S129</f>
        <v>0.16834784492030527</v>
      </c>
      <c r="T428" s="99">
        <f>RES_hhdet_in_fecs!T129</f>
        <v>0.21711663116545515</v>
      </c>
      <c r="U428" s="99">
        <f>RES_hhdet_in_fecs!U129</f>
        <v>0.17233227745593854</v>
      </c>
      <c r="V428" s="99">
        <f>RES_hhdet_in_fecs!V129</f>
        <v>0.13450379288431363</v>
      </c>
      <c r="W428" s="99">
        <f>RES_hhdet_in_fecs!W129</f>
        <v>0.14356833079805359</v>
      </c>
      <c r="X428" s="99">
        <f>RES_hhdet_in_fecs!X129</f>
        <v>0.11971798955798041</v>
      </c>
      <c r="Y428" s="99">
        <f>RES_hhdet_in_fecs!Y129</f>
        <v>0.12498511672597243</v>
      </c>
      <c r="DA428" s="63" t="s">
        <v>4547</v>
      </c>
    </row>
    <row r="429" spans="1:105" ht="12" customHeight="1" x14ac:dyDescent="0.25">
      <c r="A429" s="121" t="s">
        <v>55</v>
      </c>
      <c r="B429" s="123"/>
      <c r="C429" s="123">
        <v>13.226208369821643</v>
      </c>
      <c r="D429" s="123">
        <v>14.713669368626581</v>
      </c>
      <c r="E429" s="123">
        <v>14.298469866016013</v>
      </c>
      <c r="F429" s="123">
        <v>16.149040052158306</v>
      </c>
      <c r="G429" s="123">
        <v>15.101766352791861</v>
      </c>
      <c r="H429" s="123">
        <v>15.742352650764145</v>
      </c>
      <c r="I429" s="123">
        <v>15.281569491051743</v>
      </c>
      <c r="J429" s="123">
        <v>13.709360188672173</v>
      </c>
      <c r="K429" s="123">
        <v>13.789200672767894</v>
      </c>
      <c r="L429" s="123">
        <v>13.594204296274404</v>
      </c>
      <c r="M429" s="123">
        <v>13.91892628253</v>
      </c>
      <c r="N429" s="123">
        <v>13.387244444643315</v>
      </c>
      <c r="O429" s="123">
        <v>12.775684936750631</v>
      </c>
      <c r="P429" s="123">
        <v>13.252859444020016</v>
      </c>
      <c r="Q429" s="123">
        <v>13.566854685743563</v>
      </c>
      <c r="R429" s="123">
        <v>13.930430558655111</v>
      </c>
      <c r="S429" s="123">
        <v>14.251929388874803</v>
      </c>
      <c r="T429" s="123">
        <v>13.105587317232265</v>
      </c>
      <c r="U429" s="123">
        <v>12.798025452166973</v>
      </c>
      <c r="V429" s="123">
        <v>12.087757446955084</v>
      </c>
      <c r="W429" s="123">
        <v>13.282172286999515</v>
      </c>
      <c r="X429" s="123">
        <v>11.33233605168167</v>
      </c>
      <c r="Y429" s="123">
        <v>10.867901782213735</v>
      </c>
      <c r="DA429" s="130" t="s">
        <v>4548</v>
      </c>
    </row>
    <row r="430" spans="1:105" ht="12" customHeight="1" x14ac:dyDescent="0.25">
      <c r="A430" s="97" t="s">
        <v>128</v>
      </c>
      <c r="B430" s="99"/>
      <c r="C430" s="99">
        <v>11.359955312589531</v>
      </c>
      <c r="D430" s="99">
        <v>12.410079145010863</v>
      </c>
      <c r="E430" s="99">
        <v>12.330061100063789</v>
      </c>
      <c r="F430" s="99">
        <v>13.762241846377135</v>
      </c>
      <c r="G430" s="99">
        <v>12.329842214764625</v>
      </c>
      <c r="H430" s="99">
        <v>12.925432137090198</v>
      </c>
      <c r="I430" s="99">
        <v>13.513302878182605</v>
      </c>
      <c r="J430" s="99">
        <v>12.831169959741304</v>
      </c>
      <c r="K430" s="99">
        <v>12.555633591180978</v>
      </c>
      <c r="L430" s="99">
        <v>12.432172368008155</v>
      </c>
      <c r="M430" s="99">
        <v>12.954795109574787</v>
      </c>
      <c r="N430" s="99">
        <v>12.029531492749722</v>
      </c>
      <c r="O430" s="99">
        <v>11.707338852715504</v>
      </c>
      <c r="P430" s="99">
        <v>11.830242925902471</v>
      </c>
      <c r="Q430" s="99">
        <v>11.780547610769307</v>
      </c>
      <c r="R430" s="99">
        <v>12.549887127433276</v>
      </c>
      <c r="S430" s="99">
        <v>12.819739393079505</v>
      </c>
      <c r="T430" s="99">
        <v>12.341318768923708</v>
      </c>
      <c r="U430" s="99">
        <v>11.974416371810445</v>
      </c>
      <c r="V430" s="99">
        <v>11.395716234834577</v>
      </c>
      <c r="W430" s="99">
        <v>12.821919543595232</v>
      </c>
      <c r="X430" s="99">
        <v>10.648098275499702</v>
      </c>
      <c r="Y430" s="99">
        <v>10.083284759362478</v>
      </c>
      <c r="DA430" s="63" t="s">
        <v>4549</v>
      </c>
    </row>
    <row r="431" spans="1:105" ht="12" customHeight="1" x14ac:dyDescent="0.25">
      <c r="A431" s="97" t="s">
        <v>127</v>
      </c>
      <c r="B431" s="99"/>
      <c r="C431" s="99">
        <v>11.669299688306017</v>
      </c>
      <c r="D431" s="99">
        <v>12.793201836817731</v>
      </c>
      <c r="E431" s="99">
        <v>13.656455046805098</v>
      </c>
      <c r="F431" s="99">
        <v>15.619124696290315</v>
      </c>
      <c r="G431" s="99">
        <v>14.186339185183664</v>
      </c>
      <c r="H431" s="99">
        <v>13.482735695676036</v>
      </c>
      <c r="I431" s="99">
        <v>14.532626540425698</v>
      </c>
      <c r="J431" s="99">
        <v>13.620466108418544</v>
      </c>
      <c r="K431" s="99">
        <v>12.741906079472605</v>
      </c>
      <c r="L431" s="99">
        <v>12.906977447458335</v>
      </c>
      <c r="M431" s="99">
        <v>14.579060256931028</v>
      </c>
      <c r="N431" s="99">
        <v>11.962386635205011</v>
      </c>
      <c r="O431" s="99">
        <v>11.621019780571741</v>
      </c>
      <c r="P431" s="99">
        <v>11.981603974677963</v>
      </c>
      <c r="Q431" s="99">
        <v>11.758786691249609</v>
      </c>
      <c r="R431" s="99">
        <v>13.220270462384182</v>
      </c>
      <c r="S431" s="99">
        <v>12.790299523669658</v>
      </c>
      <c r="T431" s="99">
        <v>11.491502917956565</v>
      </c>
      <c r="U431" s="99">
        <v>12.243016641476499</v>
      </c>
      <c r="V431" s="99">
        <v>11.278951691086412</v>
      </c>
      <c r="W431" s="99">
        <v>13.47695935341398</v>
      </c>
      <c r="X431" s="99">
        <v>9.7544364081189485</v>
      </c>
      <c r="Y431" s="99">
        <v>8.3770919354905136</v>
      </c>
      <c r="DA431" s="63" t="s">
        <v>4550</v>
      </c>
    </row>
    <row r="432" spans="1:105" ht="12" customHeight="1" x14ac:dyDescent="0.25">
      <c r="A432" s="100" t="s">
        <v>199</v>
      </c>
      <c r="B432" s="102"/>
      <c r="C432" s="102">
        <v>6.136739657083079</v>
      </c>
      <c r="D432" s="102">
        <v>6.7473287592173259</v>
      </c>
      <c r="E432" s="102">
        <v>7.0077352428148938</v>
      </c>
      <c r="F432" s="102">
        <v>7.595772915391227</v>
      </c>
      <c r="G432" s="102">
        <v>7.0790099441047039</v>
      </c>
      <c r="H432" s="102">
        <v>6.9903801980280056</v>
      </c>
      <c r="I432" s="102">
        <v>7.7146887428643653</v>
      </c>
      <c r="J432" s="102">
        <v>6.9654670162032479</v>
      </c>
      <c r="K432" s="102">
        <v>6.2749355674127916</v>
      </c>
      <c r="L432" s="102">
        <v>6.0362589887264599</v>
      </c>
      <c r="M432" s="102">
        <v>6.0011425423162947</v>
      </c>
      <c r="N432" s="102">
        <v>5.1484278538763872</v>
      </c>
      <c r="O432" s="102">
        <v>5.2499034980043975</v>
      </c>
      <c r="P432" s="102">
        <v>5.4625173235916433</v>
      </c>
      <c r="Q432" s="102">
        <v>5.5244540324489373</v>
      </c>
      <c r="R432" s="102">
        <v>6.0483744484261655</v>
      </c>
      <c r="S432" s="102">
        <v>6.5996885765179041</v>
      </c>
      <c r="T432" s="102">
        <v>5.8425458872036451</v>
      </c>
      <c r="U432" s="102">
        <v>6.1637656488160326</v>
      </c>
      <c r="V432" s="102">
        <v>5.4906572793757613</v>
      </c>
      <c r="W432" s="102">
        <v>6.835955113664923</v>
      </c>
      <c r="X432" s="102">
        <v>4.0419294108063077</v>
      </c>
      <c r="Y432" s="102">
        <v>2.7655526787650699</v>
      </c>
      <c r="DA432" s="131" t="s">
        <v>4551</v>
      </c>
    </row>
    <row r="433" spans="1:105" ht="12" customHeight="1" x14ac:dyDescent="0.25">
      <c r="A433" s="103" t="s">
        <v>52</v>
      </c>
      <c r="B433" s="105"/>
      <c r="C433" s="105">
        <v>5.5325600312229373</v>
      </c>
      <c r="D433" s="105">
        <v>6.0458730776004028</v>
      </c>
      <c r="E433" s="105">
        <v>6.6487198039902049</v>
      </c>
      <c r="F433" s="105">
        <v>8.0233517808990911</v>
      </c>
      <c r="G433" s="105">
        <v>7.1073292410789612</v>
      </c>
      <c r="H433" s="105">
        <v>6.4923554976480276</v>
      </c>
      <c r="I433" s="105">
        <v>6.8179377975613296</v>
      </c>
      <c r="J433" s="105">
        <v>6.6549990922152951</v>
      </c>
      <c r="K433" s="105">
        <v>6.4669705120598113</v>
      </c>
      <c r="L433" s="105">
        <v>6.8707184587318748</v>
      </c>
      <c r="M433" s="105">
        <v>8.577917714614733</v>
      </c>
      <c r="N433" s="105">
        <v>6.81395878132862</v>
      </c>
      <c r="O433" s="105">
        <v>6.37111628256734</v>
      </c>
      <c r="P433" s="105">
        <v>6.5190866510863241</v>
      </c>
      <c r="Q433" s="105">
        <v>6.2343326588006693</v>
      </c>
      <c r="R433" s="105">
        <v>7.171896013958019</v>
      </c>
      <c r="S433" s="105">
        <v>6.190610947151753</v>
      </c>
      <c r="T433" s="105">
        <v>5.6489570307529249</v>
      </c>
      <c r="U433" s="105">
        <v>6.0792509926604641</v>
      </c>
      <c r="V433" s="105">
        <v>5.7882944117106518</v>
      </c>
      <c r="W433" s="105">
        <v>6.641004239749055</v>
      </c>
      <c r="X433" s="105">
        <v>5.7125069973126417</v>
      </c>
      <c r="Y433" s="105">
        <v>5.6115392567254441</v>
      </c>
      <c r="DA433" s="132" t="s">
        <v>4552</v>
      </c>
    </row>
    <row r="434" spans="1:105" ht="12" customHeight="1" x14ac:dyDescent="0.25">
      <c r="A434" s="106" t="s">
        <v>122</v>
      </c>
      <c r="B434" s="102"/>
      <c r="C434" s="102">
        <v>18.572963095881974</v>
      </c>
      <c r="D434" s="102">
        <v>21.818144947446811</v>
      </c>
      <c r="E434" s="102">
        <v>19.601496680881453</v>
      </c>
      <c r="F434" s="102">
        <v>20.817448888046307</v>
      </c>
      <c r="G434" s="102">
        <v>21.011292805911932</v>
      </c>
      <c r="H434" s="102">
        <v>20.906658828570922</v>
      </c>
      <c r="I434" s="102">
        <v>21.950098313181467</v>
      </c>
      <c r="J434" s="102">
        <v>17.770784003888629</v>
      </c>
      <c r="K434" s="102">
        <v>17.111243074801774</v>
      </c>
      <c r="L434" s="102">
        <v>18.999818839859593</v>
      </c>
      <c r="M434" s="102">
        <v>18.172655263427238</v>
      </c>
      <c r="N434" s="102">
        <v>19.16182451002782</v>
      </c>
      <c r="O434" s="102">
        <v>17.400172785253588</v>
      </c>
      <c r="P434" s="102">
        <v>15.398332125627205</v>
      </c>
      <c r="Q434" s="102">
        <v>16.558835476242159</v>
      </c>
      <c r="R434" s="102">
        <v>17.008007007637641</v>
      </c>
      <c r="S434" s="102">
        <v>17.997026285999496</v>
      </c>
      <c r="T434" s="102">
        <v>16.390349521590547</v>
      </c>
      <c r="U434" s="102">
        <v>15.389494634634492</v>
      </c>
      <c r="V434" s="102">
        <v>15.393237137483927</v>
      </c>
      <c r="W434" s="102">
        <v>14.082342396345544</v>
      </c>
      <c r="X434" s="102">
        <v>15.809687745184913</v>
      </c>
      <c r="Y434" s="102">
        <v>15.6514876135756</v>
      </c>
      <c r="DA434" s="131" t="s">
        <v>4553</v>
      </c>
    </row>
    <row r="435" spans="1:105" ht="12" customHeight="1" x14ac:dyDescent="0.25">
      <c r="A435" s="107" t="s">
        <v>121</v>
      </c>
      <c r="B435" s="105"/>
      <c r="C435" s="105">
        <v>18.362193959927527</v>
      </c>
      <c r="D435" s="105">
        <v>19.576398128390771</v>
      </c>
      <c r="E435" s="105">
        <v>19.552121739256215</v>
      </c>
      <c r="F435" s="105">
        <v>19.570812774512209</v>
      </c>
      <c r="G435" s="105">
        <v>19.802173797685899</v>
      </c>
      <c r="H435" s="105">
        <v>19.935281101270064</v>
      </c>
      <c r="I435" s="105">
        <v>21.50182119591269</v>
      </c>
      <c r="J435" s="105">
        <v>18.091372402358804</v>
      </c>
      <c r="K435" s="105">
        <v>18.811188776698103</v>
      </c>
      <c r="L435" s="105">
        <v>16.946131354864129</v>
      </c>
      <c r="M435" s="105">
        <v>19.385844528021714</v>
      </c>
      <c r="N435" s="105">
        <v>18.522906768341137</v>
      </c>
      <c r="O435" s="105">
        <v>17.733861083643809</v>
      </c>
      <c r="P435" s="105">
        <v>15.43182334314224</v>
      </c>
      <c r="Q435" s="105">
        <v>16.014998606187397</v>
      </c>
      <c r="R435" s="105">
        <v>16.954931945157348</v>
      </c>
      <c r="S435" s="105">
        <v>18.240841280113333</v>
      </c>
      <c r="T435" s="105">
        <v>15.468113801520101</v>
      </c>
      <c r="U435" s="105">
        <v>16.28905447407892</v>
      </c>
      <c r="V435" s="105">
        <v>15.242627730908071</v>
      </c>
      <c r="W435" s="105">
        <v>17.059582837716892</v>
      </c>
      <c r="X435" s="105">
        <v>16.567314486293043</v>
      </c>
      <c r="Y435" s="105">
        <v>13.750427598610386</v>
      </c>
      <c r="DA435" s="132" t="s">
        <v>4554</v>
      </c>
    </row>
    <row r="436" spans="1:105" ht="12" customHeight="1" x14ac:dyDescent="0.25">
      <c r="A436" s="108" t="s">
        <v>53</v>
      </c>
      <c r="B436" s="99"/>
      <c r="C436" s="99">
        <v>8.737464239958987</v>
      </c>
      <c r="D436" s="99">
        <v>9.4967676900601052</v>
      </c>
      <c r="E436" s="99">
        <v>9.4408219350920835</v>
      </c>
      <c r="F436" s="99">
        <v>9.947631297668746</v>
      </c>
      <c r="G436" s="99">
        <v>10.015271422799014</v>
      </c>
      <c r="H436" s="99">
        <v>9.9101770226578427</v>
      </c>
      <c r="I436" s="99">
        <v>11.729142749244351</v>
      </c>
      <c r="J436" s="99">
        <v>9.2833724194618146</v>
      </c>
      <c r="K436" s="99">
        <v>9.2869020339601214</v>
      </c>
      <c r="L436" s="99">
        <v>7.7406528257030045</v>
      </c>
      <c r="M436" s="99">
        <v>9.9708120627258428</v>
      </c>
      <c r="N436" s="99">
        <v>9.4493762003031012</v>
      </c>
      <c r="O436" s="99">
        <v>9.2761945983009326</v>
      </c>
      <c r="P436" s="99">
        <v>7.3516557995728125</v>
      </c>
      <c r="Q436" s="99">
        <v>7.5487779875395162</v>
      </c>
      <c r="R436" s="99">
        <v>7.9069406721261597</v>
      </c>
      <c r="S436" s="99">
        <v>8.7510003508957777</v>
      </c>
      <c r="T436" s="99">
        <v>6.1950090640259257</v>
      </c>
      <c r="U436" s="99">
        <v>7.4386117250960639</v>
      </c>
      <c r="V436" s="99">
        <v>6.6207325294084098</v>
      </c>
      <c r="W436" s="99">
        <v>8.287078589436037</v>
      </c>
      <c r="X436" s="99">
        <v>7.470976703567489</v>
      </c>
      <c r="Y436" s="99">
        <v>5.3614593014934888</v>
      </c>
      <c r="DA436" s="63" t="s">
        <v>4555</v>
      </c>
    </row>
    <row r="437" spans="1:105" ht="12" customHeight="1" x14ac:dyDescent="0.25">
      <c r="A437" s="108" t="s">
        <v>52</v>
      </c>
      <c r="B437" s="99"/>
      <c r="C437" s="99">
        <v>9.6247297199685384</v>
      </c>
      <c r="D437" s="99">
        <v>10.079630438330664</v>
      </c>
      <c r="E437" s="99">
        <v>10.11129980416413</v>
      </c>
      <c r="F437" s="99">
        <v>9.6231814768434649</v>
      </c>
      <c r="G437" s="99">
        <v>9.7869023748868855</v>
      </c>
      <c r="H437" s="99">
        <v>10.025104078612221</v>
      </c>
      <c r="I437" s="99">
        <v>9.7726784466683387</v>
      </c>
      <c r="J437" s="99">
        <v>8.8079999828969839</v>
      </c>
      <c r="K437" s="99">
        <v>9.5242867427379814</v>
      </c>
      <c r="L437" s="99">
        <v>9.2054785291611214</v>
      </c>
      <c r="M437" s="99">
        <v>9.415032465295873</v>
      </c>
      <c r="N437" s="99">
        <v>9.0735305680380307</v>
      </c>
      <c r="O437" s="99">
        <v>8.457666485342882</v>
      </c>
      <c r="P437" s="99">
        <v>8.0801675435694271</v>
      </c>
      <c r="Q437" s="99">
        <v>8.4662206186478848</v>
      </c>
      <c r="R437" s="99">
        <v>9.0479912730311867</v>
      </c>
      <c r="S437" s="99">
        <v>9.4898409292175518</v>
      </c>
      <c r="T437" s="99">
        <v>9.2731047374941724</v>
      </c>
      <c r="U437" s="99">
        <v>8.8504427489828608</v>
      </c>
      <c r="V437" s="99">
        <v>8.6218952014996635</v>
      </c>
      <c r="W437" s="99">
        <v>8.7725042482808551</v>
      </c>
      <c r="X437" s="99">
        <v>9.096337782725552</v>
      </c>
      <c r="Y437" s="99">
        <v>8.3889682971168913</v>
      </c>
      <c r="DA437" s="63" t="s">
        <v>4556</v>
      </c>
    </row>
    <row r="438" spans="1:105" ht="12" customHeight="1" x14ac:dyDescent="0.25">
      <c r="A438" s="121" t="s">
        <v>54</v>
      </c>
      <c r="B438" s="123"/>
      <c r="C438" s="123">
        <v>6.2726331523725083</v>
      </c>
      <c r="D438" s="123">
        <v>6.2196626806649871</v>
      </c>
      <c r="E438" s="123">
        <v>6.8201638742594373</v>
      </c>
      <c r="F438" s="123">
        <v>7.3204677288806197</v>
      </c>
      <c r="G438" s="123">
        <v>7.3856335477080455</v>
      </c>
      <c r="H438" s="123">
        <v>7.2798637605043961</v>
      </c>
      <c r="I438" s="123">
        <v>7.1642169761843748</v>
      </c>
      <c r="J438" s="123">
        <v>6.0942855356625589</v>
      </c>
      <c r="K438" s="123">
        <v>6.3323264055581125</v>
      </c>
      <c r="L438" s="123">
        <v>6.7101440444672544</v>
      </c>
      <c r="M438" s="123">
        <v>6.2136951386449129</v>
      </c>
      <c r="N438" s="123">
        <v>6.2049446675471893</v>
      </c>
      <c r="O438" s="123">
        <v>5.8044062617242487</v>
      </c>
      <c r="P438" s="123">
        <v>5.5360600524247321</v>
      </c>
      <c r="Q438" s="123">
        <v>5.5769869421723488</v>
      </c>
      <c r="R438" s="123">
        <v>5.5636466499231139</v>
      </c>
      <c r="S438" s="123">
        <v>5.7086529890155253</v>
      </c>
      <c r="T438" s="123">
        <v>4.8911873490721902</v>
      </c>
      <c r="U438" s="123">
        <v>5.2494257673780877</v>
      </c>
      <c r="V438" s="123">
        <v>5.3813168332614243</v>
      </c>
      <c r="W438" s="123">
        <v>5.7693321492653311</v>
      </c>
      <c r="X438" s="123">
        <v>5.2320691222123932</v>
      </c>
      <c r="Y438" s="123">
        <v>5.3219037164195422</v>
      </c>
      <c r="DA438" s="130" t="s">
        <v>4557</v>
      </c>
    </row>
    <row r="439" spans="1:105" ht="12" customHeight="1" x14ac:dyDescent="0.25">
      <c r="A439" s="97" t="s">
        <v>50</v>
      </c>
      <c r="B439" s="99"/>
      <c r="C439" s="99">
        <v>7.070932054363138</v>
      </c>
      <c r="D439" s="99">
        <v>8.1648889601880512</v>
      </c>
      <c r="E439" s="99">
        <v>8.9868790339485241</v>
      </c>
      <c r="F439" s="99">
        <v>9.2507354676043878</v>
      </c>
      <c r="G439" s="99">
        <v>8.9705632377180837</v>
      </c>
      <c r="H439" s="99">
        <v>9.2541793584705978</v>
      </c>
      <c r="I439" s="99">
        <v>9.4201291296536169</v>
      </c>
      <c r="J439" s="99">
        <v>8.1921057964531236</v>
      </c>
      <c r="K439" s="99">
        <v>8.2942491609364577</v>
      </c>
      <c r="L439" s="99">
        <v>7.6339775462624244</v>
      </c>
      <c r="M439" s="99">
        <v>7.3418203218769644</v>
      </c>
      <c r="N439" s="99">
        <v>7.5478681050520908</v>
      </c>
      <c r="O439" s="99">
        <v>6.9067799413645217</v>
      </c>
      <c r="P439" s="99">
        <v>7.7387367014055339</v>
      </c>
      <c r="Q439" s="99">
        <v>7.3523038453541352</v>
      </c>
      <c r="R439" s="99">
        <v>7.2582047196189103</v>
      </c>
      <c r="S439" s="99">
        <v>8.1352978952580219</v>
      </c>
      <c r="T439" s="99">
        <v>7.9848036051328126</v>
      </c>
      <c r="U439" s="99">
        <v>8.6640407848988019</v>
      </c>
      <c r="V439" s="99">
        <v>8.3163149809579764</v>
      </c>
      <c r="W439" s="99">
        <v>8.1718506003467688</v>
      </c>
      <c r="X439" s="99">
        <v>7.1479994145274137</v>
      </c>
      <c r="Y439" s="99">
        <v>6.4252454117253199</v>
      </c>
      <c r="DA439" s="63" t="s">
        <v>4558</v>
      </c>
    </row>
    <row r="440" spans="1:105" ht="12" customHeight="1" x14ac:dyDescent="0.25">
      <c r="A440" s="109" t="s">
        <v>120</v>
      </c>
      <c r="B440" s="110"/>
      <c r="C440" s="110">
        <v>5.7865121038172092</v>
      </c>
      <c r="D440" s="110">
        <v>5.7241820256443017</v>
      </c>
      <c r="E440" s="110">
        <v>6.272852167840683</v>
      </c>
      <c r="F440" s="110">
        <v>6.7777239759189651</v>
      </c>
      <c r="G440" s="110">
        <v>6.9059387894966218</v>
      </c>
      <c r="H440" s="110">
        <v>6.7289475170148583</v>
      </c>
      <c r="I440" s="110">
        <v>6.2961292295514184</v>
      </c>
      <c r="J440" s="110">
        <v>5.4999184328349404</v>
      </c>
      <c r="K440" s="110">
        <v>5.5685482413830609</v>
      </c>
      <c r="L440" s="110">
        <v>6.2944706031024982</v>
      </c>
      <c r="M440" s="110">
        <v>5.722849858428436</v>
      </c>
      <c r="N440" s="110">
        <v>5.6694499625827621</v>
      </c>
      <c r="O440" s="110">
        <v>5.3529352795957834</v>
      </c>
      <c r="P440" s="110">
        <v>5.0858316725482995</v>
      </c>
      <c r="Q440" s="110">
        <v>5.2650071542850352</v>
      </c>
      <c r="R440" s="110">
        <v>5.2371404277582938</v>
      </c>
      <c r="S440" s="110">
        <v>5.2250050773262764</v>
      </c>
      <c r="T440" s="110">
        <v>4.3977887171288792</v>
      </c>
      <c r="U440" s="110">
        <v>4.4825843389089695</v>
      </c>
      <c r="V440" s="110">
        <v>4.5410276850069833</v>
      </c>
      <c r="W440" s="110">
        <v>4.7039436275428024</v>
      </c>
      <c r="X440" s="110">
        <v>4.1860110670697592</v>
      </c>
      <c r="Y440" s="110">
        <v>4.6153463615841757</v>
      </c>
      <c r="DA440" s="60" t="s">
        <v>4559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109.29055532076525</v>
      </c>
      <c r="D442" s="118">
        <f t="shared" si="232"/>
        <v>118.73591818095757</v>
      </c>
      <c r="E442" s="118">
        <f t="shared" si="232"/>
        <v>113.65283336481026</v>
      </c>
      <c r="F442" s="118">
        <f t="shared" si="232"/>
        <v>113.68657130420738</v>
      </c>
      <c r="G442" s="118">
        <f t="shared" si="232"/>
        <v>108.30268649382677</v>
      </c>
      <c r="H442" s="118">
        <f t="shared" si="232"/>
        <v>106.27984457849595</v>
      </c>
      <c r="I442" s="118">
        <f t="shared" si="232"/>
        <v>99.707209236197457</v>
      </c>
      <c r="J442" s="118">
        <f t="shared" si="232"/>
        <v>103.35511714432342</v>
      </c>
      <c r="K442" s="118">
        <f t="shared" si="232"/>
        <v>96.529791456853104</v>
      </c>
      <c r="L442" s="118">
        <f t="shared" si="232"/>
        <v>100.22592908195909</v>
      </c>
      <c r="M442" s="118">
        <f t="shared" si="232"/>
        <v>90.61037628966983</v>
      </c>
      <c r="N442" s="118">
        <f t="shared" si="232"/>
        <v>90.106599406521468</v>
      </c>
      <c r="O442" s="118">
        <f t="shared" si="232"/>
        <v>92.606053338172629</v>
      </c>
      <c r="P442" s="118">
        <f t="shared" si="232"/>
        <v>81.778129269291668</v>
      </c>
      <c r="Q442" s="118">
        <f t="shared" si="232"/>
        <v>83.282698560495817</v>
      </c>
      <c r="R442" s="118">
        <f t="shared" ref="R442:V442" si="233">R443+R446+R448+R457</f>
        <v>84.883732520992197</v>
      </c>
      <c r="S442" s="118">
        <f t="shared" si="233"/>
        <v>86.009641693458605</v>
      </c>
      <c r="T442" s="118">
        <f t="shared" si="233"/>
        <v>84.135502698370303</v>
      </c>
      <c r="U442" s="118">
        <f t="shared" si="233"/>
        <v>75.360793001882442</v>
      </c>
      <c r="V442" s="118">
        <f t="shared" si="233"/>
        <v>69.274366897951623</v>
      </c>
      <c r="W442" s="118">
        <f t="shared" ref="W442:Y442" si="234">W443+W446+W448+W457</f>
        <v>71.73565817645239</v>
      </c>
      <c r="X442" s="118">
        <f t="shared" si="234"/>
        <v>56.721456027307894</v>
      </c>
      <c r="Y442" s="118">
        <f t="shared" si="234"/>
        <v>47.071339402704666</v>
      </c>
      <c r="DA442" s="129" t="s">
        <v>4710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94.234761124109511</v>
      </c>
      <c r="D443" s="123">
        <f t="shared" si="235"/>
        <v>102.08936911594873</v>
      </c>
      <c r="E443" s="123">
        <f t="shared" si="235"/>
        <v>96.690331341212499</v>
      </c>
      <c r="F443" s="123">
        <f t="shared" si="235"/>
        <v>94.818218142291087</v>
      </c>
      <c r="G443" s="123">
        <f t="shared" si="235"/>
        <v>90.220794318847737</v>
      </c>
      <c r="H443" s="123">
        <f t="shared" si="235"/>
        <v>87.450189467975648</v>
      </c>
      <c r="I443" s="123">
        <f t="shared" si="235"/>
        <v>81.233466737514689</v>
      </c>
      <c r="J443" s="123">
        <f t="shared" si="235"/>
        <v>87.260221106527112</v>
      </c>
      <c r="K443" s="123">
        <f t="shared" si="235"/>
        <v>80.020385320282074</v>
      </c>
      <c r="L443" s="123">
        <f t="shared" si="235"/>
        <v>83.394429271586475</v>
      </c>
      <c r="M443" s="123">
        <f t="shared" si="235"/>
        <v>73.692879891535441</v>
      </c>
      <c r="N443" s="123">
        <f t="shared" si="235"/>
        <v>73.168745047320286</v>
      </c>
      <c r="O443" s="123">
        <f t="shared" si="235"/>
        <v>76.849817587699334</v>
      </c>
      <c r="P443" s="123">
        <f t="shared" si="235"/>
        <v>65.671471012009775</v>
      </c>
      <c r="Q443" s="123">
        <f t="shared" si="235"/>
        <v>66.567781841124642</v>
      </c>
      <c r="R443" s="123">
        <f t="shared" ref="R443:V443" si="236">SUM(R444:R445)</f>
        <v>67.650799359106827</v>
      </c>
      <c r="S443" s="123">
        <f t="shared" si="236"/>
        <v>68.302732411215203</v>
      </c>
      <c r="T443" s="123">
        <f t="shared" si="236"/>
        <v>67.880926149628735</v>
      </c>
      <c r="U443" s="123">
        <f t="shared" si="236"/>
        <v>59.185658541134259</v>
      </c>
      <c r="V443" s="123">
        <f t="shared" si="236"/>
        <v>53.734813581379818</v>
      </c>
      <c r="W443" s="123">
        <f t="shared" ref="W443:Y443" si="237">SUM(W444:W445)</f>
        <v>54.728777011785624</v>
      </c>
      <c r="X443" s="123">
        <f t="shared" si="237"/>
        <v>42.052228681368518</v>
      </c>
      <c r="Y443" s="123">
        <f t="shared" si="237"/>
        <v>32.560526140168761</v>
      </c>
      <c r="DA443" s="130" t="s">
        <v>4711</v>
      </c>
    </row>
    <row r="444" spans="1:105" ht="12" customHeight="1" x14ac:dyDescent="0.25">
      <c r="A444" s="97" t="s">
        <v>199</v>
      </c>
      <c r="B444" s="99"/>
      <c r="C444" s="99">
        <v>93.835550243465178</v>
      </c>
      <c r="D444" s="99">
        <v>101.63308267160208</v>
      </c>
      <c r="E444" s="99">
        <v>96.268703960582869</v>
      </c>
      <c r="F444" s="99">
        <v>94.403914202776818</v>
      </c>
      <c r="G444" s="99">
        <v>89.840274671233502</v>
      </c>
      <c r="H444" s="99">
        <v>87.090615562398881</v>
      </c>
      <c r="I444" s="99">
        <v>80.921841438816386</v>
      </c>
      <c r="J444" s="99">
        <v>86.930527821401839</v>
      </c>
      <c r="K444" s="99">
        <v>79.728625748672059</v>
      </c>
      <c r="L444" s="99">
        <v>83.089125677198993</v>
      </c>
      <c r="M444" s="99">
        <v>73.426189256736862</v>
      </c>
      <c r="N444" s="99">
        <v>72.901293369368744</v>
      </c>
      <c r="O444" s="99">
        <v>76.570067734897847</v>
      </c>
      <c r="P444" s="99">
        <v>65.419596340404979</v>
      </c>
      <c r="Q444" s="99">
        <v>66.31659560187903</v>
      </c>
      <c r="R444" s="99">
        <v>67.402993586100422</v>
      </c>
      <c r="S444" s="99">
        <v>68.056416623501718</v>
      </c>
      <c r="T444" s="99">
        <v>67.634126662853262</v>
      </c>
      <c r="U444" s="99">
        <v>58.973831523175349</v>
      </c>
      <c r="V444" s="99">
        <v>53.543027833972324</v>
      </c>
      <c r="W444" s="99">
        <v>54.537506624845555</v>
      </c>
      <c r="X444" s="99">
        <v>41.913198250528453</v>
      </c>
      <c r="Y444" s="99">
        <v>32.454535033016064</v>
      </c>
      <c r="DA444" s="63" t="s">
        <v>4712</v>
      </c>
    </row>
    <row r="445" spans="1:105" ht="12" customHeight="1" x14ac:dyDescent="0.25">
      <c r="A445" s="97" t="s">
        <v>53</v>
      </c>
      <c r="B445" s="99"/>
      <c r="C445" s="99">
        <v>0.39921088064433441</v>
      </c>
      <c r="D445" s="99">
        <v>0.45628644434665028</v>
      </c>
      <c r="E445" s="99">
        <v>0.42162738062963673</v>
      </c>
      <c r="F445" s="99">
        <v>0.41430393951426336</v>
      </c>
      <c r="G445" s="99">
        <v>0.38051964761423646</v>
      </c>
      <c r="H445" s="99">
        <v>0.35957390557676905</v>
      </c>
      <c r="I445" s="99">
        <v>0.31162529869830885</v>
      </c>
      <c r="J445" s="99">
        <v>0.32969328512526702</v>
      </c>
      <c r="K445" s="99">
        <v>0.29175957161000948</v>
      </c>
      <c r="L445" s="99">
        <v>0.30530359438747823</v>
      </c>
      <c r="M445" s="99">
        <v>0.2666906347985783</v>
      </c>
      <c r="N445" s="99">
        <v>0.2674516779515439</v>
      </c>
      <c r="O445" s="99">
        <v>0.27974985280148429</v>
      </c>
      <c r="P445" s="99">
        <v>0.25187467160480209</v>
      </c>
      <c r="Q445" s="99">
        <v>0.25118623924561573</v>
      </c>
      <c r="R445" s="99">
        <v>0.24780577300640805</v>
      </c>
      <c r="S445" s="99">
        <v>0.24631578771349041</v>
      </c>
      <c r="T445" s="99">
        <v>0.24679948677547392</v>
      </c>
      <c r="U445" s="99">
        <v>0.21182701795890727</v>
      </c>
      <c r="V445" s="99">
        <v>0.19178574740749293</v>
      </c>
      <c r="W445" s="99">
        <v>0.19127038694007051</v>
      </c>
      <c r="X445" s="99">
        <v>0.13903043084006833</v>
      </c>
      <c r="Y445" s="99">
        <v>0.10599110715269687</v>
      </c>
      <c r="DA445" s="63" t="s">
        <v>4713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0.19763931032057858</v>
      </c>
      <c r="D446" s="123">
        <f t="shared" si="238"/>
        <v>0.10049240173586742</v>
      </c>
      <c r="E446" s="123">
        <f t="shared" si="238"/>
        <v>0.35003781753230384</v>
      </c>
      <c r="F446" s="123">
        <f t="shared" si="238"/>
        <v>0.58210048869119968</v>
      </c>
      <c r="G446" s="123">
        <f t="shared" si="238"/>
        <v>0.47208479703585343</v>
      </c>
      <c r="H446" s="123">
        <f t="shared" si="238"/>
        <v>0.85751692243566224</v>
      </c>
      <c r="I446" s="123">
        <f t="shared" si="238"/>
        <v>0.76917719858202727</v>
      </c>
      <c r="J446" s="123">
        <f t="shared" si="238"/>
        <v>0.43838115773894054</v>
      </c>
      <c r="K446" s="123">
        <f t="shared" si="238"/>
        <v>0.6005073049092603</v>
      </c>
      <c r="L446" s="123">
        <f t="shared" si="238"/>
        <v>0.72677588523535819</v>
      </c>
      <c r="M446" s="123">
        <f t="shared" si="238"/>
        <v>0.75470168440863838</v>
      </c>
      <c r="N446" s="123">
        <f t="shared" si="238"/>
        <v>1.2097520787178921</v>
      </c>
      <c r="O446" s="123">
        <f t="shared" si="238"/>
        <v>0.69341750632723165</v>
      </c>
      <c r="P446" s="123">
        <f t="shared" si="238"/>
        <v>0.37445964622841527</v>
      </c>
      <c r="Q446" s="123">
        <f t="shared" si="238"/>
        <v>0.43472576835141125</v>
      </c>
      <c r="R446" s="123">
        <f t="shared" si="238"/>
        <v>0.5988298316966294</v>
      </c>
      <c r="S446" s="123">
        <f t="shared" si="238"/>
        <v>0.65973174071074392</v>
      </c>
      <c r="T446" s="123">
        <f t="shared" si="238"/>
        <v>0.85819712077514942</v>
      </c>
      <c r="U446" s="123">
        <f t="shared" si="238"/>
        <v>0.68277730704850426</v>
      </c>
      <c r="V446" s="123">
        <f t="shared" si="238"/>
        <v>0.54128866355468597</v>
      </c>
      <c r="W446" s="123">
        <f t="shared" si="238"/>
        <v>0.5760258575624766</v>
      </c>
      <c r="X446" s="123">
        <f t="shared" si="238"/>
        <v>0.4816628705002734</v>
      </c>
      <c r="Y446" s="123">
        <f t="shared" si="238"/>
        <v>0.53520152047695557</v>
      </c>
      <c r="DA446" s="130" t="s">
        <v>4714</v>
      </c>
    </row>
    <row r="447" spans="1:105" ht="12" customHeight="1" x14ac:dyDescent="0.25">
      <c r="A447" s="97" t="s">
        <v>53</v>
      </c>
      <c r="B447" s="99"/>
      <c r="C447" s="99">
        <f>RES_hhdet_in_tess!C129</f>
        <v>0.19763931032057858</v>
      </c>
      <c r="D447" s="99">
        <f>RES_hhdet_in_tess!D129</f>
        <v>0.10049240173586742</v>
      </c>
      <c r="E447" s="99">
        <f>RES_hhdet_in_tess!E129</f>
        <v>0.35003781753230384</v>
      </c>
      <c r="F447" s="99">
        <f>RES_hhdet_in_tess!F129</f>
        <v>0.58210048869119968</v>
      </c>
      <c r="G447" s="99">
        <f>RES_hhdet_in_tess!G129</f>
        <v>0.47208479703585343</v>
      </c>
      <c r="H447" s="99">
        <f>RES_hhdet_in_tess!H129</f>
        <v>0.85751692243566224</v>
      </c>
      <c r="I447" s="99">
        <f>RES_hhdet_in_tess!I129</f>
        <v>0.76917719858202727</v>
      </c>
      <c r="J447" s="99">
        <f>RES_hhdet_in_tess!J129</f>
        <v>0.43838115773894054</v>
      </c>
      <c r="K447" s="99">
        <f>RES_hhdet_in_tess!K129</f>
        <v>0.6005073049092603</v>
      </c>
      <c r="L447" s="99">
        <f>RES_hhdet_in_tess!L129</f>
        <v>0.72677588523535819</v>
      </c>
      <c r="M447" s="99">
        <f>RES_hhdet_in_tess!M129</f>
        <v>0.75470168440863838</v>
      </c>
      <c r="N447" s="99">
        <f>RES_hhdet_in_tess!N129</f>
        <v>1.2097520787178921</v>
      </c>
      <c r="O447" s="99">
        <f>RES_hhdet_in_tess!O129</f>
        <v>0.69341750632723165</v>
      </c>
      <c r="P447" s="99">
        <f>RES_hhdet_in_tess!P129</f>
        <v>0.37445964622841527</v>
      </c>
      <c r="Q447" s="99">
        <f>RES_hhdet_in_tess!Q129</f>
        <v>0.43472576835141125</v>
      </c>
      <c r="R447" s="99">
        <f>RES_hhdet_in_tess!R129</f>
        <v>0.5988298316966294</v>
      </c>
      <c r="S447" s="99">
        <f>RES_hhdet_in_tess!S129</f>
        <v>0.65973174071074392</v>
      </c>
      <c r="T447" s="99">
        <f>RES_hhdet_in_tess!T129</f>
        <v>0.85819712077514942</v>
      </c>
      <c r="U447" s="99">
        <f>RES_hhdet_in_tess!U129</f>
        <v>0.68277730704850426</v>
      </c>
      <c r="V447" s="99">
        <f>RES_hhdet_in_tess!V129</f>
        <v>0.54128866355468597</v>
      </c>
      <c r="W447" s="99">
        <f>RES_hhdet_in_tess!W129</f>
        <v>0.5760258575624766</v>
      </c>
      <c r="X447" s="99">
        <f>RES_hhdet_in_tess!X129</f>
        <v>0.4816628705002734</v>
      </c>
      <c r="Y447" s="99">
        <f>RES_hhdet_in_tess!Y129</f>
        <v>0.53520152047695557</v>
      </c>
      <c r="DA447" s="63" t="s">
        <v>4715</v>
      </c>
    </row>
    <row r="448" spans="1:105" ht="12" customHeight="1" x14ac:dyDescent="0.25">
      <c r="A448" s="121" t="s">
        <v>55</v>
      </c>
      <c r="B448" s="123"/>
      <c r="C448" s="123">
        <v>10.543943492468252</v>
      </c>
      <c r="D448" s="123">
        <v>12.054774595629818</v>
      </c>
      <c r="E448" s="123">
        <v>11.698345072377093</v>
      </c>
      <c r="F448" s="123">
        <v>12.994738228905495</v>
      </c>
      <c r="G448" s="123">
        <v>12.30157644276402</v>
      </c>
      <c r="H448" s="123">
        <v>12.735216142266134</v>
      </c>
      <c r="I448" s="123">
        <v>12.668110509780979</v>
      </c>
      <c r="J448" s="123">
        <v>11.294911385235379</v>
      </c>
      <c r="K448" s="123">
        <v>11.44033545097062</v>
      </c>
      <c r="L448" s="123">
        <v>11.337945611107084</v>
      </c>
      <c r="M448" s="123">
        <v>11.730760703763435</v>
      </c>
      <c r="N448" s="123">
        <v>11.277155634526181</v>
      </c>
      <c r="O448" s="123">
        <v>10.878959994664886</v>
      </c>
      <c r="P448" s="123">
        <v>11.56881681927198</v>
      </c>
      <c r="Q448" s="123">
        <v>12.010349506282228</v>
      </c>
      <c r="R448" s="123">
        <v>12.342176565775297</v>
      </c>
      <c r="S448" s="123">
        <v>12.611699676724539</v>
      </c>
      <c r="T448" s="123">
        <v>11.511251250081923</v>
      </c>
      <c r="U448" s="123">
        <v>11.369307905783524</v>
      </c>
      <c r="V448" s="123">
        <v>10.782485966235649</v>
      </c>
      <c r="W448" s="123">
        <v>12.014696239986005</v>
      </c>
      <c r="X448" s="123">
        <v>10.229666052783761</v>
      </c>
      <c r="Y448" s="123">
        <v>9.915809354909717</v>
      </c>
      <c r="DA448" s="130" t="s">
        <v>4716</v>
      </c>
    </row>
    <row r="449" spans="1:105" ht="12" customHeight="1" x14ac:dyDescent="0.25">
      <c r="A449" s="97" t="s">
        <v>128</v>
      </c>
      <c r="B449" s="99"/>
      <c r="C449" s="99">
        <v>9.1800569475341742</v>
      </c>
      <c r="D449" s="99">
        <v>10.317410073193427</v>
      </c>
      <c r="E449" s="99">
        <v>10.233302755408873</v>
      </c>
      <c r="F449" s="99">
        <v>11.381834309724983</v>
      </c>
      <c r="G449" s="99">
        <v>10.13284743703025</v>
      </c>
      <c r="H449" s="99">
        <v>10.647330754173067</v>
      </c>
      <c r="I449" s="99">
        <v>11.273223730527768</v>
      </c>
      <c r="J449" s="99">
        <v>10.759634683356854</v>
      </c>
      <c r="K449" s="99">
        <v>10.536602323571307</v>
      </c>
      <c r="L449" s="99">
        <v>10.519568353453572</v>
      </c>
      <c r="M449" s="99">
        <v>10.939390302414514</v>
      </c>
      <c r="N449" s="99">
        <v>10.194300191981455</v>
      </c>
      <c r="O449" s="99">
        <v>10.016652650190114</v>
      </c>
      <c r="P449" s="99">
        <v>10.270305260083747</v>
      </c>
      <c r="Q449" s="99">
        <v>10.356126133759204</v>
      </c>
      <c r="R449" s="99">
        <v>11.147501633778186</v>
      </c>
      <c r="S449" s="99">
        <v>11.427457413425682</v>
      </c>
      <c r="T449" s="99">
        <v>11.022361469764855</v>
      </c>
      <c r="U449" s="99">
        <v>10.722203917687279</v>
      </c>
      <c r="V449" s="99">
        <v>10.208470383578167</v>
      </c>
      <c r="W449" s="99">
        <v>11.591457960682316</v>
      </c>
      <c r="X449" s="99">
        <v>9.6119043151891237</v>
      </c>
      <c r="Y449" s="99">
        <v>9.1465574314874143</v>
      </c>
      <c r="DA449" s="63" t="s">
        <v>4717</v>
      </c>
    </row>
    <row r="450" spans="1:105" ht="12" customHeight="1" x14ac:dyDescent="0.25">
      <c r="A450" s="97" t="s">
        <v>127</v>
      </c>
      <c r="B450" s="99"/>
      <c r="C450" s="99">
        <v>10.805014956103356</v>
      </c>
      <c r="D450" s="99">
        <v>11.885692814584655</v>
      </c>
      <c r="E450" s="99">
        <v>12.669831755772938</v>
      </c>
      <c r="F450" s="99">
        <v>14.648845323909491</v>
      </c>
      <c r="G450" s="99">
        <v>13.387259113677779</v>
      </c>
      <c r="H450" s="99">
        <v>12.62176083541868</v>
      </c>
      <c r="I450" s="99">
        <v>13.604553768983568</v>
      </c>
      <c r="J450" s="99">
        <v>12.771015081112962</v>
      </c>
      <c r="K450" s="99">
        <v>11.870099522658299</v>
      </c>
      <c r="L450" s="99">
        <v>12.110231931034999</v>
      </c>
      <c r="M450" s="99">
        <v>13.853574680126908</v>
      </c>
      <c r="N450" s="99">
        <v>11.289443183495573</v>
      </c>
      <c r="O450" s="99">
        <v>10.909521943867922</v>
      </c>
      <c r="P450" s="99">
        <v>11.273544612162151</v>
      </c>
      <c r="Q450" s="99">
        <v>11.067854121178721</v>
      </c>
      <c r="R450" s="99">
        <v>12.610498675152389</v>
      </c>
      <c r="S450" s="99">
        <v>12.216578545942573</v>
      </c>
      <c r="T450" s="99">
        <v>10.778249859786351</v>
      </c>
      <c r="U450" s="99">
        <v>11.637632503579757</v>
      </c>
      <c r="V450" s="99">
        <v>10.682056457188699</v>
      </c>
      <c r="W450" s="99">
        <v>12.797529659876057</v>
      </c>
      <c r="X450" s="99">
        <v>9.3083825202558224</v>
      </c>
      <c r="Y450" s="99">
        <v>8.0655445981987341</v>
      </c>
      <c r="DA450" s="63" t="s">
        <v>4718</v>
      </c>
    </row>
    <row r="451" spans="1:105" ht="12" customHeight="1" x14ac:dyDescent="0.25">
      <c r="A451" s="100" t="s">
        <v>199</v>
      </c>
      <c r="B451" s="102"/>
      <c r="C451" s="102">
        <v>5.2724549248804156</v>
      </c>
      <c r="D451" s="102">
        <v>5.8398197369842508</v>
      </c>
      <c r="E451" s="102">
        <v>6.0211119517827356</v>
      </c>
      <c r="F451" s="102">
        <v>6.6254935430104016</v>
      </c>
      <c r="G451" s="102">
        <v>6.2799298725988137</v>
      </c>
      <c r="H451" s="102">
        <v>6.1294053377706499</v>
      </c>
      <c r="I451" s="102">
        <v>6.7866159714222354</v>
      </c>
      <c r="J451" s="102">
        <v>6.1160159888976668</v>
      </c>
      <c r="K451" s="102">
        <v>5.4031290105984855</v>
      </c>
      <c r="L451" s="102">
        <v>5.2395134723031296</v>
      </c>
      <c r="M451" s="102">
        <v>5.2756569655121774</v>
      </c>
      <c r="N451" s="102">
        <v>4.4754844021669502</v>
      </c>
      <c r="O451" s="102">
        <v>4.5384056613005788</v>
      </c>
      <c r="P451" s="102">
        <v>4.7544579610758273</v>
      </c>
      <c r="Q451" s="102">
        <v>4.8335214623780534</v>
      </c>
      <c r="R451" s="102">
        <v>5.4386026611943725</v>
      </c>
      <c r="S451" s="102">
        <v>6.0259675987908157</v>
      </c>
      <c r="T451" s="102">
        <v>5.1292928290334281</v>
      </c>
      <c r="U451" s="102">
        <v>5.5583815109192942</v>
      </c>
      <c r="V451" s="102">
        <v>4.8937620454780451</v>
      </c>
      <c r="W451" s="102">
        <v>6.156525420127001</v>
      </c>
      <c r="X451" s="102">
        <v>3.595875522943182</v>
      </c>
      <c r="Y451" s="102">
        <v>2.4540053414732901</v>
      </c>
      <c r="DA451" s="131" t="s">
        <v>4719</v>
      </c>
    </row>
    <row r="452" spans="1:105" ht="12" customHeight="1" x14ac:dyDescent="0.25">
      <c r="A452" s="103" t="s">
        <v>52</v>
      </c>
      <c r="B452" s="105"/>
      <c r="C452" s="105">
        <v>5.5325600312229373</v>
      </c>
      <c r="D452" s="105">
        <v>6.0458730776004028</v>
      </c>
      <c r="E452" s="105">
        <v>6.6487198039902049</v>
      </c>
      <c r="F452" s="105">
        <v>8.0233517808990911</v>
      </c>
      <c r="G452" s="105">
        <v>7.1073292410789612</v>
      </c>
      <c r="H452" s="105">
        <v>6.4923554976480276</v>
      </c>
      <c r="I452" s="105">
        <v>6.8179377975613296</v>
      </c>
      <c r="J452" s="105">
        <v>6.6549990922152951</v>
      </c>
      <c r="K452" s="105">
        <v>6.4669705120598113</v>
      </c>
      <c r="L452" s="105">
        <v>6.8707184587318748</v>
      </c>
      <c r="M452" s="105">
        <v>8.577917714614733</v>
      </c>
      <c r="N452" s="105">
        <v>6.81395878132862</v>
      </c>
      <c r="O452" s="105">
        <v>6.37111628256734</v>
      </c>
      <c r="P452" s="105">
        <v>6.5190866510863241</v>
      </c>
      <c r="Q452" s="105">
        <v>6.2343326588006693</v>
      </c>
      <c r="R452" s="105">
        <v>7.171896013958019</v>
      </c>
      <c r="S452" s="105">
        <v>6.190610947151753</v>
      </c>
      <c r="T452" s="105">
        <v>5.6489570307529249</v>
      </c>
      <c r="U452" s="105">
        <v>6.0792509926604641</v>
      </c>
      <c r="V452" s="105">
        <v>5.7882944117106518</v>
      </c>
      <c r="W452" s="105">
        <v>6.641004239749055</v>
      </c>
      <c r="X452" s="105">
        <v>5.7125069973126417</v>
      </c>
      <c r="Y452" s="105">
        <v>5.6115392567254441</v>
      </c>
      <c r="DA452" s="132" t="s">
        <v>4720</v>
      </c>
    </row>
    <row r="453" spans="1:105" ht="12" customHeight="1" x14ac:dyDescent="0.25">
      <c r="A453" s="106" t="s">
        <v>122</v>
      </c>
      <c r="B453" s="102"/>
      <c r="C453" s="102">
        <v>13.749227458712625</v>
      </c>
      <c r="D453" s="102">
        <v>16.610000418548168</v>
      </c>
      <c r="E453" s="102">
        <v>14.288012461415038</v>
      </c>
      <c r="F453" s="102">
        <v>15.644991976381295</v>
      </c>
      <c r="G453" s="102">
        <v>15.980846286037238</v>
      </c>
      <c r="H453" s="102">
        <v>15.438360181993623</v>
      </c>
      <c r="I453" s="102">
        <v>16.384064931686073</v>
      </c>
      <c r="J453" s="102">
        <v>12.691815709040563</v>
      </c>
      <c r="K453" s="102">
        <v>12.049157154090253</v>
      </c>
      <c r="L453" s="102">
        <v>14.174666284072224</v>
      </c>
      <c r="M453" s="102">
        <v>13.581474764925243</v>
      </c>
      <c r="N453" s="102">
        <v>14.735423913794504</v>
      </c>
      <c r="O453" s="102">
        <v>13.074041641042459</v>
      </c>
      <c r="P453" s="102">
        <v>11.650305629884629</v>
      </c>
      <c r="Q453" s="102">
        <v>12.938583140608971</v>
      </c>
      <c r="R453" s="102">
        <v>13.294183784216079</v>
      </c>
      <c r="S453" s="102">
        <v>14.40723686018509</v>
      </c>
      <c r="T453" s="102">
        <v>12.677413398507102</v>
      </c>
      <c r="U453" s="102">
        <v>12.199412819513308</v>
      </c>
      <c r="V453" s="102">
        <v>12.634218207081444</v>
      </c>
      <c r="W453" s="102">
        <v>10.972518027827801</v>
      </c>
      <c r="X453" s="102">
        <v>13.357840267058325</v>
      </c>
      <c r="Y453" s="102">
        <v>13.773176292608024</v>
      </c>
      <c r="DA453" s="131" t="s">
        <v>4721</v>
      </c>
    </row>
    <row r="454" spans="1:105" ht="12" customHeight="1" x14ac:dyDescent="0.25">
      <c r="A454" s="107" t="s">
        <v>121</v>
      </c>
      <c r="B454" s="105"/>
      <c r="C454" s="105">
        <v>16.366981058084729</v>
      </c>
      <c r="D454" s="105">
        <v>17.419178772928063</v>
      </c>
      <c r="E454" s="105">
        <v>17.411958875555001</v>
      </c>
      <c r="F454" s="105">
        <v>17.298972996716408</v>
      </c>
      <c r="G454" s="105">
        <v>17.602389601803875</v>
      </c>
      <c r="H454" s="105">
        <v>17.747948170211203</v>
      </c>
      <c r="I454" s="105">
        <v>18.948312134992012</v>
      </c>
      <c r="J454" s="105">
        <v>15.838319481205549</v>
      </c>
      <c r="K454" s="105">
        <v>16.722924795923017</v>
      </c>
      <c r="L454" s="105">
        <v>15.174298004179976</v>
      </c>
      <c r="M454" s="105">
        <v>17.273389437749064</v>
      </c>
      <c r="N454" s="105">
        <v>16.581117569402984</v>
      </c>
      <c r="O454" s="105">
        <v>15.89159771396181</v>
      </c>
      <c r="P454" s="105">
        <v>14.076447379991956</v>
      </c>
      <c r="Q454" s="105">
        <v>14.736489029606721</v>
      </c>
      <c r="R454" s="105">
        <v>15.654575863928507</v>
      </c>
      <c r="S454" s="105">
        <v>16.843738973324022</v>
      </c>
      <c r="T454" s="105">
        <v>14.283366201595484</v>
      </c>
      <c r="U454" s="105">
        <v>15.186746147280223</v>
      </c>
      <c r="V454" s="105">
        <v>14.299037812357927</v>
      </c>
      <c r="W454" s="105">
        <v>15.977388847966234</v>
      </c>
      <c r="X454" s="105">
        <v>15.660061956704018</v>
      </c>
      <c r="Y454" s="105">
        <v>13.186048523086294</v>
      </c>
      <c r="DA454" s="132" t="s">
        <v>4722</v>
      </c>
    </row>
    <row r="455" spans="1:105" ht="12" customHeight="1" x14ac:dyDescent="0.25">
      <c r="A455" s="108" t="s">
        <v>53</v>
      </c>
      <c r="B455" s="99"/>
      <c r="C455" s="99">
        <v>6.742251338116187</v>
      </c>
      <c r="D455" s="99">
        <v>7.3395483345973966</v>
      </c>
      <c r="E455" s="99">
        <v>7.3006590713908697</v>
      </c>
      <c r="F455" s="99">
        <v>7.6757915198729467</v>
      </c>
      <c r="G455" s="99">
        <v>7.8154872269169919</v>
      </c>
      <c r="H455" s="99">
        <v>7.7228440915989864</v>
      </c>
      <c r="I455" s="99">
        <v>9.1756336883236731</v>
      </c>
      <c r="J455" s="99">
        <v>7.0303194983085637</v>
      </c>
      <c r="K455" s="99">
        <v>7.1986380531850349</v>
      </c>
      <c r="L455" s="99">
        <v>5.9688194750188526</v>
      </c>
      <c r="M455" s="99">
        <v>7.8583569724531914</v>
      </c>
      <c r="N455" s="99">
        <v>7.5075870013649499</v>
      </c>
      <c r="O455" s="99">
        <v>7.4339312286189294</v>
      </c>
      <c r="P455" s="99">
        <v>5.9962798364225298</v>
      </c>
      <c r="Q455" s="99">
        <v>6.2702684109588365</v>
      </c>
      <c r="R455" s="99">
        <v>6.6065845908973229</v>
      </c>
      <c r="S455" s="99">
        <v>7.353898044106467</v>
      </c>
      <c r="T455" s="99">
        <v>5.0102614641013137</v>
      </c>
      <c r="U455" s="99">
        <v>6.3363033982973667</v>
      </c>
      <c r="V455" s="99">
        <v>5.677142610858267</v>
      </c>
      <c r="W455" s="99">
        <v>7.2048845996853812</v>
      </c>
      <c r="X455" s="99">
        <v>6.563724173978466</v>
      </c>
      <c r="Y455" s="99">
        <v>4.7970802259693981</v>
      </c>
      <c r="DA455" s="63" t="s">
        <v>4723</v>
      </c>
    </row>
    <row r="456" spans="1:105" ht="12" customHeight="1" x14ac:dyDescent="0.25">
      <c r="A456" s="108" t="s">
        <v>52</v>
      </c>
      <c r="B456" s="99"/>
      <c r="C456" s="99">
        <v>9.6247297199685384</v>
      </c>
      <c r="D456" s="99">
        <v>10.079630438330664</v>
      </c>
      <c r="E456" s="99">
        <v>10.11129980416413</v>
      </c>
      <c r="F456" s="99">
        <v>9.6231814768434649</v>
      </c>
      <c r="G456" s="99">
        <v>9.7869023748868855</v>
      </c>
      <c r="H456" s="99">
        <v>10.025104078612221</v>
      </c>
      <c r="I456" s="99">
        <v>9.7726784466683387</v>
      </c>
      <c r="J456" s="99">
        <v>8.8079999828969839</v>
      </c>
      <c r="K456" s="99">
        <v>9.5242867427379814</v>
      </c>
      <c r="L456" s="99">
        <v>9.2054785291611214</v>
      </c>
      <c r="M456" s="99">
        <v>9.415032465295873</v>
      </c>
      <c r="N456" s="99">
        <v>9.0735305680380307</v>
      </c>
      <c r="O456" s="99">
        <v>8.457666485342882</v>
      </c>
      <c r="P456" s="99">
        <v>8.0801675435694271</v>
      </c>
      <c r="Q456" s="99">
        <v>8.4662206186478848</v>
      </c>
      <c r="R456" s="99">
        <v>9.0479912730311867</v>
      </c>
      <c r="S456" s="99">
        <v>9.4898409292175518</v>
      </c>
      <c r="T456" s="99">
        <v>9.2731047374941724</v>
      </c>
      <c r="U456" s="99">
        <v>8.8504427489828608</v>
      </c>
      <c r="V456" s="99">
        <v>8.6218952014996635</v>
      </c>
      <c r="W456" s="99">
        <v>8.7725042482808551</v>
      </c>
      <c r="X456" s="99">
        <v>9.096337782725552</v>
      </c>
      <c r="Y456" s="99">
        <v>8.3889682971168913</v>
      </c>
      <c r="DA456" s="63" t="s">
        <v>4724</v>
      </c>
    </row>
    <row r="457" spans="1:105" ht="12" customHeight="1" x14ac:dyDescent="0.25">
      <c r="A457" s="121" t="s">
        <v>54</v>
      </c>
      <c r="B457" s="123"/>
      <c r="C457" s="123">
        <v>4.3142113938669029</v>
      </c>
      <c r="D457" s="123">
        <v>4.4912820676431551</v>
      </c>
      <c r="E457" s="123">
        <v>4.9141191336883638</v>
      </c>
      <c r="F457" s="123">
        <v>5.2915144443196009</v>
      </c>
      <c r="G457" s="123">
        <v>5.3082309351791634</v>
      </c>
      <c r="H457" s="123">
        <v>5.2369220458184991</v>
      </c>
      <c r="I457" s="123">
        <v>5.0364547903197678</v>
      </c>
      <c r="J457" s="123">
        <v>4.3616034948219724</v>
      </c>
      <c r="K457" s="123">
        <v>4.4685633806911564</v>
      </c>
      <c r="L457" s="123">
        <v>4.7667783140301712</v>
      </c>
      <c r="M457" s="123">
        <v>4.4320340099623072</v>
      </c>
      <c r="N457" s="123">
        <v>4.4509466459570994</v>
      </c>
      <c r="O457" s="123">
        <v>4.1838582494811734</v>
      </c>
      <c r="P457" s="123">
        <v>4.1633817917814886</v>
      </c>
      <c r="Q457" s="123">
        <v>4.269841444737537</v>
      </c>
      <c r="R457" s="123">
        <v>4.2919267644134367</v>
      </c>
      <c r="S457" s="123">
        <v>4.4354778648081261</v>
      </c>
      <c r="T457" s="123">
        <v>3.8851281778845008</v>
      </c>
      <c r="U457" s="123">
        <v>4.1230492479161516</v>
      </c>
      <c r="V457" s="123">
        <v>4.2157786867814666</v>
      </c>
      <c r="W457" s="123">
        <v>4.4161590671182864</v>
      </c>
      <c r="X457" s="123">
        <v>3.9578984226553415</v>
      </c>
      <c r="Y457" s="123">
        <v>4.0598023871492366</v>
      </c>
      <c r="DA457" s="130" t="s">
        <v>4725</v>
      </c>
    </row>
    <row r="458" spans="1:105" ht="12" customHeight="1" x14ac:dyDescent="0.25">
      <c r="A458" s="97" t="s">
        <v>50</v>
      </c>
      <c r="B458" s="99"/>
      <c r="C458" s="99">
        <v>4.1382240101281571</v>
      </c>
      <c r="D458" s="99">
        <v>4.8762278857588859</v>
      </c>
      <c r="E458" s="99">
        <v>5.3547103333150199</v>
      </c>
      <c r="F458" s="99">
        <v>5.5469136158002188</v>
      </c>
      <c r="G458" s="99">
        <v>5.2953275776723734</v>
      </c>
      <c r="H458" s="99">
        <v>5.4406112154945685</v>
      </c>
      <c r="I458" s="99">
        <v>5.5080198050038636</v>
      </c>
      <c r="J458" s="99">
        <v>4.8044512482476787</v>
      </c>
      <c r="K458" s="99">
        <v>4.8619709095214159</v>
      </c>
      <c r="L458" s="99">
        <v>4.5075622949565295</v>
      </c>
      <c r="M458" s="99">
        <v>4.3622100024737316</v>
      </c>
      <c r="N458" s="99">
        <v>4.4848522374397204</v>
      </c>
      <c r="O458" s="99">
        <v>4.0941322063509133</v>
      </c>
      <c r="P458" s="99">
        <v>4.6477280247824773</v>
      </c>
      <c r="Q458" s="99">
        <v>4.3793619437919267</v>
      </c>
      <c r="R458" s="99">
        <v>4.3326667164153401</v>
      </c>
      <c r="S458" s="99">
        <v>4.8851853592914267</v>
      </c>
      <c r="T458" s="99">
        <v>4.8673364019887426</v>
      </c>
      <c r="U458" s="99">
        <v>5.278535392096992</v>
      </c>
      <c r="V458" s="99">
        <v>5.079568890187721</v>
      </c>
      <c r="W458" s="99">
        <v>4.9933682746806127</v>
      </c>
      <c r="X458" s="99">
        <v>4.3620046150051159</v>
      </c>
      <c r="Y458" s="99">
        <v>3.9205071209633462</v>
      </c>
      <c r="DA458" s="63" t="s">
        <v>4726</v>
      </c>
    </row>
    <row r="459" spans="1:105" ht="12" customHeight="1" x14ac:dyDescent="0.25">
      <c r="A459" s="109" t="s">
        <v>120</v>
      </c>
      <c r="B459" s="110"/>
      <c r="C459" s="110">
        <v>4.4213782348862924</v>
      </c>
      <c r="D459" s="110">
        <v>4.3932301298736238</v>
      </c>
      <c r="E459" s="110">
        <v>4.8028259070625996</v>
      </c>
      <c r="F459" s="110">
        <v>5.2197024868113973</v>
      </c>
      <c r="G459" s="110">
        <v>5.3121362648593067</v>
      </c>
      <c r="H459" s="110">
        <v>5.1800842878060314</v>
      </c>
      <c r="I459" s="110">
        <v>4.8549939074753192</v>
      </c>
      <c r="J459" s="110">
        <v>4.236133195427418</v>
      </c>
      <c r="K459" s="110">
        <v>4.3154095017635044</v>
      </c>
      <c r="L459" s="110">
        <v>4.8834110346403659</v>
      </c>
      <c r="M459" s="110">
        <v>4.462414312637029</v>
      </c>
      <c r="N459" s="110">
        <v>4.4374266907604243</v>
      </c>
      <c r="O459" s="110">
        <v>4.2206050491940799</v>
      </c>
      <c r="P459" s="110">
        <v>4.0643811418748452</v>
      </c>
      <c r="Q459" s="110">
        <v>4.2505952008680268</v>
      </c>
      <c r="R459" s="110">
        <v>4.2840770199536875</v>
      </c>
      <c r="S459" s="110">
        <v>4.3458479028724764</v>
      </c>
      <c r="T459" s="110">
        <v>3.7284764945649895</v>
      </c>
      <c r="U459" s="110">
        <v>3.8635545052194269</v>
      </c>
      <c r="V459" s="110">
        <v>3.9684757932990906</v>
      </c>
      <c r="W459" s="110">
        <v>4.1601976346087239</v>
      </c>
      <c r="X459" s="110">
        <v>3.7372648540249642</v>
      </c>
      <c r="Y459" s="110">
        <v>4.1490042139596648</v>
      </c>
      <c r="DA459" s="60" t="s">
        <v>4727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0.60791926629698978</v>
      </c>
      <c r="D461" s="118">
        <f t="shared" si="239"/>
        <v>0.37652447430936692</v>
      </c>
      <c r="E461" s="118">
        <f t="shared" si="239"/>
        <v>0.41168149968730261</v>
      </c>
      <c r="F461" s="118">
        <f t="shared" si="239"/>
        <v>0.46118674960836625</v>
      </c>
      <c r="G461" s="118">
        <f t="shared" si="239"/>
        <v>0.47345148075999377</v>
      </c>
      <c r="H461" s="118">
        <f t="shared" si="239"/>
        <v>0.45862116493610566</v>
      </c>
      <c r="I461" s="118">
        <f t="shared" si="239"/>
        <v>0.59462248946420027</v>
      </c>
      <c r="J461" s="118">
        <f t="shared" si="239"/>
        <v>0.41084394890206533</v>
      </c>
      <c r="K461" s="118">
        <f t="shared" si="239"/>
        <v>0.52795629795580479</v>
      </c>
      <c r="L461" s="118">
        <f t="shared" si="239"/>
        <v>0.53813352169005046</v>
      </c>
      <c r="M461" s="118">
        <f t="shared" si="239"/>
        <v>0.50563986361251378</v>
      </c>
      <c r="N461" s="118">
        <f t="shared" si="239"/>
        <v>0.48878635001438292</v>
      </c>
      <c r="O461" s="118">
        <f t="shared" si="239"/>
        <v>0.45585814680976033</v>
      </c>
      <c r="P461" s="118">
        <f t="shared" si="239"/>
        <v>0.29834110555950266</v>
      </c>
      <c r="Q461" s="118">
        <f t="shared" si="239"/>
        <v>0.24963046199136613</v>
      </c>
      <c r="R461" s="118">
        <f t="shared" ref="R461:V461" si="240">R462+R465+R467+R476</f>
        <v>0.26636208537339684</v>
      </c>
      <c r="S461" s="118">
        <f t="shared" si="240"/>
        <v>0.30711282277014101</v>
      </c>
      <c r="T461" s="118">
        <f t="shared" si="240"/>
        <v>0.24949443347185674</v>
      </c>
      <c r="U461" s="118">
        <f t="shared" si="240"/>
        <v>0.36093611382545415</v>
      </c>
      <c r="V461" s="118">
        <f t="shared" si="240"/>
        <v>0.42047631575897315</v>
      </c>
      <c r="W461" s="118">
        <f t="shared" ref="W461:Y461" si="241">W462+W465+W467+W476</f>
        <v>0.57028618715649426</v>
      </c>
      <c r="X461" s="118">
        <f t="shared" si="241"/>
        <v>0.57344109204721339</v>
      </c>
      <c r="Y461" s="118">
        <f t="shared" si="241"/>
        <v>0.56978977249629281</v>
      </c>
      <c r="DA461" s="129" t="s">
        <v>4878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4879</v>
      </c>
    </row>
    <row r="463" spans="1:105" ht="12" customHeight="1" x14ac:dyDescent="0.25">
      <c r="A463" s="97" t="s">
        <v>199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4880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4881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4882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4883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4884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4885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4886</v>
      </c>
    </row>
    <row r="470" spans="1:105" ht="12" customHeight="1" x14ac:dyDescent="0.25">
      <c r="A470" s="100" t="s">
        <v>199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4887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4888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4889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4890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4891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4892</v>
      </c>
    </row>
    <row r="476" spans="1:105" ht="12" customHeight="1" x14ac:dyDescent="0.25">
      <c r="A476" s="121" t="s">
        <v>54</v>
      </c>
      <c r="B476" s="123"/>
      <c r="C476" s="123">
        <v>0.60791926629698978</v>
      </c>
      <c r="D476" s="123">
        <v>0.37652447430936692</v>
      </c>
      <c r="E476" s="123">
        <v>0.41168149968730261</v>
      </c>
      <c r="F476" s="123">
        <v>0.46118674960836625</v>
      </c>
      <c r="G476" s="123">
        <v>0.47345148075999377</v>
      </c>
      <c r="H476" s="123">
        <v>0.45862116493610566</v>
      </c>
      <c r="I476" s="123">
        <v>0.59462248946420027</v>
      </c>
      <c r="J476" s="123">
        <v>0.41084394890206533</v>
      </c>
      <c r="K476" s="123">
        <v>0.52795629795580479</v>
      </c>
      <c r="L476" s="123">
        <v>0.53813352169005046</v>
      </c>
      <c r="M476" s="123">
        <v>0.50563986361251378</v>
      </c>
      <c r="N476" s="123">
        <v>0.48878635001438292</v>
      </c>
      <c r="O476" s="123">
        <v>0.45585814680976033</v>
      </c>
      <c r="P476" s="123">
        <v>0.29834110555950266</v>
      </c>
      <c r="Q476" s="123">
        <v>0.24963046199136613</v>
      </c>
      <c r="R476" s="123">
        <v>0.26636208537339684</v>
      </c>
      <c r="S476" s="123">
        <v>0.30711282277014101</v>
      </c>
      <c r="T476" s="123">
        <v>0.24949443347185674</v>
      </c>
      <c r="U476" s="123">
        <v>0.36093611382545415</v>
      </c>
      <c r="V476" s="123">
        <v>0.42047631575897315</v>
      </c>
      <c r="W476" s="123">
        <v>0.57028618715649426</v>
      </c>
      <c r="X476" s="123">
        <v>0.57344109204721339</v>
      </c>
      <c r="Y476" s="123">
        <v>0.56978977249629281</v>
      </c>
      <c r="DA476" s="130" t="s">
        <v>4893</v>
      </c>
    </row>
    <row r="477" spans="1:105" ht="12" customHeight="1" x14ac:dyDescent="0.25">
      <c r="A477" s="97" t="s">
        <v>50</v>
      </c>
      <c r="B477" s="99"/>
      <c r="C477" s="99">
        <v>1.6062329254691303</v>
      </c>
      <c r="D477" s="99">
        <v>1.8547361761963179</v>
      </c>
      <c r="E477" s="99">
        <v>2.0414594413517464</v>
      </c>
      <c r="F477" s="99">
        <v>2.1013970688210133</v>
      </c>
      <c r="G477" s="99">
        <v>2.0377531450800404</v>
      </c>
      <c r="H477" s="99">
        <v>2.1021793830701814</v>
      </c>
      <c r="I477" s="99">
        <v>2.1398765330921159</v>
      </c>
      <c r="J477" s="99">
        <v>1.8609187527222921</v>
      </c>
      <c r="K477" s="99">
        <v>1.8841216393983264</v>
      </c>
      <c r="L477" s="99">
        <v>1.734134339408973</v>
      </c>
      <c r="M477" s="99">
        <v>1.6677679043175715</v>
      </c>
      <c r="N477" s="99">
        <v>1.7145737187436334</v>
      </c>
      <c r="O477" s="99">
        <v>1.5689441314803649</v>
      </c>
      <c r="P477" s="99">
        <v>1.7579314290912815</v>
      </c>
      <c r="Q477" s="99">
        <v>1.6701493415106456</v>
      </c>
      <c r="R477" s="99">
        <v>1.6487737841086325</v>
      </c>
      <c r="S477" s="99">
        <v>1.8480142698868121</v>
      </c>
      <c r="T477" s="99">
        <v>1.8138279869419702</v>
      </c>
      <c r="U477" s="99">
        <v>1.9681235046976129</v>
      </c>
      <c r="V477" s="99">
        <v>1.889134111074414</v>
      </c>
      <c r="W477" s="99">
        <v>1.8563175823747715</v>
      </c>
      <c r="X477" s="99">
        <v>1.6237395470040472</v>
      </c>
      <c r="Y477" s="99">
        <v>1.4595587477275236</v>
      </c>
      <c r="DA477" s="63" t="s">
        <v>4894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4895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1642903</v>
      </c>
      <c r="C5" s="120">
        <v>1896729</v>
      </c>
      <c r="D5" s="120">
        <v>2369624</v>
      </c>
      <c r="E5" s="120">
        <v>2860300</v>
      </c>
      <c r="F5" s="120">
        <v>3359855</v>
      </c>
      <c r="G5" s="120">
        <v>3982166</v>
      </c>
      <c r="H5" s="120">
        <v>4724301</v>
      </c>
      <c r="I5" s="120">
        <v>5671237</v>
      </c>
      <c r="J5" s="120">
        <v>6620484</v>
      </c>
      <c r="K5" s="120">
        <v>7618514</v>
      </c>
      <c r="L5" s="120">
        <v>8442495</v>
      </c>
      <c r="M5" s="120">
        <v>9104579</v>
      </c>
      <c r="N5" s="120">
        <v>9742998</v>
      </c>
      <c r="O5" s="120">
        <v>10517764</v>
      </c>
      <c r="P5" s="120">
        <v>11463467</v>
      </c>
      <c r="Q5" s="120">
        <v>12256644</v>
      </c>
      <c r="R5" s="120">
        <v>13014931</v>
      </c>
      <c r="S5" s="120">
        <v>13740124</v>
      </c>
      <c r="T5" s="120">
        <v>14696493</v>
      </c>
      <c r="U5" s="120">
        <v>15881353</v>
      </c>
      <c r="V5" s="120">
        <v>17504714</v>
      </c>
      <c r="W5" s="120">
        <v>19792748</v>
      </c>
      <c r="X5" s="120">
        <v>22748261</v>
      </c>
      <c r="Y5" s="120">
        <v>25022636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1642903</v>
      </c>
      <c r="C7" s="52">
        <v>1896729</v>
      </c>
      <c r="D7" s="52">
        <v>2369624</v>
      </c>
      <c r="E7" s="52">
        <v>2860300</v>
      </c>
      <c r="F7" s="52">
        <v>3359855</v>
      </c>
      <c r="G7" s="52">
        <v>3982166</v>
      </c>
      <c r="H7" s="52">
        <v>4724301</v>
      </c>
      <c r="I7" s="52">
        <v>5671237</v>
      </c>
      <c r="J7" s="52">
        <v>6620484</v>
      </c>
      <c r="K7" s="52">
        <v>7618514</v>
      </c>
      <c r="L7" s="52">
        <v>8442495</v>
      </c>
      <c r="M7" s="52">
        <v>9104579</v>
      </c>
      <c r="N7" s="52">
        <v>9742998</v>
      </c>
      <c r="O7" s="52">
        <v>10517764</v>
      </c>
      <c r="P7" s="52">
        <v>11463467</v>
      </c>
      <c r="Q7" s="52">
        <v>12256644</v>
      </c>
      <c r="R7" s="52">
        <v>13014931</v>
      </c>
      <c r="S7" s="52">
        <v>13740124</v>
      </c>
      <c r="T7" s="52">
        <v>14696493</v>
      </c>
      <c r="U7" s="52">
        <v>15881353</v>
      </c>
      <c r="V7" s="52">
        <v>17504714</v>
      </c>
      <c r="W7" s="52">
        <v>19792748</v>
      </c>
      <c r="X7" s="52">
        <v>22748261</v>
      </c>
      <c r="Y7" s="52">
        <v>25022636</v>
      </c>
      <c r="DA7" s="63" t="s">
        <v>1120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312165</v>
      </c>
      <c r="C9" s="52">
        <v>333328</v>
      </c>
      <c r="D9" s="52">
        <v>386215</v>
      </c>
      <c r="E9" s="52">
        <v>472041</v>
      </c>
      <c r="F9" s="52">
        <v>564772</v>
      </c>
      <c r="G9" s="52">
        <v>692985</v>
      </c>
      <c r="H9" s="52">
        <v>860637</v>
      </c>
      <c r="I9" s="52">
        <v>1069118</v>
      </c>
      <c r="J9" s="52">
        <v>1318039</v>
      </c>
      <c r="K9" s="52">
        <v>1702207</v>
      </c>
      <c r="L9" s="52">
        <v>2017832</v>
      </c>
      <c r="M9" s="52">
        <v>2224000</v>
      </c>
      <c r="N9" s="52">
        <v>2441406</v>
      </c>
      <c r="O9" s="52">
        <v>2695220</v>
      </c>
      <c r="P9" s="52">
        <v>2870808</v>
      </c>
      <c r="Q9" s="52">
        <v>3196233</v>
      </c>
      <c r="R9" s="52">
        <v>3652301</v>
      </c>
      <c r="S9" s="52">
        <v>3998822</v>
      </c>
      <c r="T9" s="52">
        <v>4337575</v>
      </c>
      <c r="U9" s="52">
        <v>5011706</v>
      </c>
      <c r="V9" s="52">
        <v>5798066</v>
      </c>
      <c r="W9" s="52">
        <v>7154326</v>
      </c>
      <c r="X9" s="52">
        <v>8466391</v>
      </c>
      <c r="Y9" s="52">
        <v>9657828</v>
      </c>
      <c r="DA9" s="63" t="s">
        <v>1121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239684</v>
      </c>
      <c r="C11" s="52">
        <v>296773</v>
      </c>
      <c r="D11" s="52">
        <v>427133</v>
      </c>
      <c r="E11" s="52">
        <v>576083</v>
      </c>
      <c r="F11" s="52">
        <v>705290</v>
      </c>
      <c r="G11" s="52">
        <v>825427</v>
      </c>
      <c r="H11" s="52">
        <v>937004</v>
      </c>
      <c r="I11" s="52">
        <v>1074100</v>
      </c>
      <c r="J11" s="52">
        <v>1203058</v>
      </c>
      <c r="K11" s="52">
        <v>1378327</v>
      </c>
      <c r="L11" s="52">
        <v>1475392</v>
      </c>
      <c r="M11" s="52">
        <v>1548485</v>
      </c>
      <c r="N11" s="52">
        <v>1625643</v>
      </c>
      <c r="O11" s="52">
        <v>1746416</v>
      </c>
      <c r="P11" s="52">
        <v>1884829</v>
      </c>
      <c r="Q11" s="52">
        <v>1969764</v>
      </c>
      <c r="R11" s="52">
        <v>2036985</v>
      </c>
      <c r="S11" s="52">
        <v>2100411</v>
      </c>
      <c r="T11" s="52">
        <v>2148959</v>
      </c>
      <c r="U11" s="52">
        <v>2257640</v>
      </c>
      <c r="V11" s="52">
        <v>2378861</v>
      </c>
      <c r="W11" s="52">
        <v>2643994</v>
      </c>
      <c r="X11" s="52">
        <v>2956910</v>
      </c>
      <c r="Y11" s="52">
        <v>3104452</v>
      </c>
      <c r="DA11" s="63" t="s">
        <v>1122</v>
      </c>
    </row>
    <row r="12" spans="1:105" ht="12" customHeight="1" x14ac:dyDescent="0.25">
      <c r="A12" s="97" t="s">
        <v>123</v>
      </c>
      <c r="B12" s="52">
        <v>1765</v>
      </c>
      <c r="C12" s="52">
        <v>2108</v>
      </c>
      <c r="D12" s="52">
        <v>3281</v>
      </c>
      <c r="E12" s="52">
        <v>7262</v>
      </c>
      <c r="F12" s="52">
        <v>8530</v>
      </c>
      <c r="G12" s="52">
        <v>8771</v>
      </c>
      <c r="H12" s="52">
        <v>9778</v>
      </c>
      <c r="I12" s="52">
        <v>10259</v>
      </c>
      <c r="J12" s="52">
        <v>14836</v>
      </c>
      <c r="K12" s="52">
        <v>18362</v>
      </c>
      <c r="L12" s="52">
        <v>32221</v>
      </c>
      <c r="M12" s="52">
        <v>38186</v>
      </c>
      <c r="N12" s="52">
        <v>46186</v>
      </c>
      <c r="O12" s="52">
        <v>53824</v>
      </c>
      <c r="P12" s="52">
        <v>61601</v>
      </c>
      <c r="Q12" s="52">
        <v>63563</v>
      </c>
      <c r="R12" s="52">
        <v>63832</v>
      </c>
      <c r="S12" s="52">
        <v>67924</v>
      </c>
      <c r="T12" s="52">
        <v>66479</v>
      </c>
      <c r="U12" s="52">
        <v>67038</v>
      </c>
      <c r="V12" s="52">
        <v>75152</v>
      </c>
      <c r="W12" s="52">
        <v>70492</v>
      </c>
      <c r="X12" s="52">
        <v>77928</v>
      </c>
      <c r="Y12" s="52">
        <v>71649</v>
      </c>
      <c r="DA12" s="63" t="s">
        <v>1123</v>
      </c>
    </row>
    <row r="13" spans="1:105" ht="12" customHeight="1" x14ac:dyDescent="0.25">
      <c r="A13" s="97" t="s">
        <v>122</v>
      </c>
      <c r="B13" s="52">
        <v>1244727</v>
      </c>
      <c r="C13" s="52">
        <v>1398734</v>
      </c>
      <c r="D13" s="52">
        <v>1664132</v>
      </c>
      <c r="E13" s="52">
        <v>1916988</v>
      </c>
      <c r="F13" s="52">
        <v>2237339</v>
      </c>
      <c r="G13" s="52">
        <v>2647499</v>
      </c>
      <c r="H13" s="52">
        <v>3157571</v>
      </c>
      <c r="I13" s="52">
        <v>3679027</v>
      </c>
      <c r="J13" s="52">
        <v>4271631</v>
      </c>
      <c r="K13" s="52">
        <v>4774573</v>
      </c>
      <c r="L13" s="52">
        <v>5222186</v>
      </c>
      <c r="M13" s="52">
        <v>5519993</v>
      </c>
      <c r="N13" s="52">
        <v>5868817</v>
      </c>
      <c r="O13" s="52">
        <v>6259153</v>
      </c>
      <c r="P13" s="52">
        <v>6624883</v>
      </c>
      <c r="Q13" s="52">
        <v>6968668</v>
      </c>
      <c r="R13" s="52">
        <v>7311422</v>
      </c>
      <c r="S13" s="52">
        <v>7715159</v>
      </c>
      <c r="T13" s="52">
        <v>8239579</v>
      </c>
      <c r="U13" s="52">
        <v>8922233</v>
      </c>
      <c r="V13" s="52">
        <v>9980004</v>
      </c>
      <c r="W13" s="52">
        <v>10888416</v>
      </c>
      <c r="X13" s="52">
        <v>12071560</v>
      </c>
      <c r="Y13" s="52">
        <v>13169274</v>
      </c>
      <c r="DA13" s="63" t="s">
        <v>1124</v>
      </c>
    </row>
    <row r="14" spans="1:105" ht="12" customHeight="1" x14ac:dyDescent="0.25">
      <c r="A14" s="97" t="s">
        <v>121</v>
      </c>
      <c r="B14" s="52">
        <v>156727</v>
      </c>
      <c r="C14" s="52">
        <v>199114</v>
      </c>
      <c r="D14" s="52">
        <v>275078</v>
      </c>
      <c r="E14" s="52">
        <v>359967</v>
      </c>
      <c r="F14" s="52">
        <v>408696</v>
      </c>
      <c r="G14" s="52">
        <v>500469</v>
      </c>
      <c r="H14" s="52">
        <v>619948</v>
      </c>
      <c r="I14" s="52">
        <v>907851</v>
      </c>
      <c r="J14" s="52">
        <v>1130959</v>
      </c>
      <c r="K14" s="52">
        <v>1447252</v>
      </c>
      <c r="L14" s="52">
        <v>1712696</v>
      </c>
      <c r="M14" s="52">
        <v>1997915</v>
      </c>
      <c r="N14" s="52">
        <v>2202352</v>
      </c>
      <c r="O14" s="52">
        <v>2458371</v>
      </c>
      <c r="P14" s="52">
        <v>2892154</v>
      </c>
      <c r="Q14" s="52">
        <v>3254649</v>
      </c>
      <c r="R14" s="52">
        <v>3602692</v>
      </c>
      <c r="S14" s="52">
        <v>3856630</v>
      </c>
      <c r="T14" s="52">
        <v>4241476</v>
      </c>
      <c r="U14" s="52">
        <v>4634442</v>
      </c>
      <c r="V14" s="52">
        <v>5070697</v>
      </c>
      <c r="W14" s="52">
        <v>6189846</v>
      </c>
      <c r="X14" s="52">
        <v>7641863</v>
      </c>
      <c r="Y14" s="52">
        <v>8677261</v>
      </c>
      <c r="DA14" s="63" t="s">
        <v>1125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180272</v>
      </c>
      <c r="C16" s="52">
        <v>217436</v>
      </c>
      <c r="D16" s="52">
        <v>302887</v>
      </c>
      <c r="E16" s="52">
        <v>409392</v>
      </c>
      <c r="F16" s="52">
        <v>521575</v>
      </c>
      <c r="G16" s="52">
        <v>663355</v>
      </c>
      <c r="H16" s="52">
        <v>828247</v>
      </c>
      <c r="I16" s="52">
        <v>1047409</v>
      </c>
      <c r="J16" s="52">
        <v>1262504</v>
      </c>
      <c r="K16" s="52">
        <v>1514708</v>
      </c>
      <c r="L16" s="52">
        <v>1752333</v>
      </c>
      <c r="M16" s="52">
        <v>1941740</v>
      </c>
      <c r="N16" s="52">
        <v>2157799</v>
      </c>
      <c r="O16" s="52">
        <v>2383301</v>
      </c>
      <c r="P16" s="52">
        <v>2572204</v>
      </c>
      <c r="Q16" s="52">
        <v>2654853</v>
      </c>
      <c r="R16" s="52">
        <v>2651689</v>
      </c>
      <c r="S16" s="52">
        <v>2698022</v>
      </c>
      <c r="T16" s="52">
        <v>2774035</v>
      </c>
      <c r="U16" s="52">
        <v>2961431</v>
      </c>
      <c r="V16" s="52">
        <v>3200921</v>
      </c>
      <c r="W16" s="52">
        <v>3559147</v>
      </c>
      <c r="X16" s="52">
        <v>3967316</v>
      </c>
      <c r="Y16" s="52">
        <v>4242711</v>
      </c>
      <c r="DA16" s="63" t="s">
        <v>1126</v>
      </c>
    </row>
    <row r="17" spans="1:105" ht="12" customHeight="1" x14ac:dyDescent="0.25">
      <c r="A17" s="109" t="s">
        <v>120</v>
      </c>
      <c r="B17" s="36">
        <v>1462631</v>
      </c>
      <c r="C17" s="36">
        <v>1679293</v>
      </c>
      <c r="D17" s="36">
        <v>2066737</v>
      </c>
      <c r="E17" s="36">
        <v>2450908</v>
      </c>
      <c r="F17" s="36">
        <v>2838280</v>
      </c>
      <c r="G17" s="36">
        <v>3318811</v>
      </c>
      <c r="H17" s="36">
        <v>3896054</v>
      </c>
      <c r="I17" s="36">
        <v>4623828</v>
      </c>
      <c r="J17" s="36">
        <v>5357980</v>
      </c>
      <c r="K17" s="36">
        <v>6103806</v>
      </c>
      <c r="L17" s="36">
        <v>6690162</v>
      </c>
      <c r="M17" s="36">
        <v>7162839</v>
      </c>
      <c r="N17" s="36">
        <v>7585199</v>
      </c>
      <c r="O17" s="36">
        <v>8134463</v>
      </c>
      <c r="P17" s="36">
        <v>8891263</v>
      </c>
      <c r="Q17" s="36">
        <v>9601791</v>
      </c>
      <c r="R17" s="36">
        <v>10363242</v>
      </c>
      <c r="S17" s="36">
        <v>11042102</v>
      </c>
      <c r="T17" s="36">
        <v>11922458</v>
      </c>
      <c r="U17" s="36">
        <v>12919922</v>
      </c>
      <c r="V17" s="36">
        <v>14303793</v>
      </c>
      <c r="W17" s="36">
        <v>16233601</v>
      </c>
      <c r="X17" s="36">
        <v>18780945</v>
      </c>
      <c r="Y17" s="36">
        <v>20779925</v>
      </c>
      <c r="DA17" s="60" t="s">
        <v>1127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1205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128352</v>
      </c>
      <c r="D21" s="52">
        <v>128439</v>
      </c>
      <c r="E21" s="52">
        <v>129156</v>
      </c>
      <c r="F21" s="52">
        <v>131301</v>
      </c>
      <c r="G21" s="52">
        <v>135805</v>
      </c>
      <c r="H21" s="52">
        <v>143609</v>
      </c>
      <c r="I21" s="52">
        <v>155825</v>
      </c>
      <c r="J21" s="52">
        <v>173779</v>
      </c>
      <c r="K21" s="52">
        <v>199056</v>
      </c>
      <c r="L21" s="52">
        <v>233468</v>
      </c>
      <c r="M21" s="52">
        <v>277973</v>
      </c>
      <c r="N21" s="52">
        <v>335169</v>
      </c>
      <c r="O21" s="52">
        <v>380289</v>
      </c>
      <c r="P21" s="52">
        <v>363399</v>
      </c>
      <c r="Q21" s="52">
        <v>465991</v>
      </c>
      <c r="R21" s="52">
        <v>587198</v>
      </c>
      <c r="S21" s="52">
        <v>728975</v>
      </c>
      <c r="T21" s="52">
        <v>817014</v>
      </c>
      <c r="U21" s="52">
        <v>876450</v>
      </c>
      <c r="V21" s="52">
        <v>943996</v>
      </c>
      <c r="W21" s="52">
        <v>1022812</v>
      </c>
      <c r="X21" s="52">
        <v>1092461</v>
      </c>
      <c r="Y21" s="52">
        <v>1153281</v>
      </c>
      <c r="DA21" s="63" t="s">
        <v>1206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48777</v>
      </c>
      <c r="D23" s="52">
        <v>48908</v>
      </c>
      <c r="E23" s="52">
        <v>49925</v>
      </c>
      <c r="F23" s="52">
        <v>66579</v>
      </c>
      <c r="G23" s="52">
        <v>73531</v>
      </c>
      <c r="H23" s="52">
        <v>91642</v>
      </c>
      <c r="I23" s="52">
        <v>82057</v>
      </c>
      <c r="J23" s="52">
        <v>86963</v>
      </c>
      <c r="K23" s="52">
        <v>121195</v>
      </c>
      <c r="L23" s="52">
        <v>159836</v>
      </c>
      <c r="M23" s="52">
        <v>247814</v>
      </c>
      <c r="N23" s="52">
        <v>228843</v>
      </c>
      <c r="O23" s="52">
        <v>291645</v>
      </c>
      <c r="P23" s="52">
        <v>339326</v>
      </c>
      <c r="Q23" s="52">
        <v>406382</v>
      </c>
      <c r="R23" s="52">
        <v>443776</v>
      </c>
      <c r="S23" s="52">
        <v>530082</v>
      </c>
      <c r="T23" s="52">
        <v>596583</v>
      </c>
      <c r="U23" s="52">
        <v>585149</v>
      </c>
      <c r="V23" s="52">
        <v>662117</v>
      </c>
      <c r="W23" s="52">
        <v>830644</v>
      </c>
      <c r="X23" s="52">
        <v>858247</v>
      </c>
      <c r="Y23" s="52">
        <v>1215311</v>
      </c>
      <c r="DA23" s="63" t="s">
        <v>1207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37450</v>
      </c>
      <c r="D25" s="52">
        <v>37633</v>
      </c>
      <c r="E25" s="52">
        <v>39072</v>
      </c>
      <c r="F25" s="52">
        <v>43612</v>
      </c>
      <c r="G25" s="52">
        <v>53418</v>
      </c>
      <c r="H25" s="52">
        <v>70533</v>
      </c>
      <c r="I25" s="52">
        <v>74512</v>
      </c>
      <c r="J25" s="52">
        <v>102441</v>
      </c>
      <c r="K25" s="52">
        <v>149611</v>
      </c>
      <c r="L25" s="52">
        <v>179560</v>
      </c>
      <c r="M25" s="52">
        <v>189345</v>
      </c>
      <c r="N25" s="52">
        <v>194604</v>
      </c>
      <c r="O25" s="52">
        <v>206856</v>
      </c>
      <c r="P25" s="52">
        <v>219485</v>
      </c>
      <c r="Q25" s="52">
        <v>251026</v>
      </c>
      <c r="R25" s="52">
        <v>275607</v>
      </c>
      <c r="S25" s="52">
        <v>303034</v>
      </c>
      <c r="T25" s="52">
        <v>297307</v>
      </c>
      <c r="U25" s="52">
        <v>305828</v>
      </c>
      <c r="V25" s="52">
        <v>323179</v>
      </c>
      <c r="W25" s="52">
        <v>346050</v>
      </c>
      <c r="X25" s="52">
        <v>354644</v>
      </c>
      <c r="Y25" s="52">
        <v>360504</v>
      </c>
      <c r="DA25" s="63" t="s">
        <v>1208</v>
      </c>
    </row>
    <row r="26" spans="1:105" ht="12" customHeight="1" x14ac:dyDescent="0.25">
      <c r="A26" s="97" t="s">
        <v>123</v>
      </c>
      <c r="B26" s="52"/>
      <c r="C26" s="52">
        <v>275</v>
      </c>
      <c r="D26" s="52">
        <v>276</v>
      </c>
      <c r="E26" s="52">
        <v>286</v>
      </c>
      <c r="F26" s="52">
        <v>330</v>
      </c>
      <c r="G26" s="52">
        <v>435</v>
      </c>
      <c r="H26" s="52">
        <v>631</v>
      </c>
      <c r="I26" s="52">
        <v>763</v>
      </c>
      <c r="J26" s="52">
        <v>1123</v>
      </c>
      <c r="K26" s="52">
        <v>1643</v>
      </c>
      <c r="L26" s="52">
        <v>2171</v>
      </c>
      <c r="M26" s="52">
        <v>2591</v>
      </c>
      <c r="N26" s="52">
        <v>2112</v>
      </c>
      <c r="O26" s="52">
        <v>2677</v>
      </c>
      <c r="P26" s="52">
        <v>4013</v>
      </c>
      <c r="Q26" s="52">
        <v>5762</v>
      </c>
      <c r="R26" s="52">
        <v>8313</v>
      </c>
      <c r="S26" s="52">
        <v>9896</v>
      </c>
      <c r="T26" s="52">
        <v>12028</v>
      </c>
      <c r="U26" s="52">
        <v>9993</v>
      </c>
      <c r="V26" s="52">
        <v>10413</v>
      </c>
      <c r="W26" s="52">
        <v>10405</v>
      </c>
      <c r="X26" s="52">
        <v>10471</v>
      </c>
      <c r="Y26" s="52">
        <v>9985</v>
      </c>
      <c r="DA26" s="63" t="s">
        <v>1209</v>
      </c>
    </row>
    <row r="27" spans="1:105" ht="12" customHeight="1" x14ac:dyDescent="0.25">
      <c r="A27" s="97" t="s">
        <v>122</v>
      </c>
      <c r="B27" s="52"/>
      <c r="C27" s="52">
        <v>194489</v>
      </c>
      <c r="D27" s="52">
        <v>195166</v>
      </c>
      <c r="E27" s="52">
        <v>200153</v>
      </c>
      <c r="F27" s="52">
        <v>214595</v>
      </c>
      <c r="G27" s="52">
        <v>243980</v>
      </c>
      <c r="H27" s="52">
        <v>294681</v>
      </c>
      <c r="I27" s="52">
        <v>257693</v>
      </c>
      <c r="J27" s="52">
        <v>327174</v>
      </c>
      <c r="K27" s="52">
        <v>461347</v>
      </c>
      <c r="L27" s="52">
        <v>542692</v>
      </c>
      <c r="M27" s="52">
        <v>610707</v>
      </c>
      <c r="N27" s="52">
        <v>708985</v>
      </c>
      <c r="O27" s="52">
        <v>793069</v>
      </c>
      <c r="P27" s="52">
        <v>820284</v>
      </c>
      <c r="Q27" s="52">
        <v>897508</v>
      </c>
      <c r="R27" s="52">
        <v>971795</v>
      </c>
      <c r="S27" s="52">
        <v>1019673</v>
      </c>
      <c r="T27" s="52">
        <v>1056335</v>
      </c>
      <c r="U27" s="52">
        <v>1094649</v>
      </c>
      <c r="V27" s="52">
        <v>1190774</v>
      </c>
      <c r="W27" s="52">
        <v>1270983</v>
      </c>
      <c r="X27" s="52">
        <v>1347484</v>
      </c>
      <c r="Y27" s="52">
        <v>1460517</v>
      </c>
      <c r="DA27" s="63" t="s">
        <v>1210</v>
      </c>
    </row>
    <row r="28" spans="1:105" ht="12" customHeight="1" x14ac:dyDescent="0.25">
      <c r="A28" s="97" t="s">
        <v>121</v>
      </c>
      <c r="B28" s="52"/>
      <c r="C28" s="52">
        <v>24484</v>
      </c>
      <c r="D28" s="52">
        <v>24622</v>
      </c>
      <c r="E28" s="52">
        <v>25596</v>
      </c>
      <c r="F28" s="52">
        <v>28559</v>
      </c>
      <c r="G28" s="52">
        <v>34705</v>
      </c>
      <c r="H28" s="52">
        <v>45105</v>
      </c>
      <c r="I28" s="52">
        <v>46550</v>
      </c>
      <c r="J28" s="52">
        <v>67209</v>
      </c>
      <c r="K28" s="52">
        <v>96296</v>
      </c>
      <c r="L28" s="52">
        <v>120508</v>
      </c>
      <c r="M28" s="52">
        <v>143592</v>
      </c>
      <c r="N28" s="52">
        <v>174778</v>
      </c>
      <c r="O28" s="52">
        <v>231140</v>
      </c>
      <c r="P28" s="52">
        <v>276932</v>
      </c>
      <c r="Q28" s="52">
        <v>352555</v>
      </c>
      <c r="R28" s="52">
        <v>377740</v>
      </c>
      <c r="S28" s="52">
        <v>437500</v>
      </c>
      <c r="T28" s="52">
        <v>463536</v>
      </c>
      <c r="U28" s="52">
        <v>509103</v>
      </c>
      <c r="V28" s="52">
        <v>556403</v>
      </c>
      <c r="W28" s="52">
        <v>654956</v>
      </c>
      <c r="X28" s="52">
        <v>748726</v>
      </c>
      <c r="Y28" s="52">
        <v>814062</v>
      </c>
      <c r="DA28" s="63" t="s">
        <v>1211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28168</v>
      </c>
      <c r="D30" s="52">
        <v>28292</v>
      </c>
      <c r="E30" s="52">
        <v>29282</v>
      </c>
      <c r="F30" s="52">
        <v>32409</v>
      </c>
      <c r="G30" s="52">
        <v>39233</v>
      </c>
      <c r="H30" s="52">
        <v>51536</v>
      </c>
      <c r="I30" s="52">
        <v>54500</v>
      </c>
      <c r="J30" s="52">
        <v>77163</v>
      </c>
      <c r="K30" s="52">
        <v>116217</v>
      </c>
      <c r="L30" s="52">
        <v>149690</v>
      </c>
      <c r="M30" s="52">
        <v>178232</v>
      </c>
      <c r="N30" s="52">
        <v>206978</v>
      </c>
      <c r="O30" s="52">
        <v>245904</v>
      </c>
      <c r="P30" s="52">
        <v>279912</v>
      </c>
      <c r="Q30" s="52">
        <v>324907</v>
      </c>
      <c r="R30" s="52">
        <v>358000</v>
      </c>
      <c r="S30" s="52">
        <v>394984</v>
      </c>
      <c r="T30" s="52">
        <v>409328</v>
      </c>
      <c r="U30" s="52">
        <v>419342</v>
      </c>
      <c r="V30" s="52">
        <v>441968</v>
      </c>
      <c r="W30" s="52">
        <v>451335</v>
      </c>
      <c r="X30" s="52">
        <v>445932</v>
      </c>
      <c r="Y30" s="52">
        <v>446562</v>
      </c>
      <c r="DA30" s="63" t="s">
        <v>1212</v>
      </c>
    </row>
    <row r="31" spans="1:105" ht="12" customHeight="1" x14ac:dyDescent="0.25">
      <c r="A31" s="109" t="s">
        <v>120</v>
      </c>
      <c r="B31" s="36"/>
      <c r="C31" s="36">
        <v>228535</v>
      </c>
      <c r="D31" s="36">
        <v>229404</v>
      </c>
      <c r="E31" s="36">
        <v>235832</v>
      </c>
      <c r="F31" s="36">
        <v>254685</v>
      </c>
      <c r="G31" s="36">
        <v>293331</v>
      </c>
      <c r="H31" s="36">
        <v>359415</v>
      </c>
      <c r="I31" s="36">
        <v>325070</v>
      </c>
      <c r="J31" s="36">
        <v>420729</v>
      </c>
      <c r="K31" s="36">
        <v>592336</v>
      </c>
      <c r="L31" s="36">
        <v>695152</v>
      </c>
      <c r="M31" s="36">
        <v>768960</v>
      </c>
      <c r="N31" s="36">
        <v>873035</v>
      </c>
      <c r="O31" s="36">
        <v>987925</v>
      </c>
      <c r="P31" s="36">
        <v>1040844</v>
      </c>
      <c r="Q31" s="36">
        <v>1182000</v>
      </c>
      <c r="R31" s="36">
        <v>1275774</v>
      </c>
      <c r="S31" s="36">
        <v>1375042</v>
      </c>
      <c r="T31" s="36">
        <v>1420022</v>
      </c>
      <c r="U31" s="36">
        <v>1498858</v>
      </c>
      <c r="V31" s="36">
        <v>1639271</v>
      </c>
      <c r="W31" s="36">
        <v>1836227</v>
      </c>
      <c r="X31" s="36">
        <v>2020882</v>
      </c>
      <c r="Y31" s="36">
        <v>2178919</v>
      </c>
      <c r="DA31" s="60" t="s">
        <v>1213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1292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382178</v>
      </c>
      <c r="D35" s="52">
        <v>601334</v>
      </c>
      <c r="E35" s="52">
        <v>619832</v>
      </c>
      <c r="F35" s="52">
        <v>630856</v>
      </c>
      <c r="G35" s="52">
        <v>758116</v>
      </c>
      <c r="H35" s="52">
        <v>885744</v>
      </c>
      <c r="I35" s="52">
        <v>1102761</v>
      </c>
      <c r="J35" s="52">
        <v>1123026</v>
      </c>
      <c r="K35" s="52">
        <v>1197086</v>
      </c>
      <c r="L35" s="52">
        <v>1057449</v>
      </c>
      <c r="M35" s="52">
        <v>940057</v>
      </c>
      <c r="N35" s="52">
        <v>973588</v>
      </c>
      <c r="O35" s="52">
        <v>1155055</v>
      </c>
      <c r="P35" s="52">
        <v>1309102</v>
      </c>
      <c r="Q35" s="52">
        <v>1259168</v>
      </c>
      <c r="R35" s="52">
        <v>1345485</v>
      </c>
      <c r="S35" s="52">
        <v>1454168</v>
      </c>
      <c r="T35" s="52">
        <v>1773383</v>
      </c>
      <c r="U35" s="52">
        <v>2061310</v>
      </c>
      <c r="V35" s="52">
        <v>2567357</v>
      </c>
      <c r="W35" s="52">
        <v>3310846</v>
      </c>
      <c r="X35" s="52">
        <v>4047974</v>
      </c>
      <c r="Y35" s="52">
        <v>3427656</v>
      </c>
      <c r="DA35" s="63" t="s">
        <v>1293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69940</v>
      </c>
      <c r="D37" s="52">
        <v>101795</v>
      </c>
      <c r="E37" s="52">
        <v>135751</v>
      </c>
      <c r="F37" s="52">
        <v>159310</v>
      </c>
      <c r="G37" s="52">
        <v>201744</v>
      </c>
      <c r="H37" s="52">
        <v>259294</v>
      </c>
      <c r="I37" s="52">
        <v>290538</v>
      </c>
      <c r="J37" s="52">
        <v>335884</v>
      </c>
      <c r="K37" s="52">
        <v>505363</v>
      </c>
      <c r="L37" s="52">
        <v>475461</v>
      </c>
      <c r="M37" s="52">
        <v>453982</v>
      </c>
      <c r="N37" s="52">
        <v>446249</v>
      </c>
      <c r="O37" s="52">
        <v>545459</v>
      </c>
      <c r="P37" s="52">
        <v>514914</v>
      </c>
      <c r="Q37" s="52">
        <v>731807</v>
      </c>
      <c r="R37" s="52">
        <v>899844</v>
      </c>
      <c r="S37" s="52">
        <v>876603</v>
      </c>
      <c r="T37" s="52">
        <v>935336</v>
      </c>
      <c r="U37" s="52">
        <v>1259280</v>
      </c>
      <c r="V37" s="52">
        <v>1448477</v>
      </c>
      <c r="W37" s="52">
        <v>2186904</v>
      </c>
      <c r="X37" s="52">
        <v>2170312</v>
      </c>
      <c r="Y37" s="52">
        <v>2406748</v>
      </c>
      <c r="DA37" s="63" t="s">
        <v>1294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94539</v>
      </c>
      <c r="D39" s="52">
        <v>167993</v>
      </c>
      <c r="E39" s="52">
        <v>188022</v>
      </c>
      <c r="F39" s="52">
        <v>172819</v>
      </c>
      <c r="G39" s="52">
        <v>173555</v>
      </c>
      <c r="H39" s="52">
        <v>182110</v>
      </c>
      <c r="I39" s="52">
        <v>211608</v>
      </c>
      <c r="J39" s="52">
        <v>231399</v>
      </c>
      <c r="K39" s="52">
        <v>324880</v>
      </c>
      <c r="L39" s="52">
        <v>276625</v>
      </c>
      <c r="M39" s="52">
        <v>262438</v>
      </c>
      <c r="N39" s="52">
        <v>271762</v>
      </c>
      <c r="O39" s="52">
        <v>327629</v>
      </c>
      <c r="P39" s="52">
        <v>357898</v>
      </c>
      <c r="Q39" s="52">
        <v>335961</v>
      </c>
      <c r="R39" s="52">
        <v>342828</v>
      </c>
      <c r="S39" s="52">
        <v>366460</v>
      </c>
      <c r="T39" s="52">
        <v>345855</v>
      </c>
      <c r="U39" s="52">
        <v>414509</v>
      </c>
      <c r="V39" s="52">
        <v>444400</v>
      </c>
      <c r="W39" s="52">
        <v>611183</v>
      </c>
      <c r="X39" s="52">
        <v>667560</v>
      </c>
      <c r="Y39" s="52">
        <v>508046</v>
      </c>
      <c r="DA39" s="63" t="s">
        <v>1295</v>
      </c>
    </row>
    <row r="40" spans="1:105" ht="12" customHeight="1" x14ac:dyDescent="0.25">
      <c r="A40" s="97" t="s">
        <v>123</v>
      </c>
      <c r="B40" s="52"/>
      <c r="C40" s="52">
        <v>618</v>
      </c>
      <c r="D40" s="52">
        <v>1449</v>
      </c>
      <c r="E40" s="52">
        <v>4267</v>
      </c>
      <c r="F40" s="52">
        <v>1598</v>
      </c>
      <c r="G40" s="52">
        <v>676</v>
      </c>
      <c r="H40" s="52">
        <v>1638</v>
      </c>
      <c r="I40" s="52">
        <v>1244</v>
      </c>
      <c r="J40" s="52">
        <v>5700</v>
      </c>
      <c r="K40" s="52">
        <v>5169</v>
      </c>
      <c r="L40" s="52">
        <v>16030</v>
      </c>
      <c r="M40" s="52">
        <v>8556</v>
      </c>
      <c r="N40" s="52">
        <v>10112</v>
      </c>
      <c r="O40" s="52">
        <v>10315</v>
      </c>
      <c r="P40" s="52">
        <v>11790</v>
      </c>
      <c r="Q40" s="52">
        <v>7724</v>
      </c>
      <c r="R40" s="52">
        <v>8582</v>
      </c>
      <c r="S40" s="52">
        <v>13988</v>
      </c>
      <c r="T40" s="52">
        <v>10583</v>
      </c>
      <c r="U40" s="52">
        <v>10552</v>
      </c>
      <c r="V40" s="52">
        <v>18527</v>
      </c>
      <c r="W40" s="52">
        <v>5745</v>
      </c>
      <c r="X40" s="52">
        <v>17907</v>
      </c>
      <c r="Y40" s="52">
        <v>3706</v>
      </c>
      <c r="DA40" s="63" t="s">
        <v>1296</v>
      </c>
    </row>
    <row r="41" spans="1:105" ht="12" customHeight="1" x14ac:dyDescent="0.25">
      <c r="A41" s="97" t="s">
        <v>122</v>
      </c>
      <c r="B41" s="52"/>
      <c r="C41" s="52">
        <v>348496</v>
      </c>
      <c r="D41" s="52">
        <v>460564</v>
      </c>
      <c r="E41" s="52">
        <v>453009</v>
      </c>
      <c r="F41" s="52">
        <v>534946</v>
      </c>
      <c r="G41" s="52">
        <v>654140</v>
      </c>
      <c r="H41" s="52">
        <v>804753</v>
      </c>
      <c r="I41" s="52">
        <v>779149</v>
      </c>
      <c r="J41" s="52">
        <v>919778</v>
      </c>
      <c r="K41" s="52">
        <v>964289</v>
      </c>
      <c r="L41" s="52">
        <v>990305</v>
      </c>
      <c r="M41" s="52">
        <v>908514</v>
      </c>
      <c r="N41" s="52">
        <v>1057809</v>
      </c>
      <c r="O41" s="52">
        <v>1183405</v>
      </c>
      <c r="P41" s="52">
        <v>1186014</v>
      </c>
      <c r="Q41" s="52">
        <v>1241293</v>
      </c>
      <c r="R41" s="52">
        <v>1314549</v>
      </c>
      <c r="S41" s="52">
        <v>1423410</v>
      </c>
      <c r="T41" s="52">
        <v>1580755</v>
      </c>
      <c r="U41" s="52">
        <v>1777303</v>
      </c>
      <c r="V41" s="52">
        <v>2248545</v>
      </c>
      <c r="W41" s="52">
        <v>2179395</v>
      </c>
      <c r="X41" s="52">
        <v>2530628</v>
      </c>
      <c r="Y41" s="52">
        <v>2558231</v>
      </c>
      <c r="DA41" s="63" t="s">
        <v>1297</v>
      </c>
    </row>
    <row r="42" spans="1:105" ht="12" customHeight="1" x14ac:dyDescent="0.25">
      <c r="A42" s="97" t="s">
        <v>121</v>
      </c>
      <c r="B42" s="52"/>
      <c r="C42" s="52">
        <v>66871</v>
      </c>
      <c r="D42" s="52">
        <v>100586</v>
      </c>
      <c r="E42" s="52">
        <v>110485</v>
      </c>
      <c r="F42" s="52">
        <v>77288</v>
      </c>
      <c r="G42" s="52">
        <v>126478</v>
      </c>
      <c r="H42" s="52">
        <v>164584</v>
      </c>
      <c r="I42" s="52">
        <v>334453</v>
      </c>
      <c r="J42" s="52">
        <v>290317</v>
      </c>
      <c r="K42" s="52">
        <v>412589</v>
      </c>
      <c r="L42" s="52">
        <v>385952</v>
      </c>
      <c r="M42" s="52">
        <v>428811</v>
      </c>
      <c r="N42" s="52">
        <v>379215</v>
      </c>
      <c r="O42" s="52">
        <v>487159</v>
      </c>
      <c r="P42" s="52">
        <v>710715</v>
      </c>
      <c r="Q42" s="52">
        <v>715050</v>
      </c>
      <c r="R42" s="52">
        <v>725783</v>
      </c>
      <c r="S42" s="52">
        <v>691438</v>
      </c>
      <c r="T42" s="52">
        <v>848382</v>
      </c>
      <c r="U42" s="52">
        <v>902069</v>
      </c>
      <c r="V42" s="52">
        <v>992658</v>
      </c>
      <c r="W42" s="52">
        <v>1774105</v>
      </c>
      <c r="X42" s="52">
        <v>2200743</v>
      </c>
      <c r="Y42" s="52">
        <v>1849460</v>
      </c>
      <c r="DA42" s="63" t="s">
        <v>1298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65332</v>
      </c>
      <c r="D44" s="52">
        <v>113743</v>
      </c>
      <c r="E44" s="52">
        <v>135787</v>
      </c>
      <c r="F44" s="52">
        <v>144592</v>
      </c>
      <c r="G44" s="52">
        <v>181013</v>
      </c>
      <c r="H44" s="52">
        <v>216428</v>
      </c>
      <c r="I44" s="52">
        <v>273662</v>
      </c>
      <c r="J44" s="52">
        <v>292258</v>
      </c>
      <c r="K44" s="52">
        <v>368421</v>
      </c>
      <c r="L44" s="52">
        <v>387315</v>
      </c>
      <c r="M44" s="52">
        <v>367639</v>
      </c>
      <c r="N44" s="52">
        <v>423037</v>
      </c>
      <c r="O44" s="52">
        <v>471406</v>
      </c>
      <c r="P44" s="52">
        <v>468815</v>
      </c>
      <c r="Q44" s="52">
        <v>407556</v>
      </c>
      <c r="R44" s="52">
        <v>354836</v>
      </c>
      <c r="S44" s="52">
        <v>441317</v>
      </c>
      <c r="T44" s="52">
        <v>485341</v>
      </c>
      <c r="U44" s="52">
        <v>606738</v>
      </c>
      <c r="V44" s="52">
        <v>681458</v>
      </c>
      <c r="W44" s="52">
        <v>809561</v>
      </c>
      <c r="X44" s="52">
        <v>854101</v>
      </c>
      <c r="Y44" s="52">
        <v>721957</v>
      </c>
      <c r="DA44" s="63" t="s">
        <v>1299</v>
      </c>
    </row>
    <row r="45" spans="1:105" ht="12" customHeight="1" x14ac:dyDescent="0.25">
      <c r="A45" s="109" t="s">
        <v>120</v>
      </c>
      <c r="B45" s="36"/>
      <c r="C45" s="36">
        <v>445197</v>
      </c>
      <c r="D45" s="36">
        <v>616848</v>
      </c>
      <c r="E45" s="36">
        <v>620003</v>
      </c>
      <c r="F45" s="36">
        <v>642057</v>
      </c>
      <c r="G45" s="36">
        <v>773862</v>
      </c>
      <c r="H45" s="36">
        <v>936658</v>
      </c>
      <c r="I45" s="36">
        <v>1052844</v>
      </c>
      <c r="J45" s="36">
        <v>1154881</v>
      </c>
      <c r="K45" s="36">
        <v>1338162</v>
      </c>
      <c r="L45" s="36">
        <v>1281508</v>
      </c>
      <c r="M45" s="36">
        <v>1241637</v>
      </c>
      <c r="N45" s="36">
        <v>1295395</v>
      </c>
      <c r="O45" s="36">
        <v>1537189</v>
      </c>
      <c r="P45" s="36">
        <v>1797644</v>
      </c>
      <c r="Q45" s="36">
        <v>1892528</v>
      </c>
      <c r="R45" s="36">
        <v>2037225</v>
      </c>
      <c r="S45" s="36">
        <v>2053902</v>
      </c>
      <c r="T45" s="36">
        <v>2300378</v>
      </c>
      <c r="U45" s="36">
        <v>2496322</v>
      </c>
      <c r="V45" s="36">
        <v>3023142</v>
      </c>
      <c r="W45" s="36">
        <v>3766035</v>
      </c>
      <c r="X45" s="36">
        <v>4568226</v>
      </c>
      <c r="Y45" s="36">
        <v>4177899</v>
      </c>
      <c r="DA45" s="60" t="s">
        <v>1300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131416</v>
      </c>
      <c r="D49" s="52">
        <v>210255</v>
      </c>
      <c r="E49" s="52">
        <v>222192</v>
      </c>
      <c r="F49" s="52">
        <v>224834</v>
      </c>
      <c r="G49" s="52">
        <v>242924</v>
      </c>
      <c r="H49" s="52">
        <v>317321</v>
      </c>
      <c r="I49" s="52">
        <v>353831</v>
      </c>
      <c r="J49" s="52">
        <v>432010</v>
      </c>
      <c r="K49" s="52">
        <v>410326</v>
      </c>
      <c r="L49" s="52">
        <v>340381</v>
      </c>
      <c r="M49" s="52">
        <v>276362</v>
      </c>
      <c r="N49" s="52">
        <v>279151</v>
      </c>
      <c r="O49" s="52">
        <v>336949</v>
      </c>
      <c r="P49" s="52">
        <v>749915</v>
      </c>
      <c r="Q49" s="52">
        <v>616109</v>
      </c>
      <c r="R49" s="52">
        <v>517549</v>
      </c>
      <c r="S49" s="52">
        <v>465201</v>
      </c>
      <c r="T49" s="52">
        <v>591631</v>
      </c>
      <c r="U49" s="52">
        <v>690601</v>
      </c>
      <c r="V49" s="52">
        <v>812262</v>
      </c>
      <c r="W49" s="52">
        <v>1031266</v>
      </c>
      <c r="X49" s="52">
        <v>1380181</v>
      </c>
      <c r="Y49" s="52">
        <v>1202893</v>
      </c>
      <c r="DA49" s="63" t="s">
        <v>1380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20152</v>
      </c>
      <c r="D51" s="52">
        <v>36235</v>
      </c>
      <c r="E51" s="52">
        <v>44505</v>
      </c>
      <c r="F51" s="52">
        <v>53178</v>
      </c>
      <c r="G51" s="52">
        <v>55855</v>
      </c>
      <c r="H51" s="52">
        <v>66338</v>
      </c>
      <c r="I51" s="52">
        <v>64775</v>
      </c>
      <c r="J51" s="52">
        <v>95824</v>
      </c>
      <c r="K51" s="52">
        <v>153399</v>
      </c>
      <c r="L51" s="52">
        <v>119355</v>
      </c>
      <c r="M51" s="52">
        <v>96603</v>
      </c>
      <c r="N51" s="52">
        <v>102159</v>
      </c>
      <c r="O51" s="52">
        <v>126659</v>
      </c>
      <c r="P51" s="52">
        <v>168695</v>
      </c>
      <c r="Q51" s="52">
        <v>164097</v>
      </c>
      <c r="R51" s="52">
        <v>219428</v>
      </c>
      <c r="S51" s="52">
        <v>217914</v>
      </c>
      <c r="T51" s="52">
        <v>257333</v>
      </c>
      <c r="U51" s="52">
        <v>367570</v>
      </c>
      <c r="V51" s="52">
        <v>411648</v>
      </c>
      <c r="W51" s="52">
        <v>604632</v>
      </c>
      <c r="X51" s="52">
        <v>595903</v>
      </c>
      <c r="Y51" s="52">
        <v>432736</v>
      </c>
      <c r="DA51" s="63" t="s">
        <v>1381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29912</v>
      </c>
      <c r="D53" s="52">
        <v>58949</v>
      </c>
      <c r="E53" s="52">
        <v>66663</v>
      </c>
      <c r="F53" s="52">
        <v>57608</v>
      </c>
      <c r="G53" s="52">
        <v>49491</v>
      </c>
      <c r="H53" s="52">
        <v>53326</v>
      </c>
      <c r="I53" s="52">
        <v>53916</v>
      </c>
      <c r="J53" s="52">
        <v>60078</v>
      </c>
      <c r="K53" s="52">
        <v>83569</v>
      </c>
      <c r="L53" s="52">
        <v>54028</v>
      </c>
      <c r="M53" s="52">
        <v>54884</v>
      </c>
      <c r="N53" s="52">
        <v>52146</v>
      </c>
      <c r="O53" s="52">
        <v>52799</v>
      </c>
      <c r="P53" s="52">
        <v>118308</v>
      </c>
      <c r="Q53" s="52">
        <v>85091</v>
      </c>
      <c r="R53" s="52">
        <v>66502</v>
      </c>
      <c r="S53" s="52">
        <v>62876</v>
      </c>
      <c r="T53" s="52">
        <v>63107</v>
      </c>
      <c r="U53" s="52">
        <v>85008</v>
      </c>
      <c r="V53" s="52">
        <v>89244</v>
      </c>
      <c r="W53" s="52">
        <v>124361</v>
      </c>
      <c r="X53" s="52">
        <v>183344</v>
      </c>
      <c r="Y53" s="52">
        <v>119785</v>
      </c>
      <c r="DA53" s="63" t="s">
        <v>1382</v>
      </c>
    </row>
    <row r="54" spans="1:105" ht="12" customHeight="1" x14ac:dyDescent="0.25">
      <c r="A54" s="108" t="s">
        <v>123</v>
      </c>
      <c r="B54" s="52"/>
      <c r="C54" s="52">
        <v>208</v>
      </c>
      <c r="D54" s="52">
        <v>528</v>
      </c>
      <c r="E54" s="52">
        <v>1531</v>
      </c>
      <c r="F54" s="52">
        <v>527</v>
      </c>
      <c r="G54" s="52">
        <v>190</v>
      </c>
      <c r="H54" s="52">
        <v>422</v>
      </c>
      <c r="I54" s="52">
        <v>307</v>
      </c>
      <c r="J54" s="52">
        <v>1390</v>
      </c>
      <c r="K54" s="52">
        <v>1346</v>
      </c>
      <c r="L54" s="52">
        <v>2918</v>
      </c>
      <c r="M54" s="52">
        <v>1882</v>
      </c>
      <c r="N54" s="52">
        <v>2038</v>
      </c>
      <c r="O54" s="52">
        <v>1656</v>
      </c>
      <c r="P54" s="52">
        <v>3940</v>
      </c>
      <c r="Q54" s="52">
        <v>1764</v>
      </c>
      <c r="R54" s="52">
        <v>1504</v>
      </c>
      <c r="S54" s="52">
        <v>2135</v>
      </c>
      <c r="T54" s="52">
        <v>1846</v>
      </c>
      <c r="U54" s="52">
        <v>1853</v>
      </c>
      <c r="V54" s="52">
        <v>2790</v>
      </c>
      <c r="W54" s="52">
        <v>1364</v>
      </c>
      <c r="X54" s="52">
        <v>6136</v>
      </c>
      <c r="Y54" s="52">
        <v>1245</v>
      </c>
      <c r="DA54" s="63" t="s">
        <v>1383</v>
      </c>
    </row>
    <row r="55" spans="1:105" ht="12" customHeight="1" x14ac:dyDescent="0.25">
      <c r="A55" s="108" t="s">
        <v>122</v>
      </c>
      <c r="B55" s="52"/>
      <c r="C55" s="52">
        <v>84741</v>
      </c>
      <c r="D55" s="52">
        <v>123066</v>
      </c>
      <c r="E55" s="52">
        <v>123679</v>
      </c>
      <c r="F55" s="52">
        <v>145440</v>
      </c>
      <c r="G55" s="52">
        <v>162319</v>
      </c>
      <c r="H55" s="52">
        <v>221495</v>
      </c>
      <c r="I55" s="52">
        <v>214613</v>
      </c>
      <c r="J55" s="52">
        <v>289813</v>
      </c>
      <c r="K55" s="52">
        <v>233144</v>
      </c>
      <c r="L55" s="52">
        <v>204842</v>
      </c>
      <c r="M55" s="52">
        <v>139801</v>
      </c>
      <c r="N55" s="52">
        <v>160211</v>
      </c>
      <c r="O55" s="52">
        <v>199986</v>
      </c>
      <c r="P55" s="52">
        <v>379551</v>
      </c>
      <c r="Q55" s="52">
        <v>323922</v>
      </c>
      <c r="R55" s="52">
        <v>285606</v>
      </c>
      <c r="S55" s="52">
        <v>262367</v>
      </c>
      <c r="T55" s="52">
        <v>346292</v>
      </c>
      <c r="U55" s="52">
        <v>412879</v>
      </c>
      <c r="V55" s="52">
        <v>506215</v>
      </c>
      <c r="W55" s="52">
        <v>519368</v>
      </c>
      <c r="X55" s="52">
        <v>623448</v>
      </c>
      <c r="Y55" s="52">
        <v>612099</v>
      </c>
      <c r="DA55" s="63" t="s">
        <v>1384</v>
      </c>
    </row>
    <row r="56" spans="1:105" ht="12" customHeight="1" x14ac:dyDescent="0.25">
      <c r="A56" s="108" t="s">
        <v>121</v>
      </c>
      <c r="B56" s="52"/>
      <c r="C56" s="52">
        <v>16555</v>
      </c>
      <c r="D56" s="52">
        <v>27712</v>
      </c>
      <c r="E56" s="52">
        <v>30319</v>
      </c>
      <c r="F56" s="52">
        <v>21259</v>
      </c>
      <c r="G56" s="52">
        <v>30924</v>
      </c>
      <c r="H56" s="52">
        <v>42078</v>
      </c>
      <c r="I56" s="52">
        <v>84995</v>
      </c>
      <c r="J56" s="52">
        <v>80729</v>
      </c>
      <c r="K56" s="52">
        <v>92267</v>
      </c>
      <c r="L56" s="52">
        <v>78593</v>
      </c>
      <c r="M56" s="52">
        <v>79795</v>
      </c>
      <c r="N56" s="52">
        <v>64756</v>
      </c>
      <c r="O56" s="52">
        <v>82508</v>
      </c>
      <c r="P56" s="52">
        <v>248116</v>
      </c>
      <c r="Q56" s="52">
        <v>205332</v>
      </c>
      <c r="R56" s="52">
        <v>163937</v>
      </c>
      <c r="S56" s="52">
        <v>137823</v>
      </c>
      <c r="T56" s="52">
        <v>180386</v>
      </c>
      <c r="U56" s="52">
        <v>190861</v>
      </c>
      <c r="V56" s="52">
        <v>214013</v>
      </c>
      <c r="W56" s="52">
        <v>386173</v>
      </c>
      <c r="X56" s="52">
        <v>567253</v>
      </c>
      <c r="Y56" s="52">
        <v>469764</v>
      </c>
      <c r="DA56" s="63" t="s">
        <v>1385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19508</v>
      </c>
      <c r="D58" s="52">
        <v>37967</v>
      </c>
      <c r="E58" s="52">
        <v>45757</v>
      </c>
      <c r="F58" s="52">
        <v>47089</v>
      </c>
      <c r="G58" s="52">
        <v>51033</v>
      </c>
      <c r="H58" s="52">
        <v>72293</v>
      </c>
      <c r="I58" s="52">
        <v>78910</v>
      </c>
      <c r="J58" s="52">
        <v>93501</v>
      </c>
      <c r="K58" s="52">
        <v>99212</v>
      </c>
      <c r="L58" s="52">
        <v>90419</v>
      </c>
      <c r="M58" s="52">
        <v>70610</v>
      </c>
      <c r="N58" s="52">
        <v>76645</v>
      </c>
      <c r="O58" s="52">
        <v>75811</v>
      </c>
      <c r="P58" s="52">
        <v>158264</v>
      </c>
      <c r="Q58" s="52">
        <v>109876</v>
      </c>
      <c r="R58" s="52">
        <v>77883</v>
      </c>
      <c r="S58" s="52">
        <v>82203</v>
      </c>
      <c r="T58" s="52">
        <v>100169</v>
      </c>
      <c r="U58" s="52">
        <v>140461</v>
      </c>
      <c r="V58" s="52">
        <v>155501</v>
      </c>
      <c r="W58" s="52">
        <v>199390</v>
      </c>
      <c r="X58" s="52">
        <v>274809</v>
      </c>
      <c r="Y58" s="52">
        <v>211760</v>
      </c>
      <c r="DA58" s="63" t="s">
        <v>1386</v>
      </c>
    </row>
    <row r="59" spans="1:105" ht="12" customHeight="1" x14ac:dyDescent="0.25">
      <c r="A59" s="115" t="s">
        <v>120</v>
      </c>
      <c r="B59" s="36"/>
      <c r="C59" s="36">
        <v>111908</v>
      </c>
      <c r="D59" s="36">
        <v>172288</v>
      </c>
      <c r="E59" s="36">
        <v>176435</v>
      </c>
      <c r="F59" s="36">
        <v>177745</v>
      </c>
      <c r="G59" s="36">
        <v>191891</v>
      </c>
      <c r="H59" s="36">
        <v>245028</v>
      </c>
      <c r="I59" s="36">
        <v>274921</v>
      </c>
      <c r="J59" s="36">
        <v>338509</v>
      </c>
      <c r="K59" s="36">
        <v>311114</v>
      </c>
      <c r="L59" s="36">
        <v>249962</v>
      </c>
      <c r="M59" s="36">
        <v>205752</v>
      </c>
      <c r="N59" s="36">
        <v>202506</v>
      </c>
      <c r="O59" s="36">
        <v>261138</v>
      </c>
      <c r="P59" s="36">
        <v>591651</v>
      </c>
      <c r="Q59" s="36">
        <v>506233</v>
      </c>
      <c r="R59" s="36">
        <v>439666</v>
      </c>
      <c r="S59" s="36">
        <v>382998</v>
      </c>
      <c r="T59" s="36">
        <v>491462</v>
      </c>
      <c r="U59" s="36">
        <v>550140</v>
      </c>
      <c r="V59" s="36">
        <v>656761</v>
      </c>
      <c r="W59" s="36">
        <v>831876</v>
      </c>
      <c r="X59" s="36">
        <v>1105372</v>
      </c>
      <c r="Y59" s="36">
        <v>991133</v>
      </c>
      <c r="DA59" s="60" t="s">
        <v>1387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1466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250762</v>
      </c>
      <c r="D63" s="52">
        <v>391079</v>
      </c>
      <c r="E63" s="52">
        <v>397640</v>
      </c>
      <c r="F63" s="52">
        <v>406022</v>
      </c>
      <c r="G63" s="52">
        <v>515192</v>
      </c>
      <c r="H63" s="52">
        <v>568423</v>
      </c>
      <c r="I63" s="52">
        <v>748930</v>
      </c>
      <c r="J63" s="52">
        <v>691016</v>
      </c>
      <c r="K63" s="52">
        <v>786760</v>
      </c>
      <c r="L63" s="52">
        <v>717068</v>
      </c>
      <c r="M63" s="52">
        <v>663695</v>
      </c>
      <c r="N63" s="52">
        <v>694437</v>
      </c>
      <c r="O63" s="52">
        <v>818106</v>
      </c>
      <c r="P63" s="52">
        <v>559187</v>
      </c>
      <c r="Q63" s="52">
        <v>643059</v>
      </c>
      <c r="R63" s="52">
        <v>827936</v>
      </c>
      <c r="S63" s="52">
        <v>988967</v>
      </c>
      <c r="T63" s="52">
        <v>1181752</v>
      </c>
      <c r="U63" s="52">
        <v>1370709</v>
      </c>
      <c r="V63" s="52">
        <v>1755095</v>
      </c>
      <c r="W63" s="52">
        <v>2279580</v>
      </c>
      <c r="X63" s="52">
        <v>2667793</v>
      </c>
      <c r="Y63" s="52">
        <v>2224763</v>
      </c>
      <c r="DA63" s="63" t="s">
        <v>1467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49788</v>
      </c>
      <c r="D65" s="52">
        <v>65560</v>
      </c>
      <c r="E65" s="52">
        <v>91246</v>
      </c>
      <c r="F65" s="52">
        <v>106132</v>
      </c>
      <c r="G65" s="52">
        <v>145889</v>
      </c>
      <c r="H65" s="52">
        <v>192956</v>
      </c>
      <c r="I65" s="52">
        <v>225763</v>
      </c>
      <c r="J65" s="52">
        <v>240060</v>
      </c>
      <c r="K65" s="52">
        <v>351964</v>
      </c>
      <c r="L65" s="52">
        <v>356106</v>
      </c>
      <c r="M65" s="52">
        <v>357379</v>
      </c>
      <c r="N65" s="52">
        <v>344090</v>
      </c>
      <c r="O65" s="52">
        <v>418800</v>
      </c>
      <c r="P65" s="52">
        <v>346219</v>
      </c>
      <c r="Q65" s="52">
        <v>567710</v>
      </c>
      <c r="R65" s="52">
        <v>680416</v>
      </c>
      <c r="S65" s="52">
        <v>658689</v>
      </c>
      <c r="T65" s="52">
        <v>678003</v>
      </c>
      <c r="U65" s="52">
        <v>891710</v>
      </c>
      <c r="V65" s="52">
        <v>1036829</v>
      </c>
      <c r="W65" s="52">
        <v>1582272</v>
      </c>
      <c r="X65" s="52">
        <v>1574409</v>
      </c>
      <c r="Y65" s="52">
        <v>1974012</v>
      </c>
      <c r="DA65" s="63" t="s">
        <v>1468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64627</v>
      </c>
      <c r="D67" s="52">
        <f t="shared" si="0"/>
        <v>109044</v>
      </c>
      <c r="E67" s="52">
        <f t="shared" si="0"/>
        <v>121359</v>
      </c>
      <c r="F67" s="52">
        <f t="shared" si="0"/>
        <v>115211</v>
      </c>
      <c r="G67" s="52">
        <f t="shared" si="0"/>
        <v>124064</v>
      </c>
      <c r="H67" s="52">
        <f t="shared" si="0"/>
        <v>128784</v>
      </c>
      <c r="I67" s="52">
        <f t="shared" si="0"/>
        <v>157692</v>
      </c>
      <c r="J67" s="52">
        <f t="shared" si="0"/>
        <v>171321</v>
      </c>
      <c r="K67" s="52">
        <f t="shared" si="0"/>
        <v>241311</v>
      </c>
      <c r="L67" s="52">
        <f t="shared" si="0"/>
        <v>222597</v>
      </c>
      <c r="M67" s="52">
        <f t="shared" si="0"/>
        <v>207554</v>
      </c>
      <c r="N67" s="52">
        <f t="shared" si="0"/>
        <v>219616</v>
      </c>
      <c r="O67" s="52">
        <f t="shared" si="0"/>
        <v>274830</v>
      </c>
      <c r="P67" s="52">
        <f t="shared" si="0"/>
        <v>239590</v>
      </c>
      <c r="Q67" s="52">
        <f t="shared" si="0"/>
        <v>250870</v>
      </c>
      <c r="R67" s="52">
        <f t="shared" ref="R67:V67" si="1">R39-R53</f>
        <v>276326</v>
      </c>
      <c r="S67" s="52">
        <f t="shared" si="1"/>
        <v>303584</v>
      </c>
      <c r="T67" s="52">
        <f t="shared" si="1"/>
        <v>282748</v>
      </c>
      <c r="U67" s="52">
        <f t="shared" si="1"/>
        <v>329501</v>
      </c>
      <c r="V67" s="52">
        <f t="shared" si="1"/>
        <v>355156</v>
      </c>
      <c r="W67" s="52">
        <f t="shared" ref="W67:Y67" si="2">W39-W53</f>
        <v>486822</v>
      </c>
      <c r="X67" s="52">
        <f t="shared" si="2"/>
        <v>484216</v>
      </c>
      <c r="Y67" s="52">
        <f t="shared" si="2"/>
        <v>388261</v>
      </c>
      <c r="DA67" s="63" t="s">
        <v>1469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410</v>
      </c>
      <c r="D68" s="52">
        <f t="shared" si="3"/>
        <v>921</v>
      </c>
      <c r="E68" s="52">
        <f t="shared" si="3"/>
        <v>2736</v>
      </c>
      <c r="F68" s="52">
        <f t="shared" si="3"/>
        <v>1071</v>
      </c>
      <c r="G68" s="52">
        <f t="shared" si="3"/>
        <v>486</v>
      </c>
      <c r="H68" s="52">
        <f t="shared" si="3"/>
        <v>1216</v>
      </c>
      <c r="I68" s="52">
        <f t="shared" si="3"/>
        <v>937</v>
      </c>
      <c r="J68" s="52">
        <f t="shared" si="3"/>
        <v>4310</v>
      </c>
      <c r="K68" s="52">
        <f t="shared" si="3"/>
        <v>3823</v>
      </c>
      <c r="L68" s="52">
        <f t="shared" si="3"/>
        <v>13112</v>
      </c>
      <c r="M68" s="52">
        <f t="shared" si="3"/>
        <v>6674</v>
      </c>
      <c r="N68" s="52">
        <f t="shared" si="3"/>
        <v>8074</v>
      </c>
      <c r="O68" s="52">
        <f t="shared" si="3"/>
        <v>8659</v>
      </c>
      <c r="P68" s="52">
        <f t="shared" si="3"/>
        <v>7850</v>
      </c>
      <c r="Q68" s="52">
        <f t="shared" si="3"/>
        <v>5960</v>
      </c>
      <c r="R68" s="52">
        <f t="shared" ref="R68:V68" si="4">R40-R54</f>
        <v>7078</v>
      </c>
      <c r="S68" s="52">
        <f t="shared" si="4"/>
        <v>11853</v>
      </c>
      <c r="T68" s="52">
        <f t="shared" si="4"/>
        <v>8737</v>
      </c>
      <c r="U68" s="52">
        <f t="shared" si="4"/>
        <v>8699</v>
      </c>
      <c r="V68" s="52">
        <f t="shared" si="4"/>
        <v>15737</v>
      </c>
      <c r="W68" s="52">
        <f t="shared" ref="W68:Y68" si="5">W40-W54</f>
        <v>4381</v>
      </c>
      <c r="X68" s="52">
        <f t="shared" si="5"/>
        <v>11771</v>
      </c>
      <c r="Y68" s="52">
        <f t="shared" si="5"/>
        <v>2461</v>
      </c>
      <c r="DA68" s="63" t="s">
        <v>1470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263755</v>
      </c>
      <c r="D69" s="52">
        <f t="shared" si="6"/>
        <v>337498</v>
      </c>
      <c r="E69" s="52">
        <f t="shared" si="6"/>
        <v>329330</v>
      </c>
      <c r="F69" s="52">
        <f t="shared" si="6"/>
        <v>389506</v>
      </c>
      <c r="G69" s="52">
        <f t="shared" si="6"/>
        <v>491821</v>
      </c>
      <c r="H69" s="52">
        <f t="shared" si="6"/>
        <v>583258</v>
      </c>
      <c r="I69" s="52">
        <f t="shared" si="6"/>
        <v>564536</v>
      </c>
      <c r="J69" s="52">
        <f t="shared" si="6"/>
        <v>629965</v>
      </c>
      <c r="K69" s="52">
        <f t="shared" si="6"/>
        <v>731145</v>
      </c>
      <c r="L69" s="52">
        <f t="shared" si="6"/>
        <v>785463</v>
      </c>
      <c r="M69" s="52">
        <f t="shared" si="6"/>
        <v>768713</v>
      </c>
      <c r="N69" s="52">
        <f t="shared" si="6"/>
        <v>897598</v>
      </c>
      <c r="O69" s="52">
        <f t="shared" si="6"/>
        <v>983419</v>
      </c>
      <c r="P69" s="52">
        <f t="shared" si="6"/>
        <v>806463</v>
      </c>
      <c r="Q69" s="52">
        <f t="shared" si="6"/>
        <v>917371</v>
      </c>
      <c r="R69" s="52">
        <f t="shared" ref="R69:V69" si="7">R41-R55</f>
        <v>1028943</v>
      </c>
      <c r="S69" s="52">
        <f t="shared" si="7"/>
        <v>1161043</v>
      </c>
      <c r="T69" s="52">
        <f t="shared" si="7"/>
        <v>1234463</v>
      </c>
      <c r="U69" s="52">
        <f t="shared" si="7"/>
        <v>1364424</v>
      </c>
      <c r="V69" s="52">
        <f t="shared" si="7"/>
        <v>1742330</v>
      </c>
      <c r="W69" s="52">
        <f t="shared" ref="W69:Y69" si="8">W41-W55</f>
        <v>1660027</v>
      </c>
      <c r="X69" s="52">
        <f t="shared" si="8"/>
        <v>1907180</v>
      </c>
      <c r="Y69" s="52">
        <f t="shared" si="8"/>
        <v>1946132</v>
      </c>
      <c r="DA69" s="63" t="s">
        <v>1471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50316</v>
      </c>
      <c r="D70" s="52">
        <f t="shared" si="9"/>
        <v>72874</v>
      </c>
      <c r="E70" s="52">
        <f t="shared" si="9"/>
        <v>80166</v>
      </c>
      <c r="F70" s="52">
        <f t="shared" si="9"/>
        <v>56029</v>
      </c>
      <c r="G70" s="52">
        <f t="shared" si="9"/>
        <v>95554</v>
      </c>
      <c r="H70" s="52">
        <f t="shared" si="9"/>
        <v>122506</v>
      </c>
      <c r="I70" s="52">
        <f t="shared" si="9"/>
        <v>249458</v>
      </c>
      <c r="J70" s="52">
        <f t="shared" si="9"/>
        <v>209588</v>
      </c>
      <c r="K70" s="52">
        <f t="shared" si="9"/>
        <v>320322</v>
      </c>
      <c r="L70" s="52">
        <f t="shared" si="9"/>
        <v>307359</v>
      </c>
      <c r="M70" s="52">
        <f t="shared" si="9"/>
        <v>349016</v>
      </c>
      <c r="N70" s="52">
        <f t="shared" si="9"/>
        <v>314459</v>
      </c>
      <c r="O70" s="52">
        <f t="shared" si="9"/>
        <v>404651</v>
      </c>
      <c r="P70" s="52">
        <f t="shared" si="9"/>
        <v>462599</v>
      </c>
      <c r="Q70" s="52">
        <f t="shared" si="9"/>
        <v>509718</v>
      </c>
      <c r="R70" s="52">
        <f t="shared" ref="R70:V70" si="10">R42-R56</f>
        <v>561846</v>
      </c>
      <c r="S70" s="52">
        <f t="shared" si="10"/>
        <v>553615</v>
      </c>
      <c r="T70" s="52">
        <f t="shared" si="10"/>
        <v>667996</v>
      </c>
      <c r="U70" s="52">
        <f t="shared" si="10"/>
        <v>711208</v>
      </c>
      <c r="V70" s="52">
        <f t="shared" si="10"/>
        <v>778645</v>
      </c>
      <c r="W70" s="52">
        <f t="shared" ref="W70:Y70" si="11">W42-W56</f>
        <v>1387932</v>
      </c>
      <c r="X70" s="52">
        <f t="shared" si="11"/>
        <v>1633490</v>
      </c>
      <c r="Y70" s="52">
        <f t="shared" si="11"/>
        <v>1379696</v>
      </c>
      <c r="DA70" s="63" t="s">
        <v>1472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45824</v>
      </c>
      <c r="D72" s="52">
        <v>75776</v>
      </c>
      <c r="E72" s="52">
        <v>90030</v>
      </c>
      <c r="F72" s="52">
        <v>97503</v>
      </c>
      <c r="G72" s="52">
        <v>129980</v>
      </c>
      <c r="H72" s="52">
        <v>144135</v>
      </c>
      <c r="I72" s="52">
        <v>194752</v>
      </c>
      <c r="J72" s="52">
        <v>198757</v>
      </c>
      <c r="K72" s="52">
        <v>269209</v>
      </c>
      <c r="L72" s="52">
        <v>296896</v>
      </c>
      <c r="M72" s="52">
        <v>297029</v>
      </c>
      <c r="N72" s="52">
        <v>346392</v>
      </c>
      <c r="O72" s="52">
        <v>395595</v>
      </c>
      <c r="P72" s="52">
        <v>310551</v>
      </c>
      <c r="Q72" s="52">
        <v>297680</v>
      </c>
      <c r="R72" s="52">
        <v>276953</v>
      </c>
      <c r="S72" s="52">
        <v>359114</v>
      </c>
      <c r="T72" s="52">
        <v>385172</v>
      </c>
      <c r="U72" s="52">
        <v>466277</v>
      </c>
      <c r="V72" s="52">
        <v>525957</v>
      </c>
      <c r="W72" s="52">
        <v>610171</v>
      </c>
      <c r="X72" s="52">
        <v>579292</v>
      </c>
      <c r="Y72" s="52">
        <v>510197</v>
      </c>
      <c r="DA72" s="63" t="s">
        <v>1473</v>
      </c>
    </row>
    <row r="73" spans="1:105" ht="12" customHeight="1" x14ac:dyDescent="0.25">
      <c r="A73" s="115" t="s">
        <v>120</v>
      </c>
      <c r="B73" s="36"/>
      <c r="C73" s="36">
        <v>333289</v>
      </c>
      <c r="D73" s="36">
        <v>444560</v>
      </c>
      <c r="E73" s="36">
        <v>443568</v>
      </c>
      <c r="F73" s="36">
        <v>464312</v>
      </c>
      <c r="G73" s="36">
        <v>581971</v>
      </c>
      <c r="H73" s="36">
        <v>691630</v>
      </c>
      <c r="I73" s="36">
        <v>777923</v>
      </c>
      <c r="J73" s="36">
        <v>816372</v>
      </c>
      <c r="K73" s="36">
        <v>1027048</v>
      </c>
      <c r="L73" s="36">
        <v>1031546</v>
      </c>
      <c r="M73" s="36">
        <v>1035885</v>
      </c>
      <c r="N73" s="36">
        <v>1092889</v>
      </c>
      <c r="O73" s="36">
        <v>1276051</v>
      </c>
      <c r="P73" s="36">
        <v>1205993</v>
      </c>
      <c r="Q73" s="36">
        <v>1386295</v>
      </c>
      <c r="R73" s="36">
        <v>1597559</v>
      </c>
      <c r="S73" s="36">
        <v>1670904</v>
      </c>
      <c r="T73" s="36">
        <v>1808916</v>
      </c>
      <c r="U73" s="36">
        <v>1946182</v>
      </c>
      <c r="V73" s="36">
        <v>2366381</v>
      </c>
      <c r="W73" s="36">
        <v>2934159</v>
      </c>
      <c r="X73" s="36">
        <v>3462854</v>
      </c>
      <c r="Y73" s="36">
        <v>3186766</v>
      </c>
      <c r="DA73" s="60" t="s">
        <v>1474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1553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X78" s="128">
        <f>RES_hhdet_numvin!X144</f>
        <v>0</v>
      </c>
      <c r="Y78" s="128">
        <f>RES_hhdet_numvin!Y144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197677</v>
      </c>
      <c r="K79" s="138">
        <f>RES_hhdet_numvin!K145</f>
        <v>395131</v>
      </c>
      <c r="L79" s="138">
        <f>RES_hhdet_numvin!L145</f>
        <v>490253</v>
      </c>
      <c r="M79" s="138">
        <f>RES_hhdet_numvin!M145</f>
        <v>543473</v>
      </c>
      <c r="N79" s="138">
        <f>RES_hhdet_numvin!N145</f>
        <v>657205</v>
      </c>
      <c r="O79" s="138">
        <f>RES_hhdet_numvin!O145</f>
        <v>873031</v>
      </c>
      <c r="P79" s="138">
        <f>RES_hhdet_numvin!P145</f>
        <v>1076100</v>
      </c>
      <c r="Q79" s="138">
        <f>RES_hhdet_numvin!Q145</f>
        <v>1101780</v>
      </c>
      <c r="R79" s="138">
        <f>RES_hhdet_numvin!R145</f>
        <v>1232812</v>
      </c>
      <c r="S79" s="138">
        <f>RES_hhdet_numvin!S145</f>
        <v>1377473</v>
      </c>
      <c r="T79" s="138">
        <f>RES_hhdet_numvin!T145</f>
        <v>1719254</v>
      </c>
      <c r="U79" s="138">
        <f>RES_hhdet_numvin!U145</f>
        <v>2029084</v>
      </c>
      <c r="V79" s="138">
        <f>RES_hhdet_numvin!V145</f>
        <v>2550395</v>
      </c>
      <c r="W79" s="138">
        <f>RES_hhdet_numvin!W145</f>
        <v>3304288</v>
      </c>
      <c r="X79" s="138">
        <f>RES_hhdet_numvin!X145</f>
        <v>4047024</v>
      </c>
      <c r="Y79" s="138">
        <f>RES_hhdet_numvin!Y145</f>
        <v>3427656</v>
      </c>
      <c r="DA79" s="63" t="s">
        <v>1554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X80" s="150">
        <f>RES_hhdet_numvin!X146</f>
        <v>0</v>
      </c>
      <c r="Y80" s="150">
        <f>RES_hhdet_numvin!Y146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279752</v>
      </c>
      <c r="S81" s="138">
        <f>RES_hhdet_numvin!S147</f>
        <v>474951</v>
      </c>
      <c r="T81" s="138">
        <f>RES_hhdet_numvin!T147</f>
        <v>622200</v>
      </c>
      <c r="U81" s="138">
        <f>RES_hhdet_numvin!U147</f>
        <v>928643</v>
      </c>
      <c r="V81" s="138">
        <f>RES_hhdet_numvin!V147</f>
        <v>1173352</v>
      </c>
      <c r="W81" s="138">
        <f>RES_hhdet_numvin!W147</f>
        <v>1820033</v>
      </c>
      <c r="X81" s="138">
        <f>RES_hhdet_numvin!X147</f>
        <v>1952149</v>
      </c>
      <c r="Y81" s="138">
        <f>RES_hhdet_numvin!Y147</f>
        <v>2406748</v>
      </c>
      <c r="DA81" s="63" t="s">
        <v>1555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X82" s="150">
        <f>RES_hhdet_numvin!X148</f>
        <v>0</v>
      </c>
      <c r="Y82" s="150">
        <f>RES_hhdet_numvin!Y148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109734</v>
      </c>
      <c r="S83" s="138">
        <f>RES_hhdet_numvin!S149</f>
        <v>206173</v>
      </c>
      <c r="T83" s="138">
        <f>RES_hhdet_numvin!T149</f>
        <v>254529</v>
      </c>
      <c r="U83" s="138">
        <f>RES_hhdet_numvin!U149</f>
        <v>353628</v>
      </c>
      <c r="V83" s="138">
        <f>RES_hhdet_numvin!V149</f>
        <v>412063</v>
      </c>
      <c r="W83" s="138">
        <f>RES_hhdet_numvin!W149</f>
        <v>594957</v>
      </c>
      <c r="X83" s="138">
        <f>RES_hhdet_numvin!X149</f>
        <v>665322</v>
      </c>
      <c r="Y83" s="138">
        <f>RES_hhdet_numvin!Y149</f>
        <v>508046</v>
      </c>
      <c r="DA83" s="63" t="s">
        <v>1556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2724</v>
      </c>
      <c r="S84" s="138">
        <f>RES_hhdet_numvin!S150</f>
        <v>7846</v>
      </c>
      <c r="T84" s="138">
        <f>RES_hhdet_numvin!T150</f>
        <v>7822</v>
      </c>
      <c r="U84" s="138">
        <f>RES_hhdet_numvin!U150</f>
        <v>8984</v>
      </c>
      <c r="V84" s="138">
        <f>RES_hhdet_numvin!V150</f>
        <v>17036</v>
      </c>
      <c r="W84" s="138">
        <f>RES_hhdet_numvin!W150</f>
        <v>5654</v>
      </c>
      <c r="X84" s="138">
        <f>RES_hhdet_numvin!X150</f>
        <v>17877</v>
      </c>
      <c r="Y84" s="138">
        <f>RES_hhdet_numvin!Y150</f>
        <v>3706</v>
      </c>
      <c r="DA84" s="63" t="s">
        <v>1557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X85" s="138">
        <f>RES_hhdet_numvin!X151</f>
        <v>0</v>
      </c>
      <c r="Y85" s="138">
        <f>RES_hhdet_numvin!Y151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X86" s="138">
        <f>RES_hhdet_numvin!X152</f>
        <v>0</v>
      </c>
      <c r="Y86" s="138">
        <f>RES_hhdet_numvin!Y152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423318</v>
      </c>
      <c r="S87" s="138">
        <f>RES_hhdet_numvin!S153</f>
        <v>801977</v>
      </c>
      <c r="T87" s="138">
        <f>RES_hhdet_numvin!T153</f>
        <v>1165378</v>
      </c>
      <c r="U87" s="138">
        <f>RES_hhdet_numvin!U153</f>
        <v>1510042</v>
      </c>
      <c r="V87" s="138">
        <f>RES_hhdet_numvin!V153</f>
        <v>2078298</v>
      </c>
      <c r="W87" s="138">
        <f>RES_hhdet_numvin!W153</f>
        <v>2116315</v>
      </c>
      <c r="X87" s="138">
        <f>RES_hhdet_numvin!X153</f>
        <v>2515715</v>
      </c>
      <c r="Y87" s="138">
        <f>RES_hhdet_numvin!Y153</f>
        <v>2558231</v>
      </c>
      <c r="DA87" s="63" t="s">
        <v>1558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233455</v>
      </c>
      <c r="S88" s="138">
        <f>RES_hhdet_numvin!S154</f>
        <v>390879</v>
      </c>
      <c r="T88" s="138">
        <f>RES_hhdet_numvin!T154</f>
        <v>625114</v>
      </c>
      <c r="U88" s="138">
        <f>RES_hhdet_numvin!U154</f>
        <v>766492</v>
      </c>
      <c r="V88" s="138">
        <f>RES_hhdet_numvin!V154</f>
        <v>914244</v>
      </c>
      <c r="W88" s="138">
        <f>RES_hhdet_numvin!W154</f>
        <v>1717196</v>
      </c>
      <c r="X88" s="138">
        <f>RES_hhdet_numvin!X154</f>
        <v>2180421</v>
      </c>
      <c r="Y88" s="138">
        <f>RES_hhdet_numvin!Y154</f>
        <v>1849460</v>
      </c>
      <c r="DA88" s="63" t="s">
        <v>1559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X89" s="138">
        <f>RES_hhdet_numvin!X155</f>
        <v>0</v>
      </c>
      <c r="Y89" s="138">
        <f>RES_hhdet_numvin!Y155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X90" s="148">
        <f>RES_hhdet_numvin!X156</f>
        <v>0</v>
      </c>
      <c r="Y90" s="148">
        <f>RES_hhdet_numvin!Y156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X91" s="150">
        <f>RES_hhdet_numvin!X157</f>
        <v>0</v>
      </c>
      <c r="Y91" s="150">
        <f>RES_hhdet_numvin!Y157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115149</v>
      </c>
      <c r="S92" s="138">
        <f>RES_hhdet_numvin!S158</f>
        <v>250655</v>
      </c>
      <c r="T92" s="138">
        <f>RES_hhdet_numvin!T158</f>
        <v>359402</v>
      </c>
      <c r="U92" s="138">
        <f>RES_hhdet_numvin!U158</f>
        <v>519059</v>
      </c>
      <c r="V92" s="138">
        <f>RES_hhdet_numvin!V158</f>
        <v>633321</v>
      </c>
      <c r="W92" s="138">
        <f>RES_hhdet_numvin!W158</f>
        <v>791380</v>
      </c>
      <c r="X92" s="138">
        <f>RES_hhdet_numvin!X158</f>
        <v>851788</v>
      </c>
      <c r="Y92" s="138">
        <f>RES_hhdet_numvin!Y158</f>
        <v>721957</v>
      </c>
      <c r="DA92" s="63" t="s">
        <v>1560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653444</v>
      </c>
      <c r="S93" s="39">
        <f>RES_hhdet_numvin!S159</f>
        <v>1155562</v>
      </c>
      <c r="T93" s="39">
        <f>RES_hhdet_numvin!T159</f>
        <v>1690633</v>
      </c>
      <c r="U93" s="39">
        <f>RES_hhdet_numvin!U159</f>
        <v>2113438</v>
      </c>
      <c r="V93" s="39">
        <f>RES_hhdet_numvin!V159</f>
        <v>2781536</v>
      </c>
      <c r="W93" s="39">
        <f>RES_hhdet_numvin!W159</f>
        <v>3658443</v>
      </c>
      <c r="X93" s="39">
        <f>RES_hhdet_numvin!X159</f>
        <v>4548970</v>
      </c>
      <c r="Y93" s="39">
        <f>RES_hhdet_numvin!Y159</f>
        <v>4177899</v>
      </c>
      <c r="DA93" s="60" t="s">
        <v>1561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1113.6946588369801</v>
      </c>
      <c r="C97" s="117">
        <f t="shared" si="12"/>
        <v>1347.939419797729</v>
      </c>
      <c r="D97" s="117">
        <f t="shared" si="12"/>
        <v>1613.7161429370808</v>
      </c>
      <c r="E97" s="117">
        <f t="shared" si="12"/>
        <v>1949.1575615245731</v>
      </c>
      <c r="F97" s="117">
        <f t="shared" si="12"/>
        <v>2141.7609320459778</v>
      </c>
      <c r="G97" s="117">
        <f t="shared" si="12"/>
        <v>2528.1341920314931</v>
      </c>
      <c r="H97" s="117">
        <f t="shared" si="12"/>
        <v>2880.4880220723066</v>
      </c>
      <c r="I97" s="117">
        <f t="shared" si="12"/>
        <v>3248.4177112052585</v>
      </c>
      <c r="J97" s="117">
        <f t="shared" si="12"/>
        <v>3652.6073715895914</v>
      </c>
      <c r="K97" s="117">
        <f t="shared" si="12"/>
        <v>4154.4458876435237</v>
      </c>
      <c r="L97" s="117">
        <f t="shared" si="12"/>
        <v>4958.218587122431</v>
      </c>
      <c r="M97" s="117">
        <f t="shared" si="12"/>
        <v>4829.1443595161218</v>
      </c>
      <c r="N97" s="117">
        <f t="shared" si="12"/>
        <v>5190.1942724970604</v>
      </c>
      <c r="O97" s="117">
        <f t="shared" si="12"/>
        <v>5462.8620871933454</v>
      </c>
      <c r="P97" s="117">
        <f t="shared" si="12"/>
        <v>5317.2479481570354</v>
      </c>
      <c r="Q97" s="117">
        <f t="shared" si="12"/>
        <v>5637.2042389301778</v>
      </c>
      <c r="R97" s="117">
        <f t="shared" ref="R97:V97" si="13">R98+R100+R102+R111</f>
        <v>6124.2892925220658</v>
      </c>
      <c r="S97" s="117">
        <f t="shared" si="13"/>
        <v>6320.4261021210114</v>
      </c>
      <c r="T97" s="117">
        <f t="shared" si="13"/>
        <v>6598.2844019183412</v>
      </c>
      <c r="U97" s="117">
        <f t="shared" si="13"/>
        <v>6918.0390340173089</v>
      </c>
      <c r="V97" s="117">
        <f t="shared" si="13"/>
        <v>7398.5038662379411</v>
      </c>
      <c r="W97" s="117">
        <f t="shared" ref="W97:Y97" si="14">W98+W100+W102+W111</f>
        <v>8520.5683067360587</v>
      </c>
      <c r="X97" s="117">
        <f t="shared" si="14"/>
        <v>9018.7168252207211</v>
      </c>
      <c r="Y97" s="117">
        <f t="shared" si="14"/>
        <v>9513.2682313294736</v>
      </c>
      <c r="DA97" s="129" t="s">
        <v>1705</v>
      </c>
    </row>
    <row r="98" spans="1:105" ht="12" customHeight="1" x14ac:dyDescent="0.25">
      <c r="A98" s="121" t="s">
        <v>57</v>
      </c>
      <c r="B98" s="122">
        <f t="shared" ref="B98:Y98" si="15">B99</f>
        <v>807.73259979456623</v>
      </c>
      <c r="C98" s="122">
        <f t="shared" si="15"/>
        <v>997.22861661482477</v>
      </c>
      <c r="D98" s="122">
        <f t="shared" si="15"/>
        <v>1162.3633581074698</v>
      </c>
      <c r="E98" s="122">
        <f t="shared" si="15"/>
        <v>1373.7142977104379</v>
      </c>
      <c r="F98" s="122">
        <f t="shared" si="15"/>
        <v>1468.3784165691513</v>
      </c>
      <c r="G98" s="122">
        <f t="shared" si="15"/>
        <v>1727.0156494045889</v>
      </c>
      <c r="H98" s="122">
        <f t="shared" si="15"/>
        <v>1920.1049641818049</v>
      </c>
      <c r="I98" s="122">
        <f t="shared" si="15"/>
        <v>2096.1087550215807</v>
      </c>
      <c r="J98" s="122">
        <f t="shared" si="15"/>
        <v>2348.2529468948906</v>
      </c>
      <c r="K98" s="122">
        <f t="shared" si="15"/>
        <v>2660.8336064133418</v>
      </c>
      <c r="L98" s="122">
        <f t="shared" si="15"/>
        <v>3173.2985730031087</v>
      </c>
      <c r="M98" s="122">
        <f t="shared" si="15"/>
        <v>2910.8137924444618</v>
      </c>
      <c r="N98" s="122">
        <f t="shared" si="15"/>
        <v>3143.7843834321843</v>
      </c>
      <c r="O98" s="122">
        <f t="shared" si="15"/>
        <v>3246.3823950273108</v>
      </c>
      <c r="P98" s="122">
        <f t="shared" si="15"/>
        <v>3063.7639321206789</v>
      </c>
      <c r="Q98" s="122">
        <f t="shared" si="15"/>
        <v>3189.6899585613255</v>
      </c>
      <c r="R98" s="122">
        <f t="shared" si="15"/>
        <v>3460.4356968738316</v>
      </c>
      <c r="S98" s="122">
        <f t="shared" si="15"/>
        <v>3445.1928494670888</v>
      </c>
      <c r="T98" s="122">
        <f t="shared" si="15"/>
        <v>3483.7605066111091</v>
      </c>
      <c r="U98" s="122">
        <f t="shared" si="15"/>
        <v>3599.5010635314165</v>
      </c>
      <c r="V98" s="122">
        <f t="shared" si="15"/>
        <v>3693.3132316035221</v>
      </c>
      <c r="W98" s="122">
        <f t="shared" si="15"/>
        <v>4409.0472566320868</v>
      </c>
      <c r="X98" s="122">
        <f t="shared" si="15"/>
        <v>4736.9324141236448</v>
      </c>
      <c r="Y98" s="122">
        <f t="shared" si="15"/>
        <v>5119.0159959827743</v>
      </c>
      <c r="DA98" s="130" t="s">
        <v>1706</v>
      </c>
    </row>
    <row r="99" spans="1:105" ht="12" customHeight="1" x14ac:dyDescent="0.25">
      <c r="A99" s="97" t="s">
        <v>53</v>
      </c>
      <c r="B99" s="98">
        <v>807.73259979456623</v>
      </c>
      <c r="C99" s="98">
        <v>997.22861661482477</v>
      </c>
      <c r="D99" s="98">
        <v>1162.3633581074698</v>
      </c>
      <c r="E99" s="98">
        <v>1373.7142977104379</v>
      </c>
      <c r="F99" s="98">
        <v>1468.3784165691513</v>
      </c>
      <c r="G99" s="98">
        <v>1727.0156494045889</v>
      </c>
      <c r="H99" s="98">
        <v>1920.1049641818049</v>
      </c>
      <c r="I99" s="98">
        <v>2096.1087550215807</v>
      </c>
      <c r="J99" s="98">
        <v>2348.2529468948906</v>
      </c>
      <c r="K99" s="98">
        <v>2660.8336064133418</v>
      </c>
      <c r="L99" s="98">
        <v>3173.2985730031087</v>
      </c>
      <c r="M99" s="98">
        <v>2910.8137924444618</v>
      </c>
      <c r="N99" s="98">
        <v>3143.7843834321843</v>
      </c>
      <c r="O99" s="98">
        <v>3246.3823950273108</v>
      </c>
      <c r="P99" s="98">
        <v>3063.7639321206789</v>
      </c>
      <c r="Q99" s="98">
        <v>3189.6899585613255</v>
      </c>
      <c r="R99" s="98">
        <v>3460.4356968738316</v>
      </c>
      <c r="S99" s="98">
        <v>3445.1928494670888</v>
      </c>
      <c r="T99" s="98">
        <v>3483.7605066111091</v>
      </c>
      <c r="U99" s="98">
        <v>3599.5010635314165</v>
      </c>
      <c r="V99" s="98">
        <v>3693.3132316035221</v>
      </c>
      <c r="W99" s="98">
        <v>4409.0472566320868</v>
      </c>
      <c r="X99" s="98">
        <v>4736.9324141236448</v>
      </c>
      <c r="Y99" s="98">
        <v>5119.0159959827743</v>
      </c>
      <c r="DA99" s="63" t="s">
        <v>1707</v>
      </c>
    </row>
    <row r="100" spans="1:105" ht="12" customHeight="1" x14ac:dyDescent="0.25">
      <c r="A100" s="121" t="s">
        <v>92</v>
      </c>
      <c r="B100" s="122">
        <f t="shared" ref="B100:Y100" si="16">B101</f>
        <v>17.955768745415778</v>
      </c>
      <c r="C100" s="122">
        <f t="shared" si="16"/>
        <v>19.819403445431693</v>
      </c>
      <c r="D100" s="122">
        <f t="shared" si="16"/>
        <v>17.985168984893718</v>
      </c>
      <c r="E100" s="122">
        <f t="shared" si="16"/>
        <v>36.903897179010819</v>
      </c>
      <c r="F100" s="122">
        <f t="shared" si="16"/>
        <v>24.191753657957072</v>
      </c>
      <c r="G100" s="122">
        <f t="shared" si="16"/>
        <v>30.977215536724355</v>
      </c>
      <c r="H100" s="122">
        <f t="shared" si="16"/>
        <v>45.229381777502567</v>
      </c>
      <c r="I100" s="122">
        <f t="shared" si="16"/>
        <v>39.534420808907448</v>
      </c>
      <c r="J100" s="122">
        <f t="shared" si="16"/>
        <v>46.563487149095288</v>
      </c>
      <c r="K100" s="122">
        <f t="shared" si="16"/>
        <v>64.487166326326076</v>
      </c>
      <c r="L100" s="122">
        <f t="shared" si="16"/>
        <v>82.996001095867129</v>
      </c>
      <c r="M100" s="122">
        <f t="shared" si="16"/>
        <v>87.360732590458142</v>
      </c>
      <c r="N100" s="122">
        <f t="shared" si="16"/>
        <v>102.90962701580533</v>
      </c>
      <c r="O100" s="122">
        <f t="shared" si="16"/>
        <v>98.872819151160442</v>
      </c>
      <c r="P100" s="122">
        <f t="shared" si="16"/>
        <v>97.221273919510267</v>
      </c>
      <c r="Q100" s="122">
        <f t="shared" si="16"/>
        <v>118.62971009383884</v>
      </c>
      <c r="R100" s="122">
        <f t="shared" si="16"/>
        <v>140.88720434033405</v>
      </c>
      <c r="S100" s="122">
        <f t="shared" si="16"/>
        <v>159.48793743387876</v>
      </c>
      <c r="T100" s="122">
        <f t="shared" si="16"/>
        <v>161.94792941533134</v>
      </c>
      <c r="U100" s="122">
        <f t="shared" si="16"/>
        <v>197.470955518252</v>
      </c>
      <c r="V100" s="122">
        <f t="shared" si="16"/>
        <v>223.43742118581136</v>
      </c>
      <c r="W100" s="122">
        <f t="shared" si="16"/>
        <v>263.69124255111041</v>
      </c>
      <c r="X100" s="122">
        <f t="shared" si="16"/>
        <v>268.86149731154148</v>
      </c>
      <c r="Y100" s="122">
        <f t="shared" si="16"/>
        <v>297.48742506111728</v>
      </c>
      <c r="DA100" s="130" t="s">
        <v>1708</v>
      </c>
    </row>
    <row r="101" spans="1:105" ht="12" customHeight="1" x14ac:dyDescent="0.25">
      <c r="A101" s="97" t="s">
        <v>53</v>
      </c>
      <c r="B101" s="98">
        <v>17.955768745415778</v>
      </c>
      <c r="C101" s="98">
        <v>19.819403445431693</v>
      </c>
      <c r="D101" s="98">
        <v>17.985168984893718</v>
      </c>
      <c r="E101" s="98">
        <v>36.903897179010819</v>
      </c>
      <c r="F101" s="98">
        <v>24.191753657957072</v>
      </c>
      <c r="G101" s="98">
        <v>30.977215536724355</v>
      </c>
      <c r="H101" s="98">
        <v>45.229381777502567</v>
      </c>
      <c r="I101" s="98">
        <v>39.534420808907448</v>
      </c>
      <c r="J101" s="98">
        <v>46.563487149095288</v>
      </c>
      <c r="K101" s="98">
        <v>64.487166326326076</v>
      </c>
      <c r="L101" s="98">
        <v>82.996001095867129</v>
      </c>
      <c r="M101" s="98">
        <v>87.360732590458142</v>
      </c>
      <c r="N101" s="98">
        <v>102.90962701580533</v>
      </c>
      <c r="O101" s="98">
        <v>98.872819151160442</v>
      </c>
      <c r="P101" s="98">
        <v>97.221273919510267</v>
      </c>
      <c r="Q101" s="98">
        <v>118.62971009383884</v>
      </c>
      <c r="R101" s="98">
        <v>140.88720434033405</v>
      </c>
      <c r="S101" s="98">
        <v>159.48793743387876</v>
      </c>
      <c r="T101" s="98">
        <v>161.94792941533134</v>
      </c>
      <c r="U101" s="98">
        <v>197.470955518252</v>
      </c>
      <c r="V101" s="98">
        <v>223.43742118581136</v>
      </c>
      <c r="W101" s="98">
        <v>263.69124255111041</v>
      </c>
      <c r="X101" s="98">
        <v>268.86149731154148</v>
      </c>
      <c r="Y101" s="98">
        <v>297.48742506111728</v>
      </c>
      <c r="DA101" s="63" t="s">
        <v>1709</v>
      </c>
    </row>
    <row r="102" spans="1:105" ht="12" customHeight="1" x14ac:dyDescent="0.25">
      <c r="A102" s="121" t="s">
        <v>55</v>
      </c>
      <c r="B102" s="122">
        <v>218.00809183279293</v>
      </c>
      <c r="C102" s="122">
        <v>242.82425029644472</v>
      </c>
      <c r="D102" s="122">
        <v>305.65353409909534</v>
      </c>
      <c r="E102" s="122">
        <v>367.22108377176602</v>
      </c>
      <c r="F102" s="122">
        <v>438.07923207025254</v>
      </c>
      <c r="G102" s="122">
        <v>515.47248983403676</v>
      </c>
      <c r="H102" s="122">
        <v>611.94447384358386</v>
      </c>
      <c r="I102" s="122">
        <v>735.73074192036142</v>
      </c>
      <c r="J102" s="122">
        <v>832.41777778812491</v>
      </c>
      <c r="K102" s="122">
        <v>948.03605777104906</v>
      </c>
      <c r="L102" s="122">
        <v>1092.1333776820939</v>
      </c>
      <c r="M102" s="122">
        <v>1216.4669126798954</v>
      </c>
      <c r="N102" s="122">
        <v>1303.1806943698787</v>
      </c>
      <c r="O102" s="122">
        <v>1437.1828791812186</v>
      </c>
      <c r="P102" s="122">
        <v>1467.0548913595358</v>
      </c>
      <c r="Q102" s="122">
        <v>1589.6186365891688</v>
      </c>
      <c r="R102" s="122">
        <v>1719.1292785274213</v>
      </c>
      <c r="S102" s="122">
        <v>1850.7650984849784</v>
      </c>
      <c r="T102" s="122">
        <v>2017.0779206910975</v>
      </c>
      <c r="U102" s="122">
        <v>2126.6348300336658</v>
      </c>
      <c r="V102" s="122">
        <v>2356.1544642296517</v>
      </c>
      <c r="W102" s="122">
        <v>2619.746999670901</v>
      </c>
      <c r="X102" s="122">
        <v>2633.9117694055872</v>
      </c>
      <c r="Y102" s="122">
        <v>2663.9287095443574</v>
      </c>
      <c r="DA102" s="130" t="s">
        <v>1710</v>
      </c>
    </row>
    <row r="103" spans="1:105" ht="12" customHeight="1" x14ac:dyDescent="0.25">
      <c r="A103" s="97" t="s">
        <v>124</v>
      </c>
      <c r="B103" s="98">
        <v>33.821856430778446</v>
      </c>
      <c r="C103" s="98">
        <v>40.030907886876626</v>
      </c>
      <c r="D103" s="98">
        <v>55.477932055960572</v>
      </c>
      <c r="E103" s="98">
        <v>72.717423616740064</v>
      </c>
      <c r="F103" s="98">
        <v>92.256566534858536</v>
      </c>
      <c r="G103" s="98">
        <v>105.27171858428562</v>
      </c>
      <c r="H103" s="98">
        <v>119.8528037586176</v>
      </c>
      <c r="I103" s="98">
        <v>137.00685398425986</v>
      </c>
      <c r="J103" s="98">
        <v>155.29471422337315</v>
      </c>
      <c r="K103" s="98">
        <v>178.56311595701837</v>
      </c>
      <c r="L103" s="98">
        <v>200.86472038649234</v>
      </c>
      <c r="M103" s="98">
        <v>201.04070952872104</v>
      </c>
      <c r="N103" s="98">
        <v>203.43425609195782</v>
      </c>
      <c r="O103" s="98">
        <v>215.29611250996095</v>
      </c>
      <c r="P103" s="98">
        <v>222.9686782402255</v>
      </c>
      <c r="Q103" s="98">
        <v>217.50108229299147</v>
      </c>
      <c r="R103" s="98">
        <v>237.32058053546675</v>
      </c>
      <c r="S103" s="98">
        <v>241.07218953520538</v>
      </c>
      <c r="T103" s="98">
        <v>261.52031928125973</v>
      </c>
      <c r="U103" s="98">
        <v>263.23036053014306</v>
      </c>
      <c r="V103" s="98">
        <v>295.8653150342343</v>
      </c>
      <c r="W103" s="98">
        <v>304.8289108779872</v>
      </c>
      <c r="X103" s="98">
        <v>322.48162873793353</v>
      </c>
      <c r="Y103" s="98">
        <v>299.2542011174354</v>
      </c>
      <c r="DA103" s="63" t="s">
        <v>1711</v>
      </c>
    </row>
    <row r="104" spans="1:105" ht="12" customHeight="1" x14ac:dyDescent="0.25">
      <c r="A104" s="97" t="s">
        <v>123</v>
      </c>
      <c r="B104" s="98">
        <v>0.15469502519658798</v>
      </c>
      <c r="C104" s="98">
        <v>0.18375504847567684</v>
      </c>
      <c r="D104" s="98">
        <v>0.27951839687644703</v>
      </c>
      <c r="E104" s="98">
        <v>0.60682520255056172</v>
      </c>
      <c r="F104" s="98">
        <v>0.72258703513936107</v>
      </c>
      <c r="G104" s="98">
        <v>0.73765061562987178</v>
      </c>
      <c r="H104" s="98">
        <v>0.83325759630038887</v>
      </c>
      <c r="I104" s="98">
        <v>0.8792447394097046</v>
      </c>
      <c r="J104" s="98">
        <v>1.2879900327843377</v>
      </c>
      <c r="K104" s="98">
        <v>1.6160008124916867</v>
      </c>
      <c r="L104" s="98">
        <v>2.8941433832461159</v>
      </c>
      <c r="M104" s="98">
        <v>2.9975238488114626</v>
      </c>
      <c r="N104" s="98">
        <v>3.5065696749981861</v>
      </c>
      <c r="O104" s="98">
        <v>4.0917610225005925</v>
      </c>
      <c r="P104" s="98">
        <v>4.5289740354049561</v>
      </c>
      <c r="Q104" s="98">
        <v>4.416569118181747</v>
      </c>
      <c r="R104" s="98">
        <v>4.7655282262831227</v>
      </c>
      <c r="S104" s="98">
        <v>5.09638207902902</v>
      </c>
      <c r="T104" s="98">
        <v>5.2326429191046611</v>
      </c>
      <c r="U104" s="98">
        <v>5.2024755526357174</v>
      </c>
      <c r="V104" s="98">
        <v>6.7201471674327689</v>
      </c>
      <c r="W104" s="98">
        <v>5.7659414491460748</v>
      </c>
      <c r="X104" s="98">
        <v>6.3370642271780122</v>
      </c>
      <c r="Y104" s="98">
        <v>5.4887082477390399</v>
      </c>
      <c r="DA104" s="63" t="s">
        <v>1712</v>
      </c>
    </row>
    <row r="105" spans="1:105" ht="12" customHeight="1" x14ac:dyDescent="0.25">
      <c r="A105" s="100" t="s">
        <v>50</v>
      </c>
      <c r="B105" s="101">
        <v>4.7878069751050543E-2</v>
      </c>
      <c r="C105" s="101">
        <v>5.9880747794479147E-2</v>
      </c>
      <c r="D105" s="101">
        <v>8.852771214743109E-2</v>
      </c>
      <c r="E105" s="101">
        <v>0.16440146051072038</v>
      </c>
      <c r="F105" s="101">
        <v>0.20201989818577548</v>
      </c>
      <c r="G105" s="101">
        <v>0.22670346745690165</v>
      </c>
      <c r="H105" s="101">
        <v>0.24468992177110532</v>
      </c>
      <c r="I105" s="101">
        <v>0.25844489908715312</v>
      </c>
      <c r="J105" s="101">
        <v>0.37044471632796405</v>
      </c>
      <c r="K105" s="101">
        <v>0.48002595142643106</v>
      </c>
      <c r="L105" s="101">
        <v>0.73880709377073073</v>
      </c>
      <c r="M105" s="101">
        <v>0.58619672998433103</v>
      </c>
      <c r="N105" s="101">
        <v>0.67956095202794053</v>
      </c>
      <c r="O105" s="101">
        <v>0.72052751254900993</v>
      </c>
      <c r="P105" s="101">
        <v>0.87933978114774336</v>
      </c>
      <c r="Q105" s="101">
        <v>0.81440256182130033</v>
      </c>
      <c r="R105" s="101">
        <v>0.99626263409619553</v>
      </c>
      <c r="S105" s="101">
        <v>1.0043472970861707</v>
      </c>
      <c r="T105" s="101">
        <v>0.95063248237984765</v>
      </c>
      <c r="U105" s="101">
        <v>0.93716440863908179</v>
      </c>
      <c r="V105" s="101">
        <v>1.3526444583947823</v>
      </c>
      <c r="W105" s="101">
        <v>1.2721144081436466</v>
      </c>
      <c r="X105" s="101">
        <v>1.6156926688776598</v>
      </c>
      <c r="Y105" s="101">
        <v>1.3487827884474335</v>
      </c>
      <c r="DA105" s="131" t="s">
        <v>1713</v>
      </c>
    </row>
    <row r="106" spans="1:105" ht="12" customHeight="1" x14ac:dyDescent="0.25">
      <c r="A106" s="103" t="s">
        <v>52</v>
      </c>
      <c r="B106" s="104">
        <v>0.10681695544553747</v>
      </c>
      <c r="C106" s="104">
        <v>0.12387430068119769</v>
      </c>
      <c r="D106" s="104">
        <v>0.19099068472901592</v>
      </c>
      <c r="E106" s="104">
        <v>0.44242374203984125</v>
      </c>
      <c r="F106" s="104">
        <v>0.52056713695358559</v>
      </c>
      <c r="G106" s="104">
        <v>0.51094714817297027</v>
      </c>
      <c r="H106" s="104">
        <v>0.58856767452928349</v>
      </c>
      <c r="I106" s="104">
        <v>0.62079984032255153</v>
      </c>
      <c r="J106" s="104">
        <v>0.91754531645637349</v>
      </c>
      <c r="K106" s="104">
        <v>1.1359748610652556</v>
      </c>
      <c r="L106" s="104">
        <v>2.1553362894753856</v>
      </c>
      <c r="M106" s="104">
        <v>2.4113271188271312</v>
      </c>
      <c r="N106" s="104">
        <v>2.8270087229702461</v>
      </c>
      <c r="O106" s="104">
        <v>3.3712335099515824</v>
      </c>
      <c r="P106" s="104">
        <v>3.6496342542572133</v>
      </c>
      <c r="Q106" s="104">
        <v>3.602166556360447</v>
      </c>
      <c r="R106" s="104">
        <v>3.7692655921869278</v>
      </c>
      <c r="S106" s="104">
        <v>4.09203478194285</v>
      </c>
      <c r="T106" s="104">
        <v>4.2820104367248142</v>
      </c>
      <c r="U106" s="104">
        <v>4.2653111439966356</v>
      </c>
      <c r="V106" s="104">
        <v>5.3675027090379874</v>
      </c>
      <c r="W106" s="104">
        <v>4.4938270410024268</v>
      </c>
      <c r="X106" s="104">
        <v>4.7213715583003513</v>
      </c>
      <c r="Y106" s="104">
        <v>4.1399254592916064</v>
      </c>
      <c r="DA106" s="132" t="s">
        <v>1714</v>
      </c>
    </row>
    <row r="107" spans="1:105" ht="12" customHeight="1" x14ac:dyDescent="0.25">
      <c r="A107" s="106" t="s">
        <v>122</v>
      </c>
      <c r="B107" s="101">
        <v>166.60743181684225</v>
      </c>
      <c r="C107" s="101">
        <v>180.17603307521156</v>
      </c>
      <c r="D107" s="101">
        <v>217.44313121555086</v>
      </c>
      <c r="E107" s="101">
        <v>249.57814388326398</v>
      </c>
      <c r="F107" s="101">
        <v>293.83612460051802</v>
      </c>
      <c r="G107" s="101">
        <v>346.5794404112217</v>
      </c>
      <c r="H107" s="101">
        <v>413.0887186027453</v>
      </c>
      <c r="I107" s="101">
        <v>480.06167589587795</v>
      </c>
      <c r="J107" s="101">
        <v>537.71331457084341</v>
      </c>
      <c r="K107" s="101">
        <v>585.1969834226029</v>
      </c>
      <c r="L107" s="101">
        <v>669.94178361509864</v>
      </c>
      <c r="M107" s="101">
        <v>744.92965865118356</v>
      </c>
      <c r="N107" s="101">
        <v>808.27717003990415</v>
      </c>
      <c r="O107" s="101">
        <v>892.1447900501704</v>
      </c>
      <c r="P107" s="101">
        <v>884.1396652678236</v>
      </c>
      <c r="Q107" s="101">
        <v>957.49851722892026</v>
      </c>
      <c r="R107" s="101">
        <v>1016.4350017774119</v>
      </c>
      <c r="S107" s="101">
        <v>1087.7903679492467</v>
      </c>
      <c r="T107" s="101">
        <v>1169.5604042415316</v>
      </c>
      <c r="U107" s="101">
        <v>1238.5462362446035</v>
      </c>
      <c r="V107" s="101">
        <v>1388.1283266402318</v>
      </c>
      <c r="W107" s="101">
        <v>1488.90872968383</v>
      </c>
      <c r="X107" s="101">
        <v>1392.6847523024187</v>
      </c>
      <c r="Y107" s="101">
        <v>1436.5091019272115</v>
      </c>
      <c r="DA107" s="131" t="s">
        <v>1715</v>
      </c>
    </row>
    <row r="108" spans="1:105" ht="12" customHeight="1" x14ac:dyDescent="0.25">
      <c r="A108" s="107" t="s">
        <v>121</v>
      </c>
      <c r="B108" s="104">
        <v>17.424108559975629</v>
      </c>
      <c r="C108" s="104">
        <v>22.433554285880838</v>
      </c>
      <c r="D108" s="104">
        <v>32.452952430707441</v>
      </c>
      <c r="E108" s="104">
        <v>44.318691069211418</v>
      </c>
      <c r="F108" s="104">
        <v>51.263953899736535</v>
      </c>
      <c r="G108" s="104">
        <v>62.883680222899635</v>
      </c>
      <c r="H108" s="104">
        <v>78.16969388592058</v>
      </c>
      <c r="I108" s="104">
        <v>117.78296730081399</v>
      </c>
      <c r="J108" s="104">
        <v>138.12175896112407</v>
      </c>
      <c r="K108" s="104">
        <v>182.65995757893597</v>
      </c>
      <c r="L108" s="104">
        <v>218.43273029725671</v>
      </c>
      <c r="M108" s="104">
        <v>267.49902065117936</v>
      </c>
      <c r="N108" s="104">
        <v>287.96269856301848</v>
      </c>
      <c r="O108" s="104">
        <v>325.65021559858661</v>
      </c>
      <c r="P108" s="104">
        <v>355.41757381608113</v>
      </c>
      <c r="Q108" s="104">
        <v>410.20246794907519</v>
      </c>
      <c r="R108" s="104">
        <v>460.60816798825948</v>
      </c>
      <c r="S108" s="104">
        <v>516.80615892149751</v>
      </c>
      <c r="T108" s="104">
        <v>580.76455424920096</v>
      </c>
      <c r="U108" s="104">
        <v>619.65575770628209</v>
      </c>
      <c r="V108" s="104">
        <v>665.44067538775323</v>
      </c>
      <c r="W108" s="104">
        <v>820.24341765993688</v>
      </c>
      <c r="X108" s="104">
        <v>912.40832413805617</v>
      </c>
      <c r="Y108" s="104">
        <v>922.67669825197254</v>
      </c>
      <c r="DA108" s="132" t="s">
        <v>1716</v>
      </c>
    </row>
    <row r="109" spans="1:105" ht="12" customHeight="1" x14ac:dyDescent="0.25">
      <c r="A109" s="108" t="s">
        <v>53</v>
      </c>
      <c r="B109" s="98">
        <v>10.377140620443218</v>
      </c>
      <c r="C109" s="98">
        <v>13.112899287348606</v>
      </c>
      <c r="D109" s="98">
        <v>18.251872557815311</v>
      </c>
      <c r="E109" s="98">
        <v>23.655774613886784</v>
      </c>
      <c r="F109" s="98">
        <v>27.64584505850787</v>
      </c>
      <c r="G109" s="98">
        <v>32.721420233891848</v>
      </c>
      <c r="H109" s="98">
        <v>39.282363663996826</v>
      </c>
      <c r="I109" s="98">
        <v>62.278251446056856</v>
      </c>
      <c r="J109" s="98">
        <v>67.584335250676133</v>
      </c>
      <c r="K109" s="98">
        <v>88.575938401643995</v>
      </c>
      <c r="L109" s="98">
        <v>106.44386272786772</v>
      </c>
      <c r="M109" s="98">
        <v>124.93818871210215</v>
      </c>
      <c r="N109" s="98">
        <v>132.99547971390837</v>
      </c>
      <c r="O109" s="98">
        <v>153.85037776239824</v>
      </c>
      <c r="P109" s="98">
        <v>153.37331567465992</v>
      </c>
      <c r="Q109" s="98">
        <v>175.67257359201497</v>
      </c>
      <c r="R109" s="98">
        <v>197.2940580807888</v>
      </c>
      <c r="S109" s="98">
        <v>228.03521334835813</v>
      </c>
      <c r="T109" s="98">
        <v>243.94802092145571</v>
      </c>
      <c r="U109" s="98">
        <v>254.40444780146993</v>
      </c>
      <c r="V109" s="98">
        <v>256.63037782846851</v>
      </c>
      <c r="W109" s="98">
        <v>336.08324555367113</v>
      </c>
      <c r="X109" s="98">
        <v>327.89437729531153</v>
      </c>
      <c r="Y109" s="98">
        <v>306.23734468530677</v>
      </c>
      <c r="DA109" s="63" t="s">
        <v>1717</v>
      </c>
    </row>
    <row r="110" spans="1:105" ht="12" customHeight="1" x14ac:dyDescent="0.25">
      <c r="A110" s="108" t="s">
        <v>52</v>
      </c>
      <c r="B110" s="98">
        <v>7.0469679395324132</v>
      </c>
      <c r="C110" s="98">
        <v>9.3206549985322287</v>
      </c>
      <c r="D110" s="98">
        <v>14.201079872892132</v>
      </c>
      <c r="E110" s="98">
        <v>20.662916455324638</v>
      </c>
      <c r="F110" s="98">
        <v>23.618108841228651</v>
      </c>
      <c r="G110" s="98">
        <v>30.162259989007797</v>
      </c>
      <c r="H110" s="98">
        <v>38.887330221923776</v>
      </c>
      <c r="I110" s="98">
        <v>55.504715854757123</v>
      </c>
      <c r="J110" s="98">
        <v>70.537423710447911</v>
      </c>
      <c r="K110" s="98">
        <v>94.084019177291992</v>
      </c>
      <c r="L110" s="98">
        <v>111.98886756938899</v>
      </c>
      <c r="M110" s="98">
        <v>142.56083193907725</v>
      </c>
      <c r="N110" s="98">
        <v>154.96721884910997</v>
      </c>
      <c r="O110" s="98">
        <v>171.79983783618835</v>
      </c>
      <c r="P110" s="98">
        <v>202.04425814142124</v>
      </c>
      <c r="Q110" s="98">
        <v>234.52989435706013</v>
      </c>
      <c r="R110" s="98">
        <v>263.31410990747065</v>
      </c>
      <c r="S110" s="98">
        <v>288.77094557313939</v>
      </c>
      <c r="T110" s="98">
        <v>336.81653332774533</v>
      </c>
      <c r="U110" s="98">
        <v>365.25130990481227</v>
      </c>
      <c r="V110" s="98">
        <v>408.81029755928495</v>
      </c>
      <c r="W110" s="98">
        <v>484.1601721062658</v>
      </c>
      <c r="X110" s="98">
        <v>584.51394684274464</v>
      </c>
      <c r="Y110" s="98">
        <v>616.439353566666</v>
      </c>
      <c r="DA110" s="63" t="s">
        <v>1718</v>
      </c>
    </row>
    <row r="111" spans="1:105" ht="12" customHeight="1" x14ac:dyDescent="0.25">
      <c r="A111" s="121" t="s">
        <v>54</v>
      </c>
      <c r="B111" s="122">
        <v>69.998198464205075</v>
      </c>
      <c r="C111" s="122">
        <v>88.067149441027738</v>
      </c>
      <c r="D111" s="122">
        <v>127.71408174562177</v>
      </c>
      <c r="E111" s="122">
        <v>171.31828286335843</v>
      </c>
      <c r="F111" s="122">
        <v>211.11152974861662</v>
      </c>
      <c r="G111" s="122">
        <v>254.66883725614298</v>
      </c>
      <c r="H111" s="122">
        <v>303.20920226941558</v>
      </c>
      <c r="I111" s="122">
        <v>377.04379345440861</v>
      </c>
      <c r="J111" s="122">
        <v>425.37315975748072</v>
      </c>
      <c r="K111" s="122">
        <v>481.08905713280706</v>
      </c>
      <c r="L111" s="122">
        <v>609.79063534136105</v>
      </c>
      <c r="M111" s="122">
        <v>614.50292180130623</v>
      </c>
      <c r="N111" s="122">
        <v>640.31956767919178</v>
      </c>
      <c r="O111" s="122">
        <v>680.42399383365637</v>
      </c>
      <c r="P111" s="122">
        <v>689.20785075731089</v>
      </c>
      <c r="Q111" s="122">
        <v>739.26593368584486</v>
      </c>
      <c r="R111" s="122">
        <v>803.83711278047838</v>
      </c>
      <c r="S111" s="122">
        <v>864.98021673506526</v>
      </c>
      <c r="T111" s="122">
        <v>935.49804520080374</v>
      </c>
      <c r="U111" s="122">
        <v>994.43218493397376</v>
      </c>
      <c r="V111" s="122">
        <v>1125.5987492189565</v>
      </c>
      <c r="W111" s="122">
        <v>1228.0828078819607</v>
      </c>
      <c r="X111" s="122">
        <v>1379.0111443799472</v>
      </c>
      <c r="Y111" s="122">
        <v>1432.8361007412248</v>
      </c>
      <c r="DA111" s="130" t="s">
        <v>1719</v>
      </c>
    </row>
    <row r="112" spans="1:105" ht="12" customHeight="1" x14ac:dyDescent="0.25">
      <c r="A112" s="97" t="s">
        <v>50</v>
      </c>
      <c r="B112" s="98">
        <v>20.14704749263101</v>
      </c>
      <c r="C112" s="98">
        <v>25.476797013317675</v>
      </c>
      <c r="D112" s="98">
        <v>39.911431526417452</v>
      </c>
      <c r="E112" s="98">
        <v>63.409663468408489</v>
      </c>
      <c r="F112" s="98">
        <v>79.095593210131199</v>
      </c>
      <c r="G112" s="98">
        <v>87.962977579890421</v>
      </c>
      <c r="H112" s="98">
        <v>100.08421245357701</v>
      </c>
      <c r="I112" s="98">
        <v>122.04158906790256</v>
      </c>
      <c r="J112" s="98">
        <v>133.63376709034162</v>
      </c>
      <c r="K112" s="98">
        <v>162.01651090293694</v>
      </c>
      <c r="L112" s="98">
        <v>192.89879231703014</v>
      </c>
      <c r="M112" s="98">
        <v>210.33703094734423</v>
      </c>
      <c r="N112" s="98">
        <v>222.29160636221948</v>
      </c>
      <c r="O112" s="98">
        <v>241.50529986519297</v>
      </c>
      <c r="P112" s="98">
        <v>247.77519023596426</v>
      </c>
      <c r="Q112" s="98">
        <v>249.13902519143443</v>
      </c>
      <c r="R112" s="98">
        <v>244.32937188272641</v>
      </c>
      <c r="S112" s="98">
        <v>261.55846524706061</v>
      </c>
      <c r="T112" s="98">
        <v>266.82490968069567</v>
      </c>
      <c r="U112" s="98">
        <v>281.85455733194186</v>
      </c>
      <c r="V112" s="98">
        <v>320.82220490228855</v>
      </c>
      <c r="W112" s="98">
        <v>324.76699324540493</v>
      </c>
      <c r="X112" s="98">
        <v>330.1179126493854</v>
      </c>
      <c r="Y112" s="98">
        <v>321.52212812936727</v>
      </c>
      <c r="DA112" s="63" t="s">
        <v>1720</v>
      </c>
    </row>
    <row r="113" spans="1:105" ht="12" customHeight="1" x14ac:dyDescent="0.25">
      <c r="A113" s="109" t="s">
        <v>120</v>
      </c>
      <c r="B113" s="33">
        <v>49.851150971574057</v>
      </c>
      <c r="C113" s="33">
        <v>62.590352427710066</v>
      </c>
      <c r="D113" s="33">
        <v>87.80265021920431</v>
      </c>
      <c r="E113" s="33">
        <v>107.90861939494997</v>
      </c>
      <c r="F113" s="33">
        <v>132.01593653848542</v>
      </c>
      <c r="G113" s="33">
        <v>166.70585967625249</v>
      </c>
      <c r="H113" s="33">
        <v>203.12498981583855</v>
      </c>
      <c r="I113" s="33">
        <v>255.00220438650609</v>
      </c>
      <c r="J113" s="33">
        <v>291.73939266713904</v>
      </c>
      <c r="K113" s="33">
        <v>319.07254622987</v>
      </c>
      <c r="L113" s="33">
        <v>416.8918430243308</v>
      </c>
      <c r="M113" s="33">
        <v>404.16589085396208</v>
      </c>
      <c r="N113" s="33">
        <v>418.02796131697232</v>
      </c>
      <c r="O113" s="33">
        <v>438.9186939684634</v>
      </c>
      <c r="P113" s="33">
        <v>441.43266052134669</v>
      </c>
      <c r="Q113" s="33">
        <v>490.12690849441054</v>
      </c>
      <c r="R113" s="33">
        <v>559.50774089775189</v>
      </c>
      <c r="S113" s="33">
        <v>603.42175148800482</v>
      </c>
      <c r="T113" s="33">
        <v>668.67313552010808</v>
      </c>
      <c r="U113" s="33">
        <v>712.57762760203218</v>
      </c>
      <c r="V113" s="33">
        <v>804.77654431666781</v>
      </c>
      <c r="W113" s="33">
        <v>903.31581463655584</v>
      </c>
      <c r="X113" s="33">
        <v>1048.8932317305621</v>
      </c>
      <c r="Y113" s="33">
        <v>1111.3139726118577</v>
      </c>
      <c r="DA113" s="60" t="s">
        <v>1721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1470.0749711169565</v>
      </c>
      <c r="C115" s="117">
        <f t="shared" si="17"/>
        <v>1823.5093159154439</v>
      </c>
      <c r="D115" s="117">
        <f t="shared" si="17"/>
        <v>2205.2630221355898</v>
      </c>
      <c r="E115" s="117">
        <f t="shared" si="17"/>
        <v>2727.9970085500931</v>
      </c>
      <c r="F115" s="117">
        <f t="shared" si="17"/>
        <v>3004.4231810821902</v>
      </c>
      <c r="G115" s="117">
        <f t="shared" si="17"/>
        <v>3644.6501134851228</v>
      </c>
      <c r="H115" s="117">
        <f t="shared" si="17"/>
        <v>4266.4929019639567</v>
      </c>
      <c r="I115" s="117">
        <f t="shared" si="17"/>
        <v>4897.928738769956</v>
      </c>
      <c r="J115" s="117">
        <f t="shared" si="17"/>
        <v>5701.5384691793497</v>
      </c>
      <c r="K115" s="117">
        <f t="shared" si="17"/>
        <v>6711.0145477222113</v>
      </c>
      <c r="L115" s="117">
        <f t="shared" si="17"/>
        <v>8197.8173503979397</v>
      </c>
      <c r="M115" s="117">
        <f t="shared" si="17"/>
        <v>7951.1015150922412</v>
      </c>
      <c r="N115" s="117">
        <f t="shared" si="17"/>
        <v>8867.9267805992113</v>
      </c>
      <c r="O115" s="117">
        <f t="shared" si="17"/>
        <v>9553.7284637737703</v>
      </c>
      <c r="P115" s="117">
        <f t="shared" si="17"/>
        <v>9419.0792278306162</v>
      </c>
      <c r="Q115" s="117">
        <f t="shared" si="17"/>
        <v>10285.594932518499</v>
      </c>
      <c r="R115" s="117">
        <f t="shared" ref="R115:V115" si="18">R116+R118+R120+R129</f>
        <v>11556.4797192444</v>
      </c>
      <c r="S115" s="117">
        <f t="shared" si="18"/>
        <v>12153.373322406824</v>
      </c>
      <c r="T115" s="117">
        <f t="shared" si="18"/>
        <v>12910.866746629978</v>
      </c>
      <c r="U115" s="117">
        <f t="shared" si="18"/>
        <v>13949.83564995208</v>
      </c>
      <c r="V115" s="117">
        <f t="shared" si="18"/>
        <v>15062.766239019633</v>
      </c>
      <c r="W115" s="117">
        <f t="shared" ref="W115:Y115" si="19">W116+W118+W120+W129</f>
        <v>18281.02028329024</v>
      </c>
      <c r="X115" s="117">
        <f t="shared" si="19"/>
        <v>20003.883583083243</v>
      </c>
      <c r="Y115" s="117">
        <f t="shared" si="19"/>
        <v>21900.307462336357</v>
      </c>
      <c r="DA115" s="129" t="s">
        <v>1873</v>
      </c>
    </row>
    <row r="116" spans="1:105" ht="12" customHeight="1" x14ac:dyDescent="0.25">
      <c r="A116" s="121" t="s">
        <v>57</v>
      </c>
      <c r="B116" s="122">
        <f t="shared" ref="B116:Y116" si="20">B117</f>
        <v>1241.5281466037745</v>
      </c>
      <c r="C116" s="122">
        <f t="shared" si="20"/>
        <v>1559.000861997557</v>
      </c>
      <c r="D116" s="122">
        <f t="shared" si="20"/>
        <v>1870.4910130306775</v>
      </c>
      <c r="E116" s="122">
        <f t="shared" si="20"/>
        <v>2277.5423744810823</v>
      </c>
      <c r="F116" s="122">
        <f t="shared" si="20"/>
        <v>2501.2796009850222</v>
      </c>
      <c r="G116" s="122">
        <f t="shared" si="20"/>
        <v>3034.0911964562188</v>
      </c>
      <c r="H116" s="122">
        <f t="shared" si="20"/>
        <v>3508.4518825480841</v>
      </c>
      <c r="I116" s="122">
        <f t="shared" si="20"/>
        <v>4004.5972025383908</v>
      </c>
      <c r="J116" s="122">
        <f t="shared" si="20"/>
        <v>4677.2289593293663</v>
      </c>
      <c r="K116" s="122">
        <f t="shared" si="20"/>
        <v>5502.847575637189</v>
      </c>
      <c r="L116" s="122">
        <f t="shared" si="20"/>
        <v>6726.3429996353407</v>
      </c>
      <c r="M116" s="122">
        <f t="shared" si="20"/>
        <v>6353.8930847311676</v>
      </c>
      <c r="N116" s="122">
        <f t="shared" si="20"/>
        <v>7121.7893202185523</v>
      </c>
      <c r="O116" s="122">
        <f t="shared" si="20"/>
        <v>7673.4009146130466</v>
      </c>
      <c r="P116" s="122">
        <f t="shared" si="20"/>
        <v>7486.2581336210942</v>
      </c>
      <c r="Q116" s="122">
        <f t="shared" si="20"/>
        <v>8111.3793605512892</v>
      </c>
      <c r="R116" s="122">
        <f t="shared" si="20"/>
        <v>9112.4047112471726</v>
      </c>
      <c r="S116" s="122">
        <f t="shared" si="20"/>
        <v>9448.776648805806</v>
      </c>
      <c r="T116" s="122">
        <f t="shared" si="20"/>
        <v>9963.9284117669431</v>
      </c>
      <c r="U116" s="122">
        <f t="shared" si="20"/>
        <v>10692.247508081684</v>
      </c>
      <c r="V116" s="122">
        <f t="shared" si="20"/>
        <v>11373.878021465503</v>
      </c>
      <c r="W116" s="122">
        <f t="shared" si="20"/>
        <v>14077.271582284175</v>
      </c>
      <c r="X116" s="122">
        <f t="shared" si="20"/>
        <v>15572.824079137368</v>
      </c>
      <c r="Y116" s="122">
        <f t="shared" si="20"/>
        <v>17238.157508450528</v>
      </c>
      <c r="DA116" s="130" t="s">
        <v>1874</v>
      </c>
    </row>
    <row r="117" spans="1:105" ht="12" customHeight="1" x14ac:dyDescent="0.25">
      <c r="A117" s="97" t="s">
        <v>53</v>
      </c>
      <c r="B117" s="98">
        <v>1241.5281466037745</v>
      </c>
      <c r="C117" s="98">
        <v>1559.000861997557</v>
      </c>
      <c r="D117" s="98">
        <v>1870.4910130306775</v>
      </c>
      <c r="E117" s="98">
        <v>2277.5423744810823</v>
      </c>
      <c r="F117" s="98">
        <v>2501.2796009850222</v>
      </c>
      <c r="G117" s="98">
        <v>3034.0911964562188</v>
      </c>
      <c r="H117" s="98">
        <v>3508.4518825480841</v>
      </c>
      <c r="I117" s="98">
        <v>4004.5972025383908</v>
      </c>
      <c r="J117" s="98">
        <v>4677.2289593293663</v>
      </c>
      <c r="K117" s="98">
        <v>5502.847575637189</v>
      </c>
      <c r="L117" s="98">
        <v>6726.3429996353407</v>
      </c>
      <c r="M117" s="98">
        <v>6353.8930847311676</v>
      </c>
      <c r="N117" s="98">
        <v>7121.7893202185523</v>
      </c>
      <c r="O117" s="98">
        <v>7673.4009146130466</v>
      </c>
      <c r="P117" s="98">
        <v>7486.2581336210942</v>
      </c>
      <c r="Q117" s="98">
        <v>8111.3793605512892</v>
      </c>
      <c r="R117" s="98">
        <v>9112.4047112471726</v>
      </c>
      <c r="S117" s="98">
        <v>9448.776648805806</v>
      </c>
      <c r="T117" s="98">
        <v>9963.9284117669431</v>
      </c>
      <c r="U117" s="98">
        <v>10692.247508081684</v>
      </c>
      <c r="V117" s="98">
        <v>11373.878021465503</v>
      </c>
      <c r="W117" s="98">
        <v>14077.271582284175</v>
      </c>
      <c r="X117" s="98">
        <v>15572.824079137368</v>
      </c>
      <c r="Y117" s="98">
        <v>17238.157508450528</v>
      </c>
      <c r="DA117" s="63" t="s">
        <v>1875</v>
      </c>
    </row>
    <row r="118" spans="1:105" ht="12" customHeight="1" x14ac:dyDescent="0.25">
      <c r="A118" s="121" t="s">
        <v>92</v>
      </c>
      <c r="B118" s="122">
        <f t="shared" ref="B118:Y118" si="21">B119</f>
        <v>33.11955712326553</v>
      </c>
      <c r="C118" s="122">
        <f t="shared" si="21"/>
        <v>38.23272141389667</v>
      </c>
      <c r="D118" s="122">
        <f t="shared" si="21"/>
        <v>36.976813613510814</v>
      </c>
      <c r="E118" s="122">
        <f t="shared" si="21"/>
        <v>80.528661255430336</v>
      </c>
      <c r="F118" s="122">
        <f t="shared" si="21"/>
        <v>56.724163398016877</v>
      </c>
      <c r="G118" s="122">
        <f t="shared" si="21"/>
        <v>76.900008383584165</v>
      </c>
      <c r="H118" s="122">
        <f t="shared" si="21"/>
        <v>118.9374637848031</v>
      </c>
      <c r="I118" s="122">
        <f t="shared" si="21"/>
        <v>108.31425362797961</v>
      </c>
      <c r="J118" s="122">
        <f t="shared" si="21"/>
        <v>131.2571592810219</v>
      </c>
      <c r="K118" s="122">
        <f t="shared" si="21"/>
        <v>188.61847305797957</v>
      </c>
      <c r="L118" s="122">
        <f t="shared" si="21"/>
        <v>249.81444946226742</v>
      </c>
      <c r="M118" s="122">
        <f t="shared" si="21"/>
        <v>271.56718504821168</v>
      </c>
      <c r="N118" s="122">
        <f t="shared" si="21"/>
        <v>331.17445985395779</v>
      </c>
      <c r="O118" s="122">
        <f t="shared" si="21"/>
        <v>330.28546506300893</v>
      </c>
      <c r="P118" s="122">
        <f t="shared" si="21"/>
        <v>337.39744003499686</v>
      </c>
      <c r="Q118" s="122">
        <f t="shared" si="21"/>
        <v>427.29083323462464</v>
      </c>
      <c r="R118" s="122">
        <f t="shared" si="21"/>
        <v>526.57008756556695</v>
      </c>
      <c r="S118" s="122">
        <f t="shared" si="21"/>
        <v>613.44749009559075</v>
      </c>
      <c r="T118" s="122">
        <f t="shared" si="21"/>
        <v>638.63118017852003</v>
      </c>
      <c r="U118" s="122">
        <f t="shared" si="21"/>
        <v>787.32666703759958</v>
      </c>
      <c r="V118" s="122">
        <f t="shared" si="21"/>
        <v>900.75057250595864</v>
      </c>
      <c r="W118" s="122">
        <f t="shared" si="21"/>
        <v>1072.9947602136904</v>
      </c>
      <c r="X118" s="122">
        <f t="shared" si="21"/>
        <v>1100.3373006881864</v>
      </c>
      <c r="Y118" s="122">
        <f t="shared" si="21"/>
        <v>1224.5405073002867</v>
      </c>
      <c r="DA118" s="130" t="s">
        <v>1876</v>
      </c>
    </row>
    <row r="119" spans="1:105" ht="12" customHeight="1" x14ac:dyDescent="0.25">
      <c r="A119" s="97" t="s">
        <v>53</v>
      </c>
      <c r="B119" s="98">
        <v>33.11955712326553</v>
      </c>
      <c r="C119" s="98">
        <v>38.23272141389667</v>
      </c>
      <c r="D119" s="98">
        <v>36.976813613510814</v>
      </c>
      <c r="E119" s="98">
        <v>80.528661255430336</v>
      </c>
      <c r="F119" s="98">
        <v>56.724163398016877</v>
      </c>
      <c r="G119" s="98">
        <v>76.900008383584165</v>
      </c>
      <c r="H119" s="98">
        <v>118.9374637848031</v>
      </c>
      <c r="I119" s="98">
        <v>108.31425362797961</v>
      </c>
      <c r="J119" s="98">
        <v>131.2571592810219</v>
      </c>
      <c r="K119" s="98">
        <v>188.61847305797957</v>
      </c>
      <c r="L119" s="98">
        <v>249.81444946226742</v>
      </c>
      <c r="M119" s="98">
        <v>271.56718504821168</v>
      </c>
      <c r="N119" s="98">
        <v>331.17445985395779</v>
      </c>
      <c r="O119" s="98">
        <v>330.28546506300893</v>
      </c>
      <c r="P119" s="98">
        <v>337.39744003499686</v>
      </c>
      <c r="Q119" s="98">
        <v>427.29083323462464</v>
      </c>
      <c r="R119" s="98">
        <v>526.57008756556695</v>
      </c>
      <c r="S119" s="98">
        <v>613.44749009559075</v>
      </c>
      <c r="T119" s="98">
        <v>638.63118017852003</v>
      </c>
      <c r="U119" s="98">
        <v>787.32666703759958</v>
      </c>
      <c r="V119" s="98">
        <v>900.75057250595864</v>
      </c>
      <c r="W119" s="98">
        <v>1072.9947602136904</v>
      </c>
      <c r="X119" s="98">
        <v>1100.3373006881864</v>
      </c>
      <c r="Y119" s="98">
        <v>1224.5405073002867</v>
      </c>
      <c r="DA119" s="63" t="s">
        <v>1877</v>
      </c>
    </row>
    <row r="120" spans="1:105" ht="12" customHeight="1" x14ac:dyDescent="0.25">
      <c r="A120" s="121" t="s">
        <v>55</v>
      </c>
      <c r="B120" s="122">
        <v>146.41344258979368</v>
      </c>
      <c r="C120" s="122">
        <v>164.52559891472606</v>
      </c>
      <c r="D120" s="122">
        <v>208.78133140414181</v>
      </c>
      <c r="E120" s="122">
        <v>252.21004964044636</v>
      </c>
      <c r="F120" s="122">
        <v>301.22737031089775</v>
      </c>
      <c r="G120" s="122">
        <v>356.51387246963782</v>
      </c>
      <c r="H120" s="122">
        <v>426.41256576087278</v>
      </c>
      <c r="I120" s="122">
        <v>519.28491513335132</v>
      </c>
      <c r="J120" s="122">
        <v>591.4034236920379</v>
      </c>
      <c r="K120" s="122">
        <v>679.89345179110705</v>
      </c>
      <c r="L120" s="122">
        <v>788.29744114323717</v>
      </c>
      <c r="M120" s="122">
        <v>890.18312706262213</v>
      </c>
      <c r="N120" s="122">
        <v>959.94773096612641</v>
      </c>
      <c r="O120" s="122">
        <v>1065.5630459437371</v>
      </c>
      <c r="P120" s="122">
        <v>1103.1839459219595</v>
      </c>
      <c r="Q120" s="122">
        <v>1212.8996920458244</v>
      </c>
      <c r="R120" s="122">
        <v>1329.0279857211144</v>
      </c>
      <c r="S120" s="122">
        <v>1451.5116486022612</v>
      </c>
      <c r="T120" s="122">
        <v>1606.4887752062368</v>
      </c>
      <c r="U120" s="122">
        <v>1714.6264173610534</v>
      </c>
      <c r="V120" s="122">
        <v>1921.3012653298747</v>
      </c>
      <c r="W120" s="122">
        <v>2165.1975218789207</v>
      </c>
      <c r="X120" s="122">
        <v>2221.8470715505255</v>
      </c>
      <c r="Y120" s="122">
        <v>2268.7138668645807</v>
      </c>
      <c r="DA120" s="130" t="s">
        <v>1878</v>
      </c>
    </row>
    <row r="121" spans="1:105" ht="12" customHeight="1" x14ac:dyDescent="0.25">
      <c r="A121" s="97" t="s">
        <v>124</v>
      </c>
      <c r="B121" s="98">
        <v>19.986548704934783</v>
      </c>
      <c r="C121" s="98">
        <v>23.760484476505763</v>
      </c>
      <c r="D121" s="98">
        <v>32.968550885709092</v>
      </c>
      <c r="E121" s="98">
        <v>43.244839092679328</v>
      </c>
      <c r="F121" s="98">
        <v>55.38863467313957</v>
      </c>
      <c r="G121" s="98">
        <v>63.359608547161322</v>
      </c>
      <c r="H121" s="98">
        <v>72.610912487601752</v>
      </c>
      <c r="I121" s="98">
        <v>83.131788616233621</v>
      </c>
      <c r="J121" s="98">
        <v>94.756343016420203</v>
      </c>
      <c r="K121" s="98">
        <v>109.63606661412021</v>
      </c>
      <c r="L121" s="98">
        <v>124.06560081261107</v>
      </c>
      <c r="M121" s="98">
        <v>125.63705074741746</v>
      </c>
      <c r="N121" s="98">
        <v>128.07596961218897</v>
      </c>
      <c r="O121" s="98">
        <v>137.20777261360243</v>
      </c>
      <c r="P121" s="98">
        <v>145.82211007355579</v>
      </c>
      <c r="Q121" s="98">
        <v>145.20853589097621</v>
      </c>
      <c r="R121" s="98">
        <v>163.16156682520554</v>
      </c>
      <c r="S121" s="98">
        <v>169.44872737130686</v>
      </c>
      <c r="T121" s="98">
        <v>190.09641696957891</v>
      </c>
      <c r="U121" s="98">
        <v>195.80568726899469</v>
      </c>
      <c r="V121" s="98">
        <v>224.71115899822982</v>
      </c>
      <c r="W121" s="98">
        <v>235.75040388023675</v>
      </c>
      <c r="X121" s="98">
        <v>253.02113960712498</v>
      </c>
      <c r="Y121" s="98">
        <v>236.11900705536118</v>
      </c>
      <c r="DA121" s="63" t="s">
        <v>1879</v>
      </c>
    </row>
    <row r="122" spans="1:105" ht="12" customHeight="1" x14ac:dyDescent="0.25">
      <c r="A122" s="97" t="s">
        <v>123</v>
      </c>
      <c r="B122" s="98">
        <v>0.1348572378756758</v>
      </c>
      <c r="C122" s="98">
        <v>0.15932791162512067</v>
      </c>
      <c r="D122" s="98">
        <v>0.24378597920766104</v>
      </c>
      <c r="E122" s="98">
        <v>0.5405385289723843</v>
      </c>
      <c r="F122" s="98">
        <v>0.64271441463019119</v>
      </c>
      <c r="G122" s="98">
        <v>0.64780697432658252</v>
      </c>
      <c r="H122" s="98">
        <v>0.73776166136077859</v>
      </c>
      <c r="I122" s="98">
        <v>0.77814567429978487</v>
      </c>
      <c r="J122" s="98">
        <v>1.1450854637705741</v>
      </c>
      <c r="K122" s="98">
        <v>1.4327362030443243</v>
      </c>
      <c r="L122" s="98">
        <v>2.6134020482941147</v>
      </c>
      <c r="M122" s="98">
        <v>2.7827341026127104</v>
      </c>
      <c r="N122" s="98">
        <v>3.2582920861354205</v>
      </c>
      <c r="O122" s="98">
        <v>3.8317716460388143</v>
      </c>
      <c r="P122" s="98">
        <v>4.2337708100134614</v>
      </c>
      <c r="Q122" s="98">
        <v>4.1443548088285063</v>
      </c>
      <c r="R122" s="98">
        <v>4.4581850158703231</v>
      </c>
      <c r="S122" s="98">
        <v>4.7964137102846136</v>
      </c>
      <c r="T122" s="98">
        <v>4.9883443242349736</v>
      </c>
      <c r="U122" s="98">
        <v>4.9735074960134433</v>
      </c>
      <c r="V122" s="98">
        <v>6.402285850841694</v>
      </c>
      <c r="W122" s="98">
        <v>5.4791268511151401</v>
      </c>
      <c r="X122" s="98">
        <v>5.9812864621773221</v>
      </c>
      <c r="Y122" s="98">
        <v>5.1965997006897977</v>
      </c>
      <c r="DA122" s="63" t="s">
        <v>1880</v>
      </c>
    </row>
    <row r="123" spans="1:105" ht="12" customHeight="1" x14ac:dyDescent="0.25">
      <c r="A123" s="100" t="s">
        <v>50</v>
      </c>
      <c r="B123" s="101">
        <v>2.8040282430138327E-2</v>
      </c>
      <c r="C123" s="101">
        <v>3.5453610943922992E-2</v>
      </c>
      <c r="D123" s="101">
        <v>5.2795294478645137E-2</v>
      </c>
      <c r="E123" s="101">
        <v>9.8114786932543094E-2</v>
      </c>
      <c r="F123" s="101">
        <v>0.1221472776766056</v>
      </c>
      <c r="G123" s="101">
        <v>0.13685982615361231</v>
      </c>
      <c r="H123" s="101">
        <v>0.14919398683149515</v>
      </c>
      <c r="I123" s="101">
        <v>0.15734583397723342</v>
      </c>
      <c r="J123" s="101">
        <v>0.22754014731420061</v>
      </c>
      <c r="K123" s="101">
        <v>0.2967613419790685</v>
      </c>
      <c r="L123" s="101">
        <v>0.45806575881872902</v>
      </c>
      <c r="M123" s="101">
        <v>0.37140698378557901</v>
      </c>
      <c r="N123" s="101">
        <v>0.43128336316517463</v>
      </c>
      <c r="O123" s="101">
        <v>0.46053813608723138</v>
      </c>
      <c r="P123" s="101">
        <v>0.58413655575624845</v>
      </c>
      <c r="Q123" s="101">
        <v>0.54218825246805924</v>
      </c>
      <c r="R123" s="101">
        <v>0.68891942368339554</v>
      </c>
      <c r="S123" s="101">
        <v>0.70437892834176397</v>
      </c>
      <c r="T123" s="101">
        <v>0.70633388751016002</v>
      </c>
      <c r="U123" s="101">
        <v>0.70819635201680808</v>
      </c>
      <c r="V123" s="101">
        <v>1.0347831418037075</v>
      </c>
      <c r="W123" s="101">
        <v>0.98529981011271239</v>
      </c>
      <c r="X123" s="101">
        <v>1.2599149038769719</v>
      </c>
      <c r="Y123" s="101">
        <v>1.0566742413981915</v>
      </c>
      <c r="DA123" s="131" t="s">
        <v>1881</v>
      </c>
    </row>
    <row r="124" spans="1:105" ht="12" customHeight="1" x14ac:dyDescent="0.25">
      <c r="A124" s="103" t="s">
        <v>52</v>
      </c>
      <c r="B124" s="104">
        <v>0.10681695544553747</v>
      </c>
      <c r="C124" s="104">
        <v>0.12387430068119769</v>
      </c>
      <c r="D124" s="104">
        <v>0.19099068472901592</v>
      </c>
      <c r="E124" s="104">
        <v>0.44242374203984125</v>
      </c>
      <c r="F124" s="104">
        <v>0.52056713695358559</v>
      </c>
      <c r="G124" s="104">
        <v>0.51094714817297027</v>
      </c>
      <c r="H124" s="104">
        <v>0.58856767452928349</v>
      </c>
      <c r="I124" s="104">
        <v>0.62079984032255153</v>
      </c>
      <c r="J124" s="104">
        <v>0.91754531645637349</v>
      </c>
      <c r="K124" s="104">
        <v>1.1359748610652556</v>
      </c>
      <c r="L124" s="104">
        <v>2.1553362894753856</v>
      </c>
      <c r="M124" s="104">
        <v>2.4113271188271312</v>
      </c>
      <c r="N124" s="104">
        <v>2.8270087229702461</v>
      </c>
      <c r="O124" s="104">
        <v>3.3712335099515824</v>
      </c>
      <c r="P124" s="104">
        <v>3.6496342542572133</v>
      </c>
      <c r="Q124" s="104">
        <v>3.602166556360447</v>
      </c>
      <c r="R124" s="104">
        <v>3.7692655921869278</v>
      </c>
      <c r="S124" s="104">
        <v>4.09203478194285</v>
      </c>
      <c r="T124" s="104">
        <v>4.2820104367248142</v>
      </c>
      <c r="U124" s="104">
        <v>4.2653111439966356</v>
      </c>
      <c r="V124" s="104">
        <v>5.3675027090379874</v>
      </c>
      <c r="W124" s="104">
        <v>4.4938270410024268</v>
      </c>
      <c r="X124" s="104">
        <v>4.7213715583003513</v>
      </c>
      <c r="Y124" s="104">
        <v>4.1399254592916064</v>
      </c>
      <c r="DA124" s="132" t="s">
        <v>1882</v>
      </c>
    </row>
    <row r="125" spans="1:105" ht="12" customHeight="1" x14ac:dyDescent="0.25">
      <c r="A125" s="106" t="s">
        <v>122</v>
      </c>
      <c r="B125" s="101">
        <v>112.16880568297074</v>
      </c>
      <c r="C125" s="101">
        <v>122.22211200347701</v>
      </c>
      <c r="D125" s="101">
        <v>148.54274282904231</v>
      </c>
      <c r="E125" s="101">
        <v>170.84446842304368</v>
      </c>
      <c r="F125" s="101">
        <v>201.725895453173</v>
      </c>
      <c r="G125" s="101">
        <v>238.72518624113991</v>
      </c>
      <c r="H125" s="101">
        <v>285.65140750258945</v>
      </c>
      <c r="I125" s="101">
        <v>334.29290095738435</v>
      </c>
      <c r="J125" s="101">
        <v>375.69187411890164</v>
      </c>
      <c r="K125" s="101">
        <v>409.81533124595302</v>
      </c>
      <c r="L125" s="101">
        <v>471.47065085827523</v>
      </c>
      <c r="M125" s="101">
        <v>526.30008882796756</v>
      </c>
      <c r="N125" s="101">
        <v>574.21882584971809</v>
      </c>
      <c r="O125" s="101">
        <v>636.83633867096125</v>
      </c>
      <c r="P125" s="101">
        <v>634.82121894590978</v>
      </c>
      <c r="Q125" s="101">
        <v>694.13813277227587</v>
      </c>
      <c r="R125" s="101">
        <v>745.01548609029521</v>
      </c>
      <c r="S125" s="101">
        <v>809.1441132371433</v>
      </c>
      <c r="T125" s="101">
        <v>881.4340430578078</v>
      </c>
      <c r="U125" s="101">
        <v>944.98935148823523</v>
      </c>
      <c r="V125" s="101">
        <v>1074.5984043469387</v>
      </c>
      <c r="W125" s="101">
        <v>1164.7516585386411</v>
      </c>
      <c r="X125" s="101">
        <v>1105.5571064227133</v>
      </c>
      <c r="Y125" s="101">
        <v>1154.7897340107761</v>
      </c>
      <c r="DA125" s="131" t="s">
        <v>1883</v>
      </c>
    </row>
    <row r="126" spans="1:105" ht="12" customHeight="1" x14ac:dyDescent="0.25">
      <c r="A126" s="107" t="s">
        <v>121</v>
      </c>
      <c r="B126" s="104">
        <v>14.123230964012475</v>
      </c>
      <c r="C126" s="104">
        <v>18.383674523118124</v>
      </c>
      <c r="D126" s="104">
        <v>27.026251710182692</v>
      </c>
      <c r="E126" s="104">
        <v>37.580203595750994</v>
      </c>
      <c r="F126" s="104">
        <v>43.470125769954947</v>
      </c>
      <c r="G126" s="104">
        <v>53.781270707010002</v>
      </c>
      <c r="H126" s="104">
        <v>67.412484109321028</v>
      </c>
      <c r="I126" s="104">
        <v>101.08207988543364</v>
      </c>
      <c r="J126" s="104">
        <v>119.81012109294545</v>
      </c>
      <c r="K126" s="104">
        <v>159.00931772798947</v>
      </c>
      <c r="L126" s="104">
        <v>190.14778742405659</v>
      </c>
      <c r="M126" s="104">
        <v>235.46325338462458</v>
      </c>
      <c r="N126" s="104">
        <v>254.39464341808412</v>
      </c>
      <c r="O126" s="104">
        <v>287.68716301313452</v>
      </c>
      <c r="P126" s="104">
        <v>318.3068460924801</v>
      </c>
      <c r="Q126" s="104">
        <v>369.40866857374431</v>
      </c>
      <c r="R126" s="104">
        <v>416.39274778974345</v>
      </c>
      <c r="S126" s="104">
        <v>468.12239428352638</v>
      </c>
      <c r="T126" s="104">
        <v>529.96997085461487</v>
      </c>
      <c r="U126" s="104">
        <v>568.85787110781018</v>
      </c>
      <c r="V126" s="104">
        <v>615.58941613386446</v>
      </c>
      <c r="W126" s="104">
        <v>759.21633260892656</v>
      </c>
      <c r="X126" s="104">
        <v>857.28753905850976</v>
      </c>
      <c r="Y126" s="104">
        <v>872.60852609775282</v>
      </c>
      <c r="DA126" s="132" t="s">
        <v>1884</v>
      </c>
    </row>
    <row r="127" spans="1:105" ht="12" customHeight="1" x14ac:dyDescent="0.25">
      <c r="A127" s="108" t="s">
        <v>53</v>
      </c>
      <c r="B127" s="98">
        <v>7.0762630244800597</v>
      </c>
      <c r="C127" s="98">
        <v>9.0630195245858918</v>
      </c>
      <c r="D127" s="98">
        <v>12.825171837290563</v>
      </c>
      <c r="E127" s="98">
        <v>16.917287140426335</v>
      </c>
      <c r="F127" s="98">
        <v>19.852016928726304</v>
      </c>
      <c r="G127" s="98">
        <v>23.619010718002208</v>
      </c>
      <c r="H127" s="98">
        <v>28.525153887397259</v>
      </c>
      <c r="I127" s="98">
        <v>45.577364030676527</v>
      </c>
      <c r="J127" s="98">
        <v>49.272697382497533</v>
      </c>
      <c r="K127" s="98">
        <v>64.925298550697477</v>
      </c>
      <c r="L127" s="98">
        <v>78.158919854667559</v>
      </c>
      <c r="M127" s="98">
        <v>92.90242144554729</v>
      </c>
      <c r="N127" s="98">
        <v>99.427424568974118</v>
      </c>
      <c r="O127" s="98">
        <v>115.88732517694618</v>
      </c>
      <c r="P127" s="98">
        <v>116.26258795105886</v>
      </c>
      <c r="Q127" s="98">
        <v>134.87877421668418</v>
      </c>
      <c r="R127" s="98">
        <v>153.07863788227277</v>
      </c>
      <c r="S127" s="98">
        <v>179.35144871038707</v>
      </c>
      <c r="T127" s="98">
        <v>193.15343752686968</v>
      </c>
      <c r="U127" s="98">
        <v>203.60656120299808</v>
      </c>
      <c r="V127" s="98">
        <v>206.77911857457937</v>
      </c>
      <c r="W127" s="98">
        <v>275.05616050266093</v>
      </c>
      <c r="X127" s="98">
        <v>272.77359221576506</v>
      </c>
      <c r="Y127" s="98">
        <v>256.16917253108716</v>
      </c>
      <c r="DA127" s="63" t="s">
        <v>1885</v>
      </c>
    </row>
    <row r="128" spans="1:105" ht="12" customHeight="1" x14ac:dyDescent="0.25">
      <c r="A128" s="108" t="s">
        <v>52</v>
      </c>
      <c r="B128" s="98">
        <v>7.0469679395324132</v>
      </c>
      <c r="C128" s="98">
        <v>9.3206549985322287</v>
      </c>
      <c r="D128" s="98">
        <v>14.201079872892132</v>
      </c>
      <c r="E128" s="98">
        <v>20.662916455324638</v>
      </c>
      <c r="F128" s="98">
        <v>23.618108841228651</v>
      </c>
      <c r="G128" s="98">
        <v>30.162259989007797</v>
      </c>
      <c r="H128" s="98">
        <v>38.887330221923776</v>
      </c>
      <c r="I128" s="98">
        <v>55.504715854757123</v>
      </c>
      <c r="J128" s="98">
        <v>70.537423710447911</v>
      </c>
      <c r="K128" s="98">
        <v>94.084019177291992</v>
      </c>
      <c r="L128" s="98">
        <v>111.98886756938899</v>
      </c>
      <c r="M128" s="98">
        <v>142.56083193907725</v>
      </c>
      <c r="N128" s="98">
        <v>154.96721884910997</v>
      </c>
      <c r="O128" s="98">
        <v>171.79983783618835</v>
      </c>
      <c r="P128" s="98">
        <v>202.04425814142124</v>
      </c>
      <c r="Q128" s="98">
        <v>234.52989435706013</v>
      </c>
      <c r="R128" s="98">
        <v>263.31410990747065</v>
      </c>
      <c r="S128" s="98">
        <v>288.77094557313939</v>
      </c>
      <c r="T128" s="98">
        <v>336.81653332774533</v>
      </c>
      <c r="U128" s="98">
        <v>365.25130990481227</v>
      </c>
      <c r="V128" s="98">
        <v>408.81029755928495</v>
      </c>
      <c r="W128" s="98">
        <v>484.1601721062658</v>
      </c>
      <c r="X128" s="98">
        <v>584.51394684274464</v>
      </c>
      <c r="Y128" s="98">
        <v>616.439353566666</v>
      </c>
      <c r="DA128" s="63" t="s">
        <v>1886</v>
      </c>
    </row>
    <row r="129" spans="1:105" ht="12" customHeight="1" x14ac:dyDescent="0.25">
      <c r="A129" s="121" t="s">
        <v>54</v>
      </c>
      <c r="B129" s="122">
        <v>49.013824800122656</v>
      </c>
      <c r="C129" s="122">
        <v>61.750133589264387</v>
      </c>
      <c r="D129" s="122">
        <v>89.013864087259591</v>
      </c>
      <c r="E129" s="122">
        <v>117.71592317313369</v>
      </c>
      <c r="F129" s="122">
        <v>145.19204638825346</v>
      </c>
      <c r="G129" s="122">
        <v>177.14503617568192</v>
      </c>
      <c r="H129" s="122">
        <v>212.69098987019663</v>
      </c>
      <c r="I129" s="122">
        <v>265.73236747023469</v>
      </c>
      <c r="J129" s="122">
        <v>301.6489268769235</v>
      </c>
      <c r="K129" s="122">
        <v>339.65504723593511</v>
      </c>
      <c r="L129" s="122">
        <v>433.36246015709497</v>
      </c>
      <c r="M129" s="122">
        <v>435.45811825024072</v>
      </c>
      <c r="N129" s="122">
        <v>455.01526956057381</v>
      </c>
      <c r="O129" s="122">
        <v>484.47903815397655</v>
      </c>
      <c r="P129" s="122">
        <v>492.23970825256606</v>
      </c>
      <c r="Q129" s="122">
        <v>534.0250466867592</v>
      </c>
      <c r="R129" s="122">
        <v>588.47693471054436</v>
      </c>
      <c r="S129" s="122">
        <v>639.63753490316651</v>
      </c>
      <c r="T129" s="122">
        <v>701.8183794782783</v>
      </c>
      <c r="U129" s="122">
        <v>755.63505747174111</v>
      </c>
      <c r="V129" s="122">
        <v>866.83637971829592</v>
      </c>
      <c r="W129" s="122">
        <v>965.55641891345181</v>
      </c>
      <c r="X129" s="122">
        <v>1108.875131707166</v>
      </c>
      <c r="Y129" s="122">
        <v>1168.8955797209612</v>
      </c>
      <c r="DA129" s="130" t="s">
        <v>1887</v>
      </c>
    </row>
    <row r="130" spans="1:105" ht="12" customHeight="1" x14ac:dyDescent="0.25">
      <c r="A130" s="97" t="s">
        <v>50</v>
      </c>
      <c r="B130" s="98">
        <v>11.513888554319324</v>
      </c>
      <c r="C130" s="98">
        <v>14.5536049739533</v>
      </c>
      <c r="D130" s="98">
        <v>22.734284463398964</v>
      </c>
      <c r="E130" s="98">
        <v>36.038134551916585</v>
      </c>
      <c r="F130" s="98">
        <v>45.127181387622819</v>
      </c>
      <c r="G130" s="98">
        <v>50.57437784747956</v>
      </c>
      <c r="H130" s="98">
        <v>57.946140241359466</v>
      </c>
      <c r="I130" s="98">
        <v>71.190240805996027</v>
      </c>
      <c r="J130" s="98">
        <v>78.379287021855419</v>
      </c>
      <c r="K130" s="98">
        <v>95.212656472747412</v>
      </c>
      <c r="L130" s="98">
        <v>113.41811234781477</v>
      </c>
      <c r="M130" s="98">
        <v>123.94951043240823</v>
      </c>
      <c r="N130" s="98">
        <v>131.07000579674866</v>
      </c>
      <c r="O130" s="98">
        <v>142.37998505935087</v>
      </c>
      <c r="P130" s="98">
        <v>146.48071102367106</v>
      </c>
      <c r="Q130" s="98">
        <v>147.59360339625545</v>
      </c>
      <c r="R130" s="98">
        <v>144.63894086294286</v>
      </c>
      <c r="S130" s="98">
        <v>155.38868372761027</v>
      </c>
      <c r="T130" s="98">
        <v>159.18301206095748</v>
      </c>
      <c r="U130" s="98">
        <v>169.18453898954311</v>
      </c>
      <c r="V130" s="98">
        <v>193.87238372353957</v>
      </c>
      <c r="W130" s="98">
        <v>197.59177058029499</v>
      </c>
      <c r="X130" s="98">
        <v>201.684982266692</v>
      </c>
      <c r="Y130" s="98">
        <v>196.81838776926784</v>
      </c>
      <c r="DA130" s="63" t="s">
        <v>1888</v>
      </c>
    </row>
    <row r="131" spans="1:105" ht="12" customHeight="1" x14ac:dyDescent="0.25">
      <c r="A131" s="109" t="s">
        <v>120</v>
      </c>
      <c r="B131" s="33">
        <v>37.499936245803326</v>
      </c>
      <c r="C131" s="33">
        <v>47.196528615311095</v>
      </c>
      <c r="D131" s="33">
        <v>66.279579623860613</v>
      </c>
      <c r="E131" s="33">
        <v>81.677788621217104</v>
      </c>
      <c r="F131" s="33">
        <v>100.06486500063066</v>
      </c>
      <c r="G131" s="33">
        <v>126.57065832820236</v>
      </c>
      <c r="H131" s="33">
        <v>154.74484962883713</v>
      </c>
      <c r="I131" s="33">
        <v>194.54212666423871</v>
      </c>
      <c r="J131" s="33">
        <v>223.26963985506802</v>
      </c>
      <c r="K131" s="33">
        <v>244.44239076318772</v>
      </c>
      <c r="L131" s="33">
        <v>319.94434780928015</v>
      </c>
      <c r="M131" s="33">
        <v>311.50860781783246</v>
      </c>
      <c r="N131" s="33">
        <v>323.9452637638251</v>
      </c>
      <c r="O131" s="33">
        <v>342.09905309462573</v>
      </c>
      <c r="P131" s="33">
        <v>345.75899722889511</v>
      </c>
      <c r="Q131" s="33">
        <v>386.43144329050375</v>
      </c>
      <c r="R131" s="33">
        <v>443.8379938476013</v>
      </c>
      <c r="S131" s="33">
        <v>484.2488511755563</v>
      </c>
      <c r="T131" s="33">
        <v>542.63536741732071</v>
      </c>
      <c r="U131" s="33">
        <v>586.45051848219805</v>
      </c>
      <c r="V131" s="33">
        <v>672.9639959947566</v>
      </c>
      <c r="W131" s="33">
        <v>767.96464833315702</v>
      </c>
      <c r="X131" s="33">
        <v>907.19014944047376</v>
      </c>
      <c r="Y131" s="33">
        <v>972.07719195169329</v>
      </c>
      <c r="DA131" s="60" t="s">
        <v>1889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1.3199982234377785</v>
      </c>
      <c r="C133" s="154">
        <f t="shared" si="22"/>
        <v>1.3528125145187004</v>
      </c>
      <c r="D133" s="154">
        <f t="shared" si="22"/>
        <v>1.3665743084913624</v>
      </c>
      <c r="E133" s="154">
        <f t="shared" si="22"/>
        <v>1.3995774699795613</v>
      </c>
      <c r="F133" s="154">
        <f t="shared" si="22"/>
        <v>1.402781765288869</v>
      </c>
      <c r="G133" s="154">
        <f t="shared" si="22"/>
        <v>1.4416363359875484</v>
      </c>
      <c r="H133" s="154">
        <f t="shared" si="22"/>
        <v>1.4811701591088435</v>
      </c>
      <c r="I133" s="154">
        <f t="shared" si="22"/>
        <v>1.5077890758552355</v>
      </c>
      <c r="J133" s="154">
        <f t="shared" si="22"/>
        <v>1.5609502717227657</v>
      </c>
      <c r="K133" s="154">
        <f t="shared" si="22"/>
        <v>1.615381383996993</v>
      </c>
      <c r="L133" s="154">
        <f t="shared" si="22"/>
        <v>1.6533795770298327</v>
      </c>
      <c r="M133" s="154">
        <f t="shared" si="22"/>
        <v>1.6464824662828961</v>
      </c>
      <c r="N133" s="154">
        <f t="shared" si="22"/>
        <v>1.7085924562767383</v>
      </c>
      <c r="O133" s="154">
        <f t="shared" si="22"/>
        <v>1.7488503848871992</v>
      </c>
      <c r="P133" s="154">
        <f t="shared" si="22"/>
        <v>1.7714199750822754</v>
      </c>
      <c r="Q133" s="154">
        <f t="shared" si="22"/>
        <v>1.8245914990070482</v>
      </c>
      <c r="R133" s="154">
        <f t="shared" ref="R133:V133" si="23">IF(R115=0,"",R115/R97)</f>
        <v>1.8869911539540101</v>
      </c>
      <c r="S133" s="154">
        <f t="shared" si="23"/>
        <v>1.922872465565002</v>
      </c>
      <c r="T133" s="154">
        <f t="shared" si="23"/>
        <v>1.9567005542950464</v>
      </c>
      <c r="U133" s="154">
        <f t="shared" si="23"/>
        <v>2.0164436166604576</v>
      </c>
      <c r="V133" s="154">
        <f t="shared" si="23"/>
        <v>2.0359205741253312</v>
      </c>
      <c r="W133" s="154">
        <f t="shared" ref="W133:Y133" si="24">IF(W115=0,"",W115/W97)</f>
        <v>2.145516545984135</v>
      </c>
      <c r="X133" s="154">
        <f t="shared" si="24"/>
        <v>2.2180409886185415</v>
      </c>
      <c r="Y133" s="154">
        <f t="shared" si="24"/>
        <v>2.3020803082386969</v>
      </c>
      <c r="DA133" s="129" t="s">
        <v>2041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1.5370534096550483</v>
      </c>
      <c r="C134" s="155">
        <f t="shared" si="25"/>
        <v>1.5633334583695708</v>
      </c>
      <c r="D134" s="155">
        <f t="shared" si="25"/>
        <v>1.6092136765874683</v>
      </c>
      <c r="E134" s="155">
        <f t="shared" si="25"/>
        <v>1.6579447256806235</v>
      </c>
      <c r="F134" s="155">
        <f t="shared" si="25"/>
        <v>1.7034298330461926</v>
      </c>
      <c r="G134" s="155">
        <f t="shared" si="25"/>
        <v>1.7568405923259938</v>
      </c>
      <c r="H134" s="155">
        <f t="shared" si="25"/>
        <v>1.8272187968865055</v>
      </c>
      <c r="I134" s="155">
        <f t="shared" si="25"/>
        <v>1.9104911388517916</v>
      </c>
      <c r="J134" s="155">
        <f t="shared" si="25"/>
        <v>1.9917909463348467</v>
      </c>
      <c r="K134" s="155">
        <f t="shared" si="25"/>
        <v>2.0680915794109826</v>
      </c>
      <c r="L134" s="155">
        <f t="shared" si="25"/>
        <v>2.1196691218594488</v>
      </c>
      <c r="M134" s="155">
        <f t="shared" si="25"/>
        <v>2.1828579695560859</v>
      </c>
      <c r="N134" s="155">
        <f t="shared" si="25"/>
        <v>2.2653555243007584</v>
      </c>
      <c r="O134" s="155">
        <f t="shared" si="25"/>
        <v>2.3636774664521591</v>
      </c>
      <c r="P134" s="155">
        <f t="shared" si="25"/>
        <v>2.4434839953348657</v>
      </c>
      <c r="Q134" s="155">
        <f t="shared" si="25"/>
        <v>2.5429993090017557</v>
      </c>
      <c r="R134" s="155">
        <f t="shared" ref="R134:V134" si="26">IF(R116=0,"",R116/R98)</f>
        <v>2.6333113831530945</v>
      </c>
      <c r="S134" s="155">
        <f t="shared" si="26"/>
        <v>2.7425973121555058</v>
      </c>
      <c r="T134" s="155">
        <f t="shared" si="26"/>
        <v>2.8601071723668898</v>
      </c>
      <c r="U134" s="155">
        <f t="shared" si="26"/>
        <v>2.9704804414175334</v>
      </c>
      <c r="V134" s="155">
        <f t="shared" si="26"/>
        <v>3.0795866226941491</v>
      </c>
      <c r="W134" s="155">
        <f t="shared" ref="W134:Y134" si="27">IF(W116=0,"",W116/W98)</f>
        <v>3.1928148561141296</v>
      </c>
      <c r="X134" s="155">
        <f t="shared" si="27"/>
        <v>3.2875335169877902</v>
      </c>
      <c r="Y134" s="155">
        <f t="shared" si="27"/>
        <v>3.3674748275798385</v>
      </c>
      <c r="DA134" s="130" t="s">
        <v>2042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1.5370534096550483</v>
      </c>
      <c r="C135" s="156">
        <f t="shared" si="28"/>
        <v>1.5633334583695708</v>
      </c>
      <c r="D135" s="156">
        <f t="shared" si="28"/>
        <v>1.6092136765874683</v>
      </c>
      <c r="E135" s="156">
        <f t="shared" si="28"/>
        <v>1.6579447256806235</v>
      </c>
      <c r="F135" s="156">
        <f t="shared" si="28"/>
        <v>1.7034298330461926</v>
      </c>
      <c r="G135" s="156">
        <f t="shared" si="28"/>
        <v>1.7568405923259938</v>
      </c>
      <c r="H135" s="156">
        <f t="shared" si="28"/>
        <v>1.8272187968865055</v>
      </c>
      <c r="I135" s="156">
        <f t="shared" si="28"/>
        <v>1.9104911388517916</v>
      </c>
      <c r="J135" s="156">
        <f t="shared" si="28"/>
        <v>1.9917909463348467</v>
      </c>
      <c r="K135" s="156">
        <f t="shared" si="28"/>
        <v>2.0680915794109826</v>
      </c>
      <c r="L135" s="156">
        <f t="shared" si="28"/>
        <v>2.1196691218594488</v>
      </c>
      <c r="M135" s="156">
        <f t="shared" si="28"/>
        <v>2.1828579695560859</v>
      </c>
      <c r="N135" s="156">
        <f t="shared" si="28"/>
        <v>2.2653555243007584</v>
      </c>
      <c r="O135" s="156">
        <f t="shared" si="28"/>
        <v>2.3636774664521591</v>
      </c>
      <c r="P135" s="156">
        <f t="shared" si="28"/>
        <v>2.4434839953348657</v>
      </c>
      <c r="Q135" s="156">
        <f t="shared" si="28"/>
        <v>2.5429993090017557</v>
      </c>
      <c r="R135" s="156">
        <f t="shared" ref="R135:V135" si="29">IF(R117=0,"",R117/R99)</f>
        <v>2.6333113831530945</v>
      </c>
      <c r="S135" s="156">
        <f t="shared" si="29"/>
        <v>2.7425973121555058</v>
      </c>
      <c r="T135" s="156">
        <f t="shared" si="29"/>
        <v>2.8601071723668898</v>
      </c>
      <c r="U135" s="156">
        <f t="shared" si="29"/>
        <v>2.9704804414175334</v>
      </c>
      <c r="V135" s="156">
        <f t="shared" si="29"/>
        <v>3.0795866226941491</v>
      </c>
      <c r="W135" s="156">
        <f t="shared" ref="W135:Y135" si="30">IF(W117=0,"",W117/W99)</f>
        <v>3.1928148561141296</v>
      </c>
      <c r="X135" s="156">
        <f t="shared" si="30"/>
        <v>3.2875335169877902</v>
      </c>
      <c r="Y135" s="156">
        <f t="shared" si="30"/>
        <v>3.3674748275798385</v>
      </c>
      <c r="DA135" s="63" t="s">
        <v>2043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1.8445078900741114</v>
      </c>
      <c r="C136" s="155">
        <f t="shared" si="31"/>
        <v>1.929055105980457</v>
      </c>
      <c r="D136" s="155">
        <f t="shared" si="31"/>
        <v>2.0559614226904817</v>
      </c>
      <c r="E136" s="155">
        <f t="shared" si="31"/>
        <v>2.1821180799634141</v>
      </c>
      <c r="F136" s="155">
        <f t="shared" si="31"/>
        <v>2.3447726940357363</v>
      </c>
      <c r="G136" s="155">
        <f t="shared" si="31"/>
        <v>2.4824700042008958</v>
      </c>
      <c r="H136" s="155">
        <f t="shared" si="31"/>
        <v>2.6296504420487898</v>
      </c>
      <c r="I136" s="155">
        <f t="shared" si="31"/>
        <v>2.7397455536663755</v>
      </c>
      <c r="J136" s="155">
        <f t="shared" si="31"/>
        <v>2.8188859408389946</v>
      </c>
      <c r="K136" s="155">
        <f t="shared" si="31"/>
        <v>2.9248993839101045</v>
      </c>
      <c r="L136" s="155">
        <f t="shared" si="31"/>
        <v>3.0099576625831816</v>
      </c>
      <c r="M136" s="155">
        <f t="shared" si="31"/>
        <v>3.1085726618308285</v>
      </c>
      <c r="N136" s="155">
        <f t="shared" si="31"/>
        <v>3.2181096118742567</v>
      </c>
      <c r="O136" s="155">
        <f t="shared" si="31"/>
        <v>3.3405082195345943</v>
      </c>
      <c r="P136" s="155">
        <f t="shared" si="31"/>
        <v>3.4704075191848345</v>
      </c>
      <c r="Q136" s="155">
        <f t="shared" si="31"/>
        <v>3.6018871907941756</v>
      </c>
      <c r="R136" s="155">
        <f t="shared" ref="R136:V136" si="32">IF(R118=0,"",R118/R100)</f>
        <v>3.7375295367034069</v>
      </c>
      <c r="S136" s="155">
        <f t="shared" si="32"/>
        <v>3.8463566584771756</v>
      </c>
      <c r="T136" s="155">
        <f t="shared" si="32"/>
        <v>3.9434352911094512</v>
      </c>
      <c r="U136" s="155">
        <f t="shared" si="32"/>
        <v>3.987050475201797</v>
      </c>
      <c r="V136" s="155">
        <f t="shared" si="32"/>
        <v>4.0313326555845421</v>
      </c>
      <c r="W136" s="155">
        <f t="shared" ref="W136:Y136" si="33">IF(W118=0,"",W118/W100)</f>
        <v>4.0691330885048842</v>
      </c>
      <c r="X136" s="155">
        <f t="shared" si="33"/>
        <v>4.092580424087938</v>
      </c>
      <c r="Y136" s="155">
        <f t="shared" si="33"/>
        <v>4.1162765352139203</v>
      </c>
      <c r="DA136" s="130" t="s">
        <v>2044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1.8445078900741114</v>
      </c>
      <c r="C137" s="156">
        <f t="shared" si="34"/>
        <v>1.929055105980457</v>
      </c>
      <c r="D137" s="156">
        <f t="shared" si="34"/>
        <v>2.0559614226904817</v>
      </c>
      <c r="E137" s="156">
        <f t="shared" si="34"/>
        <v>2.1821180799634141</v>
      </c>
      <c r="F137" s="156">
        <f t="shared" si="34"/>
        <v>2.3447726940357363</v>
      </c>
      <c r="G137" s="156">
        <f t="shared" si="34"/>
        <v>2.4824700042008958</v>
      </c>
      <c r="H137" s="156">
        <f t="shared" si="34"/>
        <v>2.6296504420487898</v>
      </c>
      <c r="I137" s="156">
        <f t="shared" si="34"/>
        <v>2.7397455536663755</v>
      </c>
      <c r="J137" s="156">
        <f t="shared" si="34"/>
        <v>2.8188859408389946</v>
      </c>
      <c r="K137" s="156">
        <f t="shared" si="34"/>
        <v>2.9248993839101045</v>
      </c>
      <c r="L137" s="156">
        <f t="shared" si="34"/>
        <v>3.0099576625831816</v>
      </c>
      <c r="M137" s="156">
        <f t="shared" si="34"/>
        <v>3.1085726618308285</v>
      </c>
      <c r="N137" s="156">
        <f t="shared" si="34"/>
        <v>3.2181096118742567</v>
      </c>
      <c r="O137" s="156">
        <f t="shared" si="34"/>
        <v>3.3405082195345943</v>
      </c>
      <c r="P137" s="156">
        <f t="shared" si="34"/>
        <v>3.4704075191848345</v>
      </c>
      <c r="Q137" s="156">
        <f t="shared" si="34"/>
        <v>3.6018871907941756</v>
      </c>
      <c r="R137" s="156">
        <f t="shared" ref="R137:V137" si="35">IF(R119=0,"",R119/R101)</f>
        <v>3.7375295367034069</v>
      </c>
      <c r="S137" s="156">
        <f t="shared" si="35"/>
        <v>3.8463566584771756</v>
      </c>
      <c r="T137" s="156">
        <f t="shared" si="35"/>
        <v>3.9434352911094512</v>
      </c>
      <c r="U137" s="156">
        <f t="shared" si="35"/>
        <v>3.987050475201797</v>
      </c>
      <c r="V137" s="156">
        <f t="shared" si="35"/>
        <v>4.0313326555845421</v>
      </c>
      <c r="W137" s="156">
        <f t="shared" ref="W137:Y137" si="36">IF(W119=0,"",W119/W101)</f>
        <v>4.0691330885048842</v>
      </c>
      <c r="X137" s="156">
        <f t="shared" si="36"/>
        <v>4.092580424087938</v>
      </c>
      <c r="Y137" s="156">
        <f t="shared" si="36"/>
        <v>4.1162765352139203</v>
      </c>
      <c r="DA137" s="63" t="s">
        <v>2045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0.67159636763432307</v>
      </c>
      <c r="C138" s="155">
        <f t="shared" si="37"/>
        <v>0.67755011583015246</v>
      </c>
      <c r="D138" s="155">
        <f t="shared" si="37"/>
        <v>0.68306532760865513</v>
      </c>
      <c r="E138" s="155">
        <f t="shared" si="37"/>
        <v>0.68680710554516822</v>
      </c>
      <c r="F138" s="155">
        <f t="shared" si="37"/>
        <v>0.68760933698539595</v>
      </c>
      <c r="G138" s="155">
        <f t="shared" si="37"/>
        <v>0.69162541066822447</v>
      </c>
      <c r="H138" s="155">
        <f t="shared" si="37"/>
        <v>0.69681577984127041</v>
      </c>
      <c r="I138" s="155">
        <f t="shared" si="37"/>
        <v>0.70580836921119283</v>
      </c>
      <c r="J138" s="155">
        <f t="shared" si="37"/>
        <v>0.71046467227489662</v>
      </c>
      <c r="K138" s="155">
        <f t="shared" si="37"/>
        <v>0.71715990780943639</v>
      </c>
      <c r="L138" s="155">
        <f t="shared" si="37"/>
        <v>0.72179594292438198</v>
      </c>
      <c r="M138" s="155">
        <f t="shared" si="37"/>
        <v>0.73177750893489979</v>
      </c>
      <c r="N138" s="155">
        <f t="shared" si="37"/>
        <v>0.7366190545281871</v>
      </c>
      <c r="O138" s="155">
        <f t="shared" si="37"/>
        <v>0.74142481195629184</v>
      </c>
      <c r="P138" s="155">
        <f t="shared" si="37"/>
        <v>0.7519718262890811</v>
      </c>
      <c r="Q138" s="155">
        <f t="shared" si="37"/>
        <v>0.76301300458349741</v>
      </c>
      <c r="R138" s="155">
        <f t="shared" ref="R138:V138" si="38">IF(R120=0,"",R120/R102)</f>
        <v>0.77308204933810365</v>
      </c>
      <c r="S138" s="155">
        <f t="shared" si="38"/>
        <v>0.78427654043749639</v>
      </c>
      <c r="T138" s="155">
        <f t="shared" si="38"/>
        <v>0.79644358739290388</v>
      </c>
      <c r="U138" s="155">
        <f t="shared" si="38"/>
        <v>0.80626273638803791</v>
      </c>
      <c r="V138" s="155">
        <f t="shared" si="38"/>
        <v>0.81543943510428851</v>
      </c>
      <c r="W138" s="155">
        <f t="shared" ref="W138:Y138" si="39">IF(W120=0,"",W120/W102)</f>
        <v>0.8264910780128456</v>
      </c>
      <c r="X138" s="155">
        <f t="shared" si="39"/>
        <v>0.84355409978366314</v>
      </c>
      <c r="Y138" s="155">
        <f t="shared" si="39"/>
        <v>0.85164210991690736</v>
      </c>
      <c r="DA138" s="130" t="s">
        <v>2046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0.59093588626160376</v>
      </c>
      <c r="C139" s="156">
        <f t="shared" si="40"/>
        <v>0.59355347482126897</v>
      </c>
      <c r="D139" s="156">
        <f t="shared" si="40"/>
        <v>0.59426423559648411</v>
      </c>
      <c r="E139" s="156">
        <f t="shared" si="40"/>
        <v>0.59469707453612342</v>
      </c>
      <c r="F139" s="156">
        <f t="shared" si="40"/>
        <v>0.6003760681058008</v>
      </c>
      <c r="G139" s="156">
        <f t="shared" si="40"/>
        <v>0.6018673334038197</v>
      </c>
      <c r="H139" s="156">
        <f t="shared" si="40"/>
        <v>0.60583407488605301</v>
      </c>
      <c r="I139" s="156">
        <f t="shared" si="40"/>
        <v>0.60677102056357179</v>
      </c>
      <c r="J139" s="156">
        <f t="shared" si="40"/>
        <v>0.61017107691202144</v>
      </c>
      <c r="K139" s="156">
        <f t="shared" si="40"/>
        <v>0.61399055469277608</v>
      </c>
      <c r="L139" s="156">
        <f t="shared" si="40"/>
        <v>0.6176574989071808</v>
      </c>
      <c r="M139" s="156">
        <f t="shared" si="40"/>
        <v>0.62493338310402613</v>
      </c>
      <c r="N139" s="156">
        <f t="shared" si="40"/>
        <v>0.62956933641645463</v>
      </c>
      <c r="O139" s="156">
        <f t="shared" si="40"/>
        <v>0.6372979568186784</v>
      </c>
      <c r="P139" s="156">
        <f t="shared" si="40"/>
        <v>0.65400266631373072</v>
      </c>
      <c r="Q139" s="156">
        <f t="shared" si="40"/>
        <v>0.66762213024470662</v>
      </c>
      <c r="R139" s="156">
        <f t="shared" ref="R139:V139" si="41">IF(R121=0,"",R121/R103)</f>
        <v>0.68751545465236885</v>
      </c>
      <c r="S139" s="156">
        <f t="shared" si="41"/>
        <v>0.70289620589587387</v>
      </c>
      <c r="T139" s="156">
        <f t="shared" si="41"/>
        <v>0.72688966383959674</v>
      </c>
      <c r="U139" s="156">
        <f t="shared" si="41"/>
        <v>0.74385677577101739</v>
      </c>
      <c r="V139" s="156">
        <f t="shared" si="41"/>
        <v>0.75950490841492757</v>
      </c>
      <c r="W139" s="156">
        <f t="shared" ref="W139:Y139" si="42">IF(W121=0,"",W121/W103)</f>
        <v>0.77338597313887902</v>
      </c>
      <c r="X139" s="156">
        <f t="shared" si="42"/>
        <v>0.78460636842275444</v>
      </c>
      <c r="Y139" s="156">
        <f t="shared" si="42"/>
        <v>0.78902486973842589</v>
      </c>
      <c r="DA139" s="63" t="s">
        <v>2047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0.87176195681986457</v>
      </c>
      <c r="C140" s="156">
        <f t="shared" si="43"/>
        <v>0.86706685311130638</v>
      </c>
      <c r="D140" s="156">
        <f t="shared" si="43"/>
        <v>0.87216434385683583</v>
      </c>
      <c r="E140" s="156">
        <f t="shared" si="43"/>
        <v>0.89076479800185249</v>
      </c>
      <c r="F140" s="156">
        <f t="shared" si="43"/>
        <v>0.8894629759115934</v>
      </c>
      <c r="G140" s="156">
        <f t="shared" si="43"/>
        <v>0.87820298743115299</v>
      </c>
      <c r="H140" s="156">
        <f t="shared" si="43"/>
        <v>0.88539446221239837</v>
      </c>
      <c r="I140" s="156">
        <f t="shared" si="43"/>
        <v>0.88501601365531712</v>
      </c>
      <c r="J140" s="156">
        <f t="shared" si="43"/>
        <v>0.88904838905869732</v>
      </c>
      <c r="K140" s="156">
        <f t="shared" si="43"/>
        <v>0.88659373929101581</v>
      </c>
      <c r="L140" s="156">
        <f t="shared" si="43"/>
        <v>0.90299674280922548</v>
      </c>
      <c r="M140" s="156">
        <f t="shared" si="43"/>
        <v>0.92834427446376522</v>
      </c>
      <c r="N140" s="156">
        <f t="shared" si="43"/>
        <v>0.92919644784674238</v>
      </c>
      <c r="O140" s="156">
        <f t="shared" si="43"/>
        <v>0.9364602734538755</v>
      </c>
      <c r="P140" s="156">
        <f t="shared" si="43"/>
        <v>0.93481896273112564</v>
      </c>
      <c r="Q140" s="156">
        <f t="shared" si="43"/>
        <v>0.93836521017352303</v>
      </c>
      <c r="R140" s="156">
        <f t="shared" ref="R140:V140" si="44">IF(R122=0,"",R122/R104)</f>
        <v>0.93550700031158729</v>
      </c>
      <c r="S140" s="156">
        <f t="shared" si="44"/>
        <v>0.94114091838232872</v>
      </c>
      <c r="T140" s="156">
        <f t="shared" si="44"/>
        <v>0.95331258053597734</v>
      </c>
      <c r="U140" s="156">
        <f t="shared" si="44"/>
        <v>0.95598863381370958</v>
      </c>
      <c r="V140" s="156">
        <f t="shared" si="44"/>
        <v>0.95270024470126236</v>
      </c>
      <c r="W140" s="156">
        <f t="shared" ref="W140:Y140" si="45">IF(W122=0,"",W122/W104)</f>
        <v>0.95025710882419534</v>
      </c>
      <c r="X140" s="156">
        <f t="shared" si="45"/>
        <v>0.943857636241897</v>
      </c>
      <c r="Y140" s="156">
        <f t="shared" si="45"/>
        <v>0.94678009217021686</v>
      </c>
      <c r="DA140" s="63" t="s">
        <v>2048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0.58566025271983868</v>
      </c>
      <c r="C141" s="157">
        <f t="shared" si="46"/>
        <v>0.59207027717165095</v>
      </c>
      <c r="D141" s="157">
        <f t="shared" si="46"/>
        <v>0.59637025738021576</v>
      </c>
      <c r="E141" s="157">
        <f t="shared" si="46"/>
        <v>0.59679997140989616</v>
      </c>
      <c r="F141" s="157">
        <f t="shared" si="46"/>
        <v>0.60462993385077435</v>
      </c>
      <c r="G141" s="157">
        <f t="shared" si="46"/>
        <v>0.60369533685950605</v>
      </c>
      <c r="H141" s="157">
        <f t="shared" si="46"/>
        <v>0.60972673394803056</v>
      </c>
      <c r="I141" s="157">
        <f t="shared" si="46"/>
        <v>0.60881771910759619</v>
      </c>
      <c r="J141" s="157">
        <f t="shared" si="46"/>
        <v>0.61423509982729396</v>
      </c>
      <c r="K141" s="157">
        <f t="shared" si="46"/>
        <v>0.61821937146777417</v>
      </c>
      <c r="L141" s="157">
        <f t="shared" si="46"/>
        <v>0.62000725586004946</v>
      </c>
      <c r="M141" s="157">
        <f t="shared" si="46"/>
        <v>0.63358760768847466</v>
      </c>
      <c r="N141" s="157">
        <f t="shared" si="46"/>
        <v>0.63465000729977517</v>
      </c>
      <c r="O141" s="157">
        <f t="shared" si="46"/>
        <v>0.63916800964058373</v>
      </c>
      <c r="P141" s="157">
        <f t="shared" si="46"/>
        <v>0.66428992328063918</v>
      </c>
      <c r="Q141" s="157">
        <f t="shared" si="46"/>
        <v>0.66574968926365985</v>
      </c>
      <c r="R141" s="157">
        <f t="shared" ref="R141:V141" si="47">IF(R123=0,"",R123/R105)</f>
        <v>0.69150382650693287</v>
      </c>
      <c r="S141" s="157">
        <f t="shared" si="47"/>
        <v>0.70133003830977592</v>
      </c>
      <c r="T141" s="157">
        <f t="shared" si="47"/>
        <v>0.74301467770373075</v>
      </c>
      <c r="U141" s="157">
        <f t="shared" si="47"/>
        <v>0.75567994845773823</v>
      </c>
      <c r="V141" s="157">
        <f t="shared" si="47"/>
        <v>0.76500748987040612</v>
      </c>
      <c r="W141" s="157">
        <f t="shared" ref="W141:Y141" si="48">IF(W123=0,"",W123/W105)</f>
        <v>0.77453710437139611</v>
      </c>
      <c r="X141" s="157">
        <f t="shared" si="48"/>
        <v>0.77979861402241257</v>
      </c>
      <c r="Y141" s="157">
        <f t="shared" si="48"/>
        <v>0.78342802892266716</v>
      </c>
      <c r="DA141" s="131" t="s">
        <v>2049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:Y142" si="51">IF(W124=0,"",W124/W106)</f>
        <v>1</v>
      </c>
      <c r="X142" s="158">
        <f t="shared" si="51"/>
        <v>1</v>
      </c>
      <c r="Y142" s="158">
        <f t="shared" si="51"/>
        <v>1</v>
      </c>
      <c r="DA142" s="132" t="s">
        <v>2050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0.67325211402503393</v>
      </c>
      <c r="C143" s="157">
        <f t="shared" si="52"/>
        <v>0.67834833477800771</v>
      </c>
      <c r="D143" s="157">
        <f t="shared" si="52"/>
        <v>0.68313375547279187</v>
      </c>
      <c r="E143" s="157">
        <f t="shared" si="52"/>
        <v>0.68453297137650537</v>
      </c>
      <c r="F143" s="157">
        <f t="shared" si="52"/>
        <v>0.68652517020304238</v>
      </c>
      <c r="G143" s="157">
        <f t="shared" si="52"/>
        <v>0.68880365770655327</v>
      </c>
      <c r="H143" s="157">
        <f t="shared" si="52"/>
        <v>0.6915013522247544</v>
      </c>
      <c r="I143" s="157">
        <f t="shared" si="52"/>
        <v>0.69635406811746858</v>
      </c>
      <c r="J143" s="157">
        <f t="shared" si="52"/>
        <v>0.69868434338239627</v>
      </c>
      <c r="K143" s="157">
        <f t="shared" si="52"/>
        <v>0.70030321901027781</v>
      </c>
      <c r="L143" s="157">
        <f t="shared" si="52"/>
        <v>0.70374868740706742</v>
      </c>
      <c r="M143" s="157">
        <f t="shared" si="52"/>
        <v>0.70650977943463755</v>
      </c>
      <c r="N143" s="157">
        <f t="shared" si="52"/>
        <v>0.71042316563434449</v>
      </c>
      <c r="O143" s="157">
        <f t="shared" si="52"/>
        <v>0.71382621495233789</v>
      </c>
      <c r="P143" s="157">
        <f t="shared" si="52"/>
        <v>0.71801011071436294</v>
      </c>
      <c r="Q143" s="157">
        <f t="shared" si="52"/>
        <v>0.72494956418435919</v>
      </c>
      <c r="R143" s="157">
        <f t="shared" ref="R143:V143" si="53">IF(R125=0,"",R125/R107)</f>
        <v>0.73296913702057398</v>
      </c>
      <c r="S143" s="157">
        <f t="shared" si="53"/>
        <v>0.74384195436716327</v>
      </c>
      <c r="T143" s="157">
        <f t="shared" si="53"/>
        <v>0.75364559184903679</v>
      </c>
      <c r="U143" s="157">
        <f t="shared" si="53"/>
        <v>0.76298270006740954</v>
      </c>
      <c r="V143" s="157">
        <f t="shared" si="53"/>
        <v>0.77413477106100992</v>
      </c>
      <c r="W143" s="157">
        <f t="shared" ref="W143:Y143" si="54">IF(W125=0,"",W125/W107)</f>
        <v>0.78228546539986799</v>
      </c>
      <c r="X143" s="157">
        <f t="shared" si="54"/>
        <v>0.79383155778433034</v>
      </c>
      <c r="Y143" s="157">
        <f t="shared" si="54"/>
        <v>0.80388612398036152</v>
      </c>
      <c r="DA143" s="131" t="s">
        <v>2051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0.81055687385089548</v>
      </c>
      <c r="C144" s="158">
        <f t="shared" si="55"/>
        <v>0.8194722195532067</v>
      </c>
      <c r="D144" s="158">
        <f t="shared" si="55"/>
        <v>0.83278252627055505</v>
      </c>
      <c r="E144" s="158">
        <f t="shared" si="55"/>
        <v>0.84795382465296432</v>
      </c>
      <c r="F144" s="158">
        <f t="shared" si="55"/>
        <v>0.84796669907621691</v>
      </c>
      <c r="G144" s="158">
        <f t="shared" si="55"/>
        <v>0.85525005082996219</v>
      </c>
      <c r="H144" s="158">
        <f t="shared" si="55"/>
        <v>0.86238644106373974</v>
      </c>
      <c r="I144" s="158">
        <f t="shared" si="55"/>
        <v>0.85820626022498814</v>
      </c>
      <c r="J144" s="158">
        <f t="shared" si="55"/>
        <v>0.86742394532252776</v>
      </c>
      <c r="K144" s="158">
        <f t="shared" si="55"/>
        <v>0.87052093866426117</v>
      </c>
      <c r="L144" s="158">
        <f t="shared" si="55"/>
        <v>0.8705095942594856</v>
      </c>
      <c r="M144" s="158">
        <f t="shared" si="55"/>
        <v>0.88023968391148</v>
      </c>
      <c r="N144" s="158">
        <f t="shared" si="55"/>
        <v>0.8834291548438582</v>
      </c>
      <c r="O144" s="158">
        <f t="shared" si="55"/>
        <v>0.8834238370895251</v>
      </c>
      <c r="P144" s="158">
        <f t="shared" si="55"/>
        <v>0.89558555778447579</v>
      </c>
      <c r="Q144" s="158">
        <f t="shared" si="55"/>
        <v>0.90055203816961127</v>
      </c>
      <c r="R144" s="158">
        <f t="shared" ref="R144:V144" si="56">IF(R126=0,"",R126/R108)</f>
        <v>0.90400643481501819</v>
      </c>
      <c r="S144" s="158">
        <f t="shared" si="56"/>
        <v>0.90579879167932642</v>
      </c>
      <c r="T144" s="158">
        <f t="shared" si="56"/>
        <v>0.91253842366421256</v>
      </c>
      <c r="U144" s="158">
        <f t="shared" si="56"/>
        <v>0.91802240846352279</v>
      </c>
      <c r="V144" s="158">
        <f t="shared" si="56"/>
        <v>0.92508534404687481</v>
      </c>
      <c r="W144" s="158">
        <f t="shared" ref="W144:Y144" si="57">IF(W126=0,"",W126/W108)</f>
        <v>0.92559881160020308</v>
      </c>
      <c r="X144" s="158">
        <f t="shared" si="57"/>
        <v>0.93958759075152176</v>
      </c>
      <c r="Y144" s="158">
        <f t="shared" si="57"/>
        <v>0.94573595252912013</v>
      </c>
      <c r="DA144" s="132" t="s">
        <v>2052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0.68190875341321389</v>
      </c>
      <c r="C145" s="156">
        <f t="shared" si="58"/>
        <v>0.69115298806038572</v>
      </c>
      <c r="D145" s="156">
        <f t="shared" si="58"/>
        <v>0.70267704295354194</v>
      </c>
      <c r="E145" s="156">
        <f t="shared" si="58"/>
        <v>0.71514407862574425</v>
      </c>
      <c r="F145" s="156">
        <f t="shared" si="58"/>
        <v>0.71808320153400218</v>
      </c>
      <c r="G145" s="156">
        <f t="shared" si="58"/>
        <v>0.721821074671397</v>
      </c>
      <c r="H145" s="156">
        <f t="shared" si="58"/>
        <v>0.72615675908375155</v>
      </c>
      <c r="I145" s="156">
        <f t="shared" si="58"/>
        <v>0.73183435585300549</v>
      </c>
      <c r="J145" s="156">
        <f t="shared" si="58"/>
        <v>0.72905499772603877</v>
      </c>
      <c r="K145" s="156">
        <f t="shared" si="58"/>
        <v>0.73299024229691301</v>
      </c>
      <c r="L145" s="156">
        <f t="shared" si="58"/>
        <v>0.73427361476431108</v>
      </c>
      <c r="M145" s="156">
        <f t="shared" si="58"/>
        <v>0.74358706815915521</v>
      </c>
      <c r="N145" s="156">
        <f t="shared" si="58"/>
        <v>0.74760002958639071</v>
      </c>
      <c r="O145" s="156">
        <f t="shared" si="58"/>
        <v>0.75324693291243638</v>
      </c>
      <c r="P145" s="156">
        <f t="shared" si="58"/>
        <v>0.75803660786520743</v>
      </c>
      <c r="Q145" s="156">
        <f t="shared" si="58"/>
        <v>0.76778504156220184</v>
      </c>
      <c r="R145" s="156">
        <f t="shared" ref="R145:V145" si="59">IF(R127=0,"",R127/R109)</f>
        <v>0.77589076615571206</v>
      </c>
      <c r="S145" s="156">
        <f t="shared" si="59"/>
        <v>0.78650768921552805</v>
      </c>
      <c r="T145" s="156">
        <f t="shared" si="59"/>
        <v>0.79178112122934408</v>
      </c>
      <c r="U145" s="156">
        <f t="shared" si="59"/>
        <v>0.80032626379978589</v>
      </c>
      <c r="V145" s="156">
        <f t="shared" si="59"/>
        <v>0.80574685009734248</v>
      </c>
      <c r="W145" s="156">
        <f t="shared" ref="W145:Y145" si="60">IF(W127=0,"",W127/W109)</f>
        <v>0.81841675876917697</v>
      </c>
      <c r="X145" s="156">
        <f t="shared" si="60"/>
        <v>0.83189469263175853</v>
      </c>
      <c r="Y145" s="156">
        <f t="shared" si="60"/>
        <v>0.83650533475703204</v>
      </c>
      <c r="DA145" s="63" t="s">
        <v>2053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2054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0.70021551804917981</v>
      </c>
      <c r="C147" s="155">
        <f t="shared" si="64"/>
        <v>0.70117102666771369</v>
      </c>
      <c r="D147" s="155">
        <f t="shared" si="64"/>
        <v>0.69697767756382212</v>
      </c>
      <c r="E147" s="155">
        <f t="shared" si="64"/>
        <v>0.68711827602791586</v>
      </c>
      <c r="F147" s="155">
        <f t="shared" si="64"/>
        <v>0.6877504348584963</v>
      </c>
      <c r="G147" s="155">
        <f t="shared" si="64"/>
        <v>0.69558976309893572</v>
      </c>
      <c r="H147" s="155">
        <f t="shared" si="64"/>
        <v>0.70146614376568528</v>
      </c>
      <c r="I147" s="155">
        <f t="shared" si="64"/>
        <v>0.704778521973911</v>
      </c>
      <c r="J147" s="155">
        <f t="shared" si="64"/>
        <v>0.7091395400897027</v>
      </c>
      <c r="K147" s="155">
        <f t="shared" si="64"/>
        <v>0.70601283109661672</v>
      </c>
      <c r="L147" s="155">
        <f t="shared" si="64"/>
        <v>0.71067418067924004</v>
      </c>
      <c r="M147" s="155">
        <f t="shared" si="64"/>
        <v>0.70863474004935978</v>
      </c>
      <c r="N147" s="155">
        <f t="shared" si="64"/>
        <v>0.71060653543629049</v>
      </c>
      <c r="O147" s="155">
        <f t="shared" si="64"/>
        <v>0.71202521155128073</v>
      </c>
      <c r="P147" s="155">
        <f t="shared" si="64"/>
        <v>0.71421082582226303</v>
      </c>
      <c r="Q147" s="155">
        <f t="shared" si="64"/>
        <v>0.7223720482076158</v>
      </c>
      <c r="R147" s="155">
        <f t="shared" ref="R147:V147" si="65">IF(R129=0,"",R129/R111)</f>
        <v>0.7320848034435713</v>
      </c>
      <c r="S147" s="155">
        <f t="shared" si="65"/>
        <v>0.7394822708402834</v>
      </c>
      <c r="T147" s="155">
        <f t="shared" si="65"/>
        <v>0.7502082800479114</v>
      </c>
      <c r="U147" s="155">
        <f t="shared" si="65"/>
        <v>0.75986584999952733</v>
      </c>
      <c r="V147" s="155">
        <f t="shared" si="65"/>
        <v>0.77011135657336716</v>
      </c>
      <c r="W147" s="155">
        <f t="shared" ref="W147:Y147" si="66">IF(W129=0,"",W129/W111)</f>
        <v>0.7862307107602291</v>
      </c>
      <c r="X147" s="155">
        <f t="shared" si="66"/>
        <v>0.80410889805082475</v>
      </c>
      <c r="Y147" s="155">
        <f t="shared" si="66"/>
        <v>0.81579154734883941</v>
      </c>
      <c r="DA147" s="130" t="s">
        <v>2055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0.57149260002144964</v>
      </c>
      <c r="C148" s="156">
        <f t="shared" si="67"/>
        <v>0.57124939867227364</v>
      </c>
      <c r="D148" s="156">
        <f t="shared" si="67"/>
        <v>0.56961836731792237</v>
      </c>
      <c r="E148" s="156">
        <f t="shared" si="67"/>
        <v>0.56833820873172192</v>
      </c>
      <c r="F148" s="156">
        <f t="shared" si="67"/>
        <v>0.5705397678443932</v>
      </c>
      <c r="G148" s="156">
        <f t="shared" si="67"/>
        <v>0.57495072630467181</v>
      </c>
      <c r="H148" s="156">
        <f t="shared" si="67"/>
        <v>0.57897383434212624</v>
      </c>
      <c r="I148" s="156">
        <f t="shared" si="67"/>
        <v>0.5833277110673033</v>
      </c>
      <c r="J148" s="156">
        <f t="shared" si="67"/>
        <v>0.58652306769791185</v>
      </c>
      <c r="K148" s="156">
        <f t="shared" si="67"/>
        <v>0.58767255227332171</v>
      </c>
      <c r="L148" s="156">
        <f t="shared" si="67"/>
        <v>0.58796693844205894</v>
      </c>
      <c r="M148" s="156">
        <f t="shared" si="67"/>
        <v>0.58929000696714096</v>
      </c>
      <c r="N148" s="156">
        <f t="shared" si="67"/>
        <v>0.58963092642901171</v>
      </c>
      <c r="O148" s="156">
        <f t="shared" si="67"/>
        <v>0.58955221744130115</v>
      </c>
      <c r="P148" s="156">
        <f t="shared" si="67"/>
        <v>0.59118393122480417</v>
      </c>
      <c r="Q148" s="156">
        <f t="shared" si="67"/>
        <v>0.59241462987521476</v>
      </c>
      <c r="R148" s="156">
        <f t="shared" ref="R148:V148" si="68">IF(R130=0,"",R130/R112)</f>
        <v>0.59198343509992279</v>
      </c>
      <c r="S148" s="156">
        <f t="shared" si="68"/>
        <v>0.5940877638230313</v>
      </c>
      <c r="T148" s="156">
        <f t="shared" si="68"/>
        <v>0.59658227656274221</v>
      </c>
      <c r="U148" s="156">
        <f t="shared" si="68"/>
        <v>0.60025475759930125</v>
      </c>
      <c r="V148" s="156">
        <f t="shared" si="68"/>
        <v>0.60429852036764864</v>
      </c>
      <c r="W148" s="156">
        <f t="shared" ref="W148:Y148" si="69">IF(W130=0,"",W130/W112)</f>
        <v>0.60841087515007397</v>
      </c>
      <c r="X148" s="156">
        <f t="shared" si="69"/>
        <v>0.61094831434033514</v>
      </c>
      <c r="Y148" s="156">
        <f t="shared" si="69"/>
        <v>0.61214569869379631</v>
      </c>
      <c r="DA148" s="63" t="s">
        <v>2056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0.75223812319170735</v>
      </c>
      <c r="C149" s="159">
        <f t="shared" si="70"/>
        <v>0.75405436756122501</v>
      </c>
      <c r="D149" s="159">
        <f t="shared" si="70"/>
        <v>0.75486992087812699</v>
      </c>
      <c r="E149" s="159">
        <f t="shared" si="70"/>
        <v>0.75691626006513024</v>
      </c>
      <c r="F149" s="159">
        <f t="shared" si="70"/>
        <v>0.75797564767083747</v>
      </c>
      <c r="G149" s="159">
        <f t="shared" si="70"/>
        <v>0.75924540729405776</v>
      </c>
      <c r="H149" s="159">
        <f t="shared" si="70"/>
        <v>0.76182083636846043</v>
      </c>
      <c r="I149" s="159">
        <f t="shared" si="70"/>
        <v>0.76290370560629261</v>
      </c>
      <c r="J149" s="159">
        <f t="shared" si="70"/>
        <v>0.76530508209362114</v>
      </c>
      <c r="K149" s="159">
        <f t="shared" si="70"/>
        <v>0.76610286172061837</v>
      </c>
      <c r="L149" s="159">
        <f t="shared" si="70"/>
        <v>0.76745168600146352</v>
      </c>
      <c r="M149" s="159">
        <f t="shared" si="70"/>
        <v>0.77074442665026965</v>
      </c>
      <c r="N149" s="159">
        <f t="shared" si="70"/>
        <v>0.77493683136232017</v>
      </c>
      <c r="O149" s="159">
        <f t="shared" si="70"/>
        <v>0.77941326672954547</v>
      </c>
      <c r="P149" s="159">
        <f t="shared" si="70"/>
        <v>0.7832655536193045</v>
      </c>
      <c r="Q149" s="159">
        <f t="shared" si="70"/>
        <v>0.78843139724272182</v>
      </c>
      <c r="R149" s="159">
        <f t="shared" ref="R149:V149" si="71">IF(R131=0,"",R131/R113)</f>
        <v>0.79326515328536118</v>
      </c>
      <c r="S149" s="159">
        <f t="shared" si="71"/>
        <v>0.80250479864443947</v>
      </c>
      <c r="T149" s="159">
        <f t="shared" si="71"/>
        <v>0.81151064487621061</v>
      </c>
      <c r="U149" s="159">
        <f t="shared" si="71"/>
        <v>0.82299878043564545</v>
      </c>
      <c r="V149" s="159">
        <f t="shared" si="71"/>
        <v>0.8362122389714618</v>
      </c>
      <c r="W149" s="159">
        <f t="shared" ref="W149:Y149" si="72">IF(W131=0,"",W131/W113)</f>
        <v>0.85016185467996419</v>
      </c>
      <c r="X149" s="159">
        <f t="shared" si="72"/>
        <v>0.86490228175436568</v>
      </c>
      <c r="Y149" s="159">
        <f t="shared" si="72"/>
        <v>0.87470977231310776</v>
      </c>
      <c r="DA149" s="60" t="s">
        <v>2057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142.70535905769657</v>
      </c>
      <c r="C151" s="117">
        <f t="shared" si="73"/>
        <v>173.22108994992067</v>
      </c>
      <c r="D151" s="117">
        <f t="shared" si="73"/>
        <v>252.24025305658103</v>
      </c>
      <c r="E151" s="117">
        <f t="shared" si="73"/>
        <v>360.06450387731178</v>
      </c>
      <c r="F151" s="117">
        <f t="shared" si="73"/>
        <v>453.22397781725988</v>
      </c>
      <c r="G151" s="117">
        <f t="shared" si="73"/>
        <v>511.10002261394192</v>
      </c>
      <c r="H151" s="117">
        <f t="shared" si="73"/>
        <v>581.69162012950505</v>
      </c>
      <c r="I151" s="117">
        <f t="shared" si="73"/>
        <v>685.0552955172783</v>
      </c>
      <c r="J151" s="117">
        <f t="shared" si="73"/>
        <v>764.29038515012985</v>
      </c>
      <c r="K151" s="117">
        <f t="shared" si="73"/>
        <v>901.03553782052745</v>
      </c>
      <c r="L151" s="117">
        <f t="shared" si="73"/>
        <v>1042.224159204731</v>
      </c>
      <c r="M151" s="117">
        <f t="shared" si="73"/>
        <v>1088.355496357696</v>
      </c>
      <c r="N151" s="117">
        <f t="shared" si="73"/>
        <v>1126.5080370584906</v>
      </c>
      <c r="O151" s="117">
        <f t="shared" si="73"/>
        <v>1208.7138533486777</v>
      </c>
      <c r="P151" s="117">
        <f t="shared" si="73"/>
        <v>1245.9675824973792</v>
      </c>
      <c r="Q151" s="117">
        <f t="shared" si="73"/>
        <v>1234.9544204194874</v>
      </c>
      <c r="R151" s="117">
        <f t="shared" ref="R151:V151" si="74">R152+R154+R156+R165</f>
        <v>1275.0889422771638</v>
      </c>
      <c r="S151" s="117">
        <f t="shared" si="74"/>
        <v>1330.5386058513802</v>
      </c>
      <c r="T151" s="117">
        <f t="shared" si="74"/>
        <v>1398.3312809106355</v>
      </c>
      <c r="U151" s="117">
        <f t="shared" si="74"/>
        <v>1442.5197953062236</v>
      </c>
      <c r="V151" s="117">
        <f t="shared" si="74"/>
        <v>1632.7822635421326</v>
      </c>
      <c r="W151" s="117">
        <f t="shared" ref="W151:Y151" si="75">W152+W154+W156+W165</f>
        <v>1666.6717968123235</v>
      </c>
      <c r="X151" s="117">
        <f t="shared" si="75"/>
        <v>1728.3521237682316</v>
      </c>
      <c r="Y151" s="117">
        <f t="shared" si="75"/>
        <v>1643.5741674326559</v>
      </c>
      <c r="DA151" s="129" t="s">
        <v>2209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2210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2211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2212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2213</v>
      </c>
    </row>
    <row r="156" spans="1:105" ht="12" customHeight="1" x14ac:dyDescent="0.25">
      <c r="A156" s="121" t="s">
        <v>55</v>
      </c>
      <c r="B156" s="122">
        <v>89.47946258070148</v>
      </c>
      <c r="C156" s="122">
        <v>105.91468384290948</v>
      </c>
      <c r="D156" s="122">
        <v>146.79940752073929</v>
      </c>
      <c r="E156" s="122">
        <v>192.54436552229666</v>
      </c>
      <c r="F156" s="122">
        <v>244.26363970673597</v>
      </c>
      <c r="G156" s="122">
        <v>278.71320066457469</v>
      </c>
      <c r="H156" s="122">
        <v>317.2820617074035</v>
      </c>
      <c r="I156" s="122">
        <v>362.63718497318717</v>
      </c>
      <c r="J156" s="122">
        <v>411.24723798015538</v>
      </c>
      <c r="K156" s="122">
        <v>473.00884854817667</v>
      </c>
      <c r="L156" s="122">
        <v>532.6104724271047</v>
      </c>
      <c r="M156" s="122">
        <v>532.6722361392109</v>
      </c>
      <c r="N156" s="122">
        <v>539.24233312504839</v>
      </c>
      <c r="O156" s="122">
        <v>570.68805358958036</v>
      </c>
      <c r="P156" s="122">
        <v>591.37754244854011</v>
      </c>
      <c r="Q156" s="122">
        <v>576.76130462577225</v>
      </c>
      <c r="R156" s="122">
        <v>629.60230911784777</v>
      </c>
      <c r="S156" s="122">
        <v>639.53493402235574</v>
      </c>
      <c r="T156" s="122">
        <v>693.41434331256801</v>
      </c>
      <c r="U156" s="122">
        <v>697.89647044404046</v>
      </c>
      <c r="V156" s="122">
        <v>785.21144841915975</v>
      </c>
      <c r="W156" s="122">
        <v>808.67936055349082</v>
      </c>
      <c r="X156" s="122">
        <v>856.22324978286952</v>
      </c>
      <c r="Y156" s="122">
        <v>794.15424557382175</v>
      </c>
      <c r="DA156" s="130" t="s">
        <v>2214</v>
      </c>
    </row>
    <row r="157" spans="1:105" ht="12" customHeight="1" x14ac:dyDescent="0.25">
      <c r="A157" s="97" t="s">
        <v>124</v>
      </c>
      <c r="B157" s="98">
        <v>89.352974906265814</v>
      </c>
      <c r="C157" s="98">
        <v>105.75648664382908</v>
      </c>
      <c r="D157" s="98">
        <v>146.56552874302625</v>
      </c>
      <c r="E157" s="98">
        <v>192.11003810429605</v>
      </c>
      <c r="F157" s="98">
        <v>243.72992923670003</v>
      </c>
      <c r="G157" s="98">
        <v>278.11427939364154</v>
      </c>
      <c r="H157" s="98">
        <v>316.63562254802218</v>
      </c>
      <c r="I157" s="98">
        <v>361.95440694087989</v>
      </c>
      <c r="J157" s="98">
        <v>410.26857090107427</v>
      </c>
      <c r="K157" s="98">
        <v>471.74068200386091</v>
      </c>
      <c r="L157" s="98">
        <v>530.65863953923906</v>
      </c>
      <c r="M157" s="98">
        <v>531.12358011520996</v>
      </c>
      <c r="N157" s="98">
        <v>537.44702088906547</v>
      </c>
      <c r="O157" s="98">
        <v>568.78451299358051</v>
      </c>
      <c r="P157" s="98">
        <v>589.05444035744745</v>
      </c>
      <c r="Q157" s="98">
        <v>574.60975827825143</v>
      </c>
      <c r="R157" s="98">
        <v>626.97031195569798</v>
      </c>
      <c r="S157" s="98">
        <v>636.88157822512483</v>
      </c>
      <c r="T157" s="98">
        <v>690.90289511583728</v>
      </c>
      <c r="U157" s="98">
        <v>695.4206031580577</v>
      </c>
      <c r="V157" s="98">
        <v>781.63793652174479</v>
      </c>
      <c r="W157" s="98">
        <v>805.31859864435671</v>
      </c>
      <c r="X157" s="98">
        <v>851.95479849918775</v>
      </c>
      <c r="Y157" s="98">
        <v>790.59093570947994</v>
      </c>
      <c r="DA157" s="63" t="s">
        <v>2215</v>
      </c>
    </row>
    <row r="158" spans="1:105" ht="12" customHeight="1" x14ac:dyDescent="0.25">
      <c r="A158" s="97" t="s">
        <v>123</v>
      </c>
      <c r="B158" s="98">
        <v>0.12648767443566372</v>
      </c>
      <c r="C158" s="98">
        <v>0.15819719908039889</v>
      </c>
      <c r="D158" s="98">
        <v>0.23387877771310356</v>
      </c>
      <c r="E158" s="98">
        <v>0.4343274180006253</v>
      </c>
      <c r="F158" s="98">
        <v>0.53371047003597338</v>
      </c>
      <c r="G158" s="98">
        <v>0.59892127093313874</v>
      </c>
      <c r="H158" s="98">
        <v>0.64643915938136753</v>
      </c>
      <c r="I158" s="98">
        <v>0.68277803230729661</v>
      </c>
      <c r="J158" s="98">
        <v>0.9786670790811316</v>
      </c>
      <c r="K158" s="98">
        <v>1.2681665443157069</v>
      </c>
      <c r="L158" s="98">
        <v>1.9518328878657556</v>
      </c>
      <c r="M158" s="98">
        <v>1.5486560240010891</v>
      </c>
      <c r="N158" s="98">
        <v>1.7953122359828169</v>
      </c>
      <c r="O158" s="98">
        <v>1.9035405959998632</v>
      </c>
      <c r="P158" s="98">
        <v>2.3231020910926139</v>
      </c>
      <c r="Q158" s="98">
        <v>2.1515463475208887</v>
      </c>
      <c r="R158" s="98">
        <v>2.631997162149823</v>
      </c>
      <c r="S158" s="98">
        <v>2.6533557972308794</v>
      </c>
      <c r="T158" s="98">
        <v>2.5114481967308344</v>
      </c>
      <c r="U158" s="98">
        <v>2.4758672859828583</v>
      </c>
      <c r="V158" s="98">
        <v>3.5735118974149911</v>
      </c>
      <c r="W158" s="98">
        <v>3.3607619091339824</v>
      </c>
      <c r="X158" s="98">
        <v>4.2684512836819595</v>
      </c>
      <c r="Y158" s="98">
        <v>3.5633098643418522</v>
      </c>
      <c r="DA158" s="63" t="s">
        <v>2216</v>
      </c>
    </row>
    <row r="159" spans="1:105" ht="12" customHeight="1" x14ac:dyDescent="0.25">
      <c r="A159" s="100" t="s">
        <v>50</v>
      </c>
      <c r="B159" s="101">
        <v>0.12648767443566372</v>
      </c>
      <c r="C159" s="101">
        <v>0.15819719908039889</v>
      </c>
      <c r="D159" s="101">
        <v>0.23387877771310356</v>
      </c>
      <c r="E159" s="101">
        <v>0.4343274180006253</v>
      </c>
      <c r="F159" s="101">
        <v>0.53371047003597338</v>
      </c>
      <c r="G159" s="101">
        <v>0.59892127093313874</v>
      </c>
      <c r="H159" s="101">
        <v>0.64643915938136753</v>
      </c>
      <c r="I159" s="101">
        <v>0.68277803230729661</v>
      </c>
      <c r="J159" s="101">
        <v>0.9786670790811316</v>
      </c>
      <c r="K159" s="101">
        <v>1.2681665443157069</v>
      </c>
      <c r="L159" s="101">
        <v>1.9518328878657556</v>
      </c>
      <c r="M159" s="101">
        <v>1.5486560240010891</v>
      </c>
      <c r="N159" s="101">
        <v>1.7953122359828169</v>
      </c>
      <c r="O159" s="101">
        <v>1.9035405959998632</v>
      </c>
      <c r="P159" s="101">
        <v>2.3231020910926139</v>
      </c>
      <c r="Q159" s="101">
        <v>2.1515463475208887</v>
      </c>
      <c r="R159" s="101">
        <v>2.631997162149823</v>
      </c>
      <c r="S159" s="101">
        <v>2.6533557972308794</v>
      </c>
      <c r="T159" s="101">
        <v>2.5114481967308344</v>
      </c>
      <c r="U159" s="101">
        <v>2.4758672859828583</v>
      </c>
      <c r="V159" s="101">
        <v>3.5735118974149911</v>
      </c>
      <c r="W159" s="101">
        <v>3.3607619091339824</v>
      </c>
      <c r="X159" s="101">
        <v>4.2684512836819595</v>
      </c>
      <c r="Y159" s="101">
        <v>3.5633098643418522</v>
      </c>
      <c r="DA159" s="131" t="s">
        <v>2217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2218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2219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2220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2221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2222</v>
      </c>
    </row>
    <row r="165" spans="1:105" ht="12" customHeight="1" x14ac:dyDescent="0.25">
      <c r="A165" s="121" t="s">
        <v>54</v>
      </c>
      <c r="B165" s="122">
        <v>53.225896476995082</v>
      </c>
      <c r="C165" s="122">
        <v>67.306406107011171</v>
      </c>
      <c r="D165" s="122">
        <v>105.44084553584173</v>
      </c>
      <c r="E165" s="122">
        <v>167.52013835501512</v>
      </c>
      <c r="F165" s="122">
        <v>208.96033811052388</v>
      </c>
      <c r="G165" s="122">
        <v>232.38682194936723</v>
      </c>
      <c r="H165" s="122">
        <v>264.4095584221015</v>
      </c>
      <c r="I165" s="122">
        <v>322.41811054409112</v>
      </c>
      <c r="J165" s="122">
        <v>353.04314716997453</v>
      </c>
      <c r="K165" s="122">
        <v>428.02668927235084</v>
      </c>
      <c r="L165" s="122">
        <v>509.6136867776263</v>
      </c>
      <c r="M165" s="122">
        <v>555.68326021848509</v>
      </c>
      <c r="N165" s="122">
        <v>587.26570393344207</v>
      </c>
      <c r="O165" s="122">
        <v>638.02579975909737</v>
      </c>
      <c r="P165" s="122">
        <v>654.59004004883923</v>
      </c>
      <c r="Q165" s="122">
        <v>658.19311579371515</v>
      </c>
      <c r="R165" s="122">
        <v>645.48663315931594</v>
      </c>
      <c r="S165" s="122">
        <v>691.00367182902448</v>
      </c>
      <c r="T165" s="122">
        <v>704.91693759806742</v>
      </c>
      <c r="U165" s="122">
        <v>744.62332486218315</v>
      </c>
      <c r="V165" s="122">
        <v>847.57081512297293</v>
      </c>
      <c r="W165" s="122">
        <v>857.99243625883253</v>
      </c>
      <c r="X165" s="122">
        <v>872.12887398536213</v>
      </c>
      <c r="Y165" s="122">
        <v>849.41992185883419</v>
      </c>
      <c r="DA165" s="130" t="s">
        <v>2223</v>
      </c>
    </row>
    <row r="166" spans="1:105" ht="12" customHeight="1" x14ac:dyDescent="0.25">
      <c r="A166" s="97" t="s">
        <v>50</v>
      </c>
      <c r="B166" s="98">
        <v>53.225896476995082</v>
      </c>
      <c r="C166" s="98">
        <v>67.306406107011171</v>
      </c>
      <c r="D166" s="98">
        <v>105.44084553584173</v>
      </c>
      <c r="E166" s="98">
        <v>167.52013835501512</v>
      </c>
      <c r="F166" s="98">
        <v>208.96033811052388</v>
      </c>
      <c r="G166" s="98">
        <v>232.38682194936723</v>
      </c>
      <c r="H166" s="98">
        <v>264.4095584221015</v>
      </c>
      <c r="I166" s="98">
        <v>322.41811054409112</v>
      </c>
      <c r="J166" s="98">
        <v>353.04314716997453</v>
      </c>
      <c r="K166" s="98">
        <v>428.02668927235084</v>
      </c>
      <c r="L166" s="98">
        <v>509.6136867776263</v>
      </c>
      <c r="M166" s="98">
        <v>555.68326021848509</v>
      </c>
      <c r="N166" s="98">
        <v>587.26570393344207</v>
      </c>
      <c r="O166" s="98">
        <v>638.02579975909737</v>
      </c>
      <c r="P166" s="98">
        <v>654.59004004883923</v>
      </c>
      <c r="Q166" s="98">
        <v>658.19311579371515</v>
      </c>
      <c r="R166" s="98">
        <v>645.48663315931594</v>
      </c>
      <c r="S166" s="98">
        <v>691.00367182902448</v>
      </c>
      <c r="T166" s="98">
        <v>704.91693759806742</v>
      </c>
      <c r="U166" s="98">
        <v>744.62332486218315</v>
      </c>
      <c r="V166" s="98">
        <v>847.57081512297293</v>
      </c>
      <c r="W166" s="98">
        <v>857.99243625883253</v>
      </c>
      <c r="X166" s="98">
        <v>872.12887398536213</v>
      </c>
      <c r="Y166" s="98">
        <v>849.41992185883419</v>
      </c>
      <c r="DA166" s="63" t="s">
        <v>2224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2225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7883.7696944214467</v>
      </c>
      <c r="C169" s="117">
        <f t="shared" si="78"/>
        <v>8265.0370465404321</v>
      </c>
      <c r="D169" s="117">
        <f t="shared" si="78"/>
        <v>7920.0407922768536</v>
      </c>
      <c r="E169" s="117">
        <f t="shared" si="78"/>
        <v>7925.2884104921814</v>
      </c>
      <c r="F169" s="117">
        <f t="shared" si="78"/>
        <v>7413.6174447095837</v>
      </c>
      <c r="G169" s="117">
        <f t="shared" si="78"/>
        <v>7383.4693614797234</v>
      </c>
      <c r="H169" s="117">
        <f t="shared" si="78"/>
        <v>7091.0121299851407</v>
      </c>
      <c r="I169" s="117">
        <f t="shared" si="78"/>
        <v>6661.5269263684722</v>
      </c>
      <c r="J169" s="117">
        <f t="shared" si="78"/>
        <v>6416.4226862548039</v>
      </c>
      <c r="K169" s="117">
        <f t="shared" si="78"/>
        <v>6341.9461686746508</v>
      </c>
      <c r="L169" s="117">
        <f t="shared" si="78"/>
        <v>6830.2181011932926</v>
      </c>
      <c r="M169" s="117">
        <f t="shared" si="78"/>
        <v>6168.648643849705</v>
      </c>
      <c r="N169" s="117">
        <f t="shared" si="78"/>
        <v>6195.4194580703806</v>
      </c>
      <c r="O169" s="117">
        <f t="shared" si="78"/>
        <v>6040.5506411874821</v>
      </c>
      <c r="P169" s="117">
        <f t="shared" si="78"/>
        <v>5394.4931003043257</v>
      </c>
      <c r="Q169" s="117">
        <f t="shared" si="78"/>
        <v>5348.9915590889286</v>
      </c>
      <c r="R169" s="117">
        <f t="shared" ref="R169:V169" si="79">R170+R172+R174+R183</f>
        <v>5472.5979317163974</v>
      </c>
      <c r="S169" s="117">
        <f t="shared" si="79"/>
        <v>5349.773813370779</v>
      </c>
      <c r="T169" s="117">
        <f t="shared" si="79"/>
        <v>5221.5210522884818</v>
      </c>
      <c r="U169" s="117">
        <f t="shared" si="79"/>
        <v>5066.1170975559389</v>
      </c>
      <c r="V169" s="117">
        <f t="shared" si="79"/>
        <v>4915.5101856761139</v>
      </c>
      <c r="W169" s="117">
        <f t="shared" ref="W169:Y169" si="80">W170+W172+W174+W183</f>
        <v>5006.5917783291316</v>
      </c>
      <c r="X169" s="117">
        <f t="shared" si="80"/>
        <v>4610.79977398347</v>
      </c>
      <c r="Y169" s="117">
        <f t="shared" si="80"/>
        <v>4421.5689158552996</v>
      </c>
      <c r="DA169" s="129" t="s">
        <v>2377</v>
      </c>
    </row>
    <row r="170" spans="1:105" ht="12" customHeight="1" x14ac:dyDescent="0.25">
      <c r="A170" s="121" t="s">
        <v>57</v>
      </c>
      <c r="B170" s="122">
        <f t="shared" ref="B170:Y170" si="81">B171</f>
        <v>5717.8848268040201</v>
      </c>
      <c r="C170" s="122">
        <f t="shared" si="81"/>
        <v>6114.6156415757923</v>
      </c>
      <c r="D170" s="122">
        <f t="shared" si="81"/>
        <v>5704.8231511792055</v>
      </c>
      <c r="E170" s="122">
        <f t="shared" si="81"/>
        <v>5585.5320359306343</v>
      </c>
      <c r="F170" s="122">
        <f t="shared" si="81"/>
        <v>5082.7315418966682</v>
      </c>
      <c r="G170" s="122">
        <f t="shared" si="81"/>
        <v>5043.7857192732217</v>
      </c>
      <c r="H170" s="122">
        <f t="shared" si="81"/>
        <v>4726.7988922455179</v>
      </c>
      <c r="I170" s="122">
        <f t="shared" si="81"/>
        <v>4298.4881113064021</v>
      </c>
      <c r="J170" s="122">
        <f t="shared" si="81"/>
        <v>4125.1035078987543</v>
      </c>
      <c r="K170" s="122">
        <f t="shared" si="81"/>
        <v>4061.8806820578352</v>
      </c>
      <c r="L170" s="122">
        <f t="shared" si="81"/>
        <v>4371.3928647901066</v>
      </c>
      <c r="M170" s="122">
        <f t="shared" si="81"/>
        <v>3718.2130449007136</v>
      </c>
      <c r="N170" s="122">
        <f t="shared" si="81"/>
        <v>3752.6654915988179</v>
      </c>
      <c r="O170" s="122">
        <f t="shared" si="81"/>
        <v>3589.6819185301765</v>
      </c>
      <c r="P170" s="122">
        <f t="shared" si="81"/>
        <v>3108.2720899849496</v>
      </c>
      <c r="Q170" s="122">
        <f t="shared" si="81"/>
        <v>3026.6110542223641</v>
      </c>
      <c r="R170" s="122">
        <f t="shared" si="81"/>
        <v>3092.2074926592127</v>
      </c>
      <c r="S170" s="122">
        <f t="shared" si="81"/>
        <v>2916.1012549306133</v>
      </c>
      <c r="T170" s="122">
        <f t="shared" si="81"/>
        <v>2756.8573462993654</v>
      </c>
      <c r="U170" s="122">
        <f t="shared" si="81"/>
        <v>2635.9339389326828</v>
      </c>
      <c r="V170" s="122">
        <f t="shared" si="81"/>
        <v>2453.809464327664</v>
      </c>
      <c r="W170" s="122">
        <f t="shared" si="81"/>
        <v>2590.7074446979859</v>
      </c>
      <c r="X170" s="122">
        <f t="shared" si="81"/>
        <v>2421.7466107083083</v>
      </c>
      <c r="Y170" s="122">
        <f t="shared" si="81"/>
        <v>2379.212007611015</v>
      </c>
      <c r="DA170" s="130" t="s">
        <v>2378</v>
      </c>
    </row>
    <row r="171" spans="1:105" ht="12" customHeight="1" x14ac:dyDescent="0.25">
      <c r="A171" s="97" t="s">
        <v>53</v>
      </c>
      <c r="B171" s="98">
        <v>5717.8848268040201</v>
      </c>
      <c r="C171" s="98">
        <v>6114.6156415757923</v>
      </c>
      <c r="D171" s="98">
        <v>5704.8231511792055</v>
      </c>
      <c r="E171" s="98">
        <v>5585.5320359306343</v>
      </c>
      <c r="F171" s="98">
        <v>5082.7315418966682</v>
      </c>
      <c r="G171" s="98">
        <v>5043.7857192732217</v>
      </c>
      <c r="H171" s="98">
        <v>4726.7988922455179</v>
      </c>
      <c r="I171" s="98">
        <v>4298.4881113064021</v>
      </c>
      <c r="J171" s="98">
        <v>4125.1035078987543</v>
      </c>
      <c r="K171" s="98">
        <v>4061.8806820578352</v>
      </c>
      <c r="L171" s="98">
        <v>4371.3928647901066</v>
      </c>
      <c r="M171" s="98">
        <v>3718.2130449007136</v>
      </c>
      <c r="N171" s="98">
        <v>3752.6654915988179</v>
      </c>
      <c r="O171" s="98">
        <v>3589.6819185301765</v>
      </c>
      <c r="P171" s="98">
        <v>3108.2720899849496</v>
      </c>
      <c r="Q171" s="98">
        <v>3026.6110542223641</v>
      </c>
      <c r="R171" s="98">
        <v>3092.2074926592127</v>
      </c>
      <c r="S171" s="98">
        <v>2916.1012549306133</v>
      </c>
      <c r="T171" s="98">
        <v>2756.8573462993654</v>
      </c>
      <c r="U171" s="98">
        <v>2635.9339389326828</v>
      </c>
      <c r="V171" s="98">
        <v>2453.809464327664</v>
      </c>
      <c r="W171" s="98">
        <v>2590.7074446979859</v>
      </c>
      <c r="X171" s="98">
        <v>2421.7466107083083</v>
      </c>
      <c r="Y171" s="98">
        <v>2379.212007611015</v>
      </c>
      <c r="DA171" s="63" t="s">
        <v>2379</v>
      </c>
    </row>
    <row r="172" spans="1:105" ht="12" customHeight="1" x14ac:dyDescent="0.25">
      <c r="A172" s="121" t="s">
        <v>92</v>
      </c>
      <c r="B172" s="122">
        <f t="shared" ref="B172:Y172" si="82">B173</f>
        <v>127.10768104336378</v>
      </c>
      <c r="C172" s="122">
        <f t="shared" si="82"/>
        <v>121.5248261983502</v>
      </c>
      <c r="D172" s="122">
        <f t="shared" si="82"/>
        <v>88.270339637982204</v>
      </c>
      <c r="E172" s="122">
        <f t="shared" si="82"/>
        <v>150.05150655242312</v>
      </c>
      <c r="F172" s="122">
        <f t="shared" si="82"/>
        <v>83.738761060236456</v>
      </c>
      <c r="G172" s="122">
        <f t="shared" si="82"/>
        <v>90.469612942329434</v>
      </c>
      <c r="H172" s="122">
        <f t="shared" si="82"/>
        <v>111.3429711765518</v>
      </c>
      <c r="I172" s="122">
        <f t="shared" si="82"/>
        <v>81.073196907058119</v>
      </c>
      <c r="J172" s="122">
        <f t="shared" si="82"/>
        <v>81.796641385128069</v>
      </c>
      <c r="K172" s="122">
        <f t="shared" si="82"/>
        <v>98.442523617489215</v>
      </c>
      <c r="L172" s="122">
        <f t="shared" si="82"/>
        <v>114.33154449542876</v>
      </c>
      <c r="M172" s="122">
        <f t="shared" si="82"/>
        <v>111.59278424922537</v>
      </c>
      <c r="N172" s="122">
        <f t="shared" si="82"/>
        <v>122.84093275948696</v>
      </c>
      <c r="O172" s="122">
        <f t="shared" si="82"/>
        <v>109.32845486245897</v>
      </c>
      <c r="P172" s="122">
        <f t="shared" si="82"/>
        <v>98.633634631120273</v>
      </c>
      <c r="Q172" s="122">
        <f t="shared" si="82"/>
        <v>112.56454282194584</v>
      </c>
      <c r="R172" s="122">
        <f t="shared" si="82"/>
        <v>125.89526494440001</v>
      </c>
      <c r="S172" s="122">
        <f t="shared" si="82"/>
        <v>134.99475786070124</v>
      </c>
      <c r="T172" s="122">
        <f t="shared" si="82"/>
        <v>128.15672549228606</v>
      </c>
      <c r="U172" s="122">
        <f t="shared" si="82"/>
        <v>144.60904009105965</v>
      </c>
      <c r="V172" s="122">
        <f t="shared" si="82"/>
        <v>148.45013796803457</v>
      </c>
      <c r="W172" s="122">
        <f t="shared" si="82"/>
        <v>154.94206013583428</v>
      </c>
      <c r="X172" s="122">
        <f t="shared" si="82"/>
        <v>137.45486803291149</v>
      </c>
      <c r="Y172" s="122">
        <f t="shared" si="82"/>
        <v>138.26595860886894</v>
      </c>
      <c r="DA172" s="130" t="s">
        <v>2380</v>
      </c>
    </row>
    <row r="173" spans="1:105" ht="12" customHeight="1" x14ac:dyDescent="0.25">
      <c r="A173" s="97" t="s">
        <v>53</v>
      </c>
      <c r="B173" s="98">
        <f>RES_hhdet_fech!B147</f>
        <v>127.10768104336378</v>
      </c>
      <c r="C173" s="98">
        <f>RES_hhdet_fech!C147</f>
        <v>121.5248261983502</v>
      </c>
      <c r="D173" s="98">
        <f>RES_hhdet_fech!D147</f>
        <v>88.270339637982204</v>
      </c>
      <c r="E173" s="98">
        <f>RES_hhdet_fech!E147</f>
        <v>150.05150655242312</v>
      </c>
      <c r="F173" s="98">
        <f>RES_hhdet_fech!F147</f>
        <v>83.738761060236456</v>
      </c>
      <c r="G173" s="98">
        <f>RES_hhdet_fech!G147</f>
        <v>90.469612942329434</v>
      </c>
      <c r="H173" s="98">
        <f>RES_hhdet_fech!H147</f>
        <v>111.3429711765518</v>
      </c>
      <c r="I173" s="98">
        <f>RES_hhdet_fech!I147</f>
        <v>81.073196907058119</v>
      </c>
      <c r="J173" s="98">
        <f>RES_hhdet_fech!J147</f>
        <v>81.796641385128069</v>
      </c>
      <c r="K173" s="98">
        <f>RES_hhdet_fech!K147</f>
        <v>98.442523617489215</v>
      </c>
      <c r="L173" s="98">
        <f>RES_hhdet_fech!L147</f>
        <v>114.33154449542876</v>
      </c>
      <c r="M173" s="98">
        <f>RES_hhdet_fech!M147</f>
        <v>111.59278424922537</v>
      </c>
      <c r="N173" s="98">
        <f>RES_hhdet_fech!N147</f>
        <v>122.84093275948696</v>
      </c>
      <c r="O173" s="98">
        <f>RES_hhdet_fech!O147</f>
        <v>109.32845486245897</v>
      </c>
      <c r="P173" s="98">
        <f>RES_hhdet_fech!P147</f>
        <v>98.633634631120273</v>
      </c>
      <c r="Q173" s="98">
        <f>RES_hhdet_fech!Q147</f>
        <v>112.56454282194584</v>
      </c>
      <c r="R173" s="98">
        <f>RES_hhdet_fech!R147</f>
        <v>125.89526494440001</v>
      </c>
      <c r="S173" s="98">
        <f>RES_hhdet_fech!S147</f>
        <v>134.99475786070124</v>
      </c>
      <c r="T173" s="98">
        <f>RES_hhdet_fech!T147</f>
        <v>128.15672549228606</v>
      </c>
      <c r="U173" s="98">
        <f>RES_hhdet_fech!U147</f>
        <v>144.60904009105965</v>
      </c>
      <c r="V173" s="98">
        <f>RES_hhdet_fech!V147</f>
        <v>148.45013796803457</v>
      </c>
      <c r="W173" s="98">
        <f>RES_hhdet_fech!W147</f>
        <v>154.94206013583428</v>
      </c>
      <c r="X173" s="98">
        <f>RES_hhdet_fech!X147</f>
        <v>137.45486803291149</v>
      </c>
      <c r="Y173" s="98">
        <f>RES_hhdet_fech!Y147</f>
        <v>138.26595860886894</v>
      </c>
      <c r="DA173" s="63" t="s">
        <v>2381</v>
      </c>
    </row>
    <row r="174" spans="1:105" ht="12" customHeight="1" x14ac:dyDescent="0.25">
      <c r="A174" s="121" t="s">
        <v>55</v>
      </c>
      <c r="B174" s="122">
        <v>1543.2646407093916</v>
      </c>
      <c r="C174" s="122">
        <v>1488.9032808311847</v>
      </c>
      <c r="D174" s="122">
        <v>1500.1327643425618</v>
      </c>
      <c r="E174" s="122">
        <v>1493.12352000337</v>
      </c>
      <c r="F174" s="122">
        <v>1516.3932577379192</v>
      </c>
      <c r="G174" s="122">
        <v>1505.4483054623659</v>
      </c>
      <c r="H174" s="122">
        <v>1506.4480927021543</v>
      </c>
      <c r="I174" s="122">
        <v>1508.7622909312031</v>
      </c>
      <c r="J174" s="122">
        <v>1462.2826300427421</v>
      </c>
      <c r="K174" s="122">
        <v>1447.219149545082</v>
      </c>
      <c r="L174" s="122">
        <v>1504.4736398946936</v>
      </c>
      <c r="M174" s="122">
        <v>1553.8895532091253</v>
      </c>
      <c r="N174" s="122">
        <v>1555.577808342123</v>
      </c>
      <c r="O174" s="122">
        <v>1589.1625715197233</v>
      </c>
      <c r="P174" s="122">
        <v>1488.3672091969559</v>
      </c>
      <c r="Q174" s="122">
        <v>1508.3463910293904</v>
      </c>
      <c r="R174" s="122">
        <v>1536.1951215318707</v>
      </c>
      <c r="S174" s="122">
        <v>1566.5359421341684</v>
      </c>
      <c r="T174" s="122">
        <v>1596.2050414093662</v>
      </c>
      <c r="U174" s="122">
        <v>1557.3460947119263</v>
      </c>
      <c r="V174" s="122">
        <v>1565.4112611603282</v>
      </c>
      <c r="W174" s="122">
        <v>1539.3343868255474</v>
      </c>
      <c r="X174" s="122">
        <v>1346.5817839080964</v>
      </c>
      <c r="Y174" s="122">
        <v>1238.1385754882451</v>
      </c>
      <c r="DA174" s="130" t="s">
        <v>2382</v>
      </c>
    </row>
    <row r="175" spans="1:105" ht="12" customHeight="1" x14ac:dyDescent="0.25">
      <c r="A175" s="97" t="s">
        <v>124</v>
      </c>
      <c r="B175" s="98">
        <v>1641.1115898013772</v>
      </c>
      <c r="C175" s="98">
        <v>1568.7392678052761</v>
      </c>
      <c r="D175" s="98">
        <v>1510.5560792793378</v>
      </c>
      <c r="E175" s="98">
        <v>1468.023942144946</v>
      </c>
      <c r="F175" s="98">
        <v>1521.2804219546636</v>
      </c>
      <c r="G175" s="98">
        <v>1483.2445354165077</v>
      </c>
      <c r="H175" s="98">
        <v>1487.6010216741045</v>
      </c>
      <c r="I175" s="98">
        <v>1483.4649584181568</v>
      </c>
      <c r="J175" s="98">
        <v>1501.2389480954616</v>
      </c>
      <c r="K175" s="98">
        <v>1506.6736983169624</v>
      </c>
      <c r="L175" s="98">
        <v>1583.3464584970677</v>
      </c>
      <c r="M175" s="98">
        <v>1509.9296743714183</v>
      </c>
      <c r="N175" s="98">
        <v>1455.3874364478977</v>
      </c>
      <c r="O175" s="98">
        <v>1433.7327352079033</v>
      </c>
      <c r="P175" s="98">
        <v>1375.7883224068723</v>
      </c>
      <c r="Q175" s="98">
        <v>1284.1830732349108</v>
      </c>
      <c r="R175" s="98">
        <v>1354.9625312054229</v>
      </c>
      <c r="S175" s="98">
        <v>1334.8195016567895</v>
      </c>
      <c r="T175" s="98">
        <v>1415.3277532242591</v>
      </c>
      <c r="U175" s="98">
        <v>1356.0040985124128</v>
      </c>
      <c r="V175" s="98">
        <v>1446.4542543041166</v>
      </c>
      <c r="W175" s="98">
        <v>1340.8352036770852</v>
      </c>
      <c r="X175" s="98">
        <v>1268.3718280983078</v>
      </c>
      <c r="Y175" s="98">
        <v>1121.0759125912637</v>
      </c>
      <c r="DA175" s="63" t="s">
        <v>2383</v>
      </c>
    </row>
    <row r="176" spans="1:105" ht="12" customHeight="1" x14ac:dyDescent="0.25">
      <c r="A176" s="97" t="s">
        <v>123</v>
      </c>
      <c r="B176" s="98">
        <v>1019.3218940715684</v>
      </c>
      <c r="C176" s="98">
        <v>1013.7908983738719</v>
      </c>
      <c r="D176" s="98">
        <v>990.79517088481532</v>
      </c>
      <c r="E176" s="98">
        <v>971.82279064486829</v>
      </c>
      <c r="F176" s="98">
        <v>985.19193653819116</v>
      </c>
      <c r="G176" s="98">
        <v>978.09561734983583</v>
      </c>
      <c r="H176" s="98">
        <v>991.08057322290074</v>
      </c>
      <c r="I176" s="98">
        <v>996.74591279216929</v>
      </c>
      <c r="J176" s="98">
        <v>1009.66056088446</v>
      </c>
      <c r="K176" s="98">
        <v>1023.5317203615245</v>
      </c>
      <c r="L176" s="98">
        <v>1044.6257889932754</v>
      </c>
      <c r="M176" s="98">
        <v>912.93150268887302</v>
      </c>
      <c r="N176" s="98">
        <v>882.98197116504798</v>
      </c>
      <c r="O176" s="98">
        <v>884.12568169741917</v>
      </c>
      <c r="P176" s="98">
        <v>855.05053540948427</v>
      </c>
      <c r="Q176" s="98">
        <v>808.09116694387808</v>
      </c>
      <c r="R176" s="98">
        <v>868.26502806856615</v>
      </c>
      <c r="S176" s="98">
        <v>872.60649518737864</v>
      </c>
      <c r="T176" s="98">
        <v>915.41144044265423</v>
      </c>
      <c r="U176" s="98">
        <v>902.54468625486129</v>
      </c>
      <c r="V176" s="98">
        <v>1039.9631620880762</v>
      </c>
      <c r="W176" s="98">
        <v>951.28382020043193</v>
      </c>
      <c r="X176" s="98">
        <v>945.74552102043276</v>
      </c>
      <c r="Y176" s="98">
        <v>890.92209132304754</v>
      </c>
      <c r="DA176" s="63" t="s">
        <v>2384</v>
      </c>
    </row>
    <row r="177" spans="1:105" ht="12" customHeight="1" x14ac:dyDescent="0.25">
      <c r="A177" s="100" t="s">
        <v>50</v>
      </c>
      <c r="B177" s="101">
        <v>315.47985903950018</v>
      </c>
      <c r="C177" s="101">
        <v>330.36674423614448</v>
      </c>
      <c r="D177" s="101">
        <v>313.79984525285687</v>
      </c>
      <c r="E177" s="101">
        <v>263.28683361879348</v>
      </c>
      <c r="F177" s="101">
        <v>275.43861851120386</v>
      </c>
      <c r="G177" s="101">
        <v>300.59985480831904</v>
      </c>
      <c r="H177" s="101">
        <v>291.03536410287938</v>
      </c>
      <c r="I177" s="101">
        <v>292.98315395102748</v>
      </c>
      <c r="J177" s="101">
        <v>290.39310130050029</v>
      </c>
      <c r="K177" s="101">
        <v>304.03560696489455</v>
      </c>
      <c r="L177" s="101">
        <v>266.66852365083639</v>
      </c>
      <c r="M177" s="101">
        <v>178.53317890634708</v>
      </c>
      <c r="N177" s="101">
        <v>171.11882111646275</v>
      </c>
      <c r="O177" s="101">
        <v>155.68770382998267</v>
      </c>
      <c r="P177" s="101">
        <v>166.01551362393883</v>
      </c>
      <c r="Q177" s="101">
        <v>149.00967219894787</v>
      </c>
      <c r="R177" s="101">
        <v>181.51608025032516</v>
      </c>
      <c r="S177" s="101">
        <v>171.96512374289154</v>
      </c>
      <c r="T177" s="101">
        <v>166.30598790712295</v>
      </c>
      <c r="U177" s="101">
        <v>162.58274519634421</v>
      </c>
      <c r="V177" s="101">
        <v>209.32583365886896</v>
      </c>
      <c r="W177" s="101">
        <v>209.87758279961713</v>
      </c>
      <c r="X177" s="101">
        <v>241.12649803725469</v>
      </c>
      <c r="Y177" s="101">
        <v>218.93318580362111</v>
      </c>
      <c r="DA177" s="131" t="s">
        <v>2385</v>
      </c>
    </row>
    <row r="178" spans="1:105" ht="12" customHeight="1" x14ac:dyDescent="0.25">
      <c r="A178" s="103" t="s">
        <v>52</v>
      </c>
      <c r="B178" s="104">
        <v>703.84203503206845</v>
      </c>
      <c r="C178" s="104">
        <v>683.42415413772733</v>
      </c>
      <c r="D178" s="104">
        <v>676.99532563195839</v>
      </c>
      <c r="E178" s="104">
        <v>708.5359570260747</v>
      </c>
      <c r="F178" s="104">
        <v>709.75331802698713</v>
      </c>
      <c r="G178" s="104">
        <v>677.4957625415168</v>
      </c>
      <c r="H178" s="104">
        <v>700.04520912002113</v>
      </c>
      <c r="I178" s="104">
        <v>703.76275884114182</v>
      </c>
      <c r="J178" s="104">
        <v>719.26745958395952</v>
      </c>
      <c r="K178" s="104">
        <v>719.49611339663011</v>
      </c>
      <c r="L178" s="104">
        <v>777.9572653424392</v>
      </c>
      <c r="M178" s="104">
        <v>734.39832378252595</v>
      </c>
      <c r="N178" s="104">
        <v>711.86315004858545</v>
      </c>
      <c r="O178" s="104">
        <v>728.43797786743653</v>
      </c>
      <c r="P178" s="104">
        <v>689.0350217855455</v>
      </c>
      <c r="Q178" s="104">
        <v>659.08149474493018</v>
      </c>
      <c r="R178" s="104">
        <v>686.74894781824116</v>
      </c>
      <c r="S178" s="104">
        <v>700.64137144448705</v>
      </c>
      <c r="T178" s="104">
        <v>749.10545253553141</v>
      </c>
      <c r="U178" s="104">
        <v>739.96194105851703</v>
      </c>
      <c r="V178" s="104">
        <v>830.6373284292074</v>
      </c>
      <c r="W178" s="104">
        <v>741.40623740081469</v>
      </c>
      <c r="X178" s="104">
        <v>704.61902298317784</v>
      </c>
      <c r="Y178" s="104">
        <v>671.98890551942645</v>
      </c>
      <c r="DA178" s="132" t="s">
        <v>2386</v>
      </c>
    </row>
    <row r="179" spans="1:105" ht="12" customHeight="1" x14ac:dyDescent="0.25">
      <c r="A179" s="106" t="s">
        <v>122</v>
      </c>
      <c r="B179" s="101">
        <v>1556.6822540443611</v>
      </c>
      <c r="C179" s="101">
        <v>1498.1027591126765</v>
      </c>
      <c r="D179" s="101">
        <v>1519.62922174254</v>
      </c>
      <c r="E179" s="101">
        <v>1514.1429228364289</v>
      </c>
      <c r="F179" s="101">
        <v>1527.4011355024986</v>
      </c>
      <c r="G179" s="101">
        <v>1522.4628572031597</v>
      </c>
      <c r="H179" s="101">
        <v>1521.4928808726479</v>
      </c>
      <c r="I179" s="101">
        <v>1517.5526819099346</v>
      </c>
      <c r="J179" s="101">
        <v>1463.9855007276865</v>
      </c>
      <c r="K179" s="101">
        <v>1425.4344665386564</v>
      </c>
      <c r="L179" s="101">
        <v>1491.9849548529287</v>
      </c>
      <c r="M179" s="101">
        <v>1569.4824124076363</v>
      </c>
      <c r="N179" s="101">
        <v>1601.7305510742769</v>
      </c>
      <c r="O179" s="101">
        <v>1657.6753928660125</v>
      </c>
      <c r="P179" s="101">
        <v>1552.1095703976641</v>
      </c>
      <c r="Q179" s="101">
        <v>1597.9678979357809</v>
      </c>
      <c r="R179" s="101">
        <v>1616.8043741246643</v>
      </c>
      <c r="S179" s="101">
        <v>1639.7590742134726</v>
      </c>
      <c r="T179" s="101">
        <v>1650.8109821301564</v>
      </c>
      <c r="U179" s="101">
        <v>1614.4268735780313</v>
      </c>
      <c r="V179" s="101">
        <v>1617.6278525365215</v>
      </c>
      <c r="W179" s="101">
        <v>1590.3147460772022</v>
      </c>
      <c r="X179" s="101">
        <v>1341.7423820348927</v>
      </c>
      <c r="Y179" s="101">
        <v>1268.6045453540926</v>
      </c>
      <c r="DA179" s="131" t="s">
        <v>2387</v>
      </c>
    </row>
    <row r="180" spans="1:105" ht="12" customHeight="1" x14ac:dyDescent="0.25">
      <c r="A180" s="107" t="s">
        <v>121</v>
      </c>
      <c r="B180" s="104">
        <v>1292.9640875695736</v>
      </c>
      <c r="C180" s="104">
        <v>1310.3158810771424</v>
      </c>
      <c r="D180" s="104">
        <v>1372.0756904191812</v>
      </c>
      <c r="E180" s="104">
        <v>1431.8711913451198</v>
      </c>
      <c r="F180" s="104">
        <v>1458.7854636549803</v>
      </c>
      <c r="G180" s="104">
        <v>1461.3036991148758</v>
      </c>
      <c r="H180" s="104">
        <v>1466.4351524535225</v>
      </c>
      <c r="I180" s="104">
        <v>1508.8554285983787</v>
      </c>
      <c r="J180" s="104">
        <v>1420.3486215838707</v>
      </c>
      <c r="K180" s="104">
        <v>1467.8406432625593</v>
      </c>
      <c r="L180" s="104">
        <v>1483.2595237900339</v>
      </c>
      <c r="M180" s="104">
        <v>1557.1301132296499</v>
      </c>
      <c r="N180" s="104">
        <v>1520.6498254084293</v>
      </c>
      <c r="O180" s="104">
        <v>1540.5778897536468</v>
      </c>
      <c r="P180" s="104">
        <v>1429.2137913406489</v>
      </c>
      <c r="Q180" s="104">
        <v>1465.796988322779</v>
      </c>
      <c r="R180" s="104">
        <v>1486.908398970397</v>
      </c>
      <c r="S180" s="104">
        <v>1558.473493245921</v>
      </c>
      <c r="T180" s="104">
        <v>1592.4389919731261</v>
      </c>
      <c r="U180" s="104">
        <v>1555.0084480772573</v>
      </c>
      <c r="V180" s="104">
        <v>1526.2349642977229</v>
      </c>
      <c r="W180" s="104">
        <v>1541.1418874371132</v>
      </c>
      <c r="X180" s="104">
        <v>1388.576163917829</v>
      </c>
      <c r="Y180" s="104">
        <v>1236.6494451037534</v>
      </c>
      <c r="DA180" s="132" t="s">
        <v>2388</v>
      </c>
    </row>
    <row r="181" spans="1:105" ht="12" customHeight="1" x14ac:dyDescent="0.25">
      <c r="A181" s="108" t="s">
        <v>53</v>
      </c>
      <c r="B181" s="98">
        <v>770.04055086714243</v>
      </c>
      <c r="C181" s="98">
        <v>765.90806629299948</v>
      </c>
      <c r="D181" s="98">
        <v>771.66940957616418</v>
      </c>
      <c r="E181" s="98">
        <v>764.28300027364537</v>
      </c>
      <c r="F181" s="98">
        <v>786.70008522336047</v>
      </c>
      <c r="G181" s="98">
        <v>760.38699164216405</v>
      </c>
      <c r="H181" s="98">
        <v>736.92291839361212</v>
      </c>
      <c r="I181" s="98">
        <v>797.81380900350518</v>
      </c>
      <c r="J181" s="98">
        <v>694.99055135098922</v>
      </c>
      <c r="K181" s="98">
        <v>711.789075856257</v>
      </c>
      <c r="L181" s="98">
        <v>722.80318487641807</v>
      </c>
      <c r="M181" s="98">
        <v>727.27375024550497</v>
      </c>
      <c r="N181" s="98">
        <v>702.31163277839062</v>
      </c>
      <c r="O181" s="98">
        <v>727.83151663304341</v>
      </c>
      <c r="P181" s="98">
        <v>616.74850692469863</v>
      </c>
      <c r="Q181" s="98">
        <v>627.73959062102676</v>
      </c>
      <c r="R181" s="98">
        <v>636.89316085848407</v>
      </c>
      <c r="S181" s="98">
        <v>687.6598302770567</v>
      </c>
      <c r="T181" s="98">
        <v>668.89815793288233</v>
      </c>
      <c r="U181" s="98">
        <v>638.4207047862709</v>
      </c>
      <c r="V181" s="98">
        <v>588.59981066608566</v>
      </c>
      <c r="W181" s="98">
        <v>631.46129092536319</v>
      </c>
      <c r="X181" s="98">
        <v>499.01596089127395</v>
      </c>
      <c r="Y181" s="98">
        <v>410.44522213750605</v>
      </c>
      <c r="DA181" s="63" t="s">
        <v>2389</v>
      </c>
    </row>
    <row r="182" spans="1:105" ht="12" customHeight="1" x14ac:dyDescent="0.25">
      <c r="A182" s="108" t="s">
        <v>52</v>
      </c>
      <c r="B182" s="98">
        <v>522.92353670243142</v>
      </c>
      <c r="C182" s="98">
        <v>544.40781478414283</v>
      </c>
      <c r="D182" s="98">
        <v>600.40628084301727</v>
      </c>
      <c r="E182" s="98">
        <v>667.58819107147463</v>
      </c>
      <c r="F182" s="98">
        <v>672.08537843161957</v>
      </c>
      <c r="G182" s="98">
        <v>700.91670747271201</v>
      </c>
      <c r="H182" s="98">
        <v>729.51223405991072</v>
      </c>
      <c r="I182" s="98">
        <v>711.04161959487328</v>
      </c>
      <c r="J182" s="98">
        <v>725.35807023288135</v>
      </c>
      <c r="K182" s="98">
        <v>756.0515674063023</v>
      </c>
      <c r="L182" s="98">
        <v>760.45633891361558</v>
      </c>
      <c r="M182" s="98">
        <v>829.85636298414522</v>
      </c>
      <c r="N182" s="98">
        <v>818.33819263003772</v>
      </c>
      <c r="O182" s="98">
        <v>812.74637312060315</v>
      </c>
      <c r="P182" s="98">
        <v>812.46528441595035</v>
      </c>
      <c r="Q182" s="98">
        <v>838.05739770175194</v>
      </c>
      <c r="R182" s="98">
        <v>850.01523811191282</v>
      </c>
      <c r="S182" s="98">
        <v>870.81366296886415</v>
      </c>
      <c r="T182" s="98">
        <v>923.54083404024414</v>
      </c>
      <c r="U182" s="98">
        <v>916.58774329098662</v>
      </c>
      <c r="V182" s="98">
        <v>937.63515363163754</v>
      </c>
      <c r="W182" s="98">
        <v>909.6805965117502</v>
      </c>
      <c r="X182" s="98">
        <v>889.5602030265552</v>
      </c>
      <c r="Y182" s="98">
        <v>826.2042229662477</v>
      </c>
      <c r="DA182" s="63" t="s">
        <v>2390</v>
      </c>
    </row>
    <row r="183" spans="1:105" ht="12" customHeight="1" x14ac:dyDescent="0.25">
      <c r="A183" s="121" t="s">
        <v>54</v>
      </c>
      <c r="B183" s="122">
        <v>495.51254586467064</v>
      </c>
      <c r="C183" s="122">
        <v>539.99329793510435</v>
      </c>
      <c r="D183" s="122">
        <v>626.81453711710435</v>
      </c>
      <c r="E183" s="122">
        <v>696.58134800575419</v>
      </c>
      <c r="F183" s="122">
        <v>730.75388401475993</v>
      </c>
      <c r="G183" s="122">
        <v>743.76572380180608</v>
      </c>
      <c r="H183" s="122">
        <v>746.42217386091681</v>
      </c>
      <c r="I183" s="122">
        <v>773.20332722380886</v>
      </c>
      <c r="J183" s="122">
        <v>747.23990692817938</v>
      </c>
      <c r="K183" s="122">
        <v>734.40381345424396</v>
      </c>
      <c r="L183" s="122">
        <v>840.02005201306361</v>
      </c>
      <c r="M183" s="122">
        <v>784.95326149064022</v>
      </c>
      <c r="N183" s="122">
        <v>764.33522536995304</v>
      </c>
      <c r="O183" s="122">
        <v>752.37769627512318</v>
      </c>
      <c r="P183" s="122">
        <v>699.22016649130023</v>
      </c>
      <c r="Q183" s="122">
        <v>701.46957101522867</v>
      </c>
      <c r="R183" s="122">
        <v>718.30005258091376</v>
      </c>
      <c r="S183" s="122">
        <v>732.14185844529561</v>
      </c>
      <c r="T183" s="122">
        <v>740.30193908746446</v>
      </c>
      <c r="U183" s="122">
        <v>728.22802382026987</v>
      </c>
      <c r="V183" s="122">
        <v>747.83932222008684</v>
      </c>
      <c r="W183" s="122">
        <v>721.60788666976418</v>
      </c>
      <c r="X183" s="122">
        <v>705.01651133415362</v>
      </c>
      <c r="Y183" s="122">
        <v>665.95237414716996</v>
      </c>
      <c r="DA183" s="130" t="s">
        <v>2391</v>
      </c>
    </row>
    <row r="184" spans="1:105" ht="12" customHeight="1" x14ac:dyDescent="0.25">
      <c r="A184" s="97" t="s">
        <v>50</v>
      </c>
      <c r="B184" s="98">
        <v>1299.7590437744</v>
      </c>
      <c r="C184" s="98">
        <v>1362.6775201203325</v>
      </c>
      <c r="D184" s="98">
        <v>1532.4855429656438</v>
      </c>
      <c r="E184" s="98">
        <v>1801.3404906241226</v>
      </c>
      <c r="F184" s="98">
        <v>1763.6615041630175</v>
      </c>
      <c r="G184" s="98">
        <v>1542.1748976854408</v>
      </c>
      <c r="H184" s="98">
        <v>1405.3529814597587</v>
      </c>
      <c r="I184" s="98">
        <v>1355.0997565036264</v>
      </c>
      <c r="J184" s="98">
        <v>1231.0144849130561</v>
      </c>
      <c r="K184" s="98">
        <v>1243.9704694245734</v>
      </c>
      <c r="L184" s="98">
        <v>1280.2435123044879</v>
      </c>
      <c r="M184" s="98">
        <v>1259.8080432589395</v>
      </c>
      <c r="N184" s="98">
        <v>1198.096477935439</v>
      </c>
      <c r="O184" s="98">
        <v>1178.4942973767033</v>
      </c>
      <c r="P184" s="98">
        <v>1120.294293315874</v>
      </c>
      <c r="Q184" s="98">
        <v>1091.3925791659208</v>
      </c>
      <c r="R184" s="98">
        <v>1071.600249877006</v>
      </c>
      <c r="S184" s="98">
        <v>1127.4648430677419</v>
      </c>
      <c r="T184" s="98">
        <v>1118.649800592455</v>
      </c>
      <c r="U184" s="98">
        <v>1106.8866712648323</v>
      </c>
      <c r="V184" s="98">
        <v>1165.6527115207202</v>
      </c>
      <c r="W184" s="98">
        <v>1061.2206046684948</v>
      </c>
      <c r="X184" s="98">
        <v>967.72511292580486</v>
      </c>
      <c r="Y184" s="98">
        <v>881.3474097445104</v>
      </c>
      <c r="DA184" s="63" t="s">
        <v>2392</v>
      </c>
    </row>
    <row r="185" spans="1:105" ht="12" customHeight="1" x14ac:dyDescent="0.25">
      <c r="A185" s="109" t="s">
        <v>120</v>
      </c>
      <c r="B185" s="33">
        <v>396.38766428402397</v>
      </c>
      <c r="C185" s="33">
        <v>433.47158520536203</v>
      </c>
      <c r="D185" s="33">
        <v>494.0855184038154</v>
      </c>
      <c r="E185" s="33">
        <v>512.04583915971887</v>
      </c>
      <c r="F185" s="33">
        <v>540.94216988548897</v>
      </c>
      <c r="G185" s="33">
        <v>584.18184947404848</v>
      </c>
      <c r="H185" s="33">
        <v>606.34263066122855</v>
      </c>
      <c r="I185" s="33">
        <v>641.38969637604725</v>
      </c>
      <c r="J185" s="33">
        <v>633.24781666203069</v>
      </c>
      <c r="K185" s="33">
        <v>607.95079539772212</v>
      </c>
      <c r="L185" s="33">
        <v>724.71371162207549</v>
      </c>
      <c r="M185" s="33">
        <v>656.22713432922035</v>
      </c>
      <c r="N185" s="33">
        <v>640.94102081123879</v>
      </c>
      <c r="O185" s="33">
        <v>627.53059554800723</v>
      </c>
      <c r="P185" s="33">
        <v>577.40523948771533</v>
      </c>
      <c r="Q185" s="33">
        <v>593.6575734454118</v>
      </c>
      <c r="R185" s="33">
        <v>627.89955369573102</v>
      </c>
      <c r="S185" s="33">
        <v>635.54882664600416</v>
      </c>
      <c r="T185" s="33">
        <v>652.27057760227433</v>
      </c>
      <c r="U185" s="33">
        <v>641.43404341076018</v>
      </c>
      <c r="V185" s="33">
        <v>654.34051026904876</v>
      </c>
      <c r="W185" s="33">
        <v>647.14926307620499</v>
      </c>
      <c r="X185" s="33">
        <v>649.52153818811757</v>
      </c>
      <c r="Y185" s="33">
        <v>621.97440565718625</v>
      </c>
      <c r="DA185" s="60" t="s">
        <v>2393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10406.561990628908</v>
      </c>
      <c r="C187" s="117">
        <f t="shared" si="83"/>
        <v>11181.045549520579</v>
      </c>
      <c r="D187" s="117">
        <f t="shared" si="83"/>
        <v>10823.324268929126</v>
      </c>
      <c r="E187" s="117">
        <f t="shared" si="83"/>
        <v>11092.055102414983</v>
      </c>
      <c r="F187" s="117">
        <f t="shared" si="83"/>
        <v>10399.687366266066</v>
      </c>
      <c r="G187" s="117">
        <f t="shared" si="83"/>
        <v>10644.277717159954</v>
      </c>
      <c r="H187" s="117">
        <f t="shared" si="83"/>
        <v>10502.995564812829</v>
      </c>
      <c r="I187" s="117">
        <f t="shared" si="83"/>
        <v>10044.177528093889</v>
      </c>
      <c r="J187" s="117">
        <f t="shared" si="83"/>
        <v>10015.716735597554</v>
      </c>
      <c r="K187" s="117">
        <f t="shared" si="83"/>
        <v>10244.66177918808</v>
      </c>
      <c r="L187" s="117">
        <f t="shared" si="83"/>
        <v>11292.943115172473</v>
      </c>
      <c r="M187" s="117">
        <f t="shared" si="83"/>
        <v>10156.571832758305</v>
      </c>
      <c r="N187" s="117">
        <f t="shared" si="83"/>
        <v>10585.446949529172</v>
      </c>
      <c r="O187" s="117">
        <f t="shared" si="83"/>
        <v>10564.019313771343</v>
      </c>
      <c r="P187" s="117">
        <f t="shared" si="83"/>
        <v>9555.9128333225963</v>
      </c>
      <c r="Q187" s="117">
        <f t="shared" si="83"/>
        <v>9759.7245269741143</v>
      </c>
      <c r="R187" s="117">
        <f t="shared" ref="R187:V187" si="84">R188+R190+R192+R201</f>
        <v>10326.743886295852</v>
      </c>
      <c r="S187" s="117">
        <f t="shared" si="84"/>
        <v>10286.932762731354</v>
      </c>
      <c r="T187" s="117">
        <f t="shared" si="84"/>
        <v>10216.953137276128</v>
      </c>
      <c r="U187" s="117">
        <f t="shared" si="84"/>
        <v>10215.539482621076</v>
      </c>
      <c r="V187" s="117">
        <f t="shared" si="84"/>
        <v>10007.588319340626</v>
      </c>
      <c r="W187" s="117">
        <f t="shared" ref="W187:Y187" si="85">W188+W190+W192+W201</f>
        <v>10741.725499393286</v>
      </c>
      <c r="X187" s="117">
        <f t="shared" si="85"/>
        <v>10226.942889008447</v>
      </c>
      <c r="Y187" s="117">
        <f t="shared" si="85"/>
        <v>10178.806732710809</v>
      </c>
      <c r="DA187" s="129" t="s">
        <v>2545</v>
      </c>
    </row>
    <row r="188" spans="1:105" ht="12" customHeight="1" x14ac:dyDescent="0.25">
      <c r="A188" s="121" t="s">
        <v>57</v>
      </c>
      <c r="B188" s="122">
        <f t="shared" ref="B188:Y188" si="86">B189</f>
        <v>8788.6943690539847</v>
      </c>
      <c r="C188" s="122">
        <f t="shared" si="86"/>
        <v>9559.1832175453583</v>
      </c>
      <c r="D188" s="122">
        <f t="shared" si="86"/>
        <v>9180.2794373903962</v>
      </c>
      <c r="E188" s="122">
        <f t="shared" si="86"/>
        <v>9260.5033790913494</v>
      </c>
      <c r="F188" s="122">
        <f t="shared" si="86"/>
        <v>8658.0765418316587</v>
      </c>
      <c r="G188" s="122">
        <f t="shared" si="86"/>
        <v>8861.1274906133567</v>
      </c>
      <c r="H188" s="122">
        <f t="shared" si="86"/>
        <v>8636.8957850133211</v>
      </c>
      <c r="I188" s="122">
        <f t="shared" si="86"/>
        <v>8212.2234471106549</v>
      </c>
      <c r="J188" s="122">
        <f t="shared" si="86"/>
        <v>8216.3438197268551</v>
      </c>
      <c r="K188" s="122">
        <f t="shared" si="86"/>
        <v>8400.3412351359475</v>
      </c>
      <c r="L188" s="122">
        <f t="shared" si="86"/>
        <v>9265.9064750123052</v>
      </c>
      <c r="M188" s="122">
        <f t="shared" si="86"/>
        <v>8116.3309775689222</v>
      </c>
      <c r="N188" s="122">
        <f t="shared" si="86"/>
        <v>8501.1215022462056</v>
      </c>
      <c r="O188" s="122">
        <f t="shared" si="86"/>
        <v>8484.8502625605342</v>
      </c>
      <c r="P188" s="122">
        <f t="shared" si="86"/>
        <v>7595.0131050242762</v>
      </c>
      <c r="Q188" s="122">
        <f t="shared" si="86"/>
        <v>7696.6698195045465</v>
      </c>
      <c r="R188" s="122">
        <f t="shared" si="86"/>
        <v>8142.7451894907945</v>
      </c>
      <c r="S188" s="122">
        <f t="shared" si="86"/>
        <v>7997.6914637459986</v>
      </c>
      <c r="T188" s="122">
        <f t="shared" si="86"/>
        <v>7884.9074693431658</v>
      </c>
      <c r="U188" s="122">
        <f t="shared" si="86"/>
        <v>7829.9902104682124</v>
      </c>
      <c r="V188" s="122">
        <f t="shared" si="86"/>
        <v>7556.7188009837691</v>
      </c>
      <c r="W188" s="122">
        <f t="shared" si="86"/>
        <v>8271.649217277205</v>
      </c>
      <c r="X188" s="122">
        <f t="shared" si="86"/>
        <v>7961.5731523551458</v>
      </c>
      <c r="Y188" s="122">
        <f t="shared" si="86"/>
        <v>8011.9365451057856</v>
      </c>
      <c r="DA188" s="130" t="s">
        <v>2546</v>
      </c>
    </row>
    <row r="189" spans="1:105" ht="12" customHeight="1" x14ac:dyDescent="0.25">
      <c r="A189" s="97" t="s">
        <v>53</v>
      </c>
      <c r="B189" s="98">
        <v>8788.6943690539847</v>
      </c>
      <c r="C189" s="98">
        <v>9559.1832175453583</v>
      </c>
      <c r="D189" s="98">
        <v>9180.2794373903962</v>
      </c>
      <c r="E189" s="98">
        <v>9260.5033790913494</v>
      </c>
      <c r="F189" s="98">
        <v>8658.0765418316587</v>
      </c>
      <c r="G189" s="98">
        <v>8861.1274906133567</v>
      </c>
      <c r="H189" s="98">
        <v>8636.8957850133211</v>
      </c>
      <c r="I189" s="98">
        <v>8212.2234471106549</v>
      </c>
      <c r="J189" s="98">
        <v>8216.3438197268551</v>
      </c>
      <c r="K189" s="98">
        <v>8400.3412351359475</v>
      </c>
      <c r="L189" s="98">
        <v>9265.9064750123052</v>
      </c>
      <c r="M189" s="98">
        <v>8116.3309775689222</v>
      </c>
      <c r="N189" s="98">
        <v>8501.1215022462056</v>
      </c>
      <c r="O189" s="98">
        <v>8484.8502625605342</v>
      </c>
      <c r="P189" s="98">
        <v>7595.0131050242762</v>
      </c>
      <c r="Q189" s="98">
        <v>7696.6698195045465</v>
      </c>
      <c r="R189" s="98">
        <v>8142.7451894907945</v>
      </c>
      <c r="S189" s="98">
        <v>7997.6914637459986</v>
      </c>
      <c r="T189" s="98">
        <v>7884.9074693431658</v>
      </c>
      <c r="U189" s="98">
        <v>7829.9902104682124</v>
      </c>
      <c r="V189" s="98">
        <v>7556.7188009837691</v>
      </c>
      <c r="W189" s="98">
        <v>8271.649217277205</v>
      </c>
      <c r="X189" s="98">
        <v>7961.5731523551458</v>
      </c>
      <c r="Y189" s="98">
        <v>8011.9365451057856</v>
      </c>
      <c r="DA189" s="63" t="s">
        <v>2547</v>
      </c>
    </row>
    <row r="190" spans="1:105" ht="12" customHeight="1" x14ac:dyDescent="0.25">
      <c r="A190" s="121" t="s">
        <v>92</v>
      </c>
      <c r="B190" s="122">
        <f t="shared" ref="B190:Y190" si="87">B191</f>
        <v>234.45112057350806</v>
      </c>
      <c r="C190" s="122">
        <f t="shared" si="87"/>
        <v>234.42808648131503</v>
      </c>
      <c r="D190" s="122">
        <f t="shared" si="87"/>
        <v>181.4804130634779</v>
      </c>
      <c r="E190" s="122">
        <f t="shared" si="87"/>
        <v>327.43010537379121</v>
      </c>
      <c r="F190" s="122">
        <f t="shared" si="87"/>
        <v>196.3483603664254</v>
      </c>
      <c r="G190" s="122">
        <f t="shared" si="87"/>
        <v>224.58810042099799</v>
      </c>
      <c r="H190" s="122">
        <f t="shared" si="87"/>
        <v>292.79309337344512</v>
      </c>
      <c r="I190" s="122">
        <f t="shared" si="87"/>
        <v>222.11993074763103</v>
      </c>
      <c r="J190" s="122">
        <f t="shared" si="87"/>
        <v>230.57540240838657</v>
      </c>
      <c r="K190" s="122">
        <f t="shared" si="87"/>
        <v>287.9344766793501</v>
      </c>
      <c r="L190" s="122">
        <f t="shared" si="87"/>
        <v>344.13310842898574</v>
      </c>
      <c r="M190" s="122">
        <f t="shared" si="87"/>
        <v>346.89427837472789</v>
      </c>
      <c r="N190" s="122">
        <f t="shared" si="87"/>
        <v>395.31558644490417</v>
      </c>
      <c r="O190" s="122">
        <f t="shared" si="87"/>
        <v>365.21260209706111</v>
      </c>
      <c r="P190" s="122">
        <f t="shared" si="87"/>
        <v>342.29890726836942</v>
      </c>
      <c r="Q190" s="122">
        <f t="shared" si="87"/>
        <v>405.44478492796924</v>
      </c>
      <c r="R190" s="122">
        <f t="shared" si="87"/>
        <v>470.53727126079605</v>
      </c>
      <c r="S190" s="122">
        <f t="shared" si="87"/>
        <v>519.23798575702222</v>
      </c>
      <c r="T190" s="122">
        <f t="shared" si="87"/>
        <v>505.37775409930708</v>
      </c>
      <c r="U190" s="122">
        <f t="shared" si="87"/>
        <v>576.5635420135352</v>
      </c>
      <c r="V190" s="122">
        <f t="shared" si="87"/>
        <v>598.45188891656835</v>
      </c>
      <c r="W190" s="122">
        <f t="shared" si="87"/>
        <v>630.47986369983687</v>
      </c>
      <c r="X190" s="122">
        <f t="shared" si="87"/>
        <v>562.54510210708452</v>
      </c>
      <c r="Y190" s="122">
        <f t="shared" si="87"/>
        <v>569.14092104054635</v>
      </c>
      <c r="DA190" s="130" t="s">
        <v>2548</v>
      </c>
    </row>
    <row r="191" spans="1:105" ht="12" customHeight="1" x14ac:dyDescent="0.25">
      <c r="A191" s="97" t="s">
        <v>53</v>
      </c>
      <c r="B191" s="98">
        <f>RES_hhdet_tesh!B147</f>
        <v>234.45112057350806</v>
      </c>
      <c r="C191" s="98">
        <f>RES_hhdet_tesh!C147</f>
        <v>234.42808648131503</v>
      </c>
      <c r="D191" s="98">
        <f>RES_hhdet_tesh!D147</f>
        <v>181.4804130634779</v>
      </c>
      <c r="E191" s="98">
        <f>RES_hhdet_tesh!E147</f>
        <v>327.43010537379121</v>
      </c>
      <c r="F191" s="98">
        <f>RES_hhdet_tesh!F147</f>
        <v>196.3483603664254</v>
      </c>
      <c r="G191" s="98">
        <f>RES_hhdet_tesh!G147</f>
        <v>224.58810042099799</v>
      </c>
      <c r="H191" s="98">
        <f>RES_hhdet_tesh!H147</f>
        <v>292.79309337344512</v>
      </c>
      <c r="I191" s="98">
        <f>RES_hhdet_tesh!I147</f>
        <v>222.11993074763103</v>
      </c>
      <c r="J191" s="98">
        <f>RES_hhdet_tesh!J147</f>
        <v>230.57540240838657</v>
      </c>
      <c r="K191" s="98">
        <f>RES_hhdet_tesh!K147</f>
        <v>287.9344766793501</v>
      </c>
      <c r="L191" s="98">
        <f>RES_hhdet_tesh!L147</f>
        <v>344.13310842898574</v>
      </c>
      <c r="M191" s="98">
        <f>RES_hhdet_tesh!M147</f>
        <v>346.89427837472789</v>
      </c>
      <c r="N191" s="98">
        <f>RES_hhdet_tesh!N147</f>
        <v>395.31558644490417</v>
      </c>
      <c r="O191" s="98">
        <f>RES_hhdet_tesh!O147</f>
        <v>365.21260209706111</v>
      </c>
      <c r="P191" s="98">
        <f>RES_hhdet_tesh!P147</f>
        <v>342.29890726836942</v>
      </c>
      <c r="Q191" s="98">
        <f>RES_hhdet_tesh!Q147</f>
        <v>405.44478492796924</v>
      </c>
      <c r="R191" s="98">
        <f>RES_hhdet_tesh!R147</f>
        <v>470.53727126079605</v>
      </c>
      <c r="S191" s="98">
        <f>RES_hhdet_tesh!S147</f>
        <v>519.23798575702222</v>
      </c>
      <c r="T191" s="98">
        <f>RES_hhdet_tesh!T147</f>
        <v>505.37775409930708</v>
      </c>
      <c r="U191" s="98">
        <f>RES_hhdet_tesh!U147</f>
        <v>576.5635420135352</v>
      </c>
      <c r="V191" s="98">
        <f>RES_hhdet_tesh!V147</f>
        <v>598.45188891656835</v>
      </c>
      <c r="W191" s="98">
        <f>RES_hhdet_tesh!W147</f>
        <v>630.47986369983687</v>
      </c>
      <c r="X191" s="98">
        <f>RES_hhdet_tesh!X147</f>
        <v>562.54510210708452</v>
      </c>
      <c r="Y191" s="98">
        <f>RES_hhdet_tesh!Y147</f>
        <v>569.14092104054635</v>
      </c>
      <c r="DA191" s="63" t="s">
        <v>2549</v>
      </c>
    </row>
    <row r="192" spans="1:105" ht="12" customHeight="1" x14ac:dyDescent="0.25">
      <c r="A192" s="121" t="s">
        <v>55</v>
      </c>
      <c r="B192" s="122">
        <v>1036.4509269989162</v>
      </c>
      <c r="C192" s="122">
        <v>1008.8065903870634</v>
      </c>
      <c r="D192" s="122">
        <v>1024.6886781321296</v>
      </c>
      <c r="E192" s="122">
        <v>1025.4878429949276</v>
      </c>
      <c r="F192" s="122">
        <v>1042.6861625622955</v>
      </c>
      <c r="G192" s="122">
        <v>1041.2063025051912</v>
      </c>
      <c r="H192" s="122">
        <v>1049.716802506646</v>
      </c>
      <c r="I192" s="122">
        <v>1064.8970520894957</v>
      </c>
      <c r="J192" s="122">
        <v>1038.9001495265907</v>
      </c>
      <c r="K192" s="122">
        <v>1037.8875518678019</v>
      </c>
      <c r="L192" s="122">
        <v>1085.9229695126676</v>
      </c>
      <c r="M192" s="122">
        <v>1137.1014264073381</v>
      </c>
      <c r="N192" s="122">
        <v>1145.8682544260043</v>
      </c>
      <c r="O192" s="122">
        <v>1178.2445607569882</v>
      </c>
      <c r="P192" s="122">
        <v>1119.2102084886178</v>
      </c>
      <c r="Q192" s="122">
        <v>1150.8879117720101</v>
      </c>
      <c r="R192" s="122">
        <v>1187.6048727370558</v>
      </c>
      <c r="S192" s="122">
        <v>1228.5973891679798</v>
      </c>
      <c r="T192" s="122">
        <v>1271.2872693947143</v>
      </c>
      <c r="U192" s="122">
        <v>1255.6301238256622</v>
      </c>
      <c r="V192" s="122">
        <v>1276.4980745064697</v>
      </c>
      <c r="W192" s="122">
        <v>1272.2461367896894</v>
      </c>
      <c r="X192" s="122">
        <v>1135.9145845096734</v>
      </c>
      <c r="Y192" s="122">
        <v>1054.450948798323</v>
      </c>
      <c r="DA192" s="130" t="s">
        <v>2550</v>
      </c>
    </row>
    <row r="193" spans="1:105" ht="12" customHeight="1" x14ac:dyDescent="0.25">
      <c r="A193" s="97" t="s">
        <v>124</v>
      </c>
      <c r="B193" s="98">
        <v>969.79173177346649</v>
      </c>
      <c r="C193" s="98">
        <v>931.13064349439469</v>
      </c>
      <c r="D193" s="98">
        <v>897.66945377855779</v>
      </c>
      <c r="E193" s="98">
        <v>873.02954374258672</v>
      </c>
      <c r="F193" s="98">
        <v>913.34035821947464</v>
      </c>
      <c r="G193" s="98">
        <v>892.71643331692098</v>
      </c>
      <c r="H193" s="98">
        <v>901.23938876547845</v>
      </c>
      <c r="I193" s="98">
        <v>900.12354678968165</v>
      </c>
      <c r="J193" s="98">
        <v>916.01258566167803</v>
      </c>
      <c r="K193" s="98">
        <v>925.08341977064811</v>
      </c>
      <c r="L193" s="98">
        <v>977.96581345884124</v>
      </c>
      <c r="M193" s="98">
        <v>943.60545965409096</v>
      </c>
      <c r="N193" s="98">
        <v>916.26730259334784</v>
      </c>
      <c r="O193" s="98">
        <v>913.71494277205215</v>
      </c>
      <c r="P193" s="98">
        <v>899.76923113738906</v>
      </c>
      <c r="Q193" s="98">
        <v>857.34903897728532</v>
      </c>
      <c r="R193" s="98">
        <v>931.55768067862084</v>
      </c>
      <c r="S193" s="98">
        <v>938.23956327037831</v>
      </c>
      <c r="T193" s="98">
        <v>1028.7871147640337</v>
      </c>
      <c r="U193" s="98">
        <v>1008.6728366517283</v>
      </c>
      <c r="V193" s="98">
        <v>1098.5891059416304</v>
      </c>
      <c r="W193" s="98">
        <v>1036.9831388146695</v>
      </c>
      <c r="X193" s="98">
        <v>995.1726138539434</v>
      </c>
      <c r="Y193" s="98">
        <v>884.55677589920879</v>
      </c>
      <c r="DA193" s="63" t="s">
        <v>2551</v>
      </c>
    </row>
    <row r="194" spans="1:105" ht="12" customHeight="1" x14ac:dyDescent="0.25">
      <c r="A194" s="97" t="s">
        <v>123</v>
      </c>
      <c r="B194" s="98">
        <v>888.60604900516125</v>
      </c>
      <c r="C194" s="98">
        <v>879.02448396591717</v>
      </c>
      <c r="D194" s="98">
        <v>864.13622011127632</v>
      </c>
      <c r="E194" s="98">
        <v>865.66553180237247</v>
      </c>
      <c r="F194" s="98">
        <v>876.29175171736495</v>
      </c>
      <c r="G194" s="98">
        <v>858.96649314994352</v>
      </c>
      <c r="H194" s="98">
        <v>877.49725113784575</v>
      </c>
      <c r="I194" s="98">
        <v>882.13609436655599</v>
      </c>
      <c r="J194" s="98">
        <v>897.63709515042979</v>
      </c>
      <c r="K194" s="98">
        <v>907.45681523829046</v>
      </c>
      <c r="L194" s="98">
        <v>943.29368491544506</v>
      </c>
      <c r="M194" s="98">
        <v>847.5147334988169</v>
      </c>
      <c r="N194" s="98">
        <v>820.46371111927726</v>
      </c>
      <c r="O194" s="98">
        <v>827.94857764995936</v>
      </c>
      <c r="P194" s="98">
        <v>799.31745459418767</v>
      </c>
      <c r="Q194" s="98">
        <v>758.2846377086596</v>
      </c>
      <c r="R194" s="98">
        <v>812.26801188388049</v>
      </c>
      <c r="S194" s="98">
        <v>821.24567826703458</v>
      </c>
      <c r="T194" s="98">
        <v>872.67324254054279</v>
      </c>
      <c r="U194" s="98">
        <v>862.82246156860799</v>
      </c>
      <c r="V194" s="98">
        <v>990.77315900160875</v>
      </c>
      <c r="W194" s="98">
        <v>903.96421265489812</v>
      </c>
      <c r="X194" s="98">
        <v>892.64913195670692</v>
      </c>
      <c r="Y194" s="98">
        <v>843.50729973931743</v>
      </c>
      <c r="DA194" s="63" t="s">
        <v>2552</v>
      </c>
    </row>
    <row r="195" spans="1:105" ht="12" customHeight="1" x14ac:dyDescent="0.25">
      <c r="A195" s="100" t="s">
        <v>50</v>
      </c>
      <c r="B195" s="101">
        <v>184.76401397309277</v>
      </c>
      <c r="C195" s="101">
        <v>195.60032982818996</v>
      </c>
      <c r="D195" s="101">
        <v>187.14089447931815</v>
      </c>
      <c r="E195" s="101">
        <v>157.129574776298</v>
      </c>
      <c r="F195" s="101">
        <v>166.53843369037787</v>
      </c>
      <c r="G195" s="101">
        <v>181.47073060842675</v>
      </c>
      <c r="H195" s="101">
        <v>177.4520420178246</v>
      </c>
      <c r="I195" s="101">
        <v>178.37333552541423</v>
      </c>
      <c r="J195" s="101">
        <v>178.36963556647027</v>
      </c>
      <c r="K195" s="101">
        <v>187.96070184166032</v>
      </c>
      <c r="L195" s="101">
        <v>165.33641957300577</v>
      </c>
      <c r="M195" s="101">
        <v>113.11640971629089</v>
      </c>
      <c r="N195" s="101">
        <v>108.60056107069201</v>
      </c>
      <c r="O195" s="101">
        <v>99.510599782522689</v>
      </c>
      <c r="P195" s="101">
        <v>110.28243280864223</v>
      </c>
      <c r="Q195" s="101">
        <v>99.203142963729348</v>
      </c>
      <c r="R195" s="101">
        <v>125.51906406563934</v>
      </c>
      <c r="S195" s="101">
        <v>120.60430682254747</v>
      </c>
      <c r="T195" s="101">
        <v>123.56779000501152</v>
      </c>
      <c r="U195" s="101">
        <v>122.86052051009096</v>
      </c>
      <c r="V195" s="101">
        <v>160.13583057240152</v>
      </c>
      <c r="W195" s="101">
        <v>162.55797525408337</v>
      </c>
      <c r="X195" s="101">
        <v>188.0301089735292</v>
      </c>
      <c r="Y195" s="101">
        <v>171.51839421989098</v>
      </c>
      <c r="DA195" s="131" t="s">
        <v>2553</v>
      </c>
    </row>
    <row r="196" spans="1:105" ht="12" customHeight="1" x14ac:dyDescent="0.25">
      <c r="A196" s="103" t="s">
        <v>52</v>
      </c>
      <c r="B196" s="104">
        <v>703.84203503206845</v>
      </c>
      <c r="C196" s="104">
        <v>683.42415413772733</v>
      </c>
      <c r="D196" s="104">
        <v>676.99532563195839</v>
      </c>
      <c r="E196" s="104">
        <v>708.5359570260747</v>
      </c>
      <c r="F196" s="104">
        <v>709.75331802698713</v>
      </c>
      <c r="G196" s="104">
        <v>677.4957625415168</v>
      </c>
      <c r="H196" s="104">
        <v>700.04520912002113</v>
      </c>
      <c r="I196" s="104">
        <v>703.76275884114182</v>
      </c>
      <c r="J196" s="104">
        <v>719.26745958395952</v>
      </c>
      <c r="K196" s="104">
        <v>719.49611339663011</v>
      </c>
      <c r="L196" s="104">
        <v>777.9572653424392</v>
      </c>
      <c r="M196" s="104">
        <v>734.39832378252595</v>
      </c>
      <c r="N196" s="104">
        <v>711.86315004858545</v>
      </c>
      <c r="O196" s="104">
        <v>728.43797786743653</v>
      </c>
      <c r="P196" s="104">
        <v>689.0350217855455</v>
      </c>
      <c r="Q196" s="104">
        <v>659.08149474493018</v>
      </c>
      <c r="R196" s="104">
        <v>686.74894781824116</v>
      </c>
      <c r="S196" s="104">
        <v>700.64137144448705</v>
      </c>
      <c r="T196" s="104">
        <v>749.10545253553141</v>
      </c>
      <c r="U196" s="104">
        <v>739.96194105851703</v>
      </c>
      <c r="V196" s="104">
        <v>830.6373284292074</v>
      </c>
      <c r="W196" s="104">
        <v>741.40623740081469</v>
      </c>
      <c r="X196" s="104">
        <v>704.61902298317784</v>
      </c>
      <c r="Y196" s="104">
        <v>671.98890551942645</v>
      </c>
      <c r="DA196" s="132" t="s">
        <v>2554</v>
      </c>
    </row>
    <row r="197" spans="1:105" ht="12" customHeight="1" x14ac:dyDescent="0.25">
      <c r="A197" s="106" t="s">
        <v>122</v>
      </c>
      <c r="B197" s="101">
        <v>1048.0396184006208</v>
      </c>
      <c r="C197" s="101">
        <v>1016.235511970423</v>
      </c>
      <c r="D197" s="101">
        <v>1038.1100171751773</v>
      </c>
      <c r="E197" s="101">
        <v>1036.4807540579275</v>
      </c>
      <c r="F197" s="101">
        <v>1048.599324519173</v>
      </c>
      <c r="G197" s="101">
        <v>1048.6779847639064</v>
      </c>
      <c r="H197" s="101">
        <v>1052.1143845237734</v>
      </c>
      <c r="I197" s="101">
        <v>1056.7539836305577</v>
      </c>
      <c r="J197" s="101">
        <v>1022.8637482972723</v>
      </c>
      <c r="K197" s="101">
        <v>998.23634540521937</v>
      </c>
      <c r="L197" s="101">
        <v>1049.9824536088413</v>
      </c>
      <c r="M197" s="101">
        <v>1108.854673016662</v>
      </c>
      <c r="N197" s="101">
        <v>1137.9064885874311</v>
      </c>
      <c r="O197" s="101">
        <v>1183.2921513091756</v>
      </c>
      <c r="P197" s="101">
        <v>1114.4303644820491</v>
      </c>
      <c r="Q197" s="101">
        <v>1158.4461311891409</v>
      </c>
      <c r="R197" s="101">
        <v>1185.0677068332443</v>
      </c>
      <c r="S197" s="101">
        <v>1219.7215944542397</v>
      </c>
      <c r="T197" s="101">
        <v>1244.1264196583713</v>
      </c>
      <c r="U197" s="101">
        <v>1231.7797750639527</v>
      </c>
      <c r="V197" s="101">
        <v>1252.2619672852734</v>
      </c>
      <c r="W197" s="101">
        <v>1244.0801112672766</v>
      </c>
      <c r="X197" s="101">
        <v>1065.117445276017</v>
      </c>
      <c r="Y197" s="101">
        <v>1019.8135908285701</v>
      </c>
      <c r="DA197" s="131" t="s">
        <v>2555</v>
      </c>
    </row>
    <row r="198" spans="1:105" ht="12" customHeight="1" x14ac:dyDescent="0.25">
      <c r="A198" s="107" t="s">
        <v>121</v>
      </c>
      <c r="B198" s="104">
        <v>1048.0209288218691</v>
      </c>
      <c r="C198" s="104">
        <v>1073.7674633821016</v>
      </c>
      <c r="D198" s="104">
        <v>1142.6406597017017</v>
      </c>
      <c r="E198" s="104">
        <v>1214.1606531114908</v>
      </c>
      <c r="F198" s="104">
        <v>1237.0014942758826</v>
      </c>
      <c r="G198" s="104">
        <v>1249.7800629460094</v>
      </c>
      <c r="H198" s="104">
        <v>1264.6337921751558</v>
      </c>
      <c r="I198" s="104">
        <v>1294.9091745975861</v>
      </c>
      <c r="J198" s="104">
        <v>1232.0444050676954</v>
      </c>
      <c r="K198" s="104">
        <v>1277.7860145824759</v>
      </c>
      <c r="L198" s="104">
        <v>1291.19164623598</v>
      </c>
      <c r="M198" s="104">
        <v>1370.6477186783138</v>
      </c>
      <c r="N198" s="104">
        <v>1343.3863900740291</v>
      </c>
      <c r="O198" s="104">
        <v>1360.9832307014501</v>
      </c>
      <c r="P198" s="104">
        <v>1279.9832305110806</v>
      </c>
      <c r="Q198" s="104">
        <v>1320.0264653769564</v>
      </c>
      <c r="R198" s="104">
        <v>1344.1747606497354</v>
      </c>
      <c r="S198" s="104">
        <v>1411.6634070464138</v>
      </c>
      <c r="T198" s="104">
        <v>1453.1617675165842</v>
      </c>
      <c r="U198" s="104">
        <v>1427.5326006850084</v>
      </c>
      <c r="V198" s="104">
        <v>1411.8975970437286</v>
      </c>
      <c r="W198" s="104">
        <v>1426.4790995190863</v>
      </c>
      <c r="X198" s="104">
        <v>1304.688932430543</v>
      </c>
      <c r="Y198" s="104">
        <v>1169.543840909806</v>
      </c>
      <c r="DA198" s="132" t="s">
        <v>2556</v>
      </c>
    </row>
    <row r="199" spans="1:105" ht="12" customHeight="1" x14ac:dyDescent="0.25">
      <c r="A199" s="108" t="s">
        <v>53</v>
      </c>
      <c r="B199" s="98">
        <v>525.09739211943759</v>
      </c>
      <c r="C199" s="98">
        <v>529.35964859795854</v>
      </c>
      <c r="D199" s="98">
        <v>542.23437885868475</v>
      </c>
      <c r="E199" s="98">
        <v>546.57246204001558</v>
      </c>
      <c r="F199" s="98">
        <v>564.916115844263</v>
      </c>
      <c r="G199" s="98">
        <v>548.86335547329747</v>
      </c>
      <c r="H199" s="98">
        <v>535.12155811524542</v>
      </c>
      <c r="I199" s="98">
        <v>583.86755500271306</v>
      </c>
      <c r="J199" s="98">
        <v>506.68633483481398</v>
      </c>
      <c r="K199" s="98">
        <v>521.7344471761736</v>
      </c>
      <c r="L199" s="98">
        <v>530.73530732236406</v>
      </c>
      <c r="M199" s="98">
        <v>540.79135569416871</v>
      </c>
      <c r="N199" s="98">
        <v>525.04819744399128</v>
      </c>
      <c r="O199" s="98">
        <v>548.23685758084684</v>
      </c>
      <c r="P199" s="98">
        <v>467.51794609512996</v>
      </c>
      <c r="Q199" s="98">
        <v>481.9690676752046</v>
      </c>
      <c r="R199" s="98">
        <v>494.15952253782234</v>
      </c>
      <c r="S199" s="98">
        <v>540.84974407754999</v>
      </c>
      <c r="T199" s="98">
        <v>529.62093347634038</v>
      </c>
      <c r="U199" s="98">
        <v>510.94485739402239</v>
      </c>
      <c r="V199" s="98">
        <v>474.26244341209065</v>
      </c>
      <c r="W199" s="98">
        <v>516.79850300733597</v>
      </c>
      <c r="X199" s="98">
        <v>415.12872940398802</v>
      </c>
      <c r="Y199" s="98">
        <v>343.33961794355884</v>
      </c>
      <c r="DA199" s="63" t="s">
        <v>2557</v>
      </c>
    </row>
    <row r="200" spans="1:105" ht="12" customHeight="1" x14ac:dyDescent="0.25">
      <c r="A200" s="108" t="s">
        <v>52</v>
      </c>
      <c r="B200" s="98">
        <v>522.92353670243142</v>
      </c>
      <c r="C200" s="98">
        <v>544.40781478414283</v>
      </c>
      <c r="D200" s="98">
        <v>600.40628084301727</v>
      </c>
      <c r="E200" s="98">
        <v>667.58819107147463</v>
      </c>
      <c r="F200" s="98">
        <v>672.08537843161957</v>
      </c>
      <c r="G200" s="98">
        <v>700.91670747271201</v>
      </c>
      <c r="H200" s="98">
        <v>729.51223405991072</v>
      </c>
      <c r="I200" s="98">
        <v>711.04161959487328</v>
      </c>
      <c r="J200" s="98">
        <v>725.35807023288135</v>
      </c>
      <c r="K200" s="98">
        <v>756.0515674063023</v>
      </c>
      <c r="L200" s="98">
        <v>760.45633891361558</v>
      </c>
      <c r="M200" s="98">
        <v>829.85636298414522</v>
      </c>
      <c r="N200" s="98">
        <v>818.33819263003772</v>
      </c>
      <c r="O200" s="98">
        <v>812.74637312060315</v>
      </c>
      <c r="P200" s="98">
        <v>812.46528441595035</v>
      </c>
      <c r="Q200" s="98">
        <v>838.05739770175194</v>
      </c>
      <c r="R200" s="98">
        <v>850.01523811191282</v>
      </c>
      <c r="S200" s="98">
        <v>870.81366296886415</v>
      </c>
      <c r="T200" s="98">
        <v>923.54083404024414</v>
      </c>
      <c r="U200" s="98">
        <v>916.58774329098662</v>
      </c>
      <c r="V200" s="98">
        <v>937.63515363163754</v>
      </c>
      <c r="W200" s="98">
        <v>909.6805965117502</v>
      </c>
      <c r="X200" s="98">
        <v>889.5602030265552</v>
      </c>
      <c r="Y200" s="98">
        <v>826.2042229662477</v>
      </c>
      <c r="DA200" s="63" t="s">
        <v>2558</v>
      </c>
    </row>
    <row r="201" spans="1:105" ht="12" customHeight="1" x14ac:dyDescent="0.25">
      <c r="A201" s="121" t="s">
        <v>54</v>
      </c>
      <c r="B201" s="122">
        <v>346.96557400249833</v>
      </c>
      <c r="C201" s="122">
        <v>378.6276551068417</v>
      </c>
      <c r="D201" s="122">
        <v>436.87574034312155</v>
      </c>
      <c r="E201" s="122">
        <v>478.63377495491551</v>
      </c>
      <c r="F201" s="122">
        <v>502.57630150568633</v>
      </c>
      <c r="G201" s="122">
        <v>517.3558236204068</v>
      </c>
      <c r="H201" s="122">
        <v>523.58988391941728</v>
      </c>
      <c r="I201" s="122">
        <v>544.93709814610634</v>
      </c>
      <c r="J201" s="122">
        <v>529.89736393572139</v>
      </c>
      <c r="K201" s="122">
        <v>518.49851550498238</v>
      </c>
      <c r="L201" s="122">
        <v>596.98056221851641</v>
      </c>
      <c r="M201" s="122">
        <v>556.24515040731694</v>
      </c>
      <c r="N201" s="122">
        <v>543.14160641205854</v>
      </c>
      <c r="O201" s="122">
        <v>535.7118883567598</v>
      </c>
      <c r="P201" s="122">
        <v>499.39061254133185</v>
      </c>
      <c r="Q201" s="122">
        <v>506.72201076958828</v>
      </c>
      <c r="R201" s="122">
        <v>525.85655280720516</v>
      </c>
      <c r="S201" s="122">
        <v>541.4059240603525</v>
      </c>
      <c r="T201" s="122">
        <v>555.38064443894041</v>
      </c>
      <c r="U201" s="122">
        <v>553.35560631366536</v>
      </c>
      <c r="V201" s="122">
        <v>575.91955493381852</v>
      </c>
      <c r="W201" s="122">
        <v>567.35028162655556</v>
      </c>
      <c r="X201" s="122">
        <v>566.91005003654311</v>
      </c>
      <c r="Y201" s="122">
        <v>543.27831776615301</v>
      </c>
      <c r="DA201" s="130" t="s">
        <v>2559</v>
      </c>
    </row>
    <row r="202" spans="1:105" ht="12" customHeight="1" x14ac:dyDescent="0.25">
      <c r="A202" s="97" t="s">
        <v>50</v>
      </c>
      <c r="B202" s="98">
        <v>742.80267532802509</v>
      </c>
      <c r="C202" s="98">
        <v>778.42871395296481</v>
      </c>
      <c r="D202" s="98">
        <v>872.93191292240988</v>
      </c>
      <c r="E202" s="98">
        <v>1023.7706277572348</v>
      </c>
      <c r="F202" s="98">
        <v>1006.2390251412613</v>
      </c>
      <c r="G202" s="98">
        <v>886.674577513077</v>
      </c>
      <c r="H202" s="98">
        <v>813.6626042798955</v>
      </c>
      <c r="I202" s="98">
        <v>790.46723922912042</v>
      </c>
      <c r="J202" s="98">
        <v>722.01839207177045</v>
      </c>
      <c r="K202" s="98">
        <v>731.04730071938116</v>
      </c>
      <c r="L202" s="98">
        <v>752.74085838997826</v>
      </c>
      <c r="M202" s="98">
        <v>742.39229058932074</v>
      </c>
      <c r="N202" s="98">
        <v>706.43473623640898</v>
      </c>
      <c r="O202" s="98">
        <v>694.78392626036361</v>
      </c>
      <c r="P202" s="98">
        <v>662.29998445119224</v>
      </c>
      <c r="Q202" s="98">
        <v>646.55693083513518</v>
      </c>
      <c r="R202" s="98">
        <v>634.36959697612565</v>
      </c>
      <c r="S202" s="98">
        <v>669.8130674071997</v>
      </c>
      <c r="T202" s="98">
        <v>667.36664471390429</v>
      </c>
      <c r="U202" s="98">
        <v>664.41399054996941</v>
      </c>
      <c r="V202" s="98">
        <v>704.40220883450888</v>
      </c>
      <c r="W202" s="98">
        <v>645.65815681364961</v>
      </c>
      <c r="X202" s="98">
        <v>591.23002648683098</v>
      </c>
      <c r="Y202" s="98">
        <v>539.51302593002094</v>
      </c>
      <c r="DA202" s="63" t="s">
        <v>2560</v>
      </c>
    </row>
    <row r="203" spans="1:105" ht="12" customHeight="1" x14ac:dyDescent="0.25">
      <c r="A203" s="109" t="s">
        <v>120</v>
      </c>
      <c r="B203" s="33">
        <v>298.17791263735876</v>
      </c>
      <c r="C203" s="33">
        <v>326.86114203779096</v>
      </c>
      <c r="D203" s="33">
        <v>372.97029618451643</v>
      </c>
      <c r="E203" s="33">
        <v>387.57582155868556</v>
      </c>
      <c r="F203" s="33">
        <v>410.02099157142163</v>
      </c>
      <c r="G203" s="33">
        <v>443.53738623771989</v>
      </c>
      <c r="H203" s="33">
        <v>461.92445001618967</v>
      </c>
      <c r="I203" s="33">
        <v>489.31857610298141</v>
      </c>
      <c r="J203" s="33">
        <v>484.62777231614172</v>
      </c>
      <c r="K203" s="33">
        <v>465.75284413952102</v>
      </c>
      <c r="L203" s="33">
        <v>556.18275985274022</v>
      </c>
      <c r="M203" s="33">
        <v>505.78340640092449</v>
      </c>
      <c r="N203" s="33">
        <v>496.68880375759232</v>
      </c>
      <c r="O203" s="33">
        <v>489.10567144880946</v>
      </c>
      <c r="P203" s="33">
        <v>452.26163457003247</v>
      </c>
      <c r="Q203" s="33">
        <v>468.05827011528976</v>
      </c>
      <c r="R203" s="33">
        <v>498.09083571025383</v>
      </c>
      <c r="S203" s="33">
        <v>510.03098315626136</v>
      </c>
      <c r="T203" s="33">
        <v>529.32451706380004</v>
      </c>
      <c r="U203" s="33">
        <v>527.89943545696053</v>
      </c>
      <c r="V203" s="33">
        <v>547.16754314180992</v>
      </c>
      <c r="W203" s="33">
        <v>550.18161775163833</v>
      </c>
      <c r="X203" s="33">
        <v>561.7726604275083</v>
      </c>
      <c r="Y203" s="33">
        <v>544.04709075697792</v>
      </c>
      <c r="DA203" s="60" t="s">
        <v>2561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86.861707025732244</v>
      </c>
      <c r="C205" s="117">
        <f t="shared" si="88"/>
        <v>91.326220008193388</v>
      </c>
      <c r="D205" s="117">
        <f t="shared" si="88"/>
        <v>106.44737437525153</v>
      </c>
      <c r="E205" s="117">
        <f t="shared" si="88"/>
        <v>125.88347511705479</v>
      </c>
      <c r="F205" s="117">
        <f t="shared" si="88"/>
        <v>134.89390995065557</v>
      </c>
      <c r="G205" s="117">
        <f t="shared" si="88"/>
        <v>128.34724183118982</v>
      </c>
      <c r="H205" s="117">
        <f t="shared" si="88"/>
        <v>123.12755265371638</v>
      </c>
      <c r="I205" s="117">
        <f t="shared" si="88"/>
        <v>120.7946865061852</v>
      </c>
      <c r="J205" s="117">
        <f t="shared" si="88"/>
        <v>115.44327954725513</v>
      </c>
      <c r="K205" s="117">
        <f t="shared" si="88"/>
        <v>118.26919761787239</v>
      </c>
      <c r="L205" s="117">
        <f t="shared" si="88"/>
        <v>123.44978104277598</v>
      </c>
      <c r="M205" s="117">
        <f t="shared" si="88"/>
        <v>119.53935446742744</v>
      </c>
      <c r="N205" s="117">
        <f t="shared" si="88"/>
        <v>115.62232046629697</v>
      </c>
      <c r="O205" s="117">
        <f t="shared" si="88"/>
        <v>114.92118033345089</v>
      </c>
      <c r="P205" s="117">
        <f t="shared" si="88"/>
        <v>108.69029260496666</v>
      </c>
      <c r="Q205" s="117">
        <f t="shared" si="88"/>
        <v>100.75795792220833</v>
      </c>
      <c r="R205" s="117">
        <f t="shared" ref="R205:V205" si="89">R206+R208+R210+R219</f>
        <v>97.971241052078085</v>
      </c>
      <c r="S205" s="117">
        <f t="shared" si="89"/>
        <v>96.83599695689648</v>
      </c>
      <c r="T205" s="117">
        <f t="shared" si="89"/>
        <v>95.147276354340818</v>
      </c>
      <c r="U205" s="117">
        <f t="shared" si="89"/>
        <v>90.831039100146157</v>
      </c>
      <c r="V205" s="117">
        <f t="shared" si="89"/>
        <v>93.276717548320562</v>
      </c>
      <c r="W205" s="117">
        <f t="shared" ref="W205:Y205" si="90">W206+W208+W210+W219</f>
        <v>84.206184851761037</v>
      </c>
      <c r="X205" s="117">
        <f t="shared" si="90"/>
        <v>75.977329597556121</v>
      </c>
      <c r="Y205" s="117">
        <f t="shared" si="90"/>
        <v>65.683494234286741</v>
      </c>
      <c r="DA205" s="129" t="s">
        <v>2713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2714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2715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2716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2717</v>
      </c>
    </row>
    <row r="210" spans="1:105" ht="12" customHeight="1" x14ac:dyDescent="0.25">
      <c r="A210" s="121" t="s">
        <v>55</v>
      </c>
      <c r="B210" s="122">
        <v>54.464239569044238</v>
      </c>
      <c r="C210" s="122">
        <v>55.840704625125404</v>
      </c>
      <c r="D210" s="122">
        <v>61.950506713613336</v>
      </c>
      <c r="E210" s="122">
        <v>67.316143594132313</v>
      </c>
      <c r="F210" s="122">
        <v>72.700649196687351</v>
      </c>
      <c r="G210" s="122">
        <v>69.990352151209834</v>
      </c>
      <c r="H210" s="122">
        <v>67.159578042847713</v>
      </c>
      <c r="I210" s="122">
        <v>63.943225256357152</v>
      </c>
      <c r="J210" s="122">
        <v>62.11739775825383</v>
      </c>
      <c r="K210" s="122">
        <v>62.086759773385815</v>
      </c>
      <c r="L210" s="122">
        <v>63.086856720330275</v>
      </c>
      <c r="M210" s="122">
        <v>58.505971131582349</v>
      </c>
      <c r="N210" s="122">
        <v>55.346653373535375</v>
      </c>
      <c r="O210" s="122">
        <v>54.259446550576762</v>
      </c>
      <c r="P210" s="122">
        <v>51.588018044500856</v>
      </c>
      <c r="Q210" s="122">
        <v>47.057033281359253</v>
      </c>
      <c r="R210" s="122">
        <v>48.375385863962535</v>
      </c>
      <c r="S210" s="122">
        <v>46.545062768163938</v>
      </c>
      <c r="T210" s="122">
        <v>47.182300111500609</v>
      </c>
      <c r="U210" s="122">
        <v>43.944396327192045</v>
      </c>
      <c r="V210" s="122">
        <v>44.857142391424375</v>
      </c>
      <c r="W210" s="122">
        <v>40.857356469828794</v>
      </c>
      <c r="X210" s="122">
        <v>37.639063917143794</v>
      </c>
      <c r="Y210" s="122">
        <v>31.737433481181672</v>
      </c>
      <c r="DA210" s="130" t="s">
        <v>2718</v>
      </c>
    </row>
    <row r="211" spans="1:105" ht="12" customHeight="1" x14ac:dyDescent="0.25">
      <c r="A211" s="97" t="s">
        <v>124</v>
      </c>
      <c r="B211" s="98">
        <v>372.79490873928091</v>
      </c>
      <c r="C211" s="98">
        <v>356.35481207464653</v>
      </c>
      <c r="D211" s="98">
        <v>343.13791896909453</v>
      </c>
      <c r="E211" s="98">
        <v>333.47631869764609</v>
      </c>
      <c r="F211" s="98">
        <v>345.57406065122154</v>
      </c>
      <c r="G211" s="98">
        <v>336.93382866521392</v>
      </c>
      <c r="H211" s="98">
        <v>337.92344808348975</v>
      </c>
      <c r="I211" s="98">
        <v>336.98389995426857</v>
      </c>
      <c r="J211" s="98">
        <v>341.02143944936512</v>
      </c>
      <c r="K211" s="98">
        <v>342.25599730968116</v>
      </c>
      <c r="L211" s="98">
        <v>359.6729815121941</v>
      </c>
      <c r="M211" s="98">
        <v>342.9956248302114</v>
      </c>
      <c r="N211" s="98">
        <v>330.60581006350441</v>
      </c>
      <c r="O211" s="98">
        <v>325.68672812982732</v>
      </c>
      <c r="P211" s="98">
        <v>312.52407531794529</v>
      </c>
      <c r="Q211" s="98">
        <v>291.71502691604246</v>
      </c>
      <c r="R211" s="98">
        <v>307.79328858862385</v>
      </c>
      <c r="S211" s="98">
        <v>303.21759799635635</v>
      </c>
      <c r="T211" s="98">
        <v>321.50585242242283</v>
      </c>
      <c r="U211" s="98">
        <v>308.02989101807981</v>
      </c>
      <c r="V211" s="98">
        <v>328.57654840772324</v>
      </c>
      <c r="W211" s="98">
        <v>304.58412486728668</v>
      </c>
      <c r="X211" s="98">
        <v>288.12334447081167</v>
      </c>
      <c r="Y211" s="98">
        <v>254.66360430423146</v>
      </c>
      <c r="DA211" s="63" t="s">
        <v>2719</v>
      </c>
    </row>
    <row r="212" spans="1:105" ht="12" customHeight="1" x14ac:dyDescent="0.25">
      <c r="A212" s="97" t="s">
        <v>123</v>
      </c>
      <c r="B212" s="98">
        <v>71.664404779412877</v>
      </c>
      <c r="C212" s="98">
        <v>75.046109620682586</v>
      </c>
      <c r="D212" s="98">
        <v>71.282772847639009</v>
      </c>
      <c r="E212" s="98">
        <v>59.808237124845121</v>
      </c>
      <c r="F212" s="98">
        <v>62.56863658100508</v>
      </c>
      <c r="G212" s="98">
        <v>68.284263018257761</v>
      </c>
      <c r="H212" s="98">
        <v>66.1115933096101</v>
      </c>
      <c r="I212" s="98">
        <v>66.554053251515413</v>
      </c>
      <c r="J212" s="98">
        <v>65.965696891421658</v>
      </c>
      <c r="K212" s="98">
        <v>69.064728478145454</v>
      </c>
      <c r="L212" s="98">
        <v>60.576421832523998</v>
      </c>
      <c r="M212" s="98">
        <v>40.555596920365822</v>
      </c>
      <c r="N212" s="98">
        <v>38.871351404815677</v>
      </c>
      <c r="O212" s="98">
        <v>35.366018802018864</v>
      </c>
      <c r="P212" s="98">
        <v>37.712084074813944</v>
      </c>
      <c r="Q212" s="98">
        <v>33.849037136713008</v>
      </c>
      <c r="R212" s="98">
        <v>41.233192789663853</v>
      </c>
      <c r="S212" s="98">
        <v>39.06359750943524</v>
      </c>
      <c r="T212" s="98">
        <v>37.778068212982063</v>
      </c>
      <c r="U212" s="98">
        <v>36.932296398801554</v>
      </c>
      <c r="V212" s="98">
        <v>47.550456373948677</v>
      </c>
      <c r="W212" s="98">
        <v>47.675791708761025</v>
      </c>
      <c r="X212" s="98">
        <v>54.774295294142796</v>
      </c>
      <c r="Y212" s="98">
        <v>49.732862487150584</v>
      </c>
      <c r="DA212" s="63" t="s">
        <v>2720</v>
      </c>
    </row>
    <row r="213" spans="1:105" ht="12" customHeight="1" x14ac:dyDescent="0.25">
      <c r="A213" s="100" t="s">
        <v>50</v>
      </c>
      <c r="B213" s="101">
        <v>71.664404779412877</v>
      </c>
      <c r="C213" s="101">
        <v>75.046109620682586</v>
      </c>
      <c r="D213" s="101">
        <v>71.282772847639009</v>
      </c>
      <c r="E213" s="101">
        <v>59.808237124845121</v>
      </c>
      <c r="F213" s="101">
        <v>62.56863658100508</v>
      </c>
      <c r="G213" s="101">
        <v>68.284263018257761</v>
      </c>
      <c r="H213" s="101">
        <v>66.1115933096101</v>
      </c>
      <c r="I213" s="101">
        <v>66.554053251515413</v>
      </c>
      <c r="J213" s="101">
        <v>65.965696891421658</v>
      </c>
      <c r="K213" s="101">
        <v>69.064728478145454</v>
      </c>
      <c r="L213" s="101">
        <v>60.576421832523998</v>
      </c>
      <c r="M213" s="101">
        <v>40.555596920365822</v>
      </c>
      <c r="N213" s="101">
        <v>38.871351404815677</v>
      </c>
      <c r="O213" s="101">
        <v>35.366018802018864</v>
      </c>
      <c r="P213" s="101">
        <v>37.712084074813944</v>
      </c>
      <c r="Q213" s="101">
        <v>33.849037136713008</v>
      </c>
      <c r="R213" s="101">
        <v>41.233192789663853</v>
      </c>
      <c r="S213" s="101">
        <v>39.06359750943524</v>
      </c>
      <c r="T213" s="101">
        <v>37.778068212982063</v>
      </c>
      <c r="U213" s="101">
        <v>36.932296398801554</v>
      </c>
      <c r="V213" s="101">
        <v>47.550456373948677</v>
      </c>
      <c r="W213" s="101">
        <v>47.675791708761025</v>
      </c>
      <c r="X213" s="101">
        <v>54.774295294142796</v>
      </c>
      <c r="Y213" s="101">
        <v>49.732862487150584</v>
      </c>
      <c r="DA213" s="131" t="s">
        <v>2721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2722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2723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2724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2725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2726</v>
      </c>
    </row>
    <row r="219" spans="1:105" ht="12" customHeight="1" x14ac:dyDescent="0.25">
      <c r="A219" s="121" t="s">
        <v>54</v>
      </c>
      <c r="B219" s="122">
        <v>32.397467456687998</v>
      </c>
      <c r="C219" s="122">
        <v>35.485515383067991</v>
      </c>
      <c r="D219" s="122">
        <v>44.496867661638191</v>
      </c>
      <c r="E219" s="122">
        <v>58.567331522922466</v>
      </c>
      <c r="F219" s="122">
        <v>62.193260753968218</v>
      </c>
      <c r="G219" s="122">
        <v>58.35688967998</v>
      </c>
      <c r="H219" s="122">
        <v>55.967974610868673</v>
      </c>
      <c r="I219" s="122">
        <v>56.851461249828056</v>
      </c>
      <c r="J219" s="122">
        <v>53.325881789001301</v>
      </c>
      <c r="K219" s="122">
        <v>56.182437844486579</v>
      </c>
      <c r="L219" s="122">
        <v>60.362924322445707</v>
      </c>
      <c r="M219" s="122">
        <v>61.033383335845087</v>
      </c>
      <c r="N219" s="122">
        <v>60.275667092761601</v>
      </c>
      <c r="O219" s="122">
        <v>60.66173378287413</v>
      </c>
      <c r="P219" s="122">
        <v>57.102274560465801</v>
      </c>
      <c r="Q219" s="122">
        <v>53.700924640849088</v>
      </c>
      <c r="R219" s="122">
        <v>49.59585518811555</v>
      </c>
      <c r="S219" s="122">
        <v>50.290934188732535</v>
      </c>
      <c r="T219" s="122">
        <v>47.964976242840208</v>
      </c>
      <c r="U219" s="122">
        <v>46.886642772954112</v>
      </c>
      <c r="V219" s="122">
        <v>48.419575156896194</v>
      </c>
      <c r="W219" s="122">
        <v>43.348828381932236</v>
      </c>
      <c r="X219" s="122">
        <v>38.338265680412327</v>
      </c>
      <c r="Y219" s="122">
        <v>33.946060753105073</v>
      </c>
      <c r="DA219" s="130" t="s">
        <v>2727</v>
      </c>
    </row>
    <row r="220" spans="1:105" ht="12" customHeight="1" x14ac:dyDescent="0.25">
      <c r="A220" s="97" t="s">
        <v>50</v>
      </c>
      <c r="B220" s="98">
        <v>295.25326438379273</v>
      </c>
      <c r="C220" s="98">
        <v>309.54582547053462</v>
      </c>
      <c r="D220" s="98">
        <v>348.11941594007578</v>
      </c>
      <c r="E220" s="98">
        <v>409.19250585017568</v>
      </c>
      <c r="F220" s="98">
        <v>400.63334728567105</v>
      </c>
      <c r="G220" s="98">
        <v>350.32044975822481</v>
      </c>
      <c r="H220" s="98">
        <v>319.23998326839882</v>
      </c>
      <c r="I220" s="98">
        <v>307.82446068736385</v>
      </c>
      <c r="J220" s="98">
        <v>279.63725039284986</v>
      </c>
      <c r="K220" s="98">
        <v>282.58033183448617</v>
      </c>
      <c r="L220" s="98">
        <v>290.8201162550875</v>
      </c>
      <c r="M220" s="98">
        <v>286.17799510670073</v>
      </c>
      <c r="N220" s="98">
        <v>272.15959592781445</v>
      </c>
      <c r="O220" s="98">
        <v>267.70676459209193</v>
      </c>
      <c r="P220" s="98">
        <v>254.48605166963398</v>
      </c>
      <c r="Q220" s="98">
        <v>247.92073828333062</v>
      </c>
      <c r="R220" s="98">
        <v>243.42471276206069</v>
      </c>
      <c r="S220" s="98">
        <v>256.11491375126832</v>
      </c>
      <c r="T220" s="98">
        <v>254.11248870258211</v>
      </c>
      <c r="U220" s="98">
        <v>251.44037624451931</v>
      </c>
      <c r="V220" s="98">
        <v>264.78966994904687</v>
      </c>
      <c r="W220" s="98">
        <v>241.0668725564953</v>
      </c>
      <c r="X220" s="98">
        <v>219.82843665222589</v>
      </c>
      <c r="Y220" s="98">
        <v>200.20687759756302</v>
      </c>
      <c r="DA220" s="63" t="s">
        <v>2728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2729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91.662843696122323</v>
      </c>
      <c r="C223" s="118">
        <f t="shared" si="93"/>
        <v>95.792939249462421</v>
      </c>
      <c r="D223" s="118">
        <f t="shared" si="93"/>
        <v>91.503925388054583</v>
      </c>
      <c r="E223" s="118">
        <f t="shared" si="93"/>
        <v>91.261042539919316</v>
      </c>
      <c r="F223" s="118">
        <f t="shared" si="93"/>
        <v>85.062755711415491</v>
      </c>
      <c r="G223" s="118">
        <f t="shared" si="93"/>
        <v>84.433321912137899</v>
      </c>
      <c r="H223" s="118">
        <f t="shared" si="93"/>
        <v>80.831236341672977</v>
      </c>
      <c r="I223" s="118">
        <f t="shared" si="93"/>
        <v>75.676955005807443</v>
      </c>
      <c r="J223" s="118">
        <f t="shared" si="93"/>
        <v>72.673064782866973</v>
      </c>
      <c r="K223" s="118">
        <f t="shared" si="93"/>
        <v>71.515516918799676</v>
      </c>
      <c r="L223" s="118">
        <f t="shared" si="93"/>
        <v>76.614362035495077</v>
      </c>
      <c r="M223" s="118">
        <f t="shared" si="93"/>
        <v>68.77229415529591</v>
      </c>
      <c r="N223" s="118">
        <f t="shared" si="93"/>
        <v>68.647927024150533</v>
      </c>
      <c r="O223" s="118">
        <f t="shared" si="93"/>
        <v>66.503952262340121</v>
      </c>
      <c r="P223" s="118">
        <f t="shared" si="93"/>
        <v>58.97641233643224</v>
      </c>
      <c r="Q223" s="118">
        <f t="shared" si="93"/>
        <v>58.080376838773326</v>
      </c>
      <c r="R223" s="118">
        <f t="shared" ref="R223:V223" si="94">R224+R226+R228+R237</f>
        <v>59.155763160712191</v>
      </c>
      <c r="S223" s="118">
        <f t="shared" si="94"/>
        <v>57.601781301805836</v>
      </c>
      <c r="T223" s="118">
        <f t="shared" si="94"/>
        <v>55.966334768259202</v>
      </c>
      <c r="U223" s="118">
        <f t="shared" si="94"/>
        <v>54.005496597135298</v>
      </c>
      <c r="V223" s="118">
        <f t="shared" si="94"/>
        <v>52.050073378817594</v>
      </c>
      <c r="W223" s="118">
        <f t="shared" ref="W223:Y223" si="95">W224+W226+W228+W237</f>
        <v>52.750884355859306</v>
      </c>
      <c r="X223" s="118">
        <f t="shared" si="95"/>
        <v>48.356532482992243</v>
      </c>
      <c r="Y223" s="118">
        <f t="shared" si="95"/>
        <v>46.146477115820559</v>
      </c>
      <c r="DA223" s="129" t="s">
        <v>2881</v>
      </c>
    </row>
    <row r="224" spans="1:105" ht="12" customHeight="1" x14ac:dyDescent="0.25">
      <c r="A224" s="121" t="s">
        <v>57</v>
      </c>
      <c r="B224" s="123">
        <f t="shared" ref="B224:Y224" si="96">B225</f>
        <v>66.480580162384996</v>
      </c>
      <c r="C224" s="123">
        <f t="shared" si="96"/>
        <v>70.869253384951207</v>
      </c>
      <c r="D224" s="123">
        <f t="shared" si="96"/>
        <v>65.910482744809187</v>
      </c>
      <c r="E224" s="123">
        <f t="shared" si="96"/>
        <v>64.318350366190842</v>
      </c>
      <c r="F224" s="123">
        <f t="shared" si="96"/>
        <v>58.318513832082296</v>
      </c>
      <c r="G224" s="123">
        <f t="shared" si="96"/>
        <v>57.677977985933232</v>
      </c>
      <c r="H224" s="123">
        <f t="shared" si="96"/>
        <v>53.881306560316958</v>
      </c>
      <c r="I224" s="123">
        <f t="shared" si="96"/>
        <v>48.832121372159342</v>
      </c>
      <c r="J224" s="123">
        <f t="shared" si="96"/>
        <v>46.721347567664466</v>
      </c>
      <c r="K224" s="123">
        <f t="shared" si="96"/>
        <v>45.80415678623762</v>
      </c>
      <c r="L224" s="123">
        <f t="shared" si="96"/>
        <v>49.033789343256487</v>
      </c>
      <c r="M224" s="123">
        <f t="shared" si="96"/>
        <v>41.453170057095015</v>
      </c>
      <c r="N224" s="123">
        <f t="shared" si="96"/>
        <v>41.581156620113568</v>
      </c>
      <c r="O224" s="123">
        <f t="shared" si="96"/>
        <v>39.520906143746188</v>
      </c>
      <c r="P224" s="123">
        <f t="shared" si="96"/>
        <v>33.981827953850726</v>
      </c>
      <c r="Q224" s="123">
        <f t="shared" si="96"/>
        <v>32.863523643991861</v>
      </c>
      <c r="R224" s="123">
        <f t="shared" si="96"/>
        <v>33.425056319121438</v>
      </c>
      <c r="S224" s="123">
        <f t="shared" si="96"/>
        <v>31.398080105857556</v>
      </c>
      <c r="T224" s="123">
        <f t="shared" si="96"/>
        <v>29.549091080213572</v>
      </c>
      <c r="U224" s="123">
        <f t="shared" si="96"/>
        <v>28.099413935374518</v>
      </c>
      <c r="V224" s="123">
        <f t="shared" si="96"/>
        <v>25.983256641004065</v>
      </c>
      <c r="W224" s="123">
        <f t="shared" si="96"/>
        <v>27.296435352821188</v>
      </c>
      <c r="X224" s="123">
        <f t="shared" si="96"/>
        <v>25.398471932585924</v>
      </c>
      <c r="Y224" s="123">
        <f t="shared" si="96"/>
        <v>24.831062130277623</v>
      </c>
      <c r="DA224" s="130" t="s">
        <v>2882</v>
      </c>
    </row>
    <row r="225" spans="1:105" ht="12" customHeight="1" x14ac:dyDescent="0.25">
      <c r="A225" s="97" t="s">
        <v>53</v>
      </c>
      <c r="B225" s="99">
        <v>66.480580162384996</v>
      </c>
      <c r="C225" s="99">
        <v>70.869253384951207</v>
      </c>
      <c r="D225" s="99">
        <v>65.910482744809187</v>
      </c>
      <c r="E225" s="99">
        <v>64.318350366190842</v>
      </c>
      <c r="F225" s="99">
        <v>58.318513832082296</v>
      </c>
      <c r="G225" s="99">
        <v>57.677977985933232</v>
      </c>
      <c r="H225" s="99">
        <v>53.881306560316958</v>
      </c>
      <c r="I225" s="99">
        <v>48.832121372159342</v>
      </c>
      <c r="J225" s="99">
        <v>46.721347567664466</v>
      </c>
      <c r="K225" s="99">
        <v>45.80415678623762</v>
      </c>
      <c r="L225" s="99">
        <v>49.033789343256487</v>
      </c>
      <c r="M225" s="99">
        <v>41.453170057095015</v>
      </c>
      <c r="N225" s="99">
        <v>41.581156620113568</v>
      </c>
      <c r="O225" s="99">
        <v>39.520906143746188</v>
      </c>
      <c r="P225" s="99">
        <v>33.981827953850726</v>
      </c>
      <c r="Q225" s="99">
        <v>32.863523643991861</v>
      </c>
      <c r="R225" s="99">
        <v>33.425056319121438</v>
      </c>
      <c r="S225" s="99">
        <v>31.398080105857556</v>
      </c>
      <c r="T225" s="99">
        <v>29.549091080213572</v>
      </c>
      <c r="U225" s="99">
        <v>28.099413935374518</v>
      </c>
      <c r="V225" s="99">
        <v>25.983256641004065</v>
      </c>
      <c r="W225" s="99">
        <v>27.296435352821188</v>
      </c>
      <c r="X225" s="99">
        <v>25.398471932585924</v>
      </c>
      <c r="Y225" s="99">
        <v>24.831062130277623</v>
      </c>
      <c r="DA225" s="63" t="s">
        <v>2883</v>
      </c>
    </row>
    <row r="226" spans="1:105" ht="12" customHeight="1" x14ac:dyDescent="0.25">
      <c r="A226" s="121" t="s">
        <v>92</v>
      </c>
      <c r="B226" s="123">
        <f t="shared" ref="B226:Y226" si="97">B227</f>
        <v>1.4778528485298992</v>
      </c>
      <c r="C226" s="123">
        <f t="shared" si="97"/>
        <v>1.4084897899148328</v>
      </c>
      <c r="D226" s="123">
        <f t="shared" si="97"/>
        <v>1.0198284054405939</v>
      </c>
      <c r="E226" s="123">
        <f t="shared" si="97"/>
        <v>1.7278685914484273</v>
      </c>
      <c r="F226" s="123">
        <f t="shared" si="97"/>
        <v>0.96080622297641627</v>
      </c>
      <c r="G226" s="123">
        <f t="shared" si="97"/>
        <v>1.0345610686322879</v>
      </c>
      <c r="H226" s="123">
        <f t="shared" si="97"/>
        <v>1.2692109184383529</v>
      </c>
      <c r="I226" s="123">
        <f t="shared" si="97"/>
        <v>0.92101596861023272</v>
      </c>
      <c r="J226" s="123">
        <f t="shared" si="97"/>
        <v>0.9264371923527438</v>
      </c>
      <c r="K226" s="123">
        <f t="shared" si="97"/>
        <v>1.1100958248542105</v>
      </c>
      <c r="L226" s="123">
        <f t="shared" si="97"/>
        <v>1.2824536804351461</v>
      </c>
      <c r="M226" s="123">
        <f t="shared" si="97"/>
        <v>1.2441123213668293</v>
      </c>
      <c r="N226" s="123">
        <f t="shared" si="97"/>
        <v>1.3611306618903745</v>
      </c>
      <c r="O226" s="123">
        <f t="shared" si="97"/>
        <v>1.2036608539480851</v>
      </c>
      <c r="P226" s="123">
        <f t="shared" si="97"/>
        <v>1.0783326251576422</v>
      </c>
      <c r="Q226" s="123">
        <f t="shared" si="97"/>
        <v>1.2222474074900962</v>
      </c>
      <c r="R226" s="123">
        <f t="shared" si="97"/>
        <v>1.3608583289016201</v>
      </c>
      <c r="S226" s="123">
        <f t="shared" si="97"/>
        <v>1.453507903408517</v>
      </c>
      <c r="T226" s="123">
        <f t="shared" si="97"/>
        <v>1.3736346420669205</v>
      </c>
      <c r="U226" s="123">
        <f t="shared" si="97"/>
        <v>1.5415520155111242</v>
      </c>
      <c r="V226" s="123">
        <f t="shared" si="97"/>
        <v>1.5719305387359281</v>
      </c>
      <c r="W226" s="123">
        <f t="shared" si="97"/>
        <v>1.6325139052602582</v>
      </c>
      <c r="X226" s="123">
        <f t="shared" si="97"/>
        <v>1.4415808789797875</v>
      </c>
      <c r="Y226" s="123">
        <f t="shared" si="97"/>
        <v>1.4430368532674867</v>
      </c>
      <c r="DA226" s="130" t="s">
        <v>2884</v>
      </c>
    </row>
    <row r="227" spans="1:105" ht="12" customHeight="1" x14ac:dyDescent="0.25">
      <c r="A227" s="97" t="s">
        <v>53</v>
      </c>
      <c r="B227" s="99">
        <f>RES_hhdet_fecs!B147</f>
        <v>1.4778528485298992</v>
      </c>
      <c r="C227" s="99">
        <f>RES_hhdet_fecs!C147</f>
        <v>1.4084897899148328</v>
      </c>
      <c r="D227" s="99">
        <f>RES_hhdet_fecs!D147</f>
        <v>1.0198284054405939</v>
      </c>
      <c r="E227" s="99">
        <f>RES_hhdet_fecs!E147</f>
        <v>1.7278685914484273</v>
      </c>
      <c r="F227" s="99">
        <f>RES_hhdet_fecs!F147</f>
        <v>0.96080622297641627</v>
      </c>
      <c r="G227" s="99">
        <f>RES_hhdet_fecs!G147</f>
        <v>1.0345610686322879</v>
      </c>
      <c r="H227" s="99">
        <f>RES_hhdet_fecs!H147</f>
        <v>1.2692109184383529</v>
      </c>
      <c r="I227" s="99">
        <f>RES_hhdet_fecs!I147</f>
        <v>0.92101596861023272</v>
      </c>
      <c r="J227" s="99">
        <f>RES_hhdet_fecs!J147</f>
        <v>0.9264371923527438</v>
      </c>
      <c r="K227" s="99">
        <f>RES_hhdet_fecs!K147</f>
        <v>1.1100958248542105</v>
      </c>
      <c r="L227" s="99">
        <f>RES_hhdet_fecs!L147</f>
        <v>1.2824536804351461</v>
      </c>
      <c r="M227" s="99">
        <f>RES_hhdet_fecs!M147</f>
        <v>1.2441123213668293</v>
      </c>
      <c r="N227" s="99">
        <f>RES_hhdet_fecs!N147</f>
        <v>1.3611306618903745</v>
      </c>
      <c r="O227" s="99">
        <f>RES_hhdet_fecs!O147</f>
        <v>1.2036608539480851</v>
      </c>
      <c r="P227" s="99">
        <f>RES_hhdet_fecs!P147</f>
        <v>1.0783326251576422</v>
      </c>
      <c r="Q227" s="99">
        <f>RES_hhdet_fecs!Q147</f>
        <v>1.2222474074900962</v>
      </c>
      <c r="R227" s="99">
        <f>RES_hhdet_fecs!R147</f>
        <v>1.3608583289016201</v>
      </c>
      <c r="S227" s="99">
        <f>RES_hhdet_fecs!S147</f>
        <v>1.453507903408517</v>
      </c>
      <c r="T227" s="99">
        <f>RES_hhdet_fecs!T147</f>
        <v>1.3736346420669205</v>
      </c>
      <c r="U227" s="99">
        <f>RES_hhdet_fecs!U147</f>
        <v>1.5415520155111242</v>
      </c>
      <c r="V227" s="99">
        <f>RES_hhdet_fecs!V147</f>
        <v>1.5719305387359281</v>
      </c>
      <c r="W227" s="99">
        <f>RES_hhdet_fecs!W147</f>
        <v>1.6325139052602582</v>
      </c>
      <c r="X227" s="99">
        <f>RES_hhdet_fecs!X147</f>
        <v>1.4415808789797875</v>
      </c>
      <c r="Y227" s="99">
        <f>RES_hhdet_fecs!Y147</f>
        <v>1.4430368532674867</v>
      </c>
      <c r="DA227" s="63" t="s">
        <v>2885</v>
      </c>
    </row>
    <row r="228" spans="1:105" ht="12" customHeight="1" x14ac:dyDescent="0.25">
      <c r="A228" s="121" t="s">
        <v>55</v>
      </c>
      <c r="B228" s="123">
        <v>17.94319608843907</v>
      </c>
      <c r="C228" s="123">
        <v>17.256597971171509</v>
      </c>
      <c r="D228" s="123">
        <v>17.331733527740585</v>
      </c>
      <c r="E228" s="123">
        <v>17.193571012000469</v>
      </c>
      <c r="F228" s="123">
        <v>17.39887311523545</v>
      </c>
      <c r="G228" s="123">
        <v>17.215484371118499</v>
      </c>
      <c r="H228" s="123">
        <v>17.172169442886776</v>
      </c>
      <c r="I228" s="123">
        <v>17.139994668985597</v>
      </c>
      <c r="J228" s="123">
        <v>16.56196380759091</v>
      </c>
      <c r="K228" s="123">
        <v>16.31969474697252</v>
      </c>
      <c r="L228" s="123">
        <v>16.875637997506043</v>
      </c>
      <c r="M228" s="123">
        <v>17.323818490567767</v>
      </c>
      <c r="N228" s="123">
        <v>17.236474881188741</v>
      </c>
      <c r="O228" s="123">
        <v>17.496019497432627</v>
      </c>
      <c r="P228" s="123">
        <v>16.271882567181819</v>
      </c>
      <c r="Q228" s="123">
        <v>16.377914570744281</v>
      </c>
      <c r="R228" s="123">
        <v>16.605421394346674</v>
      </c>
      <c r="S228" s="123">
        <v>16.867116982535645</v>
      </c>
      <c r="T228" s="123">
        <v>17.108759078381297</v>
      </c>
      <c r="U228" s="123">
        <v>16.601520967429281</v>
      </c>
      <c r="V228" s="123">
        <v>16.576055777252993</v>
      </c>
      <c r="W228" s="123">
        <v>16.218867808617627</v>
      </c>
      <c r="X228" s="123">
        <v>14.122501294021914</v>
      </c>
      <c r="Y228" s="123">
        <v>12.922049735581416</v>
      </c>
      <c r="DA228" s="130" t="s">
        <v>2886</v>
      </c>
    </row>
    <row r="229" spans="1:105" ht="12" customHeight="1" x14ac:dyDescent="0.25">
      <c r="A229" s="97" t="s">
        <v>124</v>
      </c>
      <c r="B229" s="99">
        <v>19.08084088888365</v>
      </c>
      <c r="C229" s="99">
        <v>18.181908264043237</v>
      </c>
      <c r="D229" s="99">
        <v>17.452158946912796</v>
      </c>
      <c r="E229" s="99">
        <v>16.904545108584873</v>
      </c>
      <c r="F229" s="99">
        <v>17.454947718354763</v>
      </c>
      <c r="G229" s="99">
        <v>16.961574187143778</v>
      </c>
      <c r="H229" s="99">
        <v>16.957329582978122</v>
      </c>
      <c r="I229" s="99">
        <v>16.852609341940106</v>
      </c>
      <c r="J229" s="99">
        <v>17.003187081676632</v>
      </c>
      <c r="K229" s="99">
        <v>16.990139224977852</v>
      </c>
      <c r="L229" s="99">
        <v>17.760352158845414</v>
      </c>
      <c r="M229" s="99">
        <v>16.833723837264376</v>
      </c>
      <c r="N229" s="99">
        <v>16.126322229723321</v>
      </c>
      <c r="O229" s="99">
        <v>15.784801592272812</v>
      </c>
      <c r="P229" s="99">
        <v>15.041090586498051</v>
      </c>
      <c r="Q229" s="99">
        <v>13.943906248407233</v>
      </c>
      <c r="R229" s="99">
        <v>14.646397120295672</v>
      </c>
      <c r="S229" s="99">
        <v>14.372192861622008</v>
      </c>
      <c r="T229" s="99">
        <v>15.170044523528381</v>
      </c>
      <c r="U229" s="99">
        <v>14.455187931452077</v>
      </c>
      <c r="V229" s="99">
        <v>15.31642641999256</v>
      </c>
      <c r="W229" s="99">
        <v>14.127423584960233</v>
      </c>
      <c r="X229" s="99">
        <v>13.302261323952246</v>
      </c>
      <c r="Y229" s="99">
        <v>11.700304785475257</v>
      </c>
      <c r="DA229" s="63" t="s">
        <v>2887</v>
      </c>
    </row>
    <row r="230" spans="1:105" ht="12" customHeight="1" x14ac:dyDescent="0.25">
      <c r="A230" s="97" t="s">
        <v>123</v>
      </c>
      <c r="B230" s="99">
        <v>11.85142984560183</v>
      </c>
      <c r="C230" s="99">
        <v>11.749978783245274</v>
      </c>
      <c r="D230" s="99">
        <v>11.44711874210253</v>
      </c>
      <c r="E230" s="99">
        <v>11.190704545324753</v>
      </c>
      <c r="F230" s="99">
        <v>11.303947317433689</v>
      </c>
      <c r="G230" s="99">
        <v>11.184967130953098</v>
      </c>
      <c r="H230" s="99">
        <v>11.297437739397703</v>
      </c>
      <c r="I230" s="99">
        <v>11.323334188745292</v>
      </c>
      <c r="J230" s="99">
        <v>11.435519593658571</v>
      </c>
      <c r="K230" s="99">
        <v>11.541945976457232</v>
      </c>
      <c r="L230" s="99">
        <v>11.717537742398452</v>
      </c>
      <c r="M230" s="99">
        <v>10.177981835479168</v>
      </c>
      <c r="N230" s="99">
        <v>9.7838221173579498</v>
      </c>
      <c r="O230" s="99">
        <v>9.7338563356461325</v>
      </c>
      <c r="P230" s="99">
        <v>9.3480169512038209</v>
      </c>
      <c r="Q230" s="99">
        <v>8.7744089661974787</v>
      </c>
      <c r="R230" s="99">
        <v>9.3854657334645513</v>
      </c>
      <c r="S230" s="99">
        <v>9.3954791831934656</v>
      </c>
      <c r="T230" s="99">
        <v>9.8117430942950925</v>
      </c>
      <c r="U230" s="99">
        <v>9.6212489849108263</v>
      </c>
      <c r="V230" s="99">
        <v>11.012114074280186</v>
      </c>
      <c r="W230" s="99">
        <v>10.022998680699336</v>
      </c>
      <c r="X230" s="99">
        <v>9.9186640603910412</v>
      </c>
      <c r="Y230" s="99">
        <v>9.2982641866761924</v>
      </c>
      <c r="DA230" s="63" t="s">
        <v>2888</v>
      </c>
    </row>
    <row r="231" spans="1:105" ht="12" customHeight="1" x14ac:dyDescent="0.25">
      <c r="A231" s="100" t="s">
        <v>50</v>
      </c>
      <c r="B231" s="102">
        <v>3.6680144308216702</v>
      </c>
      <c r="C231" s="102">
        <v>3.8289969279571903</v>
      </c>
      <c r="D231" s="102">
        <v>3.6254759766894855</v>
      </c>
      <c r="E231" s="102">
        <v>3.0317926211083064</v>
      </c>
      <c r="F231" s="102">
        <v>3.1603421804058454</v>
      </c>
      <c r="G231" s="102">
        <v>3.4374957171470104</v>
      </c>
      <c r="H231" s="102">
        <v>3.3175445011732037</v>
      </c>
      <c r="I231" s="102">
        <v>3.3283769928553837</v>
      </c>
      <c r="J231" s="102">
        <v>3.2890222005662388</v>
      </c>
      <c r="K231" s="102">
        <v>3.4284844140137793</v>
      </c>
      <c r="L231" s="102">
        <v>2.9912132397187681</v>
      </c>
      <c r="M231" s="102">
        <v>1.9904094081398165</v>
      </c>
      <c r="N231" s="102">
        <v>1.8960705443696135</v>
      </c>
      <c r="O231" s="102">
        <v>1.7140569193716919</v>
      </c>
      <c r="P231" s="102">
        <v>1.8149989635129293</v>
      </c>
      <c r="Q231" s="102">
        <v>1.6179756162133612</v>
      </c>
      <c r="R231" s="102">
        <v>1.9620886436620311</v>
      </c>
      <c r="S231" s="102">
        <v>1.851573130927338</v>
      </c>
      <c r="T231" s="102">
        <v>1.782533575938914</v>
      </c>
      <c r="U231" s="102">
        <v>1.733154154034461</v>
      </c>
      <c r="V231" s="102">
        <v>2.2165400112028579</v>
      </c>
      <c r="W231" s="102">
        <v>2.2113302999999593</v>
      </c>
      <c r="X231" s="102">
        <v>2.5288544084348854</v>
      </c>
      <c r="Y231" s="102">
        <v>2.2849344748087432</v>
      </c>
      <c r="DA231" s="131" t="s">
        <v>2889</v>
      </c>
    </row>
    <row r="232" spans="1:105" ht="12" customHeight="1" x14ac:dyDescent="0.25">
      <c r="A232" s="103" t="s">
        <v>52</v>
      </c>
      <c r="B232" s="105">
        <v>8.1834154147801623</v>
      </c>
      <c r="C232" s="105">
        <v>7.9209818552880833</v>
      </c>
      <c r="D232" s="105">
        <v>7.8216427654130438</v>
      </c>
      <c r="E232" s="105">
        <v>8.1589119242164454</v>
      </c>
      <c r="F232" s="105">
        <v>8.1436051370278424</v>
      </c>
      <c r="G232" s="105">
        <v>7.7474714138060863</v>
      </c>
      <c r="H232" s="105">
        <v>7.9798932382244967</v>
      </c>
      <c r="I232" s="105">
        <v>7.9949571958899091</v>
      </c>
      <c r="J232" s="105">
        <v>8.1464973930923303</v>
      </c>
      <c r="K232" s="105">
        <v>8.1134615624434545</v>
      </c>
      <c r="L232" s="105">
        <v>8.7263245026796863</v>
      </c>
      <c r="M232" s="105">
        <v>8.1875724273393509</v>
      </c>
      <c r="N232" s="105">
        <v>7.8877515729883392</v>
      </c>
      <c r="O232" s="105">
        <v>8.0197994162744397</v>
      </c>
      <c r="P232" s="105">
        <v>7.5330179876908927</v>
      </c>
      <c r="Q232" s="105">
        <v>7.1564333499841171</v>
      </c>
      <c r="R232" s="105">
        <v>7.4233770898025213</v>
      </c>
      <c r="S232" s="105">
        <v>7.5439060522661272</v>
      </c>
      <c r="T232" s="105">
        <v>8.0292095183561791</v>
      </c>
      <c r="U232" s="105">
        <v>7.8880948308763648</v>
      </c>
      <c r="V232" s="105">
        <v>8.7955740630773303</v>
      </c>
      <c r="W232" s="105">
        <v>7.811668380699377</v>
      </c>
      <c r="X232" s="105">
        <v>7.3898096519561536</v>
      </c>
      <c r="Y232" s="105">
        <v>7.01332971186745</v>
      </c>
      <c r="DA232" s="132" t="s">
        <v>2890</v>
      </c>
    </row>
    <row r="233" spans="1:105" ht="12" customHeight="1" x14ac:dyDescent="0.25">
      <c r="A233" s="106" t="s">
        <v>122</v>
      </c>
      <c r="B233" s="102">
        <v>18.099199706196774</v>
      </c>
      <c r="C233" s="102">
        <v>17.363221215469558</v>
      </c>
      <c r="D233" s="102">
        <v>17.556985193741934</v>
      </c>
      <c r="E233" s="102">
        <v>17.435613006784145</v>
      </c>
      <c r="F233" s="102">
        <v>17.525175884992979</v>
      </c>
      <c r="G233" s="102">
        <v>17.410053489508297</v>
      </c>
      <c r="H233" s="102">
        <v>17.343666657392617</v>
      </c>
      <c r="I233" s="102">
        <v>17.239856161693481</v>
      </c>
      <c r="J233" s="102">
        <v>16.58125069650939</v>
      </c>
      <c r="K233" s="102">
        <v>16.07403784218641</v>
      </c>
      <c r="L233" s="102">
        <v>16.735552772852692</v>
      </c>
      <c r="M233" s="102">
        <v>17.497658299160413</v>
      </c>
      <c r="N233" s="102">
        <v>17.747867231050407</v>
      </c>
      <c r="O233" s="102">
        <v>18.250317188292833</v>
      </c>
      <c r="P233" s="102">
        <v>16.968759123990964</v>
      </c>
      <c r="Q233" s="102">
        <v>17.351042091414453</v>
      </c>
      <c r="R233" s="102">
        <v>17.476762924354844</v>
      </c>
      <c r="S233" s="102">
        <v>17.655520938927921</v>
      </c>
      <c r="T233" s="102">
        <v>17.694047221072218</v>
      </c>
      <c r="U233" s="102">
        <v>17.210009825750863</v>
      </c>
      <c r="V233" s="102">
        <v>17.128974459151475</v>
      </c>
      <c r="W233" s="102">
        <v>16.756011469290058</v>
      </c>
      <c r="X233" s="102">
        <v>14.071747258854247</v>
      </c>
      <c r="Y233" s="102">
        <v>13.240013157158812</v>
      </c>
      <c r="DA233" s="131" t="s">
        <v>2891</v>
      </c>
    </row>
    <row r="234" spans="1:105" ht="12" customHeight="1" x14ac:dyDescent="0.25">
      <c r="A234" s="107" t="s">
        <v>121</v>
      </c>
      <c r="B234" s="105">
        <v>15.033007007732824</v>
      </c>
      <c r="C234" s="105">
        <v>15.186744945827936</v>
      </c>
      <c r="D234" s="105">
        <v>15.852230423523745</v>
      </c>
      <c r="E234" s="105">
        <v>16.488240040833634</v>
      </c>
      <c r="F234" s="105">
        <v>16.737889762412539</v>
      </c>
      <c r="G234" s="105">
        <v>16.710670769823182</v>
      </c>
      <c r="H234" s="105">
        <v>16.716057484442114</v>
      </c>
      <c r="I234" s="105">
        <v>17.141052740975113</v>
      </c>
      <c r="J234" s="105">
        <v>16.087014905009241</v>
      </c>
      <c r="K234" s="105">
        <v>16.552234844857228</v>
      </c>
      <c r="L234" s="105">
        <v>16.637679860968433</v>
      </c>
      <c r="M234" s="105">
        <v>17.359946459564931</v>
      </c>
      <c r="N234" s="105">
        <v>16.84945772443923</v>
      </c>
      <c r="O234" s="105">
        <v>16.961122341729457</v>
      </c>
      <c r="P234" s="105">
        <v>15.625175583275208</v>
      </c>
      <c r="Q234" s="105">
        <v>15.91590499077672</v>
      </c>
      <c r="R234" s="105">
        <v>16.072659126189357</v>
      </c>
      <c r="S234" s="105">
        <v>16.780307439960758</v>
      </c>
      <c r="T234" s="105">
        <v>17.06839306598917</v>
      </c>
      <c r="U234" s="105">
        <v>16.576601336685879</v>
      </c>
      <c r="V234" s="105">
        <v>16.161220073656853</v>
      </c>
      <c r="W234" s="105">
        <v>16.237912152545679</v>
      </c>
      <c r="X234" s="105">
        <v>14.562924366067254</v>
      </c>
      <c r="Y234" s="105">
        <v>12.906508165944446</v>
      </c>
      <c r="DA234" s="132" t="s">
        <v>2892</v>
      </c>
    </row>
    <row r="235" spans="1:105" ht="12" customHeight="1" x14ac:dyDescent="0.25">
      <c r="A235" s="108" t="s">
        <v>53</v>
      </c>
      <c r="B235" s="99">
        <v>8.9530908930224236</v>
      </c>
      <c r="C235" s="99">
        <v>8.8769819726082257</v>
      </c>
      <c r="D235" s="99">
        <v>8.9154566156978436</v>
      </c>
      <c r="E235" s="99">
        <v>8.8008485985406182</v>
      </c>
      <c r="F235" s="99">
        <v>9.0264810217929838</v>
      </c>
      <c r="G235" s="99">
        <v>8.6953702250154947</v>
      </c>
      <c r="H235" s="99">
        <v>8.4002663499031804</v>
      </c>
      <c r="I235" s="99">
        <v>9.0634054916121354</v>
      </c>
      <c r="J235" s="99">
        <v>7.8715346278552794</v>
      </c>
      <c r="K235" s="99">
        <v>8.0265524719288042</v>
      </c>
      <c r="L235" s="99">
        <v>8.10766275191944</v>
      </c>
      <c r="M235" s="99">
        <v>8.1081428317653579</v>
      </c>
      <c r="N235" s="99">
        <v>7.7819166307423995</v>
      </c>
      <c r="O235" s="99">
        <v>8.0131225301134279</v>
      </c>
      <c r="P235" s="99">
        <v>6.7427307025785188</v>
      </c>
      <c r="Q235" s="99">
        <v>6.8161169403857684</v>
      </c>
      <c r="R235" s="99">
        <v>6.8844635495824518</v>
      </c>
      <c r="S235" s="99">
        <v>7.4041319381871684</v>
      </c>
      <c r="T235" s="99">
        <v>7.1695159050132142</v>
      </c>
      <c r="U235" s="99">
        <v>6.8056514557291035</v>
      </c>
      <c r="V235" s="99">
        <v>6.23265178560787</v>
      </c>
      <c r="W235" s="99">
        <v>6.6532569475680665</v>
      </c>
      <c r="X235" s="99">
        <v>5.2335132092545695</v>
      </c>
      <c r="Y235" s="99">
        <v>4.283683328500711</v>
      </c>
      <c r="DA235" s="63" t="s">
        <v>2893</v>
      </c>
    </row>
    <row r="236" spans="1:105" ht="12" customHeight="1" x14ac:dyDescent="0.25">
      <c r="A236" s="108" t="s">
        <v>52</v>
      </c>
      <c r="B236" s="99">
        <v>6.0799161147104037</v>
      </c>
      <c r="C236" s="99">
        <v>6.3097629732197085</v>
      </c>
      <c r="D236" s="99">
        <v>6.9367738078259045</v>
      </c>
      <c r="E236" s="99">
        <v>7.687391442293019</v>
      </c>
      <c r="F236" s="99">
        <v>7.7114087406195537</v>
      </c>
      <c r="G236" s="99">
        <v>8.0153005448076868</v>
      </c>
      <c r="H236" s="99">
        <v>8.3157911345389373</v>
      </c>
      <c r="I236" s="99">
        <v>8.0776472493629736</v>
      </c>
      <c r="J236" s="99">
        <v>8.2154802771539579</v>
      </c>
      <c r="K236" s="99">
        <v>8.5256823729284239</v>
      </c>
      <c r="L236" s="99">
        <v>8.5300171090489894</v>
      </c>
      <c r="M236" s="99">
        <v>9.2518036277995783</v>
      </c>
      <c r="N236" s="99">
        <v>9.0675410936968213</v>
      </c>
      <c r="O236" s="99">
        <v>8.9479998116160271</v>
      </c>
      <c r="P236" s="99">
        <v>8.8824448806966902</v>
      </c>
      <c r="Q236" s="99">
        <v>9.0997880503909485</v>
      </c>
      <c r="R236" s="99">
        <v>9.1881955766069048</v>
      </c>
      <c r="S236" s="99">
        <v>9.3761755017735897</v>
      </c>
      <c r="T236" s="99">
        <v>9.8988771609759603</v>
      </c>
      <c r="U236" s="99">
        <v>9.7709498809567794</v>
      </c>
      <c r="V236" s="99">
        <v>9.9285682880489858</v>
      </c>
      <c r="W236" s="99">
        <v>9.5846552049776133</v>
      </c>
      <c r="X236" s="99">
        <v>9.3294111568126858</v>
      </c>
      <c r="Y236" s="99">
        <v>8.6228248374437388</v>
      </c>
      <c r="DA236" s="63" t="s">
        <v>2894</v>
      </c>
    </row>
    <row r="237" spans="1:105" ht="12" customHeight="1" x14ac:dyDescent="0.25">
      <c r="A237" s="121" t="s">
        <v>54</v>
      </c>
      <c r="B237" s="123">
        <v>5.7612145967683714</v>
      </c>
      <c r="C237" s="123">
        <v>6.2585981034248803</v>
      </c>
      <c r="D237" s="123">
        <v>7.24188071006422</v>
      </c>
      <c r="E237" s="123">
        <v>8.0212525702795929</v>
      </c>
      <c r="F237" s="123">
        <v>8.3845625411213245</v>
      </c>
      <c r="G237" s="123">
        <v>8.5052984864538885</v>
      </c>
      <c r="H237" s="123">
        <v>8.5085494200308904</v>
      </c>
      <c r="I237" s="123">
        <v>8.7838229960522707</v>
      </c>
      <c r="J237" s="123">
        <v>8.4633162152588568</v>
      </c>
      <c r="K237" s="123">
        <v>8.2815695607353206</v>
      </c>
      <c r="L237" s="123">
        <v>9.4224810142974036</v>
      </c>
      <c r="M237" s="123">
        <v>8.7511932862662949</v>
      </c>
      <c r="N237" s="123">
        <v>8.4691648609578483</v>
      </c>
      <c r="O237" s="123">
        <v>8.2833657672132137</v>
      </c>
      <c r="P237" s="123">
        <v>7.6443691902420525</v>
      </c>
      <c r="Q237" s="123">
        <v>7.6166912165470864</v>
      </c>
      <c r="R237" s="123">
        <v>7.7644271183424589</v>
      </c>
      <c r="S237" s="123">
        <v>7.8830763100041237</v>
      </c>
      <c r="T237" s="123">
        <v>7.9348499675974127</v>
      </c>
      <c r="U237" s="123">
        <v>7.7630096788203771</v>
      </c>
      <c r="V237" s="123">
        <v>7.9188304218246079</v>
      </c>
      <c r="W237" s="123">
        <v>7.6030672891602276</v>
      </c>
      <c r="X237" s="123">
        <v>7.3939783774046166</v>
      </c>
      <c r="Y237" s="123">
        <v>6.9503283966940366</v>
      </c>
      <c r="DA237" s="130" t="s">
        <v>2895</v>
      </c>
    </row>
    <row r="238" spans="1:105" ht="12" customHeight="1" x14ac:dyDescent="0.25">
      <c r="A238" s="97" t="s">
        <v>50</v>
      </c>
      <c r="B238" s="99">
        <v>15.112010458197101</v>
      </c>
      <c r="C238" s="99">
        <v>15.793623690547673</v>
      </c>
      <c r="D238" s="99">
        <v>17.705520269358072</v>
      </c>
      <c r="E238" s="99">
        <v>20.742741794240647</v>
      </c>
      <c r="F238" s="99">
        <v>20.235992591350012</v>
      </c>
      <c r="G238" s="99">
        <v>17.635469615465102</v>
      </c>
      <c r="H238" s="99">
        <v>16.019775020196807</v>
      </c>
      <c r="I238" s="99">
        <v>15.394341933135522</v>
      </c>
      <c r="J238" s="99">
        <v>13.942596955524436</v>
      </c>
      <c r="K238" s="99">
        <v>14.027743028164476</v>
      </c>
      <c r="L238" s="99">
        <v>14.36045503849337</v>
      </c>
      <c r="M238" s="99">
        <v>14.04519763280628</v>
      </c>
      <c r="N238" s="99">
        <v>13.27542713481103</v>
      </c>
      <c r="O238" s="99">
        <v>12.974732462266564</v>
      </c>
      <c r="P238" s="99">
        <v>12.247849232956032</v>
      </c>
      <c r="Q238" s="99">
        <v>11.850550066636135</v>
      </c>
      <c r="R238" s="99">
        <v>11.583407254770211</v>
      </c>
      <c r="S238" s="99">
        <v>12.139575537482974</v>
      </c>
      <c r="T238" s="99">
        <v>11.990132492325111</v>
      </c>
      <c r="U238" s="99">
        <v>11.799562309218272</v>
      </c>
      <c r="V238" s="99">
        <v>12.34303396332519</v>
      </c>
      <c r="W238" s="99">
        <v>11.181324116584031</v>
      </c>
      <c r="X238" s="99">
        <v>10.149178700374376</v>
      </c>
      <c r="Y238" s="99">
        <v>9.198336348218028</v>
      </c>
      <c r="DA238" s="63" t="s">
        <v>2896</v>
      </c>
    </row>
    <row r="239" spans="1:105" ht="12" customHeight="1" x14ac:dyDescent="0.25">
      <c r="A239" s="109" t="s">
        <v>120</v>
      </c>
      <c r="B239" s="110">
        <v>4.6087115583865232</v>
      </c>
      <c r="C239" s="110">
        <v>5.0239965040841872</v>
      </c>
      <c r="D239" s="110">
        <v>5.7084004485719078</v>
      </c>
      <c r="E239" s="110">
        <v>5.8962948336465333</v>
      </c>
      <c r="F239" s="110">
        <v>6.20669086234121</v>
      </c>
      <c r="G239" s="110">
        <v>6.6803844828287211</v>
      </c>
      <c r="H239" s="110">
        <v>6.9117671193593342</v>
      </c>
      <c r="I239" s="110">
        <v>7.2863803945170451</v>
      </c>
      <c r="J239" s="110">
        <v>7.172230050004738</v>
      </c>
      <c r="K239" s="110">
        <v>6.8556109177996367</v>
      </c>
      <c r="L239" s="110">
        <v>8.1290930760469688</v>
      </c>
      <c r="M239" s="110">
        <v>7.3160667952408014</v>
      </c>
      <c r="N239" s="110">
        <v>7.1019037082500356</v>
      </c>
      <c r="O239" s="110">
        <v>6.90885107144444</v>
      </c>
      <c r="P239" s="110">
        <v>6.312602288308204</v>
      </c>
      <c r="Q239" s="110">
        <v>6.4460478574346602</v>
      </c>
      <c r="R239" s="110">
        <v>6.7872476199785314</v>
      </c>
      <c r="S239" s="110">
        <v>6.8430452942861999</v>
      </c>
      <c r="T239" s="110">
        <v>6.9912949004725791</v>
      </c>
      <c r="U239" s="110">
        <v>6.8377740548907733</v>
      </c>
      <c r="V239" s="110">
        <v>6.9287765232353591</v>
      </c>
      <c r="W239" s="110">
        <v>6.8185499135911884</v>
      </c>
      <c r="X239" s="110">
        <v>6.8119655806830952</v>
      </c>
      <c r="Y239" s="110">
        <v>6.4913446388595748</v>
      </c>
      <c r="DA239" s="60" t="s">
        <v>2897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120.99479083413628</v>
      </c>
      <c r="C241" s="118">
        <f t="shared" si="98"/>
        <v>129.58988701920242</v>
      </c>
      <c r="D241" s="118">
        <f t="shared" si="98"/>
        <v>125.04691356142594</v>
      </c>
      <c r="E241" s="118">
        <f t="shared" si="98"/>
        <v>127.72689902571739</v>
      </c>
      <c r="F241" s="118">
        <f t="shared" si="98"/>
        <v>119.32448261719524</v>
      </c>
      <c r="G241" s="118">
        <f t="shared" si="98"/>
        <v>121.72214483667169</v>
      </c>
      <c r="H241" s="118">
        <f t="shared" si="98"/>
        <v>119.72481519316028</v>
      </c>
      <c r="I241" s="118">
        <f t="shared" si="98"/>
        <v>114.10488605174466</v>
      </c>
      <c r="J241" s="118">
        <f t="shared" si="98"/>
        <v>113.43904021974235</v>
      </c>
      <c r="K241" s="118">
        <f t="shared" si="98"/>
        <v>115.52483469755094</v>
      </c>
      <c r="L241" s="118">
        <f t="shared" si="98"/>
        <v>126.67262149665734</v>
      </c>
      <c r="M241" s="118">
        <f t="shared" si="98"/>
        <v>113.23237649274442</v>
      </c>
      <c r="N241" s="118">
        <f t="shared" si="98"/>
        <v>117.29133025249965</v>
      </c>
      <c r="O241" s="118">
        <f t="shared" si="98"/>
        <v>116.30546251051342</v>
      </c>
      <c r="P241" s="118">
        <f t="shared" si="98"/>
        <v>104.47199487144479</v>
      </c>
      <c r="Q241" s="118">
        <f t="shared" si="98"/>
        <v>105.97296183915164</v>
      </c>
      <c r="R241" s="118">
        <f t="shared" ref="R241:V241" si="99">R242+R244+R246+R255</f>
        <v>111.6264017896624</v>
      </c>
      <c r="S241" s="118">
        <f t="shared" si="99"/>
        <v>110.76087923273944</v>
      </c>
      <c r="T241" s="118">
        <f t="shared" si="99"/>
        <v>109.50935826291492</v>
      </c>
      <c r="U241" s="118">
        <f t="shared" si="99"/>
        <v>108.89903887787153</v>
      </c>
      <c r="V241" s="118">
        <f t="shared" si="99"/>
        <v>105.96981527666793</v>
      </c>
      <c r="W241" s="118">
        <f t="shared" ref="W241:Y241" si="100">W242+W244+W246+W255</f>
        <v>113.1778952007918</v>
      </c>
      <c r="X241" s="118">
        <f t="shared" si="100"/>
        <v>107.25677111474076</v>
      </c>
      <c r="Y241" s="118">
        <f t="shared" si="100"/>
        <v>106.23289626291816</v>
      </c>
      <c r="DA241" s="129" t="s">
        <v>3049</v>
      </c>
    </row>
    <row r="242" spans="1:105" ht="12" customHeight="1" x14ac:dyDescent="0.25">
      <c r="A242" s="121" t="s">
        <v>57</v>
      </c>
      <c r="B242" s="123">
        <f t="shared" ref="B242:Y242" si="101">B243</f>
        <v>102.18420241443964</v>
      </c>
      <c r="C242" s="123">
        <f t="shared" si="101"/>
        <v>110.79227498636523</v>
      </c>
      <c r="D242" s="123">
        <f t="shared" si="101"/>
        <v>106.06405026342929</v>
      </c>
      <c r="E242" s="123">
        <f t="shared" si="101"/>
        <v>106.6362697541045</v>
      </c>
      <c r="F242" s="123">
        <f t="shared" si="101"/>
        <v>99.341496280486012</v>
      </c>
      <c r="G242" s="123">
        <f t="shared" si="101"/>
        <v>101.33101300897259</v>
      </c>
      <c r="H242" s="123">
        <f t="shared" si="101"/>
        <v>98.452936147815308</v>
      </c>
      <c r="I242" s="123">
        <f t="shared" si="101"/>
        <v>93.293335172845616</v>
      </c>
      <c r="J242" s="123">
        <f t="shared" si="101"/>
        <v>93.059157085837697</v>
      </c>
      <c r="K242" s="123">
        <f t="shared" si="101"/>
        <v>94.727190951638434</v>
      </c>
      <c r="L242" s="123">
        <f t="shared" si="101"/>
        <v>103.93540919866167</v>
      </c>
      <c r="M242" s="123">
        <f t="shared" si="101"/>
        <v>90.486382622493551</v>
      </c>
      <c r="N242" s="123">
        <f t="shared" si="101"/>
        <v>94.196102856189341</v>
      </c>
      <c r="O242" s="123">
        <f t="shared" si="101"/>
        <v>93.414675305743572</v>
      </c>
      <c r="P242" s="123">
        <f t="shared" si="101"/>
        <v>83.034052737457174</v>
      </c>
      <c r="Q242" s="123">
        <f t="shared" si="101"/>
        <v>83.57191791803416</v>
      </c>
      <c r="R242" s="123">
        <f t="shared" si="101"/>
        <v>88.018581287675758</v>
      </c>
      <c r="S242" s="123">
        <f t="shared" si="101"/>
        <v>86.112290105168199</v>
      </c>
      <c r="T242" s="123">
        <f t="shared" si="101"/>
        <v>84.513567335441323</v>
      </c>
      <c r="U242" s="123">
        <f t="shared" si="101"/>
        <v>83.468759510325285</v>
      </c>
      <c r="V242" s="123">
        <f t="shared" si="101"/>
        <v>80.017689565665023</v>
      </c>
      <c r="W242" s="123">
        <f t="shared" si="101"/>
        <v>87.15246431344643</v>
      </c>
      <c r="X242" s="123">
        <f t="shared" si="101"/>
        <v>83.498327758649879</v>
      </c>
      <c r="Y242" s="123">
        <f t="shared" si="101"/>
        <v>83.617976665780901</v>
      </c>
      <c r="DA242" s="130" t="s">
        <v>3050</v>
      </c>
    </row>
    <row r="243" spans="1:105" ht="12" customHeight="1" x14ac:dyDescent="0.25">
      <c r="A243" s="97" t="s">
        <v>53</v>
      </c>
      <c r="B243" s="99">
        <v>102.18420241443964</v>
      </c>
      <c r="C243" s="99">
        <v>110.79227498636523</v>
      </c>
      <c r="D243" s="99">
        <v>106.06405026342929</v>
      </c>
      <c r="E243" s="99">
        <v>106.6362697541045</v>
      </c>
      <c r="F243" s="99">
        <v>99.341496280486012</v>
      </c>
      <c r="G243" s="99">
        <v>101.33101300897259</v>
      </c>
      <c r="H243" s="99">
        <v>98.452936147815308</v>
      </c>
      <c r="I243" s="99">
        <v>93.293335172845616</v>
      </c>
      <c r="J243" s="99">
        <v>93.059157085837697</v>
      </c>
      <c r="K243" s="99">
        <v>94.727190951638434</v>
      </c>
      <c r="L243" s="99">
        <v>103.93540919866167</v>
      </c>
      <c r="M243" s="99">
        <v>90.486382622493551</v>
      </c>
      <c r="N243" s="99">
        <v>94.196102856189341</v>
      </c>
      <c r="O243" s="99">
        <v>93.414675305743572</v>
      </c>
      <c r="P243" s="99">
        <v>83.034052737457174</v>
      </c>
      <c r="Q243" s="99">
        <v>83.57191791803416</v>
      </c>
      <c r="R243" s="99">
        <v>88.018581287675758</v>
      </c>
      <c r="S243" s="99">
        <v>86.112290105168199</v>
      </c>
      <c r="T243" s="99">
        <v>84.513567335441323</v>
      </c>
      <c r="U243" s="99">
        <v>83.468759510325285</v>
      </c>
      <c r="V243" s="99">
        <v>80.017689565665023</v>
      </c>
      <c r="W243" s="99">
        <v>87.15246431344643</v>
      </c>
      <c r="X243" s="99">
        <v>83.498327758649879</v>
      </c>
      <c r="Y243" s="99">
        <v>83.617976665780901</v>
      </c>
      <c r="DA243" s="63" t="s">
        <v>3051</v>
      </c>
    </row>
    <row r="244" spans="1:105" ht="12" customHeight="1" x14ac:dyDescent="0.25">
      <c r="A244" s="121" t="s">
        <v>92</v>
      </c>
      <c r="B244" s="123">
        <f t="shared" ref="B244:Y244" si="102">B245</f>
        <v>2.7259112394818996</v>
      </c>
      <c r="C244" s="123">
        <f t="shared" si="102"/>
        <v>2.7170544209565488</v>
      </c>
      <c r="D244" s="123">
        <f t="shared" si="102"/>
        <v>2.0967278593498087</v>
      </c>
      <c r="E244" s="123">
        <f t="shared" si="102"/>
        <v>3.770413293200531</v>
      </c>
      <c r="F244" s="123">
        <f t="shared" si="102"/>
        <v>2.2528721958947111</v>
      </c>
      <c r="G244" s="123">
        <f t="shared" si="102"/>
        <v>2.5682668203936796</v>
      </c>
      <c r="H244" s="123">
        <f t="shared" si="102"/>
        <v>3.3375810527245648</v>
      </c>
      <c r="I244" s="123">
        <f t="shared" si="102"/>
        <v>2.5233494048556149</v>
      </c>
      <c r="J244" s="123">
        <f t="shared" si="102"/>
        <v>2.6115207765935007</v>
      </c>
      <c r="K244" s="123">
        <f t="shared" si="102"/>
        <v>3.2469185941972594</v>
      </c>
      <c r="L244" s="123">
        <f t="shared" si="102"/>
        <v>3.8601312823337706</v>
      </c>
      <c r="M244" s="123">
        <f t="shared" si="102"/>
        <v>3.8674135504478158</v>
      </c>
      <c r="N244" s="123">
        <f t="shared" si="102"/>
        <v>4.3802676660461826</v>
      </c>
      <c r="O244" s="123">
        <f t="shared" si="102"/>
        <v>4.0208389761456074</v>
      </c>
      <c r="P244" s="123">
        <f t="shared" si="102"/>
        <v>3.7422536505294022</v>
      </c>
      <c r="Q244" s="123">
        <f t="shared" si="102"/>
        <v>4.4023972810199679</v>
      </c>
      <c r="R244" s="123">
        <f t="shared" si="102"/>
        <v>5.0862481995386446</v>
      </c>
      <c r="S244" s="123">
        <f t="shared" si="102"/>
        <v>5.5907098024245485</v>
      </c>
      <c r="T244" s="123">
        <f t="shared" si="102"/>
        <v>5.416839324617194</v>
      </c>
      <c r="U244" s="123">
        <f t="shared" si="102"/>
        <v>6.1462456959919169</v>
      </c>
      <c r="V244" s="123">
        <f t="shared" si="102"/>
        <v>6.3369749131167481</v>
      </c>
      <c r="W244" s="123">
        <f t="shared" si="102"/>
        <v>6.6429163493388446</v>
      </c>
      <c r="X244" s="123">
        <f t="shared" si="102"/>
        <v>5.8997856850521622</v>
      </c>
      <c r="Y244" s="123">
        <f t="shared" si="102"/>
        <v>5.939938738553888</v>
      </c>
      <c r="DA244" s="130" t="s">
        <v>3052</v>
      </c>
    </row>
    <row r="245" spans="1:105" ht="12" customHeight="1" x14ac:dyDescent="0.25">
      <c r="A245" s="97" t="s">
        <v>53</v>
      </c>
      <c r="B245" s="99">
        <f>RES_hhdet_tess!B147</f>
        <v>2.7259112394818996</v>
      </c>
      <c r="C245" s="99">
        <f>RES_hhdet_tess!C147</f>
        <v>2.7170544209565488</v>
      </c>
      <c r="D245" s="99">
        <f>RES_hhdet_tess!D147</f>
        <v>2.0967278593498087</v>
      </c>
      <c r="E245" s="99">
        <f>RES_hhdet_tess!E147</f>
        <v>3.770413293200531</v>
      </c>
      <c r="F245" s="99">
        <f>RES_hhdet_tess!F147</f>
        <v>2.2528721958947111</v>
      </c>
      <c r="G245" s="99">
        <f>RES_hhdet_tess!G147</f>
        <v>2.5682668203936796</v>
      </c>
      <c r="H245" s="99">
        <f>RES_hhdet_tess!H147</f>
        <v>3.3375810527245648</v>
      </c>
      <c r="I245" s="99">
        <f>RES_hhdet_tess!I147</f>
        <v>2.5233494048556149</v>
      </c>
      <c r="J245" s="99">
        <f>RES_hhdet_tess!J147</f>
        <v>2.6115207765935007</v>
      </c>
      <c r="K245" s="99">
        <f>RES_hhdet_tess!K147</f>
        <v>3.2469185941972594</v>
      </c>
      <c r="L245" s="99">
        <f>RES_hhdet_tess!L147</f>
        <v>3.8601312823337706</v>
      </c>
      <c r="M245" s="99">
        <f>RES_hhdet_tess!M147</f>
        <v>3.8674135504478158</v>
      </c>
      <c r="N245" s="99">
        <f>RES_hhdet_tess!N147</f>
        <v>4.3802676660461826</v>
      </c>
      <c r="O245" s="99">
        <f>RES_hhdet_tess!O147</f>
        <v>4.0208389761456074</v>
      </c>
      <c r="P245" s="99">
        <f>RES_hhdet_tess!P147</f>
        <v>3.7422536505294022</v>
      </c>
      <c r="Q245" s="99">
        <f>RES_hhdet_tess!Q147</f>
        <v>4.4023972810199679</v>
      </c>
      <c r="R245" s="99">
        <f>RES_hhdet_tess!R147</f>
        <v>5.0862481995386446</v>
      </c>
      <c r="S245" s="99">
        <f>RES_hhdet_tess!S147</f>
        <v>5.5907098024245485</v>
      </c>
      <c r="T245" s="99">
        <f>RES_hhdet_tess!T147</f>
        <v>5.416839324617194</v>
      </c>
      <c r="U245" s="99">
        <f>RES_hhdet_tess!U147</f>
        <v>6.1462456959919169</v>
      </c>
      <c r="V245" s="99">
        <f>RES_hhdet_tess!V147</f>
        <v>6.3369749131167481</v>
      </c>
      <c r="W245" s="99">
        <f>RES_hhdet_tess!W147</f>
        <v>6.6429163493388446</v>
      </c>
      <c r="X245" s="99">
        <f>RES_hhdet_tess!X147</f>
        <v>5.8997856850521622</v>
      </c>
      <c r="Y245" s="99">
        <f>RES_hhdet_tess!Y147</f>
        <v>5.939938738553888</v>
      </c>
      <c r="DA245" s="63" t="s">
        <v>3053</v>
      </c>
    </row>
    <row r="246" spans="1:105" ht="12" customHeight="1" x14ac:dyDescent="0.25">
      <c r="A246" s="121" t="s">
        <v>55</v>
      </c>
      <c r="B246" s="123">
        <v>12.050585316746075</v>
      </c>
      <c r="C246" s="123">
        <v>11.692209954201632</v>
      </c>
      <c r="D246" s="123">
        <v>11.838706240152037</v>
      </c>
      <c r="E246" s="123">
        <v>11.808666740737349</v>
      </c>
      <c r="F246" s="123">
        <v>11.963627607060083</v>
      </c>
      <c r="G246" s="123">
        <v>11.906666448027229</v>
      </c>
      <c r="H246" s="123">
        <v>11.965838641911583</v>
      </c>
      <c r="I246" s="123">
        <v>12.097551685605263</v>
      </c>
      <c r="J246" s="123">
        <v>11.766690188788775</v>
      </c>
      <c r="K246" s="123">
        <v>11.703830780216954</v>
      </c>
      <c r="L246" s="123">
        <v>12.180767040860406</v>
      </c>
      <c r="M246" s="123">
        <v>12.677180740268035</v>
      </c>
      <c r="N246" s="123">
        <v>12.696715830380098</v>
      </c>
      <c r="O246" s="123">
        <v>12.971982965867603</v>
      </c>
      <c r="P246" s="123">
        <v>12.235997251205175</v>
      </c>
      <c r="Q246" s="123">
        <v>12.496561805435435</v>
      </c>
      <c r="R246" s="123">
        <v>12.837353201664317</v>
      </c>
      <c r="S246" s="123">
        <v>13.2284841542176</v>
      </c>
      <c r="T246" s="123">
        <v>13.626161456226912</v>
      </c>
      <c r="U246" s="123">
        <v>13.385187723402918</v>
      </c>
      <c r="V246" s="123">
        <v>13.516769559260357</v>
      </c>
      <c r="W246" s="123">
        <v>13.404749539292222</v>
      </c>
      <c r="X246" s="123">
        <v>11.913093865772273</v>
      </c>
      <c r="Y246" s="123">
        <v>11.00496170126177</v>
      </c>
      <c r="DA246" s="130" t="s">
        <v>3054</v>
      </c>
    </row>
    <row r="247" spans="1:105" ht="12" customHeight="1" x14ac:dyDescent="0.25">
      <c r="A247" s="97" t="s">
        <v>124</v>
      </c>
      <c r="B247" s="99">
        <v>11.275553621289108</v>
      </c>
      <c r="C247" s="99">
        <v>10.791934829004408</v>
      </c>
      <c r="D247" s="99">
        <v>10.371193896095475</v>
      </c>
      <c r="E247" s="99">
        <v>10.053083522439358</v>
      </c>
      <c r="F247" s="99">
        <v>10.479532880138153</v>
      </c>
      <c r="G247" s="99">
        <v>10.208617426347288</v>
      </c>
      <c r="H247" s="99">
        <v>10.27332808044145</v>
      </c>
      <c r="I247" s="99">
        <v>10.225674969568182</v>
      </c>
      <c r="J247" s="99">
        <v>10.374852972563202</v>
      </c>
      <c r="K247" s="99">
        <v>10.431785007051644</v>
      </c>
      <c r="L247" s="99">
        <v>10.96981469414321</v>
      </c>
      <c r="M247" s="99">
        <v>10.519955987860515</v>
      </c>
      <c r="N247" s="99">
        <v>10.15263798500483</v>
      </c>
      <c r="O247" s="99">
        <v>10.059621803543687</v>
      </c>
      <c r="P247" s="99">
        <v>9.8369133478360791</v>
      </c>
      <c r="Q247" s="99">
        <v>9.3092603934941138</v>
      </c>
      <c r="R247" s="99">
        <v>10.069624375179226</v>
      </c>
      <c r="S247" s="99">
        <v>10.10215983283787</v>
      </c>
      <c r="T247" s="99">
        <v>11.026948564139262</v>
      </c>
      <c r="U247" s="99">
        <v>10.752589487854063</v>
      </c>
      <c r="V247" s="99">
        <v>11.632901045360425</v>
      </c>
      <c r="W247" s="99">
        <v>10.925951237199619</v>
      </c>
      <c r="X247" s="99">
        <v>10.437038949196634</v>
      </c>
      <c r="Y247" s="99">
        <v>9.2318314592594959</v>
      </c>
      <c r="DA247" s="63" t="s">
        <v>3055</v>
      </c>
    </row>
    <row r="248" spans="1:105" ht="12" customHeight="1" x14ac:dyDescent="0.25">
      <c r="A248" s="97" t="s">
        <v>123</v>
      </c>
      <c r="B248" s="99">
        <v>10.331625673315198</v>
      </c>
      <c r="C248" s="99">
        <v>10.188017127713096</v>
      </c>
      <c r="D248" s="99">
        <v>9.9837688067571388</v>
      </c>
      <c r="E248" s="99">
        <v>9.9682856738146128</v>
      </c>
      <c r="F248" s="99">
        <v>10.05444262051244</v>
      </c>
      <c r="G248" s="99">
        <v>9.8226715487222602</v>
      </c>
      <c r="H248" s="99">
        <v>10.002688811652083</v>
      </c>
      <c r="I248" s="99">
        <v>10.021332085010323</v>
      </c>
      <c r="J248" s="99">
        <v>10.16673027279132</v>
      </c>
      <c r="K248" s="99">
        <v>10.233017041962112</v>
      </c>
      <c r="L248" s="99">
        <v>10.580898415129969</v>
      </c>
      <c r="M248" s="99">
        <v>9.44867116256329</v>
      </c>
      <c r="N248" s="99">
        <v>9.0910927578134011</v>
      </c>
      <c r="O248" s="99">
        <v>9.1153697658399171</v>
      </c>
      <c r="P248" s="99">
        <v>8.738703509917336</v>
      </c>
      <c r="Q248" s="99">
        <v>8.233600113714342</v>
      </c>
      <c r="R248" s="99">
        <v>8.7801688948406138</v>
      </c>
      <c r="S248" s="99">
        <v>8.8424699071127488</v>
      </c>
      <c r="T248" s="99">
        <v>9.353658128778509</v>
      </c>
      <c r="U248" s="99">
        <v>9.1978046726664413</v>
      </c>
      <c r="V248" s="99">
        <v>10.491243773244948</v>
      </c>
      <c r="W248" s="99">
        <v>9.524425748070076</v>
      </c>
      <c r="X248" s="99">
        <v>9.3618068147181432</v>
      </c>
      <c r="Y248" s="99">
        <v>8.8034114236843131</v>
      </c>
      <c r="DA248" s="63" t="s">
        <v>3056</v>
      </c>
    </row>
    <row r="249" spans="1:105" ht="12" customHeight="1" x14ac:dyDescent="0.25">
      <c r="A249" s="100" t="s">
        <v>50</v>
      </c>
      <c r="B249" s="102">
        <v>2.1482102585350349</v>
      </c>
      <c r="C249" s="102">
        <v>2.2670352724250136</v>
      </c>
      <c r="D249" s="102">
        <v>2.1621260413440977</v>
      </c>
      <c r="E249" s="102">
        <v>1.809373749598171</v>
      </c>
      <c r="F249" s="102">
        <v>1.9108374834845985</v>
      </c>
      <c r="G249" s="102">
        <v>2.0752001349161735</v>
      </c>
      <c r="H249" s="102">
        <v>2.0227955734275862</v>
      </c>
      <c r="I249" s="102">
        <v>2.0263748891204143</v>
      </c>
      <c r="J249" s="102">
        <v>2.0202328796989892</v>
      </c>
      <c r="K249" s="102">
        <v>2.1195554795186586</v>
      </c>
      <c r="L249" s="102">
        <v>1.8545739124502818</v>
      </c>
      <c r="M249" s="102">
        <v>1.2610987352239391</v>
      </c>
      <c r="N249" s="102">
        <v>1.2033411848250639</v>
      </c>
      <c r="O249" s="102">
        <v>1.0955703495654747</v>
      </c>
      <c r="P249" s="102">
        <v>1.2056855222264433</v>
      </c>
      <c r="Q249" s="102">
        <v>1.0771667637302238</v>
      </c>
      <c r="R249" s="102">
        <v>1.3567918050380923</v>
      </c>
      <c r="S249" s="102">
        <v>1.2985638548466216</v>
      </c>
      <c r="T249" s="102">
        <v>1.324448610422331</v>
      </c>
      <c r="U249" s="102">
        <v>1.3097098417900763</v>
      </c>
      <c r="V249" s="102">
        <v>1.6956697101676204</v>
      </c>
      <c r="W249" s="102">
        <v>1.7127573673706991</v>
      </c>
      <c r="X249" s="102">
        <v>1.9719971627619919</v>
      </c>
      <c r="Y249" s="102">
        <v>1.7900817118168639</v>
      </c>
      <c r="DA249" s="131" t="s">
        <v>3057</v>
      </c>
    </row>
    <row r="250" spans="1:105" ht="12" customHeight="1" x14ac:dyDescent="0.25">
      <c r="A250" s="103" t="s">
        <v>52</v>
      </c>
      <c r="B250" s="105">
        <v>8.1834154147801623</v>
      </c>
      <c r="C250" s="105">
        <v>7.9209818552880833</v>
      </c>
      <c r="D250" s="105">
        <v>7.8216427654130438</v>
      </c>
      <c r="E250" s="105">
        <v>8.1589119242164454</v>
      </c>
      <c r="F250" s="105">
        <v>8.1436051370278424</v>
      </c>
      <c r="G250" s="105">
        <v>7.7474714138060863</v>
      </c>
      <c r="H250" s="105">
        <v>7.9798932382244967</v>
      </c>
      <c r="I250" s="105">
        <v>7.9949571958899091</v>
      </c>
      <c r="J250" s="105">
        <v>8.1464973930923303</v>
      </c>
      <c r="K250" s="105">
        <v>8.1134615624434545</v>
      </c>
      <c r="L250" s="105">
        <v>8.7263245026796863</v>
      </c>
      <c r="M250" s="105">
        <v>8.1875724273393509</v>
      </c>
      <c r="N250" s="105">
        <v>7.8877515729883392</v>
      </c>
      <c r="O250" s="105">
        <v>8.0197994162744397</v>
      </c>
      <c r="P250" s="105">
        <v>7.5330179876908927</v>
      </c>
      <c r="Q250" s="105">
        <v>7.1564333499841171</v>
      </c>
      <c r="R250" s="105">
        <v>7.4233770898025213</v>
      </c>
      <c r="S250" s="105">
        <v>7.5439060522661272</v>
      </c>
      <c r="T250" s="105">
        <v>8.0292095183561791</v>
      </c>
      <c r="U250" s="105">
        <v>7.8880948308763648</v>
      </c>
      <c r="V250" s="105">
        <v>8.7955740630773303</v>
      </c>
      <c r="W250" s="105">
        <v>7.811668380699377</v>
      </c>
      <c r="X250" s="105">
        <v>7.3898096519561536</v>
      </c>
      <c r="Y250" s="105">
        <v>7.01332971186745</v>
      </c>
      <c r="DA250" s="132" t="s">
        <v>3058</v>
      </c>
    </row>
    <row r="251" spans="1:105" ht="12" customHeight="1" x14ac:dyDescent="0.25">
      <c r="A251" s="106" t="s">
        <v>122</v>
      </c>
      <c r="B251" s="102">
        <v>12.185324464358249</v>
      </c>
      <c r="C251" s="102">
        <v>11.77831219789595</v>
      </c>
      <c r="D251" s="102">
        <v>11.993769230181128</v>
      </c>
      <c r="E251" s="102">
        <v>11.935251979304798</v>
      </c>
      <c r="F251" s="102">
        <v>12.031474357283058</v>
      </c>
      <c r="G251" s="102">
        <v>11.992108524440056</v>
      </c>
      <c r="H251" s="102">
        <v>11.993168946122385</v>
      </c>
      <c r="I251" s="102">
        <v>12.005043971955262</v>
      </c>
      <c r="J251" s="102">
        <v>11.585060255349564</v>
      </c>
      <c r="K251" s="102">
        <v>11.256700443376166</v>
      </c>
      <c r="L251" s="102">
        <v>11.777623296926789</v>
      </c>
      <c r="M251" s="102">
        <v>12.362266705562478</v>
      </c>
      <c r="N251" s="102">
        <v>12.608496021540878</v>
      </c>
      <c r="O251" s="102">
        <v>13.027554840198668</v>
      </c>
      <c r="P251" s="102">
        <v>12.183740617302108</v>
      </c>
      <c r="Q251" s="102">
        <v>12.578630402315381</v>
      </c>
      <c r="R251" s="102">
        <v>12.809927838577533</v>
      </c>
      <c r="S251" s="102">
        <v>13.132917200582519</v>
      </c>
      <c r="T251" s="102">
        <v>13.335040690129775</v>
      </c>
      <c r="U251" s="102">
        <v>13.130939765038042</v>
      </c>
      <c r="V251" s="102">
        <v>13.260134721445114</v>
      </c>
      <c r="W251" s="102">
        <v>13.107984230499095</v>
      </c>
      <c r="X251" s="102">
        <v>11.170597047243648</v>
      </c>
      <c r="Y251" s="102">
        <v>10.643462858357385</v>
      </c>
      <c r="DA251" s="131" t="s">
        <v>3059</v>
      </c>
    </row>
    <row r="252" spans="1:105" ht="12" customHeight="1" x14ac:dyDescent="0.25">
      <c r="A252" s="107" t="s">
        <v>121</v>
      </c>
      <c r="B252" s="105">
        <v>12.185107164766523</v>
      </c>
      <c r="C252" s="105">
        <v>12.445115588546063</v>
      </c>
      <c r="D252" s="105">
        <v>13.201460499125055</v>
      </c>
      <c r="E252" s="105">
        <v>13.981266204421029</v>
      </c>
      <c r="F252" s="105">
        <v>14.193173131334571</v>
      </c>
      <c r="G252" s="105">
        <v>14.291802025294039</v>
      </c>
      <c r="H252" s="105">
        <v>14.415701322624923</v>
      </c>
      <c r="I252" s="105">
        <v>14.710558769151532</v>
      </c>
      <c r="J252" s="105">
        <v>13.954261937365427</v>
      </c>
      <c r="K252" s="105">
        <v>14.409067014136404</v>
      </c>
      <c r="L252" s="105">
        <v>14.483259945190841</v>
      </c>
      <c r="M252" s="105">
        <v>15.28091378428765</v>
      </c>
      <c r="N252" s="105">
        <v>14.885302197078667</v>
      </c>
      <c r="O252" s="105">
        <v>14.983859780475509</v>
      </c>
      <c r="P252" s="105">
        <v>13.993681590227901</v>
      </c>
      <c r="Q252" s="105">
        <v>14.333100678757862</v>
      </c>
      <c r="R252" s="105">
        <v>14.529787274663509</v>
      </c>
      <c r="S252" s="105">
        <v>15.199582203124065</v>
      </c>
      <c r="T252" s="105">
        <v>15.575564502918933</v>
      </c>
      <c r="U252" s="105">
        <v>15.217691483244021</v>
      </c>
      <c r="V252" s="105">
        <v>14.950507832056108</v>
      </c>
      <c r="W252" s="105">
        <v>15.029792191264779</v>
      </c>
      <c r="X252" s="105">
        <v>13.683143019409762</v>
      </c>
      <c r="Y252" s="105">
        <v>12.206148794144339</v>
      </c>
      <c r="DA252" s="132" t="s">
        <v>3060</v>
      </c>
    </row>
    <row r="253" spans="1:105" ht="12" customHeight="1" x14ac:dyDescent="0.25">
      <c r="A253" s="108" t="s">
        <v>53</v>
      </c>
      <c r="B253" s="99">
        <v>6.105191050056118</v>
      </c>
      <c r="C253" s="99">
        <v>6.1353526153263518</v>
      </c>
      <c r="D253" s="99">
        <v>6.2646866912991541</v>
      </c>
      <c r="E253" s="99">
        <v>6.293874762128004</v>
      </c>
      <c r="F253" s="99">
        <v>6.4817643907150169</v>
      </c>
      <c r="G253" s="99">
        <v>6.2765014804863526</v>
      </c>
      <c r="H253" s="99">
        <v>6.0999101880859898</v>
      </c>
      <c r="I253" s="99">
        <v>6.6329115197885606</v>
      </c>
      <c r="J253" s="99">
        <v>5.7387816602114672</v>
      </c>
      <c r="K253" s="99">
        <v>5.8833846412079804</v>
      </c>
      <c r="L253" s="99">
        <v>5.9532428361418477</v>
      </c>
      <c r="M253" s="99">
        <v>6.0291101564880725</v>
      </c>
      <c r="N253" s="99">
        <v>5.8177611033818453</v>
      </c>
      <c r="O253" s="99">
        <v>6.035859968859481</v>
      </c>
      <c r="P253" s="99">
        <v>5.111236709531207</v>
      </c>
      <c r="Q253" s="99">
        <v>5.2333126283669156</v>
      </c>
      <c r="R253" s="99">
        <v>5.3415916980566012</v>
      </c>
      <c r="S253" s="99">
        <v>5.8234067013504776</v>
      </c>
      <c r="T253" s="99">
        <v>5.6766873419429773</v>
      </c>
      <c r="U253" s="99">
        <v>5.4467416022872479</v>
      </c>
      <c r="V253" s="99">
        <v>5.0219395440071182</v>
      </c>
      <c r="W253" s="99">
        <v>5.4451369862871646</v>
      </c>
      <c r="X253" s="99">
        <v>4.3537318625970789</v>
      </c>
      <c r="Y253" s="99">
        <v>3.5833239567006046</v>
      </c>
      <c r="DA253" s="63" t="s">
        <v>3061</v>
      </c>
    </row>
    <row r="254" spans="1:105" ht="12" customHeight="1" x14ac:dyDescent="0.25">
      <c r="A254" s="108" t="s">
        <v>52</v>
      </c>
      <c r="B254" s="99">
        <v>6.0799161147104037</v>
      </c>
      <c r="C254" s="99">
        <v>6.3097629732197085</v>
      </c>
      <c r="D254" s="99">
        <v>6.9367738078259045</v>
      </c>
      <c r="E254" s="99">
        <v>7.687391442293019</v>
      </c>
      <c r="F254" s="99">
        <v>7.7114087406195537</v>
      </c>
      <c r="G254" s="99">
        <v>8.0153005448076868</v>
      </c>
      <c r="H254" s="99">
        <v>8.3157911345389373</v>
      </c>
      <c r="I254" s="99">
        <v>8.0776472493629736</v>
      </c>
      <c r="J254" s="99">
        <v>8.2154802771539579</v>
      </c>
      <c r="K254" s="99">
        <v>8.5256823729284239</v>
      </c>
      <c r="L254" s="99">
        <v>8.5300171090489894</v>
      </c>
      <c r="M254" s="99">
        <v>9.2518036277995783</v>
      </c>
      <c r="N254" s="99">
        <v>9.0675410936968213</v>
      </c>
      <c r="O254" s="99">
        <v>8.9479998116160271</v>
      </c>
      <c r="P254" s="99">
        <v>8.8824448806966902</v>
      </c>
      <c r="Q254" s="99">
        <v>9.0997880503909485</v>
      </c>
      <c r="R254" s="99">
        <v>9.1881955766069048</v>
      </c>
      <c r="S254" s="99">
        <v>9.3761755017735897</v>
      </c>
      <c r="T254" s="99">
        <v>9.8988771609759603</v>
      </c>
      <c r="U254" s="99">
        <v>9.7709498809567794</v>
      </c>
      <c r="V254" s="99">
        <v>9.9285682880489858</v>
      </c>
      <c r="W254" s="99">
        <v>9.5846552049776133</v>
      </c>
      <c r="X254" s="99">
        <v>9.3294111568126858</v>
      </c>
      <c r="Y254" s="99">
        <v>8.6228248374437388</v>
      </c>
      <c r="DA254" s="63" t="s">
        <v>3062</v>
      </c>
    </row>
    <row r="255" spans="1:105" ht="12" customHeight="1" x14ac:dyDescent="0.25">
      <c r="A255" s="121" t="s">
        <v>54</v>
      </c>
      <c r="B255" s="123">
        <v>4.034091863468662</v>
      </c>
      <c r="C255" s="123">
        <v>4.388347657679029</v>
      </c>
      <c r="D255" s="123">
        <v>5.047429198494803</v>
      </c>
      <c r="E255" s="123">
        <v>5.5115492376750028</v>
      </c>
      <c r="F255" s="123">
        <v>5.76648653375445</v>
      </c>
      <c r="G255" s="123">
        <v>5.9161985592781976</v>
      </c>
      <c r="H255" s="123">
        <v>5.9684593507088284</v>
      </c>
      <c r="I255" s="123">
        <v>6.1906497884381713</v>
      </c>
      <c r="J255" s="123">
        <v>6.0016721685223891</v>
      </c>
      <c r="K255" s="123">
        <v>5.8468943714983093</v>
      </c>
      <c r="L255" s="123">
        <v>6.6963139748014999</v>
      </c>
      <c r="M255" s="123">
        <v>6.2013995795350176</v>
      </c>
      <c r="N255" s="123">
        <v>6.0182438998840286</v>
      </c>
      <c r="O255" s="123">
        <v>5.8979652627566255</v>
      </c>
      <c r="P255" s="123">
        <v>5.4596912322530411</v>
      </c>
      <c r="Q255" s="123">
        <v>5.5020848346620745</v>
      </c>
      <c r="R255" s="123">
        <v>5.6842191007836735</v>
      </c>
      <c r="S255" s="123">
        <v>5.8293951709290912</v>
      </c>
      <c r="T255" s="123">
        <v>5.9527901466294804</v>
      </c>
      <c r="U255" s="123">
        <v>5.8988459481514033</v>
      </c>
      <c r="V255" s="123">
        <v>6.0983812386257981</v>
      </c>
      <c r="W255" s="123">
        <v>5.977764998714294</v>
      </c>
      <c r="X255" s="123">
        <v>5.9455638052664517</v>
      </c>
      <c r="Y255" s="123">
        <v>5.6700191573216063</v>
      </c>
      <c r="DA255" s="130" t="s">
        <v>3063</v>
      </c>
    </row>
    <row r="256" spans="1:105" ht="12" customHeight="1" x14ac:dyDescent="0.25">
      <c r="A256" s="97" t="s">
        <v>50</v>
      </c>
      <c r="B256" s="99">
        <v>8.6364021483064004</v>
      </c>
      <c r="C256" s="99">
        <v>9.0220980360815322</v>
      </c>
      <c r="D256" s="99">
        <v>10.085389548346127</v>
      </c>
      <c r="E256" s="99">
        <v>11.788892715523351</v>
      </c>
      <c r="F256" s="99">
        <v>11.545438515169696</v>
      </c>
      <c r="G256" s="99">
        <v>10.13952606413563</v>
      </c>
      <c r="H256" s="99">
        <v>9.275030568741558</v>
      </c>
      <c r="I256" s="99">
        <v>8.979946243243349</v>
      </c>
      <c r="J256" s="99">
        <v>8.1776547380297586</v>
      </c>
      <c r="K256" s="99">
        <v>8.2437195479957133</v>
      </c>
      <c r="L256" s="99">
        <v>8.4434727836177874</v>
      </c>
      <c r="M256" s="99">
        <v>8.2766946108912851</v>
      </c>
      <c r="N256" s="99">
        <v>7.8276024002394697</v>
      </c>
      <c r="O256" s="99">
        <v>7.6492822938368858</v>
      </c>
      <c r="P256" s="99">
        <v>7.2407316585876496</v>
      </c>
      <c r="Q256" s="99">
        <v>7.0204392315439499</v>
      </c>
      <c r="R256" s="99">
        <v>6.8571852168402367</v>
      </c>
      <c r="S256" s="99">
        <v>7.2119732848240332</v>
      </c>
      <c r="T256" s="99">
        <v>7.1531005385602198</v>
      </c>
      <c r="U256" s="99">
        <v>7.0827434136976652</v>
      </c>
      <c r="V256" s="99">
        <v>7.4588771608850477</v>
      </c>
      <c r="W256" s="99">
        <v>6.8028391911075179</v>
      </c>
      <c r="X256" s="99">
        <v>6.2006236189325588</v>
      </c>
      <c r="Y256" s="99">
        <v>5.6307220307004684</v>
      </c>
      <c r="DA256" s="63" t="s">
        <v>3064</v>
      </c>
    </row>
    <row r="257" spans="1:105" ht="12" customHeight="1" x14ac:dyDescent="0.25">
      <c r="A257" s="109" t="s">
        <v>120</v>
      </c>
      <c r="B257" s="110">
        <v>3.4668485330126066</v>
      </c>
      <c r="C257" s="110">
        <v>3.7883665065170078</v>
      </c>
      <c r="D257" s="110">
        <v>4.3090997949541396</v>
      </c>
      <c r="E257" s="110">
        <v>4.4630014337250827</v>
      </c>
      <c r="F257" s="110">
        <v>4.704520526275747</v>
      </c>
      <c r="G257" s="110">
        <v>5.0720512375461961</v>
      </c>
      <c r="H257" s="110">
        <v>5.265528207654353</v>
      </c>
      <c r="I257" s="110">
        <v>5.5588066034340944</v>
      </c>
      <c r="J257" s="110">
        <v>5.4889441072132126</v>
      </c>
      <c r="K257" s="110">
        <v>5.2521031429694167</v>
      </c>
      <c r="L257" s="110">
        <v>6.2386861868750687</v>
      </c>
      <c r="M257" s="110">
        <v>5.6388177074329482</v>
      </c>
      <c r="N257" s="110">
        <v>5.5035267563115946</v>
      </c>
      <c r="O257" s="110">
        <v>5.3848501829424311</v>
      </c>
      <c r="P257" s="110">
        <v>4.944443926130214</v>
      </c>
      <c r="Q257" s="110">
        <v>5.0822665189306617</v>
      </c>
      <c r="R257" s="110">
        <v>5.3840870236479716</v>
      </c>
      <c r="S257" s="110">
        <v>5.4915766860059261</v>
      </c>
      <c r="T257" s="110">
        <v>5.6735102332022649</v>
      </c>
      <c r="U257" s="110">
        <v>5.6274797080696048</v>
      </c>
      <c r="V257" s="110">
        <v>5.7939277298275389</v>
      </c>
      <c r="W257" s="110">
        <v>5.7968710407665922</v>
      </c>
      <c r="X257" s="110">
        <v>5.8916845739650121</v>
      </c>
      <c r="Y257" s="110">
        <v>5.6780425910627716</v>
      </c>
      <c r="DA257" s="60" t="s">
        <v>3065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1.0099218245697827</v>
      </c>
      <c r="C259" s="118">
        <f t="shared" si="103"/>
        <v>1.0584837062272827</v>
      </c>
      <c r="D259" s="118">
        <f t="shared" si="103"/>
        <v>1.2298361660063084</v>
      </c>
      <c r="E259" s="118">
        <f t="shared" si="103"/>
        <v>1.4495696033624801</v>
      </c>
      <c r="F259" s="118">
        <f t="shared" si="103"/>
        <v>1.5477528743108468</v>
      </c>
      <c r="G259" s="118">
        <f t="shared" si="103"/>
        <v>1.4677089394593303</v>
      </c>
      <c r="H259" s="118">
        <f t="shared" si="103"/>
        <v>1.403544674058425</v>
      </c>
      <c r="I259" s="118">
        <f t="shared" si="103"/>
        <v>1.3722640704918097</v>
      </c>
      <c r="J259" s="118">
        <f t="shared" si="103"/>
        <v>1.3075224846480964</v>
      </c>
      <c r="K259" s="118">
        <f t="shared" si="103"/>
        <v>1.3336730678969793</v>
      </c>
      <c r="L259" s="118">
        <f t="shared" si="103"/>
        <v>1.3847326802582549</v>
      </c>
      <c r="M259" s="118">
        <f t="shared" si="103"/>
        <v>1.3327060954857011</v>
      </c>
      <c r="N259" s="118">
        <f t="shared" si="103"/>
        <v>1.2811453157370918</v>
      </c>
      <c r="O259" s="118">
        <f t="shared" si="103"/>
        <v>1.265234437191169</v>
      </c>
      <c r="P259" s="118">
        <f t="shared" si="103"/>
        <v>1.1882791199188598</v>
      </c>
      <c r="Q259" s="118">
        <f t="shared" si="103"/>
        <v>1.0940492429238162</v>
      </c>
      <c r="R259" s="118">
        <f t="shared" ref="R259:V259" si="104">R260+R262+R264+R273</f>
        <v>1.0590150426819469</v>
      </c>
      <c r="S259" s="118">
        <f t="shared" si="104"/>
        <v>1.0426470563881567</v>
      </c>
      <c r="T259" s="118">
        <f t="shared" si="104"/>
        <v>1.0198262666012343</v>
      </c>
      <c r="U259" s="118">
        <f t="shared" si="104"/>
        <v>0.96827121809002814</v>
      </c>
      <c r="V259" s="118">
        <f t="shared" si="104"/>
        <v>0.98770215288599372</v>
      </c>
      <c r="W259" s="118">
        <f t="shared" ref="W259:Y259" si="105">W260+W262+W264+W273</f>
        <v>0.8872204716969726</v>
      </c>
      <c r="X259" s="118">
        <f t="shared" si="105"/>
        <v>0.79682492989304166</v>
      </c>
      <c r="Y259" s="118">
        <f t="shared" si="105"/>
        <v>0.685517272545626</v>
      </c>
      <c r="DA259" s="129" t="s">
        <v>3217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3218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3219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3220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3221</v>
      </c>
    </row>
    <row r="264" spans="1:105" ht="12" customHeight="1" x14ac:dyDescent="0.25">
      <c r="A264" s="121" t="s">
        <v>55</v>
      </c>
      <c r="B264" s="123">
        <v>0.63324364766490415</v>
      </c>
      <c r="C264" s="123">
        <v>0.64720160305159824</v>
      </c>
      <c r="D264" s="123">
        <v>0.71574309940454328</v>
      </c>
      <c r="E264" s="123">
        <v>0.77515683038542049</v>
      </c>
      <c r="F264" s="123">
        <v>0.834156551615995</v>
      </c>
      <c r="G264" s="123">
        <v>0.80037143036815772</v>
      </c>
      <c r="H264" s="123">
        <v>0.76555950347807822</v>
      </c>
      <c r="I264" s="123">
        <v>0.72641432424405794</v>
      </c>
      <c r="J264" s="123">
        <v>0.70354805039560486</v>
      </c>
      <c r="K264" s="123">
        <v>0.70012683818395394</v>
      </c>
      <c r="L264" s="123">
        <v>0.70764347621759893</v>
      </c>
      <c r="M264" s="123">
        <v>0.65226439189627872</v>
      </c>
      <c r="N264" s="123">
        <v>0.61326485600069092</v>
      </c>
      <c r="O264" s="123">
        <v>0.5973739576945557</v>
      </c>
      <c r="P264" s="123">
        <v>0.5639966846264296</v>
      </c>
      <c r="Q264" s="123">
        <v>0.51095429777824497</v>
      </c>
      <c r="R264" s="123">
        <v>0.52291122144964686</v>
      </c>
      <c r="S264" s="123">
        <v>0.50115736099902775</v>
      </c>
      <c r="T264" s="123">
        <v>0.50571861661256512</v>
      </c>
      <c r="U264" s="123">
        <v>0.4684532356064694</v>
      </c>
      <c r="V264" s="123">
        <v>0.47498987182274771</v>
      </c>
      <c r="W264" s="123">
        <v>0.43048480516327253</v>
      </c>
      <c r="X264" s="123">
        <v>0.39474596732842432</v>
      </c>
      <c r="Y264" s="123">
        <v>0.33123327391831997</v>
      </c>
      <c r="DA264" s="130" t="s">
        <v>3222</v>
      </c>
    </row>
    <row r="265" spans="1:105" ht="12" customHeight="1" x14ac:dyDescent="0.25">
      <c r="A265" s="97" t="s">
        <v>124</v>
      </c>
      <c r="B265" s="99">
        <v>4.3344038163188108</v>
      </c>
      <c r="C265" s="99">
        <v>4.1302022812600621</v>
      </c>
      <c r="D265" s="99">
        <v>3.9644324263807125</v>
      </c>
      <c r="E265" s="99">
        <v>3.8400364668661413</v>
      </c>
      <c r="F265" s="99">
        <v>3.96506592370147</v>
      </c>
      <c r="G265" s="99">
        <v>3.8529911923515816</v>
      </c>
      <c r="H265" s="99">
        <v>3.8520269880693121</v>
      </c>
      <c r="I265" s="99">
        <v>3.8282387381151146</v>
      </c>
      <c r="J265" s="99">
        <v>3.8624439774736645</v>
      </c>
      <c r="K265" s="99">
        <v>3.859480026345969</v>
      </c>
      <c r="L265" s="99">
        <v>4.0344415964033269</v>
      </c>
      <c r="M265" s="99">
        <v>3.8239487068729758</v>
      </c>
      <c r="N265" s="99">
        <v>3.6632553577039491</v>
      </c>
      <c r="O265" s="99">
        <v>3.5856755297006919</v>
      </c>
      <c r="P265" s="99">
        <v>3.4167341376288989</v>
      </c>
      <c r="Q265" s="99">
        <v>3.1674977433881883</v>
      </c>
      <c r="R265" s="99">
        <v>3.327075569846365</v>
      </c>
      <c r="S265" s="99">
        <v>3.2647873304460555</v>
      </c>
      <c r="T265" s="99">
        <v>3.4460273139647084</v>
      </c>
      <c r="U265" s="99">
        <v>3.2836404905086551</v>
      </c>
      <c r="V265" s="99">
        <v>3.4792794255655108</v>
      </c>
      <c r="W265" s="99">
        <v>3.2091855415595667</v>
      </c>
      <c r="X265" s="99">
        <v>3.0217416823489933</v>
      </c>
      <c r="Y265" s="99">
        <v>2.6578412350685596</v>
      </c>
      <c r="DA265" s="63" t="s">
        <v>3223</v>
      </c>
    </row>
    <row r="266" spans="1:105" ht="12" customHeight="1" x14ac:dyDescent="0.25">
      <c r="A266" s="97" t="s">
        <v>123</v>
      </c>
      <c r="B266" s="99">
        <v>0.83322615810545075</v>
      </c>
      <c r="C266" s="99">
        <v>0.86979494215475539</v>
      </c>
      <c r="D266" s="99">
        <v>0.82356312286478395</v>
      </c>
      <c r="E266" s="99">
        <v>0.6887020118109628</v>
      </c>
      <c r="F266" s="99">
        <v>0.71790332970099191</v>
      </c>
      <c r="G266" s="99">
        <v>0.78086152710711498</v>
      </c>
      <c r="H266" s="99">
        <v>0.75361340888650519</v>
      </c>
      <c r="I266" s="99">
        <v>0.75607411769702904</v>
      </c>
      <c r="J266" s="99">
        <v>0.7471342830806269</v>
      </c>
      <c r="K266" s="99">
        <v>0.77881451948737024</v>
      </c>
      <c r="L266" s="99">
        <v>0.67948399953451544</v>
      </c>
      <c r="M266" s="99">
        <v>0.45214140115304091</v>
      </c>
      <c r="N266" s="99">
        <v>0.4307113848590014</v>
      </c>
      <c r="O266" s="99">
        <v>0.38936516980447355</v>
      </c>
      <c r="P266" s="99">
        <v>0.41229516455159704</v>
      </c>
      <c r="Q266" s="99">
        <v>0.36753934097902724</v>
      </c>
      <c r="R266" s="99">
        <v>0.44570805629426685</v>
      </c>
      <c r="S266" s="99">
        <v>0.42060335242145408</v>
      </c>
      <c r="T266" s="99">
        <v>0.40492032711028386</v>
      </c>
      <c r="U266" s="99">
        <v>0.39370329763046824</v>
      </c>
      <c r="V266" s="99">
        <v>0.50350922894484129</v>
      </c>
      <c r="W266" s="99">
        <v>0.50232579094799068</v>
      </c>
      <c r="X266" s="99">
        <v>0.57445456742006884</v>
      </c>
      <c r="Y266" s="99">
        <v>0.51904571529755428</v>
      </c>
      <c r="DA266" s="63" t="s">
        <v>3224</v>
      </c>
    </row>
    <row r="267" spans="1:105" ht="12" customHeight="1" x14ac:dyDescent="0.25">
      <c r="A267" s="100" t="s">
        <v>50</v>
      </c>
      <c r="B267" s="102">
        <v>0.83322615810545075</v>
      </c>
      <c r="C267" s="102">
        <v>0.86979494215475539</v>
      </c>
      <c r="D267" s="102">
        <v>0.82356312286478395</v>
      </c>
      <c r="E267" s="102">
        <v>0.6887020118109628</v>
      </c>
      <c r="F267" s="102">
        <v>0.71790332970099191</v>
      </c>
      <c r="G267" s="102">
        <v>0.78086152710711498</v>
      </c>
      <c r="H267" s="102">
        <v>0.75361340888650519</v>
      </c>
      <c r="I267" s="102">
        <v>0.75607411769702904</v>
      </c>
      <c r="J267" s="102">
        <v>0.7471342830806269</v>
      </c>
      <c r="K267" s="102">
        <v>0.77881451948737024</v>
      </c>
      <c r="L267" s="102">
        <v>0.67948399953451544</v>
      </c>
      <c r="M267" s="102">
        <v>0.45214140115304091</v>
      </c>
      <c r="N267" s="102">
        <v>0.4307113848590014</v>
      </c>
      <c r="O267" s="102">
        <v>0.38936516980447355</v>
      </c>
      <c r="P267" s="102">
        <v>0.41229516455159704</v>
      </c>
      <c r="Q267" s="102">
        <v>0.36753934097902724</v>
      </c>
      <c r="R267" s="102">
        <v>0.44570805629426685</v>
      </c>
      <c r="S267" s="102">
        <v>0.42060335242145408</v>
      </c>
      <c r="T267" s="102">
        <v>0.40492032711028386</v>
      </c>
      <c r="U267" s="102">
        <v>0.39370329763046824</v>
      </c>
      <c r="V267" s="102">
        <v>0.50350922894484129</v>
      </c>
      <c r="W267" s="102">
        <v>0.50232579094799068</v>
      </c>
      <c r="X267" s="102">
        <v>0.57445456742006884</v>
      </c>
      <c r="Y267" s="102">
        <v>0.51904571529755428</v>
      </c>
      <c r="DA267" s="131" t="s">
        <v>3225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3226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3227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3228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3229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3230</v>
      </c>
    </row>
    <row r="273" spans="1:105" ht="12" customHeight="1" x14ac:dyDescent="0.25">
      <c r="A273" s="121" t="s">
        <v>54</v>
      </c>
      <c r="B273" s="123">
        <v>0.37667817690487859</v>
      </c>
      <c r="C273" s="123">
        <v>0.41128210317568453</v>
      </c>
      <c r="D273" s="123">
        <v>0.51409306660176501</v>
      </c>
      <c r="E273" s="123">
        <v>0.67441277297705959</v>
      </c>
      <c r="F273" s="123">
        <v>0.71359632269485185</v>
      </c>
      <c r="G273" s="123">
        <v>0.66733750909117273</v>
      </c>
      <c r="H273" s="123">
        <v>0.63798517058034676</v>
      </c>
      <c r="I273" s="123">
        <v>0.64584974624775171</v>
      </c>
      <c r="J273" s="123">
        <v>0.60397443425249164</v>
      </c>
      <c r="K273" s="123">
        <v>0.63354622971302532</v>
      </c>
      <c r="L273" s="123">
        <v>0.67708920404065598</v>
      </c>
      <c r="M273" s="123">
        <v>0.68044170358942246</v>
      </c>
      <c r="N273" s="123">
        <v>0.66788045973640087</v>
      </c>
      <c r="O273" s="123">
        <v>0.6678604794966132</v>
      </c>
      <c r="P273" s="123">
        <v>0.6242824352924301</v>
      </c>
      <c r="Q273" s="123">
        <v>0.58309494514557136</v>
      </c>
      <c r="R273" s="123">
        <v>0.53610382123230005</v>
      </c>
      <c r="S273" s="123">
        <v>0.54148969538912894</v>
      </c>
      <c r="T273" s="123">
        <v>0.5141076499886692</v>
      </c>
      <c r="U273" s="123">
        <v>0.49981798248355874</v>
      </c>
      <c r="V273" s="123">
        <v>0.51271228106324607</v>
      </c>
      <c r="W273" s="123">
        <v>0.45673566653370007</v>
      </c>
      <c r="X273" s="123">
        <v>0.40207896256461728</v>
      </c>
      <c r="Y273" s="123">
        <v>0.35428399862730603</v>
      </c>
      <c r="DA273" s="130" t="s">
        <v>3231</v>
      </c>
    </row>
    <row r="274" spans="1:105" ht="12" customHeight="1" x14ac:dyDescent="0.25">
      <c r="A274" s="97" t="s">
        <v>50</v>
      </c>
      <c r="B274" s="99">
        <v>3.4328442956840539</v>
      </c>
      <c r="C274" s="99">
        <v>3.5876795575448082</v>
      </c>
      <c r="D274" s="99">
        <v>4.0219859843873813</v>
      </c>
      <c r="E274" s="99">
        <v>4.7119212259797054</v>
      </c>
      <c r="F274" s="99">
        <v>4.5968080770510689</v>
      </c>
      <c r="G274" s="99">
        <v>4.0060732778490538</v>
      </c>
      <c r="H274" s="99">
        <v>3.6390520935879072</v>
      </c>
      <c r="I274" s="99">
        <v>3.4969787135310662</v>
      </c>
      <c r="J274" s="99">
        <v>3.1672003244169313</v>
      </c>
      <c r="K274" s="99">
        <v>3.1865421062778436</v>
      </c>
      <c r="L274" s="99">
        <v>3.2621209665441544</v>
      </c>
      <c r="M274" s="99">
        <v>3.1905070942682747</v>
      </c>
      <c r="N274" s="99">
        <v>3.0156460279436752</v>
      </c>
      <c r="O274" s="99">
        <v>2.9473402261284729</v>
      </c>
      <c r="P274" s="99">
        <v>2.7822214317582925</v>
      </c>
      <c r="Q274" s="99">
        <v>2.6919709531370652</v>
      </c>
      <c r="R274" s="99">
        <v>2.6312867919936012</v>
      </c>
      <c r="S274" s="99">
        <v>2.7576259790946334</v>
      </c>
      <c r="T274" s="99">
        <v>2.7236784969565728</v>
      </c>
      <c r="U274" s="99">
        <v>2.6803885741620226</v>
      </c>
      <c r="V274" s="99">
        <v>2.8038435951089511</v>
      </c>
      <c r="W274" s="99">
        <v>2.5399495863232286</v>
      </c>
      <c r="X274" s="99">
        <v>2.3054874335770439</v>
      </c>
      <c r="Y274" s="99">
        <v>2.0894940848612076</v>
      </c>
      <c r="DA274" s="63" t="s">
        <v>3232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3233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82.060666245576328</v>
      </c>
      <c r="D279" s="117">
        <f t="shared" si="108"/>
        <v>122.32561888767059</v>
      </c>
      <c r="E279" s="117">
        <f t="shared" si="108"/>
        <v>129.36525984117699</v>
      </c>
      <c r="F279" s="117">
        <f t="shared" si="108"/>
        <v>121.05233916373211</v>
      </c>
      <c r="G279" s="117">
        <f t="shared" si="108"/>
        <v>127.10612216741964</v>
      </c>
      <c r="H279" s="117">
        <f t="shared" si="108"/>
        <v>157.40612861209084</v>
      </c>
      <c r="I279" s="117">
        <f t="shared" si="108"/>
        <v>167.91370633826745</v>
      </c>
      <c r="J279" s="117">
        <f t="shared" si="108"/>
        <v>201.14688965739177</v>
      </c>
      <c r="K279" s="117">
        <f t="shared" si="108"/>
        <v>188.0041842244957</v>
      </c>
      <c r="L279" s="117">
        <f t="shared" si="108"/>
        <v>165.49965004272497</v>
      </c>
      <c r="M279" s="117">
        <f t="shared" si="108"/>
        <v>122.29194407184043</v>
      </c>
      <c r="N279" s="117">
        <f t="shared" si="108"/>
        <v>120.5161713496626</v>
      </c>
      <c r="O279" s="117">
        <f t="shared" si="108"/>
        <v>141.19665291317358</v>
      </c>
      <c r="P279" s="117">
        <f t="shared" si="108"/>
        <v>269.14459902826309</v>
      </c>
      <c r="Q279" s="117">
        <f t="shared" si="108"/>
        <v>215.84413732970526</v>
      </c>
      <c r="R279" s="117">
        <f t="shared" ref="R279:V279" si="109">R280+R282+R284+R293</f>
        <v>182.34381498321122</v>
      </c>
      <c r="S279" s="117">
        <f t="shared" si="109"/>
        <v>162.3330610723136</v>
      </c>
      <c r="T279" s="117">
        <f t="shared" si="109"/>
        <v>205.22145418586916</v>
      </c>
      <c r="U279" s="117">
        <f t="shared" si="109"/>
        <v>228.66001001533374</v>
      </c>
      <c r="V279" s="117">
        <f t="shared" si="109"/>
        <v>259.1419617787339</v>
      </c>
      <c r="W279" s="117">
        <f t="shared" ref="W279:Y279" si="110">W280+W282+W284+W293</f>
        <v>323.22508720435138</v>
      </c>
      <c r="X279" s="117">
        <f t="shared" si="110"/>
        <v>362.55344113771525</v>
      </c>
      <c r="Y279" s="117">
        <f t="shared" si="110"/>
        <v>287.10457163793626</v>
      </c>
      <c r="DA279" s="129" t="s">
        <v>3385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56.01533852861705</v>
      </c>
      <c r="D280" s="122">
        <f t="shared" si="111"/>
        <v>77.719979430838237</v>
      </c>
      <c r="E280" s="122">
        <f t="shared" si="111"/>
        <v>80.998920517627212</v>
      </c>
      <c r="F280" s="122">
        <f t="shared" si="111"/>
        <v>74.657614918923286</v>
      </c>
      <c r="G280" s="122">
        <f t="shared" si="111"/>
        <v>78.431944938700568</v>
      </c>
      <c r="H280" s="122">
        <f t="shared" si="111"/>
        <v>94.131660181536859</v>
      </c>
      <c r="I280" s="122">
        <f t="shared" si="111"/>
        <v>95.717163831171717</v>
      </c>
      <c r="J280" s="122">
        <f t="shared" si="111"/>
        <v>117.95859884510625</v>
      </c>
      <c r="K280" s="122">
        <f t="shared" si="111"/>
        <v>105.41780129931429</v>
      </c>
      <c r="L280" s="122">
        <f t="shared" si="111"/>
        <v>92.384487230102124</v>
      </c>
      <c r="M280" s="122">
        <f t="shared" si="111"/>
        <v>60.16408632169103</v>
      </c>
      <c r="N280" s="122">
        <f t="shared" si="111"/>
        <v>59.785464280750688</v>
      </c>
      <c r="O280" s="122">
        <f t="shared" si="111"/>
        <v>72.798606468534658</v>
      </c>
      <c r="P280" s="122">
        <f t="shared" si="111"/>
        <v>127.32444815466459</v>
      </c>
      <c r="Q280" s="122">
        <f t="shared" si="111"/>
        <v>100.00842495416094</v>
      </c>
      <c r="R280" s="122">
        <f t="shared" si="111"/>
        <v>82.835320152869869</v>
      </c>
      <c r="S280" s="122">
        <f t="shared" si="111"/>
        <v>68.962581114726348</v>
      </c>
      <c r="T280" s="122">
        <f t="shared" si="111"/>
        <v>87.832106972398549</v>
      </c>
      <c r="U280" s="122">
        <f t="shared" si="111"/>
        <v>94.334894137674056</v>
      </c>
      <c r="V280" s="122">
        <f t="shared" si="111"/>
        <v>101.9857107108882</v>
      </c>
      <c r="W280" s="122">
        <f t="shared" si="111"/>
        <v>130.23775915054182</v>
      </c>
      <c r="X280" s="122">
        <f t="shared" si="111"/>
        <v>143.5009675752126</v>
      </c>
      <c r="Y280" s="122">
        <f t="shared" si="111"/>
        <v>103.24502903175356</v>
      </c>
      <c r="DA280" s="130" t="s">
        <v>3386</v>
      </c>
    </row>
    <row r="281" spans="1:105" ht="12" customHeight="1" x14ac:dyDescent="0.25">
      <c r="A281" s="97" t="s">
        <v>53</v>
      </c>
      <c r="B281" s="98"/>
      <c r="C281" s="98">
        <v>56.01533852861705</v>
      </c>
      <c r="D281" s="98">
        <v>77.719979430838237</v>
      </c>
      <c r="E281" s="98">
        <v>80.998920517627212</v>
      </c>
      <c r="F281" s="98">
        <v>74.657614918923286</v>
      </c>
      <c r="G281" s="98">
        <v>78.431944938700568</v>
      </c>
      <c r="H281" s="98">
        <v>94.131660181536859</v>
      </c>
      <c r="I281" s="98">
        <v>95.717163831171717</v>
      </c>
      <c r="J281" s="98">
        <v>117.95859884510625</v>
      </c>
      <c r="K281" s="98">
        <v>105.41780129931429</v>
      </c>
      <c r="L281" s="98">
        <v>92.384487230102124</v>
      </c>
      <c r="M281" s="98">
        <v>60.16408632169103</v>
      </c>
      <c r="N281" s="98">
        <v>59.785464280750688</v>
      </c>
      <c r="O281" s="98">
        <v>72.798606468534658</v>
      </c>
      <c r="P281" s="98">
        <v>127.32444815466459</v>
      </c>
      <c r="Q281" s="98">
        <v>100.00842495416094</v>
      </c>
      <c r="R281" s="98">
        <v>82.835320152869869</v>
      </c>
      <c r="S281" s="98">
        <v>68.962581114726348</v>
      </c>
      <c r="T281" s="98">
        <v>87.832106972398549</v>
      </c>
      <c r="U281" s="98">
        <v>94.334894137674056</v>
      </c>
      <c r="V281" s="98">
        <v>101.9857107108882</v>
      </c>
      <c r="W281" s="98">
        <v>130.23775915054182</v>
      </c>
      <c r="X281" s="98">
        <v>143.5009675752126</v>
      </c>
      <c r="Y281" s="98">
        <v>103.24502903175356</v>
      </c>
      <c r="DA281" s="63" t="s">
        <v>3387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1.0092571692052101</v>
      </c>
      <c r="D282" s="122">
        <f t="shared" si="112"/>
        <v>1.2702847197118865</v>
      </c>
      <c r="E282" s="122">
        <f t="shared" si="112"/>
        <v>2.745640695035088</v>
      </c>
      <c r="F282" s="122">
        <f t="shared" si="112"/>
        <v>2.0170769996012181</v>
      </c>
      <c r="G282" s="122">
        <f t="shared" si="112"/>
        <v>2.1129115382450303</v>
      </c>
      <c r="H282" s="122">
        <f t="shared" si="112"/>
        <v>2.9891397859799693</v>
      </c>
      <c r="I282" s="122">
        <f t="shared" si="112"/>
        <v>2.3050493803685135</v>
      </c>
      <c r="J282" s="122">
        <f t="shared" si="112"/>
        <v>2.7013592086557527</v>
      </c>
      <c r="K282" s="122">
        <f t="shared" si="112"/>
        <v>4.9352236364488569</v>
      </c>
      <c r="L282" s="122">
        <f t="shared" si="112"/>
        <v>4.4094855533313515</v>
      </c>
      <c r="M282" s="122">
        <f t="shared" si="112"/>
        <v>3.9407566690891764</v>
      </c>
      <c r="N282" s="122">
        <f t="shared" si="112"/>
        <v>4.2802796471336855</v>
      </c>
      <c r="O282" s="122">
        <f t="shared" si="112"/>
        <v>4.2697867728573273</v>
      </c>
      <c r="P282" s="122">
        <f t="shared" si="112"/>
        <v>5.346544821744545</v>
      </c>
      <c r="Q282" s="122">
        <f t="shared" si="112"/>
        <v>5.8519253755331011</v>
      </c>
      <c r="R282" s="122">
        <f t="shared" si="112"/>
        <v>7.2376089150200631</v>
      </c>
      <c r="S282" s="122">
        <f t="shared" si="112"/>
        <v>7.5625837903835817</v>
      </c>
      <c r="T282" s="122">
        <f t="shared" si="112"/>
        <v>8.7401402564363462</v>
      </c>
      <c r="U282" s="122">
        <f t="shared" si="112"/>
        <v>11.24835358820792</v>
      </c>
      <c r="V282" s="122">
        <f t="shared" si="112"/>
        <v>12.065266828647143</v>
      </c>
      <c r="W282" s="122">
        <f t="shared" si="112"/>
        <v>15.508751650840811</v>
      </c>
      <c r="X282" s="122">
        <f t="shared" si="112"/>
        <v>11.795801500729095</v>
      </c>
      <c r="Y282" s="122">
        <f t="shared" si="112"/>
        <v>8.2436197245453666</v>
      </c>
      <c r="DA282" s="130" t="s">
        <v>3388</v>
      </c>
    </row>
    <row r="283" spans="1:105" ht="12" customHeight="1" x14ac:dyDescent="0.25">
      <c r="A283" s="97" t="s">
        <v>53</v>
      </c>
      <c r="B283" s="98"/>
      <c r="C283" s="98">
        <v>1.0092571692052101</v>
      </c>
      <c r="D283" s="98">
        <v>1.2702847197118865</v>
      </c>
      <c r="E283" s="98">
        <v>2.745640695035088</v>
      </c>
      <c r="F283" s="98">
        <v>2.0170769996012181</v>
      </c>
      <c r="G283" s="98">
        <v>2.1129115382450303</v>
      </c>
      <c r="H283" s="98">
        <v>2.9891397859799693</v>
      </c>
      <c r="I283" s="98">
        <v>2.3050493803685135</v>
      </c>
      <c r="J283" s="98">
        <v>2.7013592086557527</v>
      </c>
      <c r="K283" s="98">
        <v>4.9352236364488569</v>
      </c>
      <c r="L283" s="98">
        <v>4.4094855533313515</v>
      </c>
      <c r="M283" s="98">
        <v>3.9407566690891764</v>
      </c>
      <c r="N283" s="98">
        <v>4.2802796471336855</v>
      </c>
      <c r="O283" s="98">
        <v>4.2697867728573273</v>
      </c>
      <c r="P283" s="98">
        <v>5.346544821744545</v>
      </c>
      <c r="Q283" s="98">
        <v>5.8519253755331011</v>
      </c>
      <c r="R283" s="98">
        <v>7.2376089150200631</v>
      </c>
      <c r="S283" s="98">
        <v>7.5625837903835817</v>
      </c>
      <c r="T283" s="98">
        <v>8.7401402564363462</v>
      </c>
      <c r="U283" s="98">
        <v>11.24835358820792</v>
      </c>
      <c r="V283" s="98">
        <v>12.065266828647143</v>
      </c>
      <c r="W283" s="98">
        <v>15.508751650840811</v>
      </c>
      <c r="X283" s="98">
        <v>11.795801500729095</v>
      </c>
      <c r="Y283" s="98">
        <v>8.2436197245453666</v>
      </c>
      <c r="DA283" s="63" t="s">
        <v>3389</v>
      </c>
    </row>
    <row r="284" spans="1:105" ht="12" customHeight="1" x14ac:dyDescent="0.25">
      <c r="A284" s="121" t="s">
        <v>55</v>
      </c>
      <c r="B284" s="122"/>
      <c r="C284" s="122">
        <v>16.812807365866423</v>
      </c>
      <c r="D284" s="122">
        <v>27.233396846618824</v>
      </c>
      <c r="E284" s="122">
        <v>28.250122413210438</v>
      </c>
      <c r="F284" s="122">
        <v>28.521531054250211</v>
      </c>
      <c r="G284" s="122">
        <v>30.113790211197493</v>
      </c>
      <c r="H284" s="122">
        <v>39.07295863867455</v>
      </c>
      <c r="I284" s="122">
        <v>44.501657699019596</v>
      </c>
      <c r="J284" s="122">
        <v>51.321624052342464</v>
      </c>
      <c r="K284" s="122">
        <v>48.4496375928099</v>
      </c>
      <c r="L284" s="122">
        <v>42.486599302010191</v>
      </c>
      <c r="M284" s="122">
        <v>37.133329858139547</v>
      </c>
      <c r="N284" s="122">
        <v>36.185407199776471</v>
      </c>
      <c r="O284" s="122">
        <v>43.02801799492125</v>
      </c>
      <c r="P284" s="122">
        <v>90.674512671799988</v>
      </c>
      <c r="Q284" s="122">
        <v>74.59939045424349</v>
      </c>
      <c r="R284" s="122">
        <v>63.15090752731615</v>
      </c>
      <c r="S284" s="122">
        <v>58.477934883794809</v>
      </c>
      <c r="T284" s="122">
        <v>75.054587079766932</v>
      </c>
      <c r="U284" s="122">
        <v>83.793829745130694</v>
      </c>
      <c r="V284" s="122">
        <v>98.758916435851873</v>
      </c>
      <c r="W284" s="122">
        <v>120.26576905748297</v>
      </c>
      <c r="X284" s="122">
        <v>133.9948939968331</v>
      </c>
      <c r="Y284" s="122">
        <v>113.01638158605112</v>
      </c>
      <c r="DA284" s="130" t="s">
        <v>3390</v>
      </c>
    </row>
    <row r="285" spans="1:105" ht="12" customHeight="1" x14ac:dyDescent="0.25">
      <c r="A285" s="97" t="s">
        <v>124</v>
      </c>
      <c r="B285" s="98"/>
      <c r="C285" s="98">
        <v>3.7914432079017897</v>
      </c>
      <c r="D285" s="98">
        <v>7.2128246472532158</v>
      </c>
      <c r="E285" s="98">
        <v>8.1392564808141028</v>
      </c>
      <c r="F285" s="98">
        <v>7.2384186095973275</v>
      </c>
      <c r="G285" s="98">
        <v>6.1898709896840316</v>
      </c>
      <c r="H285" s="98">
        <v>6.6224328902331662</v>
      </c>
      <c r="I285" s="98">
        <v>6.7589271626643797</v>
      </c>
      <c r="J285" s="98">
        <v>7.5705273005544891</v>
      </c>
      <c r="K285" s="98">
        <v>10.573080556586104</v>
      </c>
      <c r="L285" s="98">
        <v>7.1913957263738721</v>
      </c>
      <c r="M285" s="98">
        <v>7.0352097316549784</v>
      </c>
      <c r="N285" s="98">
        <v>6.0254881864924634</v>
      </c>
      <c r="O285" s="98">
        <v>5.9456606197068558</v>
      </c>
      <c r="P285" s="98">
        <v>13.374721158060478</v>
      </c>
      <c r="Q285" s="98">
        <v>8.7502222304342379</v>
      </c>
      <c r="R285" s="98">
        <v>7.0686786318166615</v>
      </c>
      <c r="S285" s="98">
        <v>6.5994254340742744</v>
      </c>
      <c r="T285" s="98">
        <v>7.4605980730422692</v>
      </c>
      <c r="U285" s="98">
        <v>9.0227708030749607</v>
      </c>
      <c r="V285" s="98">
        <v>9.9735946852787034</v>
      </c>
      <c r="W285" s="98">
        <v>12.58816678557797</v>
      </c>
      <c r="X285" s="98">
        <v>16.916891331555124</v>
      </c>
      <c r="Y285" s="98">
        <v>10.697559230206531</v>
      </c>
      <c r="DA285" s="63" t="s">
        <v>3391</v>
      </c>
    </row>
    <row r="286" spans="1:105" ht="12" customHeight="1" x14ac:dyDescent="0.25">
      <c r="A286" s="97" t="s">
        <v>123</v>
      </c>
      <c r="B286" s="98"/>
      <c r="C286" s="98">
        <v>1.8094319376838662E-2</v>
      </c>
      <c r="D286" s="98">
        <v>4.3711613838514039E-2</v>
      </c>
      <c r="E286" s="98">
        <v>0.12544235683919303</v>
      </c>
      <c r="F286" s="98">
        <v>4.4742009549214118E-2</v>
      </c>
      <c r="G286" s="98">
        <v>1.6080079699364452E-2</v>
      </c>
      <c r="H286" s="98">
        <v>3.7254690938478524E-2</v>
      </c>
      <c r="I286" s="98">
        <v>2.4831498954374254E-2</v>
      </c>
      <c r="J286" s="98">
        <v>0.11993375719331535</v>
      </c>
      <c r="K286" s="98">
        <v>0.1164495148548156</v>
      </c>
      <c r="L286" s="98">
        <v>0.25261952317856312</v>
      </c>
      <c r="M286" s="98">
        <v>0.14499199934580939</v>
      </c>
      <c r="N286" s="98">
        <v>0.14750706650761722</v>
      </c>
      <c r="O286" s="98">
        <v>0.12240787583103201</v>
      </c>
      <c r="P286" s="98">
        <v>0.31556761228636127</v>
      </c>
      <c r="Q286" s="98">
        <v>0.11502120884151222</v>
      </c>
      <c r="R286" s="98">
        <v>0.12503714331630797</v>
      </c>
      <c r="S286" s="98">
        <v>0.14561673777848455</v>
      </c>
      <c r="T286" s="98">
        <v>0.15586887650601811</v>
      </c>
      <c r="U286" s="98">
        <v>0.13346825173370216</v>
      </c>
      <c r="V286" s="98">
        <v>0.23860339260983521</v>
      </c>
      <c r="W286" s="98">
        <v>0.11480108027233578</v>
      </c>
      <c r="X286" s="98">
        <v>0.44896471099456919</v>
      </c>
      <c r="Y286" s="98">
        <v>0.11813453757293355</v>
      </c>
      <c r="DA286" s="63" t="s">
        <v>3392</v>
      </c>
    </row>
    <row r="287" spans="1:105" ht="12" customHeight="1" x14ac:dyDescent="0.25">
      <c r="A287" s="100" t="s">
        <v>50</v>
      </c>
      <c r="B287" s="101"/>
      <c r="C287" s="101">
        <v>5.646149735716928E-3</v>
      </c>
      <c r="D287" s="101">
        <v>1.311429837208811E-2</v>
      </c>
      <c r="E287" s="101">
        <v>3.2565727551842345E-2</v>
      </c>
      <c r="F287" s="101">
        <v>1.2608686424592948E-2</v>
      </c>
      <c r="G287" s="101">
        <v>4.9378685084640892E-3</v>
      </c>
      <c r="H287" s="101">
        <v>1.157695874231424E-2</v>
      </c>
      <c r="I287" s="101">
        <v>6.7173720631159336E-3</v>
      </c>
      <c r="J287" s="101">
        <v>3.4708787653693368E-2</v>
      </c>
      <c r="K287" s="101">
        <v>3.4493219262814241E-2</v>
      </c>
      <c r="L287" s="101">
        <v>6.1543225634016853E-2</v>
      </c>
      <c r="M287" s="101">
        <v>2.8581938120274045E-2</v>
      </c>
      <c r="N287" s="101">
        <v>2.5905995208782749E-2</v>
      </c>
      <c r="O287" s="101">
        <v>1.9402247187580029E-2</v>
      </c>
      <c r="P287" s="101">
        <v>7.9098251460791275E-2</v>
      </c>
      <c r="Q287" s="101">
        <v>1.6142357201828522E-2</v>
      </c>
      <c r="R287" s="101">
        <v>3.3052990531971645E-2</v>
      </c>
      <c r="S287" s="101">
        <v>2.3129715458746293E-2</v>
      </c>
      <c r="T287" s="101">
        <v>3.7381745192442535E-2</v>
      </c>
      <c r="U287" s="101">
        <v>2.3170369270918572E-2</v>
      </c>
      <c r="V287" s="101">
        <v>4.8530192667521545E-2</v>
      </c>
      <c r="W287" s="101">
        <v>2.9492544290627476E-2</v>
      </c>
      <c r="X287" s="101">
        <v>9.3485122532870335E-2</v>
      </c>
      <c r="Y287" s="101">
        <v>4.1757117882881681E-2</v>
      </c>
      <c r="DA287" s="131" t="s">
        <v>3393</v>
      </c>
    </row>
    <row r="288" spans="1:105" ht="12" customHeight="1" x14ac:dyDescent="0.25">
      <c r="A288" s="103" t="s">
        <v>52</v>
      </c>
      <c r="B288" s="104"/>
      <c r="C288" s="104">
        <v>1.2448169641121734E-2</v>
      </c>
      <c r="D288" s="104">
        <v>3.0597315466425933E-2</v>
      </c>
      <c r="E288" s="104">
        <v>9.2876629287350687E-2</v>
      </c>
      <c r="F288" s="104">
        <v>3.2133323124621173E-2</v>
      </c>
      <c r="G288" s="104">
        <v>1.1142211190900366E-2</v>
      </c>
      <c r="H288" s="104">
        <v>2.5677732196164288E-2</v>
      </c>
      <c r="I288" s="104">
        <v>1.8114126891258318E-2</v>
      </c>
      <c r="J288" s="104">
        <v>8.5224969539621984E-2</v>
      </c>
      <c r="K288" s="104">
        <v>8.1956295592001349E-2</v>
      </c>
      <c r="L288" s="104">
        <v>0.19107629754454628</v>
      </c>
      <c r="M288" s="104">
        <v>0.11641006122553535</v>
      </c>
      <c r="N288" s="104">
        <v>0.12160107129883448</v>
      </c>
      <c r="O288" s="104">
        <v>0.10300562864345197</v>
      </c>
      <c r="P288" s="104">
        <v>0.23646936082556999</v>
      </c>
      <c r="Q288" s="104">
        <v>9.8878851639683699E-2</v>
      </c>
      <c r="R288" s="104">
        <v>9.1984152784336318E-2</v>
      </c>
      <c r="S288" s="104">
        <v>0.12248702231973826</v>
      </c>
      <c r="T288" s="104">
        <v>0.11848713131357556</v>
      </c>
      <c r="U288" s="104">
        <v>0.11029788246278359</v>
      </c>
      <c r="V288" s="104">
        <v>0.1900731999423137</v>
      </c>
      <c r="W288" s="104">
        <v>8.5308535981708303E-2</v>
      </c>
      <c r="X288" s="104">
        <v>0.35547958846169886</v>
      </c>
      <c r="Y288" s="104">
        <v>7.6377419690051851E-2</v>
      </c>
      <c r="DA288" s="132" t="s">
        <v>3394</v>
      </c>
    </row>
    <row r="289" spans="1:105" ht="12" customHeight="1" x14ac:dyDescent="0.25">
      <c r="A289" s="106" t="s">
        <v>122</v>
      </c>
      <c r="B289" s="101"/>
      <c r="C289" s="101">
        <v>10.98436944531009</v>
      </c>
      <c r="D289" s="101">
        <v>16.555650068333357</v>
      </c>
      <c r="E289" s="101">
        <v>15.938389263342009</v>
      </c>
      <c r="F289" s="101">
        <v>18.75853725704641</v>
      </c>
      <c r="G289" s="101">
        <v>20.110404727448692</v>
      </c>
      <c r="H289" s="101">
        <v>27.202958132526696</v>
      </c>
      <c r="I289" s="101">
        <v>26.933862049999458</v>
      </c>
      <c r="J289" s="101">
        <v>34.237667657513001</v>
      </c>
      <c r="K289" s="101">
        <v>26.131384965831543</v>
      </c>
      <c r="L289" s="101">
        <v>25.910049303766034</v>
      </c>
      <c r="M289" s="101">
        <v>18.883198885090167</v>
      </c>
      <c r="N289" s="101">
        <v>21.888873739481415</v>
      </c>
      <c r="O289" s="101">
        <v>26.44507307751001</v>
      </c>
      <c r="P289" s="101">
        <v>47.38464827018872</v>
      </c>
      <c r="Q289" s="101">
        <v>40.801852144695921</v>
      </c>
      <c r="R289" s="101">
        <v>36.086172301363668</v>
      </c>
      <c r="S289" s="101">
        <v>34.022411493610626</v>
      </c>
      <c r="T289" s="101">
        <v>44.426239632462675</v>
      </c>
      <c r="U289" s="101">
        <v>51.65965612288246</v>
      </c>
      <c r="V289" s="101">
        <v>63.695223269013511</v>
      </c>
      <c r="W289" s="101">
        <v>63.252303466765355</v>
      </c>
      <c r="X289" s="101">
        <v>64.964468885217627</v>
      </c>
      <c r="Y289" s="101">
        <v>60.663781065856199</v>
      </c>
      <c r="DA289" s="131" t="s">
        <v>3395</v>
      </c>
    </row>
    <row r="290" spans="1:105" ht="12" customHeight="1" x14ac:dyDescent="0.25">
      <c r="A290" s="107" t="s">
        <v>121</v>
      </c>
      <c r="B290" s="104"/>
      <c r="C290" s="104">
        <v>2.018900393277705</v>
      </c>
      <c r="D290" s="104">
        <v>3.4212105171937433</v>
      </c>
      <c r="E290" s="104">
        <v>4.0470343122151382</v>
      </c>
      <c r="F290" s="104">
        <v>2.4798331780572567</v>
      </c>
      <c r="G290" s="104">
        <v>3.7974344143654055</v>
      </c>
      <c r="H290" s="104">
        <v>5.2103129249762086</v>
      </c>
      <c r="I290" s="104">
        <v>10.784036987401389</v>
      </c>
      <c r="J290" s="104">
        <v>9.3934953370816441</v>
      </c>
      <c r="K290" s="104">
        <v>11.628722555537427</v>
      </c>
      <c r="L290" s="104">
        <v>9.1325347486917181</v>
      </c>
      <c r="M290" s="104">
        <v>11.069929242048593</v>
      </c>
      <c r="N290" s="104">
        <v>8.1235382072949704</v>
      </c>
      <c r="O290" s="104">
        <v>10.51487642187336</v>
      </c>
      <c r="P290" s="104">
        <v>29.599575631264411</v>
      </c>
      <c r="Q290" s="104">
        <v>24.932294870271829</v>
      </c>
      <c r="R290" s="104">
        <v>19.871019450819535</v>
      </c>
      <c r="S290" s="104">
        <v>17.710481218331417</v>
      </c>
      <c r="T290" s="104">
        <v>23.011880497755968</v>
      </c>
      <c r="U290" s="104">
        <v>22.977934567439565</v>
      </c>
      <c r="V290" s="104">
        <v>24.8514950889498</v>
      </c>
      <c r="W290" s="104">
        <v>44.310497724867311</v>
      </c>
      <c r="X290" s="104">
        <v>51.66456906906577</v>
      </c>
      <c r="Y290" s="104">
        <v>41.536906752415433</v>
      </c>
      <c r="DA290" s="132" t="s">
        <v>3396</v>
      </c>
    </row>
    <row r="291" spans="1:105" ht="12" customHeight="1" x14ac:dyDescent="0.25">
      <c r="A291" s="108" t="s">
        <v>53</v>
      </c>
      <c r="B291" s="98"/>
      <c r="C291" s="98">
        <v>1.0445270487950584</v>
      </c>
      <c r="D291" s="98">
        <v>1.7627259462163534</v>
      </c>
      <c r="E291" s="98">
        <v>1.9947232591663262</v>
      </c>
      <c r="F291" s="98">
        <v>1.2097886707713936</v>
      </c>
      <c r="G291" s="98">
        <v>1.829874275949066</v>
      </c>
      <c r="H291" s="98">
        <v>2.3916135232227078</v>
      </c>
      <c r="I291" s="98">
        <v>5.5915525033224984</v>
      </c>
      <c r="J291" s="98">
        <v>4.3996325697198557</v>
      </c>
      <c r="K291" s="98">
        <v>5.3638727258451793</v>
      </c>
      <c r="L291" s="98">
        <v>4.2418925080669352</v>
      </c>
      <c r="M291" s="98">
        <v>5.0738370701178663</v>
      </c>
      <c r="N291" s="98">
        <v>3.5266816257148537</v>
      </c>
      <c r="O291" s="98">
        <v>5.0547562584022456</v>
      </c>
      <c r="P291" s="98">
        <v>12.608850917193884</v>
      </c>
      <c r="Q291" s="98">
        <v>10.360763842692633</v>
      </c>
      <c r="R291" s="98">
        <v>8.1068736719639194</v>
      </c>
      <c r="S291" s="98">
        <v>7.2926512309083096</v>
      </c>
      <c r="T291" s="98">
        <v>8.9200085318537514</v>
      </c>
      <c r="U291" s="98">
        <v>8.9237230472419675</v>
      </c>
      <c r="V291" s="98">
        <v>9.4849139318202003</v>
      </c>
      <c r="W291" s="98">
        <v>17.649121710494505</v>
      </c>
      <c r="X291" s="98">
        <v>16.506149055755049</v>
      </c>
      <c r="Y291" s="98">
        <v>13.899080612461285</v>
      </c>
      <c r="DA291" s="63" t="s">
        <v>3397</v>
      </c>
    </row>
    <row r="292" spans="1:105" ht="12" customHeight="1" x14ac:dyDescent="0.25">
      <c r="A292" s="108" t="s">
        <v>52</v>
      </c>
      <c r="B292" s="98"/>
      <c r="C292" s="98">
        <v>0.97437334448264679</v>
      </c>
      <c r="D292" s="98">
        <v>1.6584845709773888</v>
      </c>
      <c r="E292" s="98">
        <v>2.0523110530488116</v>
      </c>
      <c r="F292" s="98">
        <v>1.270044507285863</v>
      </c>
      <c r="G292" s="98">
        <v>1.9675601384163399</v>
      </c>
      <c r="H292" s="98">
        <v>2.8186994017535016</v>
      </c>
      <c r="I292" s="98">
        <v>5.1924844840788911</v>
      </c>
      <c r="J292" s="98">
        <v>4.9938627673617866</v>
      </c>
      <c r="K292" s="98">
        <v>6.2648498296922472</v>
      </c>
      <c r="L292" s="98">
        <v>4.8906422406247811</v>
      </c>
      <c r="M292" s="98">
        <v>5.9960921719307256</v>
      </c>
      <c r="N292" s="98">
        <v>4.5968565815801163</v>
      </c>
      <c r="O292" s="98">
        <v>5.4601201634711156</v>
      </c>
      <c r="P292" s="98">
        <v>16.990724714070542</v>
      </c>
      <c r="Q292" s="98">
        <v>14.571531027579191</v>
      </c>
      <c r="R292" s="98">
        <v>11.764145778855612</v>
      </c>
      <c r="S292" s="98">
        <v>10.417829987423108</v>
      </c>
      <c r="T292" s="98">
        <v>14.091871965902218</v>
      </c>
      <c r="U292" s="98">
        <v>14.054211520197594</v>
      </c>
      <c r="V292" s="98">
        <v>15.366581157129593</v>
      </c>
      <c r="W292" s="98">
        <v>26.661376014372809</v>
      </c>
      <c r="X292" s="98">
        <v>35.158420013310725</v>
      </c>
      <c r="Y292" s="98">
        <v>27.63782613995415</v>
      </c>
      <c r="DA292" s="63" t="s">
        <v>3398</v>
      </c>
    </row>
    <row r="293" spans="1:105" ht="12" customHeight="1" x14ac:dyDescent="0.25">
      <c r="A293" s="121" t="s">
        <v>54</v>
      </c>
      <c r="B293" s="122"/>
      <c r="C293" s="122">
        <v>8.2232631818876509</v>
      </c>
      <c r="D293" s="122">
        <v>16.101957890501648</v>
      </c>
      <c r="E293" s="122">
        <v>17.370576215304251</v>
      </c>
      <c r="F293" s="122">
        <v>15.856116190957406</v>
      </c>
      <c r="G293" s="122">
        <v>16.447475479276552</v>
      </c>
      <c r="H293" s="122">
        <v>21.212370005899459</v>
      </c>
      <c r="I293" s="122">
        <v>25.389835427707617</v>
      </c>
      <c r="J293" s="122">
        <v>29.165307551287295</v>
      </c>
      <c r="K293" s="122">
        <v>29.201521695922661</v>
      </c>
      <c r="L293" s="122">
        <v>26.219077957281296</v>
      </c>
      <c r="M293" s="122">
        <v>21.053771222920677</v>
      </c>
      <c r="N293" s="122">
        <v>20.265020222001755</v>
      </c>
      <c r="O293" s="122">
        <v>21.10024167686036</v>
      </c>
      <c r="P293" s="122">
        <v>45.799093380053947</v>
      </c>
      <c r="Q293" s="122">
        <v>35.384396545767714</v>
      </c>
      <c r="R293" s="122">
        <v>29.119978388005141</v>
      </c>
      <c r="S293" s="122">
        <v>27.329961283408874</v>
      </c>
      <c r="T293" s="122">
        <v>33.594619877267334</v>
      </c>
      <c r="U293" s="122">
        <v>39.282932544321064</v>
      </c>
      <c r="V293" s="122">
        <v>46.33206780334671</v>
      </c>
      <c r="W293" s="122">
        <v>57.212807345485793</v>
      </c>
      <c r="X293" s="122">
        <v>73.261778064940472</v>
      </c>
      <c r="Y293" s="122">
        <v>62.599541295586242</v>
      </c>
      <c r="DA293" s="130" t="s">
        <v>3399</v>
      </c>
    </row>
    <row r="294" spans="1:105" ht="12" customHeight="1" x14ac:dyDescent="0.25">
      <c r="A294" s="97" t="s">
        <v>50</v>
      </c>
      <c r="B294" s="98"/>
      <c r="C294" s="98">
        <v>2.8464017447832197</v>
      </c>
      <c r="D294" s="98">
        <v>6.1560375954911057</v>
      </c>
      <c r="E294" s="98">
        <v>7.9194196579159177</v>
      </c>
      <c r="F294" s="98">
        <v>6.3773201968514677</v>
      </c>
      <c r="G294" s="98">
        <v>5.2478450570306325</v>
      </c>
      <c r="H294" s="98">
        <v>6.4900768898967502</v>
      </c>
      <c r="I294" s="98">
        <v>7.5756557148468309</v>
      </c>
      <c r="J294" s="98">
        <v>8.7194905982785809</v>
      </c>
      <c r="K294" s="98">
        <v>11.299446703796129</v>
      </c>
      <c r="L294" s="98">
        <v>10.042454691219277</v>
      </c>
      <c r="M294" s="98">
        <v>8.7005159060932851</v>
      </c>
      <c r="N294" s="98">
        <v>8.7785864510719858</v>
      </c>
      <c r="O294" s="98">
        <v>7.760830370953224</v>
      </c>
      <c r="P294" s="98">
        <v>14.389630652380891</v>
      </c>
      <c r="Q294" s="98">
        <v>9.1104990023817933</v>
      </c>
      <c r="R294" s="98">
        <v>6.1044744980067582</v>
      </c>
      <c r="S294" s="98">
        <v>7.2605001629870829</v>
      </c>
      <c r="T294" s="98">
        <v>8.9177593285020187</v>
      </c>
      <c r="U294" s="98">
        <v>12.092241070012486</v>
      </c>
      <c r="V294" s="98">
        <v>13.507426175404126</v>
      </c>
      <c r="W294" s="98">
        <v>14.900331794501772</v>
      </c>
      <c r="X294" s="98">
        <v>17.490053451629425</v>
      </c>
      <c r="Y294" s="98">
        <v>13.345694451062847</v>
      </c>
      <c r="DA294" s="63" t="s">
        <v>3400</v>
      </c>
    </row>
    <row r="295" spans="1:105" ht="12" customHeight="1" x14ac:dyDescent="0.25">
      <c r="A295" s="109" t="s">
        <v>120</v>
      </c>
      <c r="B295" s="33"/>
      <c r="C295" s="33">
        <v>5.3768614371044317</v>
      </c>
      <c r="D295" s="33">
        <v>9.9459202950105396</v>
      </c>
      <c r="E295" s="33">
        <v>9.4511565573883356</v>
      </c>
      <c r="F295" s="33">
        <v>9.4787959941059405</v>
      </c>
      <c r="G295" s="33">
        <v>11.199630422245921</v>
      </c>
      <c r="H295" s="33">
        <v>14.722293116002707</v>
      </c>
      <c r="I295" s="33">
        <v>17.814179712860785</v>
      </c>
      <c r="J295" s="33">
        <v>20.445816953008709</v>
      </c>
      <c r="K295" s="33">
        <v>17.902074992126533</v>
      </c>
      <c r="L295" s="33">
        <v>16.176623266062023</v>
      </c>
      <c r="M295" s="33">
        <v>12.353255316827392</v>
      </c>
      <c r="N295" s="33">
        <v>11.48643377092977</v>
      </c>
      <c r="O295" s="33">
        <v>13.339411305907142</v>
      </c>
      <c r="P295" s="33">
        <v>31.409462727673059</v>
      </c>
      <c r="Q295" s="33">
        <v>26.273897543385928</v>
      </c>
      <c r="R295" s="33">
        <v>23.015503889998389</v>
      </c>
      <c r="S295" s="33">
        <v>20.069461120421792</v>
      </c>
      <c r="T295" s="33">
        <v>24.676860548765323</v>
      </c>
      <c r="U295" s="33">
        <v>27.190691474308576</v>
      </c>
      <c r="V295" s="33">
        <v>32.824641627942583</v>
      </c>
      <c r="W295" s="33">
        <v>42.312475550984047</v>
      </c>
      <c r="X295" s="33">
        <v>55.771724613311051</v>
      </c>
      <c r="Y295" s="33">
        <v>49.253846844523387</v>
      </c>
      <c r="DA295" s="60" t="s">
        <v>3401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116.2489660691374</v>
      </c>
      <c r="D297" s="117">
        <f t="shared" si="113"/>
        <v>173.60927365666015</v>
      </c>
      <c r="E297" s="117">
        <f t="shared" si="113"/>
        <v>191.42476542886558</v>
      </c>
      <c r="F297" s="117">
        <f t="shared" si="113"/>
        <v>182.44678710347557</v>
      </c>
      <c r="G297" s="117">
        <f t="shared" si="113"/>
        <v>201.56085238476021</v>
      </c>
      <c r="H297" s="117">
        <f t="shared" si="113"/>
        <v>257.91262894799092</v>
      </c>
      <c r="I297" s="117">
        <f t="shared" si="113"/>
        <v>278.71843742918725</v>
      </c>
      <c r="J297" s="117">
        <f t="shared" si="113"/>
        <v>347.32938755865388</v>
      </c>
      <c r="K297" s="117">
        <f t="shared" si="113"/>
        <v>334.83371312822618</v>
      </c>
      <c r="L297" s="117">
        <f t="shared" si="113"/>
        <v>305.31063315597225</v>
      </c>
      <c r="M297" s="117">
        <f t="shared" si="113"/>
        <v>221.29554070380723</v>
      </c>
      <c r="N297" s="117">
        <f t="shared" si="113"/>
        <v>228.88431257989126</v>
      </c>
      <c r="O297" s="117">
        <f t="shared" si="113"/>
        <v>286.00789077393449</v>
      </c>
      <c r="P297" s="117">
        <f t="shared" si="113"/>
        <v>542.74996510625283</v>
      </c>
      <c r="Q297" s="117">
        <f t="shared" si="113"/>
        <v>451.56848475641732</v>
      </c>
      <c r="R297" s="117">
        <f t="shared" ref="R297:V297" si="114">R298+R300+R302+R311</f>
        <v>386.02918940103547</v>
      </c>
      <c r="S297" s="117">
        <f t="shared" si="114"/>
        <v>335.5917688863824</v>
      </c>
      <c r="T297" s="117">
        <f t="shared" si="114"/>
        <v>425.48484967160613</v>
      </c>
      <c r="U297" s="117">
        <f t="shared" si="114"/>
        <v>469.87267979364231</v>
      </c>
      <c r="V297" s="117">
        <f t="shared" si="114"/>
        <v>521.48938670477855</v>
      </c>
      <c r="W297" s="117">
        <f t="shared" ref="W297:Y297" si="115">W298+W300+W302+W311</f>
        <v>673.02395720347465</v>
      </c>
      <c r="X297" s="117">
        <f t="shared" si="115"/>
        <v>741.10806817598291</v>
      </c>
      <c r="Y297" s="117">
        <f t="shared" si="115"/>
        <v>564.62791944202695</v>
      </c>
      <c r="DA297" s="129" t="s">
        <v>3553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96.592546361910706</v>
      </c>
      <c r="D298" s="122">
        <f t="shared" si="116"/>
        <v>140.82328452400117</v>
      </c>
      <c r="E298" s="122">
        <f t="shared" si="116"/>
        <v>153.56332378060867</v>
      </c>
      <c r="F298" s="122">
        <f t="shared" si="116"/>
        <v>146.90602783637746</v>
      </c>
      <c r="G298" s="122">
        <f t="shared" si="116"/>
        <v>163.2633451537983</v>
      </c>
      <c r="H298" s="122">
        <f t="shared" si="116"/>
        <v>206.6087687367793</v>
      </c>
      <c r="I298" s="122">
        <f t="shared" si="116"/>
        <v>221.17056240993563</v>
      </c>
      <c r="J298" s="122">
        <f t="shared" si="116"/>
        <v>280.97012977469575</v>
      </c>
      <c r="K298" s="122">
        <f t="shared" si="116"/>
        <v>263.64070550068755</v>
      </c>
      <c r="L298" s="122">
        <f t="shared" si="116"/>
        <v>241.15507549835957</v>
      </c>
      <c r="M298" s="122">
        <f t="shared" si="116"/>
        <v>165.28472635597157</v>
      </c>
      <c r="N298" s="122">
        <f t="shared" si="116"/>
        <v>172.45370061314699</v>
      </c>
      <c r="O298" s="122">
        <f t="shared" si="116"/>
        <v>222.49507170318961</v>
      </c>
      <c r="P298" s="122">
        <f t="shared" si="116"/>
        <v>416.76905574912143</v>
      </c>
      <c r="Q298" s="122">
        <f t="shared" si="116"/>
        <v>341.77851982434606</v>
      </c>
      <c r="R298" s="122">
        <f t="shared" si="116"/>
        <v>283.82331607130754</v>
      </c>
      <c r="S298" s="122">
        <f t="shared" si="116"/>
        <v>236.41197587462179</v>
      </c>
      <c r="T298" s="122">
        <f t="shared" si="116"/>
        <v>301.62924529637723</v>
      </c>
      <c r="U298" s="122">
        <f t="shared" si="116"/>
        <v>324.23165023687568</v>
      </c>
      <c r="V298" s="122">
        <f t="shared" si="116"/>
        <v>352.96805432272924</v>
      </c>
      <c r="W298" s="122">
        <f t="shared" si="116"/>
        <v>460.73711721307615</v>
      </c>
      <c r="X298" s="122">
        <f t="shared" si="116"/>
        <v>514.81882828360619</v>
      </c>
      <c r="Y298" s="122">
        <f t="shared" si="116"/>
        <v>378.31940531710512</v>
      </c>
      <c r="DA298" s="130" t="s">
        <v>3554</v>
      </c>
    </row>
    <row r="299" spans="1:105" ht="12" customHeight="1" x14ac:dyDescent="0.25">
      <c r="A299" s="97" t="s">
        <v>53</v>
      </c>
      <c r="B299" s="98"/>
      <c r="C299" s="98">
        <v>96.592546361910706</v>
      </c>
      <c r="D299" s="98">
        <v>140.82328452400117</v>
      </c>
      <c r="E299" s="98">
        <v>153.56332378060867</v>
      </c>
      <c r="F299" s="98">
        <v>146.90602783637746</v>
      </c>
      <c r="G299" s="98">
        <v>163.2633451537983</v>
      </c>
      <c r="H299" s="98">
        <v>206.6087687367793</v>
      </c>
      <c r="I299" s="98">
        <v>221.17056240993563</v>
      </c>
      <c r="J299" s="98">
        <v>280.97012977469575</v>
      </c>
      <c r="K299" s="98">
        <v>263.64070550068755</v>
      </c>
      <c r="L299" s="98">
        <v>241.15507549835957</v>
      </c>
      <c r="M299" s="98">
        <v>165.28472635597157</v>
      </c>
      <c r="N299" s="98">
        <v>172.45370061314699</v>
      </c>
      <c r="O299" s="98">
        <v>222.49507170318961</v>
      </c>
      <c r="P299" s="98">
        <v>416.76905574912143</v>
      </c>
      <c r="Q299" s="98">
        <v>341.77851982434606</v>
      </c>
      <c r="R299" s="98">
        <v>283.82331607130754</v>
      </c>
      <c r="S299" s="98">
        <v>236.41197587462179</v>
      </c>
      <c r="T299" s="98">
        <v>301.62924529637723</v>
      </c>
      <c r="U299" s="98">
        <v>324.23165023687568</v>
      </c>
      <c r="V299" s="98">
        <v>352.96805432272924</v>
      </c>
      <c r="W299" s="98">
        <v>460.73711721307615</v>
      </c>
      <c r="X299" s="98">
        <v>514.81882828360619</v>
      </c>
      <c r="Y299" s="98">
        <v>378.31940531710512</v>
      </c>
      <c r="DA299" s="63" t="s">
        <v>3555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2.3780526531808537</v>
      </c>
      <c r="D300" s="122">
        <f t="shared" si="117"/>
        <v>3.0527071940502757</v>
      </c>
      <c r="E300" s="122">
        <f t="shared" si="117"/>
        <v>6.8161798545128791</v>
      </c>
      <c r="F300" s="122">
        <f t="shared" si="117"/>
        <v>5.2204523996297105</v>
      </c>
      <c r="G300" s="122">
        <f t="shared" si="117"/>
        <v>5.675273874193441</v>
      </c>
      <c r="H300" s="122">
        <f t="shared" si="117"/>
        <v>8.3477163884506389</v>
      </c>
      <c r="I300" s="122">
        <f t="shared" si="117"/>
        <v>6.7591832420178237</v>
      </c>
      <c r="J300" s="122">
        <f t="shared" si="117"/>
        <v>8.2949653062747242</v>
      </c>
      <c r="K300" s="122">
        <f t="shared" si="117"/>
        <v>15.582697346236179</v>
      </c>
      <c r="L300" s="122">
        <f t="shared" si="117"/>
        <v>14.389776079020645</v>
      </c>
      <c r="M300" s="122">
        <f t="shared" si="117"/>
        <v>13.383707374838304</v>
      </c>
      <c r="N300" s="122">
        <f t="shared" si="117"/>
        <v>15.158710776107428</v>
      </c>
      <c r="O300" s="122">
        <f t="shared" si="117"/>
        <v>15.84545020924492</v>
      </c>
      <c r="P300" s="122">
        <f t="shared" si="117"/>
        <v>20.743496770276877</v>
      </c>
      <c r="Q300" s="122">
        <f t="shared" si="117"/>
        <v>23.307295769382485</v>
      </c>
      <c r="R300" s="122">
        <f t="shared" si="117"/>
        <v>28.776575421329088</v>
      </c>
      <c r="S300" s="122">
        <f t="shared" si="117"/>
        <v>30.423250617475087</v>
      </c>
      <c r="T300" s="122">
        <f t="shared" si="117"/>
        <v>35.741287508295592</v>
      </c>
      <c r="U300" s="122">
        <f t="shared" si="117"/>
        <v>45.828388056241643</v>
      </c>
      <c r="V300" s="122">
        <f t="shared" si="117"/>
        <v>49.602167282239826</v>
      </c>
      <c r="W300" s="122">
        <f t="shared" si="117"/>
        <v>63.679051135846223</v>
      </c>
      <c r="X300" s="122">
        <f t="shared" si="117"/>
        <v>49.336609761943663</v>
      </c>
      <c r="Y300" s="122">
        <f t="shared" si="117"/>
        <v>35.210759171516536</v>
      </c>
      <c r="DA300" s="130" t="s">
        <v>3556</v>
      </c>
    </row>
    <row r="301" spans="1:105" ht="12" customHeight="1" x14ac:dyDescent="0.25">
      <c r="A301" s="97" t="s">
        <v>53</v>
      </c>
      <c r="B301" s="98"/>
      <c r="C301" s="98">
        <v>2.3780526531808537</v>
      </c>
      <c r="D301" s="98">
        <v>3.0527071940502757</v>
      </c>
      <c r="E301" s="98">
        <v>6.8161798545128791</v>
      </c>
      <c r="F301" s="98">
        <v>5.2204523996297105</v>
      </c>
      <c r="G301" s="98">
        <v>5.675273874193441</v>
      </c>
      <c r="H301" s="98">
        <v>8.3477163884506389</v>
      </c>
      <c r="I301" s="98">
        <v>6.7591832420178237</v>
      </c>
      <c r="J301" s="98">
        <v>8.2949653062747242</v>
      </c>
      <c r="K301" s="98">
        <v>15.582697346236179</v>
      </c>
      <c r="L301" s="98">
        <v>14.389776079020645</v>
      </c>
      <c r="M301" s="98">
        <v>13.383707374838304</v>
      </c>
      <c r="N301" s="98">
        <v>15.158710776107428</v>
      </c>
      <c r="O301" s="98">
        <v>15.84545020924492</v>
      </c>
      <c r="P301" s="98">
        <v>20.743496770276877</v>
      </c>
      <c r="Q301" s="98">
        <v>23.307295769382485</v>
      </c>
      <c r="R301" s="98">
        <v>28.776575421329088</v>
      </c>
      <c r="S301" s="98">
        <v>30.423250617475087</v>
      </c>
      <c r="T301" s="98">
        <v>35.741287508295592</v>
      </c>
      <c r="U301" s="98">
        <v>45.828388056241643</v>
      </c>
      <c r="V301" s="98">
        <v>49.602167282239826</v>
      </c>
      <c r="W301" s="98">
        <v>63.679051135846223</v>
      </c>
      <c r="X301" s="98">
        <v>49.336609761943663</v>
      </c>
      <c r="Y301" s="98">
        <v>35.210759171516536</v>
      </c>
      <c r="DA301" s="63" t="s">
        <v>3557</v>
      </c>
    </row>
    <row r="302" spans="1:105" ht="12" customHeight="1" x14ac:dyDescent="0.25">
      <c r="A302" s="121" t="s">
        <v>55</v>
      </c>
      <c r="B302" s="122"/>
      <c r="C302" s="122">
        <v>11.59771624372943</v>
      </c>
      <c r="D302" s="122">
        <v>18.756630208370332</v>
      </c>
      <c r="E302" s="122">
        <v>19.403754099369991</v>
      </c>
      <c r="F302" s="122">
        <v>19.459220431751781</v>
      </c>
      <c r="G302" s="122">
        <v>21.008823914351989</v>
      </c>
      <c r="H302" s="122">
        <v>27.784018778091951</v>
      </c>
      <c r="I302" s="122">
        <v>32.592952191532831</v>
      </c>
      <c r="J302" s="122">
        <v>37.119030538074668</v>
      </c>
      <c r="K302" s="122">
        <v>35.230586505963643</v>
      </c>
      <c r="L302" s="122">
        <v>31.323950810499849</v>
      </c>
      <c r="M302" s="122">
        <v>27.973403564547883</v>
      </c>
      <c r="N302" s="122">
        <v>27.185016894057867</v>
      </c>
      <c r="O302" s="122">
        <v>32.592294088455539</v>
      </c>
      <c r="P302" s="122">
        <v>71.720950056493606</v>
      </c>
      <c r="Q302" s="122">
        <v>59.910475726265012</v>
      </c>
      <c r="R302" s="122">
        <v>51.021463423565201</v>
      </c>
      <c r="S302" s="122">
        <v>47.73619869385918</v>
      </c>
      <c r="T302" s="122">
        <v>61.833357740035837</v>
      </c>
      <c r="U302" s="122">
        <v>68.99450089862458</v>
      </c>
      <c r="V302" s="122">
        <v>81.866274331322856</v>
      </c>
      <c r="W302" s="122">
        <v>101.97174046248948</v>
      </c>
      <c r="X302" s="122">
        <v>116.34539159907357</v>
      </c>
      <c r="Y302" s="122">
        <v>98.690329837085002</v>
      </c>
      <c r="DA302" s="130" t="s">
        <v>3558</v>
      </c>
    </row>
    <row r="303" spans="1:105" ht="12" customHeight="1" x14ac:dyDescent="0.25">
      <c r="A303" s="97" t="s">
        <v>124</v>
      </c>
      <c r="B303" s="98"/>
      <c r="C303" s="98">
        <v>2.264843153173028</v>
      </c>
      <c r="D303" s="98">
        <v>4.273826883408856</v>
      </c>
      <c r="E303" s="98">
        <v>4.8383017399263544</v>
      </c>
      <c r="F303" s="98">
        <v>4.3423666684073901</v>
      </c>
      <c r="G303" s="98">
        <v>3.7646741385326288</v>
      </c>
      <c r="H303" s="98">
        <v>4.0688759581069913</v>
      </c>
      <c r="I303" s="98">
        <v>4.1690498650967891</v>
      </c>
      <c r="J303" s="98">
        <v>4.6818400809937764</v>
      </c>
      <c r="K303" s="98">
        <v>6.5636131921634027</v>
      </c>
      <c r="L303" s="98">
        <v>4.5063172646681044</v>
      </c>
      <c r="M303" s="98">
        <v>4.4991364101230005</v>
      </c>
      <c r="N303" s="98">
        <v>3.9054500772320804</v>
      </c>
      <c r="O303" s="98">
        <v>3.9942346298195814</v>
      </c>
      <c r="P303" s="98">
        <v>9.5214738897590152</v>
      </c>
      <c r="Q303" s="98">
        <v>6.3945043924734444</v>
      </c>
      <c r="R303" s="98">
        <v>5.2465120979746098</v>
      </c>
      <c r="S303" s="98">
        <v>4.9880241789007975</v>
      </c>
      <c r="T303" s="98">
        <v>5.842280801216936</v>
      </c>
      <c r="U303" s="98">
        <v>7.1230133199180745</v>
      </c>
      <c r="V303" s="98">
        <v>7.9408665492927746</v>
      </c>
      <c r="W303" s="98">
        <v>10.026868496508007</v>
      </c>
      <c r="X303" s="98">
        <v>13.532806254874286</v>
      </c>
      <c r="Y303" s="98">
        <v>8.6021810013096012</v>
      </c>
      <c r="DA303" s="63" t="s">
        <v>3559</v>
      </c>
    </row>
    <row r="304" spans="1:105" ht="12" customHeight="1" x14ac:dyDescent="0.25">
      <c r="A304" s="97" t="s">
        <v>123</v>
      </c>
      <c r="B304" s="98"/>
      <c r="C304" s="98">
        <v>1.5885771752860701E-2</v>
      </c>
      <c r="D304" s="98">
        <v>3.8424230205838475E-2</v>
      </c>
      <c r="E304" s="98">
        <v>0.11225087511950368</v>
      </c>
      <c r="F304" s="98">
        <v>3.9874829197869541E-2</v>
      </c>
      <c r="G304" s="98">
        <v>1.4183751885503068E-2</v>
      </c>
      <c r="H304" s="98">
        <v>3.2926896702247639E-2</v>
      </c>
      <c r="I304" s="98">
        <v>2.2179767567511749E-2</v>
      </c>
      <c r="J304" s="98">
        <v>0.10682042608493381</v>
      </c>
      <c r="K304" s="98">
        <v>0.10344254855012555</v>
      </c>
      <c r="L304" s="98">
        <v>0.22904041962978341</v>
      </c>
      <c r="M304" s="98">
        <v>0.13486617190020342</v>
      </c>
      <c r="N304" s="98">
        <v>0.13822807259342201</v>
      </c>
      <c r="O304" s="98">
        <v>0.11577655249269615</v>
      </c>
      <c r="P304" s="98">
        <v>0.29465090790514509</v>
      </c>
      <c r="Q304" s="98">
        <v>0.11036403574018953</v>
      </c>
      <c r="R304" s="98">
        <v>0.11774169436686133</v>
      </c>
      <c r="S304" s="98">
        <v>0.13960610733383147</v>
      </c>
      <c r="T304" s="98">
        <v>0.14865668993339395</v>
      </c>
      <c r="U304" s="98">
        <v>0.12857090748420022</v>
      </c>
      <c r="V304" s="98">
        <v>0.22867022037208112</v>
      </c>
      <c r="W304" s="98">
        <v>0.10840131708603871</v>
      </c>
      <c r="X304" s="98">
        <v>0.43020820080910638</v>
      </c>
      <c r="Y304" s="98">
        <v>0.10987233617499949</v>
      </c>
      <c r="DA304" s="63" t="s">
        <v>3560</v>
      </c>
    </row>
    <row r="305" spans="1:105" ht="12" customHeight="1" x14ac:dyDescent="0.25">
      <c r="A305" s="100" t="s">
        <v>50</v>
      </c>
      <c r="B305" s="101"/>
      <c r="C305" s="101">
        <v>3.4376021117389684E-3</v>
      </c>
      <c r="D305" s="101">
        <v>7.8269147394125459E-3</v>
      </c>
      <c r="E305" s="101">
        <v>1.9374245832152987E-2</v>
      </c>
      <c r="F305" s="101">
        <v>7.7415060732483705E-3</v>
      </c>
      <c r="G305" s="101">
        <v>3.0415406946027019E-3</v>
      </c>
      <c r="H305" s="101">
        <v>7.249164506083353E-3</v>
      </c>
      <c r="I305" s="101">
        <v>4.0656406762534306E-3</v>
      </c>
      <c r="J305" s="101">
        <v>2.1595456545311819E-2</v>
      </c>
      <c r="K305" s="101">
        <v>2.1486252958124206E-2</v>
      </c>
      <c r="L305" s="101">
        <v>3.7964122085237154E-2</v>
      </c>
      <c r="M305" s="101">
        <v>1.845611067466808E-2</v>
      </c>
      <c r="N305" s="101">
        <v>1.6627001294587544E-2</v>
      </c>
      <c r="O305" s="101">
        <v>1.2770923849244172E-2</v>
      </c>
      <c r="P305" s="101">
        <v>5.8181547079575111E-2</v>
      </c>
      <c r="Q305" s="101">
        <v>1.1485184100505844E-2</v>
      </c>
      <c r="R305" s="101">
        <v>2.5757541582524992E-2</v>
      </c>
      <c r="S305" s="101">
        <v>1.7119085014093191E-2</v>
      </c>
      <c r="T305" s="101">
        <v>3.0169558619818362E-2</v>
      </c>
      <c r="U305" s="101">
        <v>1.827302502141662E-2</v>
      </c>
      <c r="V305" s="101">
        <v>3.859702042976744E-2</v>
      </c>
      <c r="W305" s="101">
        <v>2.3092781104330405E-2</v>
      </c>
      <c r="X305" s="101">
        <v>7.4728612347407478E-2</v>
      </c>
      <c r="Y305" s="101">
        <v>3.349491648494763E-2</v>
      </c>
      <c r="DA305" s="131" t="s">
        <v>3561</v>
      </c>
    </row>
    <row r="306" spans="1:105" ht="12" customHeight="1" x14ac:dyDescent="0.25">
      <c r="A306" s="103" t="s">
        <v>52</v>
      </c>
      <c r="B306" s="104"/>
      <c r="C306" s="104">
        <v>1.2448169641121734E-2</v>
      </c>
      <c r="D306" s="104">
        <v>3.0597315466425933E-2</v>
      </c>
      <c r="E306" s="104">
        <v>9.2876629287350687E-2</v>
      </c>
      <c r="F306" s="104">
        <v>3.2133323124621173E-2</v>
      </c>
      <c r="G306" s="104">
        <v>1.1142211190900366E-2</v>
      </c>
      <c r="H306" s="104">
        <v>2.5677732196164288E-2</v>
      </c>
      <c r="I306" s="104">
        <v>1.8114126891258318E-2</v>
      </c>
      <c r="J306" s="104">
        <v>8.5224969539621984E-2</v>
      </c>
      <c r="K306" s="104">
        <v>8.1956295592001349E-2</v>
      </c>
      <c r="L306" s="104">
        <v>0.19107629754454628</v>
      </c>
      <c r="M306" s="104">
        <v>0.11641006122553535</v>
      </c>
      <c r="N306" s="104">
        <v>0.12160107129883448</v>
      </c>
      <c r="O306" s="104">
        <v>0.10300562864345197</v>
      </c>
      <c r="P306" s="104">
        <v>0.23646936082556999</v>
      </c>
      <c r="Q306" s="104">
        <v>9.8878851639683699E-2</v>
      </c>
      <c r="R306" s="104">
        <v>9.1984152784336318E-2</v>
      </c>
      <c r="S306" s="104">
        <v>0.12248702231973826</v>
      </c>
      <c r="T306" s="104">
        <v>0.11848713131357556</v>
      </c>
      <c r="U306" s="104">
        <v>0.11029788246278359</v>
      </c>
      <c r="V306" s="104">
        <v>0.1900731999423137</v>
      </c>
      <c r="W306" s="104">
        <v>8.5308535981708303E-2</v>
      </c>
      <c r="X306" s="104">
        <v>0.35547958846169886</v>
      </c>
      <c r="Y306" s="104">
        <v>7.6377419690051851E-2</v>
      </c>
      <c r="DA306" s="132" t="s">
        <v>3562</v>
      </c>
    </row>
    <row r="307" spans="1:105" ht="12" customHeight="1" x14ac:dyDescent="0.25">
      <c r="A307" s="106" t="s">
        <v>122</v>
      </c>
      <c r="B307" s="101"/>
      <c r="C307" s="101">
        <v>7.5914858132421053</v>
      </c>
      <c r="D307" s="101">
        <v>11.522275813860466</v>
      </c>
      <c r="E307" s="101">
        <v>10.940184651785122</v>
      </c>
      <c r="F307" s="101">
        <v>12.952229745760704</v>
      </c>
      <c r="G307" s="101">
        <v>13.936001574792648</v>
      </c>
      <c r="H307" s="101">
        <v>19.091135905098611</v>
      </c>
      <c r="I307" s="101">
        <v>19.087523698636581</v>
      </c>
      <c r="J307" s="101">
        <v>24.134993292339662</v>
      </c>
      <c r="K307" s="101">
        <v>18.336243648451021</v>
      </c>
      <c r="L307" s="101">
        <v>18.605744420273105</v>
      </c>
      <c r="M307" s="101">
        <v>13.469345646351256</v>
      </c>
      <c r="N307" s="101">
        <v>15.865803165015244</v>
      </c>
      <c r="O307" s="101">
        <v>19.15455705921514</v>
      </c>
      <c r="P307" s="101">
        <v>35.035862110865025</v>
      </c>
      <c r="Q307" s="101">
        <v>30.626800676471969</v>
      </c>
      <c r="R307" s="101">
        <v>27.412463781891205</v>
      </c>
      <c r="S307" s="101">
        <v>26.313467839099662</v>
      </c>
      <c r="T307" s="101">
        <v>34.604440935863963</v>
      </c>
      <c r="U307" s="101">
        <v>40.418544032791871</v>
      </c>
      <c r="V307" s="101">
        <v>50.596561108443296</v>
      </c>
      <c r="W307" s="101">
        <v>50.49712016662248</v>
      </c>
      <c r="X307" s="101">
        <v>53.338250085234229</v>
      </c>
      <c r="Y307" s="101">
        <v>50.434996160080907</v>
      </c>
      <c r="DA307" s="131" t="s">
        <v>3563</v>
      </c>
    </row>
    <row r="308" spans="1:105" ht="12" customHeight="1" x14ac:dyDescent="0.25">
      <c r="A308" s="107" t="s">
        <v>121</v>
      </c>
      <c r="B308" s="104"/>
      <c r="C308" s="104">
        <v>1.7255015055614356</v>
      </c>
      <c r="D308" s="104">
        <v>2.9221032808951759</v>
      </c>
      <c r="E308" s="104">
        <v>3.5130168325390105</v>
      </c>
      <c r="F308" s="104">
        <v>2.1247491883858167</v>
      </c>
      <c r="G308" s="104">
        <v>3.293964449141209</v>
      </c>
      <c r="H308" s="104">
        <v>4.5910800181840994</v>
      </c>
      <c r="I308" s="104">
        <v>9.3141988602319454</v>
      </c>
      <c r="J308" s="104">
        <v>8.1953767386563019</v>
      </c>
      <c r="K308" s="104">
        <v>10.227287116799092</v>
      </c>
      <c r="L308" s="104">
        <v>7.98284870592886</v>
      </c>
      <c r="M308" s="104">
        <v>9.8700553361734205</v>
      </c>
      <c r="N308" s="104">
        <v>7.2755355792171201</v>
      </c>
      <c r="O308" s="104">
        <v>9.3277258469281232</v>
      </c>
      <c r="P308" s="104">
        <v>26.868963147964404</v>
      </c>
      <c r="Q308" s="104">
        <v>22.778806621579406</v>
      </c>
      <c r="R308" s="104">
        <v>18.244745849332528</v>
      </c>
      <c r="S308" s="104">
        <v>16.295100568524884</v>
      </c>
      <c r="T308" s="104">
        <v>21.237979313021533</v>
      </c>
      <c r="U308" s="104">
        <v>21.324372638430436</v>
      </c>
      <c r="V308" s="104">
        <v>23.10017645321469</v>
      </c>
      <c r="W308" s="104">
        <v>41.339350482272941</v>
      </c>
      <c r="X308" s="104">
        <v>49.044127058156</v>
      </c>
      <c r="Y308" s="104">
        <v>39.543280339519498</v>
      </c>
      <c r="DA308" s="132" t="s">
        <v>3564</v>
      </c>
    </row>
    <row r="309" spans="1:105" ht="12" customHeight="1" x14ac:dyDescent="0.25">
      <c r="A309" s="108" t="s">
        <v>53</v>
      </c>
      <c r="B309" s="98"/>
      <c r="C309" s="98">
        <v>0.75112816107878877</v>
      </c>
      <c r="D309" s="98">
        <v>1.2636187099177858</v>
      </c>
      <c r="E309" s="98">
        <v>1.460705779490199</v>
      </c>
      <c r="F309" s="98">
        <v>0.85470468109995368</v>
      </c>
      <c r="G309" s="98">
        <v>1.3264043107248684</v>
      </c>
      <c r="H309" s="98">
        <v>1.7723806164305984</v>
      </c>
      <c r="I309" s="98">
        <v>4.1217143761530526</v>
      </c>
      <c r="J309" s="98">
        <v>3.201513971294514</v>
      </c>
      <c r="K309" s="98">
        <v>3.9624372871068476</v>
      </c>
      <c r="L309" s="98">
        <v>3.0922064653040788</v>
      </c>
      <c r="M309" s="98">
        <v>3.8739631642426988</v>
      </c>
      <c r="N309" s="98">
        <v>2.6786789976370047</v>
      </c>
      <c r="O309" s="98">
        <v>3.8676056834570085</v>
      </c>
      <c r="P309" s="98">
        <v>9.8782384338938662</v>
      </c>
      <c r="Q309" s="98">
        <v>8.2072755940002136</v>
      </c>
      <c r="R309" s="98">
        <v>6.4806000704769176</v>
      </c>
      <c r="S309" s="98">
        <v>5.8772705811017802</v>
      </c>
      <c r="T309" s="98">
        <v>7.1461073471193099</v>
      </c>
      <c r="U309" s="98">
        <v>7.2701611182328429</v>
      </c>
      <c r="V309" s="98">
        <v>7.7335952960850971</v>
      </c>
      <c r="W309" s="98">
        <v>14.677974467900135</v>
      </c>
      <c r="X309" s="98">
        <v>13.885707044845276</v>
      </c>
      <c r="Y309" s="98">
        <v>11.905454199565359</v>
      </c>
      <c r="DA309" s="63" t="s">
        <v>3565</v>
      </c>
    </row>
    <row r="310" spans="1:105" ht="12" customHeight="1" x14ac:dyDescent="0.25">
      <c r="A310" s="108" t="s">
        <v>52</v>
      </c>
      <c r="B310" s="98"/>
      <c r="C310" s="98">
        <v>0.97437334448264679</v>
      </c>
      <c r="D310" s="98">
        <v>1.6584845709773888</v>
      </c>
      <c r="E310" s="98">
        <v>2.0523110530488116</v>
      </c>
      <c r="F310" s="98">
        <v>1.270044507285863</v>
      </c>
      <c r="G310" s="98">
        <v>1.9675601384163399</v>
      </c>
      <c r="H310" s="98">
        <v>2.8186994017535016</v>
      </c>
      <c r="I310" s="98">
        <v>5.1924844840788911</v>
      </c>
      <c r="J310" s="98">
        <v>4.9938627673617866</v>
      </c>
      <c r="K310" s="98">
        <v>6.2648498296922472</v>
      </c>
      <c r="L310" s="98">
        <v>4.8906422406247811</v>
      </c>
      <c r="M310" s="98">
        <v>5.9960921719307256</v>
      </c>
      <c r="N310" s="98">
        <v>4.5968565815801163</v>
      </c>
      <c r="O310" s="98">
        <v>5.4601201634711156</v>
      </c>
      <c r="P310" s="98">
        <v>16.990724714070542</v>
      </c>
      <c r="Q310" s="98">
        <v>14.571531027579191</v>
      </c>
      <c r="R310" s="98">
        <v>11.764145778855612</v>
      </c>
      <c r="S310" s="98">
        <v>10.417829987423108</v>
      </c>
      <c r="T310" s="98">
        <v>14.091871965902218</v>
      </c>
      <c r="U310" s="98">
        <v>14.054211520197594</v>
      </c>
      <c r="V310" s="98">
        <v>15.366581157129593</v>
      </c>
      <c r="W310" s="98">
        <v>26.661376014372809</v>
      </c>
      <c r="X310" s="98">
        <v>35.158420013310725</v>
      </c>
      <c r="Y310" s="98">
        <v>27.63782613995415</v>
      </c>
      <c r="DA310" s="63" t="s">
        <v>3566</v>
      </c>
    </row>
    <row r="311" spans="1:105" ht="12" customHeight="1" x14ac:dyDescent="0.25">
      <c r="A311" s="121" t="s">
        <v>54</v>
      </c>
      <c r="B311" s="122"/>
      <c r="C311" s="122">
        <v>5.6806508103163962</v>
      </c>
      <c r="D311" s="122">
        <v>10.976651730238396</v>
      </c>
      <c r="E311" s="122">
        <v>11.641507694374038</v>
      </c>
      <c r="F311" s="122">
        <v>10.861086435716594</v>
      </c>
      <c r="G311" s="122">
        <v>11.613409442416504</v>
      </c>
      <c r="H311" s="122">
        <v>15.172125044669052</v>
      </c>
      <c r="I311" s="122">
        <v>18.195739585700977</v>
      </c>
      <c r="J311" s="122">
        <v>20.945261939608777</v>
      </c>
      <c r="K311" s="122">
        <v>20.37972377533886</v>
      </c>
      <c r="L311" s="122">
        <v>18.441830768092181</v>
      </c>
      <c r="M311" s="122">
        <v>14.653703408449475</v>
      </c>
      <c r="N311" s="122">
        <v>14.08688429657896</v>
      </c>
      <c r="O311" s="122">
        <v>15.075074773044431</v>
      </c>
      <c r="P311" s="122">
        <v>33.51646253036089</v>
      </c>
      <c r="Q311" s="122">
        <v>26.57219343642371</v>
      </c>
      <c r="R311" s="122">
        <v>22.407834484833618</v>
      </c>
      <c r="S311" s="122">
        <v>21.020343700426324</v>
      </c>
      <c r="T311" s="122">
        <v>26.280959126897486</v>
      </c>
      <c r="U311" s="122">
        <v>30.81814060190036</v>
      </c>
      <c r="V311" s="122">
        <v>37.052890768486598</v>
      </c>
      <c r="W311" s="122">
        <v>46.636048392062747</v>
      </c>
      <c r="X311" s="122">
        <v>60.607238531359521</v>
      </c>
      <c r="Y311" s="122">
        <v>52.407425116320262</v>
      </c>
      <c r="DA311" s="130" t="s">
        <v>3567</v>
      </c>
    </row>
    <row r="312" spans="1:105" ht="12" customHeight="1" x14ac:dyDescent="0.25">
      <c r="A312" s="97" t="s">
        <v>50</v>
      </c>
      <c r="B312" s="98"/>
      <c r="C312" s="98">
        <v>1.6151755200286462</v>
      </c>
      <c r="D312" s="98">
        <v>3.4829828064470378</v>
      </c>
      <c r="E312" s="98">
        <v>4.4952115003183444</v>
      </c>
      <c r="F312" s="98">
        <v>3.67978239496989</v>
      </c>
      <c r="G312" s="98">
        <v>3.0891214716909112</v>
      </c>
      <c r="H312" s="98">
        <v>3.8774457236593109</v>
      </c>
      <c r="I312" s="98">
        <v>4.5218089851085139</v>
      </c>
      <c r="J312" s="98">
        <v>5.2017479629492271</v>
      </c>
      <c r="K312" s="98">
        <v>6.6267291122680323</v>
      </c>
      <c r="L312" s="98">
        <v>5.9187280228759951</v>
      </c>
      <c r="M312" s="98">
        <v>5.0647822091906392</v>
      </c>
      <c r="N312" s="98">
        <v>5.1063695816610508</v>
      </c>
      <c r="O312" s="98">
        <v>4.5571258908361223</v>
      </c>
      <c r="P312" s="98">
        <v>8.5722809659327304</v>
      </c>
      <c r="Q312" s="98">
        <v>5.4749671773012727</v>
      </c>
      <c r="R312" s="98">
        <v>3.674363122326084</v>
      </c>
      <c r="S312" s="98">
        <v>4.3676243761102098</v>
      </c>
      <c r="T312" s="98">
        <v>5.4066606445700147</v>
      </c>
      <c r="U312" s="98">
        <v>7.3891440224829807</v>
      </c>
      <c r="V312" s="98">
        <v>8.3163904321751012</v>
      </c>
      <c r="W312" s="98">
        <v>9.2064405060011776</v>
      </c>
      <c r="X312" s="98">
        <v>10.814047821886314</v>
      </c>
      <c r="Y312" s="98">
        <v>8.2091346609818689</v>
      </c>
      <c r="DA312" s="63" t="s">
        <v>3568</v>
      </c>
    </row>
    <row r="313" spans="1:105" ht="12" customHeight="1" x14ac:dyDescent="0.25">
      <c r="A313" s="109" t="s">
        <v>120</v>
      </c>
      <c r="B313" s="33"/>
      <c r="C313" s="33">
        <v>4.0654752902877487</v>
      </c>
      <c r="D313" s="33">
        <v>7.4936689237913567</v>
      </c>
      <c r="E313" s="33">
        <v>7.1462961940556928</v>
      </c>
      <c r="F313" s="33">
        <v>7.1813040407467037</v>
      </c>
      <c r="G313" s="33">
        <v>8.5242879707255899</v>
      </c>
      <c r="H313" s="33">
        <v>11.29467932100974</v>
      </c>
      <c r="I313" s="33">
        <v>13.673930600592463</v>
      </c>
      <c r="J313" s="33">
        <v>15.743513976659548</v>
      </c>
      <c r="K313" s="33">
        <v>13.75299466307083</v>
      </c>
      <c r="L313" s="33">
        <v>12.523102745216185</v>
      </c>
      <c r="M313" s="33">
        <v>9.5889211992588379</v>
      </c>
      <c r="N313" s="33">
        <v>8.9805147149179092</v>
      </c>
      <c r="O313" s="33">
        <v>10.517948882208309</v>
      </c>
      <c r="P313" s="33">
        <v>24.944181564428153</v>
      </c>
      <c r="Q313" s="33">
        <v>21.09722625912244</v>
      </c>
      <c r="R313" s="33">
        <v>18.73347136250753</v>
      </c>
      <c r="S313" s="33">
        <v>16.652719324316109</v>
      </c>
      <c r="T313" s="33">
        <v>20.874298482327468</v>
      </c>
      <c r="U313" s="33">
        <v>23.428996579417369</v>
      </c>
      <c r="V313" s="33">
        <v>28.736500336311504</v>
      </c>
      <c r="W313" s="33">
        <v>37.429607886061568</v>
      </c>
      <c r="X313" s="33">
        <v>49.793190709473222</v>
      </c>
      <c r="Y313" s="33">
        <v>44.198290455338402</v>
      </c>
      <c r="DA313" s="60" t="s">
        <v>3569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1.4166222550673486</v>
      </c>
      <c r="D315" s="154">
        <f t="shared" si="118"/>
        <v>1.4192388743692557</v>
      </c>
      <c r="E315" s="154">
        <f t="shared" si="118"/>
        <v>1.4797231162669147</v>
      </c>
      <c r="F315" s="154">
        <f t="shared" si="118"/>
        <v>1.5071727515872535</v>
      </c>
      <c r="G315" s="154">
        <f t="shared" si="118"/>
        <v>1.585768245838477</v>
      </c>
      <c r="H315" s="154">
        <f t="shared" si="118"/>
        <v>1.638517071870732</v>
      </c>
      <c r="I315" s="154">
        <f t="shared" si="118"/>
        <v>1.6598909255668515</v>
      </c>
      <c r="J315" s="154">
        <f t="shared" si="118"/>
        <v>1.7267450078410407</v>
      </c>
      <c r="K315" s="154">
        <f t="shared" si="118"/>
        <v>1.780990750335649</v>
      </c>
      <c r="L315" s="154">
        <f t="shared" si="118"/>
        <v>1.8447811404867265</v>
      </c>
      <c r="M315" s="154">
        <f t="shared" si="118"/>
        <v>1.8095676079350502</v>
      </c>
      <c r="N315" s="154">
        <f t="shared" si="118"/>
        <v>1.8991999996067919</v>
      </c>
      <c r="O315" s="154">
        <f t="shared" si="118"/>
        <v>2.0255996503671376</v>
      </c>
      <c r="P315" s="154">
        <f t="shared" si="118"/>
        <v>2.0165738679722058</v>
      </c>
      <c r="Q315" s="154">
        <f t="shared" si="118"/>
        <v>2.0921044710454169</v>
      </c>
      <c r="R315" s="154">
        <f t="shared" ref="R315:V315" si="119">IF(R297=0,"",R297/R279)</f>
        <v>2.1170402156858348</v>
      </c>
      <c r="S315" s="154">
        <f t="shared" si="119"/>
        <v>2.0673038915768873</v>
      </c>
      <c r="T315" s="154">
        <f t="shared" si="119"/>
        <v>2.0732961442045155</v>
      </c>
      <c r="U315" s="154">
        <f t="shared" si="119"/>
        <v>2.0548966116206024</v>
      </c>
      <c r="V315" s="154">
        <f t="shared" si="119"/>
        <v>2.0123695256658114</v>
      </c>
      <c r="W315" s="154">
        <f t="shared" ref="W315:Y315" si="120">IF(W297=0,"",W297/W279)</f>
        <v>2.0822144810126426</v>
      </c>
      <c r="X315" s="154">
        <f t="shared" si="120"/>
        <v>2.0441346959784457</v>
      </c>
      <c r="Y315" s="154">
        <f t="shared" si="120"/>
        <v>1.9666281042507108</v>
      </c>
      <c r="DA315" s="129" t="s">
        <v>3721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1.7243945836828893</v>
      </c>
      <c r="D316" s="155">
        <f t="shared" si="121"/>
        <v>1.8119315722325628</v>
      </c>
      <c r="E316" s="155">
        <f t="shared" si="121"/>
        <v>1.8958687695990935</v>
      </c>
      <c r="F316" s="155">
        <f t="shared" si="121"/>
        <v>1.9677299897125637</v>
      </c>
      <c r="G316" s="155">
        <f t="shared" si="121"/>
        <v>2.0815924593148716</v>
      </c>
      <c r="H316" s="155">
        <f t="shared" si="121"/>
        <v>2.1948913717056047</v>
      </c>
      <c r="I316" s="155">
        <f t="shared" si="121"/>
        <v>2.310667737711511</v>
      </c>
      <c r="J316" s="155">
        <f t="shared" si="121"/>
        <v>2.3819385150856456</v>
      </c>
      <c r="K316" s="155">
        <f t="shared" si="121"/>
        <v>2.5009125807142256</v>
      </c>
      <c r="L316" s="155">
        <f t="shared" si="121"/>
        <v>2.610341657227738</v>
      </c>
      <c r="M316" s="155">
        <f t="shared" si="121"/>
        <v>2.7472323849848155</v>
      </c>
      <c r="N316" s="155">
        <f t="shared" si="121"/>
        <v>2.8845422995012595</v>
      </c>
      <c r="O316" s="155">
        <f t="shared" si="121"/>
        <v>3.0563094885526061</v>
      </c>
      <c r="P316" s="155">
        <f t="shared" si="121"/>
        <v>3.2732838177539976</v>
      </c>
      <c r="Q316" s="155">
        <f t="shared" si="121"/>
        <v>3.4174972756645343</v>
      </c>
      <c r="R316" s="155">
        <f t="shared" ref="R316:V316" si="122">IF(R298=0,"",R298/R280)</f>
        <v>3.4263562396755503</v>
      </c>
      <c r="S316" s="155">
        <f t="shared" si="122"/>
        <v>3.42811959838519</v>
      </c>
      <c r="T316" s="155">
        <f t="shared" si="122"/>
        <v>3.4341570035563982</v>
      </c>
      <c r="U316" s="155">
        <f t="shared" si="122"/>
        <v>3.4370277636998896</v>
      </c>
      <c r="V316" s="155">
        <f t="shared" si="122"/>
        <v>3.4609559698351511</v>
      </c>
      <c r="W316" s="155">
        <f t="shared" ref="W316:Y316" si="123">IF(W298=0,"",W298/W280)</f>
        <v>3.5376615830783003</v>
      </c>
      <c r="X316" s="155">
        <f t="shared" si="123"/>
        <v>3.5875634637360632</v>
      </c>
      <c r="Y316" s="155">
        <f t="shared" si="123"/>
        <v>3.66428688010491</v>
      </c>
      <c r="DA316" s="130" t="s">
        <v>3722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1.7243945836828893</v>
      </c>
      <c r="D317" s="156">
        <f t="shared" si="124"/>
        <v>1.8119315722325628</v>
      </c>
      <c r="E317" s="156">
        <f t="shared" si="124"/>
        <v>1.8958687695990935</v>
      </c>
      <c r="F317" s="156">
        <f t="shared" si="124"/>
        <v>1.9677299897125637</v>
      </c>
      <c r="G317" s="156">
        <f t="shared" si="124"/>
        <v>2.0815924593148716</v>
      </c>
      <c r="H317" s="156">
        <f t="shared" si="124"/>
        <v>2.1948913717056047</v>
      </c>
      <c r="I317" s="156">
        <f t="shared" si="124"/>
        <v>2.310667737711511</v>
      </c>
      <c r="J317" s="156">
        <f t="shared" si="124"/>
        <v>2.3819385150856456</v>
      </c>
      <c r="K317" s="156">
        <f t="shared" si="124"/>
        <v>2.5009125807142256</v>
      </c>
      <c r="L317" s="156">
        <f t="shared" si="124"/>
        <v>2.610341657227738</v>
      </c>
      <c r="M317" s="156">
        <f t="shared" si="124"/>
        <v>2.7472323849848155</v>
      </c>
      <c r="N317" s="156">
        <f t="shared" si="124"/>
        <v>2.8845422995012595</v>
      </c>
      <c r="O317" s="156">
        <f t="shared" si="124"/>
        <v>3.0563094885526061</v>
      </c>
      <c r="P317" s="156">
        <f t="shared" si="124"/>
        <v>3.2732838177539976</v>
      </c>
      <c r="Q317" s="156">
        <f t="shared" si="124"/>
        <v>3.4174972756645343</v>
      </c>
      <c r="R317" s="156">
        <f t="shared" ref="R317:V317" si="125">IF(R299=0,"",R299/R281)</f>
        <v>3.4263562396755503</v>
      </c>
      <c r="S317" s="156">
        <f t="shared" si="125"/>
        <v>3.42811959838519</v>
      </c>
      <c r="T317" s="156">
        <f t="shared" si="125"/>
        <v>3.4341570035563982</v>
      </c>
      <c r="U317" s="156">
        <f t="shared" si="125"/>
        <v>3.4370277636998896</v>
      </c>
      <c r="V317" s="156">
        <f t="shared" si="125"/>
        <v>3.4609559698351511</v>
      </c>
      <c r="W317" s="156">
        <f t="shared" ref="W317:Y317" si="126">IF(W299=0,"",W299/W281)</f>
        <v>3.5376615830783003</v>
      </c>
      <c r="X317" s="156">
        <f t="shared" si="126"/>
        <v>3.5875634637360632</v>
      </c>
      <c r="Y317" s="156">
        <f t="shared" si="126"/>
        <v>3.66428688010491</v>
      </c>
      <c r="DA317" s="63" t="s">
        <v>3723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2.3562405358522942</v>
      </c>
      <c r="D318" s="155">
        <f t="shared" si="127"/>
        <v>2.4031676888490487</v>
      </c>
      <c r="E318" s="155">
        <f t="shared" si="127"/>
        <v>2.4825461928935213</v>
      </c>
      <c r="F318" s="155">
        <f t="shared" si="127"/>
        <v>2.5881274738950517</v>
      </c>
      <c r="G318" s="155">
        <f t="shared" si="127"/>
        <v>2.6859969153783334</v>
      </c>
      <c r="H318" s="155">
        <f t="shared" si="127"/>
        <v>2.7926818369633044</v>
      </c>
      <c r="I318" s="155">
        <f t="shared" si="127"/>
        <v>2.9323377189156865</v>
      </c>
      <c r="J318" s="155">
        <f t="shared" si="127"/>
        <v>3.070663568064484</v>
      </c>
      <c r="K318" s="155">
        <f t="shared" si="127"/>
        <v>3.1574450306873465</v>
      </c>
      <c r="L318" s="155">
        <f t="shared" si="127"/>
        <v>3.2633684598760548</v>
      </c>
      <c r="M318" s="155">
        <f t="shared" si="127"/>
        <v>3.3962278056441551</v>
      </c>
      <c r="N318" s="155">
        <f t="shared" si="127"/>
        <v>3.5415234577625201</v>
      </c>
      <c r="O318" s="155">
        <f t="shared" si="127"/>
        <v>3.7110635851825444</v>
      </c>
      <c r="P318" s="155">
        <f t="shared" si="127"/>
        <v>3.8797947949323279</v>
      </c>
      <c r="Q318" s="155">
        <f t="shared" si="127"/>
        <v>3.9828422739001907</v>
      </c>
      <c r="R318" s="155">
        <f t="shared" ref="R318:V318" si="128">IF(R300=0,"",R300/R282)</f>
        <v>3.9759782214274724</v>
      </c>
      <c r="S318" s="155">
        <f t="shared" si="128"/>
        <v>4.0228646003447439</v>
      </c>
      <c r="T318" s="155">
        <f t="shared" si="128"/>
        <v>4.0893265393510445</v>
      </c>
      <c r="U318" s="155">
        <f t="shared" si="128"/>
        <v>4.0742307482479303</v>
      </c>
      <c r="V318" s="155">
        <f t="shared" si="128"/>
        <v>4.1111537760994237</v>
      </c>
      <c r="W318" s="155">
        <f t="shared" ref="W318:Y318" si="129">IF(W300=0,"",W300/W282)</f>
        <v>4.1060075349387546</v>
      </c>
      <c r="X318" s="155">
        <f t="shared" si="129"/>
        <v>4.1825567986112837</v>
      </c>
      <c r="Y318" s="155">
        <f t="shared" si="129"/>
        <v>4.2712740698939022</v>
      </c>
      <c r="DA318" s="130" t="s">
        <v>3724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2.3562405358522942</v>
      </c>
      <c r="D319" s="156">
        <f t="shared" si="130"/>
        <v>2.4031676888490487</v>
      </c>
      <c r="E319" s="156">
        <f t="shared" si="130"/>
        <v>2.4825461928935213</v>
      </c>
      <c r="F319" s="156">
        <f t="shared" si="130"/>
        <v>2.5881274738950517</v>
      </c>
      <c r="G319" s="156">
        <f t="shared" si="130"/>
        <v>2.6859969153783334</v>
      </c>
      <c r="H319" s="156">
        <f t="shared" si="130"/>
        <v>2.7926818369633044</v>
      </c>
      <c r="I319" s="156">
        <f t="shared" si="130"/>
        <v>2.9323377189156865</v>
      </c>
      <c r="J319" s="156">
        <f t="shared" si="130"/>
        <v>3.070663568064484</v>
      </c>
      <c r="K319" s="156">
        <f t="shared" si="130"/>
        <v>3.1574450306873465</v>
      </c>
      <c r="L319" s="156">
        <f t="shared" si="130"/>
        <v>3.2633684598760548</v>
      </c>
      <c r="M319" s="156">
        <f t="shared" si="130"/>
        <v>3.3962278056441551</v>
      </c>
      <c r="N319" s="156">
        <f t="shared" si="130"/>
        <v>3.5415234577625201</v>
      </c>
      <c r="O319" s="156">
        <f t="shared" si="130"/>
        <v>3.7110635851825444</v>
      </c>
      <c r="P319" s="156">
        <f t="shared" si="130"/>
        <v>3.8797947949323279</v>
      </c>
      <c r="Q319" s="156">
        <f t="shared" si="130"/>
        <v>3.9828422739001907</v>
      </c>
      <c r="R319" s="156">
        <f t="shared" ref="R319:V319" si="131">IF(R301=0,"",R301/R283)</f>
        <v>3.9759782214274724</v>
      </c>
      <c r="S319" s="156">
        <f t="shared" si="131"/>
        <v>4.0228646003447439</v>
      </c>
      <c r="T319" s="156">
        <f t="shared" si="131"/>
        <v>4.0893265393510445</v>
      </c>
      <c r="U319" s="156">
        <f t="shared" si="131"/>
        <v>4.0742307482479303</v>
      </c>
      <c r="V319" s="156">
        <f t="shared" si="131"/>
        <v>4.1111537760994237</v>
      </c>
      <c r="W319" s="156">
        <f t="shared" ref="W319:Y319" si="132">IF(W301=0,"",W301/W283)</f>
        <v>4.1060075349387546</v>
      </c>
      <c r="X319" s="156">
        <f t="shared" si="132"/>
        <v>4.1825567986112837</v>
      </c>
      <c r="Y319" s="156">
        <f t="shared" si="132"/>
        <v>4.2712740698939022</v>
      </c>
      <c r="DA319" s="63" t="s">
        <v>3725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0.68981437729877648</v>
      </c>
      <c r="D320" s="155">
        <f t="shared" si="133"/>
        <v>0.68873634508429205</v>
      </c>
      <c r="E320" s="155">
        <f t="shared" si="133"/>
        <v>0.68685557589995883</v>
      </c>
      <c r="F320" s="155">
        <f t="shared" si="133"/>
        <v>0.68226423030162031</v>
      </c>
      <c r="G320" s="155">
        <f t="shared" si="133"/>
        <v>0.69764794690440801</v>
      </c>
      <c r="H320" s="155">
        <f t="shared" si="133"/>
        <v>0.71108049520957528</v>
      </c>
      <c r="I320" s="155">
        <f t="shared" si="133"/>
        <v>0.73239860887813346</v>
      </c>
      <c r="J320" s="155">
        <f t="shared" si="133"/>
        <v>0.72326297586018129</v>
      </c>
      <c r="K320" s="155">
        <f t="shared" si="133"/>
        <v>0.7271589274218222</v>
      </c>
      <c r="L320" s="155">
        <f t="shared" si="133"/>
        <v>0.73726660464957006</v>
      </c>
      <c r="M320" s="155">
        <f t="shared" si="133"/>
        <v>0.75332332627897014</v>
      </c>
      <c r="N320" s="155">
        <f t="shared" si="133"/>
        <v>0.75127016656111578</v>
      </c>
      <c r="O320" s="155">
        <f t="shared" si="133"/>
        <v>0.75746677646882377</v>
      </c>
      <c r="P320" s="155">
        <f t="shared" si="133"/>
        <v>0.79097144217461024</v>
      </c>
      <c r="Q320" s="155">
        <f t="shared" si="133"/>
        <v>0.80309604892833386</v>
      </c>
      <c r="R320" s="155">
        <f t="shared" ref="R320:V320" si="134">IF(R302=0,"",R302/R284)</f>
        <v>0.80792921940980322</v>
      </c>
      <c r="S320" s="155">
        <f t="shared" si="134"/>
        <v>0.81631129397299662</v>
      </c>
      <c r="T320" s="155">
        <f t="shared" si="134"/>
        <v>0.82384515251972856</v>
      </c>
      <c r="U320" s="155">
        <f t="shared" si="134"/>
        <v>0.82338402610884232</v>
      </c>
      <c r="V320" s="155">
        <f t="shared" si="134"/>
        <v>0.82895071438434109</v>
      </c>
      <c r="W320" s="155">
        <f t="shared" ref="W320:Y320" si="135">IF(W302=0,"",W302/W284)</f>
        <v>0.84788665354769766</v>
      </c>
      <c r="X320" s="155">
        <f t="shared" si="135"/>
        <v>0.8682822765009488</v>
      </c>
      <c r="Y320" s="155">
        <f t="shared" si="135"/>
        <v>0.87323915747507619</v>
      </c>
      <c r="DA320" s="130" t="s">
        <v>3726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0.59735647588043594</v>
      </c>
      <c r="D321" s="156">
        <f t="shared" si="136"/>
        <v>0.59253164916970669</v>
      </c>
      <c r="E321" s="156">
        <f t="shared" si="136"/>
        <v>0.59444026015536233</v>
      </c>
      <c r="F321" s="156">
        <f t="shared" si="136"/>
        <v>0.59990543551182585</v>
      </c>
      <c r="G321" s="156">
        <f t="shared" si="136"/>
        <v>0.60819912802815956</v>
      </c>
      <c r="H321" s="156">
        <f t="shared" si="136"/>
        <v>0.61440803184397874</v>
      </c>
      <c r="I321" s="156">
        <f t="shared" si="136"/>
        <v>0.61682124466826527</v>
      </c>
      <c r="J321" s="156">
        <f t="shared" si="136"/>
        <v>0.61842985238965642</v>
      </c>
      <c r="K321" s="156">
        <f t="shared" si="136"/>
        <v>0.6207853195703541</v>
      </c>
      <c r="L321" s="156">
        <f t="shared" si="136"/>
        <v>0.6266262400414907</v>
      </c>
      <c r="M321" s="156">
        <f t="shared" si="136"/>
        <v>0.63951702674606881</v>
      </c>
      <c r="N321" s="156">
        <f t="shared" si="136"/>
        <v>0.64815496377323534</v>
      </c>
      <c r="O321" s="156">
        <f t="shared" si="136"/>
        <v>0.67178987925760769</v>
      </c>
      <c r="P321" s="156">
        <f t="shared" si="136"/>
        <v>0.71190074000314807</v>
      </c>
      <c r="Q321" s="156">
        <f t="shared" si="136"/>
        <v>0.73078194176973621</v>
      </c>
      <c r="R321" s="156">
        <f t="shared" ref="R321:V321" si="137">IF(R303=0,"",R303/R285)</f>
        <v>0.74221963838611349</v>
      </c>
      <c r="S321" s="156">
        <f t="shared" si="137"/>
        <v>0.75582703808524598</v>
      </c>
      <c r="T321" s="156">
        <f t="shared" si="137"/>
        <v>0.78308478006972726</v>
      </c>
      <c r="U321" s="156">
        <f t="shared" si="137"/>
        <v>0.78944854916302998</v>
      </c>
      <c r="V321" s="156">
        <f t="shared" si="137"/>
        <v>0.79618901708665879</v>
      </c>
      <c r="W321" s="156">
        <f t="shared" ref="W321:Y321" si="138">IF(W303=0,"",W303/W285)</f>
        <v>0.79653127157447612</v>
      </c>
      <c r="X321" s="156">
        <f t="shared" si="138"/>
        <v>0.79995821866110262</v>
      </c>
      <c r="Y321" s="156">
        <f t="shared" si="138"/>
        <v>0.8041255781991612</v>
      </c>
      <c r="DA321" s="63" t="s">
        <v>3727</v>
      </c>
    </row>
    <row r="322" spans="1:105" ht="12" customHeight="1" x14ac:dyDescent="0.25">
      <c r="A322" s="97" t="s">
        <v>123</v>
      </c>
      <c r="B322" s="156"/>
      <c r="C322" s="156">
        <f t="shared" ref="C322:Q322" si="139">IF(C304=0,"",C304/C286)</f>
        <v>0.87794248692189125</v>
      </c>
      <c r="D322" s="156">
        <f t="shared" si="139"/>
        <v>0.87903938636974133</v>
      </c>
      <c r="E322" s="156">
        <f t="shared" si="139"/>
        <v>0.89484029117373998</v>
      </c>
      <c r="F322" s="156">
        <f t="shared" si="139"/>
        <v>0.89121676919784065</v>
      </c>
      <c r="G322" s="156">
        <f t="shared" si="139"/>
        <v>0.88206975031744805</v>
      </c>
      <c r="H322" s="156">
        <f t="shared" si="139"/>
        <v>0.88383223354670426</v>
      </c>
      <c r="I322" s="156">
        <f t="shared" si="139"/>
        <v>0.89321098207825333</v>
      </c>
      <c r="J322" s="156">
        <f t="shared" si="139"/>
        <v>0.89066188356590204</v>
      </c>
      <c r="K322" s="156">
        <f t="shared" si="139"/>
        <v>0.88830381714422268</v>
      </c>
      <c r="L322" s="156">
        <f t="shared" si="139"/>
        <v>0.90666159427387993</v>
      </c>
      <c r="M322" s="156">
        <f t="shared" si="139"/>
        <v>0.93016285387267728</v>
      </c>
      <c r="N322" s="156">
        <f t="shared" si="139"/>
        <v>0.93709458038936699</v>
      </c>
      <c r="O322" s="156">
        <f t="shared" si="139"/>
        <v>0.94582600757250679</v>
      </c>
      <c r="P322" s="156">
        <f t="shared" si="139"/>
        <v>0.93371720174427997</v>
      </c>
      <c r="Q322" s="156">
        <f t="shared" si="139"/>
        <v>0.95951030989650088</v>
      </c>
      <c r="R322" s="156">
        <f t="shared" ref="R322:V322" si="140">IF(R304=0,"",R304/R286)</f>
        <v>0.94165374579143046</v>
      </c>
      <c r="S322" s="156">
        <f t="shared" si="140"/>
        <v>0.9587229425933399</v>
      </c>
      <c r="T322" s="156">
        <f t="shared" si="140"/>
        <v>0.95372914250558749</v>
      </c>
      <c r="U322" s="156">
        <f t="shared" si="140"/>
        <v>0.96330704728737138</v>
      </c>
      <c r="V322" s="156">
        <f t="shared" si="140"/>
        <v>0.95836952639647988</v>
      </c>
      <c r="W322" s="156">
        <f t="shared" ref="W322:Y322" si="141">IF(W304=0,"",W304/W286)</f>
        <v>0.94425345849433395</v>
      </c>
      <c r="X322" s="156">
        <f t="shared" si="141"/>
        <v>0.95822275175277705</v>
      </c>
      <c r="Y322" s="156">
        <f t="shared" si="141"/>
        <v>0.93006108486408423</v>
      </c>
      <c r="DA322" s="63" t="s">
        <v>3728</v>
      </c>
    </row>
    <row r="323" spans="1:105" ht="12" customHeight="1" x14ac:dyDescent="0.25">
      <c r="A323" s="100" t="s">
        <v>50</v>
      </c>
      <c r="B323" s="157"/>
      <c r="C323" s="157">
        <f t="shared" ref="C323:Q323" si="142">IF(C305=0,"",C305/C287)</f>
        <v>0.60884005431047494</v>
      </c>
      <c r="D323" s="157">
        <f t="shared" si="142"/>
        <v>0.59682298795877664</v>
      </c>
      <c r="E323" s="157">
        <f t="shared" si="142"/>
        <v>0.59492746788201034</v>
      </c>
      <c r="F323" s="157">
        <f t="shared" si="142"/>
        <v>0.6139819654923564</v>
      </c>
      <c r="G323" s="157">
        <f t="shared" si="142"/>
        <v>0.61596226983143476</v>
      </c>
      <c r="H323" s="157">
        <f t="shared" si="142"/>
        <v>0.62617174919932739</v>
      </c>
      <c r="I323" s="157">
        <f t="shared" si="142"/>
        <v>0.60524274047246007</v>
      </c>
      <c r="J323" s="157">
        <f t="shared" si="142"/>
        <v>0.62218988346064696</v>
      </c>
      <c r="K323" s="157">
        <f t="shared" si="142"/>
        <v>0.62291236994766896</v>
      </c>
      <c r="L323" s="157">
        <f t="shared" si="142"/>
        <v>0.61686922799596</v>
      </c>
      <c r="M323" s="157">
        <f t="shared" si="142"/>
        <v>0.64572635337057827</v>
      </c>
      <c r="N323" s="157">
        <f t="shared" si="142"/>
        <v>0.64182059637495015</v>
      </c>
      <c r="O323" s="157">
        <f t="shared" si="142"/>
        <v>0.65821879938831163</v>
      </c>
      <c r="P323" s="157">
        <f t="shared" si="142"/>
        <v>0.73556047074460928</v>
      </c>
      <c r="Q323" s="157">
        <f t="shared" si="142"/>
        <v>0.71149361626100449</v>
      </c>
      <c r="R323" s="157">
        <f t="shared" ref="R323:V323" si="143">IF(R305=0,"",R305/R287)</f>
        <v>0.77928021543497317</v>
      </c>
      <c r="S323" s="157">
        <f t="shared" si="143"/>
        <v>0.74013383539570365</v>
      </c>
      <c r="T323" s="157">
        <f t="shared" si="143"/>
        <v>0.80706661672707936</v>
      </c>
      <c r="U323" s="157">
        <f t="shared" si="143"/>
        <v>0.78863762626137035</v>
      </c>
      <c r="V323" s="157">
        <f t="shared" si="143"/>
        <v>0.79531974443608988</v>
      </c>
      <c r="W323" s="157">
        <f t="shared" ref="W323:Y323" si="144">IF(W305=0,"",W305/W287)</f>
        <v>0.78300403236722882</v>
      </c>
      <c r="X323" s="157">
        <f t="shared" si="144"/>
        <v>0.79936368828240156</v>
      </c>
      <c r="Y323" s="157">
        <f t="shared" si="144"/>
        <v>0.80213669388995024</v>
      </c>
      <c r="DA323" s="131" t="s">
        <v>3729</v>
      </c>
    </row>
    <row r="324" spans="1:105" ht="12" customHeight="1" x14ac:dyDescent="0.25">
      <c r="A324" s="103" t="s">
        <v>52</v>
      </c>
      <c r="B324" s="158"/>
      <c r="C324" s="158">
        <f t="shared" ref="C324:Q324" si="145">IF(C306=0,"",C306/C288)</f>
        <v>1</v>
      </c>
      <c r="D324" s="158">
        <f t="shared" si="145"/>
        <v>1</v>
      </c>
      <c r="E324" s="158">
        <f t="shared" si="145"/>
        <v>1</v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:Y324" si="147">IF(W306=0,"",W306/W288)</f>
        <v>1</v>
      </c>
      <c r="X324" s="158">
        <f t="shared" si="147"/>
        <v>1</v>
      </c>
      <c r="Y324" s="158">
        <f t="shared" si="147"/>
        <v>1</v>
      </c>
      <c r="DA324" s="132" t="s">
        <v>3730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0.69111712338511899</v>
      </c>
      <c r="D325" s="157">
        <f t="shared" si="148"/>
        <v>0.6959724182561442</v>
      </c>
      <c r="E325" s="157">
        <f t="shared" si="148"/>
        <v>0.68640465928055472</v>
      </c>
      <c r="F325" s="157">
        <f t="shared" si="148"/>
        <v>0.69047120083392222</v>
      </c>
      <c r="G325" s="157">
        <f t="shared" si="148"/>
        <v>0.69297469462518568</v>
      </c>
      <c r="H325" s="157">
        <f t="shared" si="148"/>
        <v>0.70180367194225313</v>
      </c>
      <c r="I325" s="157">
        <f t="shared" si="148"/>
        <v>0.70868127501369471</v>
      </c>
      <c r="J325" s="157">
        <f t="shared" si="148"/>
        <v>0.70492515827209268</v>
      </c>
      <c r="K325" s="157">
        <f t="shared" si="148"/>
        <v>0.70169429107668158</v>
      </c>
      <c r="L325" s="157">
        <f t="shared" si="148"/>
        <v>0.71808988868148371</v>
      </c>
      <c r="M325" s="157">
        <f t="shared" si="148"/>
        <v>0.71329787544558498</v>
      </c>
      <c r="N325" s="157">
        <f t="shared" si="148"/>
        <v>0.72483414879394936</v>
      </c>
      <c r="O325" s="157">
        <f t="shared" si="148"/>
        <v>0.72431477134033606</v>
      </c>
      <c r="P325" s="157">
        <f t="shared" si="148"/>
        <v>0.73939268074945841</v>
      </c>
      <c r="Q325" s="157">
        <f t="shared" si="148"/>
        <v>0.75062280427515671</v>
      </c>
      <c r="R325" s="157">
        <f t="shared" ref="R325:V325" si="149">IF(R307=0,"",R307/R289)</f>
        <v>0.75963899836656579</v>
      </c>
      <c r="S325" s="157">
        <f t="shared" si="149"/>
        <v>0.7734157187547186</v>
      </c>
      <c r="T325" s="157">
        <f t="shared" si="149"/>
        <v>0.77891897270950139</v>
      </c>
      <c r="U325" s="157">
        <f t="shared" si="149"/>
        <v>0.78240056295861837</v>
      </c>
      <c r="V325" s="157">
        <f t="shared" si="149"/>
        <v>0.79435408986245815</v>
      </c>
      <c r="W325" s="157">
        <f t="shared" ref="W325:Y325" si="150">IF(W307=0,"",W307/W289)</f>
        <v>0.7983443669076048</v>
      </c>
      <c r="X325" s="157">
        <f t="shared" si="150"/>
        <v>0.8210372685332783</v>
      </c>
      <c r="Y325" s="157">
        <f t="shared" si="150"/>
        <v>0.83138563528259157</v>
      </c>
      <c r="DA325" s="131" t="s">
        <v>3731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0.85467391621043109</v>
      </c>
      <c r="D326" s="158">
        <f t="shared" si="151"/>
        <v>0.85411384836149706</v>
      </c>
      <c r="E326" s="158">
        <f t="shared" si="151"/>
        <v>0.86804720729342322</v>
      </c>
      <c r="F326" s="158">
        <f t="shared" si="151"/>
        <v>0.85681134004763226</v>
      </c>
      <c r="G326" s="158">
        <f t="shared" si="151"/>
        <v>0.86741839086947548</v>
      </c>
      <c r="H326" s="158">
        <f t="shared" si="151"/>
        <v>0.88115245366094075</v>
      </c>
      <c r="I326" s="158">
        <f t="shared" si="151"/>
        <v>0.86370242156192489</v>
      </c>
      <c r="J326" s="158">
        <f t="shared" si="151"/>
        <v>0.87245231349658903</v>
      </c>
      <c r="K326" s="158">
        <f t="shared" si="151"/>
        <v>0.87948500516327199</v>
      </c>
      <c r="L326" s="158">
        <f t="shared" si="151"/>
        <v>0.87411095885208034</v>
      </c>
      <c r="M326" s="158">
        <f t="shared" si="151"/>
        <v>0.89160961378890213</v>
      </c>
      <c r="N326" s="158">
        <f t="shared" si="151"/>
        <v>0.89561166496190781</v>
      </c>
      <c r="O326" s="158">
        <f t="shared" si="151"/>
        <v>0.88709800026981855</v>
      </c>
      <c r="P326" s="158">
        <f t="shared" si="151"/>
        <v>0.90774825567378037</v>
      </c>
      <c r="Q326" s="158">
        <f t="shared" si="151"/>
        <v>0.91362655303502982</v>
      </c>
      <c r="R326" s="158">
        <f t="shared" ref="R326:V326" si="152">IF(R308=0,"",R308/R290)</f>
        <v>0.91815852198665449</v>
      </c>
      <c r="S326" s="158">
        <f t="shared" si="152"/>
        <v>0.9200823155306741</v>
      </c>
      <c r="T326" s="158">
        <f t="shared" si="152"/>
        <v>0.92291367996164331</v>
      </c>
      <c r="U326" s="158">
        <f t="shared" si="152"/>
        <v>0.92803696415115233</v>
      </c>
      <c r="V326" s="158">
        <f t="shared" si="152"/>
        <v>0.92952864085373144</v>
      </c>
      <c r="W326" s="158">
        <f t="shared" ref="W326:Y326" si="153">IF(W308=0,"",W308/W290)</f>
        <v>0.93294710294064365</v>
      </c>
      <c r="X326" s="158">
        <f t="shared" si="153"/>
        <v>0.94927970835473852</v>
      </c>
      <c r="Y326" s="158">
        <f t="shared" si="153"/>
        <v>0.95200349354902303</v>
      </c>
      <c r="DA326" s="132" t="s">
        <v>3732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0.71910838684864342</v>
      </c>
      <c r="D327" s="156">
        <f t="shared" si="154"/>
        <v>0.71685488752809901</v>
      </c>
      <c r="E327" s="156">
        <f t="shared" si="154"/>
        <v>0.73228492863751227</v>
      </c>
      <c r="F327" s="156">
        <f t="shared" si="154"/>
        <v>0.70649089526931275</v>
      </c>
      <c r="G327" s="156">
        <f t="shared" si="154"/>
        <v>0.7248608979089165</v>
      </c>
      <c r="H327" s="156">
        <f t="shared" si="154"/>
        <v>0.74108153312426051</v>
      </c>
      <c r="I327" s="156">
        <f t="shared" si="154"/>
        <v>0.73713237490016081</v>
      </c>
      <c r="J327" s="156">
        <f t="shared" si="154"/>
        <v>0.72767757774335429</v>
      </c>
      <c r="K327" s="156">
        <f t="shared" si="154"/>
        <v>0.73872694033441877</v>
      </c>
      <c r="L327" s="156">
        <f t="shared" si="154"/>
        <v>0.72896860526841178</v>
      </c>
      <c r="M327" s="156">
        <f t="shared" si="154"/>
        <v>0.76351745448395048</v>
      </c>
      <c r="N327" s="156">
        <f t="shared" si="154"/>
        <v>0.75954658852825707</v>
      </c>
      <c r="O327" s="156">
        <f t="shared" si="154"/>
        <v>0.76514187544218348</v>
      </c>
      <c r="P327" s="156">
        <f t="shared" si="154"/>
        <v>0.78343684914408374</v>
      </c>
      <c r="Q327" s="156">
        <f t="shared" si="154"/>
        <v>0.79214966373244211</v>
      </c>
      <c r="R327" s="156">
        <f t="shared" ref="R327:V327" si="155">IF(R309=0,"",R309/R291)</f>
        <v>0.79939571439096679</v>
      </c>
      <c r="S327" s="156">
        <f t="shared" si="155"/>
        <v>0.80591686000178542</v>
      </c>
      <c r="T327" s="156">
        <f t="shared" si="155"/>
        <v>0.8011323443918511</v>
      </c>
      <c r="U327" s="156">
        <f t="shared" si="155"/>
        <v>0.81470044282468101</v>
      </c>
      <c r="V327" s="156">
        <f t="shared" si="155"/>
        <v>0.81535745623798017</v>
      </c>
      <c r="W327" s="156">
        <f t="shared" ref="W327:Y327" si="156">IF(W309=0,"",W309/W291)</f>
        <v>0.83165466863840209</v>
      </c>
      <c r="X327" s="156">
        <f t="shared" si="156"/>
        <v>0.84124449609304075</v>
      </c>
      <c r="Y327" s="156">
        <f t="shared" si="156"/>
        <v>0.85656415208438097</v>
      </c>
      <c r="DA327" s="63" t="s">
        <v>3733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3734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0.69080250560731804</v>
      </c>
      <c r="D329" s="155">
        <f t="shared" si="160"/>
        <v>0.68169671072816507</v>
      </c>
      <c r="E329" s="155">
        <f t="shared" si="160"/>
        <v>0.67018546478137853</v>
      </c>
      <c r="F329" s="155">
        <f t="shared" si="160"/>
        <v>0.68497772751631125</v>
      </c>
      <c r="G329" s="155">
        <f t="shared" si="160"/>
        <v>0.70609069805570701</v>
      </c>
      <c r="H329" s="155">
        <f t="shared" si="160"/>
        <v>0.71524893448725768</v>
      </c>
      <c r="I329" s="155">
        <f t="shared" si="160"/>
        <v>0.71665449102691658</v>
      </c>
      <c r="J329" s="155">
        <f t="shared" si="160"/>
        <v>0.71815673134173064</v>
      </c>
      <c r="K329" s="155">
        <f t="shared" si="160"/>
        <v>0.69789937618848241</v>
      </c>
      <c r="L329" s="155">
        <f t="shared" si="160"/>
        <v>0.70337449692698684</v>
      </c>
      <c r="M329" s="155">
        <f t="shared" si="160"/>
        <v>0.69601323455516517</v>
      </c>
      <c r="N329" s="155">
        <f t="shared" si="160"/>
        <v>0.69513299973344289</v>
      </c>
      <c r="O329" s="155">
        <f t="shared" si="160"/>
        <v>0.71445033682133385</v>
      </c>
      <c r="P329" s="155">
        <f t="shared" si="160"/>
        <v>0.73181497834971798</v>
      </c>
      <c r="Q329" s="155">
        <f t="shared" si="160"/>
        <v>0.75095793712502856</v>
      </c>
      <c r="R329" s="155">
        <f t="shared" ref="R329:V329" si="161">IF(R311=0,"",R311/R293)</f>
        <v>0.76950038170576618</v>
      </c>
      <c r="S329" s="155">
        <f t="shared" si="161"/>
        <v>0.76913185066189926</v>
      </c>
      <c r="T329" s="155">
        <f t="shared" si="161"/>
        <v>0.78229666604089709</v>
      </c>
      <c r="U329" s="155">
        <f t="shared" si="161"/>
        <v>0.78451731084815823</v>
      </c>
      <c r="V329" s="155">
        <f t="shared" si="161"/>
        <v>0.79972452180971199</v>
      </c>
      <c r="W329" s="155">
        <f t="shared" ref="W329:Y329" si="162">IF(W311=0,"",W311/W293)</f>
        <v>0.8151330192634294</v>
      </c>
      <c r="X329" s="155">
        <f t="shared" si="162"/>
        <v>0.82726955490537302</v>
      </c>
      <c r="Y329" s="155">
        <f t="shared" si="162"/>
        <v>0.83718544947254103</v>
      </c>
      <c r="DA329" s="130" t="s">
        <v>3735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0.56744467747354366</v>
      </c>
      <c r="D330" s="156">
        <f t="shared" si="163"/>
        <v>0.56578322539779391</v>
      </c>
      <c r="E330" s="156">
        <f t="shared" si="163"/>
        <v>0.56761880219658778</v>
      </c>
      <c r="F330" s="156">
        <f t="shared" si="163"/>
        <v>0.5770107633589775</v>
      </c>
      <c r="G330" s="156">
        <f t="shared" si="163"/>
        <v>0.58864570849940767</v>
      </c>
      <c r="H330" s="156">
        <f t="shared" si="163"/>
        <v>0.5974421858846416</v>
      </c>
      <c r="I330" s="156">
        <f t="shared" si="163"/>
        <v>0.59688681155964318</v>
      </c>
      <c r="J330" s="156">
        <f t="shared" si="163"/>
        <v>0.59656557964248125</v>
      </c>
      <c r="K330" s="156">
        <f t="shared" si="163"/>
        <v>0.58646492044975407</v>
      </c>
      <c r="L330" s="156">
        <f t="shared" si="163"/>
        <v>0.58937064740268086</v>
      </c>
      <c r="M330" s="156">
        <f t="shared" si="163"/>
        <v>0.58212435490676928</v>
      </c>
      <c r="N330" s="156">
        <f t="shared" si="163"/>
        <v>0.581684717707313</v>
      </c>
      <c r="O330" s="156">
        <f t="shared" si="163"/>
        <v>0.58719565729619128</v>
      </c>
      <c r="P330" s="156">
        <f t="shared" si="163"/>
        <v>0.59572626796465911</v>
      </c>
      <c r="Q330" s="156">
        <f t="shared" si="163"/>
        <v>0.6009514051722008</v>
      </c>
      <c r="R330" s="156">
        <f t="shared" ref="R330:V330" si="164">IF(R312=0,"",R312/R294)</f>
        <v>0.60191309235968504</v>
      </c>
      <c r="S330" s="156">
        <f t="shared" si="164"/>
        <v>0.60155971049703838</v>
      </c>
      <c r="T330" s="156">
        <f t="shared" si="164"/>
        <v>0.60628017032146242</v>
      </c>
      <c r="U330" s="156">
        <f t="shared" si="164"/>
        <v>0.61106489522502971</v>
      </c>
      <c r="V330" s="156">
        <f t="shared" si="164"/>
        <v>0.61569023766485886</v>
      </c>
      <c r="W330" s="156">
        <f t="shared" ref="W330:Y330" si="165">IF(W312=0,"",W312/W294)</f>
        <v>0.61786815441239751</v>
      </c>
      <c r="X330" s="156">
        <f t="shared" si="165"/>
        <v>0.61829701388813341</v>
      </c>
      <c r="Y330" s="156">
        <f t="shared" si="165"/>
        <v>0.6151148365552529</v>
      </c>
      <c r="DA330" s="63" t="s">
        <v>3736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0.7561056459876162</v>
      </c>
      <c r="D331" s="159">
        <f t="shared" si="166"/>
        <v>0.7534414816847691</v>
      </c>
      <c r="E331" s="159">
        <f t="shared" si="166"/>
        <v>0.75612927906364602</v>
      </c>
      <c r="F331" s="159">
        <f t="shared" si="166"/>
        <v>0.75761774440679464</v>
      </c>
      <c r="G331" s="159">
        <f t="shared" si="166"/>
        <v>0.76112225576602277</v>
      </c>
      <c r="H331" s="159">
        <f t="shared" si="166"/>
        <v>0.7671820708917112</v>
      </c>
      <c r="I331" s="159">
        <f t="shared" si="166"/>
        <v>0.76758687859877672</v>
      </c>
      <c r="J331" s="159">
        <f t="shared" si="166"/>
        <v>0.77001149001985991</v>
      </c>
      <c r="K331" s="159">
        <f t="shared" si="166"/>
        <v>0.76823466939555884</v>
      </c>
      <c r="L331" s="159">
        <f t="shared" si="166"/>
        <v>0.7741481358157859</v>
      </c>
      <c r="M331" s="159">
        <f t="shared" si="166"/>
        <v>0.77622626209279222</v>
      </c>
      <c r="N331" s="159">
        <f t="shared" si="166"/>
        <v>0.78183663389468017</v>
      </c>
      <c r="O331" s="159">
        <f t="shared" si="166"/>
        <v>0.78848673610885711</v>
      </c>
      <c r="P331" s="159">
        <f t="shared" si="166"/>
        <v>0.79416135769973795</v>
      </c>
      <c r="Q331" s="159">
        <f t="shared" si="166"/>
        <v>0.80297284497987853</v>
      </c>
      <c r="R331" s="159">
        <f t="shared" ref="R331:V331" si="167">IF(R313=0,"",R313/R295)</f>
        <v>0.81395008564849813</v>
      </c>
      <c r="S331" s="159">
        <f t="shared" si="167"/>
        <v>0.82975418345293994</v>
      </c>
      <c r="T331" s="159">
        <f t="shared" si="167"/>
        <v>0.84590576021923858</v>
      </c>
      <c r="U331" s="159">
        <f t="shared" si="167"/>
        <v>0.86165504844018093</v>
      </c>
      <c r="V331" s="159">
        <f t="shared" si="167"/>
        <v>0.87545511271778909</v>
      </c>
      <c r="W331" s="159">
        <f t="shared" ref="W331:Y331" si="168">IF(W313=0,"",W313/W295)</f>
        <v>0.88459981125332854</v>
      </c>
      <c r="X331" s="159">
        <f t="shared" si="168"/>
        <v>0.89280349594190367</v>
      </c>
      <c r="Y331" s="159">
        <f t="shared" si="168"/>
        <v>0.89735712613182173</v>
      </c>
      <c r="DA331" s="60" t="s">
        <v>3737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17.551245153545125</v>
      </c>
      <c r="D333" s="117">
        <f t="shared" si="169"/>
        <v>35.353453070260443</v>
      </c>
      <c r="E333" s="117">
        <f t="shared" si="169"/>
        <v>42.510982022267569</v>
      </c>
      <c r="F333" s="117">
        <f t="shared" si="169"/>
        <v>36.004333293675423</v>
      </c>
      <c r="G333" s="117">
        <f t="shared" si="169"/>
        <v>30.230013253133663</v>
      </c>
      <c r="H333" s="117">
        <f t="shared" si="169"/>
        <v>34.672141532093775</v>
      </c>
      <c r="I333" s="117">
        <f t="shared" si="169"/>
        <v>37.887862363383135</v>
      </c>
      <c r="J333" s="117">
        <f t="shared" si="169"/>
        <v>43.127818751010139</v>
      </c>
      <c r="K333" s="117">
        <f t="shared" si="169"/>
        <v>57.875517720176248</v>
      </c>
      <c r="L333" s="117">
        <f t="shared" si="169"/>
        <v>45.692195440547465</v>
      </c>
      <c r="M333" s="117">
        <f t="shared" si="169"/>
        <v>41.647263866905874</v>
      </c>
      <c r="N333" s="117">
        <f t="shared" si="169"/>
        <v>39.178892798289134</v>
      </c>
      <c r="O333" s="117">
        <f t="shared" si="169"/>
        <v>36.262036548987197</v>
      </c>
      <c r="P333" s="117">
        <f t="shared" si="169"/>
        <v>73.558797689797501</v>
      </c>
      <c r="Q333" s="117">
        <f t="shared" si="169"/>
        <v>47.228363914051357</v>
      </c>
      <c r="R333" s="117">
        <f t="shared" ref="R333:V333" si="170">R334+R336+R338+R347</f>
        <v>34.8890903281482</v>
      </c>
      <c r="S333" s="117">
        <f t="shared" si="170"/>
        <v>36.677238444931746</v>
      </c>
      <c r="T333" s="117">
        <f t="shared" si="170"/>
        <v>43.368261912180692</v>
      </c>
      <c r="U333" s="117">
        <f t="shared" si="170"/>
        <v>55.844346431165114</v>
      </c>
      <c r="V333" s="117">
        <f t="shared" si="170"/>
        <v>62.162033864955539</v>
      </c>
      <c r="W333" s="117">
        <f t="shared" ref="W333:Y333" si="171">W334+W336+W338+W347</f>
        <v>72.698977226133252</v>
      </c>
      <c r="X333" s="117">
        <f t="shared" si="171"/>
        <v>91.145678355361611</v>
      </c>
      <c r="Y333" s="117">
        <f t="shared" si="171"/>
        <v>63.629486747965032</v>
      </c>
      <c r="DA333" s="129" t="s">
        <v>3889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3890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3891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3892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3893</v>
      </c>
    </row>
    <row r="338" spans="1:105" ht="12" customHeight="1" x14ac:dyDescent="0.25">
      <c r="A338" s="121" t="s">
        <v>55</v>
      </c>
      <c r="B338" s="122"/>
      <c r="C338" s="122">
        <v>10.031419498933285</v>
      </c>
      <c r="D338" s="122">
        <v>19.089997103030282</v>
      </c>
      <c r="E338" s="122">
        <v>21.588898475073506</v>
      </c>
      <c r="F338" s="122">
        <v>19.156277283363277</v>
      </c>
      <c r="G338" s="122">
        <v>16.365884634040096</v>
      </c>
      <c r="H338" s="122">
        <v>17.526196906920735</v>
      </c>
      <c r="I338" s="122">
        <v>17.873958739476155</v>
      </c>
      <c r="J338" s="122">
        <v>20.092051148543426</v>
      </c>
      <c r="K338" s="122">
        <v>28.023839417261005</v>
      </c>
      <c r="L338" s="122">
        <v>19.161327631492242</v>
      </c>
      <c r="M338" s="122">
        <v>18.661624949662482</v>
      </c>
      <c r="N338" s="122">
        <v>15.98700158792642</v>
      </c>
      <c r="O338" s="122">
        <v>15.758925408212702</v>
      </c>
      <c r="P338" s="122">
        <v>35.543252646487481</v>
      </c>
      <c r="Q338" s="122">
        <v>23.15960262622977</v>
      </c>
      <c r="R338" s="122">
        <v>18.761857402519485</v>
      </c>
      <c r="S338" s="122">
        <v>17.495935070940924</v>
      </c>
      <c r="T338" s="122">
        <v>19.808693940783595</v>
      </c>
      <c r="U338" s="122">
        <v>23.898207841738355</v>
      </c>
      <c r="V338" s="122">
        <v>26.477159068999697</v>
      </c>
      <c r="W338" s="122">
        <v>33.33422574792742</v>
      </c>
      <c r="X338" s="122">
        <v>44.939216851062611</v>
      </c>
      <c r="Y338" s="122">
        <v>28.37188627198006</v>
      </c>
      <c r="DA338" s="130" t="s">
        <v>3894</v>
      </c>
    </row>
    <row r="339" spans="1:105" ht="12" customHeight="1" x14ac:dyDescent="0.25">
      <c r="A339" s="97" t="s">
        <v>124</v>
      </c>
      <c r="B339" s="98"/>
      <c r="C339" s="98">
        <v>10.016503100814067</v>
      </c>
      <c r="D339" s="98">
        <v>19.055350821098575</v>
      </c>
      <c r="E339" s="98">
        <v>21.502864030373541</v>
      </c>
      <c r="F339" s="98">
        <v>19.122966762871787</v>
      </c>
      <c r="G339" s="98">
        <v>16.352839423413347</v>
      </c>
      <c r="H339" s="98">
        <v>17.495612077666607</v>
      </c>
      <c r="I339" s="98">
        <v>17.856212310369877</v>
      </c>
      <c r="J339" s="98">
        <v>20.000355015937735</v>
      </c>
      <c r="K339" s="98">
        <v>27.93271278849258</v>
      </c>
      <c r="L339" s="98">
        <v>18.998738380751927</v>
      </c>
      <c r="M339" s="98">
        <v>18.586115161935126</v>
      </c>
      <c r="N339" s="98">
        <v>15.918561295639394</v>
      </c>
      <c r="O339" s="98">
        <v>15.70766717791345</v>
      </c>
      <c r="P339" s="98">
        <v>35.334285285622165</v>
      </c>
      <c r="Q339" s="98">
        <v>23.116956604095087</v>
      </c>
      <c r="R339" s="98">
        <v>18.674535671980394</v>
      </c>
      <c r="S339" s="98">
        <v>17.434829351058152</v>
      </c>
      <c r="T339" s="98">
        <v>19.709936199706636</v>
      </c>
      <c r="U339" s="98">
        <v>23.836994719736296</v>
      </c>
      <c r="V339" s="98">
        <v>26.348948570072999</v>
      </c>
      <c r="W339" s="98">
        <v>33.256310256348314</v>
      </c>
      <c r="X339" s="98">
        <v>44.692241235608613</v>
      </c>
      <c r="Y339" s="98">
        <v>28.261569361553114</v>
      </c>
      <c r="DA339" s="63" t="s">
        <v>3895</v>
      </c>
    </row>
    <row r="340" spans="1:105" ht="12" customHeight="1" x14ac:dyDescent="0.25">
      <c r="A340" s="97" t="s">
        <v>123</v>
      </c>
      <c r="B340" s="98"/>
      <c r="C340" s="98">
        <v>1.4916398119218272E-2</v>
      </c>
      <c r="D340" s="98">
        <v>3.4646281931707122E-2</v>
      </c>
      <c r="E340" s="98">
        <v>8.6034444699967794E-2</v>
      </c>
      <c r="F340" s="98">
        <v>3.331052049148852E-2</v>
      </c>
      <c r="G340" s="98">
        <v>1.3045210626750833E-2</v>
      </c>
      <c r="H340" s="98">
        <v>3.0584829254124722E-2</v>
      </c>
      <c r="I340" s="98">
        <v>1.7746429106281745E-2</v>
      </c>
      <c r="J340" s="98">
        <v>9.1696132605693051E-2</v>
      </c>
      <c r="K340" s="98">
        <v>9.112662876842649E-2</v>
      </c>
      <c r="L340" s="98">
        <v>0.16258925074032066</v>
      </c>
      <c r="M340" s="98">
        <v>7.550978772735889E-2</v>
      </c>
      <c r="N340" s="98">
        <v>6.8440292287023058E-2</v>
      </c>
      <c r="O340" s="98">
        <v>5.1258230299249807E-2</v>
      </c>
      <c r="P340" s="98">
        <v>0.20896736086532181</v>
      </c>
      <c r="Q340" s="98">
        <v>4.2646022134680481E-2</v>
      </c>
      <c r="R340" s="98">
        <v>8.7321730539092354E-2</v>
      </c>
      <c r="S340" s="98">
        <v>6.1105719882770443E-2</v>
      </c>
      <c r="T340" s="98">
        <v>9.8757741076954314E-2</v>
      </c>
      <c r="U340" s="98">
        <v>6.1213122002057065E-2</v>
      </c>
      <c r="V340" s="98">
        <v>0.12821049892669928</v>
      </c>
      <c r="W340" s="98">
        <v>7.7915491579115453E-2</v>
      </c>
      <c r="X340" s="98">
        <v>0.24697561545401217</v>
      </c>
      <c r="Y340" s="98">
        <v>0.11031691042694294</v>
      </c>
      <c r="DA340" s="63" t="s">
        <v>3896</v>
      </c>
    </row>
    <row r="341" spans="1:105" ht="12" customHeight="1" x14ac:dyDescent="0.25">
      <c r="A341" s="100" t="s">
        <v>50</v>
      </c>
      <c r="B341" s="101"/>
      <c r="C341" s="101">
        <v>1.4916398119218272E-2</v>
      </c>
      <c r="D341" s="101">
        <v>3.4646281931707122E-2</v>
      </c>
      <c r="E341" s="101">
        <v>8.6034444699967794E-2</v>
      </c>
      <c r="F341" s="101">
        <v>3.331052049148852E-2</v>
      </c>
      <c r="G341" s="101">
        <v>1.3045210626750833E-2</v>
      </c>
      <c r="H341" s="101">
        <v>3.0584829254124722E-2</v>
      </c>
      <c r="I341" s="101">
        <v>1.7746429106281745E-2</v>
      </c>
      <c r="J341" s="101">
        <v>9.1696132605693051E-2</v>
      </c>
      <c r="K341" s="101">
        <v>9.112662876842649E-2</v>
      </c>
      <c r="L341" s="101">
        <v>0.16258925074032066</v>
      </c>
      <c r="M341" s="101">
        <v>7.550978772735889E-2</v>
      </c>
      <c r="N341" s="101">
        <v>6.8440292287023058E-2</v>
      </c>
      <c r="O341" s="101">
        <v>5.1258230299249807E-2</v>
      </c>
      <c r="P341" s="101">
        <v>0.20896736086532181</v>
      </c>
      <c r="Q341" s="101">
        <v>4.2646022134680481E-2</v>
      </c>
      <c r="R341" s="101">
        <v>8.7321730539092354E-2</v>
      </c>
      <c r="S341" s="101">
        <v>6.1105719882770443E-2</v>
      </c>
      <c r="T341" s="101">
        <v>9.8757741076954314E-2</v>
      </c>
      <c r="U341" s="101">
        <v>6.1213122002057065E-2</v>
      </c>
      <c r="V341" s="101">
        <v>0.12821049892669928</v>
      </c>
      <c r="W341" s="101">
        <v>7.7915491579115453E-2</v>
      </c>
      <c r="X341" s="101">
        <v>0.24697561545401217</v>
      </c>
      <c r="Y341" s="101">
        <v>0.11031691042694294</v>
      </c>
      <c r="DA341" s="131" t="s">
        <v>3897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3898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3899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3900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3901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3902</v>
      </c>
    </row>
    <row r="347" spans="1:105" ht="12" customHeight="1" x14ac:dyDescent="0.25">
      <c r="A347" s="121" t="s">
        <v>54</v>
      </c>
      <c r="B347" s="122"/>
      <c r="C347" s="122">
        <v>7.5198256546118412</v>
      </c>
      <c r="D347" s="122">
        <v>16.263455967230165</v>
      </c>
      <c r="E347" s="122">
        <v>20.92208354719406</v>
      </c>
      <c r="F347" s="122">
        <v>16.848056010312146</v>
      </c>
      <c r="G347" s="122">
        <v>13.864128619093565</v>
      </c>
      <c r="H347" s="122">
        <v>17.145944625173041</v>
      </c>
      <c r="I347" s="122">
        <v>20.013903623906977</v>
      </c>
      <c r="J347" s="122">
        <v>23.035767602466716</v>
      </c>
      <c r="K347" s="122">
        <v>29.851678302915246</v>
      </c>
      <c r="L347" s="122">
        <v>26.530867809055227</v>
      </c>
      <c r="M347" s="122">
        <v>22.985638917243396</v>
      </c>
      <c r="N347" s="122">
        <v>23.191891210362712</v>
      </c>
      <c r="O347" s="122">
        <v>20.503111140774493</v>
      </c>
      <c r="P347" s="122">
        <v>38.015545043310027</v>
      </c>
      <c r="Q347" s="122">
        <v>24.068761287821591</v>
      </c>
      <c r="R347" s="122">
        <v>16.127232925628711</v>
      </c>
      <c r="S347" s="122">
        <v>19.181303373990819</v>
      </c>
      <c r="T347" s="122">
        <v>23.559567971397097</v>
      </c>
      <c r="U347" s="122">
        <v>31.946138589426759</v>
      </c>
      <c r="V347" s="122">
        <v>35.684874795955842</v>
      </c>
      <c r="W347" s="122">
        <v>39.364751478205839</v>
      </c>
      <c r="X347" s="122">
        <v>46.206461504299</v>
      </c>
      <c r="Y347" s="122">
        <v>35.257600475984972</v>
      </c>
      <c r="DA347" s="130" t="s">
        <v>3903</v>
      </c>
    </row>
    <row r="348" spans="1:105" ht="12" customHeight="1" x14ac:dyDescent="0.25">
      <c r="A348" s="97" t="s">
        <v>50</v>
      </c>
      <c r="B348" s="98"/>
      <c r="C348" s="98">
        <v>7.5198256546118412</v>
      </c>
      <c r="D348" s="98">
        <v>16.263455967230165</v>
      </c>
      <c r="E348" s="98">
        <v>20.92208354719406</v>
      </c>
      <c r="F348" s="98">
        <v>16.848056010312146</v>
      </c>
      <c r="G348" s="98">
        <v>13.864128619093565</v>
      </c>
      <c r="H348" s="98">
        <v>17.145944625173041</v>
      </c>
      <c r="I348" s="98">
        <v>20.013903623906977</v>
      </c>
      <c r="J348" s="98">
        <v>23.035767602466716</v>
      </c>
      <c r="K348" s="98">
        <v>29.851678302915246</v>
      </c>
      <c r="L348" s="98">
        <v>26.530867809055227</v>
      </c>
      <c r="M348" s="98">
        <v>22.985638917243396</v>
      </c>
      <c r="N348" s="98">
        <v>23.191891210362712</v>
      </c>
      <c r="O348" s="98">
        <v>20.503111140774493</v>
      </c>
      <c r="P348" s="98">
        <v>38.015545043310027</v>
      </c>
      <c r="Q348" s="98">
        <v>24.068761287821591</v>
      </c>
      <c r="R348" s="98">
        <v>16.127232925628711</v>
      </c>
      <c r="S348" s="98">
        <v>19.181303373990819</v>
      </c>
      <c r="T348" s="98">
        <v>23.559567971397097</v>
      </c>
      <c r="U348" s="98">
        <v>31.946138589426759</v>
      </c>
      <c r="V348" s="98">
        <v>35.684874795955842</v>
      </c>
      <c r="W348" s="98">
        <v>39.364751478205839</v>
      </c>
      <c r="X348" s="98">
        <v>46.206461504299</v>
      </c>
      <c r="Y348" s="98">
        <v>35.257600475984972</v>
      </c>
      <c r="DA348" s="63" t="s">
        <v>3904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3905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7262.1716414748034</v>
      </c>
      <c r="D351" s="117">
        <f t="shared" si="174"/>
        <v>6766.293061585262</v>
      </c>
      <c r="E351" s="117">
        <f t="shared" si="174"/>
        <v>6771.2517640279057</v>
      </c>
      <c r="F351" s="117">
        <f t="shared" si="174"/>
        <v>6261.680637600206</v>
      </c>
      <c r="G351" s="117">
        <f t="shared" si="174"/>
        <v>6085.212662425658</v>
      </c>
      <c r="H351" s="117">
        <f t="shared" si="174"/>
        <v>5769.0265559437175</v>
      </c>
      <c r="I351" s="117">
        <f t="shared" si="174"/>
        <v>5519.1218539756273</v>
      </c>
      <c r="J351" s="117">
        <f t="shared" si="174"/>
        <v>5415.00966809904</v>
      </c>
      <c r="K351" s="117">
        <f t="shared" si="174"/>
        <v>5328.6622405864728</v>
      </c>
      <c r="L351" s="117">
        <f t="shared" si="174"/>
        <v>5654.7249405721568</v>
      </c>
      <c r="M351" s="117">
        <f t="shared" si="174"/>
        <v>5146.3490261161242</v>
      </c>
      <c r="N351" s="117">
        <f t="shared" si="174"/>
        <v>5020.9494961385635</v>
      </c>
      <c r="O351" s="117">
        <f t="shared" si="174"/>
        <v>4873.488490484342</v>
      </c>
      <c r="P351" s="117">
        <f t="shared" si="174"/>
        <v>4174.0086365770785</v>
      </c>
      <c r="Q351" s="117">
        <f t="shared" si="174"/>
        <v>4074.3883260015227</v>
      </c>
      <c r="R351" s="117">
        <f t="shared" ref="R351:V351" si="175">R352+R354+R356+R365</f>
        <v>4097.5029770219753</v>
      </c>
      <c r="S351" s="117">
        <f t="shared" si="175"/>
        <v>4058.3178029948499</v>
      </c>
      <c r="T351" s="117">
        <f t="shared" si="175"/>
        <v>4034.1454592164009</v>
      </c>
      <c r="U351" s="117">
        <f t="shared" si="175"/>
        <v>3850.726999350321</v>
      </c>
      <c r="V351" s="117">
        <f t="shared" si="175"/>
        <v>3710.4050361665022</v>
      </c>
      <c r="W351" s="117">
        <f t="shared" ref="W351:Y351" si="176">W352+W354+W356+W365</f>
        <v>3645.138852814508</v>
      </c>
      <c r="X351" s="117">
        <f t="shared" si="176"/>
        <v>3055.0315650133052</v>
      </c>
      <c r="Y351" s="117">
        <f t="shared" si="176"/>
        <v>2775.8297439167063</v>
      </c>
      <c r="DA351" s="129" t="s">
        <v>4057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4957.2227665414885</v>
      </c>
      <c r="D352" s="122">
        <f t="shared" si="177"/>
        <v>4298.9862822793693</v>
      </c>
      <c r="E352" s="122">
        <f t="shared" si="177"/>
        <v>4239.6550983834004</v>
      </c>
      <c r="F352" s="122">
        <f t="shared" si="177"/>
        <v>3861.8183259964144</v>
      </c>
      <c r="G352" s="122">
        <f t="shared" si="177"/>
        <v>3754.9337226337766</v>
      </c>
      <c r="H352" s="122">
        <f t="shared" si="177"/>
        <v>3449.9803287878008</v>
      </c>
      <c r="I352" s="122">
        <f t="shared" si="177"/>
        <v>3146.1082136854234</v>
      </c>
      <c r="J352" s="122">
        <f t="shared" si="177"/>
        <v>3175.5248826846268</v>
      </c>
      <c r="K352" s="122">
        <f t="shared" si="177"/>
        <v>2987.8901875850547</v>
      </c>
      <c r="L352" s="122">
        <f t="shared" si="177"/>
        <v>3156.5557022456824</v>
      </c>
      <c r="M352" s="122">
        <f t="shared" si="177"/>
        <v>2531.8543212209588</v>
      </c>
      <c r="N352" s="122">
        <f t="shared" si="177"/>
        <v>2490.7843768610201</v>
      </c>
      <c r="O352" s="122">
        <f t="shared" si="177"/>
        <v>2512.6882502368549</v>
      </c>
      <c r="P352" s="122">
        <f t="shared" si="177"/>
        <v>1974.6015642289449</v>
      </c>
      <c r="Q352" s="122">
        <f t="shared" si="177"/>
        <v>1887.8120303662042</v>
      </c>
      <c r="R352" s="122">
        <f t="shared" si="177"/>
        <v>1861.4175148205804</v>
      </c>
      <c r="S352" s="122">
        <f t="shared" si="177"/>
        <v>1724.0608218044833</v>
      </c>
      <c r="T352" s="122">
        <f t="shared" si="177"/>
        <v>1726.5616644310307</v>
      </c>
      <c r="U352" s="122">
        <f t="shared" si="177"/>
        <v>1588.6377500483625</v>
      </c>
      <c r="V352" s="122">
        <f t="shared" si="177"/>
        <v>1460.2355096848426</v>
      </c>
      <c r="W352" s="122">
        <f t="shared" si="177"/>
        <v>1468.7434075406359</v>
      </c>
      <c r="X352" s="122">
        <f t="shared" si="177"/>
        <v>1209.201005447635</v>
      </c>
      <c r="Y352" s="122">
        <f t="shared" si="177"/>
        <v>998.20988869275482</v>
      </c>
      <c r="DA352" s="130" t="s">
        <v>4058</v>
      </c>
    </row>
    <row r="353" spans="1:105" ht="12" customHeight="1" x14ac:dyDescent="0.25">
      <c r="A353" s="97" t="s">
        <v>53</v>
      </c>
      <c r="B353" s="98"/>
      <c r="C353" s="98">
        <v>4957.2227665414885</v>
      </c>
      <c r="D353" s="98">
        <v>4298.9862822793693</v>
      </c>
      <c r="E353" s="98">
        <v>4239.6550983834004</v>
      </c>
      <c r="F353" s="98">
        <v>3861.8183259964144</v>
      </c>
      <c r="G353" s="98">
        <v>3754.9337226337766</v>
      </c>
      <c r="H353" s="98">
        <v>3449.9803287878008</v>
      </c>
      <c r="I353" s="98">
        <v>3146.1082136854234</v>
      </c>
      <c r="J353" s="98">
        <v>3175.5248826846268</v>
      </c>
      <c r="K353" s="98">
        <v>2987.8901875850547</v>
      </c>
      <c r="L353" s="98">
        <v>3156.5557022456824</v>
      </c>
      <c r="M353" s="98">
        <v>2531.8543212209588</v>
      </c>
      <c r="N353" s="98">
        <v>2490.7843768610201</v>
      </c>
      <c r="O353" s="98">
        <v>2512.6882502368549</v>
      </c>
      <c r="P353" s="98">
        <v>1974.6015642289449</v>
      </c>
      <c r="Q353" s="98">
        <v>1887.8120303662042</v>
      </c>
      <c r="R353" s="98">
        <v>1861.4175148205804</v>
      </c>
      <c r="S353" s="98">
        <v>1724.0608218044833</v>
      </c>
      <c r="T353" s="98">
        <v>1726.5616644310307</v>
      </c>
      <c r="U353" s="98">
        <v>1588.6377500483625</v>
      </c>
      <c r="V353" s="98">
        <v>1460.2355096848426</v>
      </c>
      <c r="W353" s="98">
        <v>1468.7434075406359</v>
      </c>
      <c r="X353" s="98">
        <v>1209.201005447635</v>
      </c>
      <c r="Y353" s="98">
        <v>998.20988869275482</v>
      </c>
      <c r="DA353" s="63" t="s">
        <v>4059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89.316832637248083</v>
      </c>
      <c r="D354" s="122">
        <f t="shared" si="178"/>
        <v>70.26425668949247</v>
      </c>
      <c r="E354" s="122">
        <f t="shared" si="178"/>
        <v>143.71265069515587</v>
      </c>
      <c r="F354" s="122">
        <f t="shared" si="178"/>
        <v>104.33744676233206</v>
      </c>
      <c r="G354" s="122">
        <f t="shared" si="178"/>
        <v>101.15575731417935</v>
      </c>
      <c r="H354" s="122">
        <f t="shared" si="178"/>
        <v>109.5537191391274</v>
      </c>
      <c r="I354" s="122">
        <f t="shared" si="178"/>
        <v>75.764204644832745</v>
      </c>
      <c r="J354" s="122">
        <f t="shared" si="178"/>
        <v>72.722408269869689</v>
      </c>
      <c r="K354" s="122">
        <f t="shared" si="178"/>
        <v>139.88060930065413</v>
      </c>
      <c r="L354" s="122">
        <f t="shared" si="178"/>
        <v>150.66151455352565</v>
      </c>
      <c r="M354" s="122">
        <f t="shared" si="178"/>
        <v>165.83683741435914</v>
      </c>
      <c r="N354" s="122">
        <f t="shared" si="178"/>
        <v>178.32517990680586</v>
      </c>
      <c r="O354" s="122">
        <f t="shared" si="178"/>
        <v>147.37429156439316</v>
      </c>
      <c r="P354" s="122">
        <f t="shared" si="178"/>
        <v>82.916485570883438</v>
      </c>
      <c r="Q354" s="122">
        <f t="shared" si="178"/>
        <v>110.46404470223608</v>
      </c>
      <c r="R354" s="122">
        <f t="shared" si="178"/>
        <v>162.63849738224465</v>
      </c>
      <c r="S354" s="122">
        <f t="shared" si="178"/>
        <v>189.06418834473928</v>
      </c>
      <c r="T354" s="122">
        <f t="shared" si="178"/>
        <v>171.80950826166094</v>
      </c>
      <c r="U354" s="122">
        <f t="shared" si="178"/>
        <v>189.42682132064405</v>
      </c>
      <c r="V354" s="122">
        <f t="shared" si="178"/>
        <v>172.75097593777164</v>
      </c>
      <c r="W354" s="122">
        <f t="shared" si="178"/>
        <v>174.89840807248436</v>
      </c>
      <c r="X354" s="122">
        <f t="shared" si="178"/>
        <v>99.396507743172364</v>
      </c>
      <c r="Y354" s="122">
        <f t="shared" si="178"/>
        <v>79.702265618357245</v>
      </c>
      <c r="DA354" s="130" t="s">
        <v>4060</v>
      </c>
    </row>
    <row r="355" spans="1:105" ht="12" customHeight="1" x14ac:dyDescent="0.25">
      <c r="A355" s="97" t="s">
        <v>53</v>
      </c>
      <c r="B355" s="98"/>
      <c r="C355" s="98">
        <f>RES_hhdet_in_fech!C147</f>
        <v>89.316832637248083</v>
      </c>
      <c r="D355" s="98">
        <f>RES_hhdet_in_fech!D147</f>
        <v>70.26425668949247</v>
      </c>
      <c r="E355" s="98">
        <f>RES_hhdet_in_fech!E147</f>
        <v>143.71265069515587</v>
      </c>
      <c r="F355" s="98">
        <f>RES_hhdet_in_fech!F147</f>
        <v>104.33744676233206</v>
      </c>
      <c r="G355" s="98">
        <f>RES_hhdet_in_fech!G147</f>
        <v>101.15575731417935</v>
      </c>
      <c r="H355" s="98">
        <f>RES_hhdet_in_fech!H147</f>
        <v>109.5537191391274</v>
      </c>
      <c r="I355" s="98">
        <f>RES_hhdet_in_fech!I147</f>
        <v>75.764204644832745</v>
      </c>
      <c r="J355" s="98">
        <f>RES_hhdet_in_fech!J147</f>
        <v>72.722408269869689</v>
      </c>
      <c r="K355" s="98">
        <f>RES_hhdet_in_fech!K147</f>
        <v>139.88060930065413</v>
      </c>
      <c r="L355" s="98">
        <f>RES_hhdet_in_fech!L147</f>
        <v>150.66151455352565</v>
      </c>
      <c r="M355" s="98">
        <f>RES_hhdet_in_fech!M147</f>
        <v>165.83683741435914</v>
      </c>
      <c r="N355" s="98">
        <f>RES_hhdet_in_fech!N147</f>
        <v>178.32517990680586</v>
      </c>
      <c r="O355" s="98">
        <f>RES_hhdet_in_fech!O147</f>
        <v>147.37429156439316</v>
      </c>
      <c r="P355" s="98">
        <f>RES_hhdet_in_fech!P147</f>
        <v>82.916485570883438</v>
      </c>
      <c r="Q355" s="98">
        <f>RES_hhdet_in_fech!Q147</f>
        <v>110.46404470223608</v>
      </c>
      <c r="R355" s="98">
        <f>RES_hhdet_in_fech!R147</f>
        <v>162.63849738224465</v>
      </c>
      <c r="S355" s="98">
        <f>RES_hhdet_in_fech!S147</f>
        <v>189.06418834473928</v>
      </c>
      <c r="T355" s="98">
        <f>RES_hhdet_in_fech!T147</f>
        <v>171.80950826166094</v>
      </c>
      <c r="U355" s="98">
        <f>RES_hhdet_in_fech!U147</f>
        <v>189.42682132064405</v>
      </c>
      <c r="V355" s="98">
        <f>RES_hhdet_in_fech!V147</f>
        <v>172.75097593777164</v>
      </c>
      <c r="W355" s="98">
        <f>RES_hhdet_in_fech!W147</f>
        <v>174.89840807248436</v>
      </c>
      <c r="X355" s="98">
        <f>RES_hhdet_in_fech!X147</f>
        <v>99.396507743172364</v>
      </c>
      <c r="Y355" s="98">
        <f>RES_hhdet_in_fech!Y147</f>
        <v>79.702265618357245</v>
      </c>
      <c r="DA355" s="63" t="s">
        <v>4061</v>
      </c>
    </row>
    <row r="356" spans="1:105" ht="12" customHeight="1" x14ac:dyDescent="0.25">
      <c r="A356" s="121" t="s">
        <v>55</v>
      </c>
      <c r="B356" s="122"/>
      <c r="C356" s="122">
        <v>1487.8930241753403</v>
      </c>
      <c r="D356" s="122">
        <v>1506.3822754568353</v>
      </c>
      <c r="E356" s="122">
        <v>1478.6712557861551</v>
      </c>
      <c r="F356" s="122">
        <v>1475.3347187744287</v>
      </c>
      <c r="G356" s="122">
        <v>1441.6993798728281</v>
      </c>
      <c r="H356" s="122">
        <v>1432.0467569678181</v>
      </c>
      <c r="I356" s="122">
        <v>1462.7160396901286</v>
      </c>
      <c r="J356" s="122">
        <v>1381.6126657455679</v>
      </c>
      <c r="K356" s="122">
        <v>1373.2234496580259</v>
      </c>
      <c r="L356" s="122">
        <v>1451.6648986940472</v>
      </c>
      <c r="M356" s="122">
        <v>1562.6628344351357</v>
      </c>
      <c r="N356" s="122">
        <v>1507.55786557598</v>
      </c>
      <c r="O356" s="122">
        <v>1485.1382532102311</v>
      </c>
      <c r="P356" s="122">
        <v>1406.2188146297033</v>
      </c>
      <c r="Q356" s="122">
        <v>1408.177629255297</v>
      </c>
      <c r="R356" s="122">
        <v>1419.0831294093639</v>
      </c>
      <c r="S356" s="122">
        <v>1461.9452294782977</v>
      </c>
      <c r="T356" s="122">
        <v>1475.3872730429769</v>
      </c>
      <c r="U356" s="122">
        <v>1411.1219646885393</v>
      </c>
      <c r="V356" s="122">
        <v>1414.0341394143236</v>
      </c>
      <c r="W356" s="122">
        <v>1356.2852786172791</v>
      </c>
      <c r="X356" s="122">
        <v>1129.0987321106209</v>
      </c>
      <c r="Y356" s="122">
        <v>1092.6828220346902</v>
      </c>
      <c r="DA356" s="130" t="s">
        <v>4062</v>
      </c>
    </row>
    <row r="357" spans="1:105" ht="12" customHeight="1" x14ac:dyDescent="0.25">
      <c r="A357" s="97" t="s">
        <v>124</v>
      </c>
      <c r="B357" s="98"/>
      <c r="C357" s="98">
        <v>1474.140295128972</v>
      </c>
      <c r="D357" s="98">
        <v>1423.0122758241002</v>
      </c>
      <c r="E357" s="98">
        <v>1419.9713915045529</v>
      </c>
      <c r="F357" s="98">
        <v>1461.3041318847543</v>
      </c>
      <c r="G357" s="98">
        <v>1454.5715303797717</v>
      </c>
      <c r="H357" s="98">
        <v>1444.3028637702384</v>
      </c>
      <c r="I357" s="98">
        <v>1457.940553857607</v>
      </c>
      <c r="J357" s="98">
        <v>1465.5153717741719</v>
      </c>
      <c r="K357" s="98">
        <v>1471.4179525074655</v>
      </c>
      <c r="L357" s="98">
        <v>1548.0108887563508</v>
      </c>
      <c r="M357" s="98">
        <v>1490.7712480713394</v>
      </c>
      <c r="N357" s="98">
        <v>1343.8504891824368</v>
      </c>
      <c r="O357" s="98">
        <v>1309.6466411710587</v>
      </c>
      <c r="P357" s="98">
        <v>1314.7716728221537</v>
      </c>
      <c r="Q357" s="98">
        <v>1195.9559123755766</v>
      </c>
      <c r="R357" s="98">
        <v>1236.1843626962766</v>
      </c>
      <c r="S357" s="98">
        <v>1220.6774889987248</v>
      </c>
      <c r="T357" s="98">
        <v>1374.9149157697498</v>
      </c>
      <c r="U357" s="98">
        <v>1234.411166475647</v>
      </c>
      <c r="V357" s="98">
        <v>1299.7277821454811</v>
      </c>
      <c r="W357" s="98">
        <v>1177.2209914384075</v>
      </c>
      <c r="X357" s="98">
        <v>1073.0836361483664</v>
      </c>
      <c r="Y357" s="98">
        <v>1038.6326655866924</v>
      </c>
      <c r="DA357" s="63" t="s">
        <v>4063</v>
      </c>
    </row>
    <row r="358" spans="1:105" ht="12" customHeight="1" x14ac:dyDescent="0.25">
      <c r="A358" s="97" t="s">
        <v>123</v>
      </c>
      <c r="B358" s="98"/>
      <c r="C358" s="98">
        <v>1011.7160305415078</v>
      </c>
      <c r="D358" s="98">
        <v>962.81452451120879</v>
      </c>
      <c r="E358" s="98">
        <v>952.90307644664585</v>
      </c>
      <c r="F358" s="98">
        <v>987.38059024167023</v>
      </c>
      <c r="G358" s="98">
        <v>984.27014159793998</v>
      </c>
      <c r="H358" s="98">
        <v>1026.7110322618607</v>
      </c>
      <c r="I358" s="98">
        <v>940.68512325528525</v>
      </c>
      <c r="J358" s="98">
        <v>1003.4745296102574</v>
      </c>
      <c r="K358" s="98">
        <v>1006.1722568807618</v>
      </c>
      <c r="L358" s="98">
        <v>1006.8420337788517</v>
      </c>
      <c r="M358" s="98">
        <v>895.99200445896031</v>
      </c>
      <c r="N358" s="98">
        <v>841.76014891245745</v>
      </c>
      <c r="O358" s="98">
        <v>859.66400719498927</v>
      </c>
      <c r="P358" s="98">
        <v>931.48510936304092</v>
      </c>
      <c r="Q358" s="98">
        <v>758.33143924421051</v>
      </c>
      <c r="R358" s="98">
        <v>966.87631434086541</v>
      </c>
      <c r="S358" s="98">
        <v>793.21904466687363</v>
      </c>
      <c r="T358" s="98">
        <v>981.99080919013568</v>
      </c>
      <c r="U358" s="98">
        <v>837.68794801023012</v>
      </c>
      <c r="V358" s="98">
        <v>994.60840718723421</v>
      </c>
      <c r="W358" s="98">
        <v>978.83912284990117</v>
      </c>
      <c r="X358" s="98">
        <v>850.95495255326603</v>
      </c>
      <c r="Y358" s="98">
        <v>1103.537889135114</v>
      </c>
      <c r="DA358" s="63" t="s">
        <v>4064</v>
      </c>
    </row>
    <row r="359" spans="1:105" ht="12" customHeight="1" x14ac:dyDescent="0.25">
      <c r="A359" s="100" t="s">
        <v>50</v>
      </c>
      <c r="B359" s="101"/>
      <c r="C359" s="101">
        <v>315.69577608840325</v>
      </c>
      <c r="D359" s="101">
        <v>288.86229179428926</v>
      </c>
      <c r="E359" s="101">
        <v>247.38041242843011</v>
      </c>
      <c r="F359" s="101">
        <v>278.25241578371157</v>
      </c>
      <c r="G359" s="101">
        <v>302.24953028124924</v>
      </c>
      <c r="H359" s="101">
        <v>319.05220420169343</v>
      </c>
      <c r="I359" s="101">
        <v>254.47243353106944</v>
      </c>
      <c r="J359" s="101">
        <v>290.40518015284448</v>
      </c>
      <c r="K359" s="101">
        <v>298.035765250022</v>
      </c>
      <c r="L359" s="101">
        <v>245.28708503208225</v>
      </c>
      <c r="M359" s="101">
        <v>176.62483546162974</v>
      </c>
      <c r="N359" s="101">
        <v>147.83450651528133</v>
      </c>
      <c r="O359" s="101">
        <v>136.2609509610844</v>
      </c>
      <c r="P359" s="101">
        <v>233.48037169771638</v>
      </c>
      <c r="Q359" s="101">
        <v>106.42608517985586</v>
      </c>
      <c r="R359" s="101">
        <v>255.58928183964778</v>
      </c>
      <c r="S359" s="101">
        <v>125.99465610548917</v>
      </c>
      <c r="T359" s="101">
        <v>235.5090447389527</v>
      </c>
      <c r="U359" s="101">
        <v>145.42438997343928</v>
      </c>
      <c r="V359" s="101">
        <v>202.29610778612027</v>
      </c>
      <c r="W359" s="101">
        <v>251.46502206744688</v>
      </c>
      <c r="X359" s="101">
        <v>177.18904417491558</v>
      </c>
      <c r="Y359" s="101">
        <v>390.06849877744094</v>
      </c>
      <c r="DA359" s="131" t="s">
        <v>4065</v>
      </c>
    </row>
    <row r="360" spans="1:105" ht="12" customHeight="1" x14ac:dyDescent="0.25">
      <c r="A360" s="103" t="s">
        <v>52</v>
      </c>
      <c r="B360" s="104"/>
      <c r="C360" s="104">
        <v>696.0202544531046</v>
      </c>
      <c r="D360" s="104">
        <v>673.95223271691975</v>
      </c>
      <c r="E360" s="104">
        <v>705.52266401821578</v>
      </c>
      <c r="F360" s="104">
        <v>709.12817445795872</v>
      </c>
      <c r="G360" s="104">
        <v>682.02061131669086</v>
      </c>
      <c r="H360" s="104">
        <v>707.65882806016748</v>
      </c>
      <c r="I360" s="104">
        <v>686.21268972421581</v>
      </c>
      <c r="J360" s="104">
        <v>713.06934945741273</v>
      </c>
      <c r="K360" s="104">
        <v>708.13649163073978</v>
      </c>
      <c r="L360" s="104">
        <v>761.55494874676947</v>
      </c>
      <c r="M360" s="104">
        <v>719.36716899733051</v>
      </c>
      <c r="N360" s="104">
        <v>693.92564239717615</v>
      </c>
      <c r="O360" s="104">
        <v>723.40305623390475</v>
      </c>
      <c r="P360" s="104">
        <v>698.00473766532457</v>
      </c>
      <c r="Q360" s="104">
        <v>651.90535406435458</v>
      </c>
      <c r="R360" s="104">
        <v>711.28703250121771</v>
      </c>
      <c r="S360" s="104">
        <v>667.22438856138456</v>
      </c>
      <c r="T360" s="104">
        <v>746.48176445118304</v>
      </c>
      <c r="U360" s="104">
        <v>692.26355803679076</v>
      </c>
      <c r="V360" s="104">
        <v>792.31229940111393</v>
      </c>
      <c r="W360" s="104">
        <v>727.37410078245432</v>
      </c>
      <c r="X360" s="104">
        <v>673.76590837835033</v>
      </c>
      <c r="Y360" s="104">
        <v>713.46939035767309</v>
      </c>
      <c r="DA360" s="132" t="s">
        <v>4066</v>
      </c>
    </row>
    <row r="361" spans="1:105" ht="12" customHeight="1" x14ac:dyDescent="0.25">
      <c r="A361" s="106" t="s">
        <v>122</v>
      </c>
      <c r="B361" s="101"/>
      <c r="C361" s="101">
        <v>1507.5136787264294</v>
      </c>
      <c r="D361" s="101">
        <v>1564.5443119522608</v>
      </c>
      <c r="E361" s="101">
        <v>1498.746489967315</v>
      </c>
      <c r="F361" s="101">
        <v>1500.0122957882959</v>
      </c>
      <c r="G361" s="101">
        <v>1440.8911278422631</v>
      </c>
      <c r="H361" s="101">
        <v>1428.3410599845843</v>
      </c>
      <c r="I361" s="101">
        <v>1459.5612364651431</v>
      </c>
      <c r="J361" s="101">
        <v>1373.9344848466983</v>
      </c>
      <c r="K361" s="101">
        <v>1303.5206016565764</v>
      </c>
      <c r="L361" s="101">
        <v>1471.0551224983108</v>
      </c>
      <c r="M361" s="101">
        <v>1570.8872113475486</v>
      </c>
      <c r="N361" s="101">
        <v>1588.9520793838678</v>
      </c>
      <c r="O361" s="101">
        <v>1537.8886516628233</v>
      </c>
      <c r="P361" s="101">
        <v>1451.9352060257904</v>
      </c>
      <c r="Q361" s="101">
        <v>1464.9376715468957</v>
      </c>
      <c r="R361" s="101">
        <v>1469.4445630163914</v>
      </c>
      <c r="S361" s="101">
        <v>1508.118954253742</v>
      </c>
      <c r="T361" s="101">
        <v>1492.0274419436223</v>
      </c>
      <c r="U361" s="101">
        <v>1455.1522376025978</v>
      </c>
      <c r="V361" s="101">
        <v>1463.3613121275093</v>
      </c>
      <c r="W361" s="101">
        <v>1416.3835456140562</v>
      </c>
      <c r="X361" s="101">
        <v>1211.8681480012465</v>
      </c>
      <c r="Y361" s="101">
        <v>1152.62363407865</v>
      </c>
      <c r="DA361" s="131" t="s">
        <v>4067</v>
      </c>
    </row>
    <row r="362" spans="1:105" ht="12" customHeight="1" x14ac:dyDescent="0.25">
      <c r="A362" s="107" t="s">
        <v>121</v>
      </c>
      <c r="B362" s="104"/>
      <c r="C362" s="104">
        <v>1418.291245775881</v>
      </c>
      <c r="D362" s="104">
        <v>1435.7923756842968</v>
      </c>
      <c r="E362" s="104">
        <v>1552.3931874752484</v>
      </c>
      <c r="F362" s="104">
        <v>1356.6235411263885</v>
      </c>
      <c r="G362" s="104">
        <v>1428.1516698703163</v>
      </c>
      <c r="H362" s="104">
        <v>1440.0860144843696</v>
      </c>
      <c r="I362" s="104">
        <v>1475.596801735139</v>
      </c>
      <c r="J362" s="104">
        <v>1353.2479130208417</v>
      </c>
      <c r="K362" s="104">
        <v>1465.7682955000193</v>
      </c>
      <c r="L362" s="104">
        <v>1351.410165374584</v>
      </c>
      <c r="M362" s="104">
        <v>1613.4253660633517</v>
      </c>
      <c r="N362" s="104">
        <v>1458.9651823899023</v>
      </c>
      <c r="O362" s="104">
        <v>1482.1352206620834</v>
      </c>
      <c r="P362" s="104">
        <v>1387.4279151348769</v>
      </c>
      <c r="Q362" s="104">
        <v>1412.1646374713216</v>
      </c>
      <c r="R362" s="104">
        <v>1409.6876008041577</v>
      </c>
      <c r="S362" s="104">
        <v>1494.4740469239123</v>
      </c>
      <c r="T362" s="104">
        <v>1483.6415807706912</v>
      </c>
      <c r="U362" s="104">
        <v>1400.1465936955278</v>
      </c>
      <c r="V362" s="104">
        <v>1350.492203204881</v>
      </c>
      <c r="W362" s="104">
        <v>1334.4565480761391</v>
      </c>
      <c r="X362" s="104">
        <v>1059.2432975642876</v>
      </c>
      <c r="Y362" s="104">
        <v>1028.3338560012933</v>
      </c>
      <c r="DA362" s="132" t="s">
        <v>4068</v>
      </c>
    </row>
    <row r="363" spans="1:105" ht="12" customHeight="1" x14ac:dyDescent="0.25">
      <c r="A363" s="108" t="s">
        <v>53</v>
      </c>
      <c r="B363" s="98"/>
      <c r="C363" s="98">
        <v>733.78734989347811</v>
      </c>
      <c r="D363" s="98">
        <v>739.76987422402522</v>
      </c>
      <c r="E363" s="98">
        <v>765.15160473974652</v>
      </c>
      <c r="F363" s="98">
        <v>661.82991867309408</v>
      </c>
      <c r="G363" s="98">
        <v>688.18515810657232</v>
      </c>
      <c r="H363" s="98">
        <v>661.02156174438164</v>
      </c>
      <c r="I363" s="98">
        <v>765.10095433426272</v>
      </c>
      <c r="J363" s="98">
        <v>633.82089194517357</v>
      </c>
      <c r="K363" s="98">
        <v>676.10131251237647</v>
      </c>
      <c r="L363" s="98">
        <v>627.704882989814</v>
      </c>
      <c r="M363" s="98">
        <v>739.5040431790311</v>
      </c>
      <c r="N363" s="98">
        <v>633.38234769077383</v>
      </c>
      <c r="O363" s="98">
        <v>712.49836725187993</v>
      </c>
      <c r="P363" s="98">
        <v>591.01765370618944</v>
      </c>
      <c r="Q363" s="98">
        <v>586.83343799561351</v>
      </c>
      <c r="R363" s="98">
        <v>575.11690957465601</v>
      </c>
      <c r="S363" s="98">
        <v>615.38011663846851</v>
      </c>
      <c r="T363" s="98">
        <v>575.0983958037715</v>
      </c>
      <c r="U363" s="98">
        <v>543.76168541202276</v>
      </c>
      <c r="V363" s="98">
        <v>515.43387096610456</v>
      </c>
      <c r="W363" s="98">
        <v>531.52158616229281</v>
      </c>
      <c r="X363" s="98">
        <v>338.4142763783201</v>
      </c>
      <c r="Y363" s="98">
        <v>344.10109655683431</v>
      </c>
      <c r="DA363" s="63" t="s">
        <v>4069</v>
      </c>
    </row>
    <row r="364" spans="1:105" ht="12" customHeight="1" x14ac:dyDescent="0.25">
      <c r="A364" s="108" t="s">
        <v>52</v>
      </c>
      <c r="B364" s="98"/>
      <c r="C364" s="98">
        <v>684.50389588240296</v>
      </c>
      <c r="D364" s="98">
        <v>696.02250146027109</v>
      </c>
      <c r="E364" s="98">
        <v>787.24158273550177</v>
      </c>
      <c r="F364" s="98">
        <v>694.79362245329446</v>
      </c>
      <c r="G364" s="98">
        <v>739.96651176374451</v>
      </c>
      <c r="H364" s="98">
        <v>779.06445273998816</v>
      </c>
      <c r="I364" s="98">
        <v>710.49584740087653</v>
      </c>
      <c r="J364" s="98">
        <v>719.42702107566777</v>
      </c>
      <c r="K364" s="98">
        <v>789.66698298764277</v>
      </c>
      <c r="L364" s="98">
        <v>723.70528238476959</v>
      </c>
      <c r="M364" s="98">
        <v>873.92132288432038</v>
      </c>
      <c r="N364" s="98">
        <v>825.5828346991284</v>
      </c>
      <c r="O364" s="98">
        <v>769.63685341020346</v>
      </c>
      <c r="P364" s="98">
        <v>796.41026142868816</v>
      </c>
      <c r="Q364" s="98">
        <v>825.33119947570765</v>
      </c>
      <c r="R364" s="98">
        <v>834.57069122950145</v>
      </c>
      <c r="S364" s="98">
        <v>879.093930285444</v>
      </c>
      <c r="T364" s="98">
        <v>908.54318496691963</v>
      </c>
      <c r="U364" s="98">
        <v>856.38490828350496</v>
      </c>
      <c r="V364" s="98">
        <v>835.05833223877596</v>
      </c>
      <c r="W364" s="98">
        <v>802.93496191384634</v>
      </c>
      <c r="X364" s="98">
        <v>720.82902118596769</v>
      </c>
      <c r="Y364" s="98">
        <v>684.23275944445879</v>
      </c>
      <c r="DA364" s="63" t="s">
        <v>4070</v>
      </c>
    </row>
    <row r="365" spans="1:105" ht="12" customHeight="1" x14ac:dyDescent="0.25">
      <c r="A365" s="121" t="s">
        <v>54</v>
      </c>
      <c r="B365" s="122"/>
      <c r="C365" s="122">
        <v>727.73901812072643</v>
      </c>
      <c r="D365" s="122">
        <v>890.66024715956428</v>
      </c>
      <c r="E365" s="122">
        <v>909.21275916319416</v>
      </c>
      <c r="F365" s="122">
        <v>820.19014606703013</v>
      </c>
      <c r="G365" s="122">
        <v>787.42380260487346</v>
      </c>
      <c r="H365" s="122">
        <v>777.44575104897149</v>
      </c>
      <c r="I365" s="122">
        <v>834.5333959552429</v>
      </c>
      <c r="J365" s="122">
        <v>785.149711398975</v>
      </c>
      <c r="K365" s="122">
        <v>827.66799404273809</v>
      </c>
      <c r="L365" s="122">
        <v>895.84282507890134</v>
      </c>
      <c r="M365" s="122">
        <v>885.99503304567008</v>
      </c>
      <c r="N365" s="122">
        <v>844.28207379475771</v>
      </c>
      <c r="O365" s="122">
        <v>728.28769547286379</v>
      </c>
      <c r="P365" s="122">
        <v>710.2717721475467</v>
      </c>
      <c r="Q365" s="122">
        <v>667.93462167778512</v>
      </c>
      <c r="R365" s="122">
        <v>654.36383540978693</v>
      </c>
      <c r="S365" s="122">
        <v>683.2475633673298</v>
      </c>
      <c r="T365" s="122">
        <v>660.38701348073221</v>
      </c>
      <c r="U365" s="122">
        <v>661.54046329277537</v>
      </c>
      <c r="V365" s="122">
        <v>663.38441112956446</v>
      </c>
      <c r="W365" s="122">
        <v>645.21175858410902</v>
      </c>
      <c r="X365" s="122">
        <v>617.33531971187676</v>
      </c>
      <c r="Y365" s="122">
        <v>605.23476757090452</v>
      </c>
      <c r="DA365" s="130" t="s">
        <v>4071</v>
      </c>
    </row>
    <row r="366" spans="1:105" ht="12" customHeight="1" x14ac:dyDescent="0.25">
      <c r="A366" s="97" t="s">
        <v>50</v>
      </c>
      <c r="B366" s="98"/>
      <c r="C366" s="98">
        <v>1696.9270192653703</v>
      </c>
      <c r="D366" s="98">
        <v>1885.7090956768131</v>
      </c>
      <c r="E366" s="98">
        <v>2012.8690827974326</v>
      </c>
      <c r="F366" s="98">
        <v>1575.0649597439437</v>
      </c>
      <c r="G366" s="98">
        <v>1195.9406269132965</v>
      </c>
      <c r="H366" s="98">
        <v>1044.078876647797</v>
      </c>
      <c r="I366" s="98">
        <v>1116.5235833692643</v>
      </c>
      <c r="J366" s="98">
        <v>1084.5624716097143</v>
      </c>
      <c r="K366" s="98">
        <v>1324.5632097442747</v>
      </c>
      <c r="L366" s="98">
        <v>1291.6947550722766</v>
      </c>
      <c r="M366" s="98">
        <v>1433.0406456290173</v>
      </c>
      <c r="N366" s="98">
        <v>1332.049845729887</v>
      </c>
      <c r="O366" s="98">
        <v>1190.5720438219519</v>
      </c>
      <c r="P366" s="98">
        <v>1057.419277202584</v>
      </c>
      <c r="Q366" s="98">
        <v>964.31525899832764</v>
      </c>
      <c r="R366" s="98">
        <v>911.56014036206375</v>
      </c>
      <c r="S366" s="98">
        <v>1027.2084582745129</v>
      </c>
      <c r="T366" s="98">
        <v>1035.3856082268812</v>
      </c>
      <c r="U366" s="98">
        <v>1001.2228564814803</v>
      </c>
      <c r="V366" s="98">
        <v>1010.2273710133695</v>
      </c>
      <c r="W366" s="98">
        <v>869.10506429638212</v>
      </c>
      <c r="X366" s="98">
        <v>740.18435219534376</v>
      </c>
      <c r="Y366" s="98">
        <v>732.95441285351762</v>
      </c>
      <c r="DA366" s="63" t="s">
        <v>4072</v>
      </c>
    </row>
    <row r="367" spans="1:105" ht="12" customHeight="1" x14ac:dyDescent="0.25">
      <c r="A367" s="109" t="s">
        <v>120</v>
      </c>
      <c r="B367" s="33"/>
      <c r="C367" s="33">
        <v>558.78845581660414</v>
      </c>
      <c r="D367" s="33">
        <v>671.38194784879136</v>
      </c>
      <c r="E367" s="33">
        <v>622.98835697240543</v>
      </c>
      <c r="F367" s="33">
        <v>620.20533579820574</v>
      </c>
      <c r="G367" s="33">
        <v>678.77962911611314</v>
      </c>
      <c r="H367" s="33">
        <v>698.77838018149544</v>
      </c>
      <c r="I367" s="33">
        <v>753.594341867558</v>
      </c>
      <c r="J367" s="33">
        <v>702.44764884682911</v>
      </c>
      <c r="K367" s="33">
        <v>669.21171068621652</v>
      </c>
      <c r="L367" s="33">
        <v>752.65091727663139</v>
      </c>
      <c r="M367" s="33">
        <v>698.25984357237155</v>
      </c>
      <c r="N367" s="33">
        <v>659.67045300343307</v>
      </c>
      <c r="O367" s="33">
        <v>594.08187811693449</v>
      </c>
      <c r="P367" s="33">
        <v>617.41136501558799</v>
      </c>
      <c r="Q367" s="33">
        <v>603.60630071445041</v>
      </c>
      <c r="R367" s="33">
        <v>608.80375157660876</v>
      </c>
      <c r="S367" s="33">
        <v>609.42311142748895</v>
      </c>
      <c r="T367" s="33">
        <v>583.95539875339443</v>
      </c>
      <c r="U367" s="33">
        <v>574.81321453849705</v>
      </c>
      <c r="V367" s="33">
        <v>581.26256299167005</v>
      </c>
      <c r="W367" s="33">
        <v>591.54740689471078</v>
      </c>
      <c r="X367" s="33">
        <v>586.7935475593805</v>
      </c>
      <c r="Y367" s="33">
        <v>577.94689391010797</v>
      </c>
      <c r="DA367" s="60" t="s">
        <v>4073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10287.753967432185</v>
      </c>
      <c r="D369" s="117">
        <f t="shared" si="179"/>
        <v>9602.9861483767709</v>
      </c>
      <c r="E369" s="117">
        <f t="shared" si="179"/>
        <v>10019.577761295217</v>
      </c>
      <c r="F369" s="117">
        <f t="shared" si="179"/>
        <v>9437.4344361325275</v>
      </c>
      <c r="G369" s="117">
        <f t="shared" si="179"/>
        <v>9649.7370092488254</v>
      </c>
      <c r="H369" s="117">
        <f t="shared" si="179"/>
        <v>9452.6484999893946</v>
      </c>
      <c r="I369" s="117">
        <f t="shared" si="179"/>
        <v>9161.1402825118421</v>
      </c>
      <c r="J369" s="117">
        <f t="shared" si="179"/>
        <v>9350.3409118009877</v>
      </c>
      <c r="K369" s="117">
        <f t="shared" si="179"/>
        <v>9490.2981621473464</v>
      </c>
      <c r="L369" s="117">
        <f t="shared" si="179"/>
        <v>10431.729925007439</v>
      </c>
      <c r="M369" s="117">
        <f t="shared" si="179"/>
        <v>9312.6664967878296</v>
      </c>
      <c r="N369" s="117">
        <f t="shared" si="179"/>
        <v>9535.7872810920799</v>
      </c>
      <c r="O369" s="117">
        <f t="shared" si="179"/>
        <v>9871.7365823933524</v>
      </c>
      <c r="P369" s="117">
        <f t="shared" si="179"/>
        <v>8417.1967412116301</v>
      </c>
      <c r="Q369" s="117">
        <f t="shared" si="179"/>
        <v>8524.0460336030355</v>
      </c>
      <c r="R369" s="117">
        <f t="shared" ref="R369:V369" si="180">R370+R372+R374+R383</f>
        <v>8674.5785862479534</v>
      </c>
      <c r="S369" s="117">
        <f t="shared" si="180"/>
        <v>8389.7761873870149</v>
      </c>
      <c r="T369" s="117">
        <f t="shared" si="180"/>
        <v>8363.9782257535189</v>
      </c>
      <c r="U369" s="117">
        <f t="shared" si="180"/>
        <v>7912.8458632409438</v>
      </c>
      <c r="V369" s="117">
        <f t="shared" si="180"/>
        <v>7466.7060226584208</v>
      </c>
      <c r="W369" s="117">
        <f t="shared" ref="W369:Y369" si="181">W370+W372+W374+W383</f>
        <v>7589.9609046321784</v>
      </c>
      <c r="X369" s="117">
        <f t="shared" si="181"/>
        <v>6244.8960193530284</v>
      </c>
      <c r="Y369" s="117">
        <f t="shared" si="181"/>
        <v>5459.0247870016483</v>
      </c>
      <c r="DA369" s="129" t="s">
        <v>4225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8548.2080887336524</v>
      </c>
      <c r="D370" s="122">
        <f t="shared" si="182"/>
        <v>7789.4689734566773</v>
      </c>
      <c r="E370" s="122">
        <f t="shared" si="182"/>
        <v>8037.8296948966608</v>
      </c>
      <c r="F370" s="122">
        <f t="shared" si="182"/>
        <v>7599.0157348847151</v>
      </c>
      <c r="G370" s="122">
        <f t="shared" si="182"/>
        <v>7816.2417222615886</v>
      </c>
      <c r="H370" s="122">
        <f t="shared" si="182"/>
        <v>7572.3320562104082</v>
      </c>
      <c r="I370" s="122">
        <f t="shared" si="182"/>
        <v>7269.6107487121008</v>
      </c>
      <c r="J370" s="122">
        <f t="shared" si="182"/>
        <v>7563.90502367934</v>
      </c>
      <c r="K370" s="122">
        <f t="shared" si="182"/>
        <v>7472.4521599240516</v>
      </c>
      <c r="L370" s="122">
        <f t="shared" si="182"/>
        <v>8239.6888429316605</v>
      </c>
      <c r="M370" s="122">
        <f t="shared" si="182"/>
        <v>6955.592185321967</v>
      </c>
      <c r="N370" s="122">
        <f t="shared" si="182"/>
        <v>7184.7728939924964</v>
      </c>
      <c r="O370" s="122">
        <f t="shared" si="182"/>
        <v>7679.5529409735445</v>
      </c>
      <c r="P370" s="122">
        <f t="shared" si="182"/>
        <v>6463.4313467023367</v>
      </c>
      <c r="Q370" s="122">
        <f t="shared" si="182"/>
        <v>6451.5924707432368</v>
      </c>
      <c r="R370" s="122">
        <f t="shared" si="182"/>
        <v>6377.8795165468518</v>
      </c>
      <c r="S370" s="122">
        <f t="shared" si="182"/>
        <v>5910.2866920360266</v>
      </c>
      <c r="T370" s="122">
        <f t="shared" si="182"/>
        <v>5929.2838319778157</v>
      </c>
      <c r="U370" s="122">
        <f t="shared" si="182"/>
        <v>5460.1920533779476</v>
      </c>
      <c r="V370" s="122">
        <f t="shared" si="182"/>
        <v>5053.8108046090319</v>
      </c>
      <c r="W370" s="122">
        <f t="shared" si="182"/>
        <v>5195.9171282560219</v>
      </c>
      <c r="X370" s="122">
        <f t="shared" si="182"/>
        <v>4338.0853474568485</v>
      </c>
      <c r="Y370" s="122">
        <f t="shared" si="182"/>
        <v>3657.727398727844</v>
      </c>
      <c r="DA370" s="130" t="s">
        <v>4226</v>
      </c>
    </row>
    <row r="371" spans="1:105" ht="12" customHeight="1" x14ac:dyDescent="0.25">
      <c r="A371" s="97" t="s">
        <v>53</v>
      </c>
      <c r="B371" s="98"/>
      <c r="C371" s="98">
        <v>8548.2080887336524</v>
      </c>
      <c r="D371" s="98">
        <v>7789.4689734566773</v>
      </c>
      <c r="E371" s="98">
        <v>8037.8296948966608</v>
      </c>
      <c r="F371" s="98">
        <v>7599.0157348847151</v>
      </c>
      <c r="G371" s="98">
        <v>7816.2417222615886</v>
      </c>
      <c r="H371" s="98">
        <v>7572.3320562104082</v>
      </c>
      <c r="I371" s="98">
        <v>7269.6107487121008</v>
      </c>
      <c r="J371" s="98">
        <v>7563.90502367934</v>
      </c>
      <c r="K371" s="98">
        <v>7472.4521599240516</v>
      </c>
      <c r="L371" s="98">
        <v>8239.6888429316605</v>
      </c>
      <c r="M371" s="98">
        <v>6955.592185321967</v>
      </c>
      <c r="N371" s="98">
        <v>7184.7728939924964</v>
      </c>
      <c r="O371" s="98">
        <v>7679.5529409735445</v>
      </c>
      <c r="P371" s="98">
        <v>6463.4313467023367</v>
      </c>
      <c r="Q371" s="98">
        <v>6451.5924707432368</v>
      </c>
      <c r="R371" s="98">
        <v>6377.8795165468518</v>
      </c>
      <c r="S371" s="98">
        <v>5910.2866920360266</v>
      </c>
      <c r="T371" s="98">
        <v>5929.2838319778157</v>
      </c>
      <c r="U371" s="98">
        <v>5460.1920533779476</v>
      </c>
      <c r="V371" s="98">
        <v>5053.8108046090319</v>
      </c>
      <c r="W371" s="98">
        <v>5195.9171282560219</v>
      </c>
      <c r="X371" s="98">
        <v>4338.0853474568485</v>
      </c>
      <c r="Y371" s="98">
        <v>3657.727398727844</v>
      </c>
      <c r="DA371" s="63" t="s">
        <v>4227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210.45194159381907</v>
      </c>
      <c r="D372" s="122">
        <f t="shared" si="183"/>
        <v>168.85679135718394</v>
      </c>
      <c r="E372" s="122">
        <f t="shared" si="183"/>
        <v>356.77329385389567</v>
      </c>
      <c r="F372" s="122">
        <f t="shared" si="183"/>
        <v>270.03861252165387</v>
      </c>
      <c r="G372" s="122">
        <f t="shared" si="183"/>
        <v>271.704052118645</v>
      </c>
      <c r="H372" s="122">
        <f t="shared" si="183"/>
        <v>305.9486816116202</v>
      </c>
      <c r="I372" s="122">
        <f t="shared" si="183"/>
        <v>222.16623502369009</v>
      </c>
      <c r="J372" s="122">
        <f t="shared" si="183"/>
        <v>223.30604965620017</v>
      </c>
      <c r="K372" s="122">
        <f t="shared" si="183"/>
        <v>441.6653347258686</v>
      </c>
      <c r="L372" s="122">
        <f t="shared" si="183"/>
        <v>491.66403471113279</v>
      </c>
      <c r="M372" s="122">
        <f t="shared" si="183"/>
        <v>563.21967842673553</v>
      </c>
      <c r="N372" s="122">
        <f t="shared" si="183"/>
        <v>631.54280774967447</v>
      </c>
      <c r="O372" s="122">
        <f t="shared" si="183"/>
        <v>546.91536681669459</v>
      </c>
      <c r="P372" s="122">
        <f t="shared" si="183"/>
        <v>321.69894913199505</v>
      </c>
      <c r="Q372" s="122">
        <f t="shared" si="183"/>
        <v>439.96086698606632</v>
      </c>
      <c r="R372" s="122">
        <f t="shared" si="183"/>
        <v>646.64712355749373</v>
      </c>
      <c r="S372" s="122">
        <f t="shared" si="183"/>
        <v>760.57963048496299</v>
      </c>
      <c r="T372" s="122">
        <f t="shared" si="183"/>
        <v>702.58518184726245</v>
      </c>
      <c r="U372" s="122">
        <f t="shared" si="183"/>
        <v>771.76857996743468</v>
      </c>
      <c r="V372" s="122">
        <f t="shared" si="183"/>
        <v>710.20582705143067</v>
      </c>
      <c r="W372" s="122">
        <f t="shared" si="183"/>
        <v>718.13418139441387</v>
      </c>
      <c r="X372" s="122">
        <f t="shared" si="183"/>
        <v>415.73153921942463</v>
      </c>
      <c r="Y372" s="122">
        <f t="shared" si="183"/>
        <v>340.43022044748557</v>
      </c>
      <c r="DA372" s="130" t="s">
        <v>4228</v>
      </c>
    </row>
    <row r="373" spans="1:105" ht="12" customHeight="1" x14ac:dyDescent="0.25">
      <c r="A373" s="97" t="s">
        <v>53</v>
      </c>
      <c r="B373" s="98"/>
      <c r="C373" s="98">
        <f>RES_hhdet_in_tesh!C147</f>
        <v>210.45194159381907</v>
      </c>
      <c r="D373" s="98">
        <f>RES_hhdet_in_tesh!D147</f>
        <v>168.85679135718394</v>
      </c>
      <c r="E373" s="98">
        <f>RES_hhdet_in_tesh!E147</f>
        <v>356.77329385389567</v>
      </c>
      <c r="F373" s="98">
        <f>RES_hhdet_in_tesh!F147</f>
        <v>270.03861252165387</v>
      </c>
      <c r="G373" s="98">
        <f>RES_hhdet_in_tesh!G147</f>
        <v>271.704052118645</v>
      </c>
      <c r="H373" s="98">
        <f>RES_hhdet_in_tesh!H147</f>
        <v>305.9486816116202</v>
      </c>
      <c r="I373" s="98">
        <f>RES_hhdet_in_tesh!I147</f>
        <v>222.16623502369009</v>
      </c>
      <c r="J373" s="98">
        <f>RES_hhdet_in_tesh!J147</f>
        <v>223.30604965620017</v>
      </c>
      <c r="K373" s="98">
        <f>RES_hhdet_in_tesh!K147</f>
        <v>441.6653347258686</v>
      </c>
      <c r="L373" s="98">
        <f>RES_hhdet_in_tesh!L147</f>
        <v>491.66403471113279</v>
      </c>
      <c r="M373" s="98">
        <f>RES_hhdet_in_tesh!M147</f>
        <v>563.21967842673553</v>
      </c>
      <c r="N373" s="98">
        <f>RES_hhdet_in_tesh!N147</f>
        <v>631.54280774967447</v>
      </c>
      <c r="O373" s="98">
        <f>RES_hhdet_in_tesh!O147</f>
        <v>546.91536681669459</v>
      </c>
      <c r="P373" s="98">
        <f>RES_hhdet_in_tesh!P147</f>
        <v>321.69894913199505</v>
      </c>
      <c r="Q373" s="98">
        <f>RES_hhdet_in_tesh!Q147</f>
        <v>439.96086698606632</v>
      </c>
      <c r="R373" s="98">
        <f>RES_hhdet_in_tesh!R147</f>
        <v>646.64712355749373</v>
      </c>
      <c r="S373" s="98">
        <f>RES_hhdet_in_tesh!S147</f>
        <v>760.57963048496299</v>
      </c>
      <c r="T373" s="98">
        <f>RES_hhdet_in_tesh!T147</f>
        <v>702.58518184726245</v>
      </c>
      <c r="U373" s="98">
        <f>RES_hhdet_in_tesh!U147</f>
        <v>771.76857996743468</v>
      </c>
      <c r="V373" s="98">
        <f>RES_hhdet_in_tesh!V147</f>
        <v>710.20582705143067</v>
      </c>
      <c r="W373" s="98">
        <f>RES_hhdet_in_tesh!W147</f>
        <v>718.13418139441387</v>
      </c>
      <c r="X373" s="98">
        <f>RES_hhdet_in_tesh!X147</f>
        <v>415.73153921942463</v>
      </c>
      <c r="Y373" s="98">
        <f>RES_hhdet_in_tesh!Y147</f>
        <v>340.43022044748557</v>
      </c>
      <c r="DA373" s="63" t="s">
        <v>4229</v>
      </c>
    </row>
    <row r="374" spans="1:105" ht="12" customHeight="1" x14ac:dyDescent="0.25">
      <c r="A374" s="121" t="s">
        <v>55</v>
      </c>
      <c r="B374" s="122"/>
      <c r="C374" s="122">
        <v>1026.3699999587059</v>
      </c>
      <c r="D374" s="122">
        <v>1037.5002226979</v>
      </c>
      <c r="E374" s="122">
        <v>1015.6335969597151</v>
      </c>
      <c r="F374" s="122">
        <v>1006.5681063418932</v>
      </c>
      <c r="G374" s="122">
        <v>1005.7986124216366</v>
      </c>
      <c r="H374" s="122">
        <v>1018.3005171079424</v>
      </c>
      <c r="I374" s="122">
        <v>1071.2911926527829</v>
      </c>
      <c r="J374" s="122">
        <v>999.26928811325752</v>
      </c>
      <c r="K374" s="122">
        <v>998.55169076382481</v>
      </c>
      <c r="L374" s="122">
        <v>1070.2640509491225</v>
      </c>
      <c r="M374" s="122">
        <v>1177.1903642892003</v>
      </c>
      <c r="N374" s="122">
        <v>1132.5832487717867</v>
      </c>
      <c r="O374" s="122">
        <v>1124.9428852696935</v>
      </c>
      <c r="P374" s="122">
        <v>1112.2789238207272</v>
      </c>
      <c r="Q374" s="122">
        <v>1130.9018902441971</v>
      </c>
      <c r="R374" s="122">
        <v>1146.5187250213282</v>
      </c>
      <c r="S374" s="122">
        <v>1193.4024019930787</v>
      </c>
      <c r="T374" s="122">
        <v>1215.4906529857576</v>
      </c>
      <c r="U374" s="122">
        <v>1161.8952846158691</v>
      </c>
      <c r="V374" s="122">
        <v>1172.1646100313503</v>
      </c>
      <c r="W374" s="122">
        <v>1149.9761861428117</v>
      </c>
      <c r="X374" s="122">
        <v>980.37641751134504</v>
      </c>
      <c r="Y374" s="122">
        <v>954.17342690106159</v>
      </c>
      <c r="DA374" s="130" t="s">
        <v>4230</v>
      </c>
    </row>
    <row r="375" spans="1:105" ht="12" customHeight="1" x14ac:dyDescent="0.25">
      <c r="A375" s="97" t="s">
        <v>124</v>
      </c>
      <c r="B375" s="98"/>
      <c r="C375" s="98">
        <v>880.58725165158853</v>
      </c>
      <c r="D375" s="98">
        <v>843.1798105827919</v>
      </c>
      <c r="E375" s="98">
        <v>844.08816337913834</v>
      </c>
      <c r="F375" s="98">
        <v>876.64429165355421</v>
      </c>
      <c r="G375" s="98">
        <v>884.66913643156283</v>
      </c>
      <c r="H375" s="98">
        <v>887.3912799156941</v>
      </c>
      <c r="I375" s="98">
        <v>899.28870708278907</v>
      </c>
      <c r="J375" s="98">
        <v>906.31845504107355</v>
      </c>
      <c r="K375" s="98">
        <v>913.43466386890327</v>
      </c>
      <c r="L375" s="98">
        <v>970.02424276467866</v>
      </c>
      <c r="M375" s="98">
        <v>953.3735961251092</v>
      </c>
      <c r="N375" s="98">
        <v>871.02336513268688</v>
      </c>
      <c r="O375" s="98">
        <v>879.80735894243696</v>
      </c>
      <c r="P375" s="98">
        <v>935.986926817268</v>
      </c>
      <c r="Q375" s="98">
        <v>873.98298391682022</v>
      </c>
      <c r="R375" s="98">
        <v>917.52031065899848</v>
      </c>
      <c r="S375" s="98">
        <v>922.62105096724144</v>
      </c>
      <c r="T375" s="98">
        <v>1076.674944430142</v>
      </c>
      <c r="U375" s="98">
        <v>974.50410444484305</v>
      </c>
      <c r="V375" s="98">
        <v>1034.8289853466335</v>
      </c>
      <c r="W375" s="98">
        <v>937.69333323460012</v>
      </c>
      <c r="X375" s="98">
        <v>858.42207404762587</v>
      </c>
      <c r="Y375" s="98">
        <v>835.19109275143512</v>
      </c>
      <c r="DA375" s="63" t="s">
        <v>4231</v>
      </c>
    </row>
    <row r="376" spans="1:105" ht="12" customHeight="1" x14ac:dyDescent="0.25">
      <c r="A376" s="97" t="s">
        <v>123</v>
      </c>
      <c r="B376" s="98"/>
      <c r="C376" s="98">
        <v>888.22848791235549</v>
      </c>
      <c r="D376" s="98">
        <v>846.35188881420743</v>
      </c>
      <c r="E376" s="98">
        <v>852.69606638786922</v>
      </c>
      <c r="F376" s="98">
        <v>879.97013960383822</v>
      </c>
      <c r="G376" s="98">
        <v>868.19491804421409</v>
      </c>
      <c r="H376" s="98">
        <v>907.44030485104281</v>
      </c>
      <c r="I376" s="98">
        <v>840.23028276925606</v>
      </c>
      <c r="J376" s="98">
        <v>893.75651465307919</v>
      </c>
      <c r="K376" s="98">
        <v>893.786656491798</v>
      </c>
      <c r="L376" s="98">
        <v>912.86500352788948</v>
      </c>
      <c r="M376" s="98">
        <v>833.41847991464704</v>
      </c>
      <c r="N376" s="98">
        <v>788.80887353361038</v>
      </c>
      <c r="O376" s="98">
        <v>813.09257577901951</v>
      </c>
      <c r="P376" s="98">
        <v>869.74366978092314</v>
      </c>
      <c r="Q376" s="98">
        <v>727.6268342734719</v>
      </c>
      <c r="R376" s="98">
        <v>910.46270311608862</v>
      </c>
      <c r="S376" s="98">
        <v>760.47729662410302</v>
      </c>
      <c r="T376" s="98">
        <v>936.55325239727608</v>
      </c>
      <c r="U376" s="98">
        <v>806.95070374595161</v>
      </c>
      <c r="V376" s="98">
        <v>953.2023881459869</v>
      </c>
      <c r="W376" s="98">
        <v>924.27222706057933</v>
      </c>
      <c r="X376" s="98">
        <v>815.40439625324427</v>
      </c>
      <c r="Y376" s="98">
        <v>1026.3576463576258</v>
      </c>
      <c r="DA376" s="63" t="s">
        <v>4232</v>
      </c>
    </row>
    <row r="377" spans="1:105" ht="12" customHeight="1" x14ac:dyDescent="0.25">
      <c r="A377" s="100" t="s">
        <v>50</v>
      </c>
      <c r="B377" s="101"/>
      <c r="C377" s="101">
        <v>192.20823345925098</v>
      </c>
      <c r="D377" s="101">
        <v>172.3996560972877</v>
      </c>
      <c r="E377" s="101">
        <v>147.17340236965333</v>
      </c>
      <c r="F377" s="101">
        <v>170.84196514587961</v>
      </c>
      <c r="G377" s="101">
        <v>186.17430672752326</v>
      </c>
      <c r="H377" s="101">
        <v>199.78147679087533</v>
      </c>
      <c r="I377" s="101">
        <v>154.01759304504037</v>
      </c>
      <c r="J377" s="101">
        <v>180.68716519566652</v>
      </c>
      <c r="K377" s="101">
        <v>185.65016486105833</v>
      </c>
      <c r="L377" s="101">
        <v>151.31005478111996</v>
      </c>
      <c r="M377" s="101">
        <v>114.05131091731657</v>
      </c>
      <c r="N377" s="101">
        <v>94.883231136434318</v>
      </c>
      <c r="O377" s="101">
        <v>89.689519545114578</v>
      </c>
      <c r="P377" s="101">
        <v>171.73893211559863</v>
      </c>
      <c r="Q377" s="101">
        <v>75.721480209117331</v>
      </c>
      <c r="R377" s="101">
        <v>199.17567061487077</v>
      </c>
      <c r="S377" s="101">
        <v>93.252908062718419</v>
      </c>
      <c r="T377" s="101">
        <v>190.07148794609293</v>
      </c>
      <c r="U377" s="101">
        <v>114.68714570916099</v>
      </c>
      <c r="V377" s="101">
        <v>160.89008874487288</v>
      </c>
      <c r="W377" s="101">
        <v>196.89812627812509</v>
      </c>
      <c r="X377" s="101">
        <v>141.63848787489391</v>
      </c>
      <c r="Y377" s="101">
        <v>312.88825599995255</v>
      </c>
      <c r="DA377" s="131" t="s">
        <v>4233</v>
      </c>
    </row>
    <row r="378" spans="1:105" ht="12" customHeight="1" x14ac:dyDescent="0.25">
      <c r="A378" s="103" t="s">
        <v>52</v>
      </c>
      <c r="B378" s="104"/>
      <c r="C378" s="104">
        <v>696.0202544531046</v>
      </c>
      <c r="D378" s="104">
        <v>673.95223271691975</v>
      </c>
      <c r="E378" s="104">
        <v>705.52266401821578</v>
      </c>
      <c r="F378" s="104">
        <v>709.12817445795872</v>
      </c>
      <c r="G378" s="104">
        <v>682.02061131669086</v>
      </c>
      <c r="H378" s="104">
        <v>707.65882806016748</v>
      </c>
      <c r="I378" s="104">
        <v>686.21268972421581</v>
      </c>
      <c r="J378" s="104">
        <v>713.06934945741273</v>
      </c>
      <c r="K378" s="104">
        <v>708.13649163073978</v>
      </c>
      <c r="L378" s="104">
        <v>761.55494874676947</v>
      </c>
      <c r="M378" s="104">
        <v>719.36716899733051</v>
      </c>
      <c r="N378" s="104">
        <v>693.92564239717615</v>
      </c>
      <c r="O378" s="104">
        <v>723.40305623390475</v>
      </c>
      <c r="P378" s="104">
        <v>698.00473766532457</v>
      </c>
      <c r="Q378" s="104">
        <v>651.90535406435458</v>
      </c>
      <c r="R378" s="104">
        <v>711.28703250121771</v>
      </c>
      <c r="S378" s="104">
        <v>667.22438856138456</v>
      </c>
      <c r="T378" s="104">
        <v>746.48176445118304</v>
      </c>
      <c r="U378" s="104">
        <v>692.26355803679076</v>
      </c>
      <c r="V378" s="104">
        <v>792.31229940111393</v>
      </c>
      <c r="W378" s="104">
        <v>727.37410078245432</v>
      </c>
      <c r="X378" s="104">
        <v>673.76590837835033</v>
      </c>
      <c r="Y378" s="104">
        <v>713.46939035767309</v>
      </c>
      <c r="DA378" s="132" t="s">
        <v>4234</v>
      </c>
    </row>
    <row r="379" spans="1:105" ht="12" customHeight="1" x14ac:dyDescent="0.25">
      <c r="A379" s="106" t="s">
        <v>122</v>
      </c>
      <c r="B379" s="101"/>
      <c r="C379" s="101">
        <v>1041.8685171051286</v>
      </c>
      <c r="D379" s="101">
        <v>1088.8796882583104</v>
      </c>
      <c r="E379" s="101">
        <v>1028.7465737939422</v>
      </c>
      <c r="F379" s="101">
        <v>1035.7152911385931</v>
      </c>
      <c r="G379" s="101">
        <v>998.50108930463159</v>
      </c>
      <c r="H379" s="101">
        <v>1002.4150006830713</v>
      </c>
      <c r="I379" s="101">
        <v>1034.3637180186822</v>
      </c>
      <c r="J379" s="101">
        <v>968.52098418604498</v>
      </c>
      <c r="K379" s="101">
        <v>914.6729644832609</v>
      </c>
      <c r="L379" s="101">
        <v>1056.3498091591384</v>
      </c>
      <c r="M379" s="101">
        <v>1120.510510418846</v>
      </c>
      <c r="N379" s="101">
        <v>1151.726727934582</v>
      </c>
      <c r="O379" s="101">
        <v>1113.9154670760556</v>
      </c>
      <c r="P379" s="101">
        <v>1073.5502642579263</v>
      </c>
      <c r="Q379" s="101">
        <v>1099.6156231048492</v>
      </c>
      <c r="R379" s="101">
        <v>1116.2473960049674</v>
      </c>
      <c r="S379" s="101">
        <v>1166.4029049717726</v>
      </c>
      <c r="T379" s="101">
        <v>1162.1684823331116</v>
      </c>
      <c r="U379" s="101">
        <v>1138.5119298907657</v>
      </c>
      <c r="V379" s="101">
        <v>1162.4270432349801</v>
      </c>
      <c r="W379" s="101">
        <v>1130.7618250216019</v>
      </c>
      <c r="X379" s="101">
        <v>994.98891405742575</v>
      </c>
      <c r="Y379" s="101">
        <v>958.27473226020788</v>
      </c>
      <c r="DA379" s="131" t="s">
        <v>4235</v>
      </c>
    </row>
    <row r="380" spans="1:105" ht="12" customHeight="1" x14ac:dyDescent="0.25">
      <c r="A380" s="107" t="s">
        <v>121</v>
      </c>
      <c r="B380" s="104"/>
      <c r="C380" s="104">
        <v>1212.176533354243</v>
      </c>
      <c r="D380" s="104">
        <v>1226.3301514438112</v>
      </c>
      <c r="E380" s="104">
        <v>1347.550571009225</v>
      </c>
      <c r="F380" s="104">
        <v>1162.370434212665</v>
      </c>
      <c r="G380" s="104">
        <v>1238.8050233964643</v>
      </c>
      <c r="H380" s="104">
        <v>1268.9353251457073</v>
      </c>
      <c r="I380" s="104">
        <v>1274.4765309076715</v>
      </c>
      <c r="J380" s="104">
        <v>1180.6442724494641</v>
      </c>
      <c r="K380" s="104">
        <v>1289.1212369359948</v>
      </c>
      <c r="L380" s="104">
        <v>1181.2824354580259</v>
      </c>
      <c r="M380" s="104">
        <v>1438.5455675129631</v>
      </c>
      <c r="N380" s="104">
        <v>1306.6662361216736</v>
      </c>
      <c r="O380" s="104">
        <v>1314.7991903788004</v>
      </c>
      <c r="P380" s="104">
        <v>1259.4352698367941</v>
      </c>
      <c r="Q380" s="104">
        <v>1290.1911100508858</v>
      </c>
      <c r="R380" s="104">
        <v>1294.3166840172585</v>
      </c>
      <c r="S380" s="104">
        <v>1375.0391415942504</v>
      </c>
      <c r="T380" s="104">
        <v>1369.2731110531884</v>
      </c>
      <c r="U380" s="104">
        <v>1299.3877941797746</v>
      </c>
      <c r="V380" s="104">
        <v>1255.3211821285943</v>
      </c>
      <c r="W380" s="104">
        <v>1244.9773705278058</v>
      </c>
      <c r="X380" s="104">
        <v>1005.5181685885386</v>
      </c>
      <c r="Y380" s="104">
        <v>978.97742344796916</v>
      </c>
      <c r="DA380" s="132" t="s">
        <v>4236</v>
      </c>
    </row>
    <row r="381" spans="1:105" ht="12" customHeight="1" x14ac:dyDescent="0.25">
      <c r="A381" s="108" t="s">
        <v>53</v>
      </c>
      <c r="B381" s="98"/>
      <c r="C381" s="98">
        <v>527.67263747184018</v>
      </c>
      <c r="D381" s="98">
        <v>530.30764998353959</v>
      </c>
      <c r="E381" s="98">
        <v>560.30898827372323</v>
      </c>
      <c r="F381" s="98">
        <v>467.57681175937068</v>
      </c>
      <c r="G381" s="98">
        <v>498.83851163271959</v>
      </c>
      <c r="H381" s="98">
        <v>489.87087240571935</v>
      </c>
      <c r="I381" s="98">
        <v>563.98068350679455</v>
      </c>
      <c r="J381" s="98">
        <v>461.21725137379622</v>
      </c>
      <c r="K381" s="98">
        <v>499.45425394835252</v>
      </c>
      <c r="L381" s="98">
        <v>457.5771530732564</v>
      </c>
      <c r="M381" s="98">
        <v>564.62424462864317</v>
      </c>
      <c r="N381" s="98">
        <v>481.08340142254565</v>
      </c>
      <c r="O381" s="98">
        <v>545.16233696859706</v>
      </c>
      <c r="P381" s="98">
        <v>463.02500840810615</v>
      </c>
      <c r="Q381" s="98">
        <v>464.85991057517816</v>
      </c>
      <c r="R381" s="98">
        <v>459.74599278775719</v>
      </c>
      <c r="S381" s="98">
        <v>495.9452113088069</v>
      </c>
      <c r="T381" s="98">
        <v>460.72992608626816</v>
      </c>
      <c r="U381" s="98">
        <v>443.00288589626985</v>
      </c>
      <c r="V381" s="98">
        <v>420.26284988981831</v>
      </c>
      <c r="W381" s="98">
        <v>442.04240861395954</v>
      </c>
      <c r="X381" s="98">
        <v>284.68914740257094</v>
      </c>
      <c r="Y381" s="98">
        <v>294.74466400351054</v>
      </c>
      <c r="DA381" s="63" t="s">
        <v>4237</v>
      </c>
    </row>
    <row r="382" spans="1:105" ht="12" customHeight="1" x14ac:dyDescent="0.25">
      <c r="A382" s="108" t="s">
        <v>52</v>
      </c>
      <c r="B382" s="98"/>
      <c r="C382" s="98">
        <v>684.50389588240296</v>
      </c>
      <c r="D382" s="98">
        <v>696.02250146027109</v>
      </c>
      <c r="E382" s="98">
        <v>787.24158273550177</v>
      </c>
      <c r="F382" s="98">
        <v>694.79362245329446</v>
      </c>
      <c r="G382" s="98">
        <v>739.96651176374451</v>
      </c>
      <c r="H382" s="98">
        <v>779.06445273998816</v>
      </c>
      <c r="I382" s="98">
        <v>710.49584740087653</v>
      </c>
      <c r="J382" s="98">
        <v>719.42702107566777</v>
      </c>
      <c r="K382" s="98">
        <v>789.66698298764277</v>
      </c>
      <c r="L382" s="98">
        <v>723.70528238476959</v>
      </c>
      <c r="M382" s="98">
        <v>873.92132288432038</v>
      </c>
      <c r="N382" s="98">
        <v>825.5828346991284</v>
      </c>
      <c r="O382" s="98">
        <v>769.63685341020346</v>
      </c>
      <c r="P382" s="98">
        <v>796.41026142868816</v>
      </c>
      <c r="Q382" s="98">
        <v>825.33119947570765</v>
      </c>
      <c r="R382" s="98">
        <v>834.57069122950145</v>
      </c>
      <c r="S382" s="98">
        <v>879.093930285444</v>
      </c>
      <c r="T382" s="98">
        <v>908.54318496691963</v>
      </c>
      <c r="U382" s="98">
        <v>856.38490828350496</v>
      </c>
      <c r="V382" s="98">
        <v>835.05833223877596</v>
      </c>
      <c r="W382" s="98">
        <v>802.93496191384634</v>
      </c>
      <c r="X382" s="98">
        <v>720.82902118596769</v>
      </c>
      <c r="Y382" s="98">
        <v>684.23275944445879</v>
      </c>
      <c r="DA382" s="63" t="s">
        <v>4238</v>
      </c>
    </row>
    <row r="383" spans="1:105" ht="12" customHeight="1" x14ac:dyDescent="0.25">
      <c r="A383" s="121" t="s">
        <v>54</v>
      </c>
      <c r="B383" s="122"/>
      <c r="C383" s="122">
        <v>502.72393714600724</v>
      </c>
      <c r="D383" s="122">
        <v>607.1601608650094</v>
      </c>
      <c r="E383" s="122">
        <v>609.34117558494472</v>
      </c>
      <c r="F383" s="122">
        <v>561.81198238426566</v>
      </c>
      <c r="G383" s="122">
        <v>555.99262244695444</v>
      </c>
      <c r="H383" s="122">
        <v>556.06724505942282</v>
      </c>
      <c r="I383" s="122">
        <v>598.0721061232689</v>
      </c>
      <c r="J383" s="122">
        <v>563.86055035219113</v>
      </c>
      <c r="K383" s="122">
        <v>577.62897673359953</v>
      </c>
      <c r="L383" s="122">
        <v>630.11299641552273</v>
      </c>
      <c r="M383" s="122">
        <v>616.66426874992726</v>
      </c>
      <c r="N383" s="122">
        <v>586.88833057812178</v>
      </c>
      <c r="O383" s="122">
        <v>520.3253893334205</v>
      </c>
      <c r="P383" s="122">
        <v>519.78752155657264</v>
      </c>
      <c r="Q383" s="122">
        <v>501.59080562953591</v>
      </c>
      <c r="R383" s="122">
        <v>503.53322112228022</v>
      </c>
      <c r="S383" s="122">
        <v>525.50746287294771</v>
      </c>
      <c r="T383" s="122">
        <v>516.61855894268172</v>
      </c>
      <c r="U383" s="122">
        <v>518.98994527969285</v>
      </c>
      <c r="V383" s="122">
        <v>530.5247809666082</v>
      </c>
      <c r="W383" s="122">
        <v>525.93340883893177</v>
      </c>
      <c r="X383" s="122">
        <v>510.70271516541038</v>
      </c>
      <c r="Y383" s="122">
        <v>506.69374092525658</v>
      </c>
      <c r="DA383" s="130" t="s">
        <v>4239</v>
      </c>
    </row>
    <row r="384" spans="1:105" ht="12" customHeight="1" x14ac:dyDescent="0.25">
      <c r="A384" s="97" t="s">
        <v>50</v>
      </c>
      <c r="B384" s="98"/>
      <c r="C384" s="98">
        <v>962.91220514318013</v>
      </c>
      <c r="D384" s="98">
        <v>1066.9025743139844</v>
      </c>
      <c r="E384" s="98">
        <v>1142.542337756023</v>
      </c>
      <c r="F384" s="98">
        <v>908.82943476183016</v>
      </c>
      <c r="G384" s="98">
        <v>703.98531765260316</v>
      </c>
      <c r="H384" s="98">
        <v>623.77676630044107</v>
      </c>
      <c r="I384" s="98">
        <v>666.43820170842753</v>
      </c>
      <c r="J384" s="98">
        <v>647.01263953433124</v>
      </c>
      <c r="K384" s="98">
        <v>776.80985743334691</v>
      </c>
      <c r="L384" s="98">
        <v>761.28697404359525</v>
      </c>
      <c r="M384" s="98">
        <v>834.20786139197185</v>
      </c>
      <c r="N384" s="98">
        <v>774.83303848545927</v>
      </c>
      <c r="O384" s="98">
        <v>699.09873383050092</v>
      </c>
      <c r="P384" s="98">
        <v>629.93243968178274</v>
      </c>
      <c r="Q384" s="98">
        <v>579.50660992403994</v>
      </c>
      <c r="R384" s="98">
        <v>548.67998295715824</v>
      </c>
      <c r="S384" s="98">
        <v>617.92722277972507</v>
      </c>
      <c r="T384" s="98">
        <v>627.73376290418469</v>
      </c>
      <c r="U384" s="98">
        <v>611.8121398927608</v>
      </c>
      <c r="V384" s="98">
        <v>621.98713015476699</v>
      </c>
      <c r="W384" s="98">
        <v>536.99234206727374</v>
      </c>
      <c r="X384" s="98">
        <v>457.65377468910344</v>
      </c>
      <c r="Y384" s="98">
        <v>450.85113386484295</v>
      </c>
      <c r="DA384" s="63" t="s">
        <v>4240</v>
      </c>
    </row>
    <row r="385" spans="1:105" ht="12" customHeight="1" x14ac:dyDescent="0.25">
      <c r="A385" s="109" t="s">
        <v>120</v>
      </c>
      <c r="B385" s="33"/>
      <c r="C385" s="33">
        <v>422.50310635563602</v>
      </c>
      <c r="D385" s="33">
        <v>505.84700956359973</v>
      </c>
      <c r="E385" s="33">
        <v>471.05973722259017</v>
      </c>
      <c r="F385" s="33">
        <v>469.87856757649541</v>
      </c>
      <c r="G385" s="33">
        <v>516.6342824808803</v>
      </c>
      <c r="H385" s="33">
        <v>536.09024480199514</v>
      </c>
      <c r="I385" s="33">
        <v>578.44912860381839</v>
      </c>
      <c r="J385" s="33">
        <v>540.89276074949419</v>
      </c>
      <c r="K385" s="33">
        <v>514.11163731466206</v>
      </c>
      <c r="L385" s="33">
        <v>582.66330452974546</v>
      </c>
      <c r="M385" s="33">
        <v>542.00762834567968</v>
      </c>
      <c r="N385" s="33">
        <v>515.75452645598295</v>
      </c>
      <c r="O385" s="33">
        <v>468.42568105784153</v>
      </c>
      <c r="P385" s="33">
        <v>490.32424790002796</v>
      </c>
      <c r="Q385" s="33">
        <v>484.67946853246229</v>
      </c>
      <c r="R385" s="33">
        <v>495.53586573890766</v>
      </c>
      <c r="S385" s="33">
        <v>505.67137619986624</v>
      </c>
      <c r="T385" s="33">
        <v>493.97123551661866</v>
      </c>
      <c r="U385" s="33">
        <v>495.29070821722468</v>
      </c>
      <c r="V385" s="33">
        <v>508.8692826025034</v>
      </c>
      <c r="W385" s="33">
        <v>523.28272448645714</v>
      </c>
      <c r="X385" s="33">
        <v>523.89133065716669</v>
      </c>
      <c r="Y385" s="33">
        <v>518.62476377598728</v>
      </c>
      <c r="DA385" s="60" t="s">
        <v>4241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133.55485750247402</v>
      </c>
      <c r="D387" s="117">
        <f t="shared" si="184"/>
        <v>168.14559972538319</v>
      </c>
      <c r="E387" s="117">
        <f t="shared" si="184"/>
        <v>191.32543935995699</v>
      </c>
      <c r="F387" s="117">
        <f t="shared" si="184"/>
        <v>160.13740490172935</v>
      </c>
      <c r="G387" s="117">
        <f t="shared" si="184"/>
        <v>124.44226693588803</v>
      </c>
      <c r="H387" s="117">
        <f t="shared" si="184"/>
        <v>109.26519685773641</v>
      </c>
      <c r="I387" s="117">
        <f t="shared" si="184"/>
        <v>107.07897940933138</v>
      </c>
      <c r="J387" s="117">
        <f t="shared" si="184"/>
        <v>99.830602881901214</v>
      </c>
      <c r="K387" s="117">
        <f t="shared" si="184"/>
        <v>141.04764923542803</v>
      </c>
      <c r="L387" s="117">
        <f t="shared" si="184"/>
        <v>134.23838416523682</v>
      </c>
      <c r="M387" s="117">
        <f t="shared" si="184"/>
        <v>150.69822865265803</v>
      </c>
      <c r="N387" s="117">
        <f t="shared" si="184"/>
        <v>140.35017892928607</v>
      </c>
      <c r="O387" s="117">
        <f t="shared" si="184"/>
        <v>107.61876886112496</v>
      </c>
      <c r="P387" s="117">
        <f t="shared" si="184"/>
        <v>98.089513731286218</v>
      </c>
      <c r="Q387" s="117">
        <f t="shared" si="184"/>
        <v>76.655857833680983</v>
      </c>
      <c r="R387" s="117">
        <f t="shared" ref="R387:V387" si="185">R388+R390+R392+R401</f>
        <v>67.412149048975451</v>
      </c>
      <c r="S387" s="117">
        <f t="shared" si="185"/>
        <v>78.841701640649404</v>
      </c>
      <c r="T387" s="117">
        <f t="shared" si="185"/>
        <v>73.302889659569388</v>
      </c>
      <c r="U387" s="117">
        <f t="shared" si="185"/>
        <v>80.863402212225452</v>
      </c>
      <c r="V387" s="117">
        <f t="shared" si="185"/>
        <v>76.529535870144784</v>
      </c>
      <c r="W387" s="117">
        <f t="shared" ref="W387:Y387" si="186">W388+W390+W392+W401</f>
        <v>70.494884177441378</v>
      </c>
      <c r="X387" s="117">
        <f t="shared" si="186"/>
        <v>66.038931383174827</v>
      </c>
      <c r="Y387" s="117">
        <f t="shared" si="186"/>
        <v>52.897046327449772</v>
      </c>
      <c r="DA387" s="129" t="s">
        <v>4392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4393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4394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4395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4396</v>
      </c>
    </row>
    <row r="392" spans="1:105" ht="12" customHeight="1" x14ac:dyDescent="0.25">
      <c r="A392" s="121" t="s">
        <v>55</v>
      </c>
      <c r="B392" s="122"/>
      <c r="C392" s="122">
        <v>76.333319374606489</v>
      </c>
      <c r="D392" s="122">
        <v>90.794497648238007</v>
      </c>
      <c r="E392" s="122">
        <v>97.163257340829119</v>
      </c>
      <c r="F392" s="122">
        <v>85.201870194736003</v>
      </c>
      <c r="G392" s="122">
        <v>67.370390056314307</v>
      </c>
      <c r="H392" s="122">
        <v>55.231758714112004</v>
      </c>
      <c r="I392" s="122">
        <v>50.51552503730921</v>
      </c>
      <c r="J392" s="122">
        <v>46.508301077621873</v>
      </c>
      <c r="K392" s="122">
        <v>68.296523781727217</v>
      </c>
      <c r="L392" s="122">
        <v>56.293763845491497</v>
      </c>
      <c r="M392" s="122">
        <v>67.526016419270675</v>
      </c>
      <c r="N392" s="122">
        <v>57.270085322733642</v>
      </c>
      <c r="O392" s="122">
        <v>46.769467807331978</v>
      </c>
      <c r="P392" s="122">
        <v>47.396375117829997</v>
      </c>
      <c r="Q392" s="122">
        <v>37.590106014081549</v>
      </c>
      <c r="R392" s="122">
        <v>36.251364416740223</v>
      </c>
      <c r="S392" s="122">
        <v>37.609409848519078</v>
      </c>
      <c r="T392" s="122">
        <v>33.481501038288386</v>
      </c>
      <c r="U392" s="122">
        <v>34.604942422235638</v>
      </c>
      <c r="V392" s="122">
        <v>32.596821061430546</v>
      </c>
      <c r="W392" s="122">
        <v>32.32359618946753</v>
      </c>
      <c r="X392" s="122">
        <v>32.560379291602054</v>
      </c>
      <c r="Y392" s="122">
        <v>23.586375739138941</v>
      </c>
      <c r="DA392" s="130" t="s">
        <v>4397</v>
      </c>
    </row>
    <row r="393" spans="1:105" ht="12" customHeight="1" x14ac:dyDescent="0.25">
      <c r="A393" s="97" t="s">
        <v>124</v>
      </c>
      <c r="B393" s="98"/>
      <c r="C393" s="98">
        <v>334.8657094414973</v>
      </c>
      <c r="D393" s="98">
        <v>323.25146857620268</v>
      </c>
      <c r="E393" s="98">
        <v>322.56070129417429</v>
      </c>
      <c r="F393" s="98">
        <v>331.94984659894089</v>
      </c>
      <c r="G393" s="98">
        <v>330.42046884106901</v>
      </c>
      <c r="H393" s="98">
        <v>328.08783853404731</v>
      </c>
      <c r="I393" s="98">
        <v>331.18577621429398</v>
      </c>
      <c r="J393" s="98">
        <v>332.90647185222105</v>
      </c>
      <c r="K393" s="98">
        <v>334.24730209159594</v>
      </c>
      <c r="L393" s="98">
        <v>351.64615348989275</v>
      </c>
      <c r="M393" s="98">
        <v>338.64359671188549</v>
      </c>
      <c r="N393" s="98">
        <v>305.26907712268235</v>
      </c>
      <c r="O393" s="98">
        <v>297.49933100841776</v>
      </c>
      <c r="P393" s="98">
        <v>298.66353319828045</v>
      </c>
      <c r="Q393" s="98">
        <v>271.67334505523598</v>
      </c>
      <c r="R393" s="98">
        <v>280.81163983008622</v>
      </c>
      <c r="S393" s="98">
        <v>277.28909840095031</v>
      </c>
      <c r="T393" s="98">
        <v>312.32567226625628</v>
      </c>
      <c r="U393" s="98">
        <v>280.40884057660804</v>
      </c>
      <c r="V393" s="98">
        <v>295.24616299216751</v>
      </c>
      <c r="W393" s="98">
        <v>267.41752041514877</v>
      </c>
      <c r="X393" s="98">
        <v>243.76167878746298</v>
      </c>
      <c r="Y393" s="98">
        <v>235.93579631467307</v>
      </c>
      <c r="DA393" s="63" t="s">
        <v>4398</v>
      </c>
    </row>
    <row r="394" spans="1:105" ht="12" customHeight="1" x14ac:dyDescent="0.25">
      <c r="A394" s="97" t="s">
        <v>123</v>
      </c>
      <c r="B394" s="98"/>
      <c r="C394" s="98">
        <v>71.713452496241686</v>
      </c>
      <c r="D394" s="98">
        <v>65.617958203990753</v>
      </c>
      <c r="E394" s="98">
        <v>56.194934487242186</v>
      </c>
      <c r="F394" s="98">
        <v>63.207818769427931</v>
      </c>
      <c r="G394" s="98">
        <v>68.659003298688603</v>
      </c>
      <c r="H394" s="98">
        <v>72.47589870645669</v>
      </c>
      <c r="I394" s="98">
        <v>57.805958000917741</v>
      </c>
      <c r="J394" s="98">
        <v>65.968440723520189</v>
      </c>
      <c r="K394" s="98">
        <v>67.701804434195026</v>
      </c>
      <c r="L394" s="98">
        <v>55.719414235887818</v>
      </c>
      <c r="M394" s="98">
        <v>40.122097623463816</v>
      </c>
      <c r="N394" s="98">
        <v>33.582086500011314</v>
      </c>
      <c r="O394" s="98">
        <v>30.953037620319932</v>
      </c>
      <c r="P394" s="98">
        <v>53.037401234853249</v>
      </c>
      <c r="Q394" s="98">
        <v>24.175749509456057</v>
      </c>
      <c r="R394" s="98">
        <v>58.059661262694384</v>
      </c>
      <c r="S394" s="98">
        <v>28.620946080922923</v>
      </c>
      <c r="T394" s="98">
        <v>53.498234602900496</v>
      </c>
      <c r="U394" s="98">
        <v>33.034604426366464</v>
      </c>
      <c r="V394" s="98">
        <v>45.953583844695082</v>
      </c>
      <c r="W394" s="98">
        <v>57.122794412841237</v>
      </c>
      <c r="X394" s="98">
        <v>40.250263274773822</v>
      </c>
      <c r="Y394" s="98">
        <v>88.607960182283477</v>
      </c>
      <c r="DA394" s="63" t="s">
        <v>4399</v>
      </c>
    </row>
    <row r="395" spans="1:105" ht="12" customHeight="1" x14ac:dyDescent="0.25">
      <c r="A395" s="100" t="s">
        <v>50</v>
      </c>
      <c r="B395" s="101"/>
      <c r="C395" s="101">
        <v>71.713452496241686</v>
      </c>
      <c r="D395" s="101">
        <v>65.617958203990753</v>
      </c>
      <c r="E395" s="101">
        <v>56.194934487242186</v>
      </c>
      <c r="F395" s="101">
        <v>63.207818769427931</v>
      </c>
      <c r="G395" s="101">
        <v>68.659003298688603</v>
      </c>
      <c r="H395" s="101">
        <v>72.47589870645669</v>
      </c>
      <c r="I395" s="101">
        <v>57.805958000917741</v>
      </c>
      <c r="J395" s="101">
        <v>65.968440723520189</v>
      </c>
      <c r="K395" s="101">
        <v>67.701804434195026</v>
      </c>
      <c r="L395" s="101">
        <v>55.719414235887818</v>
      </c>
      <c r="M395" s="101">
        <v>40.122097623463816</v>
      </c>
      <c r="N395" s="101">
        <v>33.582086500011314</v>
      </c>
      <c r="O395" s="101">
        <v>30.953037620319932</v>
      </c>
      <c r="P395" s="101">
        <v>53.037401234853249</v>
      </c>
      <c r="Q395" s="101">
        <v>24.175749509456057</v>
      </c>
      <c r="R395" s="101">
        <v>58.059661262694384</v>
      </c>
      <c r="S395" s="101">
        <v>28.620946080922923</v>
      </c>
      <c r="T395" s="101">
        <v>53.498234602900496</v>
      </c>
      <c r="U395" s="101">
        <v>33.034604426366464</v>
      </c>
      <c r="V395" s="101">
        <v>45.953583844695082</v>
      </c>
      <c r="W395" s="101">
        <v>57.122794412841237</v>
      </c>
      <c r="X395" s="101">
        <v>40.250263274773822</v>
      </c>
      <c r="Y395" s="101">
        <v>88.607960182283477</v>
      </c>
      <c r="DA395" s="131" t="s">
        <v>4400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4401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4402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4403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4404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4405</v>
      </c>
    </row>
    <row r="401" spans="1:105" ht="12" customHeight="1" x14ac:dyDescent="0.25">
      <c r="A401" s="121" t="s">
        <v>54</v>
      </c>
      <c r="B401" s="122"/>
      <c r="C401" s="122">
        <v>57.221538127867539</v>
      </c>
      <c r="D401" s="122">
        <v>77.3511020771452</v>
      </c>
      <c r="E401" s="122">
        <v>94.162182019127869</v>
      </c>
      <c r="F401" s="122">
        <v>74.935534706993352</v>
      </c>
      <c r="G401" s="122">
        <v>57.071876879573715</v>
      </c>
      <c r="H401" s="122">
        <v>54.033438143624402</v>
      </c>
      <c r="I401" s="122">
        <v>56.563454372022171</v>
      </c>
      <c r="J401" s="122">
        <v>53.322301804279341</v>
      </c>
      <c r="K401" s="122">
        <v>72.751125453700823</v>
      </c>
      <c r="L401" s="122">
        <v>77.944620319745312</v>
      </c>
      <c r="M401" s="122">
        <v>83.172212233387356</v>
      </c>
      <c r="N401" s="122">
        <v>83.080093606552424</v>
      </c>
      <c r="O401" s="122">
        <v>60.849301053792985</v>
      </c>
      <c r="P401" s="122">
        <v>50.69313861345622</v>
      </c>
      <c r="Q401" s="122">
        <v>39.065751819599441</v>
      </c>
      <c r="R401" s="122">
        <v>31.160784632235227</v>
      </c>
      <c r="S401" s="122">
        <v>41.232291792130326</v>
      </c>
      <c r="T401" s="122">
        <v>39.821388621280995</v>
      </c>
      <c r="U401" s="122">
        <v>46.258459789989821</v>
      </c>
      <c r="V401" s="122">
        <v>43.932714808714238</v>
      </c>
      <c r="W401" s="122">
        <v>38.171287987973848</v>
      </c>
      <c r="X401" s="122">
        <v>33.478552091572773</v>
      </c>
      <c r="Y401" s="122">
        <v>29.310670588310828</v>
      </c>
      <c r="DA401" s="130" t="s">
        <v>4406</v>
      </c>
    </row>
    <row r="402" spans="1:105" ht="12" customHeight="1" x14ac:dyDescent="0.25">
      <c r="A402" s="97" t="s">
        <v>50</v>
      </c>
      <c r="B402" s="98"/>
      <c r="C402" s="98">
        <v>385.47394169632156</v>
      </c>
      <c r="D402" s="98">
        <v>428.35767817394486</v>
      </c>
      <c r="E402" s="98">
        <v>457.24334084826495</v>
      </c>
      <c r="F402" s="98">
        <v>357.79175625543428</v>
      </c>
      <c r="G402" s="98">
        <v>271.66987280962445</v>
      </c>
      <c r="H402" s="98">
        <v>237.17295761931362</v>
      </c>
      <c r="I402" s="98">
        <v>253.62949719816217</v>
      </c>
      <c r="J402" s="98">
        <v>246.36921105086273</v>
      </c>
      <c r="K402" s="98">
        <v>300.88777872550946</v>
      </c>
      <c r="L402" s="98">
        <v>293.42138056221842</v>
      </c>
      <c r="M402" s="98">
        <v>325.52951306108758</v>
      </c>
      <c r="N402" s="98">
        <v>302.58844295600124</v>
      </c>
      <c r="O402" s="98">
        <v>270.4503454745946</v>
      </c>
      <c r="P402" s="98">
        <v>240.20336300933897</v>
      </c>
      <c r="Q402" s="98">
        <v>219.05385423406014</v>
      </c>
      <c r="R402" s="98">
        <v>207.07000148464633</v>
      </c>
      <c r="S402" s="98">
        <v>233.34067338163837</v>
      </c>
      <c r="T402" s="98">
        <v>235.19819476481842</v>
      </c>
      <c r="U402" s="98">
        <v>227.43778407833321</v>
      </c>
      <c r="V402" s="98">
        <v>229.48324959939708</v>
      </c>
      <c r="W402" s="98">
        <v>197.42590640556617</v>
      </c>
      <c r="X402" s="98">
        <v>168.14027744469431</v>
      </c>
      <c r="Y402" s="98">
        <v>166.49792442380513</v>
      </c>
      <c r="DA402" s="63" t="s">
        <v>4407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4408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76.546245823826496</v>
      </c>
      <c r="D405" s="118">
        <f t="shared" si="189"/>
        <v>72.167658399825314</v>
      </c>
      <c r="E405" s="118">
        <f t="shared" si="189"/>
        <v>71.178048529403725</v>
      </c>
      <c r="F405" s="118">
        <f t="shared" si="189"/>
        <v>65.237833548440435</v>
      </c>
      <c r="G405" s="118">
        <f t="shared" si="189"/>
        <v>63.371731314662853</v>
      </c>
      <c r="H405" s="118">
        <f t="shared" si="189"/>
        <v>60.916609981243269</v>
      </c>
      <c r="I405" s="118">
        <f t="shared" si="189"/>
        <v>57.669732757909429</v>
      </c>
      <c r="J405" s="118">
        <f t="shared" si="189"/>
        <v>57.589956026437761</v>
      </c>
      <c r="K405" s="118">
        <f t="shared" si="189"/>
        <v>53.786330245143603</v>
      </c>
      <c r="L405" s="118">
        <f t="shared" si="189"/>
        <v>55.257960056993845</v>
      </c>
      <c r="M405" s="118">
        <f t="shared" si="189"/>
        <v>48.889337496445641</v>
      </c>
      <c r="N405" s="118">
        <f t="shared" si="189"/>
        <v>47.792211367274334</v>
      </c>
      <c r="O405" s="118">
        <f t="shared" si="189"/>
        <v>45.351656383563203</v>
      </c>
      <c r="P405" s="118">
        <f t="shared" si="189"/>
        <v>38.315247162876652</v>
      </c>
      <c r="Q405" s="118">
        <f t="shared" si="189"/>
        <v>37.548211001978977</v>
      </c>
      <c r="R405" s="118">
        <f t="shared" ref="R405:V405" si="190">R406+R408+R410+R419</f>
        <v>40.116721867295162</v>
      </c>
      <c r="S405" s="118">
        <f t="shared" si="190"/>
        <v>40.371077964107513</v>
      </c>
      <c r="T405" s="118">
        <f t="shared" si="190"/>
        <v>39.288542946020371</v>
      </c>
      <c r="U405" s="118">
        <f t="shared" si="190"/>
        <v>36.439849482686583</v>
      </c>
      <c r="V405" s="118">
        <f t="shared" si="190"/>
        <v>33.47730706126822</v>
      </c>
      <c r="W405" s="118">
        <f t="shared" ref="W405:Y405" si="191">W406+W408+W410+W419</f>
        <v>35.169661124673709</v>
      </c>
      <c r="X405" s="118">
        <f t="shared" si="191"/>
        <v>29.665051152130857</v>
      </c>
      <c r="Y405" s="118">
        <f t="shared" si="191"/>
        <v>27.059846251753534</v>
      </c>
      <c r="DA405" s="129" t="s">
        <v>4560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52.251146244471556</v>
      </c>
      <c r="D406" s="123">
        <f t="shared" si="192"/>
        <v>45.851956257476253</v>
      </c>
      <c r="E406" s="123">
        <f t="shared" si="192"/>
        <v>44.566409115640134</v>
      </c>
      <c r="F406" s="123">
        <f t="shared" si="192"/>
        <v>40.234671125326805</v>
      </c>
      <c r="G406" s="123">
        <f t="shared" si="192"/>
        <v>39.104081348614919</v>
      </c>
      <c r="H406" s="123">
        <f t="shared" si="192"/>
        <v>36.429214546638356</v>
      </c>
      <c r="I406" s="123">
        <f t="shared" si="192"/>
        <v>32.873928989266233</v>
      </c>
      <c r="J406" s="123">
        <f t="shared" si="192"/>
        <v>33.772486027502651</v>
      </c>
      <c r="K406" s="123">
        <f t="shared" si="192"/>
        <v>30.159098308318814</v>
      </c>
      <c r="L406" s="123">
        <f t="shared" si="192"/>
        <v>30.845855588993409</v>
      </c>
      <c r="M406" s="123">
        <f t="shared" si="192"/>
        <v>24.052134780182456</v>
      </c>
      <c r="N406" s="123">
        <f t="shared" si="192"/>
        <v>23.70868169472649</v>
      </c>
      <c r="O406" s="123">
        <f t="shared" si="192"/>
        <v>23.382547090499713</v>
      </c>
      <c r="P406" s="123">
        <f t="shared" si="192"/>
        <v>18.125824254086393</v>
      </c>
      <c r="Q406" s="123">
        <f t="shared" si="192"/>
        <v>17.397449328996064</v>
      </c>
      <c r="R406" s="123">
        <f t="shared" si="192"/>
        <v>18.224262225000576</v>
      </c>
      <c r="S406" s="123">
        <f t="shared" si="192"/>
        <v>17.1505035412872</v>
      </c>
      <c r="T406" s="123">
        <f t="shared" si="192"/>
        <v>16.814984186298322</v>
      </c>
      <c r="U406" s="123">
        <f t="shared" si="192"/>
        <v>15.033452255650198</v>
      </c>
      <c r="V406" s="123">
        <f t="shared" si="192"/>
        <v>13.175044789717482</v>
      </c>
      <c r="W406" s="123">
        <f t="shared" si="192"/>
        <v>14.17098497699706</v>
      </c>
      <c r="X406" s="123">
        <f t="shared" si="192"/>
        <v>11.741616712119285</v>
      </c>
      <c r="Y406" s="123">
        <f t="shared" si="192"/>
        <v>9.7309304269118311</v>
      </c>
      <c r="DA406" s="130" t="s">
        <v>4561</v>
      </c>
    </row>
    <row r="407" spans="1:105" ht="12" customHeight="1" x14ac:dyDescent="0.25">
      <c r="A407" s="97" t="s">
        <v>53</v>
      </c>
      <c r="B407" s="99"/>
      <c r="C407" s="99">
        <v>52.251146244471556</v>
      </c>
      <c r="D407" s="99">
        <v>45.851956257476253</v>
      </c>
      <c r="E407" s="99">
        <v>44.566409115640134</v>
      </c>
      <c r="F407" s="99">
        <v>40.234671125326805</v>
      </c>
      <c r="G407" s="99">
        <v>39.104081348614919</v>
      </c>
      <c r="H407" s="99">
        <v>36.429214546638356</v>
      </c>
      <c r="I407" s="99">
        <v>32.873928989266233</v>
      </c>
      <c r="J407" s="99">
        <v>33.772486027502651</v>
      </c>
      <c r="K407" s="99">
        <v>30.159098308318814</v>
      </c>
      <c r="L407" s="99">
        <v>30.845855588993409</v>
      </c>
      <c r="M407" s="99">
        <v>24.052134780182456</v>
      </c>
      <c r="N407" s="99">
        <v>23.70868169472649</v>
      </c>
      <c r="O407" s="99">
        <v>23.382547090499713</v>
      </c>
      <c r="P407" s="99">
        <v>18.125824254086393</v>
      </c>
      <c r="Q407" s="99">
        <v>17.397449328996064</v>
      </c>
      <c r="R407" s="99">
        <v>18.224262225000576</v>
      </c>
      <c r="S407" s="99">
        <v>17.1505035412872</v>
      </c>
      <c r="T407" s="99">
        <v>16.814984186298322</v>
      </c>
      <c r="U407" s="99">
        <v>15.033452255650198</v>
      </c>
      <c r="V407" s="99">
        <v>13.175044789717482</v>
      </c>
      <c r="W407" s="99">
        <v>14.17098497699706</v>
      </c>
      <c r="X407" s="99">
        <v>11.741616712119285</v>
      </c>
      <c r="Y407" s="99">
        <v>9.7309304269118311</v>
      </c>
      <c r="DA407" s="63" t="s">
        <v>4562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0.94143578047790788</v>
      </c>
      <c r="D408" s="123">
        <f t="shared" si="193"/>
        <v>0.74942170377954387</v>
      </c>
      <c r="E408" s="123">
        <f t="shared" si="193"/>
        <v>1.5106787314882202</v>
      </c>
      <c r="F408" s="123">
        <f t="shared" si="193"/>
        <v>1.0870482508924275</v>
      </c>
      <c r="G408" s="123">
        <f t="shared" si="193"/>
        <v>1.0534414866102852</v>
      </c>
      <c r="H408" s="123">
        <f t="shared" si="193"/>
        <v>1.1568054187438543</v>
      </c>
      <c r="I408" s="123">
        <f t="shared" si="193"/>
        <v>0.79166605668177004</v>
      </c>
      <c r="J408" s="123">
        <f t="shared" si="193"/>
        <v>0.77342064947202416</v>
      </c>
      <c r="K408" s="123">
        <f t="shared" si="193"/>
        <v>1.4119237262650812</v>
      </c>
      <c r="L408" s="123">
        <f t="shared" si="193"/>
        <v>1.4722639988360871</v>
      </c>
      <c r="M408" s="123">
        <f t="shared" si="193"/>
        <v>1.5754184320865072</v>
      </c>
      <c r="N408" s="123">
        <f t="shared" si="193"/>
        <v>1.6973990072530476</v>
      </c>
      <c r="O408" s="123">
        <f t="shared" si="193"/>
        <v>1.3714340854296696</v>
      </c>
      <c r="P408" s="123">
        <f t="shared" si="193"/>
        <v>0.76113058576006809</v>
      </c>
      <c r="Q408" s="123">
        <f t="shared" si="193"/>
        <v>1.0179999859468596</v>
      </c>
      <c r="R408" s="123">
        <f t="shared" si="193"/>
        <v>1.5923169308202136</v>
      </c>
      <c r="S408" s="123">
        <f t="shared" si="193"/>
        <v>1.8807608123379544</v>
      </c>
      <c r="T408" s="123">
        <f t="shared" si="193"/>
        <v>1.6732528145338783</v>
      </c>
      <c r="U408" s="123">
        <f t="shared" si="193"/>
        <v>1.7925666654822918</v>
      </c>
      <c r="V408" s="123">
        <f t="shared" si="193"/>
        <v>1.5586539502376364</v>
      </c>
      <c r="W408" s="123">
        <f t="shared" si="193"/>
        <v>1.6874851662796686</v>
      </c>
      <c r="X408" s="123">
        <f t="shared" si="193"/>
        <v>0.96516269105440078</v>
      </c>
      <c r="Y408" s="123">
        <f t="shared" si="193"/>
        <v>0.77696806091068571</v>
      </c>
      <c r="DA408" s="130" t="s">
        <v>4563</v>
      </c>
    </row>
    <row r="409" spans="1:105" ht="12" customHeight="1" x14ac:dyDescent="0.25">
      <c r="A409" s="97" t="s">
        <v>53</v>
      </c>
      <c r="B409" s="99"/>
      <c r="C409" s="99">
        <f>RES_hhdet_in_fecs!C147</f>
        <v>0.94143578047790788</v>
      </c>
      <c r="D409" s="99">
        <f>RES_hhdet_in_fecs!D147</f>
        <v>0.74942170377954387</v>
      </c>
      <c r="E409" s="99">
        <f>RES_hhdet_in_fecs!E147</f>
        <v>1.5106787314882202</v>
      </c>
      <c r="F409" s="99">
        <f>RES_hhdet_in_fecs!F147</f>
        <v>1.0870482508924275</v>
      </c>
      <c r="G409" s="99">
        <f>RES_hhdet_in_fecs!G147</f>
        <v>1.0534414866102852</v>
      </c>
      <c r="H409" s="99">
        <f>RES_hhdet_in_fecs!H147</f>
        <v>1.1568054187438543</v>
      </c>
      <c r="I409" s="99">
        <f>RES_hhdet_in_fecs!I147</f>
        <v>0.79166605668177004</v>
      </c>
      <c r="J409" s="99">
        <f>RES_hhdet_in_fecs!J147</f>
        <v>0.77342064947202416</v>
      </c>
      <c r="K409" s="99">
        <f>RES_hhdet_in_fecs!K147</f>
        <v>1.4119237262650812</v>
      </c>
      <c r="L409" s="99">
        <f>RES_hhdet_in_fecs!L147</f>
        <v>1.4722639988360871</v>
      </c>
      <c r="M409" s="99">
        <f>RES_hhdet_in_fecs!M147</f>
        <v>1.5754184320865072</v>
      </c>
      <c r="N409" s="99">
        <f>RES_hhdet_in_fecs!N147</f>
        <v>1.6973990072530476</v>
      </c>
      <c r="O409" s="99">
        <f>RES_hhdet_in_fecs!O147</f>
        <v>1.3714340854296696</v>
      </c>
      <c r="P409" s="99">
        <f>RES_hhdet_in_fecs!P147</f>
        <v>0.76113058576006809</v>
      </c>
      <c r="Q409" s="99">
        <f>RES_hhdet_in_fecs!Q147</f>
        <v>1.0179999859468596</v>
      </c>
      <c r="R409" s="99">
        <f>RES_hhdet_in_fecs!R147</f>
        <v>1.5923169308202136</v>
      </c>
      <c r="S409" s="99">
        <f>RES_hhdet_in_fecs!S147</f>
        <v>1.8807608123379544</v>
      </c>
      <c r="T409" s="99">
        <f>RES_hhdet_in_fecs!T147</f>
        <v>1.6732528145338783</v>
      </c>
      <c r="U409" s="99">
        <f>RES_hhdet_in_fecs!U147</f>
        <v>1.7925666654822918</v>
      </c>
      <c r="V409" s="99">
        <f>RES_hhdet_in_fecs!V147</f>
        <v>1.5586539502376364</v>
      </c>
      <c r="W409" s="99">
        <f>RES_hhdet_in_fecs!W147</f>
        <v>1.6874851662796686</v>
      </c>
      <c r="X409" s="99">
        <f>RES_hhdet_in_fecs!X147</f>
        <v>0.96516269105440078</v>
      </c>
      <c r="Y409" s="99">
        <f>RES_hhdet_in_fecs!Y147</f>
        <v>0.77696806091068571</v>
      </c>
      <c r="DA409" s="63" t="s">
        <v>4564</v>
      </c>
    </row>
    <row r="410" spans="1:105" ht="12" customHeight="1" x14ac:dyDescent="0.25">
      <c r="A410" s="121" t="s">
        <v>55</v>
      </c>
      <c r="B410" s="123"/>
      <c r="C410" s="123">
        <v>15.682998256008291</v>
      </c>
      <c r="D410" s="123">
        <v>16.066711932996071</v>
      </c>
      <c r="E410" s="123">
        <v>15.543497431673336</v>
      </c>
      <c r="F410" s="123">
        <v>15.370895831654606</v>
      </c>
      <c r="G410" s="123">
        <v>15.01393473098412</v>
      </c>
      <c r="H410" s="123">
        <v>15.121343769727638</v>
      </c>
      <c r="I410" s="123">
        <v>15.284033464286304</v>
      </c>
      <c r="J410" s="123">
        <v>14.693789585382039</v>
      </c>
      <c r="K410" s="123">
        <v>13.861011756592928</v>
      </c>
      <c r="L410" s="123">
        <v>14.185666293444728</v>
      </c>
      <c r="M410" s="123">
        <v>14.844999885969226</v>
      </c>
      <c r="N410" s="123">
        <v>14.349780696940877</v>
      </c>
      <c r="O410" s="123">
        <v>13.82038346313646</v>
      </c>
      <c r="P410" s="123">
        <v>12.908363671189916</v>
      </c>
      <c r="Q410" s="123">
        <v>12.977297822624053</v>
      </c>
      <c r="R410" s="123">
        <v>13.893574581478809</v>
      </c>
      <c r="S410" s="123">
        <v>14.543046578306205</v>
      </c>
      <c r="T410" s="123">
        <v>14.368796768726396</v>
      </c>
      <c r="U410" s="123">
        <v>13.353601022258628</v>
      </c>
      <c r="V410" s="123">
        <v>12.758190714725302</v>
      </c>
      <c r="W410" s="123">
        <v>13.085946945621252</v>
      </c>
      <c r="X410" s="123">
        <v>10.963805424289221</v>
      </c>
      <c r="Y410" s="123">
        <v>10.65188858610275</v>
      </c>
      <c r="DA410" s="130" t="s">
        <v>4565</v>
      </c>
    </row>
    <row r="411" spans="1:105" ht="12" customHeight="1" x14ac:dyDescent="0.25">
      <c r="A411" s="97" t="s">
        <v>124</v>
      </c>
      <c r="B411" s="99"/>
      <c r="C411" s="99">
        <v>15.53803889256945</v>
      </c>
      <c r="D411" s="99">
        <v>15.177507519364131</v>
      </c>
      <c r="E411" s="99">
        <v>14.926456161593618</v>
      </c>
      <c r="F411" s="99">
        <v>15.224717010812297</v>
      </c>
      <c r="G411" s="99">
        <v>15.147985997327664</v>
      </c>
      <c r="H411" s="99">
        <v>15.250759100153235</v>
      </c>
      <c r="I411" s="99">
        <v>15.234134042052618</v>
      </c>
      <c r="J411" s="99">
        <v>15.586115443847719</v>
      </c>
      <c r="K411" s="99">
        <v>14.85216520563127</v>
      </c>
      <c r="L411" s="99">
        <v>15.127159102814801</v>
      </c>
      <c r="M411" s="99">
        <v>14.162043481135756</v>
      </c>
      <c r="N411" s="99">
        <v>12.791522136284318</v>
      </c>
      <c r="O411" s="99">
        <v>12.187295521523787</v>
      </c>
      <c r="P411" s="99">
        <v>12.068926059587794</v>
      </c>
      <c r="Q411" s="99">
        <v>11.021532891297031</v>
      </c>
      <c r="R411" s="99">
        <v>12.102898895519235</v>
      </c>
      <c r="S411" s="99">
        <v>12.142978561470004</v>
      </c>
      <c r="T411" s="99">
        <v>13.390296473304764</v>
      </c>
      <c r="U411" s="99">
        <v>11.681367470015218</v>
      </c>
      <c r="V411" s="99">
        <v>11.726856134256511</v>
      </c>
      <c r="W411" s="99">
        <v>11.358267821752047</v>
      </c>
      <c r="X411" s="99">
        <v>10.41988610573234</v>
      </c>
      <c r="Y411" s="99">
        <v>10.124987061767065</v>
      </c>
      <c r="DA411" s="63" t="s">
        <v>4566</v>
      </c>
    </row>
    <row r="412" spans="1:105" ht="12" customHeight="1" x14ac:dyDescent="0.25">
      <c r="A412" s="97" t="s">
        <v>123</v>
      </c>
      <c r="B412" s="99"/>
      <c r="C412" s="99">
        <v>10.663898872267504</v>
      </c>
      <c r="D412" s="99">
        <v>10.26914871627447</v>
      </c>
      <c r="E412" s="99">
        <v>10.016727155156174</v>
      </c>
      <c r="F412" s="99">
        <v>10.28710570263671</v>
      </c>
      <c r="G412" s="99">
        <v>10.250242089242981</v>
      </c>
      <c r="H412" s="99">
        <v>10.841301371944249</v>
      </c>
      <c r="I412" s="99">
        <v>9.829291887874481</v>
      </c>
      <c r="J412" s="99">
        <v>10.672197756978791</v>
      </c>
      <c r="K412" s="99">
        <v>10.156078739592594</v>
      </c>
      <c r="L412" s="99">
        <v>9.8388582063595251</v>
      </c>
      <c r="M412" s="99">
        <v>8.5117537263440397</v>
      </c>
      <c r="N412" s="99">
        <v>8.0123448738752785</v>
      </c>
      <c r="O412" s="99">
        <v>7.9998520024717426</v>
      </c>
      <c r="P412" s="99">
        <v>8.5505530297733117</v>
      </c>
      <c r="Q412" s="99">
        <v>6.9885309430285698</v>
      </c>
      <c r="R412" s="99">
        <v>9.4662306287520028</v>
      </c>
      <c r="S412" s="99">
        <v>7.8907344001570481</v>
      </c>
      <c r="T412" s="99">
        <v>9.5636085682834988</v>
      </c>
      <c r="U412" s="99">
        <v>7.9271323945071837</v>
      </c>
      <c r="V412" s="99">
        <v>8.9739019671899118</v>
      </c>
      <c r="W412" s="99">
        <v>9.4442054572552383</v>
      </c>
      <c r="X412" s="99">
        <v>8.2629660802021156</v>
      </c>
      <c r="Y412" s="99">
        <v>10.757707917217587</v>
      </c>
      <c r="DA412" s="63" t="s">
        <v>4567</v>
      </c>
    </row>
    <row r="413" spans="1:105" ht="12" customHeight="1" x14ac:dyDescent="0.25">
      <c r="A413" s="100" t="s">
        <v>50</v>
      </c>
      <c r="B413" s="102"/>
      <c r="C413" s="102">
        <v>3.3275620124422041</v>
      </c>
      <c r="D413" s="102">
        <v>3.0809358993263647</v>
      </c>
      <c r="E413" s="102">
        <v>2.6004135741336674</v>
      </c>
      <c r="F413" s="102">
        <v>2.8989956268843198</v>
      </c>
      <c r="G413" s="102">
        <v>3.147642832803033</v>
      </c>
      <c r="H413" s="102">
        <v>3.3689528898053758</v>
      </c>
      <c r="I413" s="102">
        <v>2.6590022152564803</v>
      </c>
      <c r="J413" s="102">
        <v>3.0885303221855973</v>
      </c>
      <c r="K413" s="102">
        <v>3.0083066576269784</v>
      </c>
      <c r="L413" s="102">
        <v>2.396944871703667</v>
      </c>
      <c r="M413" s="102">
        <v>1.6779023628824026</v>
      </c>
      <c r="N413" s="102">
        <v>1.4071716889780954</v>
      </c>
      <c r="O413" s="102">
        <v>1.268015680872266</v>
      </c>
      <c r="P413" s="102">
        <v>2.1432294295908361</v>
      </c>
      <c r="Q413" s="102">
        <v>0.9807874907126175</v>
      </c>
      <c r="R413" s="102">
        <v>2.5023542848710596</v>
      </c>
      <c r="S413" s="102">
        <v>1.2533616960559344</v>
      </c>
      <c r="T413" s="102">
        <v>2.293622605318713</v>
      </c>
      <c r="U413" s="102">
        <v>1.3761668595664431</v>
      </c>
      <c r="V413" s="102">
        <v>1.8252263167075589</v>
      </c>
      <c r="W413" s="102">
        <v>2.4262284560139769</v>
      </c>
      <c r="X413" s="102">
        <v>1.7205459083442081</v>
      </c>
      <c r="Y413" s="102">
        <v>3.8025363867152904</v>
      </c>
      <c r="DA413" s="131" t="s">
        <v>4568</v>
      </c>
    </row>
    <row r="414" spans="1:105" ht="12" customHeight="1" x14ac:dyDescent="0.25">
      <c r="A414" s="103" t="s">
        <v>52</v>
      </c>
      <c r="B414" s="105"/>
      <c r="C414" s="105">
        <v>7.3363368598253009</v>
      </c>
      <c r="D414" s="105">
        <v>7.1882128169481083</v>
      </c>
      <c r="E414" s="105">
        <v>7.4163135810225063</v>
      </c>
      <c r="F414" s="105">
        <v>7.3881100757523912</v>
      </c>
      <c r="G414" s="105">
        <v>7.1025992564399498</v>
      </c>
      <c r="H414" s="105">
        <v>7.4723484821388766</v>
      </c>
      <c r="I414" s="105">
        <v>7.1702896726179999</v>
      </c>
      <c r="J414" s="105">
        <v>7.5836674347931927</v>
      </c>
      <c r="K414" s="105">
        <v>7.1477720819656163</v>
      </c>
      <c r="L414" s="105">
        <v>7.4419133346558581</v>
      </c>
      <c r="M414" s="105">
        <v>6.833851363461636</v>
      </c>
      <c r="N414" s="105">
        <v>6.6051731848971835</v>
      </c>
      <c r="O414" s="105">
        <v>6.7318363215994754</v>
      </c>
      <c r="P414" s="105">
        <v>6.4073236001824752</v>
      </c>
      <c r="Q414" s="105">
        <v>6.0077434523159523</v>
      </c>
      <c r="R414" s="105">
        <v>6.963876343880945</v>
      </c>
      <c r="S414" s="105">
        <v>6.6373727041011152</v>
      </c>
      <c r="T414" s="105">
        <v>7.2699859629647872</v>
      </c>
      <c r="U414" s="105">
        <v>6.5509655349407403</v>
      </c>
      <c r="V414" s="105">
        <v>7.1486756504823541</v>
      </c>
      <c r="W414" s="105">
        <v>7.0179770012412623</v>
      </c>
      <c r="X414" s="105">
        <v>6.5424201718579065</v>
      </c>
      <c r="Y414" s="105">
        <v>6.9551715305022972</v>
      </c>
      <c r="DA414" s="132" t="s">
        <v>4569</v>
      </c>
    </row>
    <row r="415" spans="1:105" ht="12" customHeight="1" x14ac:dyDescent="0.25">
      <c r="A415" s="106" t="s">
        <v>122</v>
      </c>
      <c r="B415" s="102"/>
      <c r="C415" s="102">
        <v>15.889807943335791</v>
      </c>
      <c r="D415" s="102">
        <v>16.687054259796891</v>
      </c>
      <c r="E415" s="102">
        <v>15.754524290898511</v>
      </c>
      <c r="F415" s="102">
        <v>15.628001192784374</v>
      </c>
      <c r="G415" s="102">
        <v>15.005517550951652</v>
      </c>
      <c r="H415" s="102">
        <v>15.082214378374127</v>
      </c>
      <c r="I415" s="102">
        <v>15.251068680448881</v>
      </c>
      <c r="J415" s="102">
        <v>14.612130248200435</v>
      </c>
      <c r="K415" s="102">
        <v>13.157446728005118</v>
      </c>
      <c r="L415" s="102">
        <v>14.375147519098075</v>
      </c>
      <c r="M415" s="102">
        <v>14.923129903293834</v>
      </c>
      <c r="N415" s="102">
        <v>15.124536442516762</v>
      </c>
      <c r="O415" s="102">
        <v>14.311267549430926</v>
      </c>
      <c r="P415" s="102">
        <v>13.328016572812162</v>
      </c>
      <c r="Q415" s="102">
        <v>13.500379540398786</v>
      </c>
      <c r="R415" s="102">
        <v>14.386639659449719</v>
      </c>
      <c r="S415" s="102">
        <v>15.00237064637872</v>
      </c>
      <c r="T415" s="102">
        <v>14.530855374964414</v>
      </c>
      <c r="U415" s="102">
        <v>13.770264295957492</v>
      </c>
      <c r="V415" s="102">
        <v>13.203247491893126</v>
      </c>
      <c r="W415" s="102">
        <v>13.665797472529114</v>
      </c>
      <c r="X415" s="102">
        <v>11.767515272772147</v>
      </c>
      <c r="Y415" s="102">
        <v>11.236214466200199</v>
      </c>
      <c r="DA415" s="131" t="s">
        <v>4570</v>
      </c>
    </row>
    <row r="416" spans="1:105" ht="12" customHeight="1" x14ac:dyDescent="0.25">
      <c r="A416" s="107" t="s">
        <v>121</v>
      </c>
      <c r="B416" s="105"/>
      <c r="C416" s="105">
        <v>14.949367173989614</v>
      </c>
      <c r="D416" s="105">
        <v>15.313816998222299</v>
      </c>
      <c r="E416" s="105">
        <v>16.318447679325363</v>
      </c>
      <c r="F416" s="105">
        <v>14.134093686039231</v>
      </c>
      <c r="G416" s="105">
        <v>14.872848151790366</v>
      </c>
      <c r="H416" s="105">
        <v>15.206232322402091</v>
      </c>
      <c r="I416" s="105">
        <v>15.418625546959545</v>
      </c>
      <c r="J416" s="105">
        <v>14.392123482781852</v>
      </c>
      <c r="K416" s="105">
        <v>14.795138825678006</v>
      </c>
      <c r="L416" s="105">
        <v>13.205977253303558</v>
      </c>
      <c r="M416" s="105">
        <v>15.327234287163501</v>
      </c>
      <c r="N416" s="105">
        <v>13.887248303910821</v>
      </c>
      <c r="O416" s="105">
        <v>13.792437875392039</v>
      </c>
      <c r="P416" s="105">
        <v>12.73587290242441</v>
      </c>
      <c r="Q416" s="105">
        <v>13.014040767523669</v>
      </c>
      <c r="R416" s="105">
        <v>13.80158738587091</v>
      </c>
      <c r="S416" s="105">
        <v>14.866634697553058</v>
      </c>
      <c r="T416" s="105">
        <v>14.449185472338726</v>
      </c>
      <c r="U416" s="105">
        <v>13.249739889784305</v>
      </c>
      <c r="V416" s="105">
        <v>12.18488055343121</v>
      </c>
      <c r="W416" s="105">
        <v>12.875335200249484</v>
      </c>
      <c r="X416" s="105">
        <v>10.285493271052179</v>
      </c>
      <c r="Y416" s="105">
        <v>10.024590340906311</v>
      </c>
      <c r="DA416" s="132" t="s">
        <v>4571</v>
      </c>
    </row>
    <row r="417" spans="1:105" ht="12" customHeight="1" x14ac:dyDescent="0.25">
      <c r="A417" s="108" t="s">
        <v>53</v>
      </c>
      <c r="B417" s="99"/>
      <c r="C417" s="99">
        <v>7.7344174222731006</v>
      </c>
      <c r="D417" s="99">
        <v>7.8902079900413211</v>
      </c>
      <c r="E417" s="99">
        <v>8.0431211174047199</v>
      </c>
      <c r="F417" s="99">
        <v>6.8953293166226617</v>
      </c>
      <c r="G417" s="99">
        <v>7.1667971776165151</v>
      </c>
      <c r="H417" s="99">
        <v>6.9798937958585556</v>
      </c>
      <c r="I417" s="99">
        <v>7.9945992744289294</v>
      </c>
      <c r="J417" s="99">
        <v>6.7408406509039862</v>
      </c>
      <c r="K417" s="99">
        <v>6.8244161164854367</v>
      </c>
      <c r="L417" s="99">
        <v>6.1339307775988079</v>
      </c>
      <c r="M417" s="99">
        <v>7.0251478404391401</v>
      </c>
      <c r="N417" s="99">
        <v>6.0288881735253605</v>
      </c>
      <c r="O417" s="99">
        <v>6.6303595850383781</v>
      </c>
      <c r="P417" s="99">
        <v>5.425237332030596</v>
      </c>
      <c r="Q417" s="99">
        <v>5.4080622635447364</v>
      </c>
      <c r="R417" s="99">
        <v>5.6306988016768136</v>
      </c>
      <c r="S417" s="99">
        <v>6.1216395246424016</v>
      </c>
      <c r="T417" s="99">
        <v>5.6008833221677499</v>
      </c>
      <c r="U417" s="99">
        <v>5.1456761214724187</v>
      </c>
      <c r="V417" s="99">
        <v>4.6505267753566253</v>
      </c>
      <c r="W417" s="99">
        <v>5.1283187885540222</v>
      </c>
      <c r="X417" s="99">
        <v>3.2860795725789802</v>
      </c>
      <c r="Y417" s="99">
        <v>3.3544286310403968</v>
      </c>
      <c r="DA417" s="63" t="s">
        <v>4572</v>
      </c>
    </row>
    <row r="418" spans="1:105" ht="12" customHeight="1" x14ac:dyDescent="0.25">
      <c r="A418" s="108" t="s">
        <v>52</v>
      </c>
      <c r="B418" s="99"/>
      <c r="C418" s="99">
        <v>7.2149497517165155</v>
      </c>
      <c r="D418" s="99">
        <v>7.4236090081809722</v>
      </c>
      <c r="E418" s="99">
        <v>8.2753265619206431</v>
      </c>
      <c r="F418" s="99">
        <v>7.2387643694165682</v>
      </c>
      <c r="G418" s="99">
        <v>7.7060509741738574</v>
      </c>
      <c r="H418" s="99">
        <v>8.2263385265435378</v>
      </c>
      <c r="I418" s="99">
        <v>7.4240262725306181</v>
      </c>
      <c r="J418" s="99">
        <v>7.6512828318778618</v>
      </c>
      <c r="K418" s="99">
        <v>7.9707227091925681</v>
      </c>
      <c r="L418" s="99">
        <v>7.0720464757047461</v>
      </c>
      <c r="M418" s="99">
        <v>8.3020864467243598</v>
      </c>
      <c r="N418" s="99">
        <v>7.85836013038546</v>
      </c>
      <c r="O418" s="99">
        <v>7.1620782903536622</v>
      </c>
      <c r="P418" s="99">
        <v>7.3106355703938197</v>
      </c>
      <c r="Q418" s="99">
        <v>7.6059785039789283</v>
      </c>
      <c r="R418" s="99">
        <v>8.1708885841940937</v>
      </c>
      <c r="S418" s="99">
        <v>8.7449951729106594</v>
      </c>
      <c r="T418" s="99">
        <v>8.8483021501709747</v>
      </c>
      <c r="U418" s="99">
        <v>8.1040637683118852</v>
      </c>
      <c r="V418" s="99">
        <v>7.5343537780745811</v>
      </c>
      <c r="W418" s="99">
        <v>7.7470164116954621</v>
      </c>
      <c r="X418" s="99">
        <v>6.9994136984732007</v>
      </c>
      <c r="Y418" s="99">
        <v>6.6701617098659121</v>
      </c>
      <c r="DA418" s="63" t="s">
        <v>4573</v>
      </c>
    </row>
    <row r="419" spans="1:105" ht="12" customHeight="1" x14ac:dyDescent="0.25">
      <c r="A419" s="121" t="s">
        <v>54</v>
      </c>
      <c r="B419" s="123"/>
      <c r="C419" s="123">
        <v>7.6706655428687336</v>
      </c>
      <c r="D419" s="123">
        <v>9.4995685055734356</v>
      </c>
      <c r="E419" s="123">
        <v>9.5574632506020318</v>
      </c>
      <c r="F419" s="123">
        <v>8.5452183405665867</v>
      </c>
      <c r="G419" s="123">
        <v>8.2002737484535349</v>
      </c>
      <c r="H419" s="123">
        <v>8.2092462461334144</v>
      </c>
      <c r="I419" s="123">
        <v>8.720104247675124</v>
      </c>
      <c r="J419" s="123">
        <v>8.3502597640810468</v>
      </c>
      <c r="K419" s="123">
        <v>8.3542964539667821</v>
      </c>
      <c r="L419" s="123">
        <v>8.7541741757196245</v>
      </c>
      <c r="M419" s="123">
        <v>8.4167843982074455</v>
      </c>
      <c r="N419" s="123">
        <v>8.0363499683539175</v>
      </c>
      <c r="O419" s="123">
        <v>6.7772917444973597</v>
      </c>
      <c r="P419" s="123">
        <v>6.519928651840277</v>
      </c>
      <c r="Q419" s="123">
        <v>6.1554638644120017</v>
      </c>
      <c r="R419" s="123">
        <v>6.4065681299955628</v>
      </c>
      <c r="S419" s="123">
        <v>6.7967670321761551</v>
      </c>
      <c r="T419" s="123">
        <v>6.4315091764617742</v>
      </c>
      <c r="U419" s="123">
        <v>6.2602295392954694</v>
      </c>
      <c r="V419" s="123">
        <v>5.9854176065878013</v>
      </c>
      <c r="W419" s="123">
        <v>6.2252440357757282</v>
      </c>
      <c r="X419" s="123">
        <v>5.9944663246679495</v>
      </c>
      <c r="Y419" s="123">
        <v>5.9000591778282701</v>
      </c>
      <c r="DA419" s="130" t="s">
        <v>4574</v>
      </c>
    </row>
    <row r="420" spans="1:105" ht="12" customHeight="1" x14ac:dyDescent="0.25">
      <c r="A420" s="97" t="s">
        <v>50</v>
      </c>
      <c r="B420" s="99"/>
      <c r="C420" s="99">
        <v>17.886301670418987</v>
      </c>
      <c r="D420" s="99">
        <v>20.112520787913397</v>
      </c>
      <c r="E420" s="99">
        <v>21.158878483860427</v>
      </c>
      <c r="F420" s="99">
        <v>16.409943530933081</v>
      </c>
      <c r="G420" s="99">
        <v>12.454589885578184</v>
      </c>
      <c r="H420" s="99">
        <v>11.024692831909531</v>
      </c>
      <c r="I420" s="99">
        <v>11.666641609738452</v>
      </c>
      <c r="J420" s="99">
        <v>11.534587909582607</v>
      </c>
      <c r="K420" s="99">
        <v>13.369846128966117</v>
      </c>
      <c r="L420" s="99">
        <v>12.62243839121029</v>
      </c>
      <c r="M420" s="99">
        <v>13.613613731743913</v>
      </c>
      <c r="N420" s="99">
        <v>12.679196998063382</v>
      </c>
      <c r="O420" s="99">
        <v>11.079212423855253</v>
      </c>
      <c r="P420" s="99">
        <v>9.7065637588215914</v>
      </c>
      <c r="Q420" s="99">
        <v>8.8868094840706853</v>
      </c>
      <c r="R420" s="99">
        <v>8.9246560213106392</v>
      </c>
      <c r="S420" s="99">
        <v>10.218399535834395</v>
      </c>
      <c r="T420" s="99">
        <v>10.083620520320743</v>
      </c>
      <c r="U420" s="99">
        <v>9.474681065410806</v>
      </c>
      <c r="V420" s="99">
        <v>9.1148248160136092</v>
      </c>
      <c r="W420" s="99">
        <v>8.3854502742578916</v>
      </c>
      <c r="X420" s="99">
        <v>7.1873583636069851</v>
      </c>
      <c r="Y420" s="99">
        <v>7.1451189558099975</v>
      </c>
      <c r="DA420" s="63" t="s">
        <v>4575</v>
      </c>
    </row>
    <row r="421" spans="1:105" ht="12" customHeight="1" x14ac:dyDescent="0.25">
      <c r="A421" s="109" t="s">
        <v>120</v>
      </c>
      <c r="B421" s="110"/>
      <c r="C421" s="110">
        <v>5.889857829602029</v>
      </c>
      <c r="D421" s="110">
        <v>7.1607987752172777</v>
      </c>
      <c r="E421" s="110">
        <v>6.5487294005824559</v>
      </c>
      <c r="F421" s="110">
        <v>6.4616601842799515</v>
      </c>
      <c r="G421" s="110">
        <v>7.0688474938304333</v>
      </c>
      <c r="H421" s="110">
        <v>7.3785775877535009</v>
      </c>
      <c r="I421" s="110">
        <v>7.8743657873886521</v>
      </c>
      <c r="J421" s="110">
        <v>7.4707030434841304</v>
      </c>
      <c r="K421" s="110">
        <v>6.7548740096022275</v>
      </c>
      <c r="L421" s="110">
        <v>7.3549031581231468</v>
      </c>
      <c r="M421" s="110">
        <v>6.6333357841428926</v>
      </c>
      <c r="N421" s="110">
        <v>6.2791130934362274</v>
      </c>
      <c r="O421" s="110">
        <v>5.5284007036576481</v>
      </c>
      <c r="P421" s="110">
        <v>5.6675179932403736</v>
      </c>
      <c r="Q421" s="110">
        <v>5.5626354014204216</v>
      </c>
      <c r="R421" s="110">
        <v>5.9605108063924375</v>
      </c>
      <c r="S421" s="110">
        <v>6.0623808037931912</v>
      </c>
      <c r="T421" s="110">
        <v>5.687141674593863</v>
      </c>
      <c r="U421" s="110">
        <v>5.4395201274917717</v>
      </c>
      <c r="V421" s="110">
        <v>5.2444693004719944</v>
      </c>
      <c r="W421" s="110">
        <v>5.707470326844402</v>
      </c>
      <c r="X421" s="110">
        <v>5.6978987724513228</v>
      </c>
      <c r="Y421" s="110">
        <v>5.63404658558746</v>
      </c>
      <c r="DA421" s="60" t="s">
        <v>4576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108.43711537588871</v>
      </c>
      <c r="D423" s="118">
        <f t="shared" si="194"/>
        <v>102.42314627323302</v>
      </c>
      <c r="E423" s="118">
        <f t="shared" si="194"/>
        <v>105.32380377972696</v>
      </c>
      <c r="F423" s="118">
        <f t="shared" si="194"/>
        <v>98.32468509679417</v>
      </c>
      <c r="G423" s="118">
        <f t="shared" si="194"/>
        <v>100.49287920260024</v>
      </c>
      <c r="H423" s="118">
        <f t="shared" si="194"/>
        <v>99.81290541475812</v>
      </c>
      <c r="I423" s="118">
        <f t="shared" si="194"/>
        <v>95.725466084719272</v>
      </c>
      <c r="J423" s="118">
        <f t="shared" si="194"/>
        <v>99.443169070436497</v>
      </c>
      <c r="K423" s="118">
        <f t="shared" si="194"/>
        <v>95.792956661099325</v>
      </c>
      <c r="L423" s="118">
        <f t="shared" si="194"/>
        <v>101.93884257491108</v>
      </c>
      <c r="M423" s="118">
        <f t="shared" si="194"/>
        <v>88.468561506972492</v>
      </c>
      <c r="N423" s="118">
        <f t="shared" si="194"/>
        <v>90.766967809935096</v>
      </c>
      <c r="O423" s="118">
        <f t="shared" si="194"/>
        <v>91.864299314116181</v>
      </c>
      <c r="P423" s="118">
        <f t="shared" si="194"/>
        <v>77.265526173553255</v>
      </c>
      <c r="Q423" s="118">
        <f t="shared" si="194"/>
        <v>78.554780116996923</v>
      </c>
      <c r="R423" s="118">
        <f t="shared" ref="R423:V423" si="195">R424+R426+R428+R437</f>
        <v>84.928713514547184</v>
      </c>
      <c r="S423" s="118">
        <f t="shared" si="195"/>
        <v>83.459286582353371</v>
      </c>
      <c r="T423" s="118">
        <f t="shared" si="195"/>
        <v>81.456784601397544</v>
      </c>
      <c r="U423" s="118">
        <f t="shared" si="195"/>
        <v>74.880123229937425</v>
      </c>
      <c r="V423" s="118">
        <f t="shared" si="195"/>
        <v>67.368712531453042</v>
      </c>
      <c r="W423" s="118">
        <f t="shared" ref="W423:Y423" si="196">W424+W426+W428+W437</f>
        <v>73.230777686102968</v>
      </c>
      <c r="X423" s="118">
        <f t="shared" si="196"/>
        <v>60.639360318046066</v>
      </c>
      <c r="Y423" s="118">
        <f t="shared" si="196"/>
        <v>53.216654135401747</v>
      </c>
      <c r="DA423" s="129" t="s">
        <v>4728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90.101593575189312</v>
      </c>
      <c r="D424" s="123">
        <f t="shared" si="197"/>
        <v>83.080607191547642</v>
      </c>
      <c r="E424" s="123">
        <f t="shared" si="197"/>
        <v>84.492063215518485</v>
      </c>
      <c r="F424" s="123">
        <f t="shared" si="197"/>
        <v>79.170968999527702</v>
      </c>
      <c r="G424" s="123">
        <f t="shared" si="197"/>
        <v>81.398760863712127</v>
      </c>
      <c r="H424" s="123">
        <f t="shared" si="197"/>
        <v>79.95816868642882</v>
      </c>
      <c r="I424" s="123">
        <f t="shared" si="197"/>
        <v>75.960727127316673</v>
      </c>
      <c r="J424" s="123">
        <f t="shared" si="197"/>
        <v>80.443985219100398</v>
      </c>
      <c r="K424" s="123">
        <f t="shared" si="197"/>
        <v>75.425268382271639</v>
      </c>
      <c r="L424" s="123">
        <f t="shared" si="197"/>
        <v>80.518221796780537</v>
      </c>
      <c r="M424" s="123">
        <f t="shared" si="197"/>
        <v>66.076803596136898</v>
      </c>
      <c r="N424" s="123">
        <f t="shared" si="197"/>
        <v>68.388695213849743</v>
      </c>
      <c r="O424" s="123">
        <f t="shared" si="197"/>
        <v>71.464300539222407</v>
      </c>
      <c r="P424" s="123">
        <f t="shared" si="197"/>
        <v>59.330967214353919</v>
      </c>
      <c r="Q424" s="123">
        <f t="shared" si="197"/>
        <v>59.455735685355833</v>
      </c>
      <c r="R424" s="123">
        <f t="shared" si="197"/>
        <v>62.442814588114146</v>
      </c>
      <c r="S424" s="123">
        <f t="shared" si="197"/>
        <v>58.793977312061266</v>
      </c>
      <c r="T424" s="123">
        <f t="shared" si="197"/>
        <v>57.745295708066465</v>
      </c>
      <c r="U424" s="123">
        <f t="shared" si="197"/>
        <v>51.670392786926463</v>
      </c>
      <c r="V424" s="123">
        <f t="shared" si="197"/>
        <v>45.598249917818237</v>
      </c>
      <c r="W424" s="123">
        <f t="shared" si="197"/>
        <v>50.132149147502219</v>
      </c>
      <c r="X424" s="123">
        <f t="shared" si="197"/>
        <v>42.123795121591918</v>
      </c>
      <c r="Y424" s="123">
        <f t="shared" si="197"/>
        <v>35.656920694546692</v>
      </c>
      <c r="DA424" s="130" t="s">
        <v>4729</v>
      </c>
    </row>
    <row r="425" spans="1:105" ht="12" customHeight="1" x14ac:dyDescent="0.25">
      <c r="A425" s="97" t="s">
        <v>53</v>
      </c>
      <c r="B425" s="99"/>
      <c r="C425" s="99">
        <v>90.101593575189312</v>
      </c>
      <c r="D425" s="99">
        <v>83.080607191547642</v>
      </c>
      <c r="E425" s="99">
        <v>84.492063215518485</v>
      </c>
      <c r="F425" s="99">
        <v>79.170968999527702</v>
      </c>
      <c r="G425" s="99">
        <v>81.398760863712127</v>
      </c>
      <c r="H425" s="99">
        <v>79.95816868642882</v>
      </c>
      <c r="I425" s="99">
        <v>75.960727127316673</v>
      </c>
      <c r="J425" s="99">
        <v>80.443985219100398</v>
      </c>
      <c r="K425" s="99">
        <v>75.425268382271639</v>
      </c>
      <c r="L425" s="99">
        <v>80.518221796780537</v>
      </c>
      <c r="M425" s="99">
        <v>66.076803596136898</v>
      </c>
      <c r="N425" s="99">
        <v>68.388695213849743</v>
      </c>
      <c r="O425" s="99">
        <v>71.464300539222407</v>
      </c>
      <c r="P425" s="99">
        <v>59.330967214353919</v>
      </c>
      <c r="Q425" s="99">
        <v>59.455735685355833</v>
      </c>
      <c r="R425" s="99">
        <v>62.442814588114146</v>
      </c>
      <c r="S425" s="99">
        <v>58.793977312061266</v>
      </c>
      <c r="T425" s="99">
        <v>57.745295708066465</v>
      </c>
      <c r="U425" s="99">
        <v>51.670392786926463</v>
      </c>
      <c r="V425" s="99">
        <v>45.598249917818237</v>
      </c>
      <c r="W425" s="99">
        <v>50.132149147502219</v>
      </c>
      <c r="X425" s="99">
        <v>42.123795121591918</v>
      </c>
      <c r="Y425" s="99">
        <v>35.656920694546692</v>
      </c>
      <c r="DA425" s="63" t="s">
        <v>4730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2.218249147863788</v>
      </c>
      <c r="D426" s="123">
        <f t="shared" si="198"/>
        <v>1.8009860238452029</v>
      </c>
      <c r="E426" s="123">
        <f t="shared" si="198"/>
        <v>3.7503297335412951</v>
      </c>
      <c r="F426" s="123">
        <f t="shared" si="198"/>
        <v>2.8134194435842526</v>
      </c>
      <c r="G426" s="123">
        <f t="shared" si="198"/>
        <v>2.8295405835667915</v>
      </c>
      <c r="H426" s="123">
        <f t="shared" si="198"/>
        <v>3.230589481826692</v>
      </c>
      <c r="I426" s="123">
        <f t="shared" si="198"/>
        <v>2.3214322387931978</v>
      </c>
      <c r="J426" s="123">
        <f t="shared" si="198"/>
        <v>2.3749146111225161</v>
      </c>
      <c r="K426" s="123">
        <f t="shared" si="198"/>
        <v>4.458071553205242</v>
      </c>
      <c r="L426" s="123">
        <f t="shared" si="198"/>
        <v>4.804539898412683</v>
      </c>
      <c r="M426" s="123">
        <f t="shared" si="198"/>
        <v>5.3504798845765142</v>
      </c>
      <c r="N426" s="123">
        <f t="shared" si="198"/>
        <v>6.0113784013694813</v>
      </c>
      <c r="O426" s="123">
        <f t="shared" si="198"/>
        <v>5.0894790939161743</v>
      </c>
      <c r="P426" s="123">
        <f t="shared" si="198"/>
        <v>2.9530304848957063</v>
      </c>
      <c r="Q426" s="123">
        <f t="shared" si="198"/>
        <v>4.0545333788589524</v>
      </c>
      <c r="R426" s="123">
        <f t="shared" si="198"/>
        <v>6.3310174385514042</v>
      </c>
      <c r="S426" s="123">
        <f t="shared" si="198"/>
        <v>7.5660460936699812</v>
      </c>
      <c r="T426" s="123">
        <f t="shared" si="198"/>
        <v>6.8424771415172181</v>
      </c>
      <c r="U426" s="123">
        <f t="shared" si="198"/>
        <v>7.3033302267922151</v>
      </c>
      <c r="V426" s="123">
        <f t="shared" si="198"/>
        <v>6.4078660731517436</v>
      </c>
      <c r="W426" s="123">
        <f t="shared" si="198"/>
        <v>6.9288268078416966</v>
      </c>
      <c r="X426" s="123">
        <f t="shared" si="198"/>
        <v>4.0368477752355458</v>
      </c>
      <c r="Y426" s="123">
        <f t="shared" si="198"/>
        <v>3.3186435317035579</v>
      </c>
      <c r="DA426" s="130" t="s">
        <v>4731</v>
      </c>
    </row>
    <row r="427" spans="1:105" ht="12" customHeight="1" x14ac:dyDescent="0.25">
      <c r="A427" s="97" t="s">
        <v>53</v>
      </c>
      <c r="B427" s="99"/>
      <c r="C427" s="99">
        <f>RES_hhdet_in_tess!C147</f>
        <v>2.218249147863788</v>
      </c>
      <c r="D427" s="99">
        <f>RES_hhdet_in_tess!D147</f>
        <v>1.8009860238452029</v>
      </c>
      <c r="E427" s="99">
        <f>RES_hhdet_in_tess!E147</f>
        <v>3.7503297335412951</v>
      </c>
      <c r="F427" s="99">
        <f>RES_hhdet_in_tess!F147</f>
        <v>2.8134194435842526</v>
      </c>
      <c r="G427" s="99">
        <f>RES_hhdet_in_tess!G147</f>
        <v>2.8295405835667915</v>
      </c>
      <c r="H427" s="99">
        <f>RES_hhdet_in_tess!H147</f>
        <v>3.230589481826692</v>
      </c>
      <c r="I427" s="99">
        <f>RES_hhdet_in_tess!I147</f>
        <v>2.3214322387931978</v>
      </c>
      <c r="J427" s="99">
        <f>RES_hhdet_in_tess!J147</f>
        <v>2.3749146111225161</v>
      </c>
      <c r="K427" s="99">
        <f>RES_hhdet_in_tess!K147</f>
        <v>4.458071553205242</v>
      </c>
      <c r="L427" s="99">
        <f>RES_hhdet_in_tess!L147</f>
        <v>4.804539898412683</v>
      </c>
      <c r="M427" s="99">
        <f>RES_hhdet_in_tess!M147</f>
        <v>5.3504798845765142</v>
      </c>
      <c r="N427" s="99">
        <f>RES_hhdet_in_tess!N147</f>
        <v>6.0113784013694813</v>
      </c>
      <c r="O427" s="99">
        <f>RES_hhdet_in_tess!O147</f>
        <v>5.0894790939161743</v>
      </c>
      <c r="P427" s="99">
        <f>RES_hhdet_in_tess!P147</f>
        <v>2.9530304848957063</v>
      </c>
      <c r="Q427" s="99">
        <f>RES_hhdet_in_tess!Q147</f>
        <v>4.0545333788589524</v>
      </c>
      <c r="R427" s="99">
        <f>RES_hhdet_in_tess!R147</f>
        <v>6.3310174385514042</v>
      </c>
      <c r="S427" s="99">
        <f>RES_hhdet_in_tess!S147</f>
        <v>7.5660460936699812</v>
      </c>
      <c r="T427" s="99">
        <f>RES_hhdet_in_tess!T147</f>
        <v>6.8424771415172181</v>
      </c>
      <c r="U427" s="99">
        <f>RES_hhdet_in_tess!U147</f>
        <v>7.3033302267922151</v>
      </c>
      <c r="V427" s="99">
        <f>RES_hhdet_in_tess!V147</f>
        <v>6.4078660731517436</v>
      </c>
      <c r="W427" s="99">
        <f>RES_hhdet_in_tess!W147</f>
        <v>6.9288268078416966</v>
      </c>
      <c r="X427" s="99">
        <f>RES_hhdet_in_tess!X147</f>
        <v>4.0368477752355458</v>
      </c>
      <c r="Y427" s="99">
        <f>RES_hhdet_in_tess!Y147</f>
        <v>3.3186435317035579</v>
      </c>
      <c r="DA427" s="63" t="s">
        <v>4732</v>
      </c>
    </row>
    <row r="428" spans="1:105" ht="12" customHeight="1" x14ac:dyDescent="0.25">
      <c r="A428" s="121" t="s">
        <v>55</v>
      </c>
      <c r="B428" s="123"/>
      <c r="C428" s="123">
        <v>10.818357676146158</v>
      </c>
      <c r="D428" s="123">
        <v>11.065728454253895</v>
      </c>
      <c r="E428" s="123">
        <v>10.676137879931522</v>
      </c>
      <c r="F428" s="123">
        <v>10.487012413630215</v>
      </c>
      <c r="G428" s="123">
        <v>10.474440740027855</v>
      </c>
      <c r="H428" s="123">
        <v>10.752492616012155</v>
      </c>
      <c r="I428" s="123">
        <v>11.194004847290129</v>
      </c>
      <c r="J428" s="123">
        <v>10.627473982186753</v>
      </c>
      <c r="K428" s="123">
        <v>10.079158441905381</v>
      </c>
      <c r="L428" s="123">
        <v>10.458618022859849</v>
      </c>
      <c r="M428" s="123">
        <v>11.183084692709272</v>
      </c>
      <c r="N428" s="123">
        <v>10.780562134306257</v>
      </c>
      <c r="O428" s="123">
        <v>10.468481311385014</v>
      </c>
      <c r="P428" s="123">
        <v>10.210147029115433</v>
      </c>
      <c r="Q428" s="123">
        <v>10.422016607115646</v>
      </c>
      <c r="R428" s="123">
        <v>11.225024866426059</v>
      </c>
      <c r="S428" s="123">
        <v>11.871653170646699</v>
      </c>
      <c r="T428" s="123">
        <v>11.83766356545638</v>
      </c>
      <c r="U428" s="123">
        <v>10.995141772758462</v>
      </c>
      <c r="V428" s="123">
        <v>10.575911307223205</v>
      </c>
      <c r="W428" s="123">
        <v>11.095399764225521</v>
      </c>
      <c r="X428" s="123">
        <v>9.5196779329152985</v>
      </c>
      <c r="Y428" s="123">
        <v>9.3016462144467464</v>
      </c>
      <c r="DA428" s="130" t="s">
        <v>4733</v>
      </c>
    </row>
    <row r="429" spans="1:105" ht="12" customHeight="1" x14ac:dyDescent="0.25">
      <c r="A429" s="97" t="s">
        <v>124</v>
      </c>
      <c r="B429" s="99"/>
      <c r="C429" s="99">
        <v>9.2817481549584393</v>
      </c>
      <c r="D429" s="99">
        <v>8.9931535607344557</v>
      </c>
      <c r="E429" s="99">
        <v>8.8728864838953232</v>
      </c>
      <c r="F429" s="99">
        <v>9.133390488915655</v>
      </c>
      <c r="G429" s="99">
        <v>9.2129918749574582</v>
      </c>
      <c r="H429" s="99">
        <v>9.3701888828517959</v>
      </c>
      <c r="I429" s="99">
        <v>9.3967375212620858</v>
      </c>
      <c r="J429" s="99">
        <v>9.638919073266889</v>
      </c>
      <c r="K429" s="99">
        <v>9.2200061234895028</v>
      </c>
      <c r="L429" s="99">
        <v>9.4790748311062512</v>
      </c>
      <c r="M429" s="99">
        <v>9.0568679397044853</v>
      </c>
      <c r="N429" s="99">
        <v>8.2908885668478991</v>
      </c>
      <c r="O429" s="99">
        <v>8.1873017868812479</v>
      </c>
      <c r="P429" s="99">
        <v>8.591877392863827</v>
      </c>
      <c r="Q429" s="99">
        <v>8.0543372075810584</v>
      </c>
      <c r="R429" s="99">
        <v>8.9830092416559779</v>
      </c>
      <c r="S429" s="99">
        <v>9.1779915196485131</v>
      </c>
      <c r="T429" s="99">
        <v>10.485737368866305</v>
      </c>
      <c r="U429" s="99">
        <v>9.2218386014437286</v>
      </c>
      <c r="V429" s="99">
        <v>9.3367940590503462</v>
      </c>
      <c r="W429" s="99">
        <v>9.0472155109436123</v>
      </c>
      <c r="X429" s="99">
        <v>8.3354735277932157</v>
      </c>
      <c r="Y429" s="99">
        <v>8.141761075302469</v>
      </c>
      <c r="DA429" s="63" t="s">
        <v>4734</v>
      </c>
    </row>
    <row r="430" spans="1:105" ht="12" customHeight="1" x14ac:dyDescent="0.25">
      <c r="A430" s="97" t="s">
        <v>123</v>
      </c>
      <c r="B430" s="99"/>
      <c r="C430" s="99">
        <v>9.3622898962020855</v>
      </c>
      <c r="D430" s="99">
        <v>9.026986186093529</v>
      </c>
      <c r="E430" s="99">
        <v>8.9633710441278591</v>
      </c>
      <c r="F430" s="99">
        <v>9.1680411087005709</v>
      </c>
      <c r="G430" s="99">
        <v>9.0414284803519536</v>
      </c>
      <c r="H430" s="99">
        <v>9.581891606118436</v>
      </c>
      <c r="I430" s="99">
        <v>8.7796314603021735</v>
      </c>
      <c r="J430" s="99">
        <v>9.5053197560185243</v>
      </c>
      <c r="K430" s="99">
        <v>9.0216835115973879</v>
      </c>
      <c r="L430" s="99">
        <v>8.9205148672125745</v>
      </c>
      <c r="M430" s="99">
        <v>7.9173171375575659</v>
      </c>
      <c r="N430" s="99">
        <v>7.5083249575190498</v>
      </c>
      <c r="O430" s="99">
        <v>7.5664680806687725</v>
      </c>
      <c r="P430" s="99">
        <v>7.9837984483260112</v>
      </c>
      <c r="Q430" s="99">
        <v>6.7055674908666285</v>
      </c>
      <c r="R430" s="99">
        <v>8.9139115300898926</v>
      </c>
      <c r="S430" s="99">
        <v>7.5650281033410582</v>
      </c>
      <c r="T430" s="99">
        <v>9.1210921990881104</v>
      </c>
      <c r="U430" s="99">
        <v>7.6362625004087832</v>
      </c>
      <c r="V430" s="99">
        <v>8.6003141782242363</v>
      </c>
      <c r="W430" s="99">
        <v>8.9177236657443206</v>
      </c>
      <c r="X430" s="99">
        <v>7.9177620950111276</v>
      </c>
      <c r="Y430" s="99">
        <v>10.005325496138338</v>
      </c>
      <c r="DA430" s="63" t="s">
        <v>4735</v>
      </c>
    </row>
    <row r="431" spans="1:105" ht="12" customHeight="1" x14ac:dyDescent="0.25">
      <c r="A431" s="100" t="s">
        <v>50</v>
      </c>
      <c r="B431" s="102"/>
      <c r="C431" s="102">
        <v>2.025953036376785</v>
      </c>
      <c r="D431" s="102">
        <v>1.8387733691454213</v>
      </c>
      <c r="E431" s="102">
        <v>1.5470574631053511</v>
      </c>
      <c r="F431" s="102">
        <v>1.7799310329481806</v>
      </c>
      <c r="G431" s="102">
        <v>1.9388292239120035</v>
      </c>
      <c r="H431" s="102">
        <v>2.1095431239795603</v>
      </c>
      <c r="I431" s="102">
        <v>1.609341787684174</v>
      </c>
      <c r="J431" s="102">
        <v>1.9216523212253314</v>
      </c>
      <c r="K431" s="102">
        <v>1.8739114296317718</v>
      </c>
      <c r="L431" s="102">
        <v>1.4786015325567163</v>
      </c>
      <c r="M431" s="102">
        <v>1.0834657740959306</v>
      </c>
      <c r="N431" s="102">
        <v>0.90315177262186708</v>
      </c>
      <c r="O431" s="102">
        <v>0.83463175906929543</v>
      </c>
      <c r="P431" s="102">
        <v>1.576474848143536</v>
      </c>
      <c r="Q431" s="102">
        <v>0.69782403855067654</v>
      </c>
      <c r="R431" s="102">
        <v>1.9500351862089471</v>
      </c>
      <c r="S431" s="102">
        <v>0.92765539923994289</v>
      </c>
      <c r="T431" s="102">
        <v>1.8511062361233228</v>
      </c>
      <c r="U431" s="102">
        <v>1.0852969654680444</v>
      </c>
      <c r="V431" s="102">
        <v>1.4516385277418815</v>
      </c>
      <c r="W431" s="102">
        <v>1.8997466645030594</v>
      </c>
      <c r="X431" s="102">
        <v>1.3753419231532211</v>
      </c>
      <c r="Y431" s="102">
        <v>3.0501539656360399</v>
      </c>
      <c r="DA431" s="131" t="s">
        <v>4736</v>
      </c>
    </row>
    <row r="432" spans="1:105" ht="12" customHeight="1" x14ac:dyDescent="0.25">
      <c r="A432" s="103" t="s">
        <v>52</v>
      </c>
      <c r="B432" s="105"/>
      <c r="C432" s="105">
        <v>7.3363368598253009</v>
      </c>
      <c r="D432" s="105">
        <v>7.1882128169481083</v>
      </c>
      <c r="E432" s="105">
        <v>7.4163135810225063</v>
      </c>
      <c r="F432" s="105">
        <v>7.3881100757523912</v>
      </c>
      <c r="G432" s="105">
        <v>7.1025992564399498</v>
      </c>
      <c r="H432" s="105">
        <v>7.4723484821388766</v>
      </c>
      <c r="I432" s="105">
        <v>7.1702896726179999</v>
      </c>
      <c r="J432" s="105">
        <v>7.5836674347931927</v>
      </c>
      <c r="K432" s="105">
        <v>7.1477720819656163</v>
      </c>
      <c r="L432" s="105">
        <v>7.4419133346558581</v>
      </c>
      <c r="M432" s="105">
        <v>6.833851363461636</v>
      </c>
      <c r="N432" s="105">
        <v>6.6051731848971835</v>
      </c>
      <c r="O432" s="105">
        <v>6.7318363215994754</v>
      </c>
      <c r="P432" s="105">
        <v>6.4073236001824752</v>
      </c>
      <c r="Q432" s="105">
        <v>6.0077434523159523</v>
      </c>
      <c r="R432" s="105">
        <v>6.963876343880945</v>
      </c>
      <c r="S432" s="105">
        <v>6.6373727041011152</v>
      </c>
      <c r="T432" s="105">
        <v>7.2699859629647872</v>
      </c>
      <c r="U432" s="105">
        <v>6.5509655349407403</v>
      </c>
      <c r="V432" s="105">
        <v>7.1486756504823541</v>
      </c>
      <c r="W432" s="105">
        <v>7.0179770012412623</v>
      </c>
      <c r="X432" s="105">
        <v>6.5424201718579065</v>
      </c>
      <c r="Y432" s="105">
        <v>6.9551715305022972</v>
      </c>
      <c r="DA432" s="132" t="s">
        <v>4737</v>
      </c>
    </row>
    <row r="433" spans="1:105" ht="12" customHeight="1" x14ac:dyDescent="0.25">
      <c r="A433" s="106" t="s">
        <v>122</v>
      </c>
      <c r="B433" s="102"/>
      <c r="C433" s="102">
        <v>10.981718356940249</v>
      </c>
      <c r="D433" s="102">
        <v>11.613729506762336</v>
      </c>
      <c r="E433" s="102">
        <v>10.813978878021416</v>
      </c>
      <c r="F433" s="102">
        <v>10.790684750215796</v>
      </c>
      <c r="G433" s="102">
        <v>10.398443942563585</v>
      </c>
      <c r="H433" s="102">
        <v>10.584753431763209</v>
      </c>
      <c r="I433" s="102">
        <v>10.808146797781939</v>
      </c>
      <c r="J433" s="102">
        <v>10.300458227905125</v>
      </c>
      <c r="K433" s="102">
        <v>9.2325052541867549</v>
      </c>
      <c r="L433" s="102">
        <v>10.322648081769044</v>
      </c>
      <c r="M433" s="102">
        <v>10.64463685501797</v>
      </c>
      <c r="N433" s="102">
        <v>10.962780498214705</v>
      </c>
      <c r="O433" s="102">
        <v>10.365862482656434</v>
      </c>
      <c r="P433" s="102">
        <v>9.854637902844793</v>
      </c>
      <c r="Q433" s="102">
        <v>10.133692749393088</v>
      </c>
      <c r="R433" s="102">
        <v>10.928652540765095</v>
      </c>
      <c r="S433" s="102">
        <v>11.603069276493692</v>
      </c>
      <c r="T433" s="102">
        <v>11.318358941257619</v>
      </c>
      <c r="U433" s="102">
        <v>10.773862537246105</v>
      </c>
      <c r="V433" s="102">
        <v>10.488053644651547</v>
      </c>
      <c r="W433" s="102">
        <v>10.910012431493797</v>
      </c>
      <c r="X433" s="102">
        <v>9.6615685969804765</v>
      </c>
      <c r="Y433" s="102">
        <v>9.3416273021532987</v>
      </c>
      <c r="DA433" s="131" t="s">
        <v>4738</v>
      </c>
    </row>
    <row r="434" spans="1:105" ht="12" customHeight="1" x14ac:dyDescent="0.25">
      <c r="A434" s="107" t="s">
        <v>121</v>
      </c>
      <c r="B434" s="105"/>
      <c r="C434" s="105">
        <v>12.776834187461366</v>
      </c>
      <c r="D434" s="105">
        <v>13.079743169455357</v>
      </c>
      <c r="E434" s="105">
        <v>14.165182935402227</v>
      </c>
      <c r="F434" s="105">
        <v>12.110251751494049</v>
      </c>
      <c r="G434" s="105">
        <v>12.900982011472054</v>
      </c>
      <c r="H434" s="105">
        <v>13.399008921822908</v>
      </c>
      <c r="I434" s="105">
        <v>13.317104222065522</v>
      </c>
      <c r="J434" s="105">
        <v>12.556441428681611</v>
      </c>
      <c r="K434" s="105">
        <v>13.012102746492745</v>
      </c>
      <c r="L434" s="105">
        <v>11.543489439463935</v>
      </c>
      <c r="M434" s="105">
        <v>13.665909443229868</v>
      </c>
      <c r="N434" s="105">
        <v>12.437581575204998</v>
      </c>
      <c r="O434" s="105">
        <v>12.235244058105984</v>
      </c>
      <c r="P434" s="105">
        <v>11.560966411658722</v>
      </c>
      <c r="Q434" s="105">
        <v>11.889973207490002</v>
      </c>
      <c r="R434" s="105">
        <v>12.67204507528089</v>
      </c>
      <c r="S434" s="105">
        <v>13.67852767667328</v>
      </c>
      <c r="T434" s="105">
        <v>13.335350936724449</v>
      </c>
      <c r="U434" s="105">
        <v>12.29624838310785</v>
      </c>
      <c r="V434" s="105">
        <v>11.326195459795976</v>
      </c>
      <c r="W434" s="105">
        <v>12.012006674462448</v>
      </c>
      <c r="X434" s="105">
        <v>9.7638100526290401</v>
      </c>
      <c r="Y434" s="105">
        <v>9.5434450259405992</v>
      </c>
      <c r="DA434" s="132" t="s">
        <v>4739</v>
      </c>
    </row>
    <row r="435" spans="1:105" ht="12" customHeight="1" x14ac:dyDescent="0.25">
      <c r="A435" s="108" t="s">
        <v>53</v>
      </c>
      <c r="B435" s="99"/>
      <c r="C435" s="99">
        <v>5.5618844357448527</v>
      </c>
      <c r="D435" s="99">
        <v>5.6561341612743803</v>
      </c>
      <c r="E435" s="99">
        <v>5.8898563734815825</v>
      </c>
      <c r="F435" s="99">
        <v>4.8714873820774827</v>
      </c>
      <c r="G435" s="99">
        <v>5.1949310372981943</v>
      </c>
      <c r="H435" s="99">
        <v>5.1726703952793729</v>
      </c>
      <c r="I435" s="99">
        <v>5.8930779495348995</v>
      </c>
      <c r="J435" s="99">
        <v>4.9051585968037488</v>
      </c>
      <c r="K435" s="99">
        <v>5.0413800373001827</v>
      </c>
      <c r="L435" s="99">
        <v>4.4714429637591877</v>
      </c>
      <c r="M435" s="99">
        <v>5.3638229965055135</v>
      </c>
      <c r="N435" s="99">
        <v>4.5792214448195425</v>
      </c>
      <c r="O435" s="99">
        <v>5.0731657677523225</v>
      </c>
      <c r="P435" s="99">
        <v>4.2503308412649039</v>
      </c>
      <c r="Q435" s="99">
        <v>4.2839947035110724</v>
      </c>
      <c r="R435" s="99">
        <v>4.5011564910867969</v>
      </c>
      <c r="S435" s="99">
        <v>4.9335325037626259</v>
      </c>
      <c r="T435" s="99">
        <v>4.4870487865534692</v>
      </c>
      <c r="U435" s="99">
        <v>4.1921846147959663</v>
      </c>
      <c r="V435" s="99">
        <v>3.7918416817213942</v>
      </c>
      <c r="W435" s="99">
        <v>4.2649902627669869</v>
      </c>
      <c r="X435" s="99">
        <v>2.7643963541558394</v>
      </c>
      <c r="Y435" s="99">
        <v>2.8732833160746889</v>
      </c>
      <c r="DA435" s="63" t="s">
        <v>4740</v>
      </c>
    </row>
    <row r="436" spans="1:105" ht="12" customHeight="1" x14ac:dyDescent="0.25">
      <c r="A436" s="108" t="s">
        <v>52</v>
      </c>
      <c r="B436" s="99"/>
      <c r="C436" s="99">
        <v>7.2149497517165155</v>
      </c>
      <c r="D436" s="99">
        <v>7.4236090081809722</v>
      </c>
      <c r="E436" s="99">
        <v>8.2753265619206431</v>
      </c>
      <c r="F436" s="99">
        <v>7.2387643694165682</v>
      </c>
      <c r="G436" s="99">
        <v>7.7060509741738574</v>
      </c>
      <c r="H436" s="99">
        <v>8.2263385265435378</v>
      </c>
      <c r="I436" s="99">
        <v>7.4240262725306181</v>
      </c>
      <c r="J436" s="99">
        <v>7.6512828318778618</v>
      </c>
      <c r="K436" s="99">
        <v>7.9707227091925681</v>
      </c>
      <c r="L436" s="99">
        <v>7.0720464757047461</v>
      </c>
      <c r="M436" s="99">
        <v>8.3020864467243598</v>
      </c>
      <c r="N436" s="99">
        <v>7.85836013038546</v>
      </c>
      <c r="O436" s="99">
        <v>7.1620782903536622</v>
      </c>
      <c r="P436" s="99">
        <v>7.3106355703938197</v>
      </c>
      <c r="Q436" s="99">
        <v>7.6059785039789283</v>
      </c>
      <c r="R436" s="99">
        <v>8.1708885841940937</v>
      </c>
      <c r="S436" s="99">
        <v>8.7449951729106594</v>
      </c>
      <c r="T436" s="99">
        <v>8.8483021501709747</v>
      </c>
      <c r="U436" s="99">
        <v>8.1040637683118852</v>
      </c>
      <c r="V436" s="99">
        <v>7.5343537780745811</v>
      </c>
      <c r="W436" s="99">
        <v>7.7470164116954621</v>
      </c>
      <c r="X436" s="99">
        <v>6.9994136984732007</v>
      </c>
      <c r="Y436" s="99">
        <v>6.6701617098659121</v>
      </c>
      <c r="DA436" s="63" t="s">
        <v>4741</v>
      </c>
    </row>
    <row r="437" spans="1:105" ht="12" customHeight="1" x14ac:dyDescent="0.25">
      <c r="A437" s="121" t="s">
        <v>54</v>
      </c>
      <c r="B437" s="123"/>
      <c r="C437" s="123">
        <v>5.2989149766894394</v>
      </c>
      <c r="D437" s="123">
        <v>6.4758246035862808</v>
      </c>
      <c r="E437" s="123">
        <v>6.4052729507356663</v>
      </c>
      <c r="F437" s="123">
        <v>5.8532842400520044</v>
      </c>
      <c r="G437" s="123">
        <v>5.790137015293447</v>
      </c>
      <c r="H437" s="123">
        <v>5.871654630490446</v>
      </c>
      <c r="I437" s="123">
        <v>6.2493018713192701</v>
      </c>
      <c r="J437" s="123">
        <v>5.9967952580268156</v>
      </c>
      <c r="K437" s="123">
        <v>5.8304582837170686</v>
      </c>
      <c r="L437" s="123">
        <v>6.1574628568580083</v>
      </c>
      <c r="M437" s="123">
        <v>5.8581933335498126</v>
      </c>
      <c r="N437" s="123">
        <v>5.5863320604096165</v>
      </c>
      <c r="O437" s="123">
        <v>4.8420383695925837</v>
      </c>
      <c r="P437" s="123">
        <v>4.7713814451881973</v>
      </c>
      <c r="Q437" s="123">
        <v>4.6224944456664927</v>
      </c>
      <c r="R437" s="123">
        <v>4.9298566214555821</v>
      </c>
      <c r="S437" s="123">
        <v>5.2276100059754311</v>
      </c>
      <c r="T437" s="123">
        <v>5.0313481863574818</v>
      </c>
      <c r="U437" s="123">
        <v>4.9112584434602864</v>
      </c>
      <c r="V437" s="123">
        <v>4.7866852332598588</v>
      </c>
      <c r="W437" s="123">
        <v>5.074401966533526</v>
      </c>
      <c r="X437" s="123">
        <v>4.9590394883033015</v>
      </c>
      <c r="Y437" s="123">
        <v>4.9394436947047513</v>
      </c>
      <c r="DA437" s="130" t="s">
        <v>4742</v>
      </c>
    </row>
    <row r="438" spans="1:105" ht="12" customHeight="1" x14ac:dyDescent="0.25">
      <c r="A438" s="97" t="s">
        <v>50</v>
      </c>
      <c r="B438" s="99"/>
      <c r="C438" s="99">
        <v>10.149486682565412</v>
      </c>
      <c r="D438" s="99">
        <v>11.379326882265818</v>
      </c>
      <c r="E438" s="99">
        <v>12.010177260832009</v>
      </c>
      <c r="F438" s="99">
        <v>9.4687140434614125</v>
      </c>
      <c r="G438" s="99">
        <v>7.3313408872657257</v>
      </c>
      <c r="H438" s="99">
        <v>6.5866165842027726</v>
      </c>
      <c r="I438" s="99">
        <v>6.9636645120458471</v>
      </c>
      <c r="J438" s="99">
        <v>6.8811381222173029</v>
      </c>
      <c r="K438" s="99">
        <v>7.8409457464495658</v>
      </c>
      <c r="L438" s="99">
        <v>7.4392946864280649</v>
      </c>
      <c r="M438" s="99">
        <v>7.9248161115413618</v>
      </c>
      <c r="N438" s="99">
        <v>7.37529512657391</v>
      </c>
      <c r="O438" s="99">
        <v>6.5056654215498142</v>
      </c>
      <c r="P438" s="99">
        <v>5.7824550028038004</v>
      </c>
      <c r="Q438" s="99">
        <v>5.340540646949921</v>
      </c>
      <c r="R438" s="99">
        <v>5.3718673040335689</v>
      </c>
      <c r="S438" s="99">
        <v>6.1469774665196102</v>
      </c>
      <c r="T438" s="99">
        <v>6.1134991665170553</v>
      </c>
      <c r="U438" s="99">
        <v>5.7896449925258278</v>
      </c>
      <c r="V438" s="99">
        <v>5.6119086572449719</v>
      </c>
      <c r="W438" s="99">
        <v>5.1811026848726565</v>
      </c>
      <c r="X438" s="99">
        <v>4.4439222139620993</v>
      </c>
      <c r="Y438" s="99">
        <v>4.3950686786709072</v>
      </c>
      <c r="DA438" s="63" t="s">
        <v>4743</v>
      </c>
    </row>
    <row r="439" spans="1:105" ht="12" customHeight="1" x14ac:dyDescent="0.25">
      <c r="A439" s="109" t="s">
        <v>120</v>
      </c>
      <c r="B439" s="110"/>
      <c r="C439" s="110">
        <v>4.4533547590264613</v>
      </c>
      <c r="D439" s="110">
        <v>5.3952428392461851</v>
      </c>
      <c r="E439" s="110">
        <v>4.9516860404453142</v>
      </c>
      <c r="F439" s="110">
        <v>4.8954684139373716</v>
      </c>
      <c r="G439" s="110">
        <v>5.3802571501702161</v>
      </c>
      <c r="H439" s="110">
        <v>5.6607124340078974</v>
      </c>
      <c r="I439" s="110">
        <v>6.0442598556866551</v>
      </c>
      <c r="J439" s="110">
        <v>5.7525271820091168</v>
      </c>
      <c r="K439" s="110">
        <v>5.1893284015754215</v>
      </c>
      <c r="L439" s="110">
        <v>5.6937845689666702</v>
      </c>
      <c r="M439" s="110">
        <v>5.1489694409315971</v>
      </c>
      <c r="N439" s="110">
        <v>4.9092406448161929</v>
      </c>
      <c r="O439" s="110">
        <v>4.3590706267289274</v>
      </c>
      <c r="P439" s="110">
        <v>4.50092378429947</v>
      </c>
      <c r="Q439" s="110">
        <v>4.466645173864344</v>
      </c>
      <c r="R439" s="110">
        <v>4.8515582813719229</v>
      </c>
      <c r="S439" s="110">
        <v>5.0302858336321989</v>
      </c>
      <c r="T439" s="110">
        <v>4.8107859017218342</v>
      </c>
      <c r="U439" s="110">
        <v>4.6869899789452605</v>
      </c>
      <c r="V439" s="110">
        <v>4.5912974625896936</v>
      </c>
      <c r="W439" s="110">
        <v>5.0488271738605315</v>
      </c>
      <c r="X439" s="110">
        <v>5.0871039435676231</v>
      </c>
      <c r="Y439" s="110">
        <v>5.0557518525355647</v>
      </c>
      <c r="DA439" s="60" t="s">
        <v>4744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1.4077225736397467</v>
      </c>
      <c r="D441" s="118">
        <f t="shared" si="199"/>
        <v>1.7934006245322467</v>
      </c>
      <c r="E441" s="118">
        <f t="shared" si="199"/>
        <v>2.0111748731628438</v>
      </c>
      <c r="F441" s="118">
        <f t="shared" si="199"/>
        <v>1.6684046936418104</v>
      </c>
      <c r="G441" s="118">
        <f t="shared" si="199"/>
        <v>1.2959484478074299</v>
      </c>
      <c r="H441" s="118">
        <f t="shared" si="199"/>
        <v>1.1537588390278561</v>
      </c>
      <c r="I441" s="118">
        <f t="shared" si="199"/>
        <v>1.1188765694813554</v>
      </c>
      <c r="J441" s="118">
        <f t="shared" si="199"/>
        <v>1.0617229483321966</v>
      </c>
      <c r="K441" s="118">
        <f t="shared" si="199"/>
        <v>1.4237035675286009</v>
      </c>
      <c r="L441" s="118">
        <f t="shared" si="199"/>
        <v>1.3117772037144408</v>
      </c>
      <c r="M441" s="118">
        <f t="shared" si="199"/>
        <v>1.4316045264960406</v>
      </c>
      <c r="N441" s="118">
        <f t="shared" si="199"/>
        <v>1.3359316643160477</v>
      </c>
      <c r="O441" s="118">
        <f t="shared" si="199"/>
        <v>1.0014775730652832</v>
      </c>
      <c r="P441" s="118">
        <f t="shared" si="199"/>
        <v>0.90041116105180175</v>
      </c>
      <c r="Q441" s="118">
        <f t="shared" si="199"/>
        <v>0.70643495272857826</v>
      </c>
      <c r="R441" s="118">
        <f t="shared" ref="R441:V441" si="200">R442+R444+R446+R455</f>
        <v>0.66000060257183557</v>
      </c>
      <c r="S441" s="118">
        <f t="shared" si="200"/>
        <v>0.78429650861958367</v>
      </c>
      <c r="T441" s="118">
        <f t="shared" si="200"/>
        <v>0.71389684818573529</v>
      </c>
      <c r="U441" s="118">
        <f t="shared" si="200"/>
        <v>0.76521919257547677</v>
      </c>
      <c r="V441" s="118">
        <f t="shared" si="200"/>
        <v>0.69049140096795869</v>
      </c>
      <c r="W441" s="118">
        <f t="shared" ref="W441:Y441" si="201">W442+W444+W446+W455</f>
        <v>0.68016097264152697</v>
      </c>
      <c r="X441" s="118">
        <f t="shared" si="201"/>
        <v>0.64125303972281844</v>
      </c>
      <c r="Y441" s="118">
        <f t="shared" si="201"/>
        <v>0.51566056741397381</v>
      </c>
      <c r="DA441" s="129" t="s">
        <v>4896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4897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4898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4899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4900</v>
      </c>
    </row>
    <row r="446" spans="1:105" ht="12" customHeight="1" x14ac:dyDescent="0.25">
      <c r="A446" s="121" t="s">
        <v>55</v>
      </c>
      <c r="B446" s="123"/>
      <c r="C446" s="123">
        <v>0.80458426457828558</v>
      </c>
      <c r="D446" s="123">
        <v>0.96839232815118825</v>
      </c>
      <c r="E446" s="123">
        <v>1.0213607893035324</v>
      </c>
      <c r="F446" s="123">
        <v>0.88768267618168895</v>
      </c>
      <c r="G446" s="123">
        <v>0.70159885842197434</v>
      </c>
      <c r="H446" s="123">
        <v>0.58320610445089427</v>
      </c>
      <c r="I446" s="123">
        <v>0.52784064315025181</v>
      </c>
      <c r="J446" s="123">
        <v>0.49462718962509966</v>
      </c>
      <c r="K446" s="123">
        <v>0.68936990502798079</v>
      </c>
      <c r="L446" s="123">
        <v>0.55010254021608851</v>
      </c>
      <c r="M446" s="123">
        <v>0.64148432019654511</v>
      </c>
      <c r="N446" s="123">
        <v>0.54512876994100457</v>
      </c>
      <c r="O446" s="123">
        <v>0.43522680670770231</v>
      </c>
      <c r="P446" s="123">
        <v>0.43507428598741443</v>
      </c>
      <c r="Q446" s="123">
        <v>0.34641794528913677</v>
      </c>
      <c r="R446" s="123">
        <v>0.35492003587836041</v>
      </c>
      <c r="S446" s="123">
        <v>0.37412851602163288</v>
      </c>
      <c r="T446" s="123">
        <v>0.32607634125704832</v>
      </c>
      <c r="U446" s="123">
        <v>0.32747034350553883</v>
      </c>
      <c r="V446" s="123">
        <v>0.29410637848373061</v>
      </c>
      <c r="W446" s="123">
        <v>0.31187012901761102</v>
      </c>
      <c r="X446" s="123">
        <v>0.3161686865300688</v>
      </c>
      <c r="Y446" s="123">
        <v>0.2299289798071783</v>
      </c>
      <c r="DA446" s="130" t="s">
        <v>4901</v>
      </c>
    </row>
    <row r="447" spans="1:105" ht="12" customHeight="1" x14ac:dyDescent="0.25">
      <c r="A447" s="97" t="s">
        <v>124</v>
      </c>
      <c r="B447" s="99"/>
      <c r="C447" s="99">
        <v>3.5296209148360767</v>
      </c>
      <c r="D447" s="99">
        <v>3.4477226080987569</v>
      </c>
      <c r="E447" s="99">
        <v>3.3906937816676073</v>
      </c>
      <c r="F447" s="99">
        <v>3.4584467161761228</v>
      </c>
      <c r="G447" s="99">
        <v>3.441016499152953</v>
      </c>
      <c r="H447" s="99">
        <v>3.4643624371908084</v>
      </c>
      <c r="I447" s="99">
        <v>3.4605858889926724</v>
      </c>
      <c r="J447" s="99">
        <v>3.5405419842244497</v>
      </c>
      <c r="K447" s="99">
        <v>3.3738178481111998</v>
      </c>
      <c r="L447" s="99">
        <v>3.4362854617954111</v>
      </c>
      <c r="M447" s="99">
        <v>3.2170497971747984</v>
      </c>
      <c r="N447" s="99">
        <v>2.9057221684783459</v>
      </c>
      <c r="O447" s="99">
        <v>2.7684660506693439</v>
      </c>
      <c r="P447" s="99">
        <v>2.7415772436959633</v>
      </c>
      <c r="Q447" s="99">
        <v>2.5036514115870334</v>
      </c>
      <c r="R447" s="99">
        <v>2.7492945131061499</v>
      </c>
      <c r="S447" s="99">
        <v>2.7583990100235263</v>
      </c>
      <c r="T447" s="99">
        <v>3.0417397468759093</v>
      </c>
      <c r="U447" s="99">
        <v>2.6535394344886578</v>
      </c>
      <c r="V447" s="99">
        <v>2.6638726394577095</v>
      </c>
      <c r="W447" s="99">
        <v>2.580144118389196</v>
      </c>
      <c r="X447" s="99">
        <v>2.3669813277781593</v>
      </c>
      <c r="Y447" s="99">
        <v>2.2999920609510069</v>
      </c>
      <c r="DA447" s="63" t="s">
        <v>4902</v>
      </c>
    </row>
    <row r="448" spans="1:105" ht="12" customHeight="1" x14ac:dyDescent="0.25">
      <c r="A448" s="97" t="s">
        <v>123</v>
      </c>
      <c r="B448" s="99"/>
      <c r="C448" s="99">
        <v>0.75588898674637106</v>
      </c>
      <c r="D448" s="99">
        <v>0.69986539889097699</v>
      </c>
      <c r="E448" s="99">
        <v>0.59070994750020389</v>
      </c>
      <c r="F448" s="99">
        <v>0.6585358466030421</v>
      </c>
      <c r="G448" s="99">
        <v>0.71501854589953717</v>
      </c>
      <c r="H448" s="99">
        <v>0.7652913384481892</v>
      </c>
      <c r="I448" s="99">
        <v>0.60401894321766214</v>
      </c>
      <c r="J448" s="99">
        <v>0.70159054798768061</v>
      </c>
      <c r="K448" s="99">
        <v>0.68336694034654466</v>
      </c>
      <c r="L448" s="99">
        <v>0.54448999705620515</v>
      </c>
      <c r="M448" s="99">
        <v>0.38115230075236661</v>
      </c>
      <c r="N448" s="99">
        <v>0.31965312086826425</v>
      </c>
      <c r="O448" s="99">
        <v>0.28804244206694396</v>
      </c>
      <c r="P448" s="99">
        <v>0.48685599722585426</v>
      </c>
      <c r="Q448" s="99">
        <v>0.22279568639027819</v>
      </c>
      <c r="R448" s="99">
        <v>0.56843479935130981</v>
      </c>
      <c r="S448" s="99">
        <v>0.2847136428760661</v>
      </c>
      <c r="T448" s="99">
        <v>0.52101931102419885</v>
      </c>
      <c r="U448" s="99">
        <v>0.31261006381911316</v>
      </c>
      <c r="V448" s="99">
        <v>0.41461841010328904</v>
      </c>
      <c r="W448" s="99">
        <v>0.55114205606813493</v>
      </c>
      <c r="X448" s="99">
        <v>0.3908392085394703</v>
      </c>
      <c r="Y448" s="99">
        <v>0.86378416560624527</v>
      </c>
      <c r="DA448" s="63" t="s">
        <v>4903</v>
      </c>
    </row>
    <row r="449" spans="1:105" ht="12" customHeight="1" x14ac:dyDescent="0.25">
      <c r="A449" s="100" t="s">
        <v>50</v>
      </c>
      <c r="B449" s="102"/>
      <c r="C449" s="102">
        <v>0.75588898674637106</v>
      </c>
      <c r="D449" s="102">
        <v>0.69986539889097699</v>
      </c>
      <c r="E449" s="102">
        <v>0.59070994750020389</v>
      </c>
      <c r="F449" s="102">
        <v>0.6585358466030421</v>
      </c>
      <c r="G449" s="102">
        <v>0.71501854589953717</v>
      </c>
      <c r="H449" s="102">
        <v>0.7652913384481892</v>
      </c>
      <c r="I449" s="102">
        <v>0.60401894321766214</v>
      </c>
      <c r="J449" s="102">
        <v>0.70159054798768061</v>
      </c>
      <c r="K449" s="102">
        <v>0.68336694034654466</v>
      </c>
      <c r="L449" s="102">
        <v>0.54448999705620515</v>
      </c>
      <c r="M449" s="102">
        <v>0.38115230075236661</v>
      </c>
      <c r="N449" s="102">
        <v>0.31965312086826425</v>
      </c>
      <c r="O449" s="102">
        <v>0.28804244206694396</v>
      </c>
      <c r="P449" s="102">
        <v>0.48685599722585426</v>
      </c>
      <c r="Q449" s="102">
        <v>0.22279568639027819</v>
      </c>
      <c r="R449" s="102">
        <v>0.56843479935130981</v>
      </c>
      <c r="S449" s="102">
        <v>0.2847136428760661</v>
      </c>
      <c r="T449" s="102">
        <v>0.52101931102419885</v>
      </c>
      <c r="U449" s="102">
        <v>0.31261006381911316</v>
      </c>
      <c r="V449" s="102">
        <v>0.41461841010328904</v>
      </c>
      <c r="W449" s="102">
        <v>0.55114205606813493</v>
      </c>
      <c r="X449" s="102">
        <v>0.3908392085394703</v>
      </c>
      <c r="Y449" s="102">
        <v>0.86378416560624527</v>
      </c>
      <c r="DA449" s="131" t="s">
        <v>4904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4905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4906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4907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4908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4909</v>
      </c>
    </row>
    <row r="455" spans="1:105" ht="12" customHeight="1" x14ac:dyDescent="0.25">
      <c r="A455" s="121" t="s">
        <v>54</v>
      </c>
      <c r="B455" s="123"/>
      <c r="C455" s="123">
        <v>0.60313830906146115</v>
      </c>
      <c r="D455" s="123">
        <v>0.82500829638105844</v>
      </c>
      <c r="E455" s="123">
        <v>0.98981408385931169</v>
      </c>
      <c r="F455" s="123">
        <v>0.7807220174601216</v>
      </c>
      <c r="G455" s="123">
        <v>0.59434958938545568</v>
      </c>
      <c r="H455" s="123">
        <v>0.57055273457696187</v>
      </c>
      <c r="I455" s="123">
        <v>0.59103592633110358</v>
      </c>
      <c r="J455" s="123">
        <v>0.56709575870709694</v>
      </c>
      <c r="K455" s="123">
        <v>0.73433366250062015</v>
      </c>
      <c r="L455" s="123">
        <v>0.76167466349835233</v>
      </c>
      <c r="M455" s="123">
        <v>0.79012020629949542</v>
      </c>
      <c r="N455" s="123">
        <v>0.79080289437504314</v>
      </c>
      <c r="O455" s="123">
        <v>0.56625076635758098</v>
      </c>
      <c r="P455" s="123">
        <v>0.46533687506438731</v>
      </c>
      <c r="Q455" s="123">
        <v>0.36001700743944154</v>
      </c>
      <c r="R455" s="123">
        <v>0.30508056669347516</v>
      </c>
      <c r="S455" s="123">
        <v>0.41016799259795084</v>
      </c>
      <c r="T455" s="123">
        <v>0.38782050692868697</v>
      </c>
      <c r="U455" s="123">
        <v>0.437748849069938</v>
      </c>
      <c r="V455" s="123">
        <v>0.39638502248422808</v>
      </c>
      <c r="W455" s="123">
        <v>0.3682908436239159</v>
      </c>
      <c r="X455" s="123">
        <v>0.32508435319274959</v>
      </c>
      <c r="Y455" s="123">
        <v>0.28573158760679557</v>
      </c>
      <c r="DA455" s="130" t="s">
        <v>4910</v>
      </c>
    </row>
    <row r="456" spans="1:105" ht="12" customHeight="1" x14ac:dyDescent="0.25">
      <c r="A456" s="97" t="s">
        <v>50</v>
      </c>
      <c r="B456" s="99"/>
      <c r="C456" s="99">
        <v>4.0630522874523782</v>
      </c>
      <c r="D456" s="99">
        <v>4.5687602221824068</v>
      </c>
      <c r="E456" s="99">
        <v>4.8064508363937364</v>
      </c>
      <c r="F456" s="99">
        <v>3.7276827724867592</v>
      </c>
      <c r="G456" s="99">
        <v>2.8291846384079404</v>
      </c>
      <c r="H456" s="99">
        <v>2.5043692236965702</v>
      </c>
      <c r="I456" s="99">
        <v>2.6501943080681878</v>
      </c>
      <c r="J456" s="99">
        <v>2.6201969895407853</v>
      </c>
      <c r="K456" s="99">
        <v>3.0370942466559434</v>
      </c>
      <c r="L456" s="99">
        <v>2.8673131049473302</v>
      </c>
      <c r="M456" s="99">
        <v>3.0924684953029473</v>
      </c>
      <c r="N456" s="99">
        <v>2.8802063900800792</v>
      </c>
      <c r="O456" s="99">
        <v>2.5167538942029593</v>
      </c>
      <c r="P456" s="99">
        <v>2.2049430234539127</v>
      </c>
      <c r="Q456" s="99">
        <v>2.018727642401497</v>
      </c>
      <c r="R456" s="99">
        <v>2.0273248618009241</v>
      </c>
      <c r="S456" s="99">
        <v>2.3212116385601416</v>
      </c>
      <c r="T456" s="99">
        <v>2.2905952373960607</v>
      </c>
      <c r="U456" s="99">
        <v>2.1522685508187203</v>
      </c>
      <c r="V456" s="99">
        <v>2.0705236052056519</v>
      </c>
      <c r="W456" s="99">
        <v>1.9048388843004227</v>
      </c>
      <c r="X456" s="99">
        <v>1.6326803258769629</v>
      </c>
      <c r="Y456" s="99">
        <v>1.6230852220017997</v>
      </c>
      <c r="DA456" s="63" t="s">
        <v>4911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4912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191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9510709</v>
      </c>
      <c r="C5" s="120">
        <v>9699470</v>
      </c>
      <c r="D5" s="120">
        <v>9840948</v>
      </c>
      <c r="E5" s="120">
        <v>9918351</v>
      </c>
      <c r="F5" s="120">
        <v>9846746</v>
      </c>
      <c r="G5" s="120">
        <v>9818767</v>
      </c>
      <c r="H5" s="120">
        <v>10047229</v>
      </c>
      <c r="I5" s="120">
        <v>10161956</v>
      </c>
      <c r="J5" s="120">
        <v>10266410</v>
      </c>
      <c r="K5" s="120">
        <v>10270028</v>
      </c>
      <c r="L5" s="120">
        <v>10348282</v>
      </c>
      <c r="M5" s="120">
        <v>10205105</v>
      </c>
      <c r="N5" s="120">
        <v>10099036</v>
      </c>
      <c r="O5" s="120">
        <v>9709727</v>
      </c>
      <c r="P5" s="120">
        <v>9260930</v>
      </c>
      <c r="Q5" s="120">
        <v>9054517</v>
      </c>
      <c r="R5" s="120">
        <v>9121843</v>
      </c>
      <c r="S5" s="120">
        <v>9177949</v>
      </c>
      <c r="T5" s="120">
        <v>9295073</v>
      </c>
      <c r="U5" s="120">
        <v>9342085</v>
      </c>
      <c r="V5" s="120">
        <v>9381005</v>
      </c>
      <c r="W5" s="120">
        <v>9479801</v>
      </c>
      <c r="X5" s="120">
        <v>9483694</v>
      </c>
      <c r="Y5" s="120">
        <v>9731509</v>
      </c>
      <c r="DA5" s="129" t="s">
        <v>344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9510709</v>
      </c>
      <c r="C7" s="52">
        <v>9699470</v>
      </c>
      <c r="D7" s="52">
        <v>9840948</v>
      </c>
      <c r="E7" s="52">
        <v>9918351</v>
      </c>
      <c r="F7" s="52">
        <v>9846746</v>
      </c>
      <c r="G7" s="52">
        <v>9818767</v>
      </c>
      <c r="H7" s="52">
        <v>10047229</v>
      </c>
      <c r="I7" s="52">
        <v>10161956</v>
      </c>
      <c r="J7" s="52">
        <v>10266410</v>
      </c>
      <c r="K7" s="52">
        <v>10270028</v>
      </c>
      <c r="L7" s="52">
        <v>10348282</v>
      </c>
      <c r="M7" s="52">
        <v>10205105</v>
      </c>
      <c r="N7" s="52">
        <v>10099036</v>
      </c>
      <c r="O7" s="52">
        <v>9709727</v>
      </c>
      <c r="P7" s="52">
        <v>9260930</v>
      </c>
      <c r="Q7" s="52">
        <v>9054517</v>
      </c>
      <c r="R7" s="52">
        <v>9121843</v>
      </c>
      <c r="S7" s="52">
        <v>9177949</v>
      </c>
      <c r="T7" s="52">
        <v>9295073</v>
      </c>
      <c r="U7" s="52">
        <v>9342085</v>
      </c>
      <c r="V7" s="52">
        <v>9381005</v>
      </c>
      <c r="W7" s="52">
        <v>9479801</v>
      </c>
      <c r="X7" s="52">
        <v>9483694</v>
      </c>
      <c r="Y7" s="52">
        <v>9731509</v>
      </c>
      <c r="DA7" s="63" t="s">
        <v>1128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2151601</v>
      </c>
      <c r="C9" s="52">
        <v>2256942</v>
      </c>
      <c r="D9" s="52">
        <v>2367832</v>
      </c>
      <c r="E9" s="52">
        <v>2485135</v>
      </c>
      <c r="F9" s="52">
        <v>2497877</v>
      </c>
      <c r="G9" s="52">
        <v>2575010</v>
      </c>
      <c r="H9" s="52">
        <v>2604858</v>
      </c>
      <c r="I9" s="52">
        <v>2698332</v>
      </c>
      <c r="J9" s="52">
        <v>2699475</v>
      </c>
      <c r="K9" s="52">
        <v>2731133</v>
      </c>
      <c r="L9" s="52">
        <v>2789913</v>
      </c>
      <c r="M9" s="52">
        <v>2900351</v>
      </c>
      <c r="N9" s="52">
        <v>3029730</v>
      </c>
      <c r="O9" s="52">
        <v>2966837</v>
      </c>
      <c r="P9" s="52">
        <v>2860283</v>
      </c>
      <c r="Q9" s="52">
        <v>2774250</v>
      </c>
      <c r="R9" s="52">
        <v>2820765</v>
      </c>
      <c r="S9" s="52">
        <v>2896898</v>
      </c>
      <c r="T9" s="52">
        <v>3014009</v>
      </c>
      <c r="U9" s="52">
        <v>3177002</v>
      </c>
      <c r="V9" s="52">
        <v>3309634</v>
      </c>
      <c r="W9" s="52">
        <v>3481490</v>
      </c>
      <c r="X9" s="52">
        <v>3637057</v>
      </c>
      <c r="Y9" s="52">
        <v>3782430</v>
      </c>
      <c r="DA9" s="63" t="s">
        <v>1129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1914434</v>
      </c>
      <c r="C11" s="52">
        <v>2004257</v>
      </c>
      <c r="D11" s="52">
        <v>2029855</v>
      </c>
      <c r="E11" s="52">
        <v>2123627</v>
      </c>
      <c r="F11" s="52">
        <v>2203086</v>
      </c>
      <c r="G11" s="52">
        <v>2209935</v>
      </c>
      <c r="H11" s="52">
        <v>2243645</v>
      </c>
      <c r="I11" s="52">
        <v>2186766</v>
      </c>
      <c r="J11" s="52">
        <v>2102307</v>
      </c>
      <c r="K11" s="52">
        <v>2040291</v>
      </c>
      <c r="L11" s="52">
        <v>2016844</v>
      </c>
      <c r="M11" s="52">
        <v>1942138</v>
      </c>
      <c r="N11" s="52">
        <v>1832593</v>
      </c>
      <c r="O11" s="52">
        <v>1651262</v>
      </c>
      <c r="P11" s="52">
        <v>1460761</v>
      </c>
      <c r="Q11" s="52">
        <v>1378597</v>
      </c>
      <c r="R11" s="52">
        <v>1402112</v>
      </c>
      <c r="S11" s="52">
        <v>1399234</v>
      </c>
      <c r="T11" s="52">
        <v>1431173</v>
      </c>
      <c r="U11" s="52">
        <v>1416108</v>
      </c>
      <c r="V11" s="52">
        <v>1424679</v>
      </c>
      <c r="W11" s="52">
        <v>1451410</v>
      </c>
      <c r="X11" s="52">
        <v>1464261</v>
      </c>
      <c r="Y11" s="52">
        <v>1552417</v>
      </c>
      <c r="DA11" s="63" t="s">
        <v>1130</v>
      </c>
    </row>
    <row r="12" spans="1:105" ht="12" customHeight="1" x14ac:dyDescent="0.25">
      <c r="A12" s="97" t="s">
        <v>123</v>
      </c>
      <c r="B12" s="52">
        <v>4567</v>
      </c>
      <c r="C12" s="52">
        <v>4143</v>
      </c>
      <c r="D12" s="52">
        <v>3968</v>
      </c>
      <c r="E12" s="52">
        <v>5114</v>
      </c>
      <c r="F12" s="52">
        <v>5515</v>
      </c>
      <c r="G12" s="52">
        <v>5468</v>
      </c>
      <c r="H12" s="52">
        <v>5550</v>
      </c>
      <c r="I12" s="52">
        <v>6310</v>
      </c>
      <c r="J12" s="52">
        <v>7793</v>
      </c>
      <c r="K12" s="52">
        <v>9533</v>
      </c>
      <c r="L12" s="52">
        <v>11253</v>
      </c>
      <c r="M12" s="52">
        <v>10769</v>
      </c>
      <c r="N12" s="52">
        <v>10924</v>
      </c>
      <c r="O12" s="52">
        <v>10709</v>
      </c>
      <c r="P12" s="52">
        <v>9305</v>
      </c>
      <c r="Q12" s="52">
        <v>9013</v>
      </c>
      <c r="R12" s="52">
        <v>9831</v>
      </c>
      <c r="S12" s="52">
        <v>10382</v>
      </c>
      <c r="T12" s="52">
        <v>10326</v>
      </c>
      <c r="U12" s="52">
        <v>9634</v>
      </c>
      <c r="V12" s="52">
        <v>9579</v>
      </c>
      <c r="W12" s="52">
        <v>10728</v>
      </c>
      <c r="X12" s="52">
        <v>12505</v>
      </c>
      <c r="Y12" s="52">
        <v>11651</v>
      </c>
      <c r="DA12" s="63" t="s">
        <v>1131</v>
      </c>
    </row>
    <row r="13" spans="1:105" ht="12" customHeight="1" x14ac:dyDescent="0.25">
      <c r="A13" s="97" t="s">
        <v>122</v>
      </c>
      <c r="B13" s="52">
        <v>7008542</v>
      </c>
      <c r="C13" s="52">
        <v>7065647</v>
      </c>
      <c r="D13" s="52">
        <v>7143868</v>
      </c>
      <c r="E13" s="52">
        <v>7080487</v>
      </c>
      <c r="F13" s="52">
        <v>6899185</v>
      </c>
      <c r="G13" s="52">
        <v>6805243</v>
      </c>
      <c r="H13" s="52">
        <v>6895933</v>
      </c>
      <c r="I13" s="52">
        <v>6868536</v>
      </c>
      <c r="J13" s="52">
        <v>6848883</v>
      </c>
      <c r="K13" s="52">
        <v>6672090</v>
      </c>
      <c r="L13" s="52">
        <v>6539295</v>
      </c>
      <c r="M13" s="52">
        <v>6386644</v>
      </c>
      <c r="N13" s="52">
        <v>6330699</v>
      </c>
      <c r="O13" s="52">
        <v>6136282</v>
      </c>
      <c r="P13" s="52">
        <v>5919874</v>
      </c>
      <c r="Q13" s="52">
        <v>5832664</v>
      </c>
      <c r="R13" s="52">
        <v>5824005</v>
      </c>
      <c r="S13" s="52">
        <v>5840168</v>
      </c>
      <c r="T13" s="52">
        <v>5848334</v>
      </c>
      <c r="U13" s="52">
        <v>5863578</v>
      </c>
      <c r="V13" s="52">
        <v>5881334</v>
      </c>
      <c r="W13" s="52">
        <v>5902493</v>
      </c>
      <c r="X13" s="52">
        <v>5819450</v>
      </c>
      <c r="Y13" s="52">
        <v>5900642</v>
      </c>
      <c r="DA13" s="63" t="s">
        <v>1132</v>
      </c>
    </row>
    <row r="14" spans="1:105" ht="12" customHeight="1" x14ac:dyDescent="0.25">
      <c r="A14" s="97" t="s">
        <v>121</v>
      </c>
      <c r="B14" s="52">
        <v>583166</v>
      </c>
      <c r="C14" s="52">
        <v>625423</v>
      </c>
      <c r="D14" s="52">
        <v>663257</v>
      </c>
      <c r="E14" s="52">
        <v>709123</v>
      </c>
      <c r="F14" s="52">
        <v>738960</v>
      </c>
      <c r="G14" s="52">
        <v>798121</v>
      </c>
      <c r="H14" s="52">
        <v>902101</v>
      </c>
      <c r="I14" s="52">
        <v>1100344</v>
      </c>
      <c r="J14" s="52">
        <v>1307427</v>
      </c>
      <c r="K14" s="52">
        <v>1548114</v>
      </c>
      <c r="L14" s="52">
        <v>1780890</v>
      </c>
      <c r="M14" s="52">
        <v>1865554</v>
      </c>
      <c r="N14" s="52">
        <v>1924820</v>
      </c>
      <c r="O14" s="52">
        <v>1911474</v>
      </c>
      <c r="P14" s="52">
        <v>1870990</v>
      </c>
      <c r="Q14" s="52">
        <v>1834243</v>
      </c>
      <c r="R14" s="52">
        <v>1885895</v>
      </c>
      <c r="S14" s="52">
        <v>1928165</v>
      </c>
      <c r="T14" s="52">
        <v>2005240</v>
      </c>
      <c r="U14" s="52">
        <v>2052765</v>
      </c>
      <c r="V14" s="52">
        <v>2065413</v>
      </c>
      <c r="W14" s="52">
        <v>2115170</v>
      </c>
      <c r="X14" s="52">
        <v>2187478</v>
      </c>
      <c r="Y14" s="52">
        <v>2266799</v>
      </c>
      <c r="DA14" s="63" t="s">
        <v>1133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2492794</v>
      </c>
      <c r="C16" s="52">
        <v>2513042</v>
      </c>
      <c r="D16" s="52">
        <v>2589980</v>
      </c>
      <c r="E16" s="52">
        <v>2663507</v>
      </c>
      <c r="F16" s="52">
        <v>2727713</v>
      </c>
      <c r="G16" s="52">
        <v>2693389</v>
      </c>
      <c r="H16" s="52">
        <v>2644366</v>
      </c>
      <c r="I16" s="52">
        <v>2613530</v>
      </c>
      <c r="J16" s="52">
        <v>2580855</v>
      </c>
      <c r="K16" s="52">
        <v>2518383</v>
      </c>
      <c r="L16" s="52">
        <v>2483158</v>
      </c>
      <c r="M16" s="52">
        <v>2395168</v>
      </c>
      <c r="N16" s="52">
        <v>2301475</v>
      </c>
      <c r="O16" s="52">
        <v>2174856</v>
      </c>
      <c r="P16" s="52">
        <v>2048622</v>
      </c>
      <c r="Q16" s="52">
        <v>1962738</v>
      </c>
      <c r="R16" s="52">
        <v>1894213</v>
      </c>
      <c r="S16" s="52">
        <v>1833677</v>
      </c>
      <c r="T16" s="52">
        <v>1785049</v>
      </c>
      <c r="U16" s="52">
        <v>1722128</v>
      </c>
      <c r="V16" s="52">
        <v>1656616</v>
      </c>
      <c r="W16" s="52">
        <v>1569141</v>
      </c>
      <c r="X16" s="52">
        <v>1424568</v>
      </c>
      <c r="Y16" s="52">
        <v>1372547</v>
      </c>
      <c r="DA16" s="63" t="s">
        <v>1134</v>
      </c>
    </row>
    <row r="17" spans="1:105" ht="12" customHeight="1" x14ac:dyDescent="0.25">
      <c r="A17" s="109" t="s">
        <v>120</v>
      </c>
      <c r="B17" s="36">
        <v>7017915</v>
      </c>
      <c r="C17" s="36">
        <v>7186428</v>
      </c>
      <c r="D17" s="36">
        <v>7250968</v>
      </c>
      <c r="E17" s="36">
        <v>7254844</v>
      </c>
      <c r="F17" s="36">
        <v>7119033</v>
      </c>
      <c r="G17" s="36">
        <v>7125378</v>
      </c>
      <c r="H17" s="36">
        <v>7402863</v>
      </c>
      <c r="I17" s="36">
        <v>7548426</v>
      </c>
      <c r="J17" s="36">
        <v>7685555</v>
      </c>
      <c r="K17" s="36">
        <v>7751645</v>
      </c>
      <c r="L17" s="36">
        <v>7865124</v>
      </c>
      <c r="M17" s="36">
        <v>7809937</v>
      </c>
      <c r="N17" s="36">
        <v>7797561</v>
      </c>
      <c r="O17" s="36">
        <v>7534871</v>
      </c>
      <c r="P17" s="36">
        <v>7212308</v>
      </c>
      <c r="Q17" s="36">
        <v>7091779</v>
      </c>
      <c r="R17" s="36">
        <v>7227630</v>
      </c>
      <c r="S17" s="36">
        <v>7344272</v>
      </c>
      <c r="T17" s="36">
        <v>7510024</v>
      </c>
      <c r="U17" s="36">
        <v>7619957</v>
      </c>
      <c r="V17" s="36">
        <v>7724389</v>
      </c>
      <c r="W17" s="36">
        <v>7910660</v>
      </c>
      <c r="X17" s="36">
        <v>8059126</v>
      </c>
      <c r="Y17" s="36">
        <v>8358962</v>
      </c>
      <c r="DA17" s="60" t="s">
        <v>1135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1214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754835</v>
      </c>
      <c r="D21" s="52">
        <v>743632</v>
      </c>
      <c r="E21" s="52">
        <v>774692</v>
      </c>
      <c r="F21" s="52">
        <v>901176</v>
      </c>
      <c r="G21" s="52">
        <v>810938</v>
      </c>
      <c r="H21" s="52">
        <v>730875</v>
      </c>
      <c r="I21" s="52">
        <v>756292</v>
      </c>
      <c r="J21" s="52">
        <v>782018</v>
      </c>
      <c r="K21" s="52">
        <v>818882</v>
      </c>
      <c r="L21" s="52">
        <v>866600</v>
      </c>
      <c r="M21" s="52">
        <v>928633</v>
      </c>
      <c r="N21" s="52">
        <v>1034447</v>
      </c>
      <c r="O21" s="52">
        <v>1063536</v>
      </c>
      <c r="P21" s="52">
        <v>740259</v>
      </c>
      <c r="Q21" s="52">
        <v>623951</v>
      </c>
      <c r="R21" s="52">
        <v>622503</v>
      </c>
      <c r="S21" s="52">
        <v>814748</v>
      </c>
      <c r="T21" s="52">
        <v>785241</v>
      </c>
      <c r="U21" s="52">
        <v>831241</v>
      </c>
      <c r="V21" s="52">
        <v>826085</v>
      </c>
      <c r="W21" s="52">
        <v>868679</v>
      </c>
      <c r="X21" s="52">
        <v>907474</v>
      </c>
      <c r="Y21" s="52">
        <v>842860</v>
      </c>
      <c r="DA21" s="63" t="s">
        <v>1215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336188</v>
      </c>
      <c r="D23" s="52">
        <v>337045</v>
      </c>
      <c r="E23" s="52">
        <v>343098</v>
      </c>
      <c r="F23" s="52">
        <v>411131</v>
      </c>
      <c r="G23" s="52">
        <v>451352</v>
      </c>
      <c r="H23" s="52">
        <v>522234</v>
      </c>
      <c r="I23" s="52">
        <v>407981</v>
      </c>
      <c r="J23" s="52">
        <v>373070</v>
      </c>
      <c r="K23" s="52">
        <v>460437</v>
      </c>
      <c r="L23" s="52">
        <v>448365</v>
      </c>
      <c r="M23" s="52">
        <v>470155</v>
      </c>
      <c r="N23" s="52">
        <v>501738</v>
      </c>
      <c r="O23" s="52">
        <v>631151</v>
      </c>
      <c r="P23" s="52">
        <v>486215</v>
      </c>
      <c r="Q23" s="52">
        <v>390632</v>
      </c>
      <c r="R23" s="52">
        <v>378248</v>
      </c>
      <c r="S23" s="52">
        <v>513187</v>
      </c>
      <c r="T23" s="52">
        <v>552294</v>
      </c>
      <c r="U23" s="52">
        <v>569406</v>
      </c>
      <c r="V23" s="52">
        <v>568944</v>
      </c>
      <c r="W23" s="52">
        <v>558526</v>
      </c>
      <c r="X23" s="52">
        <v>517919</v>
      </c>
      <c r="Y23" s="52">
        <v>549194</v>
      </c>
      <c r="DA23" s="63" t="s">
        <v>1216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299183</v>
      </c>
      <c r="D25" s="52">
        <v>299998</v>
      </c>
      <c r="E25" s="52">
        <v>305151</v>
      </c>
      <c r="F25" s="52">
        <v>328478</v>
      </c>
      <c r="G25" s="52">
        <v>349186</v>
      </c>
      <c r="H25" s="52">
        <v>385244</v>
      </c>
      <c r="I25" s="52">
        <v>275231</v>
      </c>
      <c r="J25" s="52">
        <v>284069</v>
      </c>
      <c r="K25" s="52">
        <v>368280</v>
      </c>
      <c r="L25" s="52">
        <v>364030</v>
      </c>
      <c r="M25" s="52">
        <v>378959</v>
      </c>
      <c r="N25" s="52">
        <v>370233</v>
      </c>
      <c r="O25" s="52">
        <v>347800</v>
      </c>
      <c r="P25" s="52">
        <v>317741</v>
      </c>
      <c r="Q25" s="52">
        <v>217179</v>
      </c>
      <c r="R25" s="52">
        <v>239086</v>
      </c>
      <c r="S25" s="52">
        <v>289052</v>
      </c>
      <c r="T25" s="52">
        <v>274646</v>
      </c>
      <c r="U25" s="52">
        <v>240800</v>
      </c>
      <c r="V25" s="52">
        <v>212363</v>
      </c>
      <c r="W25" s="52">
        <v>203477</v>
      </c>
      <c r="X25" s="52">
        <v>214854</v>
      </c>
      <c r="Y25" s="52">
        <v>217802</v>
      </c>
      <c r="DA25" s="63" t="s">
        <v>1217</v>
      </c>
    </row>
    <row r="26" spans="1:105" ht="12" customHeight="1" x14ac:dyDescent="0.25">
      <c r="A26" s="97" t="s">
        <v>123</v>
      </c>
      <c r="B26" s="52"/>
      <c r="C26" s="52">
        <v>712</v>
      </c>
      <c r="D26" s="52">
        <v>715</v>
      </c>
      <c r="E26" s="52">
        <v>716</v>
      </c>
      <c r="F26" s="52">
        <v>737</v>
      </c>
      <c r="G26" s="52">
        <v>778</v>
      </c>
      <c r="H26" s="52">
        <v>870</v>
      </c>
      <c r="I26" s="52">
        <v>585</v>
      </c>
      <c r="J26" s="52">
        <v>609</v>
      </c>
      <c r="K26" s="52">
        <v>801</v>
      </c>
      <c r="L26" s="52">
        <v>1089</v>
      </c>
      <c r="M26" s="52">
        <v>1386</v>
      </c>
      <c r="N26" s="52">
        <v>1334</v>
      </c>
      <c r="O26" s="52">
        <v>1671</v>
      </c>
      <c r="P26" s="52">
        <v>2422</v>
      </c>
      <c r="Q26" s="52">
        <v>1911</v>
      </c>
      <c r="R26" s="52">
        <v>1798</v>
      </c>
      <c r="S26" s="52">
        <v>1683</v>
      </c>
      <c r="T26" s="52">
        <v>1445</v>
      </c>
      <c r="U26" s="52">
        <v>1231</v>
      </c>
      <c r="V26" s="52">
        <v>1575</v>
      </c>
      <c r="W26" s="52">
        <v>1646</v>
      </c>
      <c r="X26" s="52">
        <v>1602</v>
      </c>
      <c r="Y26" s="52">
        <v>1667</v>
      </c>
      <c r="DA26" s="63" t="s">
        <v>1218</v>
      </c>
    </row>
    <row r="27" spans="1:105" ht="12" customHeight="1" x14ac:dyDescent="0.25">
      <c r="A27" s="97" t="s">
        <v>122</v>
      </c>
      <c r="B27" s="52"/>
      <c r="C27" s="52">
        <v>1095133</v>
      </c>
      <c r="D27" s="52">
        <v>1097345</v>
      </c>
      <c r="E27" s="52">
        <v>1114956</v>
      </c>
      <c r="F27" s="52">
        <v>1253575</v>
      </c>
      <c r="G27" s="52">
        <v>1266541</v>
      </c>
      <c r="H27" s="52">
        <v>1319169</v>
      </c>
      <c r="I27" s="52">
        <v>899175</v>
      </c>
      <c r="J27" s="52">
        <v>909677</v>
      </c>
      <c r="K27" s="52">
        <v>1113292</v>
      </c>
      <c r="L27" s="52">
        <v>1131243</v>
      </c>
      <c r="M27" s="52">
        <v>1136845</v>
      </c>
      <c r="N27" s="52">
        <v>1207412</v>
      </c>
      <c r="O27" s="52">
        <v>1174908</v>
      </c>
      <c r="P27" s="52">
        <v>862323</v>
      </c>
      <c r="Q27" s="52">
        <v>878688</v>
      </c>
      <c r="R27" s="52">
        <v>929154</v>
      </c>
      <c r="S27" s="52">
        <v>994017</v>
      </c>
      <c r="T27" s="52">
        <v>1003091</v>
      </c>
      <c r="U27" s="52">
        <v>989483</v>
      </c>
      <c r="V27" s="52">
        <v>970383</v>
      </c>
      <c r="W27" s="52">
        <v>896832</v>
      </c>
      <c r="X27" s="52">
        <v>857405</v>
      </c>
      <c r="Y27" s="52">
        <v>911477</v>
      </c>
      <c r="DA27" s="63" t="s">
        <v>1219</v>
      </c>
    </row>
    <row r="28" spans="1:105" ht="12" customHeight="1" x14ac:dyDescent="0.25">
      <c r="A28" s="97" t="s">
        <v>121</v>
      </c>
      <c r="B28" s="52"/>
      <c r="C28" s="52">
        <v>91117</v>
      </c>
      <c r="D28" s="52">
        <v>91381</v>
      </c>
      <c r="E28" s="52">
        <v>93228</v>
      </c>
      <c r="F28" s="52">
        <v>99585</v>
      </c>
      <c r="G28" s="52">
        <v>108667</v>
      </c>
      <c r="H28" s="52">
        <v>123157</v>
      </c>
      <c r="I28" s="52">
        <v>92597</v>
      </c>
      <c r="J28" s="52">
        <v>112509</v>
      </c>
      <c r="K28" s="52">
        <v>141767</v>
      </c>
      <c r="L28" s="52">
        <v>157331</v>
      </c>
      <c r="M28" s="52">
        <v>182821</v>
      </c>
      <c r="N28" s="52">
        <v>221062</v>
      </c>
      <c r="O28" s="52">
        <v>266561</v>
      </c>
      <c r="P28" s="52">
        <v>275609</v>
      </c>
      <c r="Q28" s="52">
        <v>317217</v>
      </c>
      <c r="R28" s="52">
        <v>324121</v>
      </c>
      <c r="S28" s="52">
        <v>341892</v>
      </c>
      <c r="T28" s="52">
        <v>313203</v>
      </c>
      <c r="U28" s="52">
        <v>294080</v>
      </c>
      <c r="V28" s="52">
        <v>291600</v>
      </c>
      <c r="W28" s="52">
        <v>303792</v>
      </c>
      <c r="X28" s="52">
        <v>326159</v>
      </c>
      <c r="Y28" s="52">
        <v>344047</v>
      </c>
      <c r="DA28" s="63" t="s">
        <v>1220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389496</v>
      </c>
      <c r="D30" s="52">
        <v>390773</v>
      </c>
      <c r="E30" s="52">
        <v>396036</v>
      </c>
      <c r="F30" s="52">
        <v>416481</v>
      </c>
      <c r="G30" s="52">
        <v>445521</v>
      </c>
      <c r="H30" s="52">
        <v>494470</v>
      </c>
      <c r="I30" s="52">
        <v>341543</v>
      </c>
      <c r="J30" s="52">
        <v>351524</v>
      </c>
      <c r="K30" s="52">
        <v>438064</v>
      </c>
      <c r="L30" s="52">
        <v>456938</v>
      </c>
      <c r="M30" s="52">
        <v>452391</v>
      </c>
      <c r="N30" s="52">
        <v>443276</v>
      </c>
      <c r="O30" s="52">
        <v>409172</v>
      </c>
      <c r="P30" s="52">
        <v>338391</v>
      </c>
      <c r="Q30" s="52">
        <v>314169</v>
      </c>
      <c r="R30" s="52">
        <v>340381</v>
      </c>
      <c r="S30" s="52">
        <v>370175</v>
      </c>
      <c r="T30" s="52">
        <v>358213</v>
      </c>
      <c r="U30" s="52">
        <v>323129</v>
      </c>
      <c r="V30" s="52">
        <v>297234</v>
      </c>
      <c r="W30" s="52">
        <v>278262</v>
      </c>
      <c r="X30" s="52">
        <v>277032</v>
      </c>
      <c r="Y30" s="52">
        <v>267947</v>
      </c>
      <c r="DA30" s="63" t="s">
        <v>1221</v>
      </c>
    </row>
    <row r="31" spans="1:105" ht="12" customHeight="1" x14ac:dyDescent="0.25">
      <c r="A31" s="109" t="s">
        <v>120</v>
      </c>
      <c r="B31" s="36"/>
      <c r="C31" s="36">
        <v>1096552</v>
      </c>
      <c r="D31" s="36">
        <v>1099013</v>
      </c>
      <c r="E31" s="36">
        <v>1118023</v>
      </c>
      <c r="F31" s="36">
        <v>1265663</v>
      </c>
      <c r="G31" s="36">
        <v>1279663</v>
      </c>
      <c r="H31" s="36">
        <v>1333986</v>
      </c>
      <c r="I31" s="36">
        <v>926159</v>
      </c>
      <c r="J31" s="36">
        <v>953101</v>
      </c>
      <c r="K31" s="36">
        <v>1186353</v>
      </c>
      <c r="L31" s="36">
        <v>1197169</v>
      </c>
      <c r="M31" s="36">
        <v>1248635</v>
      </c>
      <c r="N31" s="36">
        <v>1356429</v>
      </c>
      <c r="O31" s="36">
        <v>1381917</v>
      </c>
      <c r="P31" s="36">
        <v>1119575</v>
      </c>
      <c r="Q31" s="36">
        <v>1100516</v>
      </c>
      <c r="R31" s="36">
        <v>1153622</v>
      </c>
      <c r="S31" s="36">
        <v>1256550</v>
      </c>
      <c r="T31" s="36">
        <v>1234505</v>
      </c>
      <c r="U31" s="36">
        <v>1201708</v>
      </c>
      <c r="V31" s="36">
        <v>1179234</v>
      </c>
      <c r="W31" s="36">
        <v>1127039</v>
      </c>
      <c r="X31" s="36">
        <v>1122571</v>
      </c>
      <c r="Y31" s="36">
        <v>1206981</v>
      </c>
      <c r="DA31" s="60" t="s">
        <v>1222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1301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943596</v>
      </c>
      <c r="D35" s="52">
        <v>885110</v>
      </c>
      <c r="E35" s="52">
        <v>852095</v>
      </c>
      <c r="F35" s="52">
        <v>829571</v>
      </c>
      <c r="G35" s="52">
        <v>782959</v>
      </c>
      <c r="H35" s="52">
        <v>959337</v>
      </c>
      <c r="I35" s="52">
        <v>871019</v>
      </c>
      <c r="J35" s="52">
        <v>886472</v>
      </c>
      <c r="K35" s="52">
        <v>822500</v>
      </c>
      <c r="L35" s="52">
        <v>944854</v>
      </c>
      <c r="M35" s="52">
        <v>785456</v>
      </c>
      <c r="N35" s="52">
        <v>928378</v>
      </c>
      <c r="O35" s="52">
        <v>674227</v>
      </c>
      <c r="P35" s="52">
        <v>291462</v>
      </c>
      <c r="Q35" s="52">
        <v>417538</v>
      </c>
      <c r="R35" s="52">
        <v>689829</v>
      </c>
      <c r="S35" s="52">
        <v>870854</v>
      </c>
      <c r="T35" s="52">
        <v>902365</v>
      </c>
      <c r="U35" s="52">
        <v>878253</v>
      </c>
      <c r="V35" s="52">
        <v>865005</v>
      </c>
      <c r="W35" s="52">
        <v>967475</v>
      </c>
      <c r="X35" s="52">
        <v>911367</v>
      </c>
      <c r="Y35" s="52">
        <v>1090675</v>
      </c>
      <c r="DA35" s="63" t="s">
        <v>1302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441529</v>
      </c>
      <c r="D37" s="52">
        <v>447935</v>
      </c>
      <c r="E37" s="52">
        <v>460401</v>
      </c>
      <c r="F37" s="52">
        <v>423873</v>
      </c>
      <c r="G37" s="52">
        <v>528485</v>
      </c>
      <c r="H37" s="52">
        <v>552082</v>
      </c>
      <c r="I37" s="52">
        <v>501455</v>
      </c>
      <c r="J37" s="52">
        <v>374213</v>
      </c>
      <c r="K37" s="52">
        <v>492095</v>
      </c>
      <c r="L37" s="52">
        <v>507145</v>
      </c>
      <c r="M37" s="52">
        <v>580593</v>
      </c>
      <c r="N37" s="52">
        <v>631117</v>
      </c>
      <c r="O37" s="52">
        <v>568258</v>
      </c>
      <c r="P37" s="52">
        <v>379661</v>
      </c>
      <c r="Q37" s="52">
        <v>304599</v>
      </c>
      <c r="R37" s="52">
        <v>424763</v>
      </c>
      <c r="S37" s="52">
        <v>589320</v>
      </c>
      <c r="T37" s="52">
        <v>669405</v>
      </c>
      <c r="U37" s="52">
        <v>732399</v>
      </c>
      <c r="V37" s="52">
        <v>701576</v>
      </c>
      <c r="W37" s="52">
        <v>730382</v>
      </c>
      <c r="X37" s="52">
        <v>673486</v>
      </c>
      <c r="Y37" s="52">
        <v>694567</v>
      </c>
      <c r="DA37" s="63" t="s">
        <v>1303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389006</v>
      </c>
      <c r="D39" s="52">
        <v>325596</v>
      </c>
      <c r="E39" s="52">
        <v>398923</v>
      </c>
      <c r="F39" s="52">
        <v>407937</v>
      </c>
      <c r="G39" s="52">
        <v>356035</v>
      </c>
      <c r="H39" s="52">
        <v>418954</v>
      </c>
      <c r="I39" s="52">
        <v>218352</v>
      </c>
      <c r="J39" s="52">
        <v>199610</v>
      </c>
      <c r="K39" s="52">
        <v>306264</v>
      </c>
      <c r="L39" s="52">
        <v>340583</v>
      </c>
      <c r="M39" s="52">
        <v>304253</v>
      </c>
      <c r="N39" s="52">
        <v>260688</v>
      </c>
      <c r="O39" s="52">
        <v>166469</v>
      </c>
      <c r="P39" s="52">
        <v>127240</v>
      </c>
      <c r="Q39" s="52">
        <v>135015</v>
      </c>
      <c r="R39" s="52">
        <v>262601</v>
      </c>
      <c r="S39" s="52">
        <v>286174</v>
      </c>
      <c r="T39" s="52">
        <v>306585</v>
      </c>
      <c r="U39" s="52">
        <v>225735</v>
      </c>
      <c r="V39" s="52">
        <v>220934</v>
      </c>
      <c r="W39" s="52">
        <v>230208</v>
      </c>
      <c r="X39" s="52">
        <v>227705</v>
      </c>
      <c r="Y39" s="52">
        <v>305958</v>
      </c>
      <c r="DA39" s="63" t="s">
        <v>1304</v>
      </c>
    </row>
    <row r="40" spans="1:105" ht="12" customHeight="1" x14ac:dyDescent="0.25">
      <c r="A40" s="97" t="s">
        <v>123</v>
      </c>
      <c r="B40" s="52"/>
      <c r="C40" s="52">
        <v>288</v>
      </c>
      <c r="D40" s="52">
        <v>540</v>
      </c>
      <c r="E40" s="52">
        <v>1862</v>
      </c>
      <c r="F40" s="52">
        <v>1138</v>
      </c>
      <c r="G40" s="52">
        <v>731</v>
      </c>
      <c r="H40" s="52">
        <v>952</v>
      </c>
      <c r="I40" s="52">
        <v>1345</v>
      </c>
      <c r="J40" s="52">
        <v>2092</v>
      </c>
      <c r="K40" s="52">
        <v>2541</v>
      </c>
      <c r="L40" s="52">
        <v>2809</v>
      </c>
      <c r="M40" s="52">
        <v>902</v>
      </c>
      <c r="N40" s="52">
        <v>1489</v>
      </c>
      <c r="O40" s="52">
        <v>1456</v>
      </c>
      <c r="P40" s="52">
        <v>1018</v>
      </c>
      <c r="Q40" s="52">
        <v>1619</v>
      </c>
      <c r="R40" s="52">
        <v>2616</v>
      </c>
      <c r="S40" s="52">
        <v>2234</v>
      </c>
      <c r="T40" s="52">
        <v>1389</v>
      </c>
      <c r="U40" s="52">
        <v>539</v>
      </c>
      <c r="V40" s="52">
        <v>1520</v>
      </c>
      <c r="W40" s="52">
        <v>2795</v>
      </c>
      <c r="X40" s="52">
        <v>3379</v>
      </c>
      <c r="Y40" s="52">
        <v>813</v>
      </c>
      <c r="DA40" s="63" t="s">
        <v>1305</v>
      </c>
    </row>
    <row r="41" spans="1:105" ht="12" customHeight="1" x14ac:dyDescent="0.25">
      <c r="A41" s="97" t="s">
        <v>122</v>
      </c>
      <c r="B41" s="52"/>
      <c r="C41" s="52">
        <v>1152238</v>
      </c>
      <c r="D41" s="52">
        <v>1175566</v>
      </c>
      <c r="E41" s="52">
        <v>1051575</v>
      </c>
      <c r="F41" s="52">
        <v>1072273</v>
      </c>
      <c r="G41" s="52">
        <v>1172599</v>
      </c>
      <c r="H41" s="52">
        <v>1409859</v>
      </c>
      <c r="I41" s="52">
        <v>871778</v>
      </c>
      <c r="J41" s="52">
        <v>890024</v>
      </c>
      <c r="K41" s="52">
        <v>936499</v>
      </c>
      <c r="L41" s="52">
        <v>998448</v>
      </c>
      <c r="M41" s="52">
        <v>984194</v>
      </c>
      <c r="N41" s="52">
        <v>1151467</v>
      </c>
      <c r="O41" s="52">
        <v>980491</v>
      </c>
      <c r="P41" s="52">
        <v>645915</v>
      </c>
      <c r="Q41" s="52">
        <v>791478</v>
      </c>
      <c r="R41" s="52">
        <v>920495</v>
      </c>
      <c r="S41" s="52">
        <v>1010180</v>
      </c>
      <c r="T41" s="52">
        <v>1011257</v>
      </c>
      <c r="U41" s="52">
        <v>1004727</v>
      </c>
      <c r="V41" s="52">
        <v>988139</v>
      </c>
      <c r="W41" s="52">
        <v>917991</v>
      </c>
      <c r="X41" s="52">
        <v>774362</v>
      </c>
      <c r="Y41" s="52">
        <v>992669</v>
      </c>
      <c r="DA41" s="63" t="s">
        <v>1306</v>
      </c>
    </row>
    <row r="42" spans="1:105" ht="12" customHeight="1" x14ac:dyDescent="0.25">
      <c r="A42" s="97" t="s">
        <v>121</v>
      </c>
      <c r="B42" s="52"/>
      <c r="C42" s="52">
        <v>133374</v>
      </c>
      <c r="D42" s="52">
        <v>129215</v>
      </c>
      <c r="E42" s="52">
        <v>139094</v>
      </c>
      <c r="F42" s="52">
        <v>129422</v>
      </c>
      <c r="G42" s="52">
        <v>167828</v>
      </c>
      <c r="H42" s="52">
        <v>227137</v>
      </c>
      <c r="I42" s="52">
        <v>290840</v>
      </c>
      <c r="J42" s="52">
        <v>319592</v>
      </c>
      <c r="K42" s="52">
        <v>382454</v>
      </c>
      <c r="L42" s="52">
        <v>390107</v>
      </c>
      <c r="M42" s="52">
        <v>267485</v>
      </c>
      <c r="N42" s="52">
        <v>280328</v>
      </c>
      <c r="O42" s="52">
        <v>253215</v>
      </c>
      <c r="P42" s="52">
        <v>235125</v>
      </c>
      <c r="Q42" s="52">
        <v>280470</v>
      </c>
      <c r="R42" s="52">
        <v>375773</v>
      </c>
      <c r="S42" s="52">
        <v>384162</v>
      </c>
      <c r="T42" s="52">
        <v>390278</v>
      </c>
      <c r="U42" s="52">
        <v>341605</v>
      </c>
      <c r="V42" s="52">
        <v>304248</v>
      </c>
      <c r="W42" s="52">
        <v>353549</v>
      </c>
      <c r="X42" s="52">
        <v>398467</v>
      </c>
      <c r="Y42" s="52">
        <v>423368</v>
      </c>
      <c r="DA42" s="63" t="s">
        <v>1307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409744</v>
      </c>
      <c r="D44" s="52">
        <v>467711</v>
      </c>
      <c r="E44" s="52">
        <v>469563</v>
      </c>
      <c r="F44" s="52">
        <v>480687</v>
      </c>
      <c r="G44" s="52">
        <v>411197</v>
      </c>
      <c r="H44" s="52">
        <v>445447</v>
      </c>
      <c r="I44" s="52">
        <v>310707</v>
      </c>
      <c r="J44" s="52">
        <v>318849</v>
      </c>
      <c r="K44" s="52">
        <v>375592</v>
      </c>
      <c r="L44" s="52">
        <v>421713</v>
      </c>
      <c r="M44" s="52">
        <v>364401</v>
      </c>
      <c r="N44" s="52">
        <v>349583</v>
      </c>
      <c r="O44" s="52">
        <v>282553</v>
      </c>
      <c r="P44" s="52">
        <v>212157</v>
      </c>
      <c r="Q44" s="52">
        <v>228285</v>
      </c>
      <c r="R44" s="52">
        <v>271856</v>
      </c>
      <c r="S44" s="52">
        <v>309639</v>
      </c>
      <c r="T44" s="52">
        <v>309585</v>
      </c>
      <c r="U44" s="52">
        <v>260208</v>
      </c>
      <c r="V44" s="52">
        <v>231722</v>
      </c>
      <c r="W44" s="52">
        <v>190787</v>
      </c>
      <c r="X44" s="52">
        <v>132459</v>
      </c>
      <c r="Y44" s="52">
        <v>215926</v>
      </c>
      <c r="DA44" s="63" t="s">
        <v>1308</v>
      </c>
    </row>
    <row r="45" spans="1:105" ht="12" customHeight="1" x14ac:dyDescent="0.25">
      <c r="A45" s="109" t="s">
        <v>120</v>
      </c>
      <c r="B45" s="36"/>
      <c r="C45" s="36">
        <v>1265065</v>
      </c>
      <c r="D45" s="36">
        <v>1163553</v>
      </c>
      <c r="E45" s="36">
        <v>1121899</v>
      </c>
      <c r="F45" s="36">
        <v>1129852</v>
      </c>
      <c r="G45" s="36">
        <v>1286008</v>
      </c>
      <c r="H45" s="36">
        <v>1611471</v>
      </c>
      <c r="I45" s="36">
        <v>1071722</v>
      </c>
      <c r="J45" s="36">
        <v>1090230</v>
      </c>
      <c r="K45" s="36">
        <v>1252443</v>
      </c>
      <c r="L45" s="36">
        <v>1310648</v>
      </c>
      <c r="M45" s="36">
        <v>1193448</v>
      </c>
      <c r="N45" s="36">
        <v>1344053</v>
      </c>
      <c r="O45" s="36">
        <v>1119227</v>
      </c>
      <c r="P45" s="36">
        <v>797012</v>
      </c>
      <c r="Q45" s="36">
        <v>979987</v>
      </c>
      <c r="R45" s="36">
        <v>1289473</v>
      </c>
      <c r="S45" s="36">
        <v>1373192</v>
      </c>
      <c r="T45" s="36">
        <v>1400257</v>
      </c>
      <c r="U45" s="36">
        <v>1311641</v>
      </c>
      <c r="V45" s="36">
        <v>1283666</v>
      </c>
      <c r="W45" s="36">
        <v>1313310</v>
      </c>
      <c r="X45" s="36">
        <v>1271037</v>
      </c>
      <c r="Y45" s="36">
        <v>1506817</v>
      </c>
      <c r="DA45" s="60" t="s">
        <v>1309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1388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333404</v>
      </c>
      <c r="D49" s="52">
        <v>318526</v>
      </c>
      <c r="E49" s="52">
        <v>326359</v>
      </c>
      <c r="F49" s="52">
        <v>327553</v>
      </c>
      <c r="G49" s="52">
        <v>286170</v>
      </c>
      <c r="H49" s="52">
        <v>400769</v>
      </c>
      <c r="I49" s="52">
        <v>321310</v>
      </c>
      <c r="J49" s="52">
        <v>365030</v>
      </c>
      <c r="K49" s="52">
        <v>306313</v>
      </c>
      <c r="L49" s="52">
        <v>326146</v>
      </c>
      <c r="M49" s="52">
        <v>233187</v>
      </c>
      <c r="N49" s="52">
        <v>272501</v>
      </c>
      <c r="O49" s="52">
        <v>211739</v>
      </c>
      <c r="P49" s="52">
        <v>175569</v>
      </c>
      <c r="Q49" s="52">
        <v>207343</v>
      </c>
      <c r="R49" s="52">
        <v>259678</v>
      </c>
      <c r="S49" s="52">
        <v>269516</v>
      </c>
      <c r="T49" s="52">
        <v>288750</v>
      </c>
      <c r="U49" s="52">
        <v>310300</v>
      </c>
      <c r="V49" s="52">
        <v>293628</v>
      </c>
      <c r="W49" s="52">
        <v>316402</v>
      </c>
      <c r="X49" s="52">
        <v>291452</v>
      </c>
      <c r="Y49" s="52">
        <v>406080</v>
      </c>
      <c r="DA49" s="63" t="s">
        <v>1389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91387</v>
      </c>
      <c r="D51" s="52">
        <v>92912</v>
      </c>
      <c r="E51" s="52">
        <v>105563</v>
      </c>
      <c r="F51" s="52">
        <v>138890</v>
      </c>
      <c r="G51" s="52">
        <v>152262</v>
      </c>
      <c r="H51" s="52">
        <v>173979</v>
      </c>
      <c r="I51" s="52">
        <v>130740</v>
      </c>
      <c r="J51" s="52">
        <v>135008</v>
      </c>
      <c r="K51" s="52">
        <v>152408</v>
      </c>
      <c r="L51" s="52">
        <v>158121</v>
      </c>
      <c r="M51" s="52">
        <v>103864</v>
      </c>
      <c r="N51" s="52">
        <v>99242</v>
      </c>
      <c r="O51" s="52">
        <v>47840</v>
      </c>
      <c r="P51" s="52">
        <v>32453</v>
      </c>
      <c r="Q51" s="52">
        <v>38232</v>
      </c>
      <c r="R51" s="52">
        <v>83227</v>
      </c>
      <c r="S51" s="52">
        <v>96806</v>
      </c>
      <c r="T51" s="52">
        <v>122054</v>
      </c>
      <c r="U51" s="52">
        <v>127569</v>
      </c>
      <c r="V51" s="52">
        <v>107797</v>
      </c>
      <c r="W51" s="52">
        <v>147999</v>
      </c>
      <c r="X51" s="52">
        <v>114323</v>
      </c>
      <c r="Y51" s="52">
        <v>115387</v>
      </c>
      <c r="DA51" s="63" t="s">
        <v>1390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97503</v>
      </c>
      <c r="D53" s="52">
        <v>79005</v>
      </c>
      <c r="E53" s="52">
        <v>113583</v>
      </c>
      <c r="F53" s="52">
        <v>115652</v>
      </c>
      <c r="G53" s="52">
        <v>89827</v>
      </c>
      <c r="H53" s="52">
        <v>122085</v>
      </c>
      <c r="I53" s="52">
        <v>61160</v>
      </c>
      <c r="J53" s="52">
        <v>52013</v>
      </c>
      <c r="K53" s="52">
        <v>60547</v>
      </c>
      <c r="L53" s="52">
        <v>71454</v>
      </c>
      <c r="M53" s="52">
        <v>47275</v>
      </c>
      <c r="N53" s="52">
        <v>35730</v>
      </c>
      <c r="O53" s="52">
        <v>6283</v>
      </c>
      <c r="P53" s="52">
        <v>4985</v>
      </c>
      <c r="Q53" s="52">
        <v>5734</v>
      </c>
      <c r="R53" s="52">
        <v>33609</v>
      </c>
      <c r="S53" s="52">
        <v>44373</v>
      </c>
      <c r="T53" s="52">
        <v>58556</v>
      </c>
      <c r="U53" s="52">
        <v>54370</v>
      </c>
      <c r="V53" s="52">
        <v>57025</v>
      </c>
      <c r="W53" s="52">
        <v>58332</v>
      </c>
      <c r="X53" s="52">
        <v>54316</v>
      </c>
      <c r="Y53" s="52">
        <v>86261</v>
      </c>
      <c r="DA53" s="63" t="s">
        <v>1391</v>
      </c>
    </row>
    <row r="54" spans="1:105" ht="12" customHeight="1" x14ac:dyDescent="0.25">
      <c r="A54" s="108" t="s">
        <v>123</v>
      </c>
      <c r="B54" s="52"/>
      <c r="C54" s="52">
        <v>55</v>
      </c>
      <c r="D54" s="52">
        <v>126</v>
      </c>
      <c r="E54" s="52">
        <v>513</v>
      </c>
      <c r="F54" s="52">
        <v>317</v>
      </c>
      <c r="G54" s="52">
        <v>187</v>
      </c>
      <c r="H54" s="52">
        <v>223</v>
      </c>
      <c r="I54" s="52">
        <v>401</v>
      </c>
      <c r="J54" s="52">
        <v>528</v>
      </c>
      <c r="K54" s="52">
        <v>508</v>
      </c>
      <c r="L54" s="52">
        <v>487</v>
      </c>
      <c r="M54" s="52">
        <v>142</v>
      </c>
      <c r="N54" s="52">
        <v>170</v>
      </c>
      <c r="O54" s="52">
        <v>33</v>
      </c>
      <c r="P54" s="52">
        <v>70</v>
      </c>
      <c r="Q54" s="52">
        <v>9</v>
      </c>
      <c r="R54" s="52">
        <v>331</v>
      </c>
      <c r="S54" s="52">
        <v>333</v>
      </c>
      <c r="T54" s="52">
        <v>246</v>
      </c>
      <c r="U54" s="52">
        <v>121</v>
      </c>
      <c r="V54" s="52">
        <v>408</v>
      </c>
      <c r="W54" s="52">
        <v>734</v>
      </c>
      <c r="X54" s="52">
        <v>814</v>
      </c>
      <c r="Y54" s="52">
        <v>230</v>
      </c>
      <c r="DA54" s="63" t="s">
        <v>1392</v>
      </c>
    </row>
    <row r="55" spans="1:105" ht="12" customHeight="1" x14ac:dyDescent="0.25">
      <c r="A55" s="108" t="s">
        <v>122</v>
      </c>
      <c r="B55" s="52"/>
      <c r="C55" s="52">
        <v>207062</v>
      </c>
      <c r="D55" s="52">
        <v>211233</v>
      </c>
      <c r="E55" s="52">
        <v>183574</v>
      </c>
      <c r="F55" s="52">
        <v>184016</v>
      </c>
      <c r="G55" s="52">
        <v>168105</v>
      </c>
      <c r="H55" s="52">
        <v>236152</v>
      </c>
      <c r="I55" s="52">
        <v>191880</v>
      </c>
      <c r="J55" s="52">
        <v>231231</v>
      </c>
      <c r="K55" s="52">
        <v>175245</v>
      </c>
      <c r="L55" s="52">
        <v>183031</v>
      </c>
      <c r="M55" s="52">
        <v>146952</v>
      </c>
      <c r="N55" s="52">
        <v>194831</v>
      </c>
      <c r="O55" s="52">
        <v>169118</v>
      </c>
      <c r="P55" s="52">
        <v>127250</v>
      </c>
      <c r="Q55" s="52">
        <v>151747</v>
      </c>
      <c r="R55" s="52">
        <v>163199</v>
      </c>
      <c r="S55" s="52">
        <v>162557</v>
      </c>
      <c r="T55" s="52">
        <v>165928</v>
      </c>
      <c r="U55" s="52">
        <v>185643</v>
      </c>
      <c r="V55" s="52">
        <v>171032</v>
      </c>
      <c r="W55" s="52">
        <v>179639</v>
      </c>
      <c r="X55" s="52">
        <v>153187</v>
      </c>
      <c r="Y55" s="52">
        <v>216235</v>
      </c>
      <c r="DA55" s="63" t="s">
        <v>1393</v>
      </c>
    </row>
    <row r="56" spans="1:105" ht="12" customHeight="1" x14ac:dyDescent="0.25">
      <c r="A56" s="108" t="s">
        <v>121</v>
      </c>
      <c r="B56" s="52"/>
      <c r="C56" s="52">
        <v>28784</v>
      </c>
      <c r="D56" s="52">
        <v>28162</v>
      </c>
      <c r="E56" s="52">
        <v>28689</v>
      </c>
      <c r="F56" s="52">
        <v>27568</v>
      </c>
      <c r="G56" s="52">
        <v>28051</v>
      </c>
      <c r="H56" s="52">
        <v>42309</v>
      </c>
      <c r="I56" s="52">
        <v>67869</v>
      </c>
      <c r="J56" s="52">
        <v>81258</v>
      </c>
      <c r="K56" s="52">
        <v>70013</v>
      </c>
      <c r="L56" s="52">
        <v>71174</v>
      </c>
      <c r="M56" s="52">
        <v>38818</v>
      </c>
      <c r="N56" s="52">
        <v>41770</v>
      </c>
      <c r="O56" s="52">
        <v>36305</v>
      </c>
      <c r="P56" s="52">
        <v>43264</v>
      </c>
      <c r="Q56" s="52">
        <v>49853</v>
      </c>
      <c r="R56" s="52">
        <v>62539</v>
      </c>
      <c r="S56" s="52">
        <v>62253</v>
      </c>
      <c r="T56" s="52">
        <v>64020</v>
      </c>
      <c r="U56" s="52">
        <v>70166</v>
      </c>
      <c r="V56" s="52">
        <v>65163</v>
      </c>
      <c r="W56" s="52">
        <v>77697</v>
      </c>
      <c r="X56" s="52">
        <v>83135</v>
      </c>
      <c r="Y56" s="52">
        <v>103354</v>
      </c>
      <c r="DA56" s="63" t="s">
        <v>1394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82538</v>
      </c>
      <c r="D58" s="52">
        <v>95909</v>
      </c>
      <c r="E58" s="52">
        <v>101513</v>
      </c>
      <c r="F58" s="52">
        <v>99794</v>
      </c>
      <c r="G58" s="52">
        <v>69305</v>
      </c>
      <c r="H58" s="52">
        <v>90486</v>
      </c>
      <c r="I58" s="52">
        <v>71105</v>
      </c>
      <c r="J58" s="52">
        <v>79978</v>
      </c>
      <c r="K58" s="52">
        <v>65003</v>
      </c>
      <c r="L58" s="52">
        <v>79279</v>
      </c>
      <c r="M58" s="52">
        <v>50126</v>
      </c>
      <c r="N58" s="52">
        <v>52437</v>
      </c>
      <c r="O58" s="52">
        <v>37272</v>
      </c>
      <c r="P58" s="52">
        <v>36515</v>
      </c>
      <c r="Q58" s="52">
        <v>37958</v>
      </c>
      <c r="R58" s="52">
        <v>43896</v>
      </c>
      <c r="S58" s="52">
        <v>51692</v>
      </c>
      <c r="T58" s="52">
        <v>53156</v>
      </c>
      <c r="U58" s="52">
        <v>51572</v>
      </c>
      <c r="V58" s="52">
        <v>47709</v>
      </c>
      <c r="W58" s="52">
        <v>40593</v>
      </c>
      <c r="X58" s="52">
        <v>30198</v>
      </c>
      <c r="Y58" s="52">
        <v>55390</v>
      </c>
      <c r="DA58" s="63" t="s">
        <v>1395</v>
      </c>
    </row>
    <row r="59" spans="1:105" ht="12" customHeight="1" x14ac:dyDescent="0.25">
      <c r="A59" s="115" t="s">
        <v>120</v>
      </c>
      <c r="B59" s="36"/>
      <c r="C59" s="36">
        <v>250866</v>
      </c>
      <c r="D59" s="36">
        <v>222617</v>
      </c>
      <c r="E59" s="36">
        <v>224846</v>
      </c>
      <c r="F59" s="36">
        <v>227759</v>
      </c>
      <c r="G59" s="36">
        <v>216865</v>
      </c>
      <c r="H59" s="36">
        <v>310283</v>
      </c>
      <c r="I59" s="36">
        <v>250205</v>
      </c>
      <c r="J59" s="36">
        <v>285052</v>
      </c>
      <c r="K59" s="36">
        <v>241310</v>
      </c>
      <c r="L59" s="36">
        <v>246867</v>
      </c>
      <c r="M59" s="36">
        <v>183061</v>
      </c>
      <c r="N59" s="36">
        <v>220064</v>
      </c>
      <c r="O59" s="36">
        <v>174467</v>
      </c>
      <c r="P59" s="36">
        <v>139054</v>
      </c>
      <c r="Q59" s="36">
        <v>169385</v>
      </c>
      <c r="R59" s="36">
        <v>215782</v>
      </c>
      <c r="S59" s="36">
        <v>217824</v>
      </c>
      <c r="T59" s="36">
        <v>235594</v>
      </c>
      <c r="U59" s="36">
        <v>258728</v>
      </c>
      <c r="V59" s="36">
        <v>245919</v>
      </c>
      <c r="W59" s="36">
        <v>275809</v>
      </c>
      <c r="X59" s="36">
        <v>261254</v>
      </c>
      <c r="Y59" s="36">
        <v>350690</v>
      </c>
      <c r="DA59" s="60" t="s">
        <v>1396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1475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610192</v>
      </c>
      <c r="D63" s="52">
        <v>566584</v>
      </c>
      <c r="E63" s="52">
        <v>525736</v>
      </c>
      <c r="F63" s="52">
        <v>502018</v>
      </c>
      <c r="G63" s="52">
        <v>496789</v>
      </c>
      <c r="H63" s="52">
        <v>558568</v>
      </c>
      <c r="I63" s="52">
        <v>549709</v>
      </c>
      <c r="J63" s="52">
        <v>521442</v>
      </c>
      <c r="K63" s="52">
        <v>516187</v>
      </c>
      <c r="L63" s="52">
        <v>618708</v>
      </c>
      <c r="M63" s="52">
        <v>552269</v>
      </c>
      <c r="N63" s="52">
        <v>655877</v>
      </c>
      <c r="O63" s="52">
        <v>462488</v>
      </c>
      <c r="P63" s="52">
        <v>115893</v>
      </c>
      <c r="Q63" s="52">
        <v>210195</v>
      </c>
      <c r="R63" s="52">
        <v>430151</v>
      </c>
      <c r="S63" s="52">
        <v>601338</v>
      </c>
      <c r="T63" s="52">
        <v>613615</v>
      </c>
      <c r="U63" s="52">
        <v>567953</v>
      </c>
      <c r="V63" s="52">
        <v>571377</v>
      </c>
      <c r="W63" s="52">
        <v>651073</v>
      </c>
      <c r="X63" s="52">
        <v>619915</v>
      </c>
      <c r="Y63" s="52">
        <v>684595</v>
      </c>
      <c r="DA63" s="63" t="s">
        <v>1476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350142</v>
      </c>
      <c r="D65" s="52">
        <v>355023</v>
      </c>
      <c r="E65" s="52">
        <v>354838</v>
      </c>
      <c r="F65" s="52">
        <v>284983</v>
      </c>
      <c r="G65" s="52">
        <v>376223</v>
      </c>
      <c r="H65" s="52">
        <v>378103</v>
      </c>
      <c r="I65" s="52">
        <v>370715</v>
      </c>
      <c r="J65" s="52">
        <v>239205</v>
      </c>
      <c r="K65" s="52">
        <v>339687</v>
      </c>
      <c r="L65" s="52">
        <v>349024</v>
      </c>
      <c r="M65" s="52">
        <v>476729</v>
      </c>
      <c r="N65" s="52">
        <v>531875</v>
      </c>
      <c r="O65" s="52">
        <v>520418</v>
      </c>
      <c r="P65" s="52">
        <v>347208</v>
      </c>
      <c r="Q65" s="52">
        <v>266367</v>
      </c>
      <c r="R65" s="52">
        <v>341536</v>
      </c>
      <c r="S65" s="52">
        <v>492514</v>
      </c>
      <c r="T65" s="52">
        <v>547351</v>
      </c>
      <c r="U65" s="52">
        <v>604830</v>
      </c>
      <c r="V65" s="52">
        <v>593779</v>
      </c>
      <c r="W65" s="52">
        <v>582383</v>
      </c>
      <c r="X65" s="52">
        <v>559163</v>
      </c>
      <c r="Y65" s="52">
        <v>579180</v>
      </c>
      <c r="DA65" s="63" t="s">
        <v>1477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291503</v>
      </c>
      <c r="D67" s="52">
        <f t="shared" si="0"/>
        <v>246591</v>
      </c>
      <c r="E67" s="52">
        <f t="shared" si="0"/>
        <v>285340</v>
      </c>
      <c r="F67" s="52">
        <f t="shared" si="0"/>
        <v>292285</v>
      </c>
      <c r="G67" s="52">
        <f t="shared" si="0"/>
        <v>266208</v>
      </c>
      <c r="H67" s="52">
        <f t="shared" si="0"/>
        <v>296869</v>
      </c>
      <c r="I67" s="52">
        <f t="shared" si="0"/>
        <v>157192</v>
      </c>
      <c r="J67" s="52">
        <f t="shared" si="0"/>
        <v>147597</v>
      </c>
      <c r="K67" s="52">
        <f t="shared" si="0"/>
        <v>245717</v>
      </c>
      <c r="L67" s="52">
        <f t="shared" si="0"/>
        <v>269129</v>
      </c>
      <c r="M67" s="52">
        <f t="shared" si="0"/>
        <v>256978</v>
      </c>
      <c r="N67" s="52">
        <f t="shared" si="0"/>
        <v>224958</v>
      </c>
      <c r="O67" s="52">
        <f t="shared" si="0"/>
        <v>160186</v>
      </c>
      <c r="P67" s="52">
        <f t="shared" si="0"/>
        <v>122255</v>
      </c>
      <c r="Q67" s="52">
        <f t="shared" si="0"/>
        <v>129281</v>
      </c>
      <c r="R67" s="52">
        <f t="shared" ref="R67:V67" si="1">R39-R53</f>
        <v>228992</v>
      </c>
      <c r="S67" s="52">
        <f t="shared" si="1"/>
        <v>241801</v>
      </c>
      <c r="T67" s="52">
        <f t="shared" si="1"/>
        <v>248029</v>
      </c>
      <c r="U67" s="52">
        <f t="shared" si="1"/>
        <v>171365</v>
      </c>
      <c r="V67" s="52">
        <f t="shared" si="1"/>
        <v>163909</v>
      </c>
      <c r="W67" s="52">
        <f t="shared" ref="W67:Y67" si="2">W39-W53</f>
        <v>171876</v>
      </c>
      <c r="X67" s="52">
        <f t="shared" si="2"/>
        <v>173389</v>
      </c>
      <c r="Y67" s="52">
        <f t="shared" si="2"/>
        <v>219697</v>
      </c>
      <c r="DA67" s="63" t="s">
        <v>1478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233</v>
      </c>
      <c r="D68" s="52">
        <f t="shared" si="3"/>
        <v>414</v>
      </c>
      <c r="E68" s="52">
        <f t="shared" si="3"/>
        <v>1349</v>
      </c>
      <c r="F68" s="52">
        <f t="shared" si="3"/>
        <v>821</v>
      </c>
      <c r="G68" s="52">
        <f t="shared" si="3"/>
        <v>544</v>
      </c>
      <c r="H68" s="52">
        <f t="shared" si="3"/>
        <v>729</v>
      </c>
      <c r="I68" s="52">
        <f t="shared" si="3"/>
        <v>944</v>
      </c>
      <c r="J68" s="52">
        <f t="shared" si="3"/>
        <v>1564</v>
      </c>
      <c r="K68" s="52">
        <f t="shared" si="3"/>
        <v>2033</v>
      </c>
      <c r="L68" s="52">
        <f t="shared" si="3"/>
        <v>2322</v>
      </c>
      <c r="M68" s="52">
        <f t="shared" si="3"/>
        <v>760</v>
      </c>
      <c r="N68" s="52">
        <f t="shared" si="3"/>
        <v>1319</v>
      </c>
      <c r="O68" s="52">
        <f t="shared" si="3"/>
        <v>1423</v>
      </c>
      <c r="P68" s="52">
        <f t="shared" si="3"/>
        <v>948</v>
      </c>
      <c r="Q68" s="52">
        <f t="shared" si="3"/>
        <v>1610</v>
      </c>
      <c r="R68" s="52">
        <f t="shared" ref="R68:V68" si="4">R40-R54</f>
        <v>2285</v>
      </c>
      <c r="S68" s="52">
        <f t="shared" si="4"/>
        <v>1901</v>
      </c>
      <c r="T68" s="52">
        <f t="shared" si="4"/>
        <v>1143</v>
      </c>
      <c r="U68" s="52">
        <f t="shared" si="4"/>
        <v>418</v>
      </c>
      <c r="V68" s="52">
        <f t="shared" si="4"/>
        <v>1112</v>
      </c>
      <c r="W68" s="52">
        <f t="shared" ref="W68:Y68" si="5">W40-W54</f>
        <v>2061</v>
      </c>
      <c r="X68" s="52">
        <f t="shared" si="5"/>
        <v>2565</v>
      </c>
      <c r="Y68" s="52">
        <f t="shared" si="5"/>
        <v>583</v>
      </c>
      <c r="DA68" s="63" t="s">
        <v>1479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945176</v>
      </c>
      <c r="D69" s="52">
        <f t="shared" si="6"/>
        <v>964333</v>
      </c>
      <c r="E69" s="52">
        <f t="shared" si="6"/>
        <v>868001</v>
      </c>
      <c r="F69" s="52">
        <f t="shared" si="6"/>
        <v>888257</v>
      </c>
      <c r="G69" s="52">
        <f t="shared" si="6"/>
        <v>1004494</v>
      </c>
      <c r="H69" s="52">
        <f t="shared" si="6"/>
        <v>1173707</v>
      </c>
      <c r="I69" s="52">
        <f t="shared" si="6"/>
        <v>679898</v>
      </c>
      <c r="J69" s="52">
        <f t="shared" si="6"/>
        <v>658793</v>
      </c>
      <c r="K69" s="52">
        <f t="shared" si="6"/>
        <v>761254</v>
      </c>
      <c r="L69" s="52">
        <f t="shared" si="6"/>
        <v>815417</v>
      </c>
      <c r="M69" s="52">
        <f t="shared" si="6"/>
        <v>837242</v>
      </c>
      <c r="N69" s="52">
        <f t="shared" si="6"/>
        <v>956636</v>
      </c>
      <c r="O69" s="52">
        <f t="shared" si="6"/>
        <v>811373</v>
      </c>
      <c r="P69" s="52">
        <f t="shared" si="6"/>
        <v>518665</v>
      </c>
      <c r="Q69" s="52">
        <f t="shared" si="6"/>
        <v>639731</v>
      </c>
      <c r="R69" s="52">
        <f t="shared" ref="R69:V69" si="7">R41-R55</f>
        <v>757296</v>
      </c>
      <c r="S69" s="52">
        <f t="shared" si="7"/>
        <v>847623</v>
      </c>
      <c r="T69" s="52">
        <f t="shared" si="7"/>
        <v>845329</v>
      </c>
      <c r="U69" s="52">
        <f t="shared" si="7"/>
        <v>819084</v>
      </c>
      <c r="V69" s="52">
        <f t="shared" si="7"/>
        <v>817107</v>
      </c>
      <c r="W69" s="52">
        <f t="shared" ref="W69:Y69" si="8">W41-W55</f>
        <v>738352</v>
      </c>
      <c r="X69" s="52">
        <f t="shared" si="8"/>
        <v>621175</v>
      </c>
      <c r="Y69" s="52">
        <f t="shared" si="8"/>
        <v>776434</v>
      </c>
      <c r="DA69" s="63" t="s">
        <v>1480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104590</v>
      </c>
      <c r="D70" s="52">
        <f t="shared" si="9"/>
        <v>101053</v>
      </c>
      <c r="E70" s="52">
        <f t="shared" si="9"/>
        <v>110405</v>
      </c>
      <c r="F70" s="52">
        <f t="shared" si="9"/>
        <v>101854</v>
      </c>
      <c r="G70" s="52">
        <f t="shared" si="9"/>
        <v>139777</v>
      </c>
      <c r="H70" s="52">
        <f t="shared" si="9"/>
        <v>184828</v>
      </c>
      <c r="I70" s="52">
        <f t="shared" si="9"/>
        <v>222971</v>
      </c>
      <c r="J70" s="52">
        <f t="shared" si="9"/>
        <v>238334</v>
      </c>
      <c r="K70" s="52">
        <f t="shared" si="9"/>
        <v>312441</v>
      </c>
      <c r="L70" s="52">
        <f t="shared" si="9"/>
        <v>318933</v>
      </c>
      <c r="M70" s="52">
        <f t="shared" si="9"/>
        <v>228667</v>
      </c>
      <c r="N70" s="52">
        <f t="shared" si="9"/>
        <v>238558</v>
      </c>
      <c r="O70" s="52">
        <f t="shared" si="9"/>
        <v>216910</v>
      </c>
      <c r="P70" s="52">
        <f t="shared" si="9"/>
        <v>191861</v>
      </c>
      <c r="Q70" s="52">
        <f t="shared" si="9"/>
        <v>230617</v>
      </c>
      <c r="R70" s="52">
        <f t="shared" ref="R70:V70" si="10">R42-R56</f>
        <v>313234</v>
      </c>
      <c r="S70" s="52">
        <f t="shared" si="10"/>
        <v>321909</v>
      </c>
      <c r="T70" s="52">
        <f t="shared" si="10"/>
        <v>326258</v>
      </c>
      <c r="U70" s="52">
        <f t="shared" si="10"/>
        <v>271439</v>
      </c>
      <c r="V70" s="52">
        <f t="shared" si="10"/>
        <v>239085</v>
      </c>
      <c r="W70" s="52">
        <f t="shared" ref="W70:Y70" si="11">W42-W56</f>
        <v>275852</v>
      </c>
      <c r="X70" s="52">
        <f t="shared" si="11"/>
        <v>315332</v>
      </c>
      <c r="Y70" s="52">
        <f t="shared" si="11"/>
        <v>320014</v>
      </c>
      <c r="DA70" s="63" t="s">
        <v>1481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327206</v>
      </c>
      <c r="D72" s="52">
        <v>371802</v>
      </c>
      <c r="E72" s="52">
        <v>368050</v>
      </c>
      <c r="F72" s="52">
        <v>380893</v>
      </c>
      <c r="G72" s="52">
        <v>341892</v>
      </c>
      <c r="H72" s="52">
        <v>354961</v>
      </c>
      <c r="I72" s="52">
        <v>239602</v>
      </c>
      <c r="J72" s="52">
        <v>238871</v>
      </c>
      <c r="K72" s="52">
        <v>310589</v>
      </c>
      <c r="L72" s="52">
        <v>342434</v>
      </c>
      <c r="M72" s="52">
        <v>314275</v>
      </c>
      <c r="N72" s="52">
        <v>297146</v>
      </c>
      <c r="O72" s="52">
        <v>245281</v>
      </c>
      <c r="P72" s="52">
        <v>175642</v>
      </c>
      <c r="Q72" s="52">
        <v>190327</v>
      </c>
      <c r="R72" s="52">
        <v>227960</v>
      </c>
      <c r="S72" s="52">
        <v>257947</v>
      </c>
      <c r="T72" s="52">
        <v>256429</v>
      </c>
      <c r="U72" s="52">
        <v>208636</v>
      </c>
      <c r="V72" s="52">
        <v>184013</v>
      </c>
      <c r="W72" s="52">
        <v>150194</v>
      </c>
      <c r="X72" s="52">
        <v>102261</v>
      </c>
      <c r="Y72" s="52">
        <v>160536</v>
      </c>
      <c r="DA72" s="63" t="s">
        <v>1482</v>
      </c>
    </row>
    <row r="73" spans="1:105" ht="12" customHeight="1" x14ac:dyDescent="0.25">
      <c r="A73" s="115" t="s">
        <v>120</v>
      </c>
      <c r="B73" s="36"/>
      <c r="C73" s="36">
        <v>1014199</v>
      </c>
      <c r="D73" s="36">
        <v>940936</v>
      </c>
      <c r="E73" s="36">
        <v>897053</v>
      </c>
      <c r="F73" s="36">
        <v>902093</v>
      </c>
      <c r="G73" s="36">
        <v>1069143</v>
      </c>
      <c r="H73" s="36">
        <v>1301188</v>
      </c>
      <c r="I73" s="36">
        <v>821517</v>
      </c>
      <c r="J73" s="36">
        <v>805178</v>
      </c>
      <c r="K73" s="36">
        <v>1011133</v>
      </c>
      <c r="L73" s="36">
        <v>1063781</v>
      </c>
      <c r="M73" s="36">
        <v>1010387</v>
      </c>
      <c r="N73" s="36">
        <v>1123989</v>
      </c>
      <c r="O73" s="36">
        <v>944760</v>
      </c>
      <c r="P73" s="36">
        <v>657958</v>
      </c>
      <c r="Q73" s="36">
        <v>810602</v>
      </c>
      <c r="R73" s="36">
        <v>1073691</v>
      </c>
      <c r="S73" s="36">
        <v>1155368</v>
      </c>
      <c r="T73" s="36">
        <v>1164663</v>
      </c>
      <c r="U73" s="36">
        <v>1052913</v>
      </c>
      <c r="V73" s="36">
        <v>1037747</v>
      </c>
      <c r="W73" s="36">
        <v>1037501</v>
      </c>
      <c r="X73" s="36">
        <v>1009783</v>
      </c>
      <c r="Y73" s="36">
        <v>1156127</v>
      </c>
      <c r="DA73" s="60" t="s">
        <v>1483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1562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X78" s="128">
        <f>RES_hhdet_numvin!X162</f>
        <v>0</v>
      </c>
      <c r="Y78" s="128">
        <f>RES_hhdet_numvin!Y162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0</v>
      </c>
      <c r="J79" s="138">
        <f>RES_hhdet_numvin!J163</f>
        <v>150590</v>
      </c>
      <c r="K79" s="138">
        <f>RES_hhdet_numvin!K163</f>
        <v>255908</v>
      </c>
      <c r="L79" s="138">
        <f>RES_hhdet_numvin!L163</f>
        <v>411416</v>
      </c>
      <c r="M79" s="138">
        <f>RES_hhdet_numvin!M163</f>
        <v>417437</v>
      </c>
      <c r="N79" s="138">
        <f>RES_hhdet_numvin!N163</f>
        <v>579852</v>
      </c>
      <c r="O79" s="138">
        <f>RES_hhdet_numvin!O163</f>
        <v>461329</v>
      </c>
      <c r="P79" s="138">
        <f>RES_hhdet_numvin!P163</f>
        <v>212540</v>
      </c>
      <c r="Q79" s="138">
        <f>RES_hhdet_numvin!Q163</f>
        <v>338190</v>
      </c>
      <c r="R79" s="138">
        <f>RES_hhdet_numvin!R163</f>
        <v>597653</v>
      </c>
      <c r="S79" s="138">
        <f>RES_hhdet_numvin!S163</f>
        <v>795806</v>
      </c>
      <c r="T79" s="138">
        <f>RES_hhdet_numvin!T163</f>
        <v>853832</v>
      </c>
      <c r="U79" s="138">
        <f>RES_hhdet_numvin!U163</f>
        <v>843096</v>
      </c>
      <c r="V79" s="138">
        <f>RES_hhdet_numvin!V163</f>
        <v>847964</v>
      </c>
      <c r="W79" s="138">
        <f>RES_hhdet_numvin!W163</f>
        <v>964077</v>
      </c>
      <c r="X79" s="138">
        <f>RES_hhdet_numvin!X163</f>
        <v>911144</v>
      </c>
      <c r="Y79" s="138">
        <f>RES_hhdet_numvin!Y163</f>
        <v>1090675</v>
      </c>
      <c r="DA79" s="63" t="s">
        <v>1563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X80" s="150">
        <f>RES_hhdet_numvin!X164</f>
        <v>0</v>
      </c>
      <c r="Y80" s="150">
        <f>RES_hhdet_numvin!Y164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0</v>
      </c>
      <c r="Q81" s="138">
        <f>RES_hhdet_numvin!Q165</f>
        <v>0</v>
      </c>
      <c r="R81" s="138">
        <f>RES_hhdet_numvin!R165</f>
        <v>100389</v>
      </c>
      <c r="S81" s="138">
        <f>RES_hhdet_numvin!S165</f>
        <v>265302</v>
      </c>
      <c r="T81" s="138">
        <f>RES_hhdet_numvin!T165</f>
        <v>407151</v>
      </c>
      <c r="U81" s="138">
        <f>RES_hhdet_numvin!U165</f>
        <v>519464</v>
      </c>
      <c r="V81" s="138">
        <f>RES_hhdet_numvin!V165</f>
        <v>560701</v>
      </c>
      <c r="W81" s="138">
        <f>RES_hhdet_numvin!W165</f>
        <v>621074</v>
      </c>
      <c r="X81" s="138">
        <f>RES_hhdet_numvin!X165</f>
        <v>613782</v>
      </c>
      <c r="Y81" s="138">
        <f>RES_hhdet_numvin!Y165</f>
        <v>694567</v>
      </c>
      <c r="DA81" s="63" t="s">
        <v>1564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X82" s="150">
        <f>RES_hhdet_numvin!X166</f>
        <v>0</v>
      </c>
      <c r="Y82" s="150">
        <f>RES_hhdet_numvin!Y166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73900</v>
      </c>
      <c r="S83" s="138">
        <f>RES_hhdet_numvin!S167</f>
        <v>151911</v>
      </c>
      <c r="T83" s="138">
        <f>RES_hhdet_numvin!T167</f>
        <v>203935</v>
      </c>
      <c r="U83" s="138">
        <f>RES_hhdet_numvin!U167</f>
        <v>171873</v>
      </c>
      <c r="V83" s="138">
        <f>RES_hhdet_numvin!V167</f>
        <v>194301</v>
      </c>
      <c r="W83" s="138">
        <f>RES_hhdet_numvin!W167</f>
        <v>223440</v>
      </c>
      <c r="X83" s="138">
        <f>RES_hhdet_numvin!X167</f>
        <v>227099</v>
      </c>
      <c r="Y83" s="138">
        <f>RES_hhdet_numvin!Y167</f>
        <v>305958</v>
      </c>
      <c r="DA83" s="63" t="s">
        <v>1565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727</v>
      </c>
      <c r="S84" s="138">
        <f>RES_hhdet_numvin!S168</f>
        <v>1209</v>
      </c>
      <c r="T84" s="138">
        <f>RES_hhdet_numvin!T168</f>
        <v>984</v>
      </c>
      <c r="U84" s="138">
        <f>RES_hhdet_numvin!U168</f>
        <v>430</v>
      </c>
      <c r="V84" s="138">
        <f>RES_hhdet_numvin!V168</f>
        <v>1372</v>
      </c>
      <c r="W84" s="138">
        <f>RES_hhdet_numvin!W168</f>
        <v>2740</v>
      </c>
      <c r="X84" s="138">
        <f>RES_hhdet_numvin!X168</f>
        <v>3376</v>
      </c>
      <c r="Y84" s="138">
        <f>RES_hhdet_numvin!Y168</f>
        <v>813</v>
      </c>
      <c r="DA84" s="63" t="s">
        <v>1566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X85" s="138">
        <f>RES_hhdet_numvin!X169</f>
        <v>0</v>
      </c>
      <c r="Y85" s="138">
        <f>RES_hhdet_numvin!Y169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X86" s="138">
        <f>RES_hhdet_numvin!X170</f>
        <v>0</v>
      </c>
      <c r="Y86" s="138">
        <f>RES_hhdet_numvin!Y170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0</v>
      </c>
      <c r="Q87" s="138">
        <f>RES_hhdet_numvin!Q171</f>
        <v>0</v>
      </c>
      <c r="R87" s="138">
        <f>RES_hhdet_numvin!R171</f>
        <v>284553</v>
      </c>
      <c r="S87" s="138">
        <f>RES_hhdet_numvin!S171</f>
        <v>552279</v>
      </c>
      <c r="T87" s="138">
        <f>RES_hhdet_numvin!T171</f>
        <v>719384</v>
      </c>
      <c r="U87" s="138">
        <f>RES_hhdet_numvin!U171</f>
        <v>822837</v>
      </c>
      <c r="V87" s="138">
        <f>RES_hhdet_numvin!V171</f>
        <v>882192</v>
      </c>
      <c r="W87" s="138">
        <f>RES_hhdet_numvin!W171</f>
        <v>875882</v>
      </c>
      <c r="X87" s="138">
        <f>RES_hhdet_numvin!X171</f>
        <v>770846</v>
      </c>
      <c r="Y87" s="138">
        <f>RES_hhdet_numvin!Y171</f>
        <v>992669</v>
      </c>
      <c r="DA87" s="63" t="s">
        <v>1567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108941</v>
      </c>
      <c r="S88" s="138">
        <f>RES_hhdet_numvin!S172</f>
        <v>200300</v>
      </c>
      <c r="T88" s="138">
        <f>RES_hhdet_numvin!T172</f>
        <v>266657</v>
      </c>
      <c r="U88" s="138">
        <f>RES_hhdet_numvin!U172</f>
        <v>274346</v>
      </c>
      <c r="V88" s="138">
        <f>RES_hhdet_numvin!V172</f>
        <v>266782</v>
      </c>
      <c r="W88" s="138">
        <f>RES_hhdet_numvin!W172</f>
        <v>332399</v>
      </c>
      <c r="X88" s="138">
        <f>RES_hhdet_numvin!X172</f>
        <v>394006</v>
      </c>
      <c r="Y88" s="138">
        <f>RES_hhdet_numvin!Y172</f>
        <v>423368</v>
      </c>
      <c r="DA88" s="63" t="s">
        <v>1568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X89" s="138">
        <f>RES_hhdet_numvin!X173</f>
        <v>0</v>
      </c>
      <c r="Y89" s="138">
        <f>RES_hhdet_numvin!Y173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X90" s="148">
        <f>RES_hhdet_numvin!X174</f>
        <v>0</v>
      </c>
      <c r="Y90" s="148">
        <f>RES_hhdet_numvin!Y174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X91" s="150">
        <f>RES_hhdet_numvin!X175</f>
        <v>0</v>
      </c>
      <c r="Y91" s="150">
        <f>RES_hhdet_numvin!Y175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80279</v>
      </c>
      <c r="S92" s="138">
        <f>RES_hhdet_numvin!S176</f>
        <v>162307</v>
      </c>
      <c r="T92" s="138">
        <f>RES_hhdet_numvin!T176</f>
        <v>204001</v>
      </c>
      <c r="U92" s="138">
        <f>RES_hhdet_numvin!U176</f>
        <v>198322</v>
      </c>
      <c r="V92" s="138">
        <f>RES_hhdet_numvin!V176</f>
        <v>198782</v>
      </c>
      <c r="W92" s="138">
        <f>RES_hhdet_numvin!W176</f>
        <v>181370</v>
      </c>
      <c r="X92" s="138">
        <f>RES_hhdet_numvin!X176</f>
        <v>131560</v>
      </c>
      <c r="Y92" s="138">
        <f>RES_hhdet_numvin!Y176</f>
        <v>215926</v>
      </c>
      <c r="DA92" s="63" t="s">
        <v>1569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0</v>
      </c>
      <c r="Q93" s="39">
        <f>RES_hhdet_numvin!Q177</f>
        <v>0</v>
      </c>
      <c r="R93" s="39">
        <f>RES_hhdet_numvin!R177</f>
        <v>387879</v>
      </c>
      <c r="S93" s="39">
        <f>RES_hhdet_numvin!S177</f>
        <v>743373</v>
      </c>
      <c r="T93" s="39">
        <f>RES_hhdet_numvin!T177</f>
        <v>986952</v>
      </c>
      <c r="U93" s="39">
        <f>RES_hhdet_numvin!U177</f>
        <v>1070608</v>
      </c>
      <c r="V93" s="39">
        <f>RES_hhdet_numvin!V177</f>
        <v>1146542</v>
      </c>
      <c r="W93" s="39">
        <f>RES_hhdet_numvin!W177</f>
        <v>1253169</v>
      </c>
      <c r="X93" s="39">
        <f>RES_hhdet_numvin!X177</f>
        <v>1263622</v>
      </c>
      <c r="Y93" s="39">
        <f>RES_hhdet_numvin!Y177</f>
        <v>1506817</v>
      </c>
      <c r="DA93" s="60" t="s">
        <v>1570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10569.066255354848</v>
      </c>
      <c r="C97" s="117">
        <f t="shared" si="12"/>
        <v>11194.68577919523</v>
      </c>
      <c r="D97" s="117">
        <f t="shared" si="12"/>
        <v>11012.489418979489</v>
      </c>
      <c r="E97" s="117">
        <f t="shared" si="12"/>
        <v>11569.462869136814</v>
      </c>
      <c r="F97" s="117">
        <f t="shared" si="12"/>
        <v>11017.442523574446</v>
      </c>
      <c r="G97" s="117">
        <f t="shared" si="12"/>
        <v>10529.763578760878</v>
      </c>
      <c r="H97" s="117">
        <f t="shared" si="12"/>
        <v>10715.799171231709</v>
      </c>
      <c r="I97" s="117">
        <f t="shared" si="12"/>
        <v>10027.335155204441</v>
      </c>
      <c r="J97" s="117">
        <f t="shared" si="12"/>
        <v>10396.453778965471</v>
      </c>
      <c r="K97" s="117">
        <f t="shared" si="12"/>
        <v>10063.509243847682</v>
      </c>
      <c r="L97" s="117">
        <f t="shared" si="12"/>
        <v>11337.428702164836</v>
      </c>
      <c r="M97" s="117">
        <f t="shared" si="12"/>
        <v>9876.5667265805951</v>
      </c>
      <c r="N97" s="117">
        <f t="shared" si="12"/>
        <v>10538.032941515001</v>
      </c>
      <c r="O97" s="117">
        <f t="shared" si="12"/>
        <v>10120.308174290585</v>
      </c>
      <c r="P97" s="117">
        <f t="shared" si="12"/>
        <v>8497.5684903877973</v>
      </c>
      <c r="Q97" s="117">
        <f t="shared" si="12"/>
        <v>8570.3630607651248</v>
      </c>
      <c r="R97" s="117">
        <f t="shared" ref="R97:V97" si="13">R98+R100+R102+R111</f>
        <v>9316.7130439155899</v>
      </c>
      <c r="S97" s="117">
        <f t="shared" si="13"/>
        <v>9472.9003027494582</v>
      </c>
      <c r="T97" s="117">
        <f t="shared" si="13"/>
        <v>9489.6374760790131</v>
      </c>
      <c r="U97" s="117">
        <f t="shared" si="13"/>
        <v>9379.0862136036321</v>
      </c>
      <c r="V97" s="117">
        <f t="shared" si="13"/>
        <v>8894.8435748919892</v>
      </c>
      <c r="W97" s="117">
        <f t="shared" ref="W97:Y97" si="14">W98+W100+W102+W111</f>
        <v>9673.6096523080942</v>
      </c>
      <c r="X97" s="117">
        <f t="shared" si="14"/>
        <v>8636.768599045432</v>
      </c>
      <c r="Y97" s="117">
        <f t="shared" si="14"/>
        <v>8383.7811669576513</v>
      </c>
      <c r="DA97" s="129" t="s">
        <v>1722</v>
      </c>
    </row>
    <row r="98" spans="1:105" ht="12" customHeight="1" x14ac:dyDescent="0.25">
      <c r="A98" s="121" t="s">
        <v>57</v>
      </c>
      <c r="B98" s="122">
        <f t="shared" ref="B98:Y98" si="15">B99</f>
        <v>8747.7999594367666</v>
      </c>
      <c r="C98" s="122">
        <f t="shared" si="15"/>
        <v>9349.6257591596295</v>
      </c>
      <c r="D98" s="122">
        <f t="shared" si="15"/>
        <v>9141.4857453080367</v>
      </c>
      <c r="E98" s="122">
        <f t="shared" si="15"/>
        <v>9576.7199215382425</v>
      </c>
      <c r="F98" s="122">
        <f t="shared" si="15"/>
        <v>9145.4732550060417</v>
      </c>
      <c r="G98" s="122">
        <f t="shared" si="15"/>
        <v>8687.80398444005</v>
      </c>
      <c r="H98" s="122">
        <f t="shared" si="15"/>
        <v>8789.4127015850318</v>
      </c>
      <c r="I98" s="122">
        <f t="shared" si="15"/>
        <v>8116.364530915771</v>
      </c>
      <c r="J98" s="122">
        <f t="shared" si="15"/>
        <v>8484.1224351330984</v>
      </c>
      <c r="K98" s="122">
        <f t="shared" si="15"/>
        <v>8212.4174441989853</v>
      </c>
      <c r="L98" s="122">
        <f t="shared" si="15"/>
        <v>9367.1244483260234</v>
      </c>
      <c r="M98" s="122">
        <f t="shared" si="15"/>
        <v>7911.0267036231999</v>
      </c>
      <c r="N98" s="122">
        <f t="shared" si="15"/>
        <v>8574.1804509000285</v>
      </c>
      <c r="O98" s="122">
        <f t="shared" si="15"/>
        <v>8228.8954887181553</v>
      </c>
      <c r="P98" s="122">
        <f t="shared" si="15"/>
        <v>6758.0628441533272</v>
      </c>
      <c r="Q98" s="122">
        <f t="shared" si="15"/>
        <v>6820.6535637682864</v>
      </c>
      <c r="R98" s="122">
        <f t="shared" si="15"/>
        <v>7538.1208518168678</v>
      </c>
      <c r="S98" s="122">
        <f t="shared" si="15"/>
        <v>7638.669566309557</v>
      </c>
      <c r="T98" s="122">
        <f t="shared" si="15"/>
        <v>7651.67148943968</v>
      </c>
      <c r="U98" s="122">
        <f t="shared" si="15"/>
        <v>7569.9250429164831</v>
      </c>
      <c r="V98" s="122">
        <f t="shared" si="15"/>
        <v>7072.3219019787402</v>
      </c>
      <c r="W98" s="122">
        <f t="shared" si="15"/>
        <v>7839.3579702552206</v>
      </c>
      <c r="X98" s="122">
        <f t="shared" si="15"/>
        <v>6920.1960131282776</v>
      </c>
      <c r="Y98" s="122">
        <f t="shared" si="15"/>
        <v>6727.7991634002465</v>
      </c>
      <c r="DA98" s="130" t="s">
        <v>1723</v>
      </c>
    </row>
    <row r="99" spans="1:105" ht="12" customHeight="1" x14ac:dyDescent="0.25">
      <c r="A99" s="97" t="s">
        <v>53</v>
      </c>
      <c r="B99" s="98">
        <v>8747.7999594367666</v>
      </c>
      <c r="C99" s="98">
        <v>9349.6257591596295</v>
      </c>
      <c r="D99" s="98">
        <v>9141.4857453080367</v>
      </c>
      <c r="E99" s="98">
        <v>9576.7199215382425</v>
      </c>
      <c r="F99" s="98">
        <v>9145.4732550060417</v>
      </c>
      <c r="G99" s="98">
        <v>8687.80398444005</v>
      </c>
      <c r="H99" s="98">
        <v>8789.4127015850318</v>
      </c>
      <c r="I99" s="98">
        <v>8116.364530915771</v>
      </c>
      <c r="J99" s="98">
        <v>8484.1224351330984</v>
      </c>
      <c r="K99" s="98">
        <v>8212.4174441989853</v>
      </c>
      <c r="L99" s="98">
        <v>9367.1244483260234</v>
      </c>
      <c r="M99" s="98">
        <v>7911.0267036231999</v>
      </c>
      <c r="N99" s="98">
        <v>8574.1804509000285</v>
      </c>
      <c r="O99" s="98">
        <v>8228.8954887181553</v>
      </c>
      <c r="P99" s="98">
        <v>6758.0628441533272</v>
      </c>
      <c r="Q99" s="98">
        <v>6820.6535637682864</v>
      </c>
      <c r="R99" s="98">
        <v>7538.1208518168678</v>
      </c>
      <c r="S99" s="98">
        <v>7638.669566309557</v>
      </c>
      <c r="T99" s="98">
        <v>7651.67148943968</v>
      </c>
      <c r="U99" s="98">
        <v>7569.9250429164831</v>
      </c>
      <c r="V99" s="98">
        <v>7072.3219019787402</v>
      </c>
      <c r="W99" s="98">
        <v>7839.3579702552206</v>
      </c>
      <c r="X99" s="98">
        <v>6920.1960131282776</v>
      </c>
      <c r="Y99" s="98">
        <v>6727.7991634002465</v>
      </c>
      <c r="DA99" s="63" t="s">
        <v>1724</v>
      </c>
    </row>
    <row r="100" spans="1:105" ht="12" customHeight="1" x14ac:dyDescent="0.25">
      <c r="A100" s="121" t="s">
        <v>92</v>
      </c>
      <c r="B100" s="122">
        <f t="shared" ref="B100:Y100" si="16">B101</f>
        <v>82.032001887822005</v>
      </c>
      <c r="C100" s="122">
        <f t="shared" si="16"/>
        <v>97.673089231847371</v>
      </c>
      <c r="D100" s="122">
        <f t="shared" si="16"/>
        <v>78.144301880093465</v>
      </c>
      <c r="E100" s="122">
        <f t="shared" si="16"/>
        <v>186.29904772312457</v>
      </c>
      <c r="F100" s="122">
        <f t="shared" si="16"/>
        <v>80.840458138533975</v>
      </c>
      <c r="G100" s="122">
        <f t="shared" si="16"/>
        <v>94.01293793358542</v>
      </c>
      <c r="H100" s="122">
        <f t="shared" si="16"/>
        <v>112.44856341854673</v>
      </c>
      <c r="I100" s="122">
        <f t="shared" si="16"/>
        <v>79.601974494868699</v>
      </c>
      <c r="J100" s="122">
        <f t="shared" si="16"/>
        <v>83.11827215441545</v>
      </c>
      <c r="K100" s="122">
        <f t="shared" si="16"/>
        <v>92.769578180042032</v>
      </c>
      <c r="L100" s="122">
        <f t="shared" si="16"/>
        <v>95.016873090332197</v>
      </c>
      <c r="M100" s="122">
        <f t="shared" si="16"/>
        <v>92.619369488441322</v>
      </c>
      <c r="N100" s="122">
        <f t="shared" si="16"/>
        <v>109.91937013884058</v>
      </c>
      <c r="O100" s="122">
        <f t="shared" si="16"/>
        <v>88.367623286632082</v>
      </c>
      <c r="P100" s="122">
        <f t="shared" si="16"/>
        <v>74.266301582514288</v>
      </c>
      <c r="Q100" s="122">
        <f t="shared" si="16"/>
        <v>96.97318702013672</v>
      </c>
      <c r="R100" s="122">
        <f t="shared" si="16"/>
        <v>104.03608095362856</v>
      </c>
      <c r="S100" s="122">
        <f t="shared" si="16"/>
        <v>111.71957238737889</v>
      </c>
      <c r="T100" s="122">
        <f t="shared" si="16"/>
        <v>96.812654448451781</v>
      </c>
      <c r="U100" s="122">
        <f t="shared" si="16"/>
        <v>107.77225821911516</v>
      </c>
      <c r="V100" s="122">
        <f t="shared" si="16"/>
        <v>108.28842557296485</v>
      </c>
      <c r="W100" s="122">
        <f t="shared" si="16"/>
        <v>108.163301862715</v>
      </c>
      <c r="X100" s="122">
        <f t="shared" si="16"/>
        <v>94.59409130722932</v>
      </c>
      <c r="Y100" s="122">
        <f t="shared" si="16"/>
        <v>91.971125123778407</v>
      </c>
      <c r="DA100" s="130" t="s">
        <v>1725</v>
      </c>
    </row>
    <row r="101" spans="1:105" ht="12" customHeight="1" x14ac:dyDescent="0.25">
      <c r="A101" s="97" t="s">
        <v>53</v>
      </c>
      <c r="B101" s="98">
        <v>82.032001887822005</v>
      </c>
      <c r="C101" s="98">
        <v>97.673089231847371</v>
      </c>
      <c r="D101" s="98">
        <v>78.144301880093465</v>
      </c>
      <c r="E101" s="98">
        <v>186.29904772312457</v>
      </c>
      <c r="F101" s="98">
        <v>80.840458138533975</v>
      </c>
      <c r="G101" s="98">
        <v>94.01293793358542</v>
      </c>
      <c r="H101" s="98">
        <v>112.44856341854673</v>
      </c>
      <c r="I101" s="98">
        <v>79.601974494868699</v>
      </c>
      <c r="J101" s="98">
        <v>83.11827215441545</v>
      </c>
      <c r="K101" s="98">
        <v>92.769578180042032</v>
      </c>
      <c r="L101" s="98">
        <v>95.016873090332197</v>
      </c>
      <c r="M101" s="98">
        <v>92.619369488441322</v>
      </c>
      <c r="N101" s="98">
        <v>109.91937013884058</v>
      </c>
      <c r="O101" s="98">
        <v>88.367623286632082</v>
      </c>
      <c r="P101" s="98">
        <v>74.266301582514288</v>
      </c>
      <c r="Q101" s="98">
        <v>96.97318702013672</v>
      </c>
      <c r="R101" s="98">
        <v>104.03608095362856</v>
      </c>
      <c r="S101" s="98">
        <v>111.71957238737889</v>
      </c>
      <c r="T101" s="98">
        <v>96.812654448451781</v>
      </c>
      <c r="U101" s="98">
        <v>107.77225821911516</v>
      </c>
      <c r="V101" s="98">
        <v>108.28842557296485</v>
      </c>
      <c r="W101" s="98">
        <v>108.163301862715</v>
      </c>
      <c r="X101" s="98">
        <v>94.59409130722932</v>
      </c>
      <c r="Y101" s="98">
        <v>91.971125123778407</v>
      </c>
      <c r="DA101" s="63" t="s">
        <v>1726</v>
      </c>
    </row>
    <row r="102" spans="1:105" ht="12" customHeight="1" x14ac:dyDescent="0.25">
      <c r="A102" s="121" t="s">
        <v>55</v>
      </c>
      <c r="B102" s="122">
        <v>1224.5588991454401</v>
      </c>
      <c r="C102" s="122">
        <v>1209.1215270546029</v>
      </c>
      <c r="D102" s="122">
        <v>1234.7725671719343</v>
      </c>
      <c r="E102" s="122">
        <v>1244.9381556128205</v>
      </c>
      <c r="F102" s="122">
        <v>1240.2103518152503</v>
      </c>
      <c r="G102" s="122">
        <v>1193.293800950252</v>
      </c>
      <c r="H102" s="122">
        <v>1222.7816731509217</v>
      </c>
      <c r="I102" s="122">
        <v>1227.0909874295182</v>
      </c>
      <c r="J102" s="122">
        <v>1227.6198082764547</v>
      </c>
      <c r="K102" s="122">
        <v>1198.73292057916</v>
      </c>
      <c r="L102" s="122">
        <v>1257.5574279836251</v>
      </c>
      <c r="M102" s="122">
        <v>1287.9399207465412</v>
      </c>
      <c r="N102" s="122">
        <v>1280.0211809068715</v>
      </c>
      <c r="O102" s="122">
        <v>1263.5834173585588</v>
      </c>
      <c r="P102" s="122">
        <v>1167.5932192731616</v>
      </c>
      <c r="Q102" s="122">
        <v>1157.0498072185626</v>
      </c>
      <c r="R102" s="122">
        <v>1185.4596617904451</v>
      </c>
      <c r="S102" s="122">
        <v>1214.4366638641873</v>
      </c>
      <c r="T102" s="122">
        <v>1225.0624386701159</v>
      </c>
      <c r="U102" s="122">
        <v>1202.4686067869143</v>
      </c>
      <c r="V102" s="122">
        <v>1204.7498903634018</v>
      </c>
      <c r="W102" s="122">
        <v>1227.8743268645208</v>
      </c>
      <c r="X102" s="122">
        <v>1112.2692333463813</v>
      </c>
      <c r="Y102" s="122">
        <v>1076.4021861141514</v>
      </c>
      <c r="DA102" s="130" t="s">
        <v>1727</v>
      </c>
    </row>
    <row r="103" spans="1:105" ht="12" customHeight="1" x14ac:dyDescent="0.25">
      <c r="A103" s="97" t="s">
        <v>124</v>
      </c>
      <c r="B103" s="98">
        <v>251.94847275387718</v>
      </c>
      <c r="C103" s="98">
        <v>256.39837163702828</v>
      </c>
      <c r="D103" s="98">
        <v>257.85035246017952</v>
      </c>
      <c r="E103" s="98">
        <v>257.20215669074514</v>
      </c>
      <c r="F103" s="98">
        <v>271.04847071071202</v>
      </c>
      <c r="G103" s="98">
        <v>269.2040186876647</v>
      </c>
      <c r="H103" s="98">
        <v>261.96179172110726</v>
      </c>
      <c r="I103" s="98">
        <v>256.08827343521625</v>
      </c>
      <c r="J103" s="98">
        <v>244.5649097278195</v>
      </c>
      <c r="K103" s="98">
        <v>235.13488811048461</v>
      </c>
      <c r="L103" s="98">
        <v>242.04911683387681</v>
      </c>
      <c r="M103" s="98">
        <v>237.91167031419457</v>
      </c>
      <c r="N103" s="98">
        <v>219.83808596291374</v>
      </c>
      <c r="O103" s="98">
        <v>202.8516042274251</v>
      </c>
      <c r="P103" s="98">
        <v>179.06635727258507</v>
      </c>
      <c r="Q103" s="98">
        <v>164.0164225097565</v>
      </c>
      <c r="R103" s="98">
        <v>169.08659942961916</v>
      </c>
      <c r="S103" s="98">
        <v>170.56445192828932</v>
      </c>
      <c r="T103" s="98">
        <v>171.01413799920024</v>
      </c>
      <c r="U103" s="98">
        <v>158.6429848371308</v>
      </c>
      <c r="V103" s="98">
        <v>153.87271724470762</v>
      </c>
      <c r="W103" s="98">
        <v>163.08251504200629</v>
      </c>
      <c r="X103" s="98">
        <v>171.08751122475502</v>
      </c>
      <c r="Y103" s="98">
        <v>152.28515704249847</v>
      </c>
      <c r="DA103" s="63" t="s">
        <v>1728</v>
      </c>
    </row>
    <row r="104" spans="1:105" ht="12" customHeight="1" x14ac:dyDescent="0.25">
      <c r="A104" s="97" t="s">
        <v>123</v>
      </c>
      <c r="B104" s="98">
        <v>0.36889759279109602</v>
      </c>
      <c r="C104" s="98">
        <v>0.34293452589715312</v>
      </c>
      <c r="D104" s="98">
        <v>0.32018202203436513</v>
      </c>
      <c r="E104" s="98">
        <v>0.39432031935929907</v>
      </c>
      <c r="F104" s="98">
        <v>0.42827463111695435</v>
      </c>
      <c r="G104" s="98">
        <v>0.42452935545113685</v>
      </c>
      <c r="H104" s="98">
        <v>0.43328916220209385</v>
      </c>
      <c r="I104" s="98">
        <v>0.48195327137677746</v>
      </c>
      <c r="J104" s="98">
        <v>0.59062216214450314</v>
      </c>
      <c r="K104" s="98">
        <v>0.70193879180867735</v>
      </c>
      <c r="L104" s="98">
        <v>0.87366291384028028</v>
      </c>
      <c r="M104" s="98">
        <v>0.8347362869026429</v>
      </c>
      <c r="N104" s="98">
        <v>0.82189056786083736</v>
      </c>
      <c r="O104" s="98">
        <v>0.8417152131634843</v>
      </c>
      <c r="P104" s="98">
        <v>0.77554973476672784</v>
      </c>
      <c r="Q104" s="98">
        <v>0.7186655428132932</v>
      </c>
      <c r="R104" s="98">
        <v>0.82864108994950725</v>
      </c>
      <c r="S104" s="98">
        <v>0.91000980731827164</v>
      </c>
      <c r="T104" s="98">
        <v>0.92513069453834751</v>
      </c>
      <c r="U104" s="98">
        <v>0.82595548839004151</v>
      </c>
      <c r="V104" s="98">
        <v>0.80664374689215879</v>
      </c>
      <c r="W104" s="98">
        <v>0.94467427667085646</v>
      </c>
      <c r="X104" s="98">
        <v>1.1802024144542831</v>
      </c>
      <c r="Y104" s="98">
        <v>0.92991181004212686</v>
      </c>
      <c r="DA104" s="63" t="s">
        <v>1729</v>
      </c>
    </row>
    <row r="105" spans="1:105" ht="12" customHeight="1" x14ac:dyDescent="0.25">
      <c r="A105" s="100" t="s">
        <v>50</v>
      </c>
      <c r="B105" s="101">
        <v>9.8490451489567588E-2</v>
      </c>
      <c r="C105" s="101">
        <v>0.11045059508919126</v>
      </c>
      <c r="D105" s="101">
        <v>8.770065081923345E-2</v>
      </c>
      <c r="E105" s="101">
        <v>9.0608734652826775E-2</v>
      </c>
      <c r="F105" s="101">
        <v>0.1019268880992272</v>
      </c>
      <c r="G105" s="101">
        <v>0.1023262248865419</v>
      </c>
      <c r="H105" s="101">
        <v>0.10722811021948549</v>
      </c>
      <c r="I105" s="101">
        <v>0.1075062115957804</v>
      </c>
      <c r="J105" s="101">
        <v>0.12246457664898963</v>
      </c>
      <c r="K105" s="101">
        <v>0.13716047558847111</v>
      </c>
      <c r="L105" s="101">
        <v>0.16995082153408664</v>
      </c>
      <c r="M105" s="101">
        <v>0.16968493424478284</v>
      </c>
      <c r="N105" s="101">
        <v>0.1381451099603804</v>
      </c>
      <c r="O105" s="101">
        <v>0.11510969329264342</v>
      </c>
      <c r="P105" s="101">
        <v>0.14106318276165522</v>
      </c>
      <c r="Q105" s="101">
        <v>8.8478079226245607E-2</v>
      </c>
      <c r="R105" s="101">
        <v>0.11772321227573276</v>
      </c>
      <c r="S105" s="101">
        <v>0.14913084707377211</v>
      </c>
      <c r="T105" s="101">
        <v>0.14973979345488916</v>
      </c>
      <c r="U105" s="101">
        <v>0.1364446689713584</v>
      </c>
      <c r="V105" s="101">
        <v>0.12050193316121634</v>
      </c>
      <c r="W105" s="101">
        <v>0.13722936792405102</v>
      </c>
      <c r="X105" s="101">
        <v>0.16402988471968982</v>
      </c>
      <c r="Y105" s="101">
        <v>0.10741920572363038</v>
      </c>
      <c r="DA105" s="131" t="s">
        <v>1730</v>
      </c>
    </row>
    <row r="106" spans="1:105" ht="12" customHeight="1" x14ac:dyDescent="0.25">
      <c r="A106" s="103" t="s">
        <v>52</v>
      </c>
      <c r="B106" s="104">
        <v>0.27040714130152849</v>
      </c>
      <c r="C106" s="104">
        <v>0.23248393080796187</v>
      </c>
      <c r="D106" s="104">
        <v>0.23248137121513174</v>
      </c>
      <c r="E106" s="104">
        <v>0.3037115847064723</v>
      </c>
      <c r="F106" s="104">
        <v>0.32634774301772712</v>
      </c>
      <c r="G106" s="104">
        <v>0.32220313056459493</v>
      </c>
      <c r="H106" s="104">
        <v>0.32606105198260843</v>
      </c>
      <c r="I106" s="104">
        <v>0.37444705978099696</v>
      </c>
      <c r="J106" s="104">
        <v>0.46815758549551345</v>
      </c>
      <c r="K106" s="104">
        <v>0.56477831622020624</v>
      </c>
      <c r="L106" s="104">
        <v>0.70371209230619358</v>
      </c>
      <c r="M106" s="104">
        <v>0.6650513526578602</v>
      </c>
      <c r="N106" s="104">
        <v>0.68374545790045693</v>
      </c>
      <c r="O106" s="104">
        <v>0.72660551987084054</v>
      </c>
      <c r="P106" s="104">
        <v>0.63448655200507265</v>
      </c>
      <c r="Q106" s="104">
        <v>0.63018746358704758</v>
      </c>
      <c r="R106" s="104">
        <v>0.71091787767377446</v>
      </c>
      <c r="S106" s="104">
        <v>0.76087896024449975</v>
      </c>
      <c r="T106" s="104">
        <v>0.77539090108345832</v>
      </c>
      <c r="U106" s="104">
        <v>0.68951081941868297</v>
      </c>
      <c r="V106" s="104">
        <v>0.68614181373094252</v>
      </c>
      <c r="W106" s="104">
        <v>0.80744490874680541</v>
      </c>
      <c r="X106" s="104">
        <v>1.0161725297345932</v>
      </c>
      <c r="Y106" s="104">
        <v>0.82249260431849658</v>
      </c>
      <c r="DA106" s="132" t="s">
        <v>1731</v>
      </c>
    </row>
    <row r="107" spans="1:105" ht="12" customHeight="1" x14ac:dyDescent="0.25">
      <c r="A107" s="106" t="s">
        <v>122</v>
      </c>
      <c r="B107" s="101">
        <v>909.02123711660056</v>
      </c>
      <c r="C107" s="101">
        <v>885.09835727410928</v>
      </c>
      <c r="D107" s="101">
        <v>902.78392447649992</v>
      </c>
      <c r="E107" s="101">
        <v>906.44666912388959</v>
      </c>
      <c r="F107" s="101">
        <v>883.23117058887715</v>
      </c>
      <c r="G107" s="101">
        <v>833.71639931454467</v>
      </c>
      <c r="H107" s="101">
        <v>858.68313646746572</v>
      </c>
      <c r="I107" s="101">
        <v>848.39888702065923</v>
      </c>
      <c r="J107" s="101">
        <v>842.1481546320083</v>
      </c>
      <c r="K107" s="101">
        <v>793.72045979169332</v>
      </c>
      <c r="L107" s="101">
        <v>816.84253092861491</v>
      </c>
      <c r="M107" s="101">
        <v>836.13553353716361</v>
      </c>
      <c r="N107" s="101">
        <v>842.31713601433569</v>
      </c>
      <c r="O107" s="101">
        <v>840.09599666164297</v>
      </c>
      <c r="P107" s="101">
        <v>773.96703572528565</v>
      </c>
      <c r="Q107" s="101">
        <v>779.90752515708732</v>
      </c>
      <c r="R107" s="101">
        <v>792.02745960582024</v>
      </c>
      <c r="S107" s="101">
        <v>809.35203330408012</v>
      </c>
      <c r="T107" s="101">
        <v>810.99339086350142</v>
      </c>
      <c r="U107" s="101">
        <v>798.08512313877918</v>
      </c>
      <c r="V107" s="101">
        <v>803.41582286837308</v>
      </c>
      <c r="W107" s="101">
        <v>807.55428188635949</v>
      </c>
      <c r="X107" s="101">
        <v>693.59138607492173</v>
      </c>
      <c r="Y107" s="101">
        <v>684.29904658647376</v>
      </c>
      <c r="DA107" s="131" t="s">
        <v>1732</v>
      </c>
    </row>
    <row r="108" spans="1:105" ht="12" customHeight="1" x14ac:dyDescent="0.25">
      <c r="A108" s="107" t="s">
        <v>121</v>
      </c>
      <c r="B108" s="104">
        <v>63.220291682171556</v>
      </c>
      <c r="C108" s="104">
        <v>67.281863617568106</v>
      </c>
      <c r="D108" s="104">
        <v>73.81810821322</v>
      </c>
      <c r="E108" s="104">
        <v>80.895009478826282</v>
      </c>
      <c r="F108" s="104">
        <v>85.502435884544283</v>
      </c>
      <c r="G108" s="104">
        <v>89.94885359259122</v>
      </c>
      <c r="H108" s="104">
        <v>101.70345580014661</v>
      </c>
      <c r="I108" s="104">
        <v>122.1218737022655</v>
      </c>
      <c r="J108" s="104">
        <v>140.31612175448254</v>
      </c>
      <c r="K108" s="104">
        <v>169.17563388517323</v>
      </c>
      <c r="L108" s="104">
        <v>197.79211730729295</v>
      </c>
      <c r="M108" s="104">
        <v>213.05798060827996</v>
      </c>
      <c r="N108" s="104">
        <v>217.04406836176122</v>
      </c>
      <c r="O108" s="104">
        <v>219.7941012563272</v>
      </c>
      <c r="P108" s="104">
        <v>213.78427654052388</v>
      </c>
      <c r="Q108" s="104">
        <v>212.40719400890544</v>
      </c>
      <c r="R108" s="104">
        <v>223.51696166505633</v>
      </c>
      <c r="S108" s="104">
        <v>233.61016882449942</v>
      </c>
      <c r="T108" s="104">
        <v>242.12977911287581</v>
      </c>
      <c r="U108" s="104">
        <v>244.91454332261424</v>
      </c>
      <c r="V108" s="104">
        <v>246.65470650342911</v>
      </c>
      <c r="W108" s="104">
        <v>256.29285565948402</v>
      </c>
      <c r="X108" s="104">
        <v>246.41013363225068</v>
      </c>
      <c r="Y108" s="104">
        <v>238.88807067513739</v>
      </c>
      <c r="DA108" s="132" t="s">
        <v>1733</v>
      </c>
    </row>
    <row r="109" spans="1:105" ht="12" customHeight="1" x14ac:dyDescent="0.25">
      <c r="A109" s="108" t="s">
        <v>53</v>
      </c>
      <c r="B109" s="98">
        <v>29.160427699948123</v>
      </c>
      <c r="C109" s="98">
        <v>30.740045429344821</v>
      </c>
      <c r="D109" s="98">
        <v>32.732992045818399</v>
      </c>
      <c r="E109" s="98">
        <v>35.114991263122683</v>
      </c>
      <c r="F109" s="98">
        <v>36.760786764340125</v>
      </c>
      <c r="G109" s="98">
        <v>38.162992542829421</v>
      </c>
      <c r="H109" s="98">
        <v>39.962618771325836</v>
      </c>
      <c r="I109" s="98">
        <v>49.075893720966619</v>
      </c>
      <c r="J109" s="98">
        <v>53.197051188324089</v>
      </c>
      <c r="K109" s="98">
        <v>64.087184631310379</v>
      </c>
      <c r="L109" s="98">
        <v>79.317089977414923</v>
      </c>
      <c r="M109" s="98">
        <v>80.922888803132651</v>
      </c>
      <c r="N109" s="98">
        <v>80.222649135709517</v>
      </c>
      <c r="O109" s="98">
        <v>81.072584677625215</v>
      </c>
      <c r="P109" s="98">
        <v>77.371172749684391</v>
      </c>
      <c r="Q109" s="98">
        <v>73.29540094683027</v>
      </c>
      <c r="R109" s="98">
        <v>76.819122447356122</v>
      </c>
      <c r="S109" s="98">
        <v>82.955077590271785</v>
      </c>
      <c r="T109" s="98">
        <v>85.613102720487205</v>
      </c>
      <c r="U109" s="98">
        <v>84.369327233249734</v>
      </c>
      <c r="V109" s="98">
        <v>82.952776616407249</v>
      </c>
      <c r="W109" s="98">
        <v>87.483118945243433</v>
      </c>
      <c r="X109" s="98">
        <v>78.192400792329565</v>
      </c>
      <c r="Y109" s="98">
        <v>71.122916951617384</v>
      </c>
      <c r="DA109" s="63" t="s">
        <v>1734</v>
      </c>
    </row>
    <row r="110" spans="1:105" ht="12" customHeight="1" x14ac:dyDescent="0.25">
      <c r="A110" s="108" t="s">
        <v>52</v>
      </c>
      <c r="B110" s="98">
        <v>34.059863982223412</v>
      </c>
      <c r="C110" s="98">
        <v>36.541818188223289</v>
      </c>
      <c r="D110" s="98">
        <v>41.085116167401587</v>
      </c>
      <c r="E110" s="98">
        <v>45.780018215703613</v>
      </c>
      <c r="F110" s="98">
        <v>48.741649120204187</v>
      </c>
      <c r="G110" s="98">
        <v>51.785861049761834</v>
      </c>
      <c r="H110" s="98">
        <v>61.740837028820792</v>
      </c>
      <c r="I110" s="98">
        <v>73.045979981298885</v>
      </c>
      <c r="J110" s="98">
        <v>87.119070566158499</v>
      </c>
      <c r="K110" s="98">
        <v>105.08844925386293</v>
      </c>
      <c r="L110" s="98">
        <v>118.47502732987803</v>
      </c>
      <c r="M110" s="98">
        <v>132.1350918051474</v>
      </c>
      <c r="N110" s="98">
        <v>136.82141922605174</v>
      </c>
      <c r="O110" s="98">
        <v>138.72151657870199</v>
      </c>
      <c r="P110" s="98">
        <v>136.41310379083947</v>
      </c>
      <c r="Q110" s="98">
        <v>139.11179306207521</v>
      </c>
      <c r="R110" s="98">
        <v>146.69783921770028</v>
      </c>
      <c r="S110" s="98">
        <v>150.6550912342276</v>
      </c>
      <c r="T110" s="98">
        <v>156.51667639238855</v>
      </c>
      <c r="U110" s="98">
        <v>160.54521608936443</v>
      </c>
      <c r="V110" s="98">
        <v>163.70192988702181</v>
      </c>
      <c r="W110" s="98">
        <v>168.80973671424056</v>
      </c>
      <c r="X110" s="98">
        <v>168.21773283992107</v>
      </c>
      <c r="Y110" s="98">
        <v>167.76515372351997</v>
      </c>
      <c r="DA110" s="63" t="s">
        <v>1735</v>
      </c>
    </row>
    <row r="111" spans="1:105" ht="12" customHeight="1" x14ac:dyDescent="0.25">
      <c r="A111" s="121" t="s">
        <v>54</v>
      </c>
      <c r="B111" s="122">
        <v>514.67539488481771</v>
      </c>
      <c r="C111" s="122">
        <v>538.26540374914873</v>
      </c>
      <c r="D111" s="122">
        <v>558.08680461942481</v>
      </c>
      <c r="E111" s="122">
        <v>561.50574426262619</v>
      </c>
      <c r="F111" s="122">
        <v>550.91845861461798</v>
      </c>
      <c r="G111" s="122">
        <v>554.65285543698997</v>
      </c>
      <c r="H111" s="122">
        <v>591.15623307720796</v>
      </c>
      <c r="I111" s="122">
        <v>604.27766236428408</v>
      </c>
      <c r="J111" s="122">
        <v>601.59326340150255</v>
      </c>
      <c r="K111" s="122">
        <v>559.58930088949694</v>
      </c>
      <c r="L111" s="122">
        <v>617.72995276485562</v>
      </c>
      <c r="M111" s="122">
        <v>584.98073272241402</v>
      </c>
      <c r="N111" s="122">
        <v>573.91193956925997</v>
      </c>
      <c r="O111" s="122">
        <v>539.46164492723824</v>
      </c>
      <c r="P111" s="122">
        <v>497.64612537879333</v>
      </c>
      <c r="Q111" s="122">
        <v>495.68650275813815</v>
      </c>
      <c r="R111" s="122">
        <v>489.09644935464826</v>
      </c>
      <c r="S111" s="122">
        <v>508.07450018833532</v>
      </c>
      <c r="T111" s="122">
        <v>516.09089352076512</v>
      </c>
      <c r="U111" s="122">
        <v>498.92030568111886</v>
      </c>
      <c r="V111" s="122">
        <v>509.48335697688168</v>
      </c>
      <c r="W111" s="122">
        <v>498.21405332563677</v>
      </c>
      <c r="X111" s="122">
        <v>509.70926126354465</v>
      </c>
      <c r="Y111" s="122">
        <v>487.60869231947402</v>
      </c>
      <c r="DA111" s="130" t="s">
        <v>1736</v>
      </c>
    </row>
    <row r="112" spans="1:105" ht="12" customHeight="1" x14ac:dyDescent="0.25">
      <c r="A112" s="97" t="s">
        <v>50</v>
      </c>
      <c r="B112" s="98">
        <v>203.34663607310512</v>
      </c>
      <c r="C112" s="98">
        <v>199.17373238731599</v>
      </c>
      <c r="D112" s="98">
        <v>208.18126423888512</v>
      </c>
      <c r="E112" s="98">
        <v>209.92806626381204</v>
      </c>
      <c r="F112" s="98">
        <v>214.52461155478127</v>
      </c>
      <c r="G112" s="98">
        <v>206.81701331967074</v>
      </c>
      <c r="H112" s="98">
        <v>201.57293404958477</v>
      </c>
      <c r="I112" s="98">
        <v>206.67944045020766</v>
      </c>
      <c r="J112" s="98">
        <v>194.93222021715863</v>
      </c>
      <c r="K112" s="98">
        <v>191.12850804290932</v>
      </c>
      <c r="L112" s="98">
        <v>190.35531471226713</v>
      </c>
      <c r="M112" s="98">
        <v>185.86241414026736</v>
      </c>
      <c r="N112" s="98">
        <v>172.53461811637393</v>
      </c>
      <c r="O112" s="98">
        <v>162.69100258117638</v>
      </c>
      <c r="P112" s="98">
        <v>153.26901595951404</v>
      </c>
      <c r="Q112" s="98">
        <v>147.48230228383153</v>
      </c>
      <c r="R112" s="98">
        <v>135.69929269925572</v>
      </c>
      <c r="S112" s="98">
        <v>139.87087546648695</v>
      </c>
      <c r="T112" s="98">
        <v>137.21862858488223</v>
      </c>
      <c r="U112" s="98">
        <v>128.59419008301168</v>
      </c>
      <c r="V112" s="98">
        <v>127.92358139828282</v>
      </c>
      <c r="W112" s="98">
        <v>119.91893787763291</v>
      </c>
      <c r="X112" s="98">
        <v>111.82982269331268</v>
      </c>
      <c r="Y112" s="98">
        <v>96.143331620954584</v>
      </c>
      <c r="DA112" s="63" t="s">
        <v>1737</v>
      </c>
    </row>
    <row r="113" spans="1:105" ht="12" customHeight="1" x14ac:dyDescent="0.25">
      <c r="A113" s="109" t="s">
        <v>120</v>
      </c>
      <c r="B113" s="33">
        <v>311.32875881171259</v>
      </c>
      <c r="C113" s="33">
        <v>339.0916713618326</v>
      </c>
      <c r="D113" s="33">
        <v>349.90554038053966</v>
      </c>
      <c r="E113" s="33">
        <v>351.57767799881407</v>
      </c>
      <c r="F113" s="33">
        <v>336.39384705983673</v>
      </c>
      <c r="G113" s="33">
        <v>347.83584211731932</v>
      </c>
      <c r="H113" s="33">
        <v>389.58329902762307</v>
      </c>
      <c r="I113" s="33">
        <v>397.59822191407642</v>
      </c>
      <c r="J113" s="33">
        <v>406.66104318434373</v>
      </c>
      <c r="K113" s="33">
        <v>368.46079284658748</v>
      </c>
      <c r="L113" s="33">
        <v>427.37463805258869</v>
      </c>
      <c r="M113" s="33">
        <v>399.11831858214674</v>
      </c>
      <c r="N113" s="33">
        <v>401.37732145288584</v>
      </c>
      <c r="O113" s="33">
        <v>376.77064234606206</v>
      </c>
      <c r="P113" s="33">
        <v>344.37710941927924</v>
      </c>
      <c r="Q113" s="33">
        <v>348.20420047430656</v>
      </c>
      <c r="R113" s="33">
        <v>353.39715665539251</v>
      </c>
      <c r="S113" s="33">
        <v>368.20362472184831</v>
      </c>
      <c r="T113" s="33">
        <v>378.87226493588287</v>
      </c>
      <c r="U113" s="33">
        <v>370.32611559810726</v>
      </c>
      <c r="V113" s="33">
        <v>381.55977557859893</v>
      </c>
      <c r="W113" s="33">
        <v>378.2951154480038</v>
      </c>
      <c r="X113" s="33">
        <v>397.87943857023186</v>
      </c>
      <c r="Y113" s="33">
        <v>391.46536069851936</v>
      </c>
      <c r="DA113" s="60" t="s">
        <v>1738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7335.8000830635447</v>
      </c>
      <c r="C115" s="117">
        <f t="shared" si="17"/>
        <v>7831.4789557320237</v>
      </c>
      <c r="D115" s="117">
        <f t="shared" si="17"/>
        <v>7731.7177794991594</v>
      </c>
      <c r="E115" s="117">
        <f t="shared" si="17"/>
        <v>8327.3040600650038</v>
      </c>
      <c r="F115" s="117">
        <f t="shared" si="17"/>
        <v>7862.9417754102487</v>
      </c>
      <c r="G115" s="117">
        <f t="shared" si="17"/>
        <v>7568.1168662764667</v>
      </c>
      <c r="H115" s="117">
        <f t="shared" si="17"/>
        <v>7792.0189807662355</v>
      </c>
      <c r="I115" s="117">
        <f t="shared" si="17"/>
        <v>7295.6803475444522</v>
      </c>
      <c r="J115" s="117">
        <f t="shared" si="17"/>
        <v>7639.9172051126843</v>
      </c>
      <c r="K115" s="117">
        <f t="shared" si="17"/>
        <v>7472.1402096528464</v>
      </c>
      <c r="L115" s="117">
        <f t="shared" si="17"/>
        <v>8470.7270040308576</v>
      </c>
      <c r="M115" s="117">
        <f t="shared" si="17"/>
        <v>7440.8670639463626</v>
      </c>
      <c r="N115" s="117">
        <f t="shared" si="17"/>
        <v>8083.6916162404386</v>
      </c>
      <c r="O115" s="117">
        <f t="shared" si="17"/>
        <v>7841.8806672923738</v>
      </c>
      <c r="P115" s="117">
        <f t="shared" si="17"/>
        <v>6583.3204963790968</v>
      </c>
      <c r="Q115" s="117">
        <f t="shared" si="17"/>
        <v>6751.1093444615053</v>
      </c>
      <c r="R115" s="117">
        <f t="shared" ref="R115:V115" si="18">R116+R118+R120+R129</f>
        <v>7399.7774576561305</v>
      </c>
      <c r="S115" s="117">
        <f t="shared" si="18"/>
        <v>7615.0394340631583</v>
      </c>
      <c r="T115" s="117">
        <f t="shared" si="18"/>
        <v>7663.3314004398162</v>
      </c>
      <c r="U115" s="117">
        <f t="shared" si="18"/>
        <v>7706.6687134686463</v>
      </c>
      <c r="V115" s="117">
        <f t="shared" si="18"/>
        <v>7410.9188844530063</v>
      </c>
      <c r="W115" s="117">
        <f t="shared" ref="W115:Y115" si="19">W116+W118+W120+W129</f>
        <v>8175.3614164956671</v>
      </c>
      <c r="X115" s="117">
        <f t="shared" si="19"/>
        <v>7383.6873990740851</v>
      </c>
      <c r="Y115" s="117">
        <f t="shared" si="19"/>
        <v>7273.7303386259864</v>
      </c>
      <c r="DA115" s="129" t="s">
        <v>1890</v>
      </c>
    </row>
    <row r="116" spans="1:105" ht="12" customHeight="1" x14ac:dyDescent="0.25">
      <c r="A116" s="121" t="s">
        <v>57</v>
      </c>
      <c r="B116" s="122">
        <f t="shared" ref="B116:Y116" si="20">B117</f>
        <v>6041.2768197119422</v>
      </c>
      <c r="C116" s="122">
        <f t="shared" si="20"/>
        <v>6489.0409953990302</v>
      </c>
      <c r="D116" s="122">
        <f t="shared" si="20"/>
        <v>6380.6430614108594</v>
      </c>
      <c r="E116" s="122">
        <f t="shared" si="20"/>
        <v>6729.2697658979469</v>
      </c>
      <c r="F116" s="122">
        <f t="shared" si="20"/>
        <v>6477.9638721187075</v>
      </c>
      <c r="G116" s="122">
        <f t="shared" si="20"/>
        <v>6165.1094579195506</v>
      </c>
      <c r="H116" s="122">
        <f t="shared" si="20"/>
        <v>6270.7306617513041</v>
      </c>
      <c r="I116" s="122">
        <f t="shared" si="20"/>
        <v>5827.1443344210657</v>
      </c>
      <c r="J116" s="122">
        <f t="shared" si="20"/>
        <v>6150.8546399868592</v>
      </c>
      <c r="K116" s="122">
        <f t="shared" si="20"/>
        <v>5992.7730986068282</v>
      </c>
      <c r="L116" s="122">
        <f t="shared" si="20"/>
        <v>6883.5565911223448</v>
      </c>
      <c r="M116" s="122">
        <f t="shared" si="20"/>
        <v>5845.5661945800694</v>
      </c>
      <c r="N116" s="122">
        <f t="shared" si="20"/>
        <v>6426.500257519504</v>
      </c>
      <c r="O116" s="122">
        <f t="shared" si="20"/>
        <v>6262.9756946431362</v>
      </c>
      <c r="P116" s="122">
        <f t="shared" si="20"/>
        <v>5131.0339526500893</v>
      </c>
      <c r="Q116" s="122">
        <f t="shared" si="20"/>
        <v>5210.6290519429931</v>
      </c>
      <c r="R116" s="122">
        <f t="shared" si="20"/>
        <v>5790.4004461709264</v>
      </c>
      <c r="S116" s="122">
        <f t="shared" si="20"/>
        <v>5912.4834716817395</v>
      </c>
      <c r="T116" s="122">
        <f t="shared" si="20"/>
        <v>5968.8702680816668</v>
      </c>
      <c r="U116" s="122">
        <f t="shared" si="20"/>
        <v>5973.0640015811496</v>
      </c>
      <c r="V116" s="122">
        <f t="shared" si="20"/>
        <v>5639.8365292666876</v>
      </c>
      <c r="W116" s="122">
        <f t="shared" si="20"/>
        <v>6375.2853024334263</v>
      </c>
      <c r="X116" s="122">
        <f t="shared" si="20"/>
        <v>5703.2676862892977</v>
      </c>
      <c r="Y116" s="122">
        <f t="shared" si="20"/>
        <v>5632.7733161074975</v>
      </c>
      <c r="DA116" s="130" t="s">
        <v>1891</v>
      </c>
    </row>
    <row r="117" spans="1:105" ht="12" customHeight="1" x14ac:dyDescent="0.25">
      <c r="A117" s="97" t="s">
        <v>53</v>
      </c>
      <c r="B117" s="98">
        <v>6041.2768197119422</v>
      </c>
      <c r="C117" s="98">
        <v>6489.0409953990302</v>
      </c>
      <c r="D117" s="98">
        <v>6380.6430614108594</v>
      </c>
      <c r="E117" s="98">
        <v>6729.2697658979469</v>
      </c>
      <c r="F117" s="98">
        <v>6477.9638721187075</v>
      </c>
      <c r="G117" s="98">
        <v>6165.1094579195506</v>
      </c>
      <c r="H117" s="98">
        <v>6270.7306617513041</v>
      </c>
      <c r="I117" s="98">
        <v>5827.1443344210657</v>
      </c>
      <c r="J117" s="98">
        <v>6150.8546399868592</v>
      </c>
      <c r="K117" s="98">
        <v>5992.7730986068282</v>
      </c>
      <c r="L117" s="98">
        <v>6883.5565911223448</v>
      </c>
      <c r="M117" s="98">
        <v>5845.5661945800694</v>
      </c>
      <c r="N117" s="98">
        <v>6426.500257519504</v>
      </c>
      <c r="O117" s="98">
        <v>6262.9756946431362</v>
      </c>
      <c r="P117" s="98">
        <v>5131.0339526500893</v>
      </c>
      <c r="Q117" s="98">
        <v>5210.6290519429931</v>
      </c>
      <c r="R117" s="98">
        <v>5790.4004461709264</v>
      </c>
      <c r="S117" s="98">
        <v>5912.4834716817395</v>
      </c>
      <c r="T117" s="98">
        <v>5968.8702680816668</v>
      </c>
      <c r="U117" s="98">
        <v>5973.0640015811496</v>
      </c>
      <c r="V117" s="98">
        <v>5639.8365292666876</v>
      </c>
      <c r="W117" s="98">
        <v>6375.2853024334263</v>
      </c>
      <c r="X117" s="98">
        <v>5703.2676862892977</v>
      </c>
      <c r="Y117" s="98">
        <v>5632.7733161074975</v>
      </c>
      <c r="DA117" s="63" t="s">
        <v>1892</v>
      </c>
    </row>
    <row r="118" spans="1:105" ht="12" customHeight="1" x14ac:dyDescent="0.25">
      <c r="A118" s="121" t="s">
        <v>92</v>
      </c>
      <c r="B118" s="122">
        <f t="shared" ref="B118:Y118" si="21">B119</f>
        <v>145.45658804457148</v>
      </c>
      <c r="C118" s="122">
        <f t="shared" si="21"/>
        <v>180.26488345452057</v>
      </c>
      <c r="D118" s="122">
        <f t="shared" si="21"/>
        <v>151.43405142772266</v>
      </c>
      <c r="E118" s="122">
        <f t="shared" si="21"/>
        <v>381.16481637054517</v>
      </c>
      <c r="F118" s="122">
        <f t="shared" si="21"/>
        <v>174.55537021705902</v>
      </c>
      <c r="G118" s="122">
        <f t="shared" si="21"/>
        <v>216.09349239359886</v>
      </c>
      <c r="H118" s="122">
        <f t="shared" si="21"/>
        <v>277.29466764713743</v>
      </c>
      <c r="I118" s="122">
        <f t="shared" si="21"/>
        <v>204.70114538137551</v>
      </c>
      <c r="J118" s="122">
        <f t="shared" si="21"/>
        <v>218.420829148058</v>
      </c>
      <c r="K118" s="122">
        <f t="shared" si="21"/>
        <v>252.64713019337401</v>
      </c>
      <c r="L118" s="122">
        <f t="shared" si="21"/>
        <v>268.16277001778008</v>
      </c>
      <c r="M118" s="122">
        <f t="shared" si="21"/>
        <v>271.47879879352377</v>
      </c>
      <c r="N118" s="122">
        <f t="shared" si="21"/>
        <v>334.81292154198064</v>
      </c>
      <c r="O118" s="122">
        <f t="shared" si="21"/>
        <v>282.11670423116459</v>
      </c>
      <c r="P118" s="122">
        <f t="shared" si="21"/>
        <v>246.97989826039839</v>
      </c>
      <c r="Q118" s="122">
        <f t="shared" si="21"/>
        <v>330.54361847178888</v>
      </c>
      <c r="R118" s="122">
        <f t="shared" si="21"/>
        <v>366.94987979846059</v>
      </c>
      <c r="S118" s="122">
        <f t="shared" si="21"/>
        <v>406.20579631672615</v>
      </c>
      <c r="T118" s="122">
        <f t="shared" si="21"/>
        <v>362.99690270837721</v>
      </c>
      <c r="U118" s="122">
        <f t="shared" si="21"/>
        <v>411.64310594074607</v>
      </c>
      <c r="V118" s="122">
        <f t="shared" si="21"/>
        <v>420.15444211451944</v>
      </c>
      <c r="W118" s="122">
        <f t="shared" si="21"/>
        <v>424.27356815122795</v>
      </c>
      <c r="X118" s="122">
        <f t="shared" si="21"/>
        <v>371.50286158963769</v>
      </c>
      <c r="Y118" s="122">
        <f t="shared" si="21"/>
        <v>363.12179996009411</v>
      </c>
      <c r="DA118" s="130" t="s">
        <v>1893</v>
      </c>
    </row>
    <row r="119" spans="1:105" ht="12" customHeight="1" x14ac:dyDescent="0.25">
      <c r="A119" s="97" t="s">
        <v>53</v>
      </c>
      <c r="B119" s="98">
        <v>145.45658804457148</v>
      </c>
      <c r="C119" s="98">
        <v>180.26488345452057</v>
      </c>
      <c r="D119" s="98">
        <v>151.43405142772266</v>
      </c>
      <c r="E119" s="98">
        <v>381.16481637054517</v>
      </c>
      <c r="F119" s="98">
        <v>174.55537021705902</v>
      </c>
      <c r="G119" s="98">
        <v>216.09349239359886</v>
      </c>
      <c r="H119" s="98">
        <v>277.29466764713743</v>
      </c>
      <c r="I119" s="98">
        <v>204.70114538137551</v>
      </c>
      <c r="J119" s="98">
        <v>218.420829148058</v>
      </c>
      <c r="K119" s="98">
        <v>252.64713019337401</v>
      </c>
      <c r="L119" s="98">
        <v>268.16277001778008</v>
      </c>
      <c r="M119" s="98">
        <v>271.47879879352377</v>
      </c>
      <c r="N119" s="98">
        <v>334.81292154198064</v>
      </c>
      <c r="O119" s="98">
        <v>282.11670423116459</v>
      </c>
      <c r="P119" s="98">
        <v>246.97989826039839</v>
      </c>
      <c r="Q119" s="98">
        <v>330.54361847178888</v>
      </c>
      <c r="R119" s="98">
        <v>366.94987979846059</v>
      </c>
      <c r="S119" s="98">
        <v>406.20579631672615</v>
      </c>
      <c r="T119" s="98">
        <v>362.99690270837721</v>
      </c>
      <c r="U119" s="98">
        <v>411.64310594074607</v>
      </c>
      <c r="V119" s="98">
        <v>420.15444211451944</v>
      </c>
      <c r="W119" s="98">
        <v>424.27356815122795</v>
      </c>
      <c r="X119" s="98">
        <v>371.50286158963769</v>
      </c>
      <c r="Y119" s="98">
        <v>363.12179996009411</v>
      </c>
      <c r="DA119" s="63" t="s">
        <v>1894</v>
      </c>
    </row>
    <row r="120" spans="1:105" ht="12" customHeight="1" x14ac:dyDescent="0.25">
      <c r="A120" s="121" t="s">
        <v>55</v>
      </c>
      <c r="B120" s="122">
        <v>793.74015228205224</v>
      </c>
      <c r="C120" s="122">
        <v>788.00155735018973</v>
      </c>
      <c r="D120" s="122">
        <v>810.95177299223724</v>
      </c>
      <c r="E120" s="122">
        <v>825.2239567870464</v>
      </c>
      <c r="F120" s="122">
        <v>826.85668266505115</v>
      </c>
      <c r="G120" s="122">
        <v>798.63422833157529</v>
      </c>
      <c r="H120" s="122">
        <v>826.41398639875081</v>
      </c>
      <c r="I120" s="122">
        <v>836.42773500067176</v>
      </c>
      <c r="J120" s="122">
        <v>842.95114534077243</v>
      </c>
      <c r="K120" s="122">
        <v>830.50126573333796</v>
      </c>
      <c r="L120" s="122">
        <v>877.18694449864347</v>
      </c>
      <c r="M120" s="122">
        <v>905.48354896880483</v>
      </c>
      <c r="N120" s="122">
        <v>908.92024624346288</v>
      </c>
      <c r="O120" s="122">
        <v>906.41910288468864</v>
      </c>
      <c r="P120" s="122">
        <v>844.90862529032859</v>
      </c>
      <c r="Q120" s="122">
        <v>848.23571913906017</v>
      </c>
      <c r="R120" s="122">
        <v>881.41434339351395</v>
      </c>
      <c r="S120" s="122">
        <v>917.44003292925595</v>
      </c>
      <c r="T120" s="122">
        <v>941.40129041051148</v>
      </c>
      <c r="U120" s="122">
        <v>939.33657971043783</v>
      </c>
      <c r="V120" s="122">
        <v>954.3112642156733</v>
      </c>
      <c r="W120" s="122">
        <v>982.20026951691875</v>
      </c>
      <c r="X120" s="122">
        <v>898.9833041267259</v>
      </c>
      <c r="Y120" s="122">
        <v>878.40666973245766</v>
      </c>
      <c r="DA120" s="130" t="s">
        <v>1895</v>
      </c>
    </row>
    <row r="121" spans="1:105" ht="12" customHeight="1" x14ac:dyDescent="0.25">
      <c r="A121" s="97" t="s">
        <v>124</v>
      </c>
      <c r="B121" s="98">
        <v>142.21946049929306</v>
      </c>
      <c r="C121" s="98">
        <v>145.29756676631774</v>
      </c>
      <c r="D121" s="98">
        <v>146.85366344908391</v>
      </c>
      <c r="E121" s="98">
        <v>147.20969432984359</v>
      </c>
      <c r="F121" s="98">
        <v>156.23702201559087</v>
      </c>
      <c r="G121" s="98">
        <v>155.69038567537626</v>
      </c>
      <c r="H121" s="98">
        <v>152.50760416094607</v>
      </c>
      <c r="I121" s="98">
        <v>149.50333947263195</v>
      </c>
      <c r="J121" s="98">
        <v>143.01047311004308</v>
      </c>
      <c r="K121" s="98">
        <v>138.09427504443042</v>
      </c>
      <c r="L121" s="98">
        <v>142.87611597293272</v>
      </c>
      <c r="M121" s="98">
        <v>141.54131132123896</v>
      </c>
      <c r="N121" s="98">
        <v>131.99990616682956</v>
      </c>
      <c r="O121" s="98">
        <v>123.19844030691566</v>
      </c>
      <c r="P121" s="98">
        <v>110.43282258320085</v>
      </c>
      <c r="Q121" s="98">
        <v>102.99832405726056</v>
      </c>
      <c r="R121" s="98">
        <v>109.85147573095372</v>
      </c>
      <c r="S121" s="98">
        <v>115.24027315514536</v>
      </c>
      <c r="T121" s="98">
        <v>120.68568199872674</v>
      </c>
      <c r="U121" s="98">
        <v>115.79675368604582</v>
      </c>
      <c r="V121" s="98">
        <v>115.14706657111141</v>
      </c>
      <c r="W121" s="98">
        <v>123.92654054199241</v>
      </c>
      <c r="X121" s="98">
        <v>131.05065024046243</v>
      </c>
      <c r="Y121" s="98">
        <v>117.73366387208823</v>
      </c>
      <c r="DA121" s="63" t="s">
        <v>1896</v>
      </c>
    </row>
    <row r="122" spans="1:105" ht="12" customHeight="1" x14ac:dyDescent="0.25">
      <c r="A122" s="97" t="s">
        <v>123</v>
      </c>
      <c r="B122" s="98">
        <v>0.32612192545325952</v>
      </c>
      <c r="C122" s="98">
        <v>0.2946571410369056</v>
      </c>
      <c r="D122" s="98">
        <v>0.28251499144117947</v>
      </c>
      <c r="E122" s="98">
        <v>0.35605102616410789</v>
      </c>
      <c r="F122" s="98">
        <v>0.38640030009035015</v>
      </c>
      <c r="G122" s="98">
        <v>0.38267867466579242</v>
      </c>
      <c r="H122" s="98">
        <v>0.38976963076525251</v>
      </c>
      <c r="I122" s="98">
        <v>0.43857064060737549</v>
      </c>
      <c r="J122" s="98">
        <v>0.54141639009560427</v>
      </c>
      <c r="K122" s="98">
        <v>0.64720355727655832</v>
      </c>
      <c r="L122" s="98">
        <v>0.80693849312782218</v>
      </c>
      <c r="M122" s="98">
        <v>0.76833131217679762</v>
      </c>
      <c r="N122" s="98">
        <v>0.76897291479760987</v>
      </c>
      <c r="O122" s="98">
        <v>0.79825396380210389</v>
      </c>
      <c r="P122" s="98">
        <v>0.7227502223514094</v>
      </c>
      <c r="Q122" s="98">
        <v>0.68503885475997439</v>
      </c>
      <c r="R122" s="98">
        <v>0.78748723251512487</v>
      </c>
      <c r="S122" s="98">
        <v>0.85985382340155558</v>
      </c>
      <c r="T122" s="98">
        <v>0.88070604383292705</v>
      </c>
      <c r="U122" s="98">
        <v>0.78899678815692531</v>
      </c>
      <c r="V122" s="98">
        <v>0.77704189248346045</v>
      </c>
      <c r="W122" s="98">
        <v>0.91188479627053098</v>
      </c>
      <c r="X122" s="98">
        <v>1.1424223056154041</v>
      </c>
      <c r="Y122" s="98">
        <v>0.90630931490321509</v>
      </c>
      <c r="DA122" s="63" t="s">
        <v>1897</v>
      </c>
    </row>
    <row r="123" spans="1:105" ht="12" customHeight="1" x14ac:dyDescent="0.25">
      <c r="A123" s="100" t="s">
        <v>50</v>
      </c>
      <c r="B123" s="101">
        <v>5.5714784151731131E-2</v>
      </c>
      <c r="C123" s="101">
        <v>6.2173210228943718E-2</v>
      </c>
      <c r="D123" s="101">
        <v>5.0033620226047758E-2</v>
      </c>
      <c r="E123" s="101">
        <v>5.2339441457635562E-2</v>
      </c>
      <c r="F123" s="101">
        <v>6.0052557072623032E-2</v>
      </c>
      <c r="G123" s="101">
        <v>6.0475544101197411E-2</v>
      </c>
      <c r="H123" s="101">
        <v>6.3708578782644104E-2</v>
      </c>
      <c r="I123" s="101">
        <v>6.4123580826378535E-2</v>
      </c>
      <c r="J123" s="101">
        <v>7.3258804600090613E-2</v>
      </c>
      <c r="K123" s="101">
        <v>8.2425241056352169E-2</v>
      </c>
      <c r="L123" s="101">
        <v>0.10322640082162865</v>
      </c>
      <c r="M123" s="101">
        <v>0.10327995951893748</v>
      </c>
      <c r="N123" s="101">
        <v>8.522745689715315E-2</v>
      </c>
      <c r="O123" s="101">
        <v>7.1648443931263253E-2</v>
      </c>
      <c r="P123" s="101">
        <v>8.8263670346336837E-2</v>
      </c>
      <c r="Q123" s="101">
        <v>5.4851391172926714E-2</v>
      </c>
      <c r="R123" s="101">
        <v>7.6569354841350384E-2</v>
      </c>
      <c r="S123" s="101">
        <v>9.8974863157055962E-2</v>
      </c>
      <c r="T123" s="101">
        <v>0.10531514274946874</v>
      </c>
      <c r="U123" s="101">
        <v>9.9485968738242322E-2</v>
      </c>
      <c r="V123" s="101">
        <v>9.0900078752517918E-2</v>
      </c>
      <c r="W123" s="101">
        <v>0.1044398875237255</v>
      </c>
      <c r="X123" s="101">
        <v>0.1262497758808109</v>
      </c>
      <c r="Y123" s="101">
        <v>8.3816710584718387E-2</v>
      </c>
      <c r="DA123" s="131" t="s">
        <v>1898</v>
      </c>
    </row>
    <row r="124" spans="1:105" ht="12" customHeight="1" x14ac:dyDescent="0.25">
      <c r="A124" s="103" t="s">
        <v>52</v>
      </c>
      <c r="B124" s="104">
        <v>0.27040714130152849</v>
      </c>
      <c r="C124" s="104">
        <v>0.23248393080796187</v>
      </c>
      <c r="D124" s="104">
        <v>0.23248137121513174</v>
      </c>
      <c r="E124" s="104">
        <v>0.3037115847064723</v>
      </c>
      <c r="F124" s="104">
        <v>0.32634774301772712</v>
      </c>
      <c r="G124" s="104">
        <v>0.32220313056459493</v>
      </c>
      <c r="H124" s="104">
        <v>0.32606105198260843</v>
      </c>
      <c r="I124" s="104">
        <v>0.37444705978099696</v>
      </c>
      <c r="J124" s="104">
        <v>0.46815758549551345</v>
      </c>
      <c r="K124" s="104">
        <v>0.56477831622020624</v>
      </c>
      <c r="L124" s="104">
        <v>0.70371209230619358</v>
      </c>
      <c r="M124" s="104">
        <v>0.6650513526578602</v>
      </c>
      <c r="N124" s="104">
        <v>0.68374545790045693</v>
      </c>
      <c r="O124" s="104">
        <v>0.72660551987084054</v>
      </c>
      <c r="P124" s="104">
        <v>0.63448655200507265</v>
      </c>
      <c r="Q124" s="104">
        <v>0.63018746358704758</v>
      </c>
      <c r="R124" s="104">
        <v>0.71091787767377446</v>
      </c>
      <c r="S124" s="104">
        <v>0.76087896024449975</v>
      </c>
      <c r="T124" s="104">
        <v>0.77539090108345832</v>
      </c>
      <c r="U124" s="104">
        <v>0.68951081941868297</v>
      </c>
      <c r="V124" s="104">
        <v>0.68614181373094252</v>
      </c>
      <c r="W124" s="104">
        <v>0.80744490874680541</v>
      </c>
      <c r="X124" s="104">
        <v>1.0161725297345932</v>
      </c>
      <c r="Y124" s="104">
        <v>0.82249260431849658</v>
      </c>
      <c r="DA124" s="132" t="s">
        <v>1899</v>
      </c>
    </row>
    <row r="125" spans="1:105" ht="12" customHeight="1" x14ac:dyDescent="0.25">
      <c r="A125" s="106" t="s">
        <v>122</v>
      </c>
      <c r="B125" s="101">
        <v>598.04837953489687</v>
      </c>
      <c r="C125" s="101">
        <v>585.66227454207683</v>
      </c>
      <c r="D125" s="101">
        <v>601.01242670386137</v>
      </c>
      <c r="E125" s="101">
        <v>608.30121760824602</v>
      </c>
      <c r="F125" s="101">
        <v>596.65607450126265</v>
      </c>
      <c r="G125" s="101">
        <v>564.94131179658723</v>
      </c>
      <c r="H125" s="101">
        <v>584.56295563346782</v>
      </c>
      <c r="I125" s="101">
        <v>579.71499443754772</v>
      </c>
      <c r="J125" s="101">
        <v>575.94266126645653</v>
      </c>
      <c r="K125" s="101">
        <v>542.71040267232684</v>
      </c>
      <c r="L125" s="101">
        <v>560.31925796900168</v>
      </c>
      <c r="M125" s="101">
        <v>575.14393797615151</v>
      </c>
      <c r="N125" s="101">
        <v>583.32195492085953</v>
      </c>
      <c r="O125" s="101">
        <v>586.59132491214916</v>
      </c>
      <c r="P125" s="101">
        <v>542.91798344191966</v>
      </c>
      <c r="Q125" s="101">
        <v>553.10798003902812</v>
      </c>
      <c r="R125" s="101">
        <v>568.6508470869876</v>
      </c>
      <c r="S125" s="101">
        <v>589.92327124545739</v>
      </c>
      <c r="T125" s="101">
        <v>599.65503871019462</v>
      </c>
      <c r="U125" s="101">
        <v>598.66958214001534</v>
      </c>
      <c r="V125" s="101">
        <v>611.52137148395434</v>
      </c>
      <c r="W125" s="101">
        <v>621.07605669259101</v>
      </c>
      <c r="X125" s="101">
        <v>537.56632241462285</v>
      </c>
      <c r="Y125" s="101">
        <v>535.8587304619798</v>
      </c>
      <c r="DA125" s="131" t="s">
        <v>1900</v>
      </c>
    </row>
    <row r="126" spans="1:105" ht="12" customHeight="1" x14ac:dyDescent="0.25">
      <c r="A126" s="107" t="s">
        <v>121</v>
      </c>
      <c r="B126" s="104">
        <v>53.146190322408842</v>
      </c>
      <c r="C126" s="104">
        <v>56.747058900758418</v>
      </c>
      <c r="D126" s="104">
        <v>62.803167847850759</v>
      </c>
      <c r="E126" s="104">
        <v>69.35699382279283</v>
      </c>
      <c r="F126" s="104">
        <v>73.577185848107533</v>
      </c>
      <c r="G126" s="104">
        <v>77.619852184946183</v>
      </c>
      <c r="H126" s="104">
        <v>88.953656973571583</v>
      </c>
      <c r="I126" s="104">
        <v>106.7708304498847</v>
      </c>
      <c r="J126" s="104">
        <v>123.45659457417725</v>
      </c>
      <c r="K126" s="104">
        <v>149.04938445930401</v>
      </c>
      <c r="L126" s="104">
        <v>173.18463206358135</v>
      </c>
      <c r="M126" s="104">
        <v>188.02996835923753</v>
      </c>
      <c r="N126" s="104">
        <v>192.82941224097638</v>
      </c>
      <c r="O126" s="104">
        <v>195.83108370182168</v>
      </c>
      <c r="P126" s="104">
        <v>190.83506904285682</v>
      </c>
      <c r="Q126" s="104">
        <v>191.44437618801143</v>
      </c>
      <c r="R126" s="104">
        <v>202.12453334305746</v>
      </c>
      <c r="S126" s="104">
        <v>211.41663470525182</v>
      </c>
      <c r="T126" s="104">
        <v>220.1798636577571</v>
      </c>
      <c r="U126" s="104">
        <v>224.08124709621976</v>
      </c>
      <c r="V126" s="104">
        <v>226.86578426812397</v>
      </c>
      <c r="W126" s="104">
        <v>236.28578748606492</v>
      </c>
      <c r="X126" s="104">
        <v>229.22390916602507</v>
      </c>
      <c r="Y126" s="104">
        <v>223.90796608348631</v>
      </c>
      <c r="DA126" s="132" t="s">
        <v>1901</v>
      </c>
    </row>
    <row r="127" spans="1:105" ht="12" customHeight="1" x14ac:dyDescent="0.25">
      <c r="A127" s="108" t="s">
        <v>53</v>
      </c>
      <c r="B127" s="98">
        <v>19.086326340185447</v>
      </c>
      <c r="C127" s="98">
        <v>20.205240712535119</v>
      </c>
      <c r="D127" s="98">
        <v>21.718051680449179</v>
      </c>
      <c r="E127" s="98">
        <v>23.576975607089221</v>
      </c>
      <c r="F127" s="98">
        <v>24.835536727903353</v>
      </c>
      <c r="G127" s="98">
        <v>25.833991135184327</v>
      </c>
      <c r="H127" s="98">
        <v>27.212819944750787</v>
      </c>
      <c r="I127" s="98">
        <v>33.724850468585849</v>
      </c>
      <c r="J127" s="98">
        <v>36.337524008018761</v>
      </c>
      <c r="K127" s="98">
        <v>43.96093520544111</v>
      </c>
      <c r="L127" s="98">
        <v>54.709604733703337</v>
      </c>
      <c r="M127" s="98">
        <v>55.89487655409016</v>
      </c>
      <c r="N127" s="98">
        <v>56.007993014924637</v>
      </c>
      <c r="O127" s="98">
        <v>57.109567123119639</v>
      </c>
      <c r="P127" s="98">
        <v>54.421965252017309</v>
      </c>
      <c r="Q127" s="98">
        <v>52.33258312593621</v>
      </c>
      <c r="R127" s="98">
        <v>55.426694125357237</v>
      </c>
      <c r="S127" s="98">
        <v>60.761543471024183</v>
      </c>
      <c r="T127" s="98">
        <v>63.663187265368585</v>
      </c>
      <c r="U127" s="98">
        <v>63.536031006855325</v>
      </c>
      <c r="V127" s="98">
        <v>63.163854381102183</v>
      </c>
      <c r="W127" s="98">
        <v>67.476050771824333</v>
      </c>
      <c r="X127" s="98">
        <v>61.006176326103969</v>
      </c>
      <c r="Y127" s="98">
        <v>56.142812359966371</v>
      </c>
      <c r="DA127" s="63" t="s">
        <v>1902</v>
      </c>
    </row>
    <row r="128" spans="1:105" ht="12" customHeight="1" x14ac:dyDescent="0.25">
      <c r="A128" s="108" t="s">
        <v>52</v>
      </c>
      <c r="B128" s="98">
        <v>34.059863982223412</v>
      </c>
      <c r="C128" s="98">
        <v>36.541818188223289</v>
      </c>
      <c r="D128" s="98">
        <v>41.085116167401587</v>
      </c>
      <c r="E128" s="98">
        <v>45.780018215703613</v>
      </c>
      <c r="F128" s="98">
        <v>48.741649120204187</v>
      </c>
      <c r="G128" s="98">
        <v>51.785861049761834</v>
      </c>
      <c r="H128" s="98">
        <v>61.740837028820792</v>
      </c>
      <c r="I128" s="98">
        <v>73.045979981298885</v>
      </c>
      <c r="J128" s="98">
        <v>87.119070566158499</v>
      </c>
      <c r="K128" s="98">
        <v>105.08844925386293</v>
      </c>
      <c r="L128" s="98">
        <v>118.47502732987803</v>
      </c>
      <c r="M128" s="98">
        <v>132.1350918051474</v>
      </c>
      <c r="N128" s="98">
        <v>136.82141922605174</v>
      </c>
      <c r="O128" s="98">
        <v>138.72151657870199</v>
      </c>
      <c r="P128" s="98">
        <v>136.41310379083947</v>
      </c>
      <c r="Q128" s="98">
        <v>139.11179306207521</v>
      </c>
      <c r="R128" s="98">
        <v>146.69783921770028</v>
      </c>
      <c r="S128" s="98">
        <v>150.6550912342276</v>
      </c>
      <c r="T128" s="98">
        <v>156.51667639238855</v>
      </c>
      <c r="U128" s="98">
        <v>160.54521608936443</v>
      </c>
      <c r="V128" s="98">
        <v>163.70192988702181</v>
      </c>
      <c r="W128" s="98">
        <v>168.80973671424056</v>
      </c>
      <c r="X128" s="98">
        <v>168.21773283992107</v>
      </c>
      <c r="Y128" s="98">
        <v>167.76515372351997</v>
      </c>
      <c r="DA128" s="63" t="s">
        <v>1903</v>
      </c>
    </row>
    <row r="129" spans="1:105" ht="12" customHeight="1" x14ac:dyDescent="0.25">
      <c r="A129" s="121" t="s">
        <v>54</v>
      </c>
      <c r="B129" s="122">
        <v>355.32652302497934</v>
      </c>
      <c r="C129" s="122">
        <v>374.17151952828294</v>
      </c>
      <c r="D129" s="122">
        <v>388.68889366833957</v>
      </c>
      <c r="E129" s="122">
        <v>391.64552100946594</v>
      </c>
      <c r="F129" s="122">
        <v>383.56585040943054</v>
      </c>
      <c r="G129" s="122">
        <v>388.27968763174141</v>
      </c>
      <c r="H129" s="122">
        <v>417.57966496904243</v>
      </c>
      <c r="I129" s="122">
        <v>427.4071327413393</v>
      </c>
      <c r="J129" s="122">
        <v>427.69059063699461</v>
      </c>
      <c r="K129" s="122">
        <v>396.21871511930584</v>
      </c>
      <c r="L129" s="122">
        <v>441.82069839208845</v>
      </c>
      <c r="M129" s="122">
        <v>418.33852160396538</v>
      </c>
      <c r="N129" s="122">
        <v>413.45819093549096</v>
      </c>
      <c r="O129" s="122">
        <v>390.36916553338386</v>
      </c>
      <c r="P129" s="122">
        <v>360.39802017828089</v>
      </c>
      <c r="Q129" s="122">
        <v>361.700954907663</v>
      </c>
      <c r="R129" s="122">
        <v>361.01278829322951</v>
      </c>
      <c r="S129" s="122">
        <v>378.91013313543647</v>
      </c>
      <c r="T129" s="122">
        <v>390.06293923926137</v>
      </c>
      <c r="U129" s="122">
        <v>382.62502623631252</v>
      </c>
      <c r="V129" s="122">
        <v>396.61664885612669</v>
      </c>
      <c r="W129" s="122">
        <v>393.60227639409453</v>
      </c>
      <c r="X129" s="122">
        <v>409.93354706842376</v>
      </c>
      <c r="Y129" s="122">
        <v>399.42855282593661</v>
      </c>
      <c r="DA129" s="130" t="s">
        <v>1904</v>
      </c>
    </row>
    <row r="130" spans="1:105" ht="12" customHeight="1" x14ac:dyDescent="0.25">
      <c r="A130" s="97" t="s">
        <v>50</v>
      </c>
      <c r="B130" s="98">
        <v>122.11754001137845</v>
      </c>
      <c r="C130" s="98">
        <v>119.62967070368875</v>
      </c>
      <c r="D130" s="98">
        <v>125.2603675602404</v>
      </c>
      <c r="E130" s="98">
        <v>126.18620314238318</v>
      </c>
      <c r="F130" s="98">
        <v>129.07732847026679</v>
      </c>
      <c r="G130" s="98">
        <v>124.45031047683007</v>
      </c>
      <c r="H130" s="98">
        <v>121.33028234045626</v>
      </c>
      <c r="I130" s="98">
        <v>124.48000350599605</v>
      </c>
      <c r="J130" s="98">
        <v>117.35998727996657</v>
      </c>
      <c r="K130" s="98">
        <v>115.0071973356546</v>
      </c>
      <c r="L130" s="98">
        <v>114.51507716069854</v>
      </c>
      <c r="M130" s="98">
        <v>111.87170034459081</v>
      </c>
      <c r="N130" s="98">
        <v>103.94428115467767</v>
      </c>
      <c r="O130" s="98">
        <v>98.165972996982362</v>
      </c>
      <c r="P130" s="98">
        <v>92.698620721678722</v>
      </c>
      <c r="Q130" s="98">
        <v>89.242529004054475</v>
      </c>
      <c r="R130" s="98">
        <v>82.026303646312883</v>
      </c>
      <c r="S130" s="98">
        <v>84.694777608800607</v>
      </c>
      <c r="T130" s="98">
        <v>83.173492480407475</v>
      </c>
      <c r="U130" s="98">
        <v>78.210107476066852</v>
      </c>
      <c r="V130" s="98">
        <v>78.104979606941654</v>
      </c>
      <c r="W130" s="98">
        <v>73.291886395648717</v>
      </c>
      <c r="X130" s="98">
        <v>68.436323651448461</v>
      </c>
      <c r="Y130" s="98">
        <v>59.005441922465899</v>
      </c>
      <c r="DA130" s="63" t="s">
        <v>1905</v>
      </c>
    </row>
    <row r="131" spans="1:105" ht="12" customHeight="1" x14ac:dyDescent="0.25">
      <c r="A131" s="109" t="s">
        <v>120</v>
      </c>
      <c r="B131" s="33">
        <v>233.20898301360089</v>
      </c>
      <c r="C131" s="33">
        <v>254.5418488245943</v>
      </c>
      <c r="D131" s="33">
        <v>263.42852610809916</v>
      </c>
      <c r="E131" s="33">
        <v>265.45931786708286</v>
      </c>
      <c r="F131" s="33">
        <v>254.48852193916377</v>
      </c>
      <c r="G131" s="33">
        <v>263.8293771549113</v>
      </c>
      <c r="H131" s="33">
        <v>296.2493826285862</v>
      </c>
      <c r="I131" s="33">
        <v>302.92712923534339</v>
      </c>
      <c r="J131" s="33">
        <v>310.33060335702805</v>
      </c>
      <c r="K131" s="33">
        <v>281.21151778365129</v>
      </c>
      <c r="L131" s="33">
        <v>327.30562123138992</v>
      </c>
      <c r="M131" s="33">
        <v>306.4668212593744</v>
      </c>
      <c r="N131" s="33">
        <v>309.51390978081326</v>
      </c>
      <c r="O131" s="33">
        <v>292.20319253640167</v>
      </c>
      <c r="P131" s="33">
        <v>267.69939945660229</v>
      </c>
      <c r="Q131" s="33">
        <v>272.45842590360854</v>
      </c>
      <c r="R131" s="33">
        <v>278.98648464691655</v>
      </c>
      <c r="S131" s="33">
        <v>294.2153555266359</v>
      </c>
      <c r="T131" s="33">
        <v>306.88944675885375</v>
      </c>
      <c r="U131" s="33">
        <v>304.41491876024565</v>
      </c>
      <c r="V131" s="33">
        <v>318.51166924918505</v>
      </c>
      <c r="W131" s="33">
        <v>320.31038999844571</v>
      </c>
      <c r="X131" s="33">
        <v>341.49722341697532</v>
      </c>
      <c r="Y131" s="33">
        <v>340.42311090347067</v>
      </c>
      <c r="DA131" s="60" t="s">
        <v>1906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0.69408213609663394</v>
      </c>
      <c r="C133" s="154">
        <f t="shared" si="22"/>
        <v>0.69957112778336661</v>
      </c>
      <c r="D133" s="154">
        <f t="shared" si="22"/>
        <v>0.70208628452109301</v>
      </c>
      <c r="E133" s="154">
        <f t="shared" si="22"/>
        <v>0.71976583133165761</v>
      </c>
      <c r="F133" s="154">
        <f t="shared" si="22"/>
        <v>0.71368121581624866</v>
      </c>
      <c r="G133" s="154">
        <f t="shared" si="22"/>
        <v>0.71873568762187423</v>
      </c>
      <c r="H133" s="154">
        <f t="shared" si="22"/>
        <v>0.7271523902468392</v>
      </c>
      <c r="I133" s="154">
        <f t="shared" si="22"/>
        <v>0.72757918575782421</v>
      </c>
      <c r="J133" s="154">
        <f t="shared" si="22"/>
        <v>0.73485799750007796</v>
      </c>
      <c r="K133" s="154">
        <f t="shared" si="22"/>
        <v>0.7424984693307588</v>
      </c>
      <c r="L133" s="154">
        <f t="shared" si="22"/>
        <v>0.74714710244778926</v>
      </c>
      <c r="M133" s="154">
        <f t="shared" si="22"/>
        <v>0.75338599636257353</v>
      </c>
      <c r="N133" s="154">
        <f t="shared" si="22"/>
        <v>0.76709682548005831</v>
      </c>
      <c r="O133" s="154">
        <f t="shared" si="22"/>
        <v>0.77486579778407538</v>
      </c>
      <c r="P133" s="154">
        <f t="shared" si="22"/>
        <v>0.77472991289519555</v>
      </c>
      <c r="Q133" s="154">
        <f t="shared" si="22"/>
        <v>0.7877273455739453</v>
      </c>
      <c r="R133" s="154">
        <f t="shared" ref="R133:V133" si="23">IF(R115=0,"",R115/R97)</f>
        <v>0.79424765180340706</v>
      </c>
      <c r="S133" s="154">
        <f t="shared" si="23"/>
        <v>0.80387623543899578</v>
      </c>
      <c r="T133" s="154">
        <f t="shared" si="23"/>
        <v>0.80754732936396623</v>
      </c>
      <c r="U133" s="154">
        <f t="shared" si="23"/>
        <v>0.821686520195403</v>
      </c>
      <c r="V133" s="154">
        <f t="shared" si="23"/>
        <v>0.83317023195014395</v>
      </c>
      <c r="W133" s="154">
        <f t="shared" ref="W133:Y133" si="24">IF(W115=0,"",W115/W97)</f>
        <v>0.84512004415487763</v>
      </c>
      <c r="X133" s="154">
        <f t="shared" si="24"/>
        <v>0.85491319055255899</v>
      </c>
      <c r="Y133" s="154">
        <f t="shared" si="24"/>
        <v>0.86759544336550409</v>
      </c>
      <c r="DA133" s="129" t="s">
        <v>2058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0.69060527763839197</v>
      </c>
      <c r="C134" s="155">
        <f t="shared" si="25"/>
        <v>0.69404285931357779</v>
      </c>
      <c r="D134" s="155">
        <f t="shared" si="25"/>
        <v>0.69798753060308505</v>
      </c>
      <c r="E134" s="155">
        <f t="shared" si="25"/>
        <v>0.70266958008907399</v>
      </c>
      <c r="F134" s="155">
        <f t="shared" si="25"/>
        <v>0.70832462044244726</v>
      </c>
      <c r="G134" s="155">
        <f t="shared" si="25"/>
        <v>0.70962805663678963</v>
      </c>
      <c r="H134" s="155">
        <f t="shared" si="25"/>
        <v>0.71344137255273909</v>
      </c>
      <c r="I134" s="155">
        <f t="shared" si="25"/>
        <v>0.71795005167955261</v>
      </c>
      <c r="J134" s="155">
        <f t="shared" si="25"/>
        <v>0.72498419100081801</v>
      </c>
      <c r="K134" s="155">
        <f t="shared" si="25"/>
        <v>0.72972095480118948</v>
      </c>
      <c r="L134" s="155">
        <f t="shared" si="25"/>
        <v>0.73486336485606196</v>
      </c>
      <c r="M134" s="155">
        <f t="shared" si="25"/>
        <v>0.7389137230320354</v>
      </c>
      <c r="N134" s="155">
        <f t="shared" si="25"/>
        <v>0.74951772875796152</v>
      </c>
      <c r="O134" s="155">
        <f t="shared" si="25"/>
        <v>0.76109554474591368</v>
      </c>
      <c r="P134" s="155">
        <f t="shared" si="25"/>
        <v>0.75924626198011069</v>
      </c>
      <c r="Q134" s="155">
        <f t="shared" si="25"/>
        <v>0.76394864557000253</v>
      </c>
      <c r="R134" s="155">
        <f t="shared" ref="R134:V134" si="26">IF(R116=0,"",R116/R98)</f>
        <v>0.76814905995773486</v>
      </c>
      <c r="S134" s="155">
        <f t="shared" si="26"/>
        <v>0.77402005943008956</v>
      </c>
      <c r="T134" s="155">
        <f t="shared" si="26"/>
        <v>0.78007403693683119</v>
      </c>
      <c r="U134" s="155">
        <f t="shared" si="26"/>
        <v>0.78905193482337221</v>
      </c>
      <c r="V134" s="155">
        <f t="shared" si="26"/>
        <v>0.7974518987447019</v>
      </c>
      <c r="W134" s="155">
        <f t="shared" ref="W134:Y134" si="27">IF(W116=0,"",W116/W98)</f>
        <v>0.81324074326278917</v>
      </c>
      <c r="X134" s="155">
        <f t="shared" si="27"/>
        <v>0.82414828647478344</v>
      </c>
      <c r="Y134" s="155">
        <f t="shared" si="27"/>
        <v>0.83723862429637097</v>
      </c>
      <c r="DA134" s="130" t="s">
        <v>2059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0.69060527763839197</v>
      </c>
      <c r="C135" s="156">
        <f t="shared" si="28"/>
        <v>0.69404285931357779</v>
      </c>
      <c r="D135" s="156">
        <f t="shared" si="28"/>
        <v>0.69798753060308505</v>
      </c>
      <c r="E135" s="156">
        <f t="shared" si="28"/>
        <v>0.70266958008907399</v>
      </c>
      <c r="F135" s="156">
        <f t="shared" si="28"/>
        <v>0.70832462044244726</v>
      </c>
      <c r="G135" s="156">
        <f t="shared" si="28"/>
        <v>0.70962805663678963</v>
      </c>
      <c r="H135" s="156">
        <f t="shared" si="28"/>
        <v>0.71344137255273909</v>
      </c>
      <c r="I135" s="156">
        <f t="shared" si="28"/>
        <v>0.71795005167955261</v>
      </c>
      <c r="J135" s="156">
        <f t="shared" si="28"/>
        <v>0.72498419100081801</v>
      </c>
      <c r="K135" s="156">
        <f t="shared" si="28"/>
        <v>0.72972095480118948</v>
      </c>
      <c r="L135" s="156">
        <f t="shared" si="28"/>
        <v>0.73486336485606196</v>
      </c>
      <c r="M135" s="156">
        <f t="shared" si="28"/>
        <v>0.7389137230320354</v>
      </c>
      <c r="N135" s="156">
        <f t="shared" si="28"/>
        <v>0.74951772875796152</v>
      </c>
      <c r="O135" s="156">
        <f t="shared" si="28"/>
        <v>0.76109554474591368</v>
      </c>
      <c r="P135" s="156">
        <f t="shared" si="28"/>
        <v>0.75924626198011069</v>
      </c>
      <c r="Q135" s="156">
        <f t="shared" si="28"/>
        <v>0.76394864557000253</v>
      </c>
      <c r="R135" s="156">
        <f t="shared" ref="R135:V135" si="29">IF(R117=0,"",R117/R99)</f>
        <v>0.76814905995773486</v>
      </c>
      <c r="S135" s="156">
        <f t="shared" si="29"/>
        <v>0.77402005943008956</v>
      </c>
      <c r="T135" s="156">
        <f t="shared" si="29"/>
        <v>0.78007403693683119</v>
      </c>
      <c r="U135" s="156">
        <f t="shared" si="29"/>
        <v>0.78905193482337221</v>
      </c>
      <c r="V135" s="156">
        <f t="shared" si="29"/>
        <v>0.7974518987447019</v>
      </c>
      <c r="W135" s="156">
        <f t="shared" ref="W135:Y135" si="30">IF(W117=0,"",W117/W99)</f>
        <v>0.81324074326278917</v>
      </c>
      <c r="X135" s="156">
        <f t="shared" si="30"/>
        <v>0.82414828647478344</v>
      </c>
      <c r="Y135" s="156">
        <f t="shared" si="30"/>
        <v>0.83723862429637097</v>
      </c>
      <c r="DA135" s="63" t="s">
        <v>2060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1.7731688206693041</v>
      </c>
      <c r="C136" s="155">
        <f t="shared" si="31"/>
        <v>1.8455941638809479</v>
      </c>
      <c r="D136" s="155">
        <f t="shared" si="31"/>
        <v>1.9378770784859884</v>
      </c>
      <c r="E136" s="155">
        <f t="shared" si="31"/>
        <v>2.0459837075336411</v>
      </c>
      <c r="F136" s="155">
        <f t="shared" si="31"/>
        <v>2.1592575578669839</v>
      </c>
      <c r="G136" s="155">
        <f t="shared" si="31"/>
        <v>2.2985505733929528</v>
      </c>
      <c r="H136" s="155">
        <f t="shared" si="31"/>
        <v>2.4659689658729937</v>
      </c>
      <c r="I136" s="155">
        <f t="shared" si="31"/>
        <v>2.571558641357206</v>
      </c>
      <c r="J136" s="155">
        <f t="shared" si="31"/>
        <v>2.6278316847381067</v>
      </c>
      <c r="K136" s="155">
        <f t="shared" si="31"/>
        <v>2.7233834102710968</v>
      </c>
      <c r="L136" s="155">
        <f t="shared" si="31"/>
        <v>2.822264733578832</v>
      </c>
      <c r="M136" s="155">
        <f t="shared" si="31"/>
        <v>2.9311233740087559</v>
      </c>
      <c r="N136" s="155">
        <f t="shared" si="31"/>
        <v>3.0459865364864638</v>
      </c>
      <c r="O136" s="155">
        <f t="shared" si="31"/>
        <v>3.1925347060210245</v>
      </c>
      <c r="P136" s="155">
        <f t="shared" si="31"/>
        <v>3.3255984611807956</v>
      </c>
      <c r="Q136" s="155">
        <f t="shared" si="31"/>
        <v>3.4086083857711174</v>
      </c>
      <c r="R136" s="155">
        <f t="shared" ref="R136:V136" si="32">IF(R118=0,"",R118/R100)</f>
        <v>3.5271405500368589</v>
      </c>
      <c r="S136" s="155">
        <f t="shared" si="32"/>
        <v>3.6359412020325257</v>
      </c>
      <c r="T136" s="155">
        <f t="shared" si="32"/>
        <v>3.7494778422964954</v>
      </c>
      <c r="U136" s="155">
        <f t="shared" si="32"/>
        <v>3.8195646332641706</v>
      </c>
      <c r="V136" s="155">
        <f t="shared" si="32"/>
        <v>3.8799570673545247</v>
      </c>
      <c r="W136" s="155">
        <f t="shared" ref="W136:Y136" si="33">IF(W118=0,"",W118/W100)</f>
        <v>3.9225278892625908</v>
      </c>
      <c r="X136" s="155">
        <f t="shared" si="33"/>
        <v>3.9273368606401076</v>
      </c>
      <c r="Y136" s="155">
        <f t="shared" si="33"/>
        <v>3.9482152629033331</v>
      </c>
      <c r="DA136" s="130" t="s">
        <v>2061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1.7731688206693041</v>
      </c>
      <c r="C137" s="156">
        <f t="shared" si="34"/>
        <v>1.8455941638809479</v>
      </c>
      <c r="D137" s="156">
        <f t="shared" si="34"/>
        <v>1.9378770784859884</v>
      </c>
      <c r="E137" s="156">
        <f t="shared" si="34"/>
        <v>2.0459837075336411</v>
      </c>
      <c r="F137" s="156">
        <f t="shared" si="34"/>
        <v>2.1592575578669839</v>
      </c>
      <c r="G137" s="156">
        <f t="shared" si="34"/>
        <v>2.2985505733929528</v>
      </c>
      <c r="H137" s="156">
        <f t="shared" si="34"/>
        <v>2.4659689658729937</v>
      </c>
      <c r="I137" s="156">
        <f t="shared" si="34"/>
        <v>2.571558641357206</v>
      </c>
      <c r="J137" s="156">
        <f t="shared" si="34"/>
        <v>2.6278316847381067</v>
      </c>
      <c r="K137" s="156">
        <f t="shared" si="34"/>
        <v>2.7233834102710968</v>
      </c>
      <c r="L137" s="156">
        <f t="shared" si="34"/>
        <v>2.822264733578832</v>
      </c>
      <c r="M137" s="156">
        <f t="shared" si="34"/>
        <v>2.9311233740087559</v>
      </c>
      <c r="N137" s="156">
        <f t="shared" si="34"/>
        <v>3.0459865364864638</v>
      </c>
      <c r="O137" s="156">
        <f t="shared" si="34"/>
        <v>3.1925347060210245</v>
      </c>
      <c r="P137" s="156">
        <f t="shared" si="34"/>
        <v>3.3255984611807956</v>
      </c>
      <c r="Q137" s="156">
        <f t="shared" si="34"/>
        <v>3.4086083857711174</v>
      </c>
      <c r="R137" s="156">
        <f t="shared" ref="R137:V137" si="35">IF(R119=0,"",R119/R101)</f>
        <v>3.5271405500368589</v>
      </c>
      <c r="S137" s="156">
        <f t="shared" si="35"/>
        <v>3.6359412020325257</v>
      </c>
      <c r="T137" s="156">
        <f t="shared" si="35"/>
        <v>3.7494778422964954</v>
      </c>
      <c r="U137" s="156">
        <f t="shared" si="35"/>
        <v>3.8195646332641706</v>
      </c>
      <c r="V137" s="156">
        <f t="shared" si="35"/>
        <v>3.8799570673545247</v>
      </c>
      <c r="W137" s="156">
        <f t="shared" ref="W137:Y137" si="36">IF(W119=0,"",W119/W101)</f>
        <v>3.9225278892625908</v>
      </c>
      <c r="X137" s="156">
        <f t="shared" si="36"/>
        <v>3.9273368606401076</v>
      </c>
      <c r="Y137" s="156">
        <f t="shared" si="36"/>
        <v>3.9482152629033331</v>
      </c>
      <c r="DA137" s="63" t="s">
        <v>2062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0.64818454452126784</v>
      </c>
      <c r="C138" s="155">
        <f t="shared" si="37"/>
        <v>0.651714107902575</v>
      </c>
      <c r="D138" s="155">
        <f t="shared" si="37"/>
        <v>0.65676205849762559</v>
      </c>
      <c r="E138" s="155">
        <f t="shared" si="37"/>
        <v>0.66286341459333786</v>
      </c>
      <c r="F138" s="155">
        <f t="shared" si="37"/>
        <v>0.66670680619203948</v>
      </c>
      <c r="G138" s="155">
        <f t="shared" si="37"/>
        <v>0.66926873138501286</v>
      </c>
      <c r="H138" s="155">
        <f t="shared" si="37"/>
        <v>0.67584754052553642</v>
      </c>
      <c r="I138" s="155">
        <f t="shared" si="37"/>
        <v>0.68163464940183549</v>
      </c>
      <c r="J138" s="155">
        <f t="shared" si="37"/>
        <v>0.68665489075502395</v>
      </c>
      <c r="K138" s="155">
        <f t="shared" si="37"/>
        <v>0.6928159321194638</v>
      </c>
      <c r="L138" s="155">
        <f t="shared" si="37"/>
        <v>0.69753231540696325</v>
      </c>
      <c r="M138" s="155">
        <f t="shared" si="37"/>
        <v>0.70304797171280364</v>
      </c>
      <c r="N138" s="155">
        <f t="shared" si="37"/>
        <v>0.71008219223334224</v>
      </c>
      <c r="O138" s="155">
        <f t="shared" si="37"/>
        <v>0.71734013792259199</v>
      </c>
      <c r="P138" s="155">
        <f t="shared" si="37"/>
        <v>0.72363269274233422</v>
      </c>
      <c r="Q138" s="155">
        <f t="shared" si="37"/>
        <v>0.73310216539263595</v>
      </c>
      <c r="R138" s="155">
        <f t="shared" ref="R138:V138" si="38">IF(R120=0,"",R120/R102)</f>
        <v>0.74352116044360383</v>
      </c>
      <c r="S138" s="155">
        <f t="shared" si="38"/>
        <v>0.75544494021621122</v>
      </c>
      <c r="T138" s="155">
        <f t="shared" si="38"/>
        <v>0.76845168106897732</v>
      </c>
      <c r="U138" s="155">
        <f t="shared" si="38"/>
        <v>0.78117347464098474</v>
      </c>
      <c r="V138" s="155">
        <f t="shared" si="38"/>
        <v>0.7921239685091932</v>
      </c>
      <c r="W138" s="155">
        <f t="shared" ref="W138:Y138" si="39">IF(W120=0,"",W120/W102)</f>
        <v>0.79991921650894748</v>
      </c>
      <c r="X138" s="155">
        <f t="shared" si="39"/>
        <v>0.8082425344285018</v>
      </c>
      <c r="Y138" s="155">
        <f t="shared" si="39"/>
        <v>0.81605805066555626</v>
      </c>
      <c r="DA138" s="130" t="s">
        <v>2063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0.56447835918507061</v>
      </c>
      <c r="C139" s="156">
        <f t="shared" si="40"/>
        <v>0.56668677666958434</v>
      </c>
      <c r="D139" s="156">
        <f t="shared" si="40"/>
        <v>0.56953059031308828</v>
      </c>
      <c r="E139" s="156">
        <f t="shared" si="40"/>
        <v>0.57235015531710975</v>
      </c>
      <c r="F139" s="156">
        <f t="shared" si="40"/>
        <v>0.57641727918967478</v>
      </c>
      <c r="G139" s="156">
        <f t="shared" si="40"/>
        <v>0.57833603834871061</v>
      </c>
      <c r="H139" s="156">
        <f t="shared" si="40"/>
        <v>0.5821749926161387</v>
      </c>
      <c r="I139" s="156">
        <f t="shared" si="40"/>
        <v>0.5837961163436578</v>
      </c>
      <c r="J139" s="156">
        <f t="shared" si="40"/>
        <v>0.58475467011682869</v>
      </c>
      <c r="K139" s="156">
        <f t="shared" si="40"/>
        <v>0.58729810856287312</v>
      </c>
      <c r="L139" s="156">
        <f t="shared" si="40"/>
        <v>0.59027736949352927</v>
      </c>
      <c r="M139" s="156">
        <f t="shared" si="40"/>
        <v>0.59493219115445028</v>
      </c>
      <c r="N139" s="156">
        <f t="shared" si="40"/>
        <v>0.60044148214198745</v>
      </c>
      <c r="O139" s="156">
        <f t="shared" si="40"/>
        <v>0.60733283710585262</v>
      </c>
      <c r="P139" s="156">
        <f t="shared" si="40"/>
        <v>0.6167145200541142</v>
      </c>
      <c r="Q139" s="156">
        <f t="shared" si="40"/>
        <v>0.62797567756444461</v>
      </c>
      <c r="R139" s="156">
        <f t="shared" ref="R139:V139" si="41">IF(R121=0,"",R121/R103)</f>
        <v>0.64967582352188979</v>
      </c>
      <c r="S139" s="156">
        <f t="shared" si="41"/>
        <v>0.67564062647471235</v>
      </c>
      <c r="T139" s="156">
        <f t="shared" si="41"/>
        <v>0.70570587561182296</v>
      </c>
      <c r="U139" s="156">
        <f t="shared" si="41"/>
        <v>0.72992041724963364</v>
      </c>
      <c r="V139" s="156">
        <f t="shared" si="41"/>
        <v>0.74832672505542464</v>
      </c>
      <c r="W139" s="156">
        <f t="shared" ref="W139:Y139" si="42">IF(W121=0,"",W121/W103)</f>
        <v>0.75990084228264321</v>
      </c>
      <c r="X139" s="156">
        <f t="shared" si="42"/>
        <v>0.76598606936483649</v>
      </c>
      <c r="Y139" s="156">
        <f t="shared" si="42"/>
        <v>0.77311319210993168</v>
      </c>
      <c r="DA139" s="63" t="s">
        <v>2064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0.88404460160828413</v>
      </c>
      <c r="C140" s="156">
        <f t="shared" si="43"/>
        <v>0.8592227343282256</v>
      </c>
      <c r="D140" s="156">
        <f t="shared" si="43"/>
        <v>0.88235744669904403</v>
      </c>
      <c r="E140" s="156">
        <f t="shared" si="43"/>
        <v>0.90294871626861117</v>
      </c>
      <c r="F140" s="156">
        <f t="shared" si="43"/>
        <v>0.90222551609607471</v>
      </c>
      <c r="G140" s="156">
        <f t="shared" si="43"/>
        <v>0.90141864102455116</v>
      </c>
      <c r="H140" s="156">
        <f t="shared" si="43"/>
        <v>0.89956007388769388</v>
      </c>
      <c r="I140" s="156">
        <f t="shared" si="43"/>
        <v>0.90998581533543188</v>
      </c>
      <c r="J140" s="156">
        <f t="shared" si="43"/>
        <v>0.91668823961797075</v>
      </c>
      <c r="K140" s="156">
        <f t="shared" si="43"/>
        <v>0.92202278151477646</v>
      </c>
      <c r="L140" s="156">
        <f t="shared" si="43"/>
        <v>0.92362681343635877</v>
      </c>
      <c r="M140" s="156">
        <f t="shared" si="43"/>
        <v>0.92044795971162774</v>
      </c>
      <c r="N140" s="156">
        <f t="shared" si="43"/>
        <v>0.93561472155477088</v>
      </c>
      <c r="O140" s="156">
        <f t="shared" si="43"/>
        <v>0.94836585025232401</v>
      </c>
      <c r="P140" s="156">
        <f t="shared" si="43"/>
        <v>0.93191988850179974</v>
      </c>
      <c r="Q140" s="156">
        <f t="shared" si="43"/>
        <v>0.95320954456549634</v>
      </c>
      <c r="R140" s="156">
        <f t="shared" ref="R140:V140" si="44">IF(R122=0,"",R122/R104)</f>
        <v>0.95033572685022161</v>
      </c>
      <c r="S140" s="156">
        <f t="shared" si="44"/>
        <v>0.94488412815624279</v>
      </c>
      <c r="T140" s="156">
        <f t="shared" si="44"/>
        <v>0.95198013538228898</v>
      </c>
      <c r="U140" s="156">
        <f t="shared" si="44"/>
        <v>0.95525339954437938</v>
      </c>
      <c r="V140" s="156">
        <f t="shared" si="44"/>
        <v>0.96330244358460781</v>
      </c>
      <c r="W140" s="156">
        <f t="shared" ref="W140:Y140" si="45">IF(W122=0,"",W122/W104)</f>
        <v>0.96529017333267564</v>
      </c>
      <c r="X140" s="156">
        <f t="shared" si="45"/>
        <v>0.96798844979795418</v>
      </c>
      <c r="Y140" s="156">
        <f t="shared" si="45"/>
        <v>0.97461856610053965</v>
      </c>
      <c r="DA140" s="63" t="s">
        <v>2065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0.56568716367020222</v>
      </c>
      <c r="C141" s="157">
        <f t="shared" si="46"/>
        <v>0.56290516297116822</v>
      </c>
      <c r="D141" s="157">
        <f t="shared" si="46"/>
        <v>0.57050454881088508</v>
      </c>
      <c r="E141" s="157">
        <f t="shared" si="46"/>
        <v>0.57764233942983001</v>
      </c>
      <c r="F141" s="157">
        <f t="shared" si="46"/>
        <v>0.58917286883281528</v>
      </c>
      <c r="G141" s="157">
        <f t="shared" si="46"/>
        <v>0.59100728252461154</v>
      </c>
      <c r="H141" s="157">
        <f t="shared" si="46"/>
        <v>0.59414064700234714</v>
      </c>
      <c r="I141" s="157">
        <f t="shared" si="46"/>
        <v>0.59646396124049983</v>
      </c>
      <c r="J141" s="157">
        <f t="shared" si="46"/>
        <v>0.59820404074940325</v>
      </c>
      <c r="K141" s="157">
        <f t="shared" si="46"/>
        <v>0.60094018121996318</v>
      </c>
      <c r="L141" s="157">
        <f t="shared" si="46"/>
        <v>0.60738983130437396</v>
      </c>
      <c r="M141" s="157">
        <f t="shared" si="46"/>
        <v>0.60865721508279946</v>
      </c>
      <c r="N141" s="157">
        <f t="shared" si="46"/>
        <v>0.61694154010660329</v>
      </c>
      <c r="O141" s="157">
        <f t="shared" si="46"/>
        <v>0.62243623349001009</v>
      </c>
      <c r="P141" s="157">
        <f t="shared" si="46"/>
        <v>0.62570309713959815</v>
      </c>
      <c r="Q141" s="157">
        <f t="shared" si="46"/>
        <v>0.61994328598236481</v>
      </c>
      <c r="R141" s="157">
        <f t="shared" ref="R141:V141" si="47">IF(R123=0,"",R123/R105)</f>
        <v>0.65041849743284863</v>
      </c>
      <c r="S141" s="157">
        <f t="shared" si="47"/>
        <v>0.66367800558455248</v>
      </c>
      <c r="T141" s="157">
        <f t="shared" si="47"/>
        <v>0.70332100986366153</v>
      </c>
      <c r="U141" s="157">
        <f t="shared" si="47"/>
        <v>0.7291304928822524</v>
      </c>
      <c r="V141" s="157">
        <f t="shared" si="47"/>
        <v>0.75434539818465085</v>
      </c>
      <c r="W141" s="157">
        <f t="shared" ref="W141:Y141" si="48">IF(W123=0,"",W123/W105)</f>
        <v>0.76106076347686225</v>
      </c>
      <c r="X141" s="157">
        <f t="shared" si="48"/>
        <v>0.76967545332704934</v>
      </c>
      <c r="Y141" s="157">
        <f t="shared" si="48"/>
        <v>0.78027676726974859</v>
      </c>
      <c r="DA141" s="131" t="s">
        <v>2066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:Y142" si="51">IF(W124=0,"",W124/W106)</f>
        <v>1</v>
      </c>
      <c r="X142" s="158">
        <f t="shared" si="51"/>
        <v>1</v>
      </c>
      <c r="Y142" s="158">
        <f t="shared" si="51"/>
        <v>1</v>
      </c>
      <c r="DA142" s="132" t="s">
        <v>2067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0.65790363867833923</v>
      </c>
      <c r="C143" s="157">
        <f t="shared" si="52"/>
        <v>0.66169174276379428</v>
      </c>
      <c r="D143" s="157">
        <f t="shared" si="52"/>
        <v>0.66573230914847348</v>
      </c>
      <c r="E143" s="157">
        <f t="shared" si="52"/>
        <v>0.67108329516637655</v>
      </c>
      <c r="F143" s="157">
        <f t="shared" si="52"/>
        <v>0.67553783694415348</v>
      </c>
      <c r="G143" s="157">
        <f t="shared" si="52"/>
        <v>0.67761808723093864</v>
      </c>
      <c r="H143" s="157">
        <f t="shared" si="52"/>
        <v>0.68076678207318686</v>
      </c>
      <c r="I143" s="157">
        <f t="shared" si="52"/>
        <v>0.68330475594250883</v>
      </c>
      <c r="J143" s="157">
        <f t="shared" si="52"/>
        <v>0.68389707689631518</v>
      </c>
      <c r="K143" s="157">
        <f t="shared" si="52"/>
        <v>0.6837550877984897</v>
      </c>
      <c r="L143" s="157">
        <f t="shared" si="52"/>
        <v>0.68595749701232056</v>
      </c>
      <c r="M143" s="157">
        <f t="shared" si="52"/>
        <v>0.68785970085863857</v>
      </c>
      <c r="N143" s="157">
        <f t="shared" si="52"/>
        <v>0.69252058397032512</v>
      </c>
      <c r="O143" s="157">
        <f t="shared" si="52"/>
        <v>0.69824320939884765</v>
      </c>
      <c r="P143" s="157">
        <f t="shared" si="52"/>
        <v>0.7014742984927651</v>
      </c>
      <c r="Q143" s="157">
        <f t="shared" si="52"/>
        <v>0.70919687552395683</v>
      </c>
      <c r="R143" s="157">
        <f t="shared" ref="R143:V143" si="53">IF(R125=0,"",R125/R107)</f>
        <v>0.71796860094976545</v>
      </c>
      <c r="S143" s="157">
        <f t="shared" si="53"/>
        <v>0.72888341163136172</v>
      </c>
      <c r="T143" s="157">
        <f t="shared" si="53"/>
        <v>0.73940804631183832</v>
      </c>
      <c r="U143" s="157">
        <f t="shared" si="53"/>
        <v>0.75013249186442055</v>
      </c>
      <c r="V143" s="157">
        <f t="shared" si="53"/>
        <v>0.7611517648491003</v>
      </c>
      <c r="W143" s="157">
        <f t="shared" ref="W143:Y143" si="54">IF(W125=0,"",W125/W107)</f>
        <v>0.76908273613734612</v>
      </c>
      <c r="X143" s="157">
        <f t="shared" si="54"/>
        <v>0.7750475758598232</v>
      </c>
      <c r="Y143" s="157">
        <f t="shared" si="54"/>
        <v>0.7830768333450604</v>
      </c>
      <c r="DA143" s="131" t="s">
        <v>2068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0.84065082441554662</v>
      </c>
      <c r="C144" s="158">
        <f t="shared" si="55"/>
        <v>0.84342281633740412</v>
      </c>
      <c r="D144" s="158">
        <f t="shared" si="55"/>
        <v>0.85078267877641722</v>
      </c>
      <c r="E144" s="158">
        <f t="shared" si="55"/>
        <v>0.85737048885502076</v>
      </c>
      <c r="F144" s="158">
        <f t="shared" si="55"/>
        <v>0.86052736494502136</v>
      </c>
      <c r="G144" s="158">
        <f t="shared" si="55"/>
        <v>0.86293320131141127</v>
      </c>
      <c r="H144" s="158">
        <f t="shared" si="55"/>
        <v>0.87463750640264226</v>
      </c>
      <c r="I144" s="158">
        <f t="shared" si="55"/>
        <v>0.87429734913986978</v>
      </c>
      <c r="J144" s="158">
        <f t="shared" si="55"/>
        <v>0.879846114833439</v>
      </c>
      <c r="K144" s="158">
        <f t="shared" si="55"/>
        <v>0.88103340319369061</v>
      </c>
      <c r="L144" s="158">
        <f t="shared" si="55"/>
        <v>0.87558915097975809</v>
      </c>
      <c r="M144" s="158">
        <f t="shared" si="55"/>
        <v>0.88252957163309476</v>
      </c>
      <c r="N144" s="158">
        <f t="shared" si="55"/>
        <v>0.8884343796927695</v>
      </c>
      <c r="O144" s="158">
        <f t="shared" si="55"/>
        <v>0.89097515621422674</v>
      </c>
      <c r="P144" s="158">
        <f t="shared" si="55"/>
        <v>0.89265250059998247</v>
      </c>
      <c r="Q144" s="158">
        <f t="shared" si="55"/>
        <v>0.90130834353936662</v>
      </c>
      <c r="R144" s="158">
        <f t="shared" ref="R144:V144" si="56">IF(R126=0,"",R126/R108)</f>
        <v>0.9042917004479698</v>
      </c>
      <c r="S144" s="158">
        <f t="shared" si="56"/>
        <v>0.90499756825260214</v>
      </c>
      <c r="T144" s="158">
        <f t="shared" si="56"/>
        <v>0.90934648544454288</v>
      </c>
      <c r="U144" s="158">
        <f t="shared" si="56"/>
        <v>0.91493646745611279</v>
      </c>
      <c r="V144" s="158">
        <f t="shared" si="56"/>
        <v>0.91977074949903692</v>
      </c>
      <c r="W144" s="158">
        <f t="shared" ref="W144:Y144" si="57">IF(W126=0,"",W126/W108)</f>
        <v>0.92193669182881588</v>
      </c>
      <c r="X144" s="158">
        <f t="shared" si="57"/>
        <v>0.93025358083740661</v>
      </c>
      <c r="Y144" s="158">
        <f t="shared" si="57"/>
        <v>0.93729237065159932</v>
      </c>
      <c r="DA144" s="132" t="s">
        <v>2069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0.65452834013883143</v>
      </c>
      <c r="C145" s="156">
        <f t="shared" si="58"/>
        <v>0.65729378178624775</v>
      </c>
      <c r="D145" s="156">
        <f t="shared" si="58"/>
        <v>0.66349118498086201</v>
      </c>
      <c r="E145" s="156">
        <f t="shared" si="58"/>
        <v>0.67142194142732026</v>
      </c>
      <c r="F145" s="156">
        <f t="shared" si="58"/>
        <v>0.67559861781835195</v>
      </c>
      <c r="G145" s="156">
        <f t="shared" si="58"/>
        <v>0.67693829581606979</v>
      </c>
      <c r="H145" s="156">
        <f t="shared" si="58"/>
        <v>0.68095687373412717</v>
      </c>
      <c r="I145" s="156">
        <f t="shared" si="58"/>
        <v>0.68719788701835971</v>
      </c>
      <c r="J145" s="156">
        <f t="shared" si="58"/>
        <v>0.6830740275317041</v>
      </c>
      <c r="K145" s="156">
        <f t="shared" si="58"/>
        <v>0.68595516339726359</v>
      </c>
      <c r="L145" s="156">
        <f t="shared" si="58"/>
        <v>0.68975809310807512</v>
      </c>
      <c r="M145" s="156">
        <f t="shared" si="58"/>
        <v>0.69071776083117764</v>
      </c>
      <c r="N145" s="156">
        <f t="shared" si="58"/>
        <v>0.69815686241148811</v>
      </c>
      <c r="O145" s="156">
        <f t="shared" si="58"/>
        <v>0.70442514384126942</v>
      </c>
      <c r="P145" s="156">
        <f t="shared" si="58"/>
        <v>0.70338813950883672</v>
      </c>
      <c r="Q145" s="156">
        <f t="shared" si="58"/>
        <v>0.71399545469297798</v>
      </c>
      <c r="R145" s="156">
        <f t="shared" ref="R145:V145" si="59">IF(R127=0,"",R127/R109)</f>
        <v>0.72152209449334648</v>
      </c>
      <c r="S145" s="156">
        <f t="shared" si="59"/>
        <v>0.7324632226990978</v>
      </c>
      <c r="T145" s="156">
        <f t="shared" si="59"/>
        <v>0.74361499866695047</v>
      </c>
      <c r="U145" s="156">
        <f t="shared" si="59"/>
        <v>0.75307025776324954</v>
      </c>
      <c r="V145" s="156">
        <f t="shared" si="59"/>
        <v>0.76144352193521381</v>
      </c>
      <c r="W145" s="156">
        <f t="shared" ref="W145:Y145" si="60">IF(W127=0,"",W127/W109)</f>
        <v>0.77130367075799244</v>
      </c>
      <c r="X145" s="156">
        <f t="shared" si="60"/>
        <v>0.7802059497844257</v>
      </c>
      <c r="Y145" s="156">
        <f t="shared" si="60"/>
        <v>0.78937724669192777</v>
      </c>
      <c r="DA145" s="63" t="s">
        <v>2070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2071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0.69038956700951282</v>
      </c>
      <c r="C147" s="155">
        <f t="shared" si="64"/>
        <v>0.69514317086345845</v>
      </c>
      <c r="D147" s="155">
        <f t="shared" si="64"/>
        <v>0.69646673322333352</v>
      </c>
      <c r="E147" s="155">
        <f t="shared" si="64"/>
        <v>0.69749156622391806</v>
      </c>
      <c r="F147" s="155">
        <f t="shared" si="64"/>
        <v>0.69622980390596245</v>
      </c>
      <c r="G147" s="155">
        <f t="shared" si="64"/>
        <v>0.7000409063536337</v>
      </c>
      <c r="H147" s="155">
        <f t="shared" si="64"/>
        <v>0.70637784329088593</v>
      </c>
      <c r="I147" s="155">
        <f t="shared" si="64"/>
        <v>0.70730255205707115</v>
      </c>
      <c r="J147" s="155">
        <f t="shared" si="64"/>
        <v>0.71092982028881946</v>
      </c>
      <c r="K147" s="155">
        <f t="shared" si="64"/>
        <v>0.70805269952355265</v>
      </c>
      <c r="L147" s="155">
        <f t="shared" si="64"/>
        <v>0.71523275893385629</v>
      </c>
      <c r="M147" s="155">
        <f t="shared" si="64"/>
        <v>0.71513213718523616</v>
      </c>
      <c r="N147" s="155">
        <f t="shared" si="64"/>
        <v>0.72042096082859874</v>
      </c>
      <c r="O147" s="155">
        <f t="shared" si="64"/>
        <v>0.72362728509834329</v>
      </c>
      <c r="P147" s="155">
        <f t="shared" si="64"/>
        <v>0.72420541786386206</v>
      </c>
      <c r="Q147" s="155">
        <f t="shared" si="64"/>
        <v>0.72969700182485875</v>
      </c>
      <c r="R147" s="155">
        <f t="shared" ref="R147:V147" si="65">IF(R129=0,"",R129/R111)</f>
        <v>0.73812187508123961</v>
      </c>
      <c r="S147" s="155">
        <f t="shared" si="65"/>
        <v>0.7457767177746184</v>
      </c>
      <c r="T147" s="155">
        <f t="shared" si="65"/>
        <v>0.75580279391922078</v>
      </c>
      <c r="U147" s="155">
        <f t="shared" si="65"/>
        <v>0.76690610079290777</v>
      </c>
      <c r="V147" s="155">
        <f t="shared" si="65"/>
        <v>0.77846831191803501</v>
      </c>
      <c r="W147" s="155">
        <f t="shared" ref="W147:Y147" si="66">IF(W129=0,"",W129/W111)</f>
        <v>0.79002644298520597</v>
      </c>
      <c r="X147" s="155">
        <f t="shared" si="66"/>
        <v>0.80424975220622497</v>
      </c>
      <c r="Y147" s="155">
        <f t="shared" si="66"/>
        <v>0.8191579828610539</v>
      </c>
      <c r="DA147" s="130" t="s">
        <v>2072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0.60053877639498299</v>
      </c>
      <c r="C148" s="156">
        <f t="shared" si="67"/>
        <v>0.60062975810010544</v>
      </c>
      <c r="D148" s="156">
        <f t="shared" si="67"/>
        <v>0.601688956103686</v>
      </c>
      <c r="E148" s="156">
        <f t="shared" si="67"/>
        <v>0.60109258084532502</v>
      </c>
      <c r="F148" s="156">
        <f t="shared" si="67"/>
        <v>0.60169006966040095</v>
      </c>
      <c r="G148" s="156">
        <f t="shared" si="67"/>
        <v>0.6017411647100378</v>
      </c>
      <c r="H148" s="156">
        <f t="shared" si="67"/>
        <v>0.60191752882165384</v>
      </c>
      <c r="I148" s="156">
        <f t="shared" si="67"/>
        <v>0.60228537117597458</v>
      </c>
      <c r="J148" s="156">
        <f t="shared" si="67"/>
        <v>0.60205535621163631</v>
      </c>
      <c r="K148" s="156">
        <f t="shared" si="67"/>
        <v>0.60172707103345824</v>
      </c>
      <c r="L148" s="156">
        <f t="shared" si="67"/>
        <v>0.6015859201714151</v>
      </c>
      <c r="M148" s="156">
        <f t="shared" si="67"/>
        <v>0.60190598977242937</v>
      </c>
      <c r="N148" s="156">
        <f t="shared" si="67"/>
        <v>0.60245463947743894</v>
      </c>
      <c r="O148" s="156">
        <f t="shared" si="67"/>
        <v>0.60338907154992438</v>
      </c>
      <c r="P148" s="156">
        <f t="shared" si="67"/>
        <v>0.60480991635103232</v>
      </c>
      <c r="Q148" s="156">
        <f t="shared" si="67"/>
        <v>0.60510669837731523</v>
      </c>
      <c r="R148" s="156">
        <f t="shared" ref="R148:V148" si="68">IF(R130=0,"",R130/R112)</f>
        <v>0.6044711215120635</v>
      </c>
      <c r="S148" s="156">
        <f t="shared" si="68"/>
        <v>0.60552118034818103</v>
      </c>
      <c r="T148" s="156">
        <f t="shared" si="68"/>
        <v>0.60613849109384654</v>
      </c>
      <c r="U148" s="156">
        <f t="shared" si="68"/>
        <v>0.60819316506896393</v>
      </c>
      <c r="V148" s="156">
        <f t="shared" si="68"/>
        <v>0.61055966971223408</v>
      </c>
      <c r="W148" s="156">
        <f t="shared" ref="W148:Y148" si="69">IF(W130=0,"",W130/W112)</f>
        <v>0.61117858190536056</v>
      </c>
      <c r="X148" s="156">
        <f t="shared" si="69"/>
        <v>0.61196845352363138</v>
      </c>
      <c r="Y148" s="156">
        <f t="shared" si="69"/>
        <v>0.61372370738196447</v>
      </c>
      <c r="DA148" s="63" t="s">
        <v>2073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0.74907626235275782</v>
      </c>
      <c r="C149" s="159">
        <f t="shared" si="70"/>
        <v>0.75065792032674783</v>
      </c>
      <c r="D149" s="159">
        <f t="shared" si="70"/>
        <v>0.75285611602950775</v>
      </c>
      <c r="E149" s="159">
        <f t="shared" si="70"/>
        <v>0.75505168410600376</v>
      </c>
      <c r="F149" s="159">
        <f t="shared" si="70"/>
        <v>0.75651955041227648</v>
      </c>
      <c r="G149" s="159">
        <f t="shared" si="70"/>
        <v>0.75848818669447526</v>
      </c>
      <c r="H149" s="159">
        <f t="shared" si="70"/>
        <v>0.76042628975114479</v>
      </c>
      <c r="I149" s="159">
        <f t="shared" si="70"/>
        <v>0.76189256525600846</v>
      </c>
      <c r="J149" s="159">
        <f t="shared" si="70"/>
        <v>0.76311859362528589</v>
      </c>
      <c r="K149" s="159">
        <f t="shared" si="70"/>
        <v>0.76320608119826916</v>
      </c>
      <c r="L149" s="159">
        <f t="shared" si="70"/>
        <v>0.7658517658483861</v>
      </c>
      <c r="M149" s="159">
        <f t="shared" si="70"/>
        <v>0.7678595719386837</v>
      </c>
      <c r="N149" s="159">
        <f t="shared" si="70"/>
        <v>0.77112954130156153</v>
      </c>
      <c r="O149" s="159">
        <f t="shared" si="70"/>
        <v>0.77554660500330175</v>
      </c>
      <c r="P149" s="159">
        <f t="shared" si="70"/>
        <v>0.77734376686075901</v>
      </c>
      <c r="Q149" s="159">
        <f t="shared" si="70"/>
        <v>0.78246737268671407</v>
      </c>
      <c r="R149" s="159">
        <f t="shared" ref="R149:V149" si="71">IF(R131=0,"",R131/R113)</f>
        <v>0.78944179202597298</v>
      </c>
      <c r="S149" s="159">
        <f t="shared" si="71"/>
        <v>0.79905610855649423</v>
      </c>
      <c r="T149" s="159">
        <f t="shared" si="71"/>
        <v>0.81000768639211196</v>
      </c>
      <c r="U149" s="159">
        <f t="shared" si="71"/>
        <v>0.82201850190497749</v>
      </c>
      <c r="V149" s="159">
        <f t="shared" si="71"/>
        <v>0.83476217786896578</v>
      </c>
      <c r="W149" s="159">
        <f t="shared" ref="W149:Y149" si="72">IF(W131=0,"",W131/W113)</f>
        <v>0.84672092479732797</v>
      </c>
      <c r="X149" s="159">
        <f t="shared" si="72"/>
        <v>0.85829321727238683</v>
      </c>
      <c r="Y149" s="159">
        <f t="shared" si="72"/>
        <v>0.86961234653311248</v>
      </c>
      <c r="DA149" s="60" t="s">
        <v>2074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1203.0910524406961</v>
      </c>
      <c r="C151" s="117">
        <f t="shared" si="73"/>
        <v>1203.8544351184864</v>
      </c>
      <c r="D151" s="117">
        <f t="shared" si="73"/>
        <v>1231.427013822592</v>
      </c>
      <c r="E151" s="117">
        <f t="shared" si="73"/>
        <v>1234.3370723914386</v>
      </c>
      <c r="F151" s="117">
        <f t="shared" si="73"/>
        <v>1283.0906249726088</v>
      </c>
      <c r="G151" s="117">
        <f t="shared" si="73"/>
        <v>1257.856397311647</v>
      </c>
      <c r="H151" s="117">
        <f t="shared" si="73"/>
        <v>1224.8821396129267</v>
      </c>
      <c r="I151" s="117">
        <f t="shared" si="73"/>
        <v>1222.85652801789</v>
      </c>
      <c r="J151" s="117">
        <f t="shared" si="73"/>
        <v>1161.4181698745269</v>
      </c>
      <c r="K151" s="117">
        <f t="shared" si="73"/>
        <v>1126.4951796618552</v>
      </c>
      <c r="L151" s="117">
        <f t="shared" si="73"/>
        <v>1142.8056296052036</v>
      </c>
      <c r="M151" s="117">
        <f t="shared" si="73"/>
        <v>1120.0046651899586</v>
      </c>
      <c r="N151" s="117">
        <f t="shared" si="73"/>
        <v>1036.9629511562785</v>
      </c>
      <c r="O151" s="117">
        <f t="shared" si="73"/>
        <v>966.02044402103229</v>
      </c>
      <c r="P151" s="117">
        <f t="shared" si="73"/>
        <v>878.35978905247771</v>
      </c>
      <c r="Q151" s="117">
        <f t="shared" si="73"/>
        <v>823.17313292336416</v>
      </c>
      <c r="R151" s="117">
        <f t="shared" ref="R151:V151" si="74">R152+R154+R156+R165</f>
        <v>805.51595818421822</v>
      </c>
      <c r="S151" s="117">
        <f t="shared" si="74"/>
        <v>820.52401116296301</v>
      </c>
      <c r="T151" s="117">
        <f t="shared" si="74"/>
        <v>814.70673882962967</v>
      </c>
      <c r="U151" s="117">
        <f t="shared" si="74"/>
        <v>759.20397428278807</v>
      </c>
      <c r="V151" s="117">
        <f t="shared" si="74"/>
        <v>744.78776347155872</v>
      </c>
      <c r="W151" s="117">
        <f t="shared" ref="W151:Y151" si="75">W152+W154+W156+W165</f>
        <v>748.01581708599065</v>
      </c>
      <c r="X151" s="117">
        <f t="shared" si="75"/>
        <v>747.86438905476098</v>
      </c>
      <c r="Y151" s="117">
        <f t="shared" si="75"/>
        <v>656.59975775106818</v>
      </c>
      <c r="DA151" s="129" t="s">
        <v>2226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2227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2228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2229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2230</v>
      </c>
    </row>
    <row r="156" spans="1:105" ht="12" customHeight="1" x14ac:dyDescent="0.25">
      <c r="A156" s="121" t="s">
        <v>55</v>
      </c>
      <c r="B156" s="122">
        <v>665.87551232093301</v>
      </c>
      <c r="C156" s="122">
        <v>677.66316739742206</v>
      </c>
      <c r="D156" s="122">
        <v>681.43901072279698</v>
      </c>
      <c r="E156" s="122">
        <v>679.73424402860837</v>
      </c>
      <c r="F156" s="122">
        <v>716.34431782468948</v>
      </c>
      <c r="G156" s="122">
        <v>711.47256887919787</v>
      </c>
      <c r="H156" s="122">
        <v>692.35249107700304</v>
      </c>
      <c r="I156" s="122">
        <v>676.83614933214733</v>
      </c>
      <c r="J156" s="122">
        <v>646.43242930364579</v>
      </c>
      <c r="K156" s="122">
        <v>621.55835521572772</v>
      </c>
      <c r="L156" s="122">
        <v>639.91148204205456</v>
      </c>
      <c r="M156" s="122">
        <v>628.98018045527897</v>
      </c>
      <c r="N156" s="122">
        <v>581.148781565479</v>
      </c>
      <c r="O156" s="122">
        <v>536.21183487909775</v>
      </c>
      <c r="P156" s="122">
        <v>473.44285124430343</v>
      </c>
      <c r="Q156" s="122">
        <v>433.5439450029362</v>
      </c>
      <c r="R156" s="122">
        <v>447.0159592214012</v>
      </c>
      <c r="S156" s="122">
        <v>451.00322949761477</v>
      </c>
      <c r="T156" s="122">
        <v>452.19285075518405</v>
      </c>
      <c r="U156" s="122">
        <v>419.47473845282985</v>
      </c>
      <c r="V156" s="122">
        <v>406.83018914401185</v>
      </c>
      <c r="W156" s="122">
        <v>431.20547674005832</v>
      </c>
      <c r="X156" s="122">
        <v>452.4244459121208</v>
      </c>
      <c r="Y156" s="122">
        <v>402.60149732695152</v>
      </c>
      <c r="DA156" s="130" t="s">
        <v>2231</v>
      </c>
    </row>
    <row r="157" spans="1:105" ht="12" customHeight="1" x14ac:dyDescent="0.25">
      <c r="A157" s="97" t="s">
        <v>124</v>
      </c>
      <c r="B157" s="98">
        <v>665.61531327306386</v>
      </c>
      <c r="C157" s="98">
        <v>677.3713711954133</v>
      </c>
      <c r="D157" s="98">
        <v>681.20731693425682</v>
      </c>
      <c r="E157" s="98">
        <v>679.49486745830416</v>
      </c>
      <c r="F157" s="98">
        <v>716.07504015528536</v>
      </c>
      <c r="G157" s="98">
        <v>711.20223621359571</v>
      </c>
      <c r="H157" s="98">
        <v>692.06920826367491</v>
      </c>
      <c r="I157" s="98">
        <v>676.55213181091381</v>
      </c>
      <c r="J157" s="98">
        <v>646.10889371456244</v>
      </c>
      <c r="K157" s="98">
        <v>621.19599496035642</v>
      </c>
      <c r="L157" s="98">
        <v>639.46249392920765</v>
      </c>
      <c r="M157" s="98">
        <v>628.53189478229763</v>
      </c>
      <c r="N157" s="98">
        <v>580.78382003331194</v>
      </c>
      <c r="O157" s="98">
        <v>535.90772994159101</v>
      </c>
      <c r="P157" s="98">
        <v>473.07018054081038</v>
      </c>
      <c r="Q157" s="98">
        <v>433.31019734898831</v>
      </c>
      <c r="R157" s="98">
        <v>446.70494970440768</v>
      </c>
      <c r="S157" s="98">
        <v>450.60924506735131</v>
      </c>
      <c r="T157" s="98">
        <v>451.79725756725759</v>
      </c>
      <c r="U157" s="98">
        <v>419.11426926605873</v>
      </c>
      <c r="V157" s="98">
        <v>406.51183860544961</v>
      </c>
      <c r="W157" s="98">
        <v>430.84293448003729</v>
      </c>
      <c r="X157" s="98">
        <v>451.99110014935258</v>
      </c>
      <c r="Y157" s="98">
        <v>402.31770966399097</v>
      </c>
      <c r="DA157" s="63" t="s">
        <v>2232</v>
      </c>
    </row>
    <row r="158" spans="1:105" ht="12" customHeight="1" x14ac:dyDescent="0.25">
      <c r="A158" s="97" t="s">
        <v>123</v>
      </c>
      <c r="B158" s="98">
        <v>0.26019904786910519</v>
      </c>
      <c r="C158" s="98">
        <v>0.29179620200875783</v>
      </c>
      <c r="D158" s="98">
        <v>0.23169378854032893</v>
      </c>
      <c r="E158" s="98">
        <v>0.23937657030425127</v>
      </c>
      <c r="F158" s="98">
        <v>0.26927766940421588</v>
      </c>
      <c r="G158" s="98">
        <v>0.27033266560198843</v>
      </c>
      <c r="H158" s="98">
        <v>0.28328281332804028</v>
      </c>
      <c r="I158" s="98">
        <v>0.2840175212335137</v>
      </c>
      <c r="J158" s="98">
        <v>0.32353558908332769</v>
      </c>
      <c r="K158" s="98">
        <v>0.36236025537129479</v>
      </c>
      <c r="L158" s="98">
        <v>0.44898811284691481</v>
      </c>
      <c r="M158" s="98">
        <v>0.44828567298121197</v>
      </c>
      <c r="N158" s="98">
        <v>0.36496153216711824</v>
      </c>
      <c r="O158" s="98">
        <v>0.30410493750679057</v>
      </c>
      <c r="P158" s="98">
        <v>0.37267070349308029</v>
      </c>
      <c r="Q158" s="98">
        <v>0.23374765394790492</v>
      </c>
      <c r="R158" s="98">
        <v>0.31100951699346002</v>
      </c>
      <c r="S158" s="98">
        <v>0.39398443026346402</v>
      </c>
      <c r="T158" s="98">
        <v>0.39559318792650283</v>
      </c>
      <c r="U158" s="98">
        <v>0.36046918677109796</v>
      </c>
      <c r="V158" s="98">
        <v>0.31835053856216922</v>
      </c>
      <c r="W158" s="98">
        <v>0.36254226002100709</v>
      </c>
      <c r="X158" s="98">
        <v>0.43334576276831488</v>
      </c>
      <c r="Y158" s="98">
        <v>0.28378766296045199</v>
      </c>
      <c r="DA158" s="63" t="s">
        <v>2233</v>
      </c>
    </row>
    <row r="159" spans="1:105" ht="12" customHeight="1" x14ac:dyDescent="0.25">
      <c r="A159" s="100" t="s">
        <v>50</v>
      </c>
      <c r="B159" s="101">
        <v>0.26019904786910519</v>
      </c>
      <c r="C159" s="101">
        <v>0.29179620200875783</v>
      </c>
      <c r="D159" s="101">
        <v>0.23169378854032893</v>
      </c>
      <c r="E159" s="101">
        <v>0.23937657030425127</v>
      </c>
      <c r="F159" s="101">
        <v>0.26927766940421588</v>
      </c>
      <c r="G159" s="101">
        <v>0.27033266560198843</v>
      </c>
      <c r="H159" s="101">
        <v>0.28328281332804028</v>
      </c>
      <c r="I159" s="101">
        <v>0.2840175212335137</v>
      </c>
      <c r="J159" s="101">
        <v>0.32353558908332769</v>
      </c>
      <c r="K159" s="101">
        <v>0.36236025537129479</v>
      </c>
      <c r="L159" s="101">
        <v>0.44898811284691481</v>
      </c>
      <c r="M159" s="101">
        <v>0.44828567298121197</v>
      </c>
      <c r="N159" s="101">
        <v>0.36496153216711824</v>
      </c>
      <c r="O159" s="101">
        <v>0.30410493750679057</v>
      </c>
      <c r="P159" s="101">
        <v>0.37267070349308029</v>
      </c>
      <c r="Q159" s="101">
        <v>0.23374765394790492</v>
      </c>
      <c r="R159" s="101">
        <v>0.31100951699346002</v>
      </c>
      <c r="S159" s="101">
        <v>0.39398443026346402</v>
      </c>
      <c r="T159" s="101">
        <v>0.39559318792650283</v>
      </c>
      <c r="U159" s="101">
        <v>0.36046918677109796</v>
      </c>
      <c r="V159" s="101">
        <v>0.31835053856216922</v>
      </c>
      <c r="W159" s="101">
        <v>0.36254226002100709</v>
      </c>
      <c r="X159" s="101">
        <v>0.43334576276831488</v>
      </c>
      <c r="Y159" s="101">
        <v>0.28378766296045199</v>
      </c>
      <c r="DA159" s="131" t="s">
        <v>2234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2235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2236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2237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2238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2239</v>
      </c>
    </row>
    <row r="165" spans="1:105" ht="12" customHeight="1" x14ac:dyDescent="0.25">
      <c r="A165" s="121" t="s">
        <v>54</v>
      </c>
      <c r="B165" s="122">
        <v>537.21554011976309</v>
      </c>
      <c r="C165" s="122">
        <v>526.19126772106449</v>
      </c>
      <c r="D165" s="122">
        <v>549.98800309979492</v>
      </c>
      <c r="E165" s="122">
        <v>554.60282836283034</v>
      </c>
      <c r="F165" s="122">
        <v>566.74630714791931</v>
      </c>
      <c r="G165" s="122">
        <v>546.38382843244915</v>
      </c>
      <c r="H165" s="122">
        <v>532.52964853592368</v>
      </c>
      <c r="I165" s="122">
        <v>546.02037868574268</v>
      </c>
      <c r="J165" s="122">
        <v>514.98574057088103</v>
      </c>
      <c r="K165" s="122">
        <v>504.93682444612739</v>
      </c>
      <c r="L165" s="122">
        <v>502.89414756314903</v>
      </c>
      <c r="M165" s="122">
        <v>491.02448473467956</v>
      </c>
      <c r="N165" s="122">
        <v>455.81416959079945</v>
      </c>
      <c r="O165" s="122">
        <v>429.80860914193454</v>
      </c>
      <c r="P165" s="122">
        <v>404.91693780817434</v>
      </c>
      <c r="Q165" s="122">
        <v>389.62918792042791</v>
      </c>
      <c r="R165" s="122">
        <v>358.49999896281702</v>
      </c>
      <c r="S165" s="122">
        <v>369.52078166534818</v>
      </c>
      <c r="T165" s="122">
        <v>362.51388807444562</v>
      </c>
      <c r="U165" s="122">
        <v>339.72923582995816</v>
      </c>
      <c r="V165" s="122">
        <v>337.95757432754687</v>
      </c>
      <c r="W165" s="122">
        <v>316.81034034593233</v>
      </c>
      <c r="X165" s="122">
        <v>295.43994314264012</v>
      </c>
      <c r="Y165" s="122">
        <v>253.99826042411664</v>
      </c>
      <c r="DA165" s="130" t="s">
        <v>2240</v>
      </c>
    </row>
    <row r="166" spans="1:105" ht="12" customHeight="1" x14ac:dyDescent="0.25">
      <c r="A166" s="97" t="s">
        <v>50</v>
      </c>
      <c r="B166" s="98">
        <v>537.21554011976309</v>
      </c>
      <c r="C166" s="98">
        <v>526.19126772106449</v>
      </c>
      <c r="D166" s="98">
        <v>549.98800309979492</v>
      </c>
      <c r="E166" s="98">
        <v>554.60282836283034</v>
      </c>
      <c r="F166" s="98">
        <v>566.74630714791931</v>
      </c>
      <c r="G166" s="98">
        <v>546.38382843244915</v>
      </c>
      <c r="H166" s="98">
        <v>532.52964853592368</v>
      </c>
      <c r="I166" s="98">
        <v>546.02037868574268</v>
      </c>
      <c r="J166" s="98">
        <v>514.98574057088103</v>
      </c>
      <c r="K166" s="98">
        <v>504.93682444612739</v>
      </c>
      <c r="L166" s="98">
        <v>502.89414756314903</v>
      </c>
      <c r="M166" s="98">
        <v>491.02448473467956</v>
      </c>
      <c r="N166" s="98">
        <v>455.81416959079945</v>
      </c>
      <c r="O166" s="98">
        <v>429.80860914193454</v>
      </c>
      <c r="P166" s="98">
        <v>404.91693780817434</v>
      </c>
      <c r="Q166" s="98">
        <v>389.62918792042791</v>
      </c>
      <c r="R166" s="98">
        <v>358.49999896281702</v>
      </c>
      <c r="S166" s="98">
        <v>369.52078166534818</v>
      </c>
      <c r="T166" s="98">
        <v>362.51388807444562</v>
      </c>
      <c r="U166" s="98">
        <v>339.72923582995816</v>
      </c>
      <c r="V166" s="98">
        <v>337.95757432754687</v>
      </c>
      <c r="W166" s="98">
        <v>316.81034034593233</v>
      </c>
      <c r="X166" s="98">
        <v>295.43994314264012</v>
      </c>
      <c r="Y166" s="98">
        <v>253.99826042411664</v>
      </c>
      <c r="DA166" s="63" t="s">
        <v>2241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2242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12924.193196298704</v>
      </c>
      <c r="C169" s="117">
        <f t="shared" si="78"/>
        <v>13422.815433424767</v>
      </c>
      <c r="D169" s="117">
        <f t="shared" si="78"/>
        <v>13014.523798188087</v>
      </c>
      <c r="E169" s="117">
        <f t="shared" si="78"/>
        <v>13566.05076469477</v>
      </c>
      <c r="F169" s="117">
        <f t="shared" si="78"/>
        <v>13012.710650723679</v>
      </c>
      <c r="G169" s="117">
        <f t="shared" si="78"/>
        <v>12472.151586954758</v>
      </c>
      <c r="H169" s="117">
        <f t="shared" si="78"/>
        <v>12403.892094170917</v>
      </c>
      <c r="I169" s="117">
        <f t="shared" si="78"/>
        <v>11475.931194253122</v>
      </c>
      <c r="J169" s="117">
        <f t="shared" si="78"/>
        <v>11777.316262390497</v>
      </c>
      <c r="K169" s="117">
        <f t="shared" si="78"/>
        <v>11396.133730691734</v>
      </c>
      <c r="L169" s="117">
        <f t="shared" si="78"/>
        <v>12741.660481051546</v>
      </c>
      <c r="M169" s="117">
        <f t="shared" si="78"/>
        <v>11255.589337898271</v>
      </c>
      <c r="N169" s="117">
        <f t="shared" si="78"/>
        <v>12135.546710579056</v>
      </c>
      <c r="O169" s="117">
        <f t="shared" si="78"/>
        <v>12121.780979732956</v>
      </c>
      <c r="P169" s="117">
        <f t="shared" si="78"/>
        <v>10671.360386398566</v>
      </c>
      <c r="Q169" s="117">
        <f t="shared" si="78"/>
        <v>11008.132448886936</v>
      </c>
      <c r="R169" s="117">
        <f t="shared" ref="R169:V169" si="79">R170+R172+R174+R183</f>
        <v>11878.451832676608</v>
      </c>
      <c r="S169" s="117">
        <f t="shared" si="79"/>
        <v>12003.752747043616</v>
      </c>
      <c r="T169" s="117">
        <f t="shared" si="79"/>
        <v>11873.439170063422</v>
      </c>
      <c r="U169" s="117">
        <f t="shared" si="79"/>
        <v>11676.062962840761</v>
      </c>
      <c r="V169" s="117">
        <f t="shared" si="79"/>
        <v>11027.286604792753</v>
      </c>
      <c r="W169" s="117">
        <f t="shared" ref="W169:Y169" si="80">W170+W172+W174+W183</f>
        <v>11867.768137363128</v>
      </c>
      <c r="X169" s="117">
        <f t="shared" si="80"/>
        <v>10591.402338255364</v>
      </c>
      <c r="Y169" s="117">
        <f t="shared" si="80"/>
        <v>10019.347972829029</v>
      </c>
      <c r="DA169" s="129" t="s">
        <v>2394</v>
      </c>
    </row>
    <row r="170" spans="1:105" ht="12" customHeight="1" x14ac:dyDescent="0.25">
      <c r="A170" s="121" t="s">
        <v>57</v>
      </c>
      <c r="B170" s="122">
        <f t="shared" ref="B170:Y170" si="81">B171</f>
        <v>10697.090356591669</v>
      </c>
      <c r="C170" s="122">
        <f t="shared" si="81"/>
        <v>11210.524655370498</v>
      </c>
      <c r="D170" s="122">
        <f t="shared" si="81"/>
        <v>10803.377806480887</v>
      </c>
      <c r="E170" s="122">
        <f t="shared" si="81"/>
        <v>11229.412297214503</v>
      </c>
      <c r="F170" s="122">
        <f t="shared" si="81"/>
        <v>10801.726169814907</v>
      </c>
      <c r="G170" s="122">
        <f t="shared" si="81"/>
        <v>10290.41226246002</v>
      </c>
      <c r="H170" s="122">
        <f t="shared" si="81"/>
        <v>10174.03601723758</v>
      </c>
      <c r="I170" s="122">
        <f t="shared" si="81"/>
        <v>9288.8927579051142</v>
      </c>
      <c r="J170" s="122">
        <f t="shared" si="81"/>
        <v>9610.9880591753044</v>
      </c>
      <c r="K170" s="122">
        <f t="shared" si="81"/>
        <v>9299.9176707243823</v>
      </c>
      <c r="L170" s="122">
        <f t="shared" si="81"/>
        <v>10527.318190017595</v>
      </c>
      <c r="M170" s="122">
        <f t="shared" si="81"/>
        <v>9015.6093997208081</v>
      </c>
      <c r="N170" s="122">
        <f t="shared" si="81"/>
        <v>9873.9838776658817</v>
      </c>
      <c r="O170" s="122">
        <f t="shared" si="81"/>
        <v>9856.3074465216341</v>
      </c>
      <c r="P170" s="122">
        <f t="shared" si="81"/>
        <v>8486.8658846901126</v>
      </c>
      <c r="Q170" s="122">
        <f t="shared" si="81"/>
        <v>8760.7324550415196</v>
      </c>
      <c r="R170" s="122">
        <f t="shared" si="81"/>
        <v>9610.814997213849</v>
      </c>
      <c r="S170" s="122">
        <f t="shared" si="81"/>
        <v>9679.4749084114701</v>
      </c>
      <c r="T170" s="122">
        <f t="shared" si="81"/>
        <v>9573.775205658254</v>
      </c>
      <c r="U170" s="122">
        <f t="shared" si="81"/>
        <v>9423.8307882146964</v>
      </c>
      <c r="V170" s="122">
        <f t="shared" si="81"/>
        <v>8767.834972906714</v>
      </c>
      <c r="W170" s="122">
        <f t="shared" si="81"/>
        <v>9617.4733197530422</v>
      </c>
      <c r="X170" s="122">
        <f t="shared" si="81"/>
        <v>8486.3429411241923</v>
      </c>
      <c r="Y170" s="122">
        <f t="shared" si="81"/>
        <v>8040.3053904944099</v>
      </c>
      <c r="DA170" s="130" t="s">
        <v>2395</v>
      </c>
    </row>
    <row r="171" spans="1:105" ht="12" customHeight="1" x14ac:dyDescent="0.25">
      <c r="A171" s="97" t="s">
        <v>53</v>
      </c>
      <c r="B171" s="98">
        <v>10697.090356591669</v>
      </c>
      <c r="C171" s="98">
        <v>11210.524655370498</v>
      </c>
      <c r="D171" s="98">
        <v>10803.377806480887</v>
      </c>
      <c r="E171" s="98">
        <v>11229.412297214503</v>
      </c>
      <c r="F171" s="98">
        <v>10801.726169814907</v>
      </c>
      <c r="G171" s="98">
        <v>10290.41226246002</v>
      </c>
      <c r="H171" s="98">
        <v>10174.03601723758</v>
      </c>
      <c r="I171" s="98">
        <v>9288.8927579051142</v>
      </c>
      <c r="J171" s="98">
        <v>9610.9880591753044</v>
      </c>
      <c r="K171" s="98">
        <v>9299.9176707243823</v>
      </c>
      <c r="L171" s="98">
        <v>10527.318190017595</v>
      </c>
      <c r="M171" s="98">
        <v>9015.6093997208081</v>
      </c>
      <c r="N171" s="98">
        <v>9873.9838776658817</v>
      </c>
      <c r="O171" s="98">
        <v>9856.3074465216341</v>
      </c>
      <c r="P171" s="98">
        <v>8486.8658846901126</v>
      </c>
      <c r="Q171" s="98">
        <v>8760.7324550415196</v>
      </c>
      <c r="R171" s="98">
        <v>9610.814997213849</v>
      </c>
      <c r="S171" s="98">
        <v>9679.4749084114701</v>
      </c>
      <c r="T171" s="98">
        <v>9573.775205658254</v>
      </c>
      <c r="U171" s="98">
        <v>9423.8307882146964</v>
      </c>
      <c r="V171" s="98">
        <v>8767.834972906714</v>
      </c>
      <c r="W171" s="98">
        <v>9617.4733197530422</v>
      </c>
      <c r="X171" s="98">
        <v>8486.3429411241923</v>
      </c>
      <c r="Y171" s="98">
        <v>8040.3053904944099</v>
      </c>
      <c r="DA171" s="63" t="s">
        <v>2396</v>
      </c>
    </row>
    <row r="172" spans="1:105" ht="12" customHeight="1" x14ac:dyDescent="0.25">
      <c r="A172" s="121" t="s">
        <v>92</v>
      </c>
      <c r="B172" s="122">
        <f t="shared" ref="B172:Y172" si="82">B173</f>
        <v>100.31136290211064</v>
      </c>
      <c r="C172" s="122">
        <f t="shared" si="82"/>
        <v>117.11341215204388</v>
      </c>
      <c r="D172" s="122">
        <f t="shared" si="82"/>
        <v>92.350679107895601</v>
      </c>
      <c r="E172" s="122">
        <f t="shared" si="82"/>
        <v>218.44941009044129</v>
      </c>
      <c r="F172" s="122">
        <f t="shared" si="82"/>
        <v>95.480733244378413</v>
      </c>
      <c r="G172" s="122">
        <f t="shared" si="82"/>
        <v>111.35516996865273</v>
      </c>
      <c r="H172" s="122">
        <f t="shared" si="82"/>
        <v>130.16293274072865</v>
      </c>
      <c r="I172" s="122">
        <f t="shared" si="82"/>
        <v>91.101650447544046</v>
      </c>
      <c r="J172" s="122">
        <f t="shared" si="82"/>
        <v>94.158084973798211</v>
      </c>
      <c r="K172" s="122">
        <f t="shared" si="82"/>
        <v>105.05426024484927</v>
      </c>
      <c r="L172" s="122">
        <f t="shared" si="82"/>
        <v>106.78547743872495</v>
      </c>
      <c r="M172" s="122">
        <f t="shared" si="82"/>
        <v>105.55141442940298</v>
      </c>
      <c r="N172" s="122">
        <f t="shared" si="82"/>
        <v>126.58260399455116</v>
      </c>
      <c r="O172" s="122">
        <f t="shared" si="82"/>
        <v>105.84390877555373</v>
      </c>
      <c r="P172" s="122">
        <f t="shared" si="82"/>
        <v>93.264616772250875</v>
      </c>
      <c r="Q172" s="122">
        <f t="shared" si="82"/>
        <v>124.55641367112017</v>
      </c>
      <c r="R172" s="122">
        <f t="shared" si="82"/>
        <v>132.64201340570102</v>
      </c>
      <c r="S172" s="122">
        <f t="shared" si="82"/>
        <v>141.56742719590363</v>
      </c>
      <c r="T172" s="122">
        <f t="shared" si="82"/>
        <v>121.13204180704058</v>
      </c>
      <c r="U172" s="122">
        <f t="shared" si="82"/>
        <v>134.1661270571087</v>
      </c>
      <c r="V172" s="122">
        <f t="shared" si="82"/>
        <v>134.24941031516147</v>
      </c>
      <c r="W172" s="122">
        <f t="shared" si="82"/>
        <v>132.69679402166517</v>
      </c>
      <c r="X172" s="122">
        <f t="shared" si="82"/>
        <v>116.00219090821328</v>
      </c>
      <c r="Y172" s="122">
        <f t="shared" si="82"/>
        <v>109.91349699101576</v>
      </c>
      <c r="DA172" s="130" t="s">
        <v>2397</v>
      </c>
    </row>
    <row r="173" spans="1:105" ht="12" customHeight="1" x14ac:dyDescent="0.25">
      <c r="A173" s="97" t="s">
        <v>53</v>
      </c>
      <c r="B173" s="98">
        <f>RES_hhdet_fech!B165</f>
        <v>100.31136290211064</v>
      </c>
      <c r="C173" s="98">
        <f>RES_hhdet_fech!C165</f>
        <v>117.11341215204388</v>
      </c>
      <c r="D173" s="98">
        <f>RES_hhdet_fech!D165</f>
        <v>92.350679107895601</v>
      </c>
      <c r="E173" s="98">
        <f>RES_hhdet_fech!E165</f>
        <v>218.44941009044129</v>
      </c>
      <c r="F173" s="98">
        <f>RES_hhdet_fech!F165</f>
        <v>95.480733244378413</v>
      </c>
      <c r="G173" s="98">
        <f>RES_hhdet_fech!G165</f>
        <v>111.35516996865273</v>
      </c>
      <c r="H173" s="98">
        <f>RES_hhdet_fech!H165</f>
        <v>130.16293274072865</v>
      </c>
      <c r="I173" s="98">
        <f>RES_hhdet_fech!I165</f>
        <v>91.101650447544046</v>
      </c>
      <c r="J173" s="98">
        <f>RES_hhdet_fech!J165</f>
        <v>94.158084973798211</v>
      </c>
      <c r="K173" s="98">
        <f>RES_hhdet_fech!K165</f>
        <v>105.05426024484927</v>
      </c>
      <c r="L173" s="98">
        <f>RES_hhdet_fech!L165</f>
        <v>106.78547743872495</v>
      </c>
      <c r="M173" s="98">
        <f>RES_hhdet_fech!M165</f>
        <v>105.55141442940298</v>
      </c>
      <c r="N173" s="98">
        <f>RES_hhdet_fech!N165</f>
        <v>126.58260399455116</v>
      </c>
      <c r="O173" s="98">
        <f>RES_hhdet_fech!O165</f>
        <v>105.84390877555373</v>
      </c>
      <c r="P173" s="98">
        <f>RES_hhdet_fech!P165</f>
        <v>93.264616772250875</v>
      </c>
      <c r="Q173" s="98">
        <f>RES_hhdet_fech!Q165</f>
        <v>124.55641367112017</v>
      </c>
      <c r="R173" s="98">
        <f>RES_hhdet_fech!R165</f>
        <v>132.64201340570102</v>
      </c>
      <c r="S173" s="98">
        <f>RES_hhdet_fech!S165</f>
        <v>141.56742719590363</v>
      </c>
      <c r="T173" s="98">
        <f>RES_hhdet_fech!T165</f>
        <v>121.13204180704058</v>
      </c>
      <c r="U173" s="98">
        <f>RES_hhdet_fech!U165</f>
        <v>134.1661270571087</v>
      </c>
      <c r="V173" s="98">
        <f>RES_hhdet_fech!V165</f>
        <v>134.24941031516147</v>
      </c>
      <c r="W173" s="98">
        <f>RES_hhdet_fech!W165</f>
        <v>132.69679402166517</v>
      </c>
      <c r="X173" s="98">
        <f>RES_hhdet_fech!X165</f>
        <v>116.00219090821328</v>
      </c>
      <c r="Y173" s="98">
        <f>RES_hhdet_fech!Y165</f>
        <v>109.91349699101576</v>
      </c>
      <c r="DA173" s="63" t="s">
        <v>2398</v>
      </c>
    </row>
    <row r="174" spans="1:105" ht="12" customHeight="1" x14ac:dyDescent="0.25">
      <c r="A174" s="121" t="s">
        <v>55</v>
      </c>
      <c r="B174" s="122">
        <v>1497.4298968732476</v>
      </c>
      <c r="C174" s="122">
        <v>1449.7785301305155</v>
      </c>
      <c r="D174" s="122">
        <v>1459.2501612862497</v>
      </c>
      <c r="E174" s="122">
        <v>1459.782049433127</v>
      </c>
      <c r="F174" s="122">
        <v>1464.8134918491207</v>
      </c>
      <c r="G174" s="122">
        <v>1413.4164610537587</v>
      </c>
      <c r="H174" s="122">
        <v>1415.4102448292178</v>
      </c>
      <c r="I174" s="122">
        <v>1404.3623278633854</v>
      </c>
      <c r="J174" s="122">
        <v>1390.6729197699262</v>
      </c>
      <c r="K174" s="122">
        <v>1357.4708721666223</v>
      </c>
      <c r="L174" s="122">
        <v>1413.3160352075406</v>
      </c>
      <c r="M174" s="122">
        <v>1467.7694426742573</v>
      </c>
      <c r="N174" s="122">
        <v>1474.0660726377166</v>
      </c>
      <c r="O174" s="122">
        <v>1513.4797449897446</v>
      </c>
      <c r="P174" s="122">
        <v>1466.2792117149002</v>
      </c>
      <c r="Q174" s="122">
        <v>1486.1631225555027</v>
      </c>
      <c r="R174" s="122">
        <v>1511.4156061031611</v>
      </c>
      <c r="S174" s="122">
        <v>1538.8948446695988</v>
      </c>
      <c r="T174" s="122">
        <v>1532.7987377542324</v>
      </c>
      <c r="U174" s="122">
        <v>1496.9581091300081</v>
      </c>
      <c r="V174" s="122">
        <v>1493.5757122958962</v>
      </c>
      <c r="W174" s="122">
        <v>1506.3795560090739</v>
      </c>
      <c r="X174" s="122">
        <v>1363.9928896713047</v>
      </c>
      <c r="Y174" s="122">
        <v>1286.3942708687398</v>
      </c>
      <c r="DA174" s="130" t="s">
        <v>2399</v>
      </c>
    </row>
    <row r="175" spans="1:105" ht="12" customHeight="1" x14ac:dyDescent="0.25">
      <c r="A175" s="97" t="s">
        <v>124</v>
      </c>
      <c r="B175" s="98">
        <v>1530.5624211268666</v>
      </c>
      <c r="C175" s="98">
        <v>1487.7897705427192</v>
      </c>
      <c r="D175" s="98">
        <v>1477.3467065932728</v>
      </c>
      <c r="E175" s="98">
        <v>1408.5623710347279</v>
      </c>
      <c r="F175" s="98">
        <v>1430.8536817743752</v>
      </c>
      <c r="G175" s="98">
        <v>1416.7125898895399</v>
      </c>
      <c r="H175" s="98">
        <v>1357.8866700019287</v>
      </c>
      <c r="I175" s="98">
        <v>1361.968596572091</v>
      </c>
      <c r="J175" s="98">
        <v>1352.9374635267545</v>
      </c>
      <c r="K175" s="98">
        <v>1340.3081956078502</v>
      </c>
      <c r="L175" s="98">
        <v>1395.7605192954873</v>
      </c>
      <c r="M175" s="98">
        <v>1424.6735946436777</v>
      </c>
      <c r="N175" s="98">
        <v>1395.1362576134945</v>
      </c>
      <c r="O175" s="98">
        <v>1428.703717014595</v>
      </c>
      <c r="P175" s="98">
        <v>1425.6553502456352</v>
      </c>
      <c r="Q175" s="98">
        <v>1383.6610654081417</v>
      </c>
      <c r="R175" s="98">
        <v>1402.5107490460612</v>
      </c>
      <c r="S175" s="98">
        <v>1417.6789414250973</v>
      </c>
      <c r="T175" s="98">
        <v>1389.6953232982307</v>
      </c>
      <c r="U175" s="98">
        <v>1302.8793804256677</v>
      </c>
      <c r="V175" s="98">
        <v>1256.1002875426323</v>
      </c>
      <c r="W175" s="98">
        <v>1306.7635264594658</v>
      </c>
      <c r="X175" s="98">
        <v>1358.8750608968626</v>
      </c>
      <c r="Y175" s="98">
        <v>1140.8509288446708</v>
      </c>
      <c r="DA175" s="63" t="s">
        <v>2400</v>
      </c>
    </row>
    <row r="176" spans="1:105" ht="12" customHeight="1" x14ac:dyDescent="0.25">
      <c r="A176" s="97" t="s">
        <v>123</v>
      </c>
      <c r="B176" s="98">
        <v>939.40858422606675</v>
      </c>
      <c r="C176" s="98">
        <v>962.66679608590175</v>
      </c>
      <c r="D176" s="98">
        <v>938.43672284769821</v>
      </c>
      <c r="E176" s="98">
        <v>896.74331524220736</v>
      </c>
      <c r="F176" s="98">
        <v>903.1430570970407</v>
      </c>
      <c r="G176" s="98">
        <v>902.94008849610861</v>
      </c>
      <c r="H176" s="98">
        <v>907.95548764150476</v>
      </c>
      <c r="I176" s="98">
        <v>888.2910532665486</v>
      </c>
      <c r="J176" s="98">
        <v>881.42380928276282</v>
      </c>
      <c r="K176" s="98">
        <v>856.3461815519687</v>
      </c>
      <c r="L176" s="98">
        <v>902.93252359037228</v>
      </c>
      <c r="M176" s="98">
        <v>901.47488315328599</v>
      </c>
      <c r="N176" s="98">
        <v>875.00799196462276</v>
      </c>
      <c r="O176" s="98">
        <v>914.10476506595603</v>
      </c>
      <c r="P176" s="98">
        <v>969.33298391585652</v>
      </c>
      <c r="Q176" s="98">
        <v>927.33609929197826</v>
      </c>
      <c r="R176" s="98">
        <v>980.27625634348192</v>
      </c>
      <c r="S176" s="98">
        <v>1019.4003139194277</v>
      </c>
      <c r="T176" s="98">
        <v>1041.9591301066223</v>
      </c>
      <c r="U176" s="98">
        <v>997.07933672162994</v>
      </c>
      <c r="V176" s="98">
        <v>979.35763402816644</v>
      </c>
      <c r="W176" s="98">
        <v>1024.101588150826</v>
      </c>
      <c r="X176" s="98">
        <v>1097.621277897106</v>
      </c>
      <c r="Y176" s="98">
        <v>928.23571803192317</v>
      </c>
      <c r="DA176" s="63" t="s">
        <v>2401</v>
      </c>
    </row>
    <row r="177" spans="1:105" ht="12" customHeight="1" x14ac:dyDescent="0.25">
      <c r="A177" s="100" t="s">
        <v>50</v>
      </c>
      <c r="B177" s="101">
        <v>250.80883530187671</v>
      </c>
      <c r="C177" s="101">
        <v>310.05078949729528</v>
      </c>
      <c r="D177" s="101">
        <v>257.04601033963837</v>
      </c>
      <c r="E177" s="101">
        <v>206.05779898560334</v>
      </c>
      <c r="F177" s="101">
        <v>214.94283020743651</v>
      </c>
      <c r="G177" s="101">
        <v>217.63972118333621</v>
      </c>
      <c r="H177" s="101">
        <v>224.69602195542632</v>
      </c>
      <c r="I177" s="101">
        <v>198.14536305212772</v>
      </c>
      <c r="J177" s="101">
        <v>182.7618409377325</v>
      </c>
      <c r="K177" s="101">
        <v>167.33203934689175</v>
      </c>
      <c r="L177" s="101">
        <v>175.64454407192994</v>
      </c>
      <c r="M177" s="101">
        <v>183.25153545053621</v>
      </c>
      <c r="N177" s="101">
        <v>147.07319927125815</v>
      </c>
      <c r="O177" s="101">
        <v>125.00940638653871</v>
      </c>
      <c r="P177" s="101">
        <v>176.3100285349866</v>
      </c>
      <c r="Q177" s="101">
        <v>114.16843020095823</v>
      </c>
      <c r="R177" s="101">
        <v>139.26568596956281</v>
      </c>
      <c r="S177" s="101">
        <v>167.05757575303119</v>
      </c>
      <c r="T177" s="101">
        <v>168.64940905291118</v>
      </c>
      <c r="U177" s="101">
        <v>164.71367034844283</v>
      </c>
      <c r="V177" s="101">
        <v>146.30310916222425</v>
      </c>
      <c r="W177" s="101">
        <v>148.76748219208739</v>
      </c>
      <c r="X177" s="101">
        <v>152.55238378968352</v>
      </c>
      <c r="Y177" s="101">
        <v>107.22559115662358</v>
      </c>
      <c r="DA177" s="131" t="s">
        <v>2402</v>
      </c>
    </row>
    <row r="178" spans="1:105" ht="12" customHeight="1" x14ac:dyDescent="0.25">
      <c r="A178" s="103" t="s">
        <v>52</v>
      </c>
      <c r="B178" s="104">
        <v>688.59974892419018</v>
      </c>
      <c r="C178" s="104">
        <v>652.61600658860652</v>
      </c>
      <c r="D178" s="104">
        <v>681.39071250806001</v>
      </c>
      <c r="E178" s="104">
        <v>690.68551625660405</v>
      </c>
      <c r="F178" s="104">
        <v>688.2002268896041</v>
      </c>
      <c r="G178" s="104">
        <v>685.30036731277232</v>
      </c>
      <c r="H178" s="104">
        <v>683.25946568607856</v>
      </c>
      <c r="I178" s="104">
        <v>690.14569021442082</v>
      </c>
      <c r="J178" s="104">
        <v>698.66196834503035</v>
      </c>
      <c r="K178" s="104">
        <v>689.01414220507695</v>
      </c>
      <c r="L178" s="104">
        <v>727.28797951844228</v>
      </c>
      <c r="M178" s="104">
        <v>718.22334770274995</v>
      </c>
      <c r="N178" s="104">
        <v>727.93479269336456</v>
      </c>
      <c r="O178" s="104">
        <v>789.09535867941679</v>
      </c>
      <c r="P178" s="104">
        <v>793.02295538087003</v>
      </c>
      <c r="Q178" s="104">
        <v>813.16766909102</v>
      </c>
      <c r="R178" s="104">
        <v>841.01057037391888</v>
      </c>
      <c r="S178" s="104">
        <v>852.34273816639688</v>
      </c>
      <c r="T178" s="104">
        <v>873.30972105371109</v>
      </c>
      <c r="U178" s="104">
        <v>832.36566637318697</v>
      </c>
      <c r="V178" s="104">
        <v>833.05452486594231</v>
      </c>
      <c r="W178" s="104">
        <v>875.33410595873863</v>
      </c>
      <c r="X178" s="104">
        <v>945.06889410742247</v>
      </c>
      <c r="Y178" s="104">
        <v>821.01012687529953</v>
      </c>
      <c r="DA178" s="132" t="s">
        <v>2403</v>
      </c>
    </row>
    <row r="179" spans="1:105" ht="12" customHeight="1" x14ac:dyDescent="0.25">
      <c r="A179" s="106" t="s">
        <v>122</v>
      </c>
      <c r="B179" s="101">
        <v>1508.433135974082</v>
      </c>
      <c r="C179" s="101">
        <v>1456.8650111020111</v>
      </c>
      <c r="D179" s="101">
        <v>1469.7047932103023</v>
      </c>
      <c r="E179" s="101">
        <v>1488.8770732734677</v>
      </c>
      <c r="F179" s="101">
        <v>1488.8683973467359</v>
      </c>
      <c r="G179" s="101">
        <v>1424.8016895249964</v>
      </c>
      <c r="H179" s="101">
        <v>1448.1702297740751</v>
      </c>
      <c r="I179" s="101">
        <v>1436.5330626570592</v>
      </c>
      <c r="J179" s="101">
        <v>1430.0409334442209</v>
      </c>
      <c r="K179" s="101">
        <v>1383.5198487096836</v>
      </c>
      <c r="L179" s="101">
        <v>1452.7374334236017</v>
      </c>
      <c r="M179" s="101">
        <v>1522.5925000731545</v>
      </c>
      <c r="N179" s="101">
        <v>1547.4038951854643</v>
      </c>
      <c r="O179" s="101">
        <v>1592.2208987746828</v>
      </c>
      <c r="P179" s="101">
        <v>1520.51152194879</v>
      </c>
      <c r="Q179" s="101">
        <v>1555.0912100503176</v>
      </c>
      <c r="R179" s="101">
        <v>1581.6056743110091</v>
      </c>
      <c r="S179" s="101">
        <v>1611.7283179741494</v>
      </c>
      <c r="T179" s="101">
        <v>1612.7418741375786</v>
      </c>
      <c r="U179" s="101">
        <v>1582.9464504614762</v>
      </c>
      <c r="V179" s="101">
        <v>1588.7086195001302</v>
      </c>
      <c r="W179" s="101">
        <v>1591.1677147839671</v>
      </c>
      <c r="X179" s="101">
        <v>1386.1220252861249</v>
      </c>
      <c r="Y179" s="101">
        <v>1348.7342414267277</v>
      </c>
      <c r="DA179" s="131" t="s">
        <v>2404</v>
      </c>
    </row>
    <row r="180" spans="1:105" ht="12" customHeight="1" x14ac:dyDescent="0.25">
      <c r="A180" s="107" t="s">
        <v>121</v>
      </c>
      <c r="B180" s="104">
        <v>1260.793654403129</v>
      </c>
      <c r="C180" s="104">
        <v>1251.1341506025794</v>
      </c>
      <c r="D180" s="104">
        <v>1294.3769888892973</v>
      </c>
      <c r="E180" s="104">
        <v>1326.7218243361865</v>
      </c>
      <c r="F180" s="104">
        <v>1345.6659756106556</v>
      </c>
      <c r="G180" s="104">
        <v>1310.7099891894036</v>
      </c>
      <c r="H180" s="104">
        <v>1311.1737942377904</v>
      </c>
      <c r="I180" s="104">
        <v>1290.7576095815016</v>
      </c>
      <c r="J180" s="104">
        <v>1248.1587851594254</v>
      </c>
      <c r="K180" s="104">
        <v>1270.9093917402495</v>
      </c>
      <c r="L180" s="104">
        <v>1291.670077480258</v>
      </c>
      <c r="M180" s="104">
        <v>1328.2190247370463</v>
      </c>
      <c r="N180" s="104">
        <v>1311.4070484758486</v>
      </c>
      <c r="O180" s="104">
        <v>1337.2954053317417</v>
      </c>
      <c r="P180" s="104">
        <v>1328.8746258217802</v>
      </c>
      <c r="Q180" s="104">
        <v>1346.7657591298264</v>
      </c>
      <c r="R180" s="104">
        <v>1378.3918320821706</v>
      </c>
      <c r="S180" s="104">
        <v>1409.0527851241613</v>
      </c>
      <c r="T180" s="104">
        <v>1404.3053854315422</v>
      </c>
      <c r="U180" s="104">
        <v>1387.5704909436799</v>
      </c>
      <c r="V180" s="104">
        <v>1388.8719770016362</v>
      </c>
      <c r="W180" s="104">
        <v>1409.1944909013457</v>
      </c>
      <c r="X180" s="104">
        <v>1310.070251743366</v>
      </c>
      <c r="Y180" s="104">
        <v>1225.6350306982877</v>
      </c>
      <c r="DA180" s="132" t="s">
        <v>2405</v>
      </c>
    </row>
    <row r="181" spans="1:105" ht="12" customHeight="1" x14ac:dyDescent="0.25">
      <c r="A181" s="108" t="s">
        <v>53</v>
      </c>
      <c r="B181" s="98">
        <v>581.54243242986854</v>
      </c>
      <c r="C181" s="98">
        <v>571.62389030029317</v>
      </c>
      <c r="D181" s="98">
        <v>573.96257784368356</v>
      </c>
      <c r="E181" s="98">
        <v>575.90481255031466</v>
      </c>
      <c r="F181" s="98">
        <v>578.5535753887566</v>
      </c>
      <c r="G181" s="98">
        <v>556.10064548245964</v>
      </c>
      <c r="H181" s="98">
        <v>515.20312726681323</v>
      </c>
      <c r="I181" s="98">
        <v>518.70382714391303</v>
      </c>
      <c r="J181" s="98">
        <v>473.20554441678894</v>
      </c>
      <c r="K181" s="98">
        <v>481.44642917907834</v>
      </c>
      <c r="L181" s="98">
        <v>517.97570677432941</v>
      </c>
      <c r="M181" s="98">
        <v>504.479203914994</v>
      </c>
      <c r="N181" s="98">
        <v>484.71514710378199</v>
      </c>
      <c r="O181" s="98">
        <v>493.27072186217612</v>
      </c>
      <c r="P181" s="98">
        <v>480.93615630165283</v>
      </c>
      <c r="Q181" s="98">
        <v>464.72878076221969</v>
      </c>
      <c r="R181" s="98">
        <v>473.73071886968876</v>
      </c>
      <c r="S181" s="98">
        <v>500.35528721601156</v>
      </c>
      <c r="T181" s="98">
        <v>496.53925945984827</v>
      </c>
      <c r="U181" s="98">
        <v>477.99688504173372</v>
      </c>
      <c r="V181" s="98">
        <v>467.09340555560379</v>
      </c>
      <c r="W181" s="98">
        <v>481.01508310593522</v>
      </c>
      <c r="X181" s="98">
        <v>415.71966493596409</v>
      </c>
      <c r="Y181" s="98">
        <v>364.90201563848854</v>
      </c>
      <c r="DA181" s="63" t="s">
        <v>2406</v>
      </c>
    </row>
    <row r="182" spans="1:105" ht="12" customHeight="1" x14ac:dyDescent="0.25">
      <c r="A182" s="108" t="s">
        <v>52</v>
      </c>
      <c r="B182" s="98">
        <v>679.25122197326027</v>
      </c>
      <c r="C182" s="98">
        <v>679.51026030228627</v>
      </c>
      <c r="D182" s="98">
        <v>720.41441104561352</v>
      </c>
      <c r="E182" s="98">
        <v>750.81701178587218</v>
      </c>
      <c r="F182" s="98">
        <v>767.11240022189918</v>
      </c>
      <c r="G182" s="98">
        <v>754.6093437069444</v>
      </c>
      <c r="H182" s="98">
        <v>795.9706669709775</v>
      </c>
      <c r="I182" s="98">
        <v>772.05378243758855</v>
      </c>
      <c r="J182" s="98">
        <v>774.95324074263669</v>
      </c>
      <c r="K182" s="98">
        <v>789.46296256117171</v>
      </c>
      <c r="L182" s="98">
        <v>773.6943707059288</v>
      </c>
      <c r="M182" s="98">
        <v>823.73982082205305</v>
      </c>
      <c r="N182" s="98">
        <v>826.69190137206681</v>
      </c>
      <c r="O182" s="98">
        <v>844.0246834695655</v>
      </c>
      <c r="P182" s="98">
        <v>847.93846952012723</v>
      </c>
      <c r="Q182" s="98">
        <v>882.03697836760693</v>
      </c>
      <c r="R182" s="98">
        <v>904.66111321248229</v>
      </c>
      <c r="S182" s="98">
        <v>908.69749790814944</v>
      </c>
      <c r="T182" s="98">
        <v>907.76612597169355</v>
      </c>
      <c r="U182" s="98">
        <v>909.57360590194617</v>
      </c>
      <c r="V182" s="98">
        <v>921.77857144603206</v>
      </c>
      <c r="W182" s="98">
        <v>928.17940779541016</v>
      </c>
      <c r="X182" s="98">
        <v>894.35058680740201</v>
      </c>
      <c r="Y182" s="98">
        <v>860.73301505979884</v>
      </c>
      <c r="DA182" s="63" t="s">
        <v>2407</v>
      </c>
    </row>
    <row r="183" spans="1:105" ht="12" customHeight="1" x14ac:dyDescent="0.25">
      <c r="A183" s="121" t="s">
        <v>54</v>
      </c>
      <c r="B183" s="122">
        <v>629.36157993167808</v>
      </c>
      <c r="C183" s="122">
        <v>645.39883577170713</v>
      </c>
      <c r="D183" s="122">
        <v>659.5451513130555</v>
      </c>
      <c r="E183" s="122">
        <v>658.40700795669989</v>
      </c>
      <c r="F183" s="122">
        <v>650.69025581527205</v>
      </c>
      <c r="G183" s="122">
        <v>656.96769347232635</v>
      </c>
      <c r="H183" s="122">
        <v>684.28289936338945</v>
      </c>
      <c r="I183" s="122">
        <v>691.57445803707708</v>
      </c>
      <c r="J183" s="122">
        <v>681.49719847146901</v>
      </c>
      <c r="K183" s="122">
        <v>633.69092755587906</v>
      </c>
      <c r="L183" s="122">
        <v>694.24077838768505</v>
      </c>
      <c r="M183" s="122">
        <v>666.65908107380324</v>
      </c>
      <c r="N183" s="122">
        <v>660.91415628090579</v>
      </c>
      <c r="O183" s="122">
        <v>646.1498794460216</v>
      </c>
      <c r="P183" s="122">
        <v>624.95067322130342</v>
      </c>
      <c r="Q183" s="122">
        <v>636.68045761879364</v>
      </c>
      <c r="R183" s="122">
        <v>623.57921595389871</v>
      </c>
      <c r="S183" s="122">
        <v>643.81556676664252</v>
      </c>
      <c r="T183" s="122">
        <v>645.73318484389506</v>
      </c>
      <c r="U183" s="122">
        <v>621.10793843894726</v>
      </c>
      <c r="V183" s="122">
        <v>631.62650927498009</v>
      </c>
      <c r="W183" s="122">
        <v>611.21846757934634</v>
      </c>
      <c r="X183" s="122">
        <v>625.06431655165431</v>
      </c>
      <c r="Y183" s="122">
        <v>582.7348144748654</v>
      </c>
      <c r="DA183" s="130" t="s">
        <v>2408</v>
      </c>
    </row>
    <row r="184" spans="1:105" ht="12" customHeight="1" x14ac:dyDescent="0.25">
      <c r="A184" s="97" t="s">
        <v>50</v>
      </c>
      <c r="B184" s="98">
        <v>948.70309280679123</v>
      </c>
      <c r="C184" s="98">
        <v>921.74763002945633</v>
      </c>
      <c r="D184" s="98">
        <v>934.81343604901747</v>
      </c>
      <c r="E184" s="98">
        <v>916.63487674263081</v>
      </c>
      <c r="F184" s="98">
        <v>914.65679577804053</v>
      </c>
      <c r="G184" s="98">
        <v>893.0317399038056</v>
      </c>
      <c r="H184" s="98">
        <v>886.52373498852683</v>
      </c>
      <c r="I184" s="98">
        <v>919.70702170471179</v>
      </c>
      <c r="J184" s="98">
        <v>878.41499081721156</v>
      </c>
      <c r="K184" s="98">
        <v>882.63959395335633</v>
      </c>
      <c r="L184" s="98">
        <v>891.53904427493796</v>
      </c>
      <c r="M184" s="98">
        <v>902.47526538902878</v>
      </c>
      <c r="N184" s="98">
        <v>871.86591585545307</v>
      </c>
      <c r="O184" s="98">
        <v>869.9869600649796</v>
      </c>
      <c r="P184" s="98">
        <v>870.10617654655096</v>
      </c>
      <c r="Q184" s="98">
        <v>873.89105196972844</v>
      </c>
      <c r="R184" s="98">
        <v>833.16014307384864</v>
      </c>
      <c r="S184" s="98">
        <v>887.12367645732775</v>
      </c>
      <c r="T184" s="98">
        <v>894.01055682066999</v>
      </c>
      <c r="U184" s="98">
        <v>868.43163264602049</v>
      </c>
      <c r="V184" s="98">
        <v>898.06645092286283</v>
      </c>
      <c r="W184" s="98">
        <v>888.8030122958171</v>
      </c>
      <c r="X184" s="98">
        <v>912.96507988613132</v>
      </c>
      <c r="Y184" s="98">
        <v>814.65111704859783</v>
      </c>
      <c r="DA184" s="63" t="s">
        <v>2409</v>
      </c>
    </row>
    <row r="185" spans="1:105" ht="12" customHeight="1" x14ac:dyDescent="0.25">
      <c r="A185" s="109" t="s">
        <v>120</v>
      </c>
      <c r="B185" s="33">
        <v>515.93008250744242</v>
      </c>
      <c r="C185" s="33">
        <v>548.76165710393434</v>
      </c>
      <c r="D185" s="33">
        <v>561.22181681475854</v>
      </c>
      <c r="E185" s="33">
        <v>563.60252475810751</v>
      </c>
      <c r="F185" s="33">
        <v>549.54941792036948</v>
      </c>
      <c r="G185" s="33">
        <v>567.73561259829637</v>
      </c>
      <c r="H185" s="33">
        <v>612.04074257368484</v>
      </c>
      <c r="I185" s="33">
        <v>612.58695797782332</v>
      </c>
      <c r="J185" s="33">
        <v>615.37103465317955</v>
      </c>
      <c r="K185" s="33">
        <v>552.81156719713204</v>
      </c>
      <c r="L185" s="33">
        <v>631.95024522837866</v>
      </c>
      <c r="M185" s="33">
        <v>594.33847483153397</v>
      </c>
      <c r="N185" s="33">
        <v>598.65107159752426</v>
      </c>
      <c r="O185" s="33">
        <v>581.54181677227132</v>
      </c>
      <c r="P185" s="33">
        <v>555.31541117575921</v>
      </c>
      <c r="Q185" s="33">
        <v>571.02947673865549</v>
      </c>
      <c r="R185" s="33">
        <v>568.65237040388274</v>
      </c>
      <c r="S185" s="33">
        <v>583.06775069266178</v>
      </c>
      <c r="T185" s="33">
        <v>586.72042076088144</v>
      </c>
      <c r="U185" s="33">
        <v>565.21220846862877</v>
      </c>
      <c r="V185" s="33">
        <v>574.48429771974259</v>
      </c>
      <c r="W185" s="33">
        <v>556.1574119808314</v>
      </c>
      <c r="X185" s="33">
        <v>574.1736598449753</v>
      </c>
      <c r="Y185" s="33">
        <v>544.65400667257256</v>
      </c>
      <c r="DA185" s="60" t="s">
        <v>2410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8970.4516210125876</v>
      </c>
      <c r="C187" s="117">
        <f t="shared" si="83"/>
        <v>9390.2141307889433</v>
      </c>
      <c r="D187" s="117">
        <f t="shared" si="83"/>
        <v>9137.3186582812177</v>
      </c>
      <c r="E187" s="117">
        <f t="shared" si="83"/>
        <v>9764.3798065380033</v>
      </c>
      <c r="F187" s="117">
        <f t="shared" si="83"/>
        <v>9286.9271582735237</v>
      </c>
      <c r="G187" s="117">
        <f t="shared" si="83"/>
        <v>8964.1804469741764</v>
      </c>
      <c r="H187" s="117">
        <f t="shared" si="83"/>
        <v>9019.5197846402534</v>
      </c>
      <c r="I187" s="117">
        <f t="shared" si="83"/>
        <v>8349.6486741274985</v>
      </c>
      <c r="J187" s="117">
        <f t="shared" si="83"/>
        <v>8654.6550445053854</v>
      </c>
      <c r="K187" s="117">
        <f t="shared" si="83"/>
        <v>8461.6118513272413</v>
      </c>
      <c r="L187" s="117">
        <f t="shared" si="83"/>
        <v>9519.8947087911656</v>
      </c>
      <c r="M187" s="117">
        <f t="shared" si="83"/>
        <v>8479.8033879804498</v>
      </c>
      <c r="N187" s="117">
        <f t="shared" si="83"/>
        <v>9309.1393571501576</v>
      </c>
      <c r="O187" s="117">
        <f t="shared" si="83"/>
        <v>9392.7534894246037</v>
      </c>
      <c r="P187" s="117">
        <f t="shared" si="83"/>
        <v>8267.4221026278046</v>
      </c>
      <c r="Q187" s="117">
        <f t="shared" si="83"/>
        <v>8671.4069536881216</v>
      </c>
      <c r="R187" s="117">
        <f t="shared" ref="R187:V187" si="84">R188+R190+R192+R201</f>
        <v>9434.4324751632739</v>
      </c>
      <c r="S187" s="117">
        <f t="shared" si="84"/>
        <v>9649.5315694339261</v>
      </c>
      <c r="T187" s="117">
        <f t="shared" si="84"/>
        <v>9588.3640921502247</v>
      </c>
      <c r="U187" s="117">
        <f t="shared" si="84"/>
        <v>9594.0635455190513</v>
      </c>
      <c r="V187" s="117">
        <f t="shared" si="84"/>
        <v>9187.6069382958922</v>
      </c>
      <c r="W187" s="117">
        <f t="shared" ref="W187:Y187" si="85">W188+W190+W192+W201</f>
        <v>10029.688732268178</v>
      </c>
      <c r="X187" s="117">
        <f t="shared" si="85"/>
        <v>9054.7295654237278</v>
      </c>
      <c r="Y187" s="117">
        <f t="shared" si="85"/>
        <v>8692.7406467198671</v>
      </c>
      <c r="DA187" s="129" t="s">
        <v>2562</v>
      </c>
    </row>
    <row r="188" spans="1:105" ht="12" customHeight="1" x14ac:dyDescent="0.25">
      <c r="A188" s="121" t="s">
        <v>57</v>
      </c>
      <c r="B188" s="122">
        <f t="shared" ref="B188:Y188" si="86">B189</f>
        <v>7387.4670556369538</v>
      </c>
      <c r="C188" s="122">
        <f t="shared" si="86"/>
        <v>7780.5845862187025</v>
      </c>
      <c r="D188" s="122">
        <f t="shared" si="86"/>
        <v>7540.6229973177687</v>
      </c>
      <c r="E188" s="122">
        <f t="shared" si="86"/>
        <v>7890.5664235307995</v>
      </c>
      <c r="F188" s="122">
        <f t="shared" si="86"/>
        <v>7651.128589357395</v>
      </c>
      <c r="G188" s="122">
        <f t="shared" si="86"/>
        <v>7302.3652558008935</v>
      </c>
      <c r="H188" s="122">
        <f t="shared" si="86"/>
        <v>7258.5782205389824</v>
      </c>
      <c r="I188" s="122">
        <f t="shared" si="86"/>
        <v>6668.9610355837976</v>
      </c>
      <c r="J188" s="122">
        <f t="shared" si="86"/>
        <v>6967.8144027997305</v>
      </c>
      <c r="K188" s="122">
        <f t="shared" si="86"/>
        <v>6786.3448022534512</v>
      </c>
      <c r="L188" s="122">
        <f t="shared" si="86"/>
        <v>7736.1404680267569</v>
      </c>
      <c r="M188" s="122">
        <f t="shared" si="86"/>
        <v>6661.7575069503173</v>
      </c>
      <c r="N188" s="122">
        <f t="shared" si="86"/>
        <v>7400.7259697808613</v>
      </c>
      <c r="O188" s="122">
        <f t="shared" si="86"/>
        <v>7501.5916851935872</v>
      </c>
      <c r="P188" s="122">
        <f t="shared" si="86"/>
        <v>6443.621198877493</v>
      </c>
      <c r="Q188" s="122">
        <f t="shared" si="86"/>
        <v>6692.7496932301319</v>
      </c>
      <c r="R188" s="122">
        <f t="shared" si="86"/>
        <v>7382.5385055375173</v>
      </c>
      <c r="S188" s="122">
        <f t="shared" si="86"/>
        <v>7492.1077438607072</v>
      </c>
      <c r="T188" s="122">
        <f t="shared" si="86"/>
        <v>7468.2534734035744</v>
      </c>
      <c r="U188" s="122">
        <f t="shared" si="86"/>
        <v>7435.8919168888706</v>
      </c>
      <c r="V188" s="122">
        <f t="shared" si="86"/>
        <v>6991.9266470246603</v>
      </c>
      <c r="W188" s="122">
        <f t="shared" si="86"/>
        <v>7821.3211508660097</v>
      </c>
      <c r="X188" s="122">
        <f t="shared" si="86"/>
        <v>6994.0049933648779</v>
      </c>
      <c r="Y188" s="122">
        <f t="shared" si="86"/>
        <v>6731.6542240602348</v>
      </c>
      <c r="DA188" s="130" t="s">
        <v>2563</v>
      </c>
    </row>
    <row r="189" spans="1:105" ht="12" customHeight="1" x14ac:dyDescent="0.25">
      <c r="A189" s="97" t="s">
        <v>53</v>
      </c>
      <c r="B189" s="98">
        <v>7387.4670556369538</v>
      </c>
      <c r="C189" s="98">
        <v>7780.5845862187025</v>
      </c>
      <c r="D189" s="98">
        <v>7540.6229973177687</v>
      </c>
      <c r="E189" s="98">
        <v>7890.5664235307995</v>
      </c>
      <c r="F189" s="98">
        <v>7651.128589357395</v>
      </c>
      <c r="G189" s="98">
        <v>7302.3652558008935</v>
      </c>
      <c r="H189" s="98">
        <v>7258.5782205389824</v>
      </c>
      <c r="I189" s="98">
        <v>6668.9610355837976</v>
      </c>
      <c r="J189" s="98">
        <v>6967.8144027997305</v>
      </c>
      <c r="K189" s="98">
        <v>6786.3448022534512</v>
      </c>
      <c r="L189" s="98">
        <v>7736.1404680267569</v>
      </c>
      <c r="M189" s="98">
        <v>6661.7575069503173</v>
      </c>
      <c r="N189" s="98">
        <v>7400.7259697808613</v>
      </c>
      <c r="O189" s="98">
        <v>7501.5916851935872</v>
      </c>
      <c r="P189" s="98">
        <v>6443.621198877493</v>
      </c>
      <c r="Q189" s="98">
        <v>6692.7496932301319</v>
      </c>
      <c r="R189" s="98">
        <v>7382.5385055375173</v>
      </c>
      <c r="S189" s="98">
        <v>7492.1077438607072</v>
      </c>
      <c r="T189" s="98">
        <v>7468.2534734035744</v>
      </c>
      <c r="U189" s="98">
        <v>7435.8919168888706</v>
      </c>
      <c r="V189" s="98">
        <v>6991.9266470246603</v>
      </c>
      <c r="W189" s="98">
        <v>7821.3211508660097</v>
      </c>
      <c r="X189" s="98">
        <v>6994.0049933648779</v>
      </c>
      <c r="Y189" s="98">
        <v>6731.6542240602348</v>
      </c>
      <c r="DA189" s="63" t="s">
        <v>2564</v>
      </c>
    </row>
    <row r="190" spans="1:105" ht="12" customHeight="1" x14ac:dyDescent="0.25">
      <c r="A190" s="121" t="s">
        <v>92</v>
      </c>
      <c r="B190" s="122">
        <f t="shared" ref="B190:Y190" si="87">B191</f>
        <v>177.86898105686615</v>
      </c>
      <c r="C190" s="122">
        <f t="shared" si="87"/>
        <v>216.14382997999627</v>
      </c>
      <c r="D190" s="122">
        <f t="shared" si="87"/>
        <v>178.96426422580575</v>
      </c>
      <c r="E190" s="122">
        <f t="shared" si="87"/>
        <v>446.94393396537799</v>
      </c>
      <c r="F190" s="122">
        <f t="shared" si="87"/>
        <v>206.16749488860546</v>
      </c>
      <c r="G190" s="122">
        <f t="shared" si="87"/>
        <v>255.95548978171647</v>
      </c>
      <c r="H190" s="122">
        <f t="shared" si="87"/>
        <v>320.9777526456507</v>
      </c>
      <c r="I190" s="122">
        <f t="shared" si="87"/>
        <v>234.27323645028545</v>
      </c>
      <c r="J190" s="122">
        <f t="shared" si="87"/>
        <v>247.43159906840992</v>
      </c>
      <c r="K190" s="122">
        <f t="shared" si="87"/>
        <v>286.10302952912491</v>
      </c>
      <c r="L190" s="122">
        <f t="shared" si="87"/>
        <v>301.37688703369139</v>
      </c>
      <c r="M190" s="122">
        <f t="shared" si="87"/>
        <v>309.38421799370821</v>
      </c>
      <c r="N190" s="122">
        <f t="shared" si="87"/>
        <v>385.56890752080051</v>
      </c>
      <c r="O190" s="122">
        <f t="shared" si="87"/>
        <v>337.91035218687858</v>
      </c>
      <c r="P190" s="122">
        <f t="shared" si="87"/>
        <v>310.16066602041406</v>
      </c>
      <c r="Q190" s="122">
        <f t="shared" si="87"/>
        <v>424.56403614095649</v>
      </c>
      <c r="R190" s="122">
        <f t="shared" si="87"/>
        <v>467.84702412178069</v>
      </c>
      <c r="S190" s="122">
        <f t="shared" si="87"/>
        <v>514.73084140732578</v>
      </c>
      <c r="T190" s="122">
        <f t="shared" si="87"/>
        <v>454.18190674763144</v>
      </c>
      <c r="U190" s="122">
        <f t="shared" si="87"/>
        <v>512.4561938893595</v>
      </c>
      <c r="V190" s="122">
        <f t="shared" si="87"/>
        <v>520.88194834048807</v>
      </c>
      <c r="W190" s="122">
        <f t="shared" si="87"/>
        <v>520.50687536571513</v>
      </c>
      <c r="X190" s="122">
        <f t="shared" si="87"/>
        <v>455.5796802688368</v>
      </c>
      <c r="Y190" s="122">
        <f t="shared" si="87"/>
        <v>433.96214641900804</v>
      </c>
      <c r="DA190" s="130" t="s">
        <v>2565</v>
      </c>
    </row>
    <row r="191" spans="1:105" ht="12" customHeight="1" x14ac:dyDescent="0.25">
      <c r="A191" s="97" t="s">
        <v>53</v>
      </c>
      <c r="B191" s="98">
        <f>RES_hhdet_tesh!B165</f>
        <v>177.86898105686615</v>
      </c>
      <c r="C191" s="98">
        <f>RES_hhdet_tesh!C165</f>
        <v>216.14382997999627</v>
      </c>
      <c r="D191" s="98">
        <f>RES_hhdet_tesh!D165</f>
        <v>178.96426422580575</v>
      </c>
      <c r="E191" s="98">
        <f>RES_hhdet_tesh!E165</f>
        <v>446.94393396537799</v>
      </c>
      <c r="F191" s="98">
        <f>RES_hhdet_tesh!F165</f>
        <v>206.16749488860546</v>
      </c>
      <c r="G191" s="98">
        <f>RES_hhdet_tesh!G165</f>
        <v>255.95548978171647</v>
      </c>
      <c r="H191" s="98">
        <f>RES_hhdet_tesh!H165</f>
        <v>320.9777526456507</v>
      </c>
      <c r="I191" s="98">
        <f>RES_hhdet_tesh!I165</f>
        <v>234.27323645028545</v>
      </c>
      <c r="J191" s="98">
        <f>RES_hhdet_tesh!J165</f>
        <v>247.43159906840992</v>
      </c>
      <c r="K191" s="98">
        <f>RES_hhdet_tesh!K165</f>
        <v>286.10302952912491</v>
      </c>
      <c r="L191" s="98">
        <f>RES_hhdet_tesh!L165</f>
        <v>301.37688703369139</v>
      </c>
      <c r="M191" s="98">
        <f>RES_hhdet_tesh!M165</f>
        <v>309.38421799370821</v>
      </c>
      <c r="N191" s="98">
        <f>RES_hhdet_tesh!N165</f>
        <v>385.56890752080051</v>
      </c>
      <c r="O191" s="98">
        <f>RES_hhdet_tesh!O165</f>
        <v>337.91035218687858</v>
      </c>
      <c r="P191" s="98">
        <f>RES_hhdet_tesh!P165</f>
        <v>310.16066602041406</v>
      </c>
      <c r="Q191" s="98">
        <f>RES_hhdet_tesh!Q165</f>
        <v>424.56403614095649</v>
      </c>
      <c r="R191" s="98">
        <f>RES_hhdet_tesh!R165</f>
        <v>467.84702412178069</v>
      </c>
      <c r="S191" s="98">
        <f>RES_hhdet_tesh!S165</f>
        <v>514.73084140732578</v>
      </c>
      <c r="T191" s="98">
        <f>RES_hhdet_tesh!T165</f>
        <v>454.18190674763144</v>
      </c>
      <c r="U191" s="98">
        <f>RES_hhdet_tesh!U165</f>
        <v>512.4561938893595</v>
      </c>
      <c r="V191" s="98">
        <f>RES_hhdet_tesh!V165</f>
        <v>520.88194834048807</v>
      </c>
      <c r="W191" s="98">
        <f>RES_hhdet_tesh!W165</f>
        <v>520.50687536571513</v>
      </c>
      <c r="X191" s="98">
        <f>RES_hhdet_tesh!X165</f>
        <v>455.5796802688368</v>
      </c>
      <c r="Y191" s="98">
        <f>RES_hhdet_tesh!Y165</f>
        <v>433.96214641900804</v>
      </c>
      <c r="DA191" s="63" t="s">
        <v>2566</v>
      </c>
    </row>
    <row r="192" spans="1:105" ht="12" customHeight="1" x14ac:dyDescent="0.25">
      <c r="A192" s="121" t="s">
        <v>55</v>
      </c>
      <c r="B192" s="122">
        <v>970.6109156573151</v>
      </c>
      <c r="C192" s="122">
        <v>944.84112142031529</v>
      </c>
      <c r="D192" s="122">
        <v>958.38013978934953</v>
      </c>
      <c r="E192" s="122">
        <v>967.63611384930311</v>
      </c>
      <c r="F192" s="122">
        <v>976.60112481773615</v>
      </c>
      <c r="G192" s="122">
        <v>945.95544180814363</v>
      </c>
      <c r="H192" s="122">
        <v>956.60153280247448</v>
      </c>
      <c r="I192" s="122">
        <v>957.26202298630437</v>
      </c>
      <c r="J192" s="122">
        <v>954.91236180058877</v>
      </c>
      <c r="K192" s="122">
        <v>940.47744762514003</v>
      </c>
      <c r="L192" s="122">
        <v>985.8336064401052</v>
      </c>
      <c r="M192" s="122">
        <v>1031.9123296141686</v>
      </c>
      <c r="N192" s="122">
        <v>1046.7080683553829</v>
      </c>
      <c r="O192" s="122">
        <v>1085.6797690139927</v>
      </c>
      <c r="P192" s="122">
        <v>1061.04757428536</v>
      </c>
      <c r="Q192" s="122">
        <v>1089.5094032721206</v>
      </c>
      <c r="R192" s="122">
        <v>1123.7694853623952</v>
      </c>
      <c r="S192" s="122">
        <v>1162.5503239304603</v>
      </c>
      <c r="T192" s="122">
        <v>1177.8817667676465</v>
      </c>
      <c r="U192" s="122">
        <v>1169.383967501087</v>
      </c>
      <c r="V192" s="122">
        <v>1183.0971204927703</v>
      </c>
      <c r="W192" s="122">
        <v>1204.9819542078749</v>
      </c>
      <c r="X192" s="122">
        <v>1102.4370700903914</v>
      </c>
      <c r="Y192" s="122">
        <v>1049.7724010724835</v>
      </c>
      <c r="DA192" s="130" t="s">
        <v>2567</v>
      </c>
    </row>
    <row r="193" spans="1:105" ht="12" customHeight="1" x14ac:dyDescent="0.25">
      <c r="A193" s="97" t="s">
        <v>124</v>
      </c>
      <c r="B193" s="98">
        <v>863.96936410802266</v>
      </c>
      <c r="C193" s="98">
        <v>843.11078943083407</v>
      </c>
      <c r="D193" s="98">
        <v>841.39414190316347</v>
      </c>
      <c r="E193" s="98">
        <v>806.19089183556287</v>
      </c>
      <c r="F193" s="98">
        <v>824.76878616691397</v>
      </c>
      <c r="G193" s="98">
        <v>819.33594671545814</v>
      </c>
      <c r="H193" s="98">
        <v>790.527662081926</v>
      </c>
      <c r="I193" s="98">
        <v>795.11197726080877</v>
      </c>
      <c r="J193" s="98">
        <v>791.13650017328632</v>
      </c>
      <c r="K193" s="98">
        <v>787.16046817180779</v>
      </c>
      <c r="L193" s="98">
        <v>823.88584777266237</v>
      </c>
      <c r="M193" s="98">
        <v>847.58418334125031</v>
      </c>
      <c r="N193" s="98">
        <v>837.69768231147225</v>
      </c>
      <c r="O193" s="98">
        <v>867.69868183815106</v>
      </c>
      <c r="P193" s="98">
        <v>879.22235508931703</v>
      </c>
      <c r="Q193" s="98">
        <v>868.905495069219</v>
      </c>
      <c r="R193" s="98">
        <v>911.17732588480226</v>
      </c>
      <c r="S193" s="98">
        <v>957.84148812445994</v>
      </c>
      <c r="T193" s="98">
        <v>980.71615496183335</v>
      </c>
      <c r="U193" s="98">
        <v>950.99826098624749</v>
      </c>
      <c r="V193" s="98">
        <v>939.97341451795501</v>
      </c>
      <c r="W193" s="98">
        <v>993.01070442078515</v>
      </c>
      <c r="X193" s="98">
        <v>1040.8793666542904</v>
      </c>
      <c r="Y193" s="98">
        <v>882.00690332068382</v>
      </c>
      <c r="DA193" s="63" t="s">
        <v>2568</v>
      </c>
    </row>
    <row r="194" spans="1:105" ht="12" customHeight="1" x14ac:dyDescent="0.25">
      <c r="A194" s="97" t="s">
        <v>123</v>
      </c>
      <c r="B194" s="98">
        <v>830.47908758953542</v>
      </c>
      <c r="C194" s="98">
        <v>827.14519677992087</v>
      </c>
      <c r="D194" s="98">
        <v>828.03663066051354</v>
      </c>
      <c r="E194" s="98">
        <v>809.71322532040949</v>
      </c>
      <c r="F194" s="98">
        <v>814.83871079796415</v>
      </c>
      <c r="G194" s="98">
        <v>813.92702749875002</v>
      </c>
      <c r="H194" s="98">
        <v>816.76050554952928</v>
      </c>
      <c r="I194" s="98">
        <v>808.33225836192969</v>
      </c>
      <c r="J194" s="98">
        <v>807.99084008878185</v>
      </c>
      <c r="K194" s="98">
        <v>789.57068825410397</v>
      </c>
      <c r="L194" s="98">
        <v>833.97268951182537</v>
      </c>
      <c r="M194" s="98">
        <v>829.76071692972005</v>
      </c>
      <c r="N194" s="98">
        <v>818.67035876017974</v>
      </c>
      <c r="O194" s="98">
        <v>866.90574274147605</v>
      </c>
      <c r="P194" s="98">
        <v>903.34068629198191</v>
      </c>
      <c r="Q194" s="98">
        <v>883.94562086525036</v>
      </c>
      <c r="R194" s="98">
        <v>931.59154858619684</v>
      </c>
      <c r="S194" s="98">
        <v>963.21517685995866</v>
      </c>
      <c r="T194" s="98">
        <v>991.92439374171431</v>
      </c>
      <c r="U194" s="98">
        <v>952.46342601879189</v>
      </c>
      <c r="V194" s="98">
        <v>943.41760200257283</v>
      </c>
      <c r="W194" s="98">
        <v>988.55519953637906</v>
      </c>
      <c r="X194" s="98">
        <v>1062.4847192568693</v>
      </c>
      <c r="Y194" s="98">
        <v>904.67576451157765</v>
      </c>
      <c r="DA194" s="63" t="s">
        <v>2569</v>
      </c>
    </row>
    <row r="195" spans="1:105" ht="12" customHeight="1" x14ac:dyDescent="0.25">
      <c r="A195" s="100" t="s">
        <v>50</v>
      </c>
      <c r="B195" s="101">
        <v>141.87933866534553</v>
      </c>
      <c r="C195" s="101">
        <v>174.52919019131437</v>
      </c>
      <c r="D195" s="101">
        <v>146.64591815245348</v>
      </c>
      <c r="E195" s="101">
        <v>119.02770906380556</v>
      </c>
      <c r="F195" s="101">
        <v>126.63848390836009</v>
      </c>
      <c r="G195" s="101">
        <v>128.62666018597767</v>
      </c>
      <c r="H195" s="101">
        <v>133.50103986345061</v>
      </c>
      <c r="I195" s="101">
        <v>118.18656814750909</v>
      </c>
      <c r="J195" s="101">
        <v>109.32887174375129</v>
      </c>
      <c r="K195" s="101">
        <v>100.55654604902713</v>
      </c>
      <c r="L195" s="101">
        <v>106.68470999338319</v>
      </c>
      <c r="M195" s="101">
        <v>111.53736922697028</v>
      </c>
      <c r="N195" s="101">
        <v>90.73556606681538</v>
      </c>
      <c r="O195" s="101">
        <v>77.810384062059171</v>
      </c>
      <c r="P195" s="101">
        <v>110.31773091111204</v>
      </c>
      <c r="Q195" s="101">
        <v>70.777951774230289</v>
      </c>
      <c r="R195" s="101">
        <v>90.580978212277984</v>
      </c>
      <c r="S195" s="101">
        <v>110.87243869356202</v>
      </c>
      <c r="T195" s="101">
        <v>118.61467268800325</v>
      </c>
      <c r="U195" s="101">
        <v>120.09775964560495</v>
      </c>
      <c r="V195" s="101">
        <v>110.36307713663048</v>
      </c>
      <c r="W195" s="101">
        <v>113.22109357764052</v>
      </c>
      <c r="X195" s="101">
        <v>117.41582514944669</v>
      </c>
      <c r="Y195" s="101">
        <v>83.665637636277992</v>
      </c>
      <c r="DA195" s="131" t="s">
        <v>2570</v>
      </c>
    </row>
    <row r="196" spans="1:105" ht="12" customHeight="1" x14ac:dyDescent="0.25">
      <c r="A196" s="103" t="s">
        <v>52</v>
      </c>
      <c r="B196" s="104">
        <v>688.59974892419018</v>
      </c>
      <c r="C196" s="104">
        <v>652.61600658860652</v>
      </c>
      <c r="D196" s="104">
        <v>681.39071250806001</v>
      </c>
      <c r="E196" s="104">
        <v>690.68551625660405</v>
      </c>
      <c r="F196" s="104">
        <v>688.2002268896041</v>
      </c>
      <c r="G196" s="104">
        <v>685.30036731277232</v>
      </c>
      <c r="H196" s="104">
        <v>683.25946568607856</v>
      </c>
      <c r="I196" s="104">
        <v>690.14569021442082</v>
      </c>
      <c r="J196" s="104">
        <v>698.66196834503035</v>
      </c>
      <c r="K196" s="104">
        <v>689.01414220507695</v>
      </c>
      <c r="L196" s="104">
        <v>727.28797951844228</v>
      </c>
      <c r="M196" s="104">
        <v>718.22334770274995</v>
      </c>
      <c r="N196" s="104">
        <v>727.93479269336456</v>
      </c>
      <c r="O196" s="104">
        <v>789.09535867941679</v>
      </c>
      <c r="P196" s="104">
        <v>793.02295538087003</v>
      </c>
      <c r="Q196" s="104">
        <v>813.16766909102</v>
      </c>
      <c r="R196" s="104">
        <v>841.01057037391888</v>
      </c>
      <c r="S196" s="104">
        <v>852.34273816639688</v>
      </c>
      <c r="T196" s="104">
        <v>873.30972105371109</v>
      </c>
      <c r="U196" s="104">
        <v>832.36566637318697</v>
      </c>
      <c r="V196" s="104">
        <v>833.05452486594231</v>
      </c>
      <c r="W196" s="104">
        <v>875.33410595873863</v>
      </c>
      <c r="X196" s="104">
        <v>945.06889410742247</v>
      </c>
      <c r="Y196" s="104">
        <v>821.01012687529953</v>
      </c>
      <c r="DA196" s="132" t="s">
        <v>2571</v>
      </c>
    </row>
    <row r="197" spans="1:105" ht="12" customHeight="1" x14ac:dyDescent="0.25">
      <c r="A197" s="106" t="s">
        <v>122</v>
      </c>
      <c r="B197" s="101">
        <v>992.40364886032648</v>
      </c>
      <c r="C197" s="101">
        <v>963.99554816768421</v>
      </c>
      <c r="D197" s="101">
        <v>978.42996575047403</v>
      </c>
      <c r="E197" s="101">
        <v>999.16053243002932</v>
      </c>
      <c r="F197" s="101">
        <v>1005.7869366381225</v>
      </c>
      <c r="G197" s="101">
        <v>965.47139553933766</v>
      </c>
      <c r="H197" s="101">
        <v>985.86618721748471</v>
      </c>
      <c r="I197" s="101">
        <v>981.58987378222673</v>
      </c>
      <c r="J197" s="101">
        <v>978.00081422458072</v>
      </c>
      <c r="K197" s="101">
        <v>945.98873562544293</v>
      </c>
      <c r="L197" s="101">
        <v>996.51613364735647</v>
      </c>
      <c r="M197" s="101">
        <v>1047.3300216299269</v>
      </c>
      <c r="N197" s="101">
        <v>1071.6090491317934</v>
      </c>
      <c r="O197" s="101">
        <v>1111.7574304323523</v>
      </c>
      <c r="P197" s="101">
        <v>1066.5997532091942</v>
      </c>
      <c r="Q197" s="101">
        <v>1102.8658273224546</v>
      </c>
      <c r="R197" s="101">
        <v>1135.5432132392857</v>
      </c>
      <c r="S197" s="101">
        <v>1174.7620350278742</v>
      </c>
      <c r="T197" s="101">
        <v>1192.4743183613596</v>
      </c>
      <c r="U197" s="101">
        <v>1187.4195653726067</v>
      </c>
      <c r="V197" s="101">
        <v>1209.2483695635019</v>
      </c>
      <c r="W197" s="101">
        <v>1223.7396197394614</v>
      </c>
      <c r="X197" s="101">
        <v>1074.3105155439196</v>
      </c>
      <c r="Y197" s="101">
        <v>1056.1625388004941</v>
      </c>
      <c r="DA197" s="131" t="s">
        <v>2572</v>
      </c>
    </row>
    <row r="198" spans="1:105" ht="12" customHeight="1" x14ac:dyDescent="0.25">
      <c r="A198" s="107" t="s">
        <v>121</v>
      </c>
      <c r="B198" s="104">
        <v>1059.8872249918802</v>
      </c>
      <c r="C198" s="104">
        <v>1055.2350889171335</v>
      </c>
      <c r="D198" s="104">
        <v>1101.233521953789</v>
      </c>
      <c r="E198" s="104">
        <v>1137.4921391057414</v>
      </c>
      <c r="F198" s="104">
        <v>1157.9823960884087</v>
      </c>
      <c r="G198" s="104">
        <v>1131.0551669620572</v>
      </c>
      <c r="H198" s="104">
        <v>1146.8017778526323</v>
      </c>
      <c r="I198" s="104">
        <v>1128.5059564392218</v>
      </c>
      <c r="J198" s="104">
        <v>1098.1876578177455</v>
      </c>
      <c r="K198" s="104">
        <v>1119.7136265557353</v>
      </c>
      <c r="L198" s="104">
        <v>1130.9723064868977</v>
      </c>
      <c r="M198" s="104">
        <v>1172.1925669361126</v>
      </c>
      <c r="N198" s="104">
        <v>1165.0991076373664</v>
      </c>
      <c r="O198" s="104">
        <v>1191.496982670016</v>
      </c>
      <c r="P198" s="104">
        <v>1186.2232577236782</v>
      </c>
      <c r="Q198" s="104">
        <v>1213.8512154968416</v>
      </c>
      <c r="R198" s="104">
        <v>1246.4682937171785</v>
      </c>
      <c r="S198" s="104">
        <v>1275.1893440769222</v>
      </c>
      <c r="T198" s="104">
        <v>1277.0001667330171</v>
      </c>
      <c r="U198" s="104">
        <v>1269.5388433303549</v>
      </c>
      <c r="V198" s="104">
        <v>1277.4438192450043</v>
      </c>
      <c r="W198" s="104">
        <v>1299.188107084979</v>
      </c>
      <c r="X198" s="104">
        <v>1218.6975428328292</v>
      </c>
      <c r="Y198" s="104">
        <v>1148.7783634768437</v>
      </c>
      <c r="DA198" s="132" t="s">
        <v>2573</v>
      </c>
    </row>
    <row r="199" spans="1:105" ht="12" customHeight="1" x14ac:dyDescent="0.25">
      <c r="A199" s="108" t="s">
        <v>53</v>
      </c>
      <c r="B199" s="98">
        <v>380.63600301862033</v>
      </c>
      <c r="C199" s="98">
        <v>375.72482861484696</v>
      </c>
      <c r="D199" s="98">
        <v>380.81911090817579</v>
      </c>
      <c r="E199" s="98">
        <v>386.67512731986926</v>
      </c>
      <c r="F199" s="98">
        <v>390.86999586650967</v>
      </c>
      <c r="G199" s="98">
        <v>376.4458232551126</v>
      </c>
      <c r="H199" s="98">
        <v>350.83111088165481</v>
      </c>
      <c r="I199" s="98">
        <v>356.45217400163347</v>
      </c>
      <c r="J199" s="98">
        <v>323.23441707510875</v>
      </c>
      <c r="K199" s="98">
        <v>330.25066399456375</v>
      </c>
      <c r="L199" s="98">
        <v>357.27793578096896</v>
      </c>
      <c r="M199" s="98">
        <v>348.45274611405972</v>
      </c>
      <c r="N199" s="98">
        <v>338.40720626529935</v>
      </c>
      <c r="O199" s="98">
        <v>347.47229920045021</v>
      </c>
      <c r="P199" s="98">
        <v>338.2847882035507</v>
      </c>
      <c r="Q199" s="98">
        <v>331.8142371292343</v>
      </c>
      <c r="R199" s="98">
        <v>341.80718050469648</v>
      </c>
      <c r="S199" s="98">
        <v>366.49184616877244</v>
      </c>
      <c r="T199" s="98">
        <v>369.23404076132363</v>
      </c>
      <c r="U199" s="98">
        <v>359.96523742840867</v>
      </c>
      <c r="V199" s="98">
        <v>355.66524779897213</v>
      </c>
      <c r="W199" s="98">
        <v>371.00869928956865</v>
      </c>
      <c r="X199" s="98">
        <v>324.34695602542706</v>
      </c>
      <c r="Y199" s="98">
        <v>288.04534841704486</v>
      </c>
      <c r="DA199" s="63" t="s">
        <v>2574</v>
      </c>
    </row>
    <row r="200" spans="1:105" ht="12" customHeight="1" x14ac:dyDescent="0.25">
      <c r="A200" s="108" t="s">
        <v>52</v>
      </c>
      <c r="B200" s="98">
        <v>679.25122197326027</v>
      </c>
      <c r="C200" s="98">
        <v>679.51026030228627</v>
      </c>
      <c r="D200" s="98">
        <v>720.41441104561352</v>
      </c>
      <c r="E200" s="98">
        <v>750.81701178587218</v>
      </c>
      <c r="F200" s="98">
        <v>767.11240022189918</v>
      </c>
      <c r="G200" s="98">
        <v>754.6093437069444</v>
      </c>
      <c r="H200" s="98">
        <v>795.9706669709775</v>
      </c>
      <c r="I200" s="98">
        <v>772.05378243758855</v>
      </c>
      <c r="J200" s="98">
        <v>774.95324074263669</v>
      </c>
      <c r="K200" s="98">
        <v>789.46296256117171</v>
      </c>
      <c r="L200" s="98">
        <v>773.6943707059288</v>
      </c>
      <c r="M200" s="98">
        <v>823.73982082205305</v>
      </c>
      <c r="N200" s="98">
        <v>826.69190137206681</v>
      </c>
      <c r="O200" s="98">
        <v>844.0246834695655</v>
      </c>
      <c r="P200" s="98">
        <v>847.93846952012723</v>
      </c>
      <c r="Q200" s="98">
        <v>882.03697836760693</v>
      </c>
      <c r="R200" s="98">
        <v>904.66111321248229</v>
      </c>
      <c r="S200" s="98">
        <v>908.69749790814944</v>
      </c>
      <c r="T200" s="98">
        <v>907.76612597169355</v>
      </c>
      <c r="U200" s="98">
        <v>909.57360590194617</v>
      </c>
      <c r="V200" s="98">
        <v>921.77857144603206</v>
      </c>
      <c r="W200" s="98">
        <v>928.17940779541016</v>
      </c>
      <c r="X200" s="98">
        <v>894.35058680740201</v>
      </c>
      <c r="Y200" s="98">
        <v>860.73301505979884</v>
      </c>
      <c r="DA200" s="63" t="s">
        <v>2575</v>
      </c>
    </row>
    <row r="201" spans="1:105" ht="12" customHeight="1" x14ac:dyDescent="0.25">
      <c r="A201" s="121" t="s">
        <v>54</v>
      </c>
      <c r="B201" s="122">
        <v>434.5046686614541</v>
      </c>
      <c r="C201" s="122">
        <v>448.64459316992895</v>
      </c>
      <c r="D201" s="122">
        <v>459.35125694829293</v>
      </c>
      <c r="E201" s="122">
        <v>459.2333351925223</v>
      </c>
      <c r="F201" s="122">
        <v>453.02994920978745</v>
      </c>
      <c r="G201" s="122">
        <v>459.90425958342348</v>
      </c>
      <c r="H201" s="122">
        <v>483.36227865314544</v>
      </c>
      <c r="I201" s="122">
        <v>489.15237910711051</v>
      </c>
      <c r="J201" s="122">
        <v>484.49668083665546</v>
      </c>
      <c r="K201" s="122">
        <v>448.68657191952411</v>
      </c>
      <c r="L201" s="122">
        <v>496.54374729061198</v>
      </c>
      <c r="M201" s="122">
        <v>476.74933342225455</v>
      </c>
      <c r="N201" s="122">
        <v>476.13641149311286</v>
      </c>
      <c r="O201" s="122">
        <v>467.5716830301464</v>
      </c>
      <c r="P201" s="122">
        <v>452.59266344453596</v>
      </c>
      <c r="Q201" s="122">
        <v>464.58382104491278</v>
      </c>
      <c r="R201" s="122">
        <v>460.27746014158095</v>
      </c>
      <c r="S201" s="122">
        <v>480.1426602354324</v>
      </c>
      <c r="T201" s="122">
        <v>488.04694523137255</v>
      </c>
      <c r="U201" s="122">
        <v>476.33146723973448</v>
      </c>
      <c r="V201" s="122">
        <v>491.70122243797476</v>
      </c>
      <c r="W201" s="122">
        <v>482.87875182857948</v>
      </c>
      <c r="X201" s="122">
        <v>502.70782169962132</v>
      </c>
      <c r="Y201" s="122">
        <v>477.35187516814119</v>
      </c>
      <c r="DA201" s="130" t="s">
        <v>2576</v>
      </c>
    </row>
    <row r="202" spans="1:105" ht="12" customHeight="1" x14ac:dyDescent="0.25">
      <c r="A202" s="97" t="s">
        <v>50</v>
      </c>
      <c r="B202" s="98">
        <v>569.73299451632647</v>
      </c>
      <c r="C202" s="98">
        <v>553.6290560539378</v>
      </c>
      <c r="D202" s="98">
        <v>562.466920488033</v>
      </c>
      <c r="E202" s="98">
        <v>550.98242375406426</v>
      </c>
      <c r="F202" s="98">
        <v>550.33991116704829</v>
      </c>
      <c r="G202" s="98">
        <v>537.37395929274737</v>
      </c>
      <c r="H202" s="98">
        <v>533.61417580603677</v>
      </c>
      <c r="I202" s="98">
        <v>553.92608494057231</v>
      </c>
      <c r="J202" s="98">
        <v>528.85445019809765</v>
      </c>
      <c r="K202" s="98">
        <v>531.1081376477141</v>
      </c>
      <c r="L202" s="98">
        <v>536.33733631888265</v>
      </c>
      <c r="M202" s="98">
        <v>543.20526785911932</v>
      </c>
      <c r="N202" s="98">
        <v>525.25966600936408</v>
      </c>
      <c r="O202" s="98">
        <v>524.94062409414926</v>
      </c>
      <c r="P202" s="98">
        <v>526.248843853636</v>
      </c>
      <c r="Q202" s="98">
        <v>528.79732919888113</v>
      </c>
      <c r="R202" s="98">
        <v>503.62124608300059</v>
      </c>
      <c r="S202" s="98">
        <v>537.17217568325884</v>
      </c>
      <c r="T202" s="98">
        <v>541.89420993325052</v>
      </c>
      <c r="U202" s="98">
        <v>528.17418330499095</v>
      </c>
      <c r="V202" s="98">
        <v>548.32315565510135</v>
      </c>
      <c r="W202" s="98">
        <v>543.21736464817036</v>
      </c>
      <c r="X202" s="98">
        <v>558.70582805899437</v>
      </c>
      <c r="Y202" s="98">
        <v>499.97070377792414</v>
      </c>
      <c r="DA202" s="63" t="s">
        <v>2577</v>
      </c>
    </row>
    <row r="203" spans="1:105" ht="12" customHeight="1" x14ac:dyDescent="0.25">
      <c r="A203" s="109" t="s">
        <v>120</v>
      </c>
      <c r="B203" s="33">
        <v>386.47097784002489</v>
      </c>
      <c r="C203" s="33">
        <v>411.93228427669936</v>
      </c>
      <c r="D203" s="33">
        <v>422.51927723818301</v>
      </c>
      <c r="E203" s="33">
        <v>425.54903548500477</v>
      </c>
      <c r="F203" s="33">
        <v>415.74487857444603</v>
      </c>
      <c r="G203" s="33">
        <v>430.62075532155893</v>
      </c>
      <c r="H203" s="33">
        <v>465.4118710518427</v>
      </c>
      <c r="I203" s="33">
        <v>466.72544885609841</v>
      </c>
      <c r="J203" s="33">
        <v>469.60107852227151</v>
      </c>
      <c r="K203" s="33">
        <v>421.90914984159679</v>
      </c>
      <c r="L203" s="33">
        <v>483.98021123647447</v>
      </c>
      <c r="M203" s="33">
        <v>456.36848687083193</v>
      </c>
      <c r="N203" s="33">
        <v>461.63752624068712</v>
      </c>
      <c r="O203" s="33">
        <v>451.01278166518728</v>
      </c>
      <c r="P203" s="33">
        <v>431.67097351919585</v>
      </c>
      <c r="Q203" s="33">
        <v>446.81193439036485</v>
      </c>
      <c r="R203" s="33">
        <v>448.9179463314585</v>
      </c>
      <c r="S203" s="33">
        <v>465.9038478932664</v>
      </c>
      <c r="T203" s="33">
        <v>475.24805057952796</v>
      </c>
      <c r="U203" s="33">
        <v>464.61489286378617</v>
      </c>
      <c r="V203" s="33">
        <v>479.55776351605567</v>
      </c>
      <c r="W203" s="33">
        <v>470.91011820529815</v>
      </c>
      <c r="X203" s="33">
        <v>492.80935778140497</v>
      </c>
      <c r="Y203" s="33">
        <v>473.63784879119726</v>
      </c>
      <c r="DA203" s="60" t="s">
        <v>2578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126.4985662415595</v>
      </c>
      <c r="C205" s="117">
        <f t="shared" si="88"/>
        <v>124.1154862191941</v>
      </c>
      <c r="D205" s="117">
        <f t="shared" si="88"/>
        <v>125.13296623684953</v>
      </c>
      <c r="E205" s="117">
        <f t="shared" si="88"/>
        <v>124.44982763681571</v>
      </c>
      <c r="F205" s="117">
        <f t="shared" si="88"/>
        <v>130.30605491119695</v>
      </c>
      <c r="G205" s="117">
        <f t="shared" si="88"/>
        <v>128.10736799352168</v>
      </c>
      <c r="H205" s="117">
        <f t="shared" si="88"/>
        <v>121.91243372803851</v>
      </c>
      <c r="I205" s="117">
        <f t="shared" si="88"/>
        <v>120.33672730111113</v>
      </c>
      <c r="J205" s="117">
        <f t="shared" si="88"/>
        <v>113.12797461571542</v>
      </c>
      <c r="K205" s="117">
        <f t="shared" si="88"/>
        <v>109.68764444087739</v>
      </c>
      <c r="L205" s="117">
        <f t="shared" si="88"/>
        <v>110.43433389283396</v>
      </c>
      <c r="M205" s="117">
        <f t="shared" si="88"/>
        <v>109.7494504162337</v>
      </c>
      <c r="N205" s="117">
        <f t="shared" si="88"/>
        <v>102.67939941557574</v>
      </c>
      <c r="O205" s="117">
        <f t="shared" si="88"/>
        <v>99.489969596573857</v>
      </c>
      <c r="P205" s="117">
        <f t="shared" si="88"/>
        <v>94.845743251755238</v>
      </c>
      <c r="Q205" s="117">
        <f t="shared" si="88"/>
        <v>90.91298110361538</v>
      </c>
      <c r="R205" s="117">
        <f t="shared" ref="R205:V205" si="89">R206+R208+R210+R219</f>
        <v>88.306272995952483</v>
      </c>
      <c r="S205" s="117">
        <f t="shared" si="89"/>
        <v>89.401674727432336</v>
      </c>
      <c r="T205" s="117">
        <f t="shared" si="89"/>
        <v>87.649310428183796</v>
      </c>
      <c r="U205" s="117">
        <f t="shared" si="89"/>
        <v>81.267080558867519</v>
      </c>
      <c r="V205" s="117">
        <f t="shared" si="89"/>
        <v>79.393174129164066</v>
      </c>
      <c r="W205" s="117">
        <f t="shared" ref="W205:Y205" si="90">W206+W208+W210+W219</f>
        <v>78.906278421455326</v>
      </c>
      <c r="X205" s="117">
        <f t="shared" si="90"/>
        <v>78.857920664116847</v>
      </c>
      <c r="Y205" s="117">
        <f t="shared" si="90"/>
        <v>67.47152551069604</v>
      </c>
      <c r="DA205" s="129" t="s">
        <v>2730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2731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2732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2733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2734</v>
      </c>
    </row>
    <row r="210" spans="1:105" ht="12" customHeight="1" x14ac:dyDescent="0.25">
      <c r="A210" s="121" t="s">
        <v>55</v>
      </c>
      <c r="B210" s="122">
        <v>70.013235850338077</v>
      </c>
      <c r="C210" s="122">
        <v>69.865999626517947</v>
      </c>
      <c r="D210" s="122">
        <v>69.245260794264638</v>
      </c>
      <c r="E210" s="122">
        <v>68.532989408078862</v>
      </c>
      <c r="F210" s="122">
        <v>72.749344588018161</v>
      </c>
      <c r="G210" s="122">
        <v>72.460479903352208</v>
      </c>
      <c r="H210" s="122">
        <v>68.909795036721363</v>
      </c>
      <c r="I210" s="122">
        <v>66.604908477476911</v>
      </c>
      <c r="J210" s="122">
        <v>62.96577180374112</v>
      </c>
      <c r="K210" s="122">
        <v>60.521583311722978</v>
      </c>
      <c r="L210" s="122">
        <v>61.837460753587365</v>
      </c>
      <c r="M210" s="122">
        <v>61.633876423150866</v>
      </c>
      <c r="N210" s="122">
        <v>57.544975734860145</v>
      </c>
      <c r="O210" s="122">
        <v>55.224192696570952</v>
      </c>
      <c r="P210" s="122">
        <v>51.122603371832355</v>
      </c>
      <c r="Q210" s="122">
        <v>47.881509858884378</v>
      </c>
      <c r="R210" s="122">
        <v>49.005004714661411</v>
      </c>
      <c r="S210" s="122">
        <v>49.139870955658473</v>
      </c>
      <c r="T210" s="122">
        <v>48.648660505967413</v>
      </c>
      <c r="U210" s="122">
        <v>44.901618691419507</v>
      </c>
      <c r="V210" s="122">
        <v>43.367441883253647</v>
      </c>
      <c r="W210" s="122">
        <v>45.486764620909057</v>
      </c>
      <c r="X210" s="122">
        <v>47.705508624816531</v>
      </c>
      <c r="Y210" s="122">
        <v>41.370921747793844</v>
      </c>
      <c r="DA210" s="130" t="s">
        <v>2735</v>
      </c>
    </row>
    <row r="211" spans="1:105" ht="12" customHeight="1" x14ac:dyDescent="0.25">
      <c r="A211" s="97" t="s">
        <v>124</v>
      </c>
      <c r="B211" s="98">
        <v>347.68255958317911</v>
      </c>
      <c r="C211" s="98">
        <v>337.96632427648416</v>
      </c>
      <c r="D211" s="98">
        <v>335.59407786972804</v>
      </c>
      <c r="E211" s="98">
        <v>319.96902820424873</v>
      </c>
      <c r="F211" s="98">
        <v>325.03272235186705</v>
      </c>
      <c r="G211" s="98">
        <v>321.82043191930791</v>
      </c>
      <c r="H211" s="98">
        <v>308.45753595763807</v>
      </c>
      <c r="I211" s="98">
        <v>309.3847863973163</v>
      </c>
      <c r="J211" s="98">
        <v>307.33327421473763</v>
      </c>
      <c r="K211" s="98">
        <v>304.46440971427921</v>
      </c>
      <c r="L211" s="98">
        <v>317.0609595631629</v>
      </c>
      <c r="M211" s="98">
        <v>323.62885375925788</v>
      </c>
      <c r="N211" s="98">
        <v>316.91915227948158</v>
      </c>
      <c r="O211" s="98">
        <v>324.54433635703543</v>
      </c>
      <c r="P211" s="98">
        <v>323.85186936179866</v>
      </c>
      <c r="Q211" s="98">
        <v>314.31244761811342</v>
      </c>
      <c r="R211" s="98">
        <v>318.59434175330335</v>
      </c>
      <c r="S211" s="98">
        <v>322.03994833412514</v>
      </c>
      <c r="T211" s="98">
        <v>315.68318964042612</v>
      </c>
      <c r="U211" s="98">
        <v>295.96208005749475</v>
      </c>
      <c r="V211" s="98">
        <v>285.33574131818438</v>
      </c>
      <c r="W211" s="98">
        <v>296.8444026705323</v>
      </c>
      <c r="X211" s="98">
        <v>308.68205883333133</v>
      </c>
      <c r="Y211" s="98">
        <v>259.15569699635535</v>
      </c>
      <c r="DA211" s="63" t="s">
        <v>2736</v>
      </c>
    </row>
    <row r="212" spans="1:105" ht="12" customHeight="1" x14ac:dyDescent="0.25">
      <c r="A212" s="97" t="s">
        <v>123</v>
      </c>
      <c r="B212" s="98">
        <v>56.973735027174335</v>
      </c>
      <c r="C212" s="98">
        <v>70.431137342205616</v>
      </c>
      <c r="D212" s="98">
        <v>58.390571708752255</v>
      </c>
      <c r="E212" s="98">
        <v>46.808089617569664</v>
      </c>
      <c r="F212" s="98">
        <v>48.826413309921286</v>
      </c>
      <c r="G212" s="98">
        <v>49.439039064006664</v>
      </c>
      <c r="H212" s="98">
        <v>51.041948347394651</v>
      </c>
      <c r="I212" s="98">
        <v>45.010700670921352</v>
      </c>
      <c r="J212" s="98">
        <v>41.516179787415332</v>
      </c>
      <c r="K212" s="98">
        <v>38.011146058039948</v>
      </c>
      <c r="L212" s="98">
        <v>39.899414631379614</v>
      </c>
      <c r="M212" s="98">
        <v>41.627418792943821</v>
      </c>
      <c r="N212" s="98">
        <v>33.409147946459008</v>
      </c>
      <c r="O212" s="98">
        <v>28.397136754766137</v>
      </c>
      <c r="P212" s="98">
        <v>40.050586082007555</v>
      </c>
      <c r="Q212" s="98">
        <v>25.934500604449674</v>
      </c>
      <c r="R212" s="98">
        <v>31.635593224845898</v>
      </c>
      <c r="S212" s="98">
        <v>37.948798908058571</v>
      </c>
      <c r="T212" s="98">
        <v>38.310399760459312</v>
      </c>
      <c r="U212" s="98">
        <v>37.416357356352286</v>
      </c>
      <c r="V212" s="98">
        <v>33.234214277290867</v>
      </c>
      <c r="W212" s="98">
        <v>33.794021254754576</v>
      </c>
      <c r="X212" s="98">
        <v>34.653799501664523</v>
      </c>
      <c r="Y212" s="98">
        <v>24.357365287138613</v>
      </c>
      <c r="DA212" s="63" t="s">
        <v>2737</v>
      </c>
    </row>
    <row r="213" spans="1:105" ht="12" customHeight="1" x14ac:dyDescent="0.25">
      <c r="A213" s="100" t="s">
        <v>50</v>
      </c>
      <c r="B213" s="101">
        <v>56.973735027174335</v>
      </c>
      <c r="C213" s="101">
        <v>70.431137342205616</v>
      </c>
      <c r="D213" s="101">
        <v>58.390571708752255</v>
      </c>
      <c r="E213" s="101">
        <v>46.808089617569664</v>
      </c>
      <c r="F213" s="101">
        <v>48.826413309921286</v>
      </c>
      <c r="G213" s="101">
        <v>49.439039064006664</v>
      </c>
      <c r="H213" s="101">
        <v>51.041948347394651</v>
      </c>
      <c r="I213" s="101">
        <v>45.010700670921352</v>
      </c>
      <c r="J213" s="101">
        <v>41.516179787415332</v>
      </c>
      <c r="K213" s="101">
        <v>38.011146058039948</v>
      </c>
      <c r="L213" s="101">
        <v>39.899414631379614</v>
      </c>
      <c r="M213" s="101">
        <v>41.627418792943821</v>
      </c>
      <c r="N213" s="101">
        <v>33.409147946459008</v>
      </c>
      <c r="O213" s="101">
        <v>28.397136754766137</v>
      </c>
      <c r="P213" s="101">
        <v>40.050586082007555</v>
      </c>
      <c r="Q213" s="101">
        <v>25.934500604449674</v>
      </c>
      <c r="R213" s="101">
        <v>31.635593224845898</v>
      </c>
      <c r="S213" s="101">
        <v>37.948798908058571</v>
      </c>
      <c r="T213" s="101">
        <v>38.310399760459312</v>
      </c>
      <c r="U213" s="101">
        <v>37.416357356352286</v>
      </c>
      <c r="V213" s="101">
        <v>33.234214277290867</v>
      </c>
      <c r="W213" s="101">
        <v>33.794021254754576</v>
      </c>
      <c r="X213" s="101">
        <v>34.653799501664523</v>
      </c>
      <c r="Y213" s="101">
        <v>24.357365287138613</v>
      </c>
      <c r="DA213" s="131" t="s">
        <v>2738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2739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2740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2741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2742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2743</v>
      </c>
    </row>
    <row r="219" spans="1:105" ht="12" customHeight="1" x14ac:dyDescent="0.25">
      <c r="A219" s="121" t="s">
        <v>54</v>
      </c>
      <c r="B219" s="122">
        <v>56.485330391221424</v>
      </c>
      <c r="C219" s="122">
        <v>54.249486592676149</v>
      </c>
      <c r="D219" s="122">
        <v>55.887705442584888</v>
      </c>
      <c r="E219" s="122">
        <v>55.916838228736843</v>
      </c>
      <c r="F219" s="122">
        <v>57.556710323178777</v>
      </c>
      <c r="G219" s="122">
        <v>55.646888090169476</v>
      </c>
      <c r="H219" s="122">
        <v>53.002638691317145</v>
      </c>
      <c r="I219" s="122">
        <v>53.731818823634221</v>
      </c>
      <c r="J219" s="122">
        <v>50.162202811974296</v>
      </c>
      <c r="K219" s="122">
        <v>49.166061129154414</v>
      </c>
      <c r="L219" s="122">
        <v>48.596873139246597</v>
      </c>
      <c r="M219" s="122">
        <v>48.115573993082833</v>
      </c>
      <c r="N219" s="122">
        <v>45.134423680715607</v>
      </c>
      <c r="O219" s="122">
        <v>44.265776900002905</v>
      </c>
      <c r="P219" s="122">
        <v>43.72313987992289</v>
      </c>
      <c r="Q219" s="122">
        <v>43.031471244730994</v>
      </c>
      <c r="R219" s="122">
        <v>39.301268281291073</v>
      </c>
      <c r="S219" s="122">
        <v>40.261803771773863</v>
      </c>
      <c r="T219" s="122">
        <v>39.000649922216382</v>
      </c>
      <c r="U219" s="122">
        <v>36.365461867448019</v>
      </c>
      <c r="V219" s="122">
        <v>36.025732245910419</v>
      </c>
      <c r="W219" s="122">
        <v>33.41951380054627</v>
      </c>
      <c r="X219" s="122">
        <v>31.152412039300309</v>
      </c>
      <c r="Y219" s="122">
        <v>26.100603762902203</v>
      </c>
      <c r="DA219" s="130" t="s">
        <v>2744</v>
      </c>
    </row>
    <row r="220" spans="1:105" ht="12" customHeight="1" x14ac:dyDescent="0.25">
      <c r="A220" s="97" t="s">
        <v>50</v>
      </c>
      <c r="B220" s="98">
        <v>215.50739456199074</v>
      </c>
      <c r="C220" s="98">
        <v>209.38419163749134</v>
      </c>
      <c r="D220" s="98">
        <v>212.35222013289479</v>
      </c>
      <c r="E220" s="98">
        <v>208.22277860085603</v>
      </c>
      <c r="F220" s="98">
        <v>207.77343772893971</v>
      </c>
      <c r="G220" s="98">
        <v>202.8610900365484</v>
      </c>
      <c r="H220" s="98">
        <v>201.38273163999372</v>
      </c>
      <c r="I220" s="98">
        <v>208.9206470504424</v>
      </c>
      <c r="J220" s="98">
        <v>199.54074931403778</v>
      </c>
      <c r="K220" s="98">
        <v>200.50041016244447</v>
      </c>
      <c r="L220" s="98">
        <v>202.52200929749498</v>
      </c>
      <c r="M220" s="98">
        <v>205.00628128577185</v>
      </c>
      <c r="N220" s="98">
        <v>198.05306144572478</v>
      </c>
      <c r="O220" s="98">
        <v>197.62623784836077</v>
      </c>
      <c r="P220" s="98">
        <v>197.65331906431462</v>
      </c>
      <c r="Q220" s="98">
        <v>198.51309136544353</v>
      </c>
      <c r="R220" s="98">
        <v>189.26065810065552</v>
      </c>
      <c r="S220" s="98">
        <v>201.5190143440465</v>
      </c>
      <c r="T220" s="98">
        <v>203.08343808738337</v>
      </c>
      <c r="U220" s="98">
        <v>197.27292967187</v>
      </c>
      <c r="V220" s="98">
        <v>204.0047749916377</v>
      </c>
      <c r="W220" s="98">
        <v>201.90049227311778</v>
      </c>
      <c r="X220" s="98">
        <v>207.3891475469336</v>
      </c>
      <c r="Y220" s="98">
        <v>185.05614774875951</v>
      </c>
      <c r="DA220" s="63" t="s">
        <v>2745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2746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150.26673111583753</v>
      </c>
      <c r="C223" s="118">
        <f t="shared" si="93"/>
        <v>155.57231457407906</v>
      </c>
      <c r="D223" s="118">
        <f t="shared" si="93"/>
        <v>150.3628637559213</v>
      </c>
      <c r="E223" s="118">
        <f t="shared" si="93"/>
        <v>156.21537940454942</v>
      </c>
      <c r="F223" s="118">
        <f t="shared" si="93"/>
        <v>149.30592729946341</v>
      </c>
      <c r="G223" s="118">
        <f t="shared" si="93"/>
        <v>142.62471181532575</v>
      </c>
      <c r="H223" s="118">
        <f t="shared" si="93"/>
        <v>141.39334625882799</v>
      </c>
      <c r="I223" s="118">
        <f t="shared" si="93"/>
        <v>130.37003951745308</v>
      </c>
      <c r="J223" s="118">
        <f t="shared" si="93"/>
        <v>133.39109805507425</v>
      </c>
      <c r="K223" s="118">
        <f t="shared" si="93"/>
        <v>128.5095100068483</v>
      </c>
      <c r="L223" s="118">
        <f t="shared" si="93"/>
        <v>142.92284295549726</v>
      </c>
      <c r="M223" s="118">
        <f t="shared" si="93"/>
        <v>125.48497175453848</v>
      </c>
      <c r="N223" s="118">
        <f t="shared" si="93"/>
        <v>134.46710600051466</v>
      </c>
      <c r="O223" s="118">
        <f t="shared" si="93"/>
        <v>133.45577108715813</v>
      </c>
      <c r="P223" s="118">
        <f t="shared" si="93"/>
        <v>116.66685611358106</v>
      </c>
      <c r="Q223" s="118">
        <f t="shared" si="93"/>
        <v>119.52841462912698</v>
      </c>
      <c r="R223" s="118">
        <f t="shared" ref="R223:V223" si="94">R224+R226+R228+R237</f>
        <v>128.39950825865998</v>
      </c>
      <c r="S223" s="118">
        <f t="shared" si="94"/>
        <v>129.24612603397102</v>
      </c>
      <c r="T223" s="118">
        <f t="shared" si="94"/>
        <v>127.26423292904073</v>
      </c>
      <c r="U223" s="118">
        <f t="shared" si="94"/>
        <v>124.46841761945112</v>
      </c>
      <c r="V223" s="118">
        <f t="shared" si="94"/>
        <v>116.76734566053332</v>
      </c>
      <c r="W223" s="118">
        <f t="shared" ref="W223:Y223" si="95">W224+W226+W228+W237</f>
        <v>125.0422028186854</v>
      </c>
      <c r="X223" s="118">
        <f t="shared" si="95"/>
        <v>111.07910044157161</v>
      </c>
      <c r="Y223" s="118">
        <f t="shared" si="95"/>
        <v>104.56867703353674</v>
      </c>
      <c r="DA223" s="129" t="s">
        <v>2898</v>
      </c>
    </row>
    <row r="224" spans="1:105" ht="12" customHeight="1" x14ac:dyDescent="0.25">
      <c r="A224" s="121" t="s">
        <v>57</v>
      </c>
      <c r="B224" s="123">
        <f t="shared" ref="B224:Y224" si="96">B225</f>
        <v>124.37269978261536</v>
      </c>
      <c r="C224" s="123">
        <f t="shared" si="96"/>
        <v>129.93155399297504</v>
      </c>
      <c r="D224" s="123">
        <f t="shared" si="96"/>
        <v>124.81646277720787</v>
      </c>
      <c r="E224" s="123">
        <f t="shared" si="96"/>
        <v>129.30859046058902</v>
      </c>
      <c r="F224" s="123">
        <f t="shared" si="96"/>
        <v>123.9374166926093</v>
      </c>
      <c r="G224" s="123">
        <f t="shared" si="96"/>
        <v>117.67553281900138</v>
      </c>
      <c r="H224" s="123">
        <f t="shared" si="96"/>
        <v>115.97496870446722</v>
      </c>
      <c r="I224" s="123">
        <f t="shared" si="96"/>
        <v>105.52462326786264</v>
      </c>
      <c r="J224" s="123">
        <f t="shared" si="96"/>
        <v>108.85504150903927</v>
      </c>
      <c r="K224" s="123">
        <f t="shared" si="96"/>
        <v>104.87134419545613</v>
      </c>
      <c r="L224" s="123">
        <f t="shared" si="96"/>
        <v>118.08462850285137</v>
      </c>
      <c r="M224" s="123">
        <f t="shared" si="96"/>
        <v>100.51215062232951</v>
      </c>
      <c r="N224" s="123">
        <f t="shared" si="96"/>
        <v>109.40801171883237</v>
      </c>
      <c r="O224" s="123">
        <f t="shared" si="96"/>
        <v>108.51384895890284</v>
      </c>
      <c r="P224" s="123">
        <f t="shared" si="96"/>
        <v>92.784417841084476</v>
      </c>
      <c r="Q224" s="123">
        <f t="shared" si="96"/>
        <v>95.125714212035433</v>
      </c>
      <c r="R224" s="123">
        <f t="shared" si="96"/>
        <v>103.88760564003115</v>
      </c>
      <c r="S224" s="123">
        <f t="shared" si="96"/>
        <v>104.22029346308589</v>
      </c>
      <c r="T224" s="123">
        <f t="shared" si="96"/>
        <v>102.61552195046607</v>
      </c>
      <c r="U224" s="123">
        <f t="shared" si="96"/>
        <v>100.45931662543616</v>
      </c>
      <c r="V224" s="123">
        <f t="shared" si="96"/>
        <v>92.842133669668272</v>
      </c>
      <c r="W224" s="123">
        <f t="shared" si="96"/>
        <v>101.33245236446422</v>
      </c>
      <c r="X224" s="123">
        <f t="shared" si="96"/>
        <v>89.001938537822767</v>
      </c>
      <c r="Y224" s="123">
        <f t="shared" si="96"/>
        <v>83.914053081062832</v>
      </c>
      <c r="DA224" s="130" t="s">
        <v>2899</v>
      </c>
    </row>
    <row r="225" spans="1:105" ht="12" customHeight="1" x14ac:dyDescent="0.25">
      <c r="A225" s="97" t="s">
        <v>53</v>
      </c>
      <c r="B225" s="99">
        <v>124.37269978261536</v>
      </c>
      <c r="C225" s="99">
        <v>129.93155399297504</v>
      </c>
      <c r="D225" s="99">
        <v>124.81646277720787</v>
      </c>
      <c r="E225" s="99">
        <v>129.30859046058902</v>
      </c>
      <c r="F225" s="99">
        <v>123.9374166926093</v>
      </c>
      <c r="G225" s="99">
        <v>117.67553281900138</v>
      </c>
      <c r="H225" s="99">
        <v>115.97496870446722</v>
      </c>
      <c r="I225" s="99">
        <v>105.52462326786264</v>
      </c>
      <c r="J225" s="99">
        <v>108.85504150903927</v>
      </c>
      <c r="K225" s="99">
        <v>104.87134419545613</v>
      </c>
      <c r="L225" s="99">
        <v>118.08462850285137</v>
      </c>
      <c r="M225" s="99">
        <v>100.51215062232951</v>
      </c>
      <c r="N225" s="99">
        <v>109.40801171883237</v>
      </c>
      <c r="O225" s="99">
        <v>108.51384895890284</v>
      </c>
      <c r="P225" s="99">
        <v>92.784417841084476</v>
      </c>
      <c r="Q225" s="99">
        <v>95.125714212035433</v>
      </c>
      <c r="R225" s="99">
        <v>103.88760564003115</v>
      </c>
      <c r="S225" s="99">
        <v>104.22029346308589</v>
      </c>
      <c r="T225" s="99">
        <v>102.61552195046607</v>
      </c>
      <c r="U225" s="99">
        <v>100.45931662543616</v>
      </c>
      <c r="V225" s="99">
        <v>92.842133669668272</v>
      </c>
      <c r="W225" s="99">
        <v>101.33245236446422</v>
      </c>
      <c r="X225" s="99">
        <v>89.001938537822767</v>
      </c>
      <c r="Y225" s="99">
        <v>83.914053081062832</v>
      </c>
      <c r="DA225" s="63" t="s">
        <v>2900</v>
      </c>
    </row>
    <row r="226" spans="1:105" ht="12" customHeight="1" x14ac:dyDescent="0.25">
      <c r="A226" s="121" t="s">
        <v>92</v>
      </c>
      <c r="B226" s="123">
        <f t="shared" ref="B226:Y226" si="97">B227</f>
        <v>1.1662979938578659</v>
      </c>
      <c r="C226" s="123">
        <f t="shared" si="97"/>
        <v>1.3573608820391045</v>
      </c>
      <c r="D226" s="123">
        <f t="shared" si="97"/>
        <v>1.0669704705139171</v>
      </c>
      <c r="E226" s="123">
        <f t="shared" si="97"/>
        <v>2.5154820713768791</v>
      </c>
      <c r="F226" s="123">
        <f t="shared" si="97"/>
        <v>1.0955318840884092</v>
      </c>
      <c r="G226" s="123">
        <f t="shared" si="97"/>
        <v>1.2733968886761675</v>
      </c>
      <c r="H226" s="123">
        <f t="shared" si="97"/>
        <v>1.4837417545516409</v>
      </c>
      <c r="I226" s="123">
        <f t="shared" si="97"/>
        <v>1.0349422254203826</v>
      </c>
      <c r="J226" s="123">
        <f t="shared" si="97"/>
        <v>1.0664441767201553</v>
      </c>
      <c r="K226" s="123">
        <f t="shared" si="97"/>
        <v>1.1846536577434528</v>
      </c>
      <c r="L226" s="123">
        <f t="shared" si="97"/>
        <v>1.1978096610405937</v>
      </c>
      <c r="M226" s="123">
        <f t="shared" si="97"/>
        <v>1.1767590181820231</v>
      </c>
      <c r="N226" s="123">
        <f t="shared" si="97"/>
        <v>1.4025899973932285</v>
      </c>
      <c r="O226" s="123">
        <f t="shared" si="97"/>
        <v>1.165297449618788</v>
      </c>
      <c r="P226" s="123">
        <f t="shared" si="97"/>
        <v>1.0196347261708982</v>
      </c>
      <c r="Q226" s="123">
        <f t="shared" si="97"/>
        <v>1.352457442452383</v>
      </c>
      <c r="R226" s="123">
        <f t="shared" si="97"/>
        <v>1.4337869560475298</v>
      </c>
      <c r="S226" s="123">
        <f t="shared" si="97"/>
        <v>1.5242767760418197</v>
      </c>
      <c r="T226" s="123">
        <f t="shared" si="97"/>
        <v>1.298341294624173</v>
      </c>
      <c r="U226" s="123">
        <f t="shared" si="97"/>
        <v>1.4302291436826586</v>
      </c>
      <c r="V226" s="123">
        <f t="shared" si="97"/>
        <v>1.4215597962403592</v>
      </c>
      <c r="W226" s="123">
        <f t="shared" si="97"/>
        <v>1.3981314126965299</v>
      </c>
      <c r="X226" s="123">
        <f t="shared" si="97"/>
        <v>1.2165923457363719</v>
      </c>
      <c r="Y226" s="123">
        <f t="shared" si="97"/>
        <v>1.1471314300739741</v>
      </c>
      <c r="DA226" s="130" t="s">
        <v>2901</v>
      </c>
    </row>
    <row r="227" spans="1:105" ht="12" customHeight="1" x14ac:dyDescent="0.25">
      <c r="A227" s="97" t="s">
        <v>53</v>
      </c>
      <c r="B227" s="99">
        <f>RES_hhdet_fecs!B165</f>
        <v>1.1662979938578659</v>
      </c>
      <c r="C227" s="99">
        <f>RES_hhdet_fecs!C165</f>
        <v>1.3573608820391045</v>
      </c>
      <c r="D227" s="99">
        <f>RES_hhdet_fecs!D165</f>
        <v>1.0669704705139171</v>
      </c>
      <c r="E227" s="99">
        <f>RES_hhdet_fecs!E165</f>
        <v>2.5154820713768791</v>
      </c>
      <c r="F227" s="99">
        <f>RES_hhdet_fecs!F165</f>
        <v>1.0955318840884092</v>
      </c>
      <c r="G227" s="99">
        <f>RES_hhdet_fecs!G165</f>
        <v>1.2733968886761675</v>
      </c>
      <c r="H227" s="99">
        <f>RES_hhdet_fecs!H165</f>
        <v>1.4837417545516409</v>
      </c>
      <c r="I227" s="99">
        <f>RES_hhdet_fecs!I165</f>
        <v>1.0349422254203826</v>
      </c>
      <c r="J227" s="99">
        <f>RES_hhdet_fecs!J165</f>
        <v>1.0664441767201553</v>
      </c>
      <c r="K227" s="99">
        <f>RES_hhdet_fecs!K165</f>
        <v>1.1846536577434528</v>
      </c>
      <c r="L227" s="99">
        <f>RES_hhdet_fecs!L165</f>
        <v>1.1978096610405937</v>
      </c>
      <c r="M227" s="99">
        <f>RES_hhdet_fecs!M165</f>
        <v>1.1767590181820231</v>
      </c>
      <c r="N227" s="99">
        <f>RES_hhdet_fecs!N165</f>
        <v>1.4025899973932285</v>
      </c>
      <c r="O227" s="99">
        <f>RES_hhdet_fecs!O165</f>
        <v>1.165297449618788</v>
      </c>
      <c r="P227" s="99">
        <f>RES_hhdet_fecs!P165</f>
        <v>1.0196347261708982</v>
      </c>
      <c r="Q227" s="99">
        <f>RES_hhdet_fecs!Q165</f>
        <v>1.352457442452383</v>
      </c>
      <c r="R227" s="99">
        <f>RES_hhdet_fecs!R165</f>
        <v>1.4337869560475298</v>
      </c>
      <c r="S227" s="99">
        <f>RES_hhdet_fecs!S165</f>
        <v>1.5242767760418197</v>
      </c>
      <c r="T227" s="99">
        <f>RES_hhdet_fecs!T165</f>
        <v>1.298341294624173</v>
      </c>
      <c r="U227" s="99">
        <f>RES_hhdet_fecs!U165</f>
        <v>1.4302291436826586</v>
      </c>
      <c r="V227" s="99">
        <f>RES_hhdet_fecs!V165</f>
        <v>1.4215597962403592</v>
      </c>
      <c r="W227" s="99">
        <f>RES_hhdet_fecs!W165</f>
        <v>1.3981314126965299</v>
      </c>
      <c r="X227" s="99">
        <f>RES_hhdet_fecs!X165</f>
        <v>1.2165923457363719</v>
      </c>
      <c r="Y227" s="99">
        <f>RES_hhdet_fecs!Y165</f>
        <v>1.1471314300739741</v>
      </c>
      <c r="DA227" s="63" t="s">
        <v>2902</v>
      </c>
    </row>
    <row r="228" spans="1:105" ht="12" customHeight="1" x14ac:dyDescent="0.25">
      <c r="A228" s="121" t="s">
        <v>55</v>
      </c>
      <c r="B228" s="123">
        <v>17.410285675914317</v>
      </c>
      <c r="C228" s="123">
        <v>16.80313661995006</v>
      </c>
      <c r="D228" s="123">
        <v>16.85939774591202</v>
      </c>
      <c r="E228" s="123">
        <v>16.809638313724641</v>
      </c>
      <c r="F228" s="123">
        <v>16.807054470940304</v>
      </c>
      <c r="G228" s="123">
        <v>16.163058476909544</v>
      </c>
      <c r="H228" s="123">
        <v>16.134418884495048</v>
      </c>
      <c r="I228" s="123">
        <v>15.953979601416359</v>
      </c>
      <c r="J228" s="123">
        <v>15.750904847138251</v>
      </c>
      <c r="K228" s="123">
        <v>15.307640358842368</v>
      </c>
      <c r="L228" s="123">
        <v>15.853125740310343</v>
      </c>
      <c r="M228" s="123">
        <v>16.363692875325345</v>
      </c>
      <c r="N228" s="123">
        <v>16.333289596944766</v>
      </c>
      <c r="O228" s="123">
        <v>16.662783029169326</v>
      </c>
      <c r="P228" s="123">
        <v>16.030400963078126</v>
      </c>
      <c r="Q228" s="123">
        <v>16.137044384608014</v>
      </c>
      <c r="R228" s="123">
        <v>16.337568509075744</v>
      </c>
      <c r="S228" s="123">
        <v>16.569501325006968</v>
      </c>
      <c r="T228" s="123">
        <v>16.42914515338796</v>
      </c>
      <c r="U228" s="123">
        <v>15.957776836164433</v>
      </c>
      <c r="V228" s="123">
        <v>15.815393008107083</v>
      </c>
      <c r="W228" s="123">
        <v>15.871646276218822</v>
      </c>
      <c r="X228" s="123">
        <v>14.305103172800964</v>
      </c>
      <c r="Y228" s="123">
        <v>13.425678738082953</v>
      </c>
      <c r="DA228" s="130" t="s">
        <v>2903</v>
      </c>
    </row>
    <row r="229" spans="1:105" ht="12" customHeight="1" x14ac:dyDescent="0.25">
      <c r="A229" s="97" t="s">
        <v>124</v>
      </c>
      <c r="B229" s="99">
        <v>17.795510195355373</v>
      </c>
      <c r="C229" s="99">
        <v>17.243692230662909</v>
      </c>
      <c r="D229" s="99">
        <v>17.068475574547715</v>
      </c>
      <c r="E229" s="99">
        <v>16.219835014830309</v>
      </c>
      <c r="F229" s="99">
        <v>16.417404607032701</v>
      </c>
      <c r="G229" s="99">
        <v>16.200751205548379</v>
      </c>
      <c r="H229" s="99">
        <v>15.478701253944012</v>
      </c>
      <c r="I229" s="99">
        <v>15.472374027961363</v>
      </c>
      <c r="J229" s="99">
        <v>15.323509179760274</v>
      </c>
      <c r="K229" s="99">
        <v>15.114103918581595</v>
      </c>
      <c r="L229" s="99">
        <v>15.656206018000017</v>
      </c>
      <c r="M229" s="99">
        <v>15.883231025616018</v>
      </c>
      <c r="N229" s="99">
        <v>15.458713110480346</v>
      </c>
      <c r="O229" s="99">
        <v>15.729434191894811</v>
      </c>
      <c r="P229" s="99">
        <v>15.586272189500807</v>
      </c>
      <c r="Q229" s="99">
        <v>15.02405737759875</v>
      </c>
      <c r="R229" s="99">
        <v>15.160367111950546</v>
      </c>
      <c r="S229" s="99">
        <v>15.264352323839896</v>
      </c>
      <c r="T229" s="99">
        <v>14.895305967502582</v>
      </c>
      <c r="U229" s="99">
        <v>13.888871218551461</v>
      </c>
      <c r="V229" s="99">
        <v>13.300778488521239</v>
      </c>
      <c r="W229" s="99">
        <v>13.768434639127578</v>
      </c>
      <c r="X229" s="99">
        <v>14.251429089018337</v>
      </c>
      <c r="Y229" s="99">
        <v>11.906690200328914</v>
      </c>
      <c r="DA229" s="63" t="s">
        <v>2904</v>
      </c>
    </row>
    <row r="230" spans="1:105" ht="12" customHeight="1" x14ac:dyDescent="0.25">
      <c r="A230" s="97" t="s">
        <v>123</v>
      </c>
      <c r="B230" s="99">
        <v>10.922295495724608</v>
      </c>
      <c r="C230" s="99">
        <v>11.157443263189167</v>
      </c>
      <c r="D230" s="99">
        <v>10.842197170575449</v>
      </c>
      <c r="E230" s="99">
        <v>10.326151630187177</v>
      </c>
      <c r="F230" s="99">
        <v>10.362530547503317</v>
      </c>
      <c r="G230" s="99">
        <v>10.325529561632434</v>
      </c>
      <c r="H230" s="99">
        <v>10.349885638881737</v>
      </c>
      <c r="I230" s="99">
        <v>10.091254274455148</v>
      </c>
      <c r="J230" s="99">
        <v>9.9830969257039808</v>
      </c>
      <c r="K230" s="99">
        <v>9.6566634604417914</v>
      </c>
      <c r="L230" s="99">
        <v>10.12816841732918</v>
      </c>
      <c r="M230" s="99">
        <v>10.05025564223711</v>
      </c>
      <c r="N230" s="99">
        <v>9.6954669791873087</v>
      </c>
      <c r="O230" s="99">
        <v>10.063913584999471</v>
      </c>
      <c r="P230" s="99">
        <v>10.597433472943123</v>
      </c>
      <c r="Q230" s="99">
        <v>10.06919332515267</v>
      </c>
      <c r="R230" s="99">
        <v>10.596245288960455</v>
      </c>
      <c r="S230" s="99">
        <v>10.97602926587682</v>
      </c>
      <c r="T230" s="99">
        <v>11.168131451817723</v>
      </c>
      <c r="U230" s="99">
        <v>10.629001203381549</v>
      </c>
      <c r="V230" s="99">
        <v>10.370365392348324</v>
      </c>
      <c r="W230" s="99">
        <v>10.790227531437589</v>
      </c>
      <c r="X230" s="99">
        <v>11.511486418938379</v>
      </c>
      <c r="Y230" s="99">
        <v>9.6876943762305991</v>
      </c>
      <c r="DA230" s="63" t="s">
        <v>2905</v>
      </c>
    </row>
    <row r="231" spans="1:105" ht="12" customHeight="1" x14ac:dyDescent="0.25">
      <c r="A231" s="100" t="s">
        <v>50</v>
      </c>
      <c r="B231" s="102">
        <v>2.9160987648015682</v>
      </c>
      <c r="C231" s="102">
        <v>3.5935321614794629</v>
      </c>
      <c r="D231" s="102">
        <v>2.9697724504590135</v>
      </c>
      <c r="E231" s="102">
        <v>2.3727905641908933</v>
      </c>
      <c r="F231" s="102">
        <v>2.4662224068363243</v>
      </c>
      <c r="G231" s="102">
        <v>2.488808951440928</v>
      </c>
      <c r="H231" s="102">
        <v>2.5613349579407454</v>
      </c>
      <c r="I231" s="102">
        <v>2.2509910850844204</v>
      </c>
      <c r="J231" s="102">
        <v>2.0699794505053632</v>
      </c>
      <c r="K231" s="102">
        <v>1.8869345422827415</v>
      </c>
      <c r="L231" s="102">
        <v>1.9701998515589549</v>
      </c>
      <c r="M231" s="102">
        <v>2.0430128587367422</v>
      </c>
      <c r="N231" s="102">
        <v>1.6296346549433236</v>
      </c>
      <c r="O231" s="102">
        <v>1.376301613628971</v>
      </c>
      <c r="P231" s="102">
        <v>1.9275458784701942</v>
      </c>
      <c r="Q231" s="102">
        <v>1.2396627244430096</v>
      </c>
      <c r="R231" s="102">
        <v>1.5053852006711805</v>
      </c>
      <c r="S231" s="102">
        <v>1.7987328584407636</v>
      </c>
      <c r="T231" s="102">
        <v>1.8076512937523317</v>
      </c>
      <c r="U231" s="102">
        <v>1.755870105686256</v>
      </c>
      <c r="V231" s="102">
        <v>1.5491957660129434</v>
      </c>
      <c r="W231" s="102">
        <v>1.5674567842729477</v>
      </c>
      <c r="X231" s="102">
        <v>1.5999185962721827</v>
      </c>
      <c r="Y231" s="102">
        <v>1.1190786308443899</v>
      </c>
      <c r="DA231" s="131" t="s">
        <v>2906</v>
      </c>
    </row>
    <row r="232" spans="1:105" ht="12" customHeight="1" x14ac:dyDescent="0.25">
      <c r="A232" s="103" t="s">
        <v>52</v>
      </c>
      <c r="B232" s="105">
        <v>8.0061967309230422</v>
      </c>
      <c r="C232" s="105">
        <v>7.5639111017097047</v>
      </c>
      <c r="D232" s="105">
        <v>7.8724247201164372</v>
      </c>
      <c r="E232" s="105">
        <v>7.9533610659962832</v>
      </c>
      <c r="F232" s="105">
        <v>7.8963081406669913</v>
      </c>
      <c r="G232" s="105">
        <v>7.836720610191505</v>
      </c>
      <c r="H232" s="105">
        <v>7.7885506809409932</v>
      </c>
      <c r="I232" s="105">
        <v>7.8402631893707264</v>
      </c>
      <c r="J232" s="105">
        <v>7.913117475198618</v>
      </c>
      <c r="K232" s="105">
        <v>7.769728918159049</v>
      </c>
      <c r="L232" s="105">
        <v>8.1579685657702239</v>
      </c>
      <c r="M232" s="105">
        <v>8.0072427835003701</v>
      </c>
      <c r="N232" s="105">
        <v>8.0658323242439849</v>
      </c>
      <c r="O232" s="105">
        <v>8.6876119713704938</v>
      </c>
      <c r="P232" s="105">
        <v>8.6698875944729306</v>
      </c>
      <c r="Q232" s="105">
        <v>8.8295306007096599</v>
      </c>
      <c r="R232" s="105">
        <v>9.0908600882892721</v>
      </c>
      <c r="S232" s="105">
        <v>9.1772964074360583</v>
      </c>
      <c r="T232" s="105">
        <v>9.3604801580653909</v>
      </c>
      <c r="U232" s="105">
        <v>8.8731310976952908</v>
      </c>
      <c r="V232" s="105">
        <v>8.8211696263353812</v>
      </c>
      <c r="W232" s="105">
        <v>9.2227707471646401</v>
      </c>
      <c r="X232" s="105">
        <v>9.9115678226661963</v>
      </c>
      <c r="Y232" s="105">
        <v>8.5686157453862091</v>
      </c>
      <c r="DA232" s="132" t="s">
        <v>2907</v>
      </c>
    </row>
    <row r="233" spans="1:105" ht="12" customHeight="1" x14ac:dyDescent="0.25">
      <c r="A233" s="106" t="s">
        <v>122</v>
      </c>
      <c r="B233" s="102">
        <v>17.538217899323193</v>
      </c>
      <c r="C233" s="102">
        <v>16.885269928896218</v>
      </c>
      <c r="D233" s="102">
        <v>16.980184984845302</v>
      </c>
      <c r="E233" s="102">
        <v>17.144672456441523</v>
      </c>
      <c r="F233" s="102">
        <v>17.083056917150287</v>
      </c>
      <c r="G233" s="102">
        <v>16.293253729776769</v>
      </c>
      <c r="H233" s="102">
        <v>16.507853598339342</v>
      </c>
      <c r="I233" s="102">
        <v>16.31944885139383</v>
      </c>
      <c r="J233" s="102">
        <v>16.196791028273669</v>
      </c>
      <c r="K233" s="102">
        <v>15.601383946872861</v>
      </c>
      <c r="L233" s="102">
        <v>16.295314442065425</v>
      </c>
      <c r="M233" s="102">
        <v>16.974897637925775</v>
      </c>
      <c r="N233" s="102">
        <v>17.145904388314506</v>
      </c>
      <c r="O233" s="102">
        <v>17.529690409547761</v>
      </c>
      <c r="P233" s="102">
        <v>16.623306919363575</v>
      </c>
      <c r="Q233" s="102">
        <v>16.885478786167749</v>
      </c>
      <c r="R233" s="102">
        <v>17.096284406524369</v>
      </c>
      <c r="S233" s="102">
        <v>17.35370976953114</v>
      </c>
      <c r="T233" s="102">
        <v>17.286007414106805</v>
      </c>
      <c r="U233" s="102">
        <v>16.874424238059319</v>
      </c>
      <c r="V233" s="102">
        <v>16.822750253576718</v>
      </c>
      <c r="W233" s="102">
        <v>16.764998591788139</v>
      </c>
      <c r="X233" s="102">
        <v>14.537186177406062</v>
      </c>
      <c r="Y233" s="102">
        <v>14.076300741155054</v>
      </c>
      <c r="DA233" s="131" t="s">
        <v>2908</v>
      </c>
    </row>
    <row r="234" spans="1:105" ht="12" customHeight="1" x14ac:dyDescent="0.25">
      <c r="A234" s="107" t="s">
        <v>121</v>
      </c>
      <c r="B234" s="105">
        <v>14.658968508224277</v>
      </c>
      <c r="C234" s="105">
        <v>14.500820384316034</v>
      </c>
      <c r="D234" s="105">
        <v>14.954541084035467</v>
      </c>
      <c r="E234" s="105">
        <v>15.277427215026087</v>
      </c>
      <c r="F234" s="105">
        <v>15.439973401138559</v>
      </c>
      <c r="G234" s="105">
        <v>14.988563374833968</v>
      </c>
      <c r="H234" s="105">
        <v>14.946215985004248</v>
      </c>
      <c r="I234" s="105">
        <v>14.663395738453225</v>
      </c>
      <c r="J234" s="105">
        <v>14.13677506743878</v>
      </c>
      <c r="K234" s="105">
        <v>14.331522168415926</v>
      </c>
      <c r="L234" s="105">
        <v>14.488626494840522</v>
      </c>
      <c r="M234" s="105">
        <v>14.807889822505825</v>
      </c>
      <c r="N234" s="105">
        <v>14.5309572615711</v>
      </c>
      <c r="O234" s="105">
        <v>14.723066667204622</v>
      </c>
      <c r="P234" s="105">
        <v>14.528196888687484</v>
      </c>
      <c r="Q234" s="105">
        <v>14.623441061690503</v>
      </c>
      <c r="R234" s="105">
        <v>14.899654931481386</v>
      </c>
      <c r="S234" s="105">
        <v>15.171473262770091</v>
      </c>
      <c r="T234" s="105">
        <v>15.051902411364395</v>
      </c>
      <c r="U234" s="105">
        <v>14.791689963719168</v>
      </c>
      <c r="V234" s="105">
        <v>14.706690777973687</v>
      </c>
      <c r="W234" s="105">
        <v>14.847676606311893</v>
      </c>
      <c r="X234" s="105">
        <v>13.739580504207993</v>
      </c>
      <c r="Y234" s="105">
        <v>12.791554304096142</v>
      </c>
      <c r="DA234" s="132" t="s">
        <v>2909</v>
      </c>
    </row>
    <row r="235" spans="1:105" ht="12" customHeight="1" x14ac:dyDescent="0.25">
      <c r="A235" s="108" t="s">
        <v>53</v>
      </c>
      <c r="B235" s="99">
        <v>6.761465029121922</v>
      </c>
      <c r="C235" s="99">
        <v>6.6252011078398851</v>
      </c>
      <c r="D235" s="99">
        <v>6.6312573730375313</v>
      </c>
      <c r="E235" s="99">
        <v>6.6316417617708581</v>
      </c>
      <c r="F235" s="99">
        <v>6.6382385948952427</v>
      </c>
      <c r="G235" s="99">
        <v>6.3592631751854727</v>
      </c>
      <c r="H235" s="99">
        <v>5.872857778366269</v>
      </c>
      <c r="I235" s="99">
        <v>5.8926319178761144</v>
      </c>
      <c r="J235" s="99">
        <v>5.3595747765622654</v>
      </c>
      <c r="K235" s="99">
        <v>5.4290732427720183</v>
      </c>
      <c r="L235" s="99">
        <v>5.8101187599656212</v>
      </c>
      <c r="M235" s="99">
        <v>5.6242775703334056</v>
      </c>
      <c r="N235" s="99">
        <v>5.3708534621551705</v>
      </c>
      <c r="O235" s="99">
        <v>5.4307056571060119</v>
      </c>
      <c r="P235" s="99">
        <v>5.2579340698285391</v>
      </c>
      <c r="Q235" s="99">
        <v>5.0461142845943767</v>
      </c>
      <c r="R235" s="99">
        <v>5.1207676056369751</v>
      </c>
      <c r="S235" s="99">
        <v>5.3873970812345844</v>
      </c>
      <c r="T235" s="99">
        <v>5.3221048315670085</v>
      </c>
      <c r="U235" s="99">
        <v>5.0955117403457502</v>
      </c>
      <c r="V235" s="99">
        <v>4.9460269871431279</v>
      </c>
      <c r="W235" s="99">
        <v>5.0681126294689411</v>
      </c>
      <c r="X235" s="99">
        <v>4.3599293976556588</v>
      </c>
      <c r="Y235" s="99">
        <v>3.8083636904980858</v>
      </c>
      <c r="DA235" s="63" t="s">
        <v>2910</v>
      </c>
    </row>
    <row r="236" spans="1:105" ht="12" customHeight="1" x14ac:dyDescent="0.25">
      <c r="A236" s="108" t="s">
        <v>52</v>
      </c>
      <c r="B236" s="99">
        <v>7.897503479102352</v>
      </c>
      <c r="C236" s="99">
        <v>7.8756192764761481</v>
      </c>
      <c r="D236" s="99">
        <v>8.3232837109979343</v>
      </c>
      <c r="E236" s="99">
        <v>8.6457854532552325</v>
      </c>
      <c r="F236" s="99">
        <v>8.8017348062433189</v>
      </c>
      <c r="G236" s="99">
        <v>8.6293001996484993</v>
      </c>
      <c r="H236" s="99">
        <v>9.0733582066379821</v>
      </c>
      <c r="I236" s="99">
        <v>8.7707638205771108</v>
      </c>
      <c r="J236" s="99">
        <v>8.7772002908765163</v>
      </c>
      <c r="K236" s="99">
        <v>8.902448925643915</v>
      </c>
      <c r="L236" s="99">
        <v>8.6785077348749038</v>
      </c>
      <c r="M236" s="99">
        <v>9.183612252172427</v>
      </c>
      <c r="N236" s="99">
        <v>9.160103799415932</v>
      </c>
      <c r="O236" s="99">
        <v>9.2923610100986096</v>
      </c>
      <c r="P236" s="99">
        <v>9.270262818858944</v>
      </c>
      <c r="Q236" s="99">
        <v>9.577326777096129</v>
      </c>
      <c r="R236" s="99">
        <v>9.7788873258444156</v>
      </c>
      <c r="S236" s="99">
        <v>9.7840761815355037</v>
      </c>
      <c r="T236" s="99">
        <v>9.729797579797383</v>
      </c>
      <c r="U236" s="99">
        <v>9.6961782233734173</v>
      </c>
      <c r="V236" s="99">
        <v>9.7606637908305558</v>
      </c>
      <c r="W236" s="99">
        <v>9.7795639768429474</v>
      </c>
      <c r="X236" s="99">
        <v>9.379651106552334</v>
      </c>
      <c r="Y236" s="99">
        <v>8.9831906135980528</v>
      </c>
      <c r="DA236" s="63" t="s">
        <v>2911</v>
      </c>
    </row>
    <row r="237" spans="1:105" ht="12" customHeight="1" x14ac:dyDescent="0.25">
      <c r="A237" s="121" t="s">
        <v>54</v>
      </c>
      <c r="B237" s="123">
        <v>7.3174476634499852</v>
      </c>
      <c r="C237" s="123">
        <v>7.4802630791148612</v>
      </c>
      <c r="D237" s="123">
        <v>7.620032762287491</v>
      </c>
      <c r="E237" s="123">
        <v>7.5816685588588992</v>
      </c>
      <c r="F237" s="123">
        <v>7.4659242518253732</v>
      </c>
      <c r="G237" s="123">
        <v>7.5127236307386704</v>
      </c>
      <c r="H237" s="123">
        <v>7.8002169153140715</v>
      </c>
      <c r="I237" s="123">
        <v>7.8564944227537072</v>
      </c>
      <c r="J237" s="123">
        <v>7.7187075221765813</v>
      </c>
      <c r="K237" s="123">
        <v>7.1458717948063413</v>
      </c>
      <c r="L237" s="123">
        <v>7.787279051294937</v>
      </c>
      <c r="M237" s="123">
        <v>7.4323692387015958</v>
      </c>
      <c r="N237" s="123">
        <v>7.3232146873442936</v>
      </c>
      <c r="O237" s="123">
        <v>7.1138416494671555</v>
      </c>
      <c r="P237" s="123">
        <v>6.8324025832475774</v>
      </c>
      <c r="Q237" s="123">
        <v>6.9131985900311648</v>
      </c>
      <c r="R237" s="123">
        <v>6.7405471535055703</v>
      </c>
      <c r="S237" s="123">
        <v>6.9320544698363422</v>
      </c>
      <c r="T237" s="123">
        <v>6.9212245305625135</v>
      </c>
      <c r="U237" s="123">
        <v>6.6210950141678824</v>
      </c>
      <c r="V237" s="123">
        <v>6.6882591865176053</v>
      </c>
      <c r="W237" s="123">
        <v>6.4399727653058187</v>
      </c>
      <c r="X237" s="123">
        <v>6.5554663852115</v>
      </c>
      <c r="Y237" s="123">
        <v>6.0818137843169966</v>
      </c>
      <c r="DA237" s="130" t="s">
        <v>2912</v>
      </c>
    </row>
    <row r="238" spans="1:105" ht="12" customHeight="1" x14ac:dyDescent="0.25">
      <c r="A238" s="97" t="s">
        <v>50</v>
      </c>
      <c r="B238" s="99">
        <v>11.030360687921949</v>
      </c>
      <c r="C238" s="99">
        <v>10.68318438617367</v>
      </c>
      <c r="D238" s="99">
        <v>10.800335648194238</v>
      </c>
      <c r="E238" s="99">
        <v>10.555206340407221</v>
      </c>
      <c r="F238" s="99">
        <v>10.494637490982827</v>
      </c>
      <c r="G238" s="99">
        <v>10.21222310021794</v>
      </c>
      <c r="H238" s="99">
        <v>10.105582705512933</v>
      </c>
      <c r="I238" s="99">
        <v>10.448149150995835</v>
      </c>
      <c r="J238" s="99">
        <v>9.9490187375984345</v>
      </c>
      <c r="K238" s="99">
        <v>9.95316345104915</v>
      </c>
      <c r="L238" s="99">
        <v>10.000368084135705</v>
      </c>
      <c r="M238" s="99">
        <v>10.061408584373444</v>
      </c>
      <c r="N238" s="99">
        <v>9.6606514169955311</v>
      </c>
      <c r="O238" s="99">
        <v>9.5781948861612172</v>
      </c>
      <c r="P238" s="99">
        <v>9.5126158640542062</v>
      </c>
      <c r="Q238" s="99">
        <v>9.488876745036201</v>
      </c>
      <c r="R238" s="99">
        <v>9.0060013020477463</v>
      </c>
      <c r="S238" s="99">
        <v>9.5517877543222696</v>
      </c>
      <c r="T238" s="99">
        <v>9.5823599308202301</v>
      </c>
      <c r="U238" s="99">
        <v>9.257599198474006</v>
      </c>
      <c r="V238" s="99">
        <v>9.5095774200211007</v>
      </c>
      <c r="W238" s="99">
        <v>9.3646830004588857</v>
      </c>
      <c r="X238" s="99">
        <v>9.5748737107293849</v>
      </c>
      <c r="Y238" s="99">
        <v>8.5022488274365866</v>
      </c>
      <c r="DA238" s="63" t="s">
        <v>2913</v>
      </c>
    </row>
    <row r="239" spans="1:105" ht="12" customHeight="1" x14ac:dyDescent="0.25">
      <c r="A239" s="109" t="s">
        <v>120</v>
      </c>
      <c r="B239" s="110">
        <v>5.998604772089009</v>
      </c>
      <c r="C239" s="110">
        <v>6.360224616705759</v>
      </c>
      <c r="D239" s="110">
        <v>6.4840574182450466</v>
      </c>
      <c r="E239" s="110">
        <v>6.4899788277056958</v>
      </c>
      <c r="F239" s="110">
        <v>6.3054491598119098</v>
      </c>
      <c r="G239" s="110">
        <v>6.4923143027561707</v>
      </c>
      <c r="H239" s="110">
        <v>6.9767205311225746</v>
      </c>
      <c r="I239" s="110">
        <v>6.9591725993824989</v>
      </c>
      <c r="J239" s="110">
        <v>6.9697557741404816</v>
      </c>
      <c r="K239" s="110">
        <v>6.2338285339083317</v>
      </c>
      <c r="L239" s="110">
        <v>7.0885679137959245</v>
      </c>
      <c r="M239" s="110">
        <v>6.6260898908023558</v>
      </c>
      <c r="N239" s="110">
        <v>6.633312781174646</v>
      </c>
      <c r="O239" s="110">
        <v>6.4025337288745554</v>
      </c>
      <c r="P239" s="110">
        <v>6.0711006682776905</v>
      </c>
      <c r="Q239" s="110">
        <v>6.2003476409818106</v>
      </c>
      <c r="R239" s="110">
        <v>6.146818268785057</v>
      </c>
      <c r="S239" s="110">
        <v>6.2779740286576518</v>
      </c>
      <c r="T239" s="110">
        <v>6.2887023062534251</v>
      </c>
      <c r="U239" s="110">
        <v>6.0252389380888793</v>
      </c>
      <c r="V239" s="110">
        <v>6.0831833770634676</v>
      </c>
      <c r="W239" s="110">
        <v>5.8598337196258976</v>
      </c>
      <c r="X239" s="110">
        <v>6.0217421259185713</v>
      </c>
      <c r="Y239" s="110">
        <v>5.6843767751370686</v>
      </c>
      <c r="DA239" s="60" t="s">
        <v>2914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104.29745371713905</v>
      </c>
      <c r="C241" s="118">
        <f t="shared" si="98"/>
        <v>108.83389955845718</v>
      </c>
      <c r="D241" s="118">
        <f t="shared" si="98"/>
        <v>105.5677043443461</v>
      </c>
      <c r="E241" s="118">
        <f t="shared" si="98"/>
        <v>112.43849242390584</v>
      </c>
      <c r="F241" s="118">
        <f t="shared" si="98"/>
        <v>106.55683572365348</v>
      </c>
      <c r="G241" s="118">
        <f t="shared" si="98"/>
        <v>102.50947031845979</v>
      </c>
      <c r="H241" s="118">
        <f t="shared" si="98"/>
        <v>102.81450969710572</v>
      </c>
      <c r="I241" s="118">
        <f t="shared" si="98"/>
        <v>94.85452719932384</v>
      </c>
      <c r="J241" s="118">
        <f t="shared" si="98"/>
        <v>98.023515201088415</v>
      </c>
      <c r="K241" s="118">
        <f t="shared" si="98"/>
        <v>95.418114474530682</v>
      </c>
      <c r="L241" s="118">
        <f t="shared" si="98"/>
        <v>106.78438798780017</v>
      </c>
      <c r="M241" s="118">
        <f t="shared" si="98"/>
        <v>94.538620473822348</v>
      </c>
      <c r="N241" s="118">
        <f t="shared" si="98"/>
        <v>103.14929014448529</v>
      </c>
      <c r="O241" s="118">
        <f t="shared" si="98"/>
        <v>103.41031253233969</v>
      </c>
      <c r="P241" s="118">
        <f t="shared" si="98"/>
        <v>90.385303274631013</v>
      </c>
      <c r="Q241" s="118">
        <f t="shared" si="98"/>
        <v>94.155800776464147</v>
      </c>
      <c r="R241" s="118">
        <f t="shared" ref="R241:V241" si="99">R242+R244+R246+R255</f>
        <v>101.98100792715287</v>
      </c>
      <c r="S241" s="118">
        <f t="shared" si="99"/>
        <v>103.8978892412626</v>
      </c>
      <c r="T241" s="118">
        <f t="shared" si="99"/>
        <v>102.77189142540058</v>
      </c>
      <c r="U241" s="118">
        <f t="shared" si="99"/>
        <v>102.27402094795498</v>
      </c>
      <c r="V241" s="118">
        <f t="shared" si="99"/>
        <v>97.287076468189184</v>
      </c>
      <c r="W241" s="118">
        <f t="shared" ref="W241:Y241" si="100">W242+W244+W246+W255</f>
        <v>105.67567196735061</v>
      </c>
      <c r="X241" s="118">
        <f t="shared" si="100"/>
        <v>94.962988162212156</v>
      </c>
      <c r="Y241" s="118">
        <f t="shared" si="100"/>
        <v>90.723307713055519</v>
      </c>
      <c r="DA241" s="129" t="s">
        <v>3066</v>
      </c>
    </row>
    <row r="242" spans="1:105" ht="12" customHeight="1" x14ac:dyDescent="0.25">
      <c r="A242" s="121" t="s">
        <v>57</v>
      </c>
      <c r="B242" s="123">
        <f t="shared" ref="B242:Y242" si="101">B243</f>
        <v>85.892442864009439</v>
      </c>
      <c r="C242" s="123">
        <f t="shared" si="101"/>
        <v>90.178067248340909</v>
      </c>
      <c r="D242" s="123">
        <f t="shared" si="101"/>
        <v>87.12033463247522</v>
      </c>
      <c r="E242" s="123">
        <f t="shared" si="101"/>
        <v>90.861212960852129</v>
      </c>
      <c r="F242" s="123">
        <f t="shared" si="101"/>
        <v>87.787923637409932</v>
      </c>
      <c r="G242" s="123">
        <f t="shared" si="101"/>
        <v>83.505859668046696</v>
      </c>
      <c r="H242" s="123">
        <f t="shared" si="101"/>
        <v>82.741340854276046</v>
      </c>
      <c r="I242" s="123">
        <f t="shared" si="101"/>
        <v>75.761408728627288</v>
      </c>
      <c r="J242" s="123">
        <f t="shared" si="101"/>
        <v>78.918184204791302</v>
      </c>
      <c r="K242" s="123">
        <f t="shared" si="101"/>
        <v>76.52681741759244</v>
      </c>
      <c r="L242" s="123">
        <f t="shared" si="101"/>
        <v>86.776067439383382</v>
      </c>
      <c r="M242" s="123">
        <f t="shared" si="101"/>
        <v>74.269807426302222</v>
      </c>
      <c r="N242" s="123">
        <f t="shared" si="101"/>
        <v>82.003244451423669</v>
      </c>
      <c r="O242" s="123">
        <f t="shared" si="101"/>
        <v>82.589406985851937</v>
      </c>
      <c r="P242" s="123">
        <f t="shared" si="101"/>
        <v>70.44622241584409</v>
      </c>
      <c r="Q242" s="123">
        <f t="shared" si="101"/>
        <v>72.671160531163608</v>
      </c>
      <c r="R242" s="123">
        <f t="shared" si="101"/>
        <v>79.801166613649798</v>
      </c>
      <c r="S242" s="123">
        <f t="shared" si="101"/>
        <v>80.668597740119111</v>
      </c>
      <c r="T242" s="123">
        <f t="shared" si="101"/>
        <v>80.047704460280073</v>
      </c>
      <c r="U242" s="123">
        <f t="shared" si="101"/>
        <v>79.267618154334158</v>
      </c>
      <c r="V242" s="123">
        <f t="shared" si="101"/>
        <v>74.037135778386371</v>
      </c>
      <c r="W242" s="123">
        <f t="shared" si="101"/>
        <v>82.40767887751808</v>
      </c>
      <c r="X242" s="123">
        <f t="shared" si="101"/>
        <v>73.350795138880642</v>
      </c>
      <c r="Y242" s="123">
        <f t="shared" si="101"/>
        <v>70.256086360721682</v>
      </c>
      <c r="DA242" s="130" t="s">
        <v>3067</v>
      </c>
    </row>
    <row r="243" spans="1:105" ht="12" customHeight="1" x14ac:dyDescent="0.25">
      <c r="A243" s="97" t="s">
        <v>53</v>
      </c>
      <c r="B243" s="99">
        <v>85.892442864009439</v>
      </c>
      <c r="C243" s="99">
        <v>90.178067248340909</v>
      </c>
      <c r="D243" s="99">
        <v>87.12033463247522</v>
      </c>
      <c r="E243" s="99">
        <v>90.861212960852129</v>
      </c>
      <c r="F243" s="99">
        <v>87.787923637409932</v>
      </c>
      <c r="G243" s="99">
        <v>83.505859668046696</v>
      </c>
      <c r="H243" s="99">
        <v>82.741340854276046</v>
      </c>
      <c r="I243" s="99">
        <v>75.761408728627288</v>
      </c>
      <c r="J243" s="99">
        <v>78.918184204791302</v>
      </c>
      <c r="K243" s="99">
        <v>76.52681741759244</v>
      </c>
      <c r="L243" s="99">
        <v>86.776067439383382</v>
      </c>
      <c r="M243" s="99">
        <v>74.269807426302222</v>
      </c>
      <c r="N243" s="99">
        <v>82.003244451423669</v>
      </c>
      <c r="O243" s="99">
        <v>82.589406985851937</v>
      </c>
      <c r="P243" s="99">
        <v>70.44622241584409</v>
      </c>
      <c r="Q243" s="99">
        <v>72.671160531163608</v>
      </c>
      <c r="R243" s="99">
        <v>79.801166613649798</v>
      </c>
      <c r="S243" s="99">
        <v>80.668597740119111</v>
      </c>
      <c r="T243" s="99">
        <v>80.047704460280073</v>
      </c>
      <c r="U243" s="99">
        <v>79.267618154334158</v>
      </c>
      <c r="V243" s="99">
        <v>74.037135778386371</v>
      </c>
      <c r="W243" s="99">
        <v>82.40767887751808</v>
      </c>
      <c r="X243" s="99">
        <v>73.350795138880642</v>
      </c>
      <c r="Y243" s="99">
        <v>70.256086360721682</v>
      </c>
      <c r="DA243" s="63" t="s">
        <v>3068</v>
      </c>
    </row>
    <row r="244" spans="1:105" ht="12" customHeight="1" x14ac:dyDescent="0.25">
      <c r="A244" s="121" t="s">
        <v>92</v>
      </c>
      <c r="B244" s="123">
        <f t="shared" ref="B244:Y244" si="102">B245</f>
        <v>2.0680432383179279</v>
      </c>
      <c r="C244" s="123">
        <f t="shared" si="102"/>
        <v>2.5051373221716671</v>
      </c>
      <c r="D244" s="123">
        <f t="shared" si="102"/>
        <v>2.0676576182303301</v>
      </c>
      <c r="E244" s="123">
        <f t="shared" si="102"/>
        <v>5.1466353346300719</v>
      </c>
      <c r="F244" s="123">
        <f t="shared" si="102"/>
        <v>2.3655355006021539</v>
      </c>
      <c r="G244" s="123">
        <f t="shared" si="102"/>
        <v>2.9269671486234068</v>
      </c>
      <c r="H244" s="123">
        <f t="shared" si="102"/>
        <v>3.6588611200942913</v>
      </c>
      <c r="I244" s="123">
        <f t="shared" si="102"/>
        <v>2.6614146230852422</v>
      </c>
      <c r="J244" s="123">
        <f t="shared" si="102"/>
        <v>2.8024357975896685</v>
      </c>
      <c r="K244" s="123">
        <f t="shared" si="102"/>
        <v>3.2262661184154933</v>
      </c>
      <c r="L244" s="123">
        <f t="shared" si="102"/>
        <v>3.3805359638948818</v>
      </c>
      <c r="M244" s="123">
        <f t="shared" si="102"/>
        <v>3.4492258637689233</v>
      </c>
      <c r="N244" s="123">
        <f t="shared" si="102"/>
        <v>4.2722702482703587</v>
      </c>
      <c r="O244" s="123">
        <f t="shared" si="102"/>
        <v>3.7202525507457671</v>
      </c>
      <c r="P244" s="123">
        <f t="shared" si="102"/>
        <v>3.3908956763204405</v>
      </c>
      <c r="Q244" s="123">
        <f t="shared" si="102"/>
        <v>4.6099977797417511</v>
      </c>
      <c r="R244" s="123">
        <f t="shared" si="102"/>
        <v>5.0571681127891583</v>
      </c>
      <c r="S244" s="123">
        <f t="shared" si="102"/>
        <v>5.5421807333117554</v>
      </c>
      <c r="T244" s="123">
        <f t="shared" si="102"/>
        <v>4.8681019159318835</v>
      </c>
      <c r="U244" s="123">
        <f t="shared" si="102"/>
        <v>5.4628526546739824</v>
      </c>
      <c r="V244" s="123">
        <f t="shared" si="102"/>
        <v>5.5155909780898389</v>
      </c>
      <c r="W244" s="123">
        <f t="shared" si="102"/>
        <v>5.4842094591562445</v>
      </c>
      <c r="X244" s="123">
        <f t="shared" si="102"/>
        <v>4.777967963783067</v>
      </c>
      <c r="Y244" s="123">
        <f t="shared" si="102"/>
        <v>4.5291218207741926</v>
      </c>
      <c r="DA244" s="130" t="s">
        <v>3069</v>
      </c>
    </row>
    <row r="245" spans="1:105" ht="12" customHeight="1" x14ac:dyDescent="0.25">
      <c r="A245" s="97" t="s">
        <v>53</v>
      </c>
      <c r="B245" s="99">
        <f>RES_hhdet_tess!B165</f>
        <v>2.0680432383179279</v>
      </c>
      <c r="C245" s="99">
        <f>RES_hhdet_tess!C165</f>
        <v>2.5051373221716671</v>
      </c>
      <c r="D245" s="99">
        <f>RES_hhdet_tess!D165</f>
        <v>2.0676576182303301</v>
      </c>
      <c r="E245" s="99">
        <f>RES_hhdet_tess!E165</f>
        <v>5.1466353346300719</v>
      </c>
      <c r="F245" s="99">
        <f>RES_hhdet_tess!F165</f>
        <v>2.3655355006021539</v>
      </c>
      <c r="G245" s="99">
        <f>RES_hhdet_tess!G165</f>
        <v>2.9269671486234068</v>
      </c>
      <c r="H245" s="99">
        <f>RES_hhdet_tess!H165</f>
        <v>3.6588611200942913</v>
      </c>
      <c r="I245" s="99">
        <f>RES_hhdet_tess!I165</f>
        <v>2.6614146230852422</v>
      </c>
      <c r="J245" s="99">
        <f>RES_hhdet_tess!J165</f>
        <v>2.8024357975896685</v>
      </c>
      <c r="K245" s="99">
        <f>RES_hhdet_tess!K165</f>
        <v>3.2262661184154933</v>
      </c>
      <c r="L245" s="99">
        <f>RES_hhdet_tess!L165</f>
        <v>3.3805359638948818</v>
      </c>
      <c r="M245" s="99">
        <f>RES_hhdet_tess!M165</f>
        <v>3.4492258637689233</v>
      </c>
      <c r="N245" s="99">
        <f>RES_hhdet_tess!N165</f>
        <v>4.2722702482703587</v>
      </c>
      <c r="O245" s="99">
        <f>RES_hhdet_tess!O165</f>
        <v>3.7202525507457671</v>
      </c>
      <c r="P245" s="99">
        <f>RES_hhdet_tess!P165</f>
        <v>3.3908956763204405</v>
      </c>
      <c r="Q245" s="99">
        <f>RES_hhdet_tess!Q165</f>
        <v>4.6099977797417511</v>
      </c>
      <c r="R245" s="99">
        <f>RES_hhdet_tess!R165</f>
        <v>5.0571681127891583</v>
      </c>
      <c r="S245" s="99">
        <f>RES_hhdet_tess!S165</f>
        <v>5.5421807333117554</v>
      </c>
      <c r="T245" s="99">
        <f>RES_hhdet_tess!T165</f>
        <v>4.8681019159318835</v>
      </c>
      <c r="U245" s="99">
        <f>RES_hhdet_tess!U165</f>
        <v>5.4628526546739824</v>
      </c>
      <c r="V245" s="99">
        <f>RES_hhdet_tess!V165</f>
        <v>5.5155909780898389</v>
      </c>
      <c r="W245" s="99">
        <f>RES_hhdet_tess!W165</f>
        <v>5.4842094591562445</v>
      </c>
      <c r="X245" s="99">
        <f>RES_hhdet_tess!X165</f>
        <v>4.777967963783067</v>
      </c>
      <c r="Y245" s="99">
        <f>RES_hhdet_tess!Y165</f>
        <v>4.5291218207741926</v>
      </c>
      <c r="DA245" s="63" t="s">
        <v>3070</v>
      </c>
    </row>
    <row r="246" spans="1:105" ht="12" customHeight="1" x14ac:dyDescent="0.25">
      <c r="A246" s="121" t="s">
        <v>55</v>
      </c>
      <c r="B246" s="123">
        <v>11.285078090827675</v>
      </c>
      <c r="C246" s="123">
        <v>10.950841192235842</v>
      </c>
      <c r="D246" s="123">
        <v>11.072612768635405</v>
      </c>
      <c r="E246" s="123">
        <v>11.14249425071451</v>
      </c>
      <c r="F246" s="123">
        <v>11.205377607816247</v>
      </c>
      <c r="G246" s="123">
        <v>10.817429642143031</v>
      </c>
      <c r="H246" s="123">
        <v>10.904407320894752</v>
      </c>
      <c r="I246" s="123">
        <v>10.874785292175476</v>
      </c>
      <c r="J246" s="123">
        <v>10.81543584710449</v>
      </c>
      <c r="K246" s="123">
        <v>10.605377123760901</v>
      </c>
      <c r="L246" s="123">
        <v>11.058067504076405</v>
      </c>
      <c r="M246" s="123">
        <v>11.504461085728737</v>
      </c>
      <c r="N246" s="123">
        <v>11.597978083380584</v>
      </c>
      <c r="O246" s="123">
        <v>11.952883076318548</v>
      </c>
      <c r="P246" s="123">
        <v>11.600122214651529</v>
      </c>
      <c r="Q246" s="123">
        <v>11.830102181393213</v>
      </c>
      <c r="R246" s="123">
        <v>12.147327896694877</v>
      </c>
      <c r="S246" s="123">
        <v>12.517345937882318</v>
      </c>
      <c r="T246" s="123">
        <v>12.625004211647219</v>
      </c>
      <c r="U246" s="123">
        <v>12.465791978651991</v>
      </c>
      <c r="V246" s="123">
        <v>12.52775187311433</v>
      </c>
      <c r="W246" s="123">
        <v>12.696034853980118</v>
      </c>
      <c r="X246" s="123">
        <v>11.561992843645855</v>
      </c>
      <c r="Y246" s="123">
        <v>10.956133219861981</v>
      </c>
      <c r="DA246" s="130" t="s">
        <v>3071</v>
      </c>
    </row>
    <row r="247" spans="1:105" ht="12" customHeight="1" x14ac:dyDescent="0.25">
      <c r="A247" s="97" t="s">
        <v>124</v>
      </c>
      <c r="B247" s="99">
        <v>10.045180395935395</v>
      </c>
      <c r="C247" s="99">
        <v>9.7717723680767197</v>
      </c>
      <c r="D247" s="99">
        <v>9.7210189697166882</v>
      </c>
      <c r="E247" s="99">
        <v>9.2834250899560224</v>
      </c>
      <c r="F247" s="99">
        <v>9.4632756949418191</v>
      </c>
      <c r="G247" s="99">
        <v>9.3694782704899477</v>
      </c>
      <c r="H247" s="99">
        <v>9.0113127882222717</v>
      </c>
      <c r="I247" s="99">
        <v>9.0327118681403213</v>
      </c>
      <c r="J247" s="99">
        <v>8.9604935554429161</v>
      </c>
      <c r="K247" s="99">
        <v>8.8764846440056786</v>
      </c>
      <c r="L247" s="99">
        <v>9.24150410455381</v>
      </c>
      <c r="M247" s="99">
        <v>9.449445436682085</v>
      </c>
      <c r="N247" s="99">
        <v>9.282052612064593</v>
      </c>
      <c r="O247" s="99">
        <v>9.5530018938332795</v>
      </c>
      <c r="P247" s="99">
        <v>9.6122803727807788</v>
      </c>
      <c r="Q247" s="99">
        <v>9.4347426114646673</v>
      </c>
      <c r="R247" s="99">
        <v>9.849323988350644</v>
      </c>
      <c r="S247" s="99">
        <v>10.31321656680992</v>
      </c>
      <c r="T247" s="99">
        <v>10.511704940302421</v>
      </c>
      <c r="U247" s="99">
        <v>10.13777067497151</v>
      </c>
      <c r="V247" s="99">
        <v>9.953328007002737</v>
      </c>
      <c r="W247" s="99">
        <v>10.462645079186567</v>
      </c>
      <c r="X247" s="99">
        <v>10.916396150728847</v>
      </c>
      <c r="Y247" s="99">
        <v>9.2052192682403273</v>
      </c>
      <c r="DA247" s="63" t="s">
        <v>3072</v>
      </c>
    </row>
    <row r="248" spans="1:105" ht="12" customHeight="1" x14ac:dyDescent="0.25">
      <c r="A248" s="97" t="s">
        <v>123</v>
      </c>
      <c r="B248" s="99">
        <v>9.6557963701658185</v>
      </c>
      <c r="C248" s="99">
        <v>9.5867289087094356</v>
      </c>
      <c r="D248" s="99">
        <v>9.566693412036555</v>
      </c>
      <c r="E248" s="99">
        <v>9.3239853584725356</v>
      </c>
      <c r="F248" s="99">
        <v>9.3493394712825193</v>
      </c>
      <c r="G248" s="99">
        <v>9.3076248253055365</v>
      </c>
      <c r="H248" s="99">
        <v>9.31034389004164</v>
      </c>
      <c r="I248" s="99">
        <v>9.1828982486972279</v>
      </c>
      <c r="J248" s="99">
        <v>9.1513875467591586</v>
      </c>
      <c r="K248" s="99">
        <v>8.9036637039486468</v>
      </c>
      <c r="L248" s="99">
        <v>9.3546479212445188</v>
      </c>
      <c r="M248" s="99">
        <v>9.2507373004774216</v>
      </c>
      <c r="N248" s="99">
        <v>9.0712216380758104</v>
      </c>
      <c r="O248" s="99">
        <v>9.5442719639039346</v>
      </c>
      <c r="P248" s="99">
        <v>9.8759590205103969</v>
      </c>
      <c r="Q248" s="99">
        <v>9.5980511836107105</v>
      </c>
      <c r="R248" s="99">
        <v>10.069990468567468</v>
      </c>
      <c r="S248" s="99">
        <v>10.371075843505423</v>
      </c>
      <c r="T248" s="99">
        <v>10.631839291468635</v>
      </c>
      <c r="U248" s="99">
        <v>10.153389533291522</v>
      </c>
      <c r="V248" s="99">
        <v>9.9897983233143908</v>
      </c>
      <c r="W248" s="99">
        <v>10.415700604120396</v>
      </c>
      <c r="X248" s="99">
        <v>11.142985893538366</v>
      </c>
      <c r="Y248" s="99">
        <v>9.4418068017821266</v>
      </c>
      <c r="DA248" s="63" t="s">
        <v>3073</v>
      </c>
    </row>
    <row r="249" spans="1:105" ht="12" customHeight="1" x14ac:dyDescent="0.25">
      <c r="A249" s="100" t="s">
        <v>50</v>
      </c>
      <c r="B249" s="102">
        <v>1.6495996392427794</v>
      </c>
      <c r="C249" s="102">
        <v>2.0228178069997313</v>
      </c>
      <c r="D249" s="102">
        <v>1.694268691920116</v>
      </c>
      <c r="E249" s="102">
        <v>1.3706242924762537</v>
      </c>
      <c r="F249" s="102">
        <v>1.4530313306155278</v>
      </c>
      <c r="G249" s="102">
        <v>1.4709042151140308</v>
      </c>
      <c r="H249" s="102">
        <v>1.5217932091006443</v>
      </c>
      <c r="I249" s="102">
        <v>1.3426350593265044</v>
      </c>
      <c r="J249" s="102">
        <v>1.2382700715605377</v>
      </c>
      <c r="K249" s="102">
        <v>1.1339347857895989</v>
      </c>
      <c r="L249" s="102">
        <v>1.196679355474296</v>
      </c>
      <c r="M249" s="102">
        <v>1.2434945169770544</v>
      </c>
      <c r="N249" s="102">
        <v>1.0053893138318273</v>
      </c>
      <c r="O249" s="102">
        <v>0.85665999253343983</v>
      </c>
      <c r="P249" s="102">
        <v>1.2060714260374679</v>
      </c>
      <c r="Q249" s="102">
        <v>0.76852058290105008</v>
      </c>
      <c r="R249" s="102">
        <v>0.97913038027819643</v>
      </c>
      <c r="S249" s="102">
        <v>1.193779436069367</v>
      </c>
      <c r="T249" s="102">
        <v>1.2713591334032444</v>
      </c>
      <c r="U249" s="102">
        <v>1.2802584355962323</v>
      </c>
      <c r="V249" s="102">
        <v>1.168628696979009</v>
      </c>
      <c r="W249" s="102">
        <v>1.1929298569557567</v>
      </c>
      <c r="X249" s="102">
        <v>1.2314180708721687</v>
      </c>
      <c r="Y249" s="102">
        <v>0.87319105639591699</v>
      </c>
      <c r="DA249" s="131" t="s">
        <v>3074</v>
      </c>
    </row>
    <row r="250" spans="1:105" ht="12" customHeight="1" x14ac:dyDescent="0.25">
      <c r="A250" s="103" t="s">
        <v>52</v>
      </c>
      <c r="B250" s="105">
        <v>8.0061967309230422</v>
      </c>
      <c r="C250" s="105">
        <v>7.5639111017097047</v>
      </c>
      <c r="D250" s="105">
        <v>7.8724247201164372</v>
      </c>
      <c r="E250" s="105">
        <v>7.9533610659962832</v>
      </c>
      <c r="F250" s="105">
        <v>7.8963081406669913</v>
      </c>
      <c r="G250" s="105">
        <v>7.836720610191505</v>
      </c>
      <c r="H250" s="105">
        <v>7.7885506809409932</v>
      </c>
      <c r="I250" s="105">
        <v>7.8402631893707264</v>
      </c>
      <c r="J250" s="105">
        <v>7.913117475198618</v>
      </c>
      <c r="K250" s="105">
        <v>7.769728918159049</v>
      </c>
      <c r="L250" s="105">
        <v>8.1579685657702239</v>
      </c>
      <c r="M250" s="105">
        <v>8.0072427835003701</v>
      </c>
      <c r="N250" s="105">
        <v>8.0658323242439849</v>
      </c>
      <c r="O250" s="105">
        <v>8.6876119713704938</v>
      </c>
      <c r="P250" s="105">
        <v>8.6698875944729306</v>
      </c>
      <c r="Q250" s="105">
        <v>8.8295306007096599</v>
      </c>
      <c r="R250" s="105">
        <v>9.0908600882892721</v>
      </c>
      <c r="S250" s="105">
        <v>9.1772964074360583</v>
      </c>
      <c r="T250" s="105">
        <v>9.3604801580653909</v>
      </c>
      <c r="U250" s="105">
        <v>8.8731310976952908</v>
      </c>
      <c r="V250" s="105">
        <v>8.8211696263353812</v>
      </c>
      <c r="W250" s="105">
        <v>9.2227707471646401</v>
      </c>
      <c r="X250" s="105">
        <v>9.9115678226661963</v>
      </c>
      <c r="Y250" s="105">
        <v>8.5686157453862091</v>
      </c>
      <c r="DA250" s="132" t="s">
        <v>3075</v>
      </c>
    </row>
    <row r="251" spans="1:105" ht="12" customHeight="1" x14ac:dyDescent="0.25">
      <c r="A251" s="106" t="s">
        <v>122</v>
      </c>
      <c r="B251" s="102">
        <v>11.538457371898305</v>
      </c>
      <c r="C251" s="102">
        <v>11.172843686288427</v>
      </c>
      <c r="D251" s="102">
        <v>11.304257759729296</v>
      </c>
      <c r="E251" s="102">
        <v>11.505503286616992</v>
      </c>
      <c r="F251" s="102">
        <v>11.540251318205565</v>
      </c>
      <c r="G251" s="102">
        <v>11.04060342713969</v>
      </c>
      <c r="H251" s="102">
        <v>11.237998373076753</v>
      </c>
      <c r="I251" s="102">
        <v>11.151157014517919</v>
      </c>
      <c r="J251" s="102">
        <v>11.076938039336826</v>
      </c>
      <c r="K251" s="102">
        <v>10.667525650372001</v>
      </c>
      <c r="L251" s="102">
        <v>11.177893107707918</v>
      </c>
      <c r="M251" s="102">
        <v>11.676348011329637</v>
      </c>
      <c r="N251" s="102">
        <v>11.873891719694921</v>
      </c>
      <c r="O251" s="102">
        <v>12.239987291330829</v>
      </c>
      <c r="P251" s="102">
        <v>11.660822559890494</v>
      </c>
      <c r="Q251" s="102">
        <v>11.975128796876223</v>
      </c>
      <c r="R251" s="102">
        <v>12.274595396791593</v>
      </c>
      <c r="S251" s="102">
        <v>12.648831181276348</v>
      </c>
      <c r="T251" s="102">
        <v>12.781412970596664</v>
      </c>
      <c r="U251" s="102">
        <v>12.658053902472812</v>
      </c>
      <c r="V251" s="102">
        <v>12.804666045125568</v>
      </c>
      <c r="W251" s="102">
        <v>12.893670988311172</v>
      </c>
      <c r="X251" s="102">
        <v>11.267010906621497</v>
      </c>
      <c r="Y251" s="102">
        <v>11.022825009596426</v>
      </c>
      <c r="DA251" s="131" t="s">
        <v>3076</v>
      </c>
    </row>
    <row r="252" spans="1:105" ht="12" customHeight="1" x14ac:dyDescent="0.25">
      <c r="A252" s="107" t="s">
        <v>121</v>
      </c>
      <c r="B252" s="105">
        <v>12.323073961520274</v>
      </c>
      <c r="C252" s="105">
        <v>12.230322767742667</v>
      </c>
      <c r="D252" s="105">
        <v>12.723064523347681</v>
      </c>
      <c r="E252" s="105">
        <v>13.098415239793917</v>
      </c>
      <c r="F252" s="105">
        <v>13.286519625702981</v>
      </c>
      <c r="G252" s="105">
        <v>12.934128976104445</v>
      </c>
      <c r="H252" s="105">
        <v>13.072521079279429</v>
      </c>
      <c r="I252" s="105">
        <v>12.820168023518518</v>
      </c>
      <c r="J252" s="105">
        <v>12.438186619360238</v>
      </c>
      <c r="K252" s="105">
        <v>12.626549748985305</v>
      </c>
      <c r="L252" s="105">
        <v>12.686084171480244</v>
      </c>
      <c r="M252" s="105">
        <v>13.068400661846132</v>
      </c>
      <c r="N252" s="105">
        <v>12.909802001026065</v>
      </c>
      <c r="O252" s="105">
        <v>13.117886623765111</v>
      </c>
      <c r="P252" s="105">
        <v>12.968631281895769</v>
      </c>
      <c r="Q252" s="105">
        <v>13.180229440157825</v>
      </c>
      <c r="R252" s="105">
        <v>13.473634294077282</v>
      </c>
      <c r="S252" s="105">
        <v>13.730146409616303</v>
      </c>
      <c r="T252" s="105">
        <v>13.687394557028453</v>
      </c>
      <c r="U252" s="105">
        <v>13.533456563111256</v>
      </c>
      <c r="V252" s="105">
        <v>13.526783999507435</v>
      </c>
      <c r="W252" s="105">
        <v>13.688617851767287</v>
      </c>
      <c r="X252" s="105">
        <v>12.781293963243309</v>
      </c>
      <c r="Y252" s="105">
        <v>11.98942625800494</v>
      </c>
      <c r="DA252" s="132" t="s">
        <v>3077</v>
      </c>
    </row>
    <row r="253" spans="1:105" ht="12" customHeight="1" x14ac:dyDescent="0.25">
      <c r="A253" s="108" t="s">
        <v>53</v>
      </c>
      <c r="B253" s="99">
        <v>4.4255704824179265</v>
      </c>
      <c r="C253" s="99">
        <v>4.354703491266517</v>
      </c>
      <c r="D253" s="99">
        <v>4.399780812349749</v>
      </c>
      <c r="E253" s="99">
        <v>4.4526297865386839</v>
      </c>
      <c r="F253" s="99">
        <v>4.4847848194596649</v>
      </c>
      <c r="G253" s="99">
        <v>4.3048287764559428</v>
      </c>
      <c r="H253" s="99">
        <v>3.9991628726414463</v>
      </c>
      <c r="I253" s="99">
        <v>4.0494042029414095</v>
      </c>
      <c r="J253" s="99">
        <v>3.6609863284837201</v>
      </c>
      <c r="K253" s="99">
        <v>3.7241008233413915</v>
      </c>
      <c r="L253" s="99">
        <v>4.0075764366053415</v>
      </c>
      <c r="M253" s="99">
        <v>3.884788409673706</v>
      </c>
      <c r="N253" s="99">
        <v>3.7496982016101317</v>
      </c>
      <c r="O253" s="99">
        <v>3.8255256136664983</v>
      </c>
      <c r="P253" s="99">
        <v>3.6983684630368225</v>
      </c>
      <c r="Q253" s="99">
        <v>3.6029026630616934</v>
      </c>
      <c r="R253" s="99">
        <v>3.6947469682328684</v>
      </c>
      <c r="S253" s="99">
        <v>3.9460702280807962</v>
      </c>
      <c r="T253" s="99">
        <v>3.9575969772310717</v>
      </c>
      <c r="U253" s="99">
        <v>3.8372783397378374</v>
      </c>
      <c r="V253" s="99">
        <v>3.7661202086768775</v>
      </c>
      <c r="W253" s="99">
        <v>3.9090538749243358</v>
      </c>
      <c r="X253" s="99">
        <v>3.4016428566909722</v>
      </c>
      <c r="Y253" s="99">
        <v>3.0062356444068881</v>
      </c>
      <c r="DA253" s="63" t="s">
        <v>3078</v>
      </c>
    </row>
    <row r="254" spans="1:105" ht="12" customHeight="1" x14ac:dyDescent="0.25">
      <c r="A254" s="108" t="s">
        <v>52</v>
      </c>
      <c r="B254" s="99">
        <v>7.897503479102352</v>
      </c>
      <c r="C254" s="99">
        <v>7.8756192764761481</v>
      </c>
      <c r="D254" s="99">
        <v>8.3232837109979343</v>
      </c>
      <c r="E254" s="99">
        <v>8.6457854532552325</v>
      </c>
      <c r="F254" s="99">
        <v>8.8017348062433189</v>
      </c>
      <c r="G254" s="99">
        <v>8.6293001996484993</v>
      </c>
      <c r="H254" s="99">
        <v>9.0733582066379821</v>
      </c>
      <c r="I254" s="99">
        <v>8.7707638205771108</v>
      </c>
      <c r="J254" s="99">
        <v>8.7772002908765163</v>
      </c>
      <c r="K254" s="99">
        <v>8.902448925643915</v>
      </c>
      <c r="L254" s="99">
        <v>8.6785077348749038</v>
      </c>
      <c r="M254" s="99">
        <v>9.183612252172427</v>
      </c>
      <c r="N254" s="99">
        <v>9.160103799415932</v>
      </c>
      <c r="O254" s="99">
        <v>9.2923610100986096</v>
      </c>
      <c r="P254" s="99">
        <v>9.270262818858944</v>
      </c>
      <c r="Q254" s="99">
        <v>9.577326777096129</v>
      </c>
      <c r="R254" s="99">
        <v>9.7788873258444156</v>
      </c>
      <c r="S254" s="99">
        <v>9.7840761815355037</v>
      </c>
      <c r="T254" s="99">
        <v>9.729797579797383</v>
      </c>
      <c r="U254" s="99">
        <v>9.6961782233734173</v>
      </c>
      <c r="V254" s="99">
        <v>9.7606637908305558</v>
      </c>
      <c r="W254" s="99">
        <v>9.7795639768429474</v>
      </c>
      <c r="X254" s="99">
        <v>9.379651106552334</v>
      </c>
      <c r="Y254" s="99">
        <v>8.9831906135980528</v>
      </c>
      <c r="DA254" s="63" t="s">
        <v>3079</v>
      </c>
    </row>
    <row r="255" spans="1:105" ht="12" customHeight="1" x14ac:dyDescent="0.25">
      <c r="A255" s="121" t="s">
        <v>54</v>
      </c>
      <c r="B255" s="123">
        <v>5.0518895239840065</v>
      </c>
      <c r="C255" s="123">
        <v>5.1998537957087612</v>
      </c>
      <c r="D255" s="123">
        <v>5.3070993250051428</v>
      </c>
      <c r="E255" s="123">
        <v>5.2881498777091291</v>
      </c>
      <c r="F255" s="123">
        <v>5.1979989778251499</v>
      </c>
      <c r="G255" s="123">
        <v>5.2592138596466596</v>
      </c>
      <c r="H255" s="123">
        <v>5.5099004018406417</v>
      </c>
      <c r="I255" s="123">
        <v>5.5569185554358436</v>
      </c>
      <c r="J255" s="123">
        <v>5.4874593516029568</v>
      </c>
      <c r="K255" s="123">
        <v>5.0596538147618428</v>
      </c>
      <c r="L255" s="123">
        <v>5.5697170804455016</v>
      </c>
      <c r="M255" s="123">
        <v>5.3151260980224793</v>
      </c>
      <c r="N255" s="123">
        <v>5.2757973614106826</v>
      </c>
      <c r="O255" s="123">
        <v>5.1477699194234381</v>
      </c>
      <c r="P255" s="123">
        <v>4.9480629678149421</v>
      </c>
      <c r="Q255" s="123">
        <v>5.0445402841655822</v>
      </c>
      <c r="R255" s="123">
        <v>4.9753453040190436</v>
      </c>
      <c r="S255" s="123">
        <v>5.1697648299494201</v>
      </c>
      <c r="T255" s="123">
        <v>5.2310808375413949</v>
      </c>
      <c r="U255" s="123">
        <v>5.0777581602948532</v>
      </c>
      <c r="V255" s="123">
        <v>5.2065978385986496</v>
      </c>
      <c r="W255" s="123">
        <v>5.0877487766961575</v>
      </c>
      <c r="X255" s="123">
        <v>5.2722322159025854</v>
      </c>
      <c r="Y255" s="123">
        <v>4.9819663116976631</v>
      </c>
      <c r="DA255" s="130" t="s">
        <v>3080</v>
      </c>
    </row>
    <row r="256" spans="1:105" ht="12" customHeight="1" x14ac:dyDescent="0.25">
      <c r="A256" s="97" t="s">
        <v>50</v>
      </c>
      <c r="B256" s="99">
        <v>6.6241593107199703</v>
      </c>
      <c r="C256" s="99">
        <v>6.416638453606315</v>
      </c>
      <c r="D256" s="99">
        <v>6.498442681731416</v>
      </c>
      <c r="E256" s="99">
        <v>6.3446562205103136</v>
      </c>
      <c r="F256" s="99">
        <v>6.3145191630101127</v>
      </c>
      <c r="G256" s="99">
        <v>6.1451150226038944</v>
      </c>
      <c r="H256" s="99">
        <v>6.0827273694051875</v>
      </c>
      <c r="I256" s="99">
        <v>6.2927673895094687</v>
      </c>
      <c r="J256" s="99">
        <v>5.9898600200210703</v>
      </c>
      <c r="K256" s="99">
        <v>5.9890878909170739</v>
      </c>
      <c r="L256" s="99">
        <v>6.0160806359476302</v>
      </c>
      <c r="M256" s="99">
        <v>6.0560220924821166</v>
      </c>
      <c r="N256" s="99">
        <v>5.8201042665432521</v>
      </c>
      <c r="O256" s="99">
        <v>5.7793781194850506</v>
      </c>
      <c r="P256" s="99">
        <v>5.7533244050181276</v>
      </c>
      <c r="Q256" s="99">
        <v>5.7417828784981415</v>
      </c>
      <c r="R256" s="99">
        <v>5.4438677073879047</v>
      </c>
      <c r="S256" s="99">
        <v>5.7838097954325214</v>
      </c>
      <c r="T256" s="99">
        <v>5.8082371895855101</v>
      </c>
      <c r="U256" s="99">
        <v>5.6304085574598082</v>
      </c>
      <c r="V256" s="99">
        <v>5.8061644486710025</v>
      </c>
      <c r="W256" s="99">
        <v>5.7234936762136996</v>
      </c>
      <c r="X256" s="99">
        <v>5.8595206574391359</v>
      </c>
      <c r="Y256" s="99">
        <v>5.2180316714583421</v>
      </c>
      <c r="DA256" s="63" t="s">
        <v>3081</v>
      </c>
    </row>
    <row r="257" spans="1:105" ht="12" customHeight="1" x14ac:dyDescent="0.25">
      <c r="A257" s="109" t="s">
        <v>120</v>
      </c>
      <c r="B257" s="110">
        <v>4.4934124420078509</v>
      </c>
      <c r="C257" s="110">
        <v>4.7743529835873337</v>
      </c>
      <c r="D257" s="110">
        <v>4.8815622840122828</v>
      </c>
      <c r="E257" s="110">
        <v>4.900269443671494</v>
      </c>
      <c r="F257" s="110">
        <v>4.7701955635283717</v>
      </c>
      <c r="G257" s="110">
        <v>4.9243437029481347</v>
      </c>
      <c r="H257" s="110">
        <v>5.3052817081121759</v>
      </c>
      <c r="I257" s="110">
        <v>5.3021418638028566</v>
      </c>
      <c r="J257" s="110">
        <v>5.318750224273801</v>
      </c>
      <c r="K257" s="110">
        <v>4.7576958462261292</v>
      </c>
      <c r="L257" s="110">
        <v>5.4287922541168196</v>
      </c>
      <c r="M257" s="110">
        <v>5.0879065471787372</v>
      </c>
      <c r="N257" s="110">
        <v>5.1151434422569899</v>
      </c>
      <c r="O257" s="110">
        <v>4.9654632968477923</v>
      </c>
      <c r="P257" s="110">
        <v>4.7193322624698508</v>
      </c>
      <c r="Q257" s="110">
        <v>4.8515697283833026</v>
      </c>
      <c r="R257" s="110">
        <v>4.8525552293676641</v>
      </c>
      <c r="S257" s="110">
        <v>5.0164534969579195</v>
      </c>
      <c r="T257" s="110">
        <v>5.0938972054970746</v>
      </c>
      <c r="U257" s="110">
        <v>4.9528578855073588</v>
      </c>
      <c r="V257" s="110">
        <v>5.0780114042137905</v>
      </c>
      <c r="W257" s="110">
        <v>4.9616438262402074</v>
      </c>
      <c r="X257" s="110">
        <v>5.1684204228393131</v>
      </c>
      <c r="Y257" s="110">
        <v>4.943204226005272</v>
      </c>
      <c r="DA257" s="60" t="s">
        <v>3082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1.4707708056703408</v>
      </c>
      <c r="C259" s="118">
        <f t="shared" si="103"/>
        <v>1.4385159031185948</v>
      </c>
      <c r="D259" s="118">
        <f t="shared" si="103"/>
        <v>1.4457195242337813</v>
      </c>
      <c r="E259" s="118">
        <f t="shared" si="103"/>
        <v>1.433060909053244</v>
      </c>
      <c r="F259" s="118">
        <f t="shared" si="103"/>
        <v>1.4951125006509751</v>
      </c>
      <c r="G259" s="118">
        <f t="shared" si="103"/>
        <v>1.4649658732986177</v>
      </c>
      <c r="H259" s="118">
        <f t="shared" si="103"/>
        <v>1.3896933982089061</v>
      </c>
      <c r="I259" s="118">
        <f t="shared" si="103"/>
        <v>1.3670615158012773</v>
      </c>
      <c r="J259" s="118">
        <f t="shared" si="103"/>
        <v>1.2812991023197591</v>
      </c>
      <c r="K259" s="118">
        <f t="shared" si="103"/>
        <v>1.2369024244546964</v>
      </c>
      <c r="L259" s="118">
        <f t="shared" si="103"/>
        <v>1.2387387800304865</v>
      </c>
      <c r="M259" s="118">
        <f t="shared" si="103"/>
        <v>1.2235615810170275</v>
      </c>
      <c r="N259" s="118">
        <f t="shared" si="103"/>
        <v>1.1377321528701525</v>
      </c>
      <c r="O259" s="118">
        <f t="shared" si="103"/>
        <v>1.0953432197915514</v>
      </c>
      <c r="P259" s="118">
        <f t="shared" si="103"/>
        <v>1.0369207186594307</v>
      </c>
      <c r="Q259" s="118">
        <f t="shared" si="103"/>
        <v>0.98715059534205429</v>
      </c>
      <c r="R259" s="118">
        <f t="shared" ref="R259:V259" si="104">R260+R262+R264+R273</f>
        <v>0.95454207236368016</v>
      </c>
      <c r="S259" s="118">
        <f t="shared" si="104"/>
        <v>0.96260064356254083</v>
      </c>
      <c r="T259" s="118">
        <f t="shared" si="104"/>
        <v>0.93946009228113114</v>
      </c>
      <c r="U259" s="118">
        <f t="shared" si="104"/>
        <v>0.866318120577666</v>
      </c>
      <c r="V259" s="118">
        <f t="shared" si="104"/>
        <v>0.84069005720752676</v>
      </c>
      <c r="W259" s="118">
        <f t="shared" ref="W259:Y259" si="105">W260+W262+W264+W273</f>
        <v>0.8313791401923627</v>
      </c>
      <c r="X259" s="118">
        <f t="shared" si="105"/>
        <v>0.82703560966845446</v>
      </c>
      <c r="Y259" s="118">
        <f t="shared" si="105"/>
        <v>0.70417837360487123</v>
      </c>
      <c r="DA259" s="129" t="s">
        <v>3234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3235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3236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3237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3238</v>
      </c>
    </row>
    <row r="264" spans="1:105" ht="12" customHeight="1" x14ac:dyDescent="0.25">
      <c r="A264" s="121" t="s">
        <v>55</v>
      </c>
      <c r="B264" s="123">
        <v>0.8140283827609005</v>
      </c>
      <c r="C264" s="123">
        <v>0.80975674036783751</v>
      </c>
      <c r="D264" s="123">
        <v>0.80002279576305546</v>
      </c>
      <c r="E264" s="123">
        <v>0.7891690166730615</v>
      </c>
      <c r="F264" s="123">
        <v>0.8347152753710223</v>
      </c>
      <c r="G264" s="123">
        <v>0.82861846187191479</v>
      </c>
      <c r="H264" s="123">
        <v>0.78551042175147712</v>
      </c>
      <c r="I264" s="123">
        <v>0.75665184840193167</v>
      </c>
      <c r="J264" s="123">
        <v>0.71315682228961907</v>
      </c>
      <c r="K264" s="123">
        <v>0.68247698737351292</v>
      </c>
      <c r="L264" s="123">
        <v>0.69362903721966918</v>
      </c>
      <c r="M264" s="123">
        <v>0.68713640928960684</v>
      </c>
      <c r="N264" s="123">
        <v>0.63762321850659032</v>
      </c>
      <c r="O264" s="123">
        <v>0.60799541183832251</v>
      </c>
      <c r="P264" s="123">
        <v>0.55890844238895687</v>
      </c>
      <c r="Q264" s="123">
        <v>0.5199066226769512</v>
      </c>
      <c r="R264" s="123">
        <v>0.52971705372130085</v>
      </c>
      <c r="S264" s="123">
        <v>0.52909603260466342</v>
      </c>
      <c r="T264" s="123">
        <v>0.52143564923693375</v>
      </c>
      <c r="U264" s="123">
        <v>0.47865735606766591</v>
      </c>
      <c r="V264" s="123">
        <v>0.45921551314301223</v>
      </c>
      <c r="W264" s="123">
        <v>0.47926157483535609</v>
      </c>
      <c r="X264" s="123">
        <v>0.50031948696843964</v>
      </c>
      <c r="Y264" s="123">
        <v>0.43177485865911808</v>
      </c>
      <c r="DA264" s="130" t="s">
        <v>3239</v>
      </c>
    </row>
    <row r="265" spans="1:105" ht="12" customHeight="1" x14ac:dyDescent="0.25">
      <c r="A265" s="97" t="s">
        <v>124</v>
      </c>
      <c r="B265" s="99">
        <v>4.0424280959769279</v>
      </c>
      <c r="C265" s="99">
        <v>3.9170771271173872</v>
      </c>
      <c r="D265" s="99">
        <v>3.8772749115142613</v>
      </c>
      <c r="E265" s="99">
        <v>3.6844977219688526</v>
      </c>
      <c r="F265" s="99">
        <v>3.729377630533548</v>
      </c>
      <c r="G265" s="99">
        <v>3.6801626438523698</v>
      </c>
      <c r="H265" s="99">
        <v>3.5161417768459211</v>
      </c>
      <c r="I265" s="99">
        <v>3.5147044841917046</v>
      </c>
      <c r="J265" s="99">
        <v>3.4808883452743449</v>
      </c>
      <c r="K265" s="99">
        <v>3.4333198461449945</v>
      </c>
      <c r="L265" s="99">
        <v>3.5564637590488841</v>
      </c>
      <c r="M265" s="99">
        <v>3.6080347597789353</v>
      </c>
      <c r="N265" s="99">
        <v>3.5116012701767172</v>
      </c>
      <c r="O265" s="99">
        <v>3.5730982710308257</v>
      </c>
      <c r="P265" s="99">
        <v>3.5405775905670049</v>
      </c>
      <c r="Q265" s="99">
        <v>3.4128648738953316</v>
      </c>
      <c r="R265" s="99">
        <v>3.4438289931506869</v>
      </c>
      <c r="S265" s="99">
        <v>3.4674502738834714</v>
      </c>
      <c r="T265" s="99">
        <v>3.3836177035778867</v>
      </c>
      <c r="U265" s="99">
        <v>3.1549959860061509</v>
      </c>
      <c r="V265" s="99">
        <v>3.021404841452485</v>
      </c>
      <c r="W265" s="99">
        <v>3.1276376126242216</v>
      </c>
      <c r="X265" s="99">
        <v>3.2373546318614057</v>
      </c>
      <c r="Y265" s="99">
        <v>2.7047237459067155</v>
      </c>
      <c r="DA265" s="63" t="s">
        <v>3240</v>
      </c>
    </row>
    <row r="266" spans="1:105" ht="12" customHeight="1" x14ac:dyDescent="0.25">
      <c r="A266" s="97" t="s">
        <v>123</v>
      </c>
      <c r="B266" s="99">
        <v>0.66242099541232446</v>
      </c>
      <c r="C266" s="99">
        <v>0.81630676580167505</v>
      </c>
      <c r="D266" s="99">
        <v>0.67461350984626955</v>
      </c>
      <c r="E266" s="99">
        <v>0.5390031045616035</v>
      </c>
      <c r="F266" s="99">
        <v>0.56022708193693949</v>
      </c>
      <c r="G266" s="99">
        <v>0.56535784140932133</v>
      </c>
      <c r="H266" s="99">
        <v>0.58183284904581978</v>
      </c>
      <c r="I266" s="99">
        <v>0.51133513488777715</v>
      </c>
      <c r="J266" s="99">
        <v>0.47021653197679847</v>
      </c>
      <c r="K266" s="99">
        <v>0.42863605062494781</v>
      </c>
      <c r="L266" s="99">
        <v>0.44755059828013227</v>
      </c>
      <c r="M266" s="99">
        <v>0.46409080099063849</v>
      </c>
      <c r="N266" s="99">
        <v>0.37018780821692548</v>
      </c>
      <c r="O266" s="99">
        <v>0.31264067455195704</v>
      </c>
      <c r="P266" s="99">
        <v>0.43786132175328929</v>
      </c>
      <c r="Q266" s="99">
        <v>0.28160178448447409</v>
      </c>
      <c r="R266" s="99">
        <v>0.34196330218446547</v>
      </c>
      <c r="S266" s="99">
        <v>0.40860015612340395</v>
      </c>
      <c r="T266" s="99">
        <v>0.41062606788877976</v>
      </c>
      <c r="U266" s="99">
        <v>0.39886345320769007</v>
      </c>
      <c r="V266" s="99">
        <v>0.35191531020750033</v>
      </c>
      <c r="W266" s="99">
        <v>0.35606348311544284</v>
      </c>
      <c r="X266" s="99">
        <v>0.36343750832918914</v>
      </c>
      <c r="Y266" s="99">
        <v>0.2542099017826116</v>
      </c>
      <c r="DA266" s="63" t="s">
        <v>3241</v>
      </c>
    </row>
    <row r="267" spans="1:105" ht="12" customHeight="1" x14ac:dyDescent="0.25">
      <c r="A267" s="100" t="s">
        <v>50</v>
      </c>
      <c r="B267" s="102">
        <v>0.66242099541232446</v>
      </c>
      <c r="C267" s="102">
        <v>0.81630676580167505</v>
      </c>
      <c r="D267" s="102">
        <v>0.67461350984626955</v>
      </c>
      <c r="E267" s="102">
        <v>0.5390031045616035</v>
      </c>
      <c r="F267" s="102">
        <v>0.56022708193693949</v>
      </c>
      <c r="G267" s="102">
        <v>0.56535784140932133</v>
      </c>
      <c r="H267" s="102">
        <v>0.58183284904581978</v>
      </c>
      <c r="I267" s="102">
        <v>0.51133513488777715</v>
      </c>
      <c r="J267" s="102">
        <v>0.47021653197679847</v>
      </c>
      <c r="K267" s="102">
        <v>0.42863605062494781</v>
      </c>
      <c r="L267" s="102">
        <v>0.44755059828013227</v>
      </c>
      <c r="M267" s="102">
        <v>0.46409080099063849</v>
      </c>
      <c r="N267" s="102">
        <v>0.37018780821692548</v>
      </c>
      <c r="O267" s="102">
        <v>0.31264067455195704</v>
      </c>
      <c r="P267" s="102">
        <v>0.43786132175328929</v>
      </c>
      <c r="Q267" s="102">
        <v>0.28160178448447409</v>
      </c>
      <c r="R267" s="102">
        <v>0.34196330218446547</v>
      </c>
      <c r="S267" s="102">
        <v>0.40860015612340395</v>
      </c>
      <c r="T267" s="102">
        <v>0.41062606788877976</v>
      </c>
      <c r="U267" s="102">
        <v>0.39886345320769007</v>
      </c>
      <c r="V267" s="102">
        <v>0.35191531020750033</v>
      </c>
      <c r="W267" s="102">
        <v>0.35606348311544284</v>
      </c>
      <c r="X267" s="102">
        <v>0.36343750832918914</v>
      </c>
      <c r="Y267" s="102">
        <v>0.2542099017826116</v>
      </c>
      <c r="DA267" s="131" t="s">
        <v>3242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3243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3244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3245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3246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3247</v>
      </c>
    </row>
    <row r="273" spans="1:105" ht="12" customHeight="1" x14ac:dyDescent="0.25">
      <c r="A273" s="121" t="s">
        <v>54</v>
      </c>
      <c r="B273" s="123">
        <v>0.65674242290944029</v>
      </c>
      <c r="C273" s="123">
        <v>0.62875916275075727</v>
      </c>
      <c r="D273" s="123">
        <v>0.6456967284707259</v>
      </c>
      <c r="E273" s="123">
        <v>0.64389189238018263</v>
      </c>
      <c r="F273" s="123">
        <v>0.6603972252799527</v>
      </c>
      <c r="G273" s="123">
        <v>0.63634741142670292</v>
      </c>
      <c r="H273" s="123">
        <v>0.60418297645742913</v>
      </c>
      <c r="I273" s="123">
        <v>0.61040966739934566</v>
      </c>
      <c r="J273" s="123">
        <v>0.56814228003014</v>
      </c>
      <c r="K273" s="123">
        <v>0.55442543708118364</v>
      </c>
      <c r="L273" s="123">
        <v>0.54510974281081737</v>
      </c>
      <c r="M273" s="123">
        <v>0.53642517172742066</v>
      </c>
      <c r="N273" s="123">
        <v>0.50010893436356219</v>
      </c>
      <c r="O273" s="123">
        <v>0.48734780795322896</v>
      </c>
      <c r="P273" s="123">
        <v>0.47801227627047388</v>
      </c>
      <c r="Q273" s="123">
        <v>0.46724397266510304</v>
      </c>
      <c r="R273" s="123">
        <v>0.42482501864237932</v>
      </c>
      <c r="S273" s="123">
        <v>0.4335046109578774</v>
      </c>
      <c r="T273" s="123">
        <v>0.41802444304419739</v>
      </c>
      <c r="U273" s="123">
        <v>0.38766076451000003</v>
      </c>
      <c r="V273" s="123">
        <v>0.38147454406451453</v>
      </c>
      <c r="W273" s="123">
        <v>0.35211756535700667</v>
      </c>
      <c r="X273" s="123">
        <v>0.32671612270001482</v>
      </c>
      <c r="Y273" s="123">
        <v>0.27240351494575316</v>
      </c>
      <c r="DA273" s="130" t="s">
        <v>3248</v>
      </c>
    </row>
    <row r="274" spans="1:105" ht="12" customHeight="1" x14ac:dyDescent="0.25">
      <c r="A274" s="97" t="s">
        <v>50</v>
      </c>
      <c r="B274" s="99">
        <v>2.5056567338683502</v>
      </c>
      <c r="C274" s="99">
        <v>2.4267921651632114</v>
      </c>
      <c r="D274" s="99">
        <v>2.4534042458438026</v>
      </c>
      <c r="E274" s="99">
        <v>2.3977206722869044</v>
      </c>
      <c r="F274" s="99">
        <v>2.3839618524516593</v>
      </c>
      <c r="G274" s="99">
        <v>2.3198085994455067</v>
      </c>
      <c r="H274" s="99">
        <v>2.2955841673843178</v>
      </c>
      <c r="I274" s="99">
        <v>2.3734015611402146</v>
      </c>
      <c r="J274" s="99">
        <v>2.2600190964328601</v>
      </c>
      <c r="K274" s="99">
        <v>2.2609606095403256</v>
      </c>
      <c r="L274" s="99">
        <v>2.2716836139922671</v>
      </c>
      <c r="M274" s="99">
        <v>2.2855495740262723</v>
      </c>
      <c r="N274" s="99">
        <v>2.1945135758847054</v>
      </c>
      <c r="O274" s="99">
        <v>2.1757827503403822</v>
      </c>
      <c r="P274" s="99">
        <v>2.1608858196785548</v>
      </c>
      <c r="Q274" s="99">
        <v>2.1554932414024237</v>
      </c>
      <c r="R274" s="99">
        <v>2.0458032557731665</v>
      </c>
      <c r="S274" s="99">
        <v>2.1697841062718459</v>
      </c>
      <c r="T274" s="99">
        <v>2.1767288818851229</v>
      </c>
      <c r="U274" s="99">
        <v>2.1029562339253549</v>
      </c>
      <c r="V274" s="99">
        <v>2.1601956067319952</v>
      </c>
      <c r="W274" s="99">
        <v>2.12728139038424</v>
      </c>
      <c r="X274" s="99">
        <v>2.175028312129287</v>
      </c>
      <c r="Y274" s="99">
        <v>1.9313708436404953</v>
      </c>
      <c r="DA274" s="63" t="s">
        <v>3249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3250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321.61897857493216</v>
      </c>
      <c r="D279" s="117">
        <f t="shared" si="108"/>
        <v>321.78555874134651</v>
      </c>
      <c r="E279" s="117">
        <f t="shared" si="108"/>
        <v>324.42206994298471</v>
      </c>
      <c r="F279" s="117">
        <f t="shared" si="108"/>
        <v>314.14833483925236</v>
      </c>
      <c r="G279" s="117">
        <f t="shared" si="108"/>
        <v>244.81186561568848</v>
      </c>
      <c r="H279" s="117">
        <f t="shared" si="108"/>
        <v>355.60590295097961</v>
      </c>
      <c r="I279" s="117">
        <f t="shared" si="108"/>
        <v>279.17647536449113</v>
      </c>
      <c r="J279" s="117">
        <f t="shared" si="108"/>
        <v>340.74716401985125</v>
      </c>
      <c r="K279" s="117">
        <f t="shared" si="108"/>
        <v>275.65884723701356</v>
      </c>
      <c r="L279" s="117">
        <f t="shared" si="108"/>
        <v>322.49842717999576</v>
      </c>
      <c r="M279" s="117">
        <f t="shared" si="108"/>
        <v>218.24689490211352</v>
      </c>
      <c r="N279" s="117">
        <f t="shared" si="108"/>
        <v>276.18964901717874</v>
      </c>
      <c r="O279" s="117">
        <f t="shared" si="108"/>
        <v>249.09716142059602</v>
      </c>
      <c r="P279" s="117">
        <f t="shared" si="108"/>
        <v>158.81915436008165</v>
      </c>
      <c r="Q279" s="117">
        <f t="shared" si="108"/>
        <v>199.35208470924411</v>
      </c>
      <c r="R279" s="117">
        <f t="shared" ref="R279:V279" si="109">R280+R282+R284+R293</f>
        <v>227.4416319229237</v>
      </c>
      <c r="S279" s="117">
        <f t="shared" si="109"/>
        <v>215.75856450759221</v>
      </c>
      <c r="T279" s="117">
        <f t="shared" si="109"/>
        <v>215.70628757269213</v>
      </c>
      <c r="U279" s="117">
        <f t="shared" si="109"/>
        <v>202.82552201245321</v>
      </c>
      <c r="V279" s="117">
        <f t="shared" si="109"/>
        <v>174.00260975568798</v>
      </c>
      <c r="W279" s="117">
        <f t="shared" ref="W279:Y279" si="110">W280+W282+W284+W293</f>
        <v>191.44809087859522</v>
      </c>
      <c r="X279" s="117">
        <f t="shared" si="110"/>
        <v>150.66202130504578</v>
      </c>
      <c r="Y279" s="117">
        <f t="shared" si="110"/>
        <v>178.47410966090439</v>
      </c>
      <c r="DA279" s="129" t="s">
        <v>3402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259.02154116632238</v>
      </c>
      <c r="D280" s="122">
        <f t="shared" si="111"/>
        <v>259.83143948316808</v>
      </c>
      <c r="E280" s="122">
        <f t="shared" si="111"/>
        <v>259.6020861717779</v>
      </c>
      <c r="F280" s="122">
        <f t="shared" si="111"/>
        <v>251.65066319413916</v>
      </c>
      <c r="G280" s="122">
        <f t="shared" si="111"/>
        <v>191.5101679073334</v>
      </c>
      <c r="H280" s="122">
        <f t="shared" si="111"/>
        <v>281.55775734766195</v>
      </c>
      <c r="I280" s="122">
        <f t="shared" si="111"/>
        <v>221.91901701102532</v>
      </c>
      <c r="J280" s="122">
        <f t="shared" si="111"/>
        <v>277.46909192483702</v>
      </c>
      <c r="K280" s="122">
        <f t="shared" si="111"/>
        <v>221.47928029373801</v>
      </c>
      <c r="L280" s="122">
        <f t="shared" si="111"/>
        <v>262.41267925484163</v>
      </c>
      <c r="M280" s="122">
        <f t="shared" si="111"/>
        <v>174.33830910743882</v>
      </c>
      <c r="N280" s="122">
        <f t="shared" si="111"/>
        <v>225.87117465624712</v>
      </c>
      <c r="O280" s="122">
        <f t="shared" si="111"/>
        <v>208.67537884105769</v>
      </c>
      <c r="P280" s="122">
        <f t="shared" si="111"/>
        <v>125.96075898277411</v>
      </c>
      <c r="Q280" s="122">
        <f t="shared" si="111"/>
        <v>160.03918698398519</v>
      </c>
      <c r="R280" s="122">
        <f t="shared" si="111"/>
        <v>178.97916137048614</v>
      </c>
      <c r="S280" s="122">
        <f t="shared" si="111"/>
        <v>165.99123925146588</v>
      </c>
      <c r="T280" s="122">
        <f t="shared" si="111"/>
        <v>164.34185762464392</v>
      </c>
      <c r="U280" s="122">
        <f t="shared" si="111"/>
        <v>149.37299250771096</v>
      </c>
      <c r="V280" s="122">
        <f t="shared" si="111"/>
        <v>123.52207773885303</v>
      </c>
      <c r="W280" s="122">
        <f t="shared" si="111"/>
        <v>134.34875653084541</v>
      </c>
      <c r="X280" s="122">
        <f t="shared" si="111"/>
        <v>101.37215334075917</v>
      </c>
      <c r="Y280" s="122">
        <f t="shared" si="111"/>
        <v>114.94364217525799</v>
      </c>
      <c r="DA280" s="130" t="s">
        <v>3403</v>
      </c>
    </row>
    <row r="281" spans="1:105" ht="12" customHeight="1" x14ac:dyDescent="0.25">
      <c r="A281" s="97" t="s">
        <v>53</v>
      </c>
      <c r="B281" s="98"/>
      <c r="C281" s="98">
        <v>259.02154116632238</v>
      </c>
      <c r="D281" s="98">
        <v>259.83143948316808</v>
      </c>
      <c r="E281" s="98">
        <v>259.6020861717779</v>
      </c>
      <c r="F281" s="98">
        <v>251.65066319413916</v>
      </c>
      <c r="G281" s="98">
        <v>191.5101679073334</v>
      </c>
      <c r="H281" s="98">
        <v>281.55775734766195</v>
      </c>
      <c r="I281" s="98">
        <v>221.91901701102532</v>
      </c>
      <c r="J281" s="98">
        <v>277.46909192483702</v>
      </c>
      <c r="K281" s="98">
        <v>221.47928029373801</v>
      </c>
      <c r="L281" s="98">
        <v>262.41267925484163</v>
      </c>
      <c r="M281" s="98">
        <v>174.33830910743882</v>
      </c>
      <c r="N281" s="98">
        <v>225.87117465624712</v>
      </c>
      <c r="O281" s="98">
        <v>208.67537884105769</v>
      </c>
      <c r="P281" s="98">
        <v>125.96075898277411</v>
      </c>
      <c r="Q281" s="98">
        <v>160.03918698398519</v>
      </c>
      <c r="R281" s="98">
        <v>178.97916137048614</v>
      </c>
      <c r="S281" s="98">
        <v>165.99123925146588</v>
      </c>
      <c r="T281" s="98">
        <v>164.34185762464392</v>
      </c>
      <c r="U281" s="98">
        <v>149.37299250771096</v>
      </c>
      <c r="V281" s="98">
        <v>123.52207773885303</v>
      </c>
      <c r="W281" s="98">
        <v>134.34875653084541</v>
      </c>
      <c r="X281" s="98">
        <v>101.37215334075917</v>
      </c>
      <c r="Y281" s="98">
        <v>114.94364217525799</v>
      </c>
      <c r="DA281" s="63" t="s">
        <v>3404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3.2636400627963962</v>
      </c>
      <c r="D282" s="122">
        <f t="shared" si="112"/>
        <v>2.697152281307881</v>
      </c>
      <c r="E282" s="122">
        <f t="shared" si="112"/>
        <v>5.1057001020036648</v>
      </c>
      <c r="F282" s="122">
        <f t="shared" si="112"/>
        <v>4.1168346692695872</v>
      </c>
      <c r="G282" s="122">
        <f t="shared" si="112"/>
        <v>4.4739637988439469</v>
      </c>
      <c r="H282" s="122">
        <f t="shared" si="112"/>
        <v>5.7352297395005483</v>
      </c>
      <c r="I282" s="122">
        <f t="shared" si="112"/>
        <v>2.9750687646815335</v>
      </c>
      <c r="J282" s="122">
        <f t="shared" si="112"/>
        <v>2.8270222885835743</v>
      </c>
      <c r="K282" s="122">
        <f t="shared" si="112"/>
        <v>4.3340863135621071</v>
      </c>
      <c r="L282" s="122">
        <f t="shared" si="112"/>
        <v>4.1403027053291019</v>
      </c>
      <c r="M282" s="122">
        <f t="shared" si="112"/>
        <v>2.7284316862847309</v>
      </c>
      <c r="N282" s="122">
        <f t="shared" si="112"/>
        <v>2.910755607467312</v>
      </c>
      <c r="O282" s="122">
        <f t="shared" si="112"/>
        <v>1.7916187174035965</v>
      </c>
      <c r="P282" s="122">
        <f t="shared" si="112"/>
        <v>1.6628327101105651</v>
      </c>
      <c r="Q282" s="122">
        <f t="shared" si="112"/>
        <v>1.9704382073630073</v>
      </c>
      <c r="R282" s="122">
        <f t="shared" si="112"/>
        <v>3.208776676123275</v>
      </c>
      <c r="S282" s="122">
        <f t="shared" si="112"/>
        <v>3.2413802046663425</v>
      </c>
      <c r="T282" s="122">
        <f t="shared" si="112"/>
        <v>2.9260116761596398</v>
      </c>
      <c r="U282" s="122">
        <f t="shared" si="112"/>
        <v>3.2400383166864866</v>
      </c>
      <c r="V282" s="122">
        <f t="shared" si="112"/>
        <v>2.6700046874028245</v>
      </c>
      <c r="W282" s="122">
        <f t="shared" si="112"/>
        <v>3.599030448139497</v>
      </c>
      <c r="X282" s="122">
        <f t="shared" si="112"/>
        <v>2.0516343270319495</v>
      </c>
      <c r="Y282" s="122">
        <f t="shared" si="112"/>
        <v>1.5504987853913539</v>
      </c>
      <c r="DA282" s="130" t="s">
        <v>3405</v>
      </c>
    </row>
    <row r="283" spans="1:105" ht="12" customHeight="1" x14ac:dyDescent="0.25">
      <c r="A283" s="97" t="s">
        <v>53</v>
      </c>
      <c r="B283" s="98"/>
      <c r="C283" s="98">
        <v>3.2636400627963962</v>
      </c>
      <c r="D283" s="98">
        <v>2.697152281307881</v>
      </c>
      <c r="E283" s="98">
        <v>5.1057001020036648</v>
      </c>
      <c r="F283" s="98">
        <v>4.1168346692695872</v>
      </c>
      <c r="G283" s="98">
        <v>4.4739637988439469</v>
      </c>
      <c r="H283" s="98">
        <v>5.7352297395005483</v>
      </c>
      <c r="I283" s="98">
        <v>2.9750687646815335</v>
      </c>
      <c r="J283" s="98">
        <v>2.8270222885835743</v>
      </c>
      <c r="K283" s="98">
        <v>4.3340863135621071</v>
      </c>
      <c r="L283" s="98">
        <v>4.1403027053291019</v>
      </c>
      <c r="M283" s="98">
        <v>2.7284316862847309</v>
      </c>
      <c r="N283" s="98">
        <v>2.910755607467312</v>
      </c>
      <c r="O283" s="98">
        <v>1.7916187174035965</v>
      </c>
      <c r="P283" s="98">
        <v>1.6628327101105651</v>
      </c>
      <c r="Q283" s="98">
        <v>1.9704382073630073</v>
      </c>
      <c r="R283" s="98">
        <v>3.208776676123275</v>
      </c>
      <c r="S283" s="98">
        <v>3.2413802046663425</v>
      </c>
      <c r="T283" s="98">
        <v>2.9260116761596398</v>
      </c>
      <c r="U283" s="98">
        <v>3.2400383166864866</v>
      </c>
      <c r="V283" s="98">
        <v>2.6700046874028245</v>
      </c>
      <c r="W283" s="98">
        <v>3.599030448139497</v>
      </c>
      <c r="X283" s="98">
        <v>2.0516343270319495</v>
      </c>
      <c r="Y283" s="98">
        <v>1.5504987853913539</v>
      </c>
      <c r="DA283" s="63" t="s">
        <v>3406</v>
      </c>
    </row>
    <row r="284" spans="1:105" ht="12" customHeight="1" x14ac:dyDescent="0.25">
      <c r="A284" s="121" t="s">
        <v>55</v>
      </c>
      <c r="B284" s="122"/>
      <c r="C284" s="122">
        <v>40.087890607372543</v>
      </c>
      <c r="D284" s="122">
        <v>39.540758623390523</v>
      </c>
      <c r="E284" s="122">
        <v>39.441718644497534</v>
      </c>
      <c r="F284" s="122">
        <v>39.052381499710137</v>
      </c>
      <c r="G284" s="122">
        <v>32.545967723850723</v>
      </c>
      <c r="H284" s="122">
        <v>44.208205863634333</v>
      </c>
      <c r="I284" s="122">
        <v>35.273265337628906</v>
      </c>
      <c r="J284" s="122">
        <v>39.853367406134431</v>
      </c>
      <c r="K284" s="122">
        <v>34.127317742446742</v>
      </c>
      <c r="L284" s="122">
        <v>37.103672815449478</v>
      </c>
      <c r="M284" s="122">
        <v>28.841903386196933</v>
      </c>
      <c r="N284" s="122">
        <v>33.027146028793126</v>
      </c>
      <c r="O284" s="122">
        <v>27.515555262292892</v>
      </c>
      <c r="P284" s="122">
        <v>21.567314279202044</v>
      </c>
      <c r="Q284" s="122">
        <v>26.315243179554212</v>
      </c>
      <c r="R284" s="122">
        <v>31.649342253904543</v>
      </c>
      <c r="S284" s="122">
        <v>32.557184151690464</v>
      </c>
      <c r="T284" s="122">
        <v>33.67988769547555</v>
      </c>
      <c r="U284" s="122">
        <v>35.197363135380108</v>
      </c>
      <c r="V284" s="122">
        <v>33.092971601017275</v>
      </c>
      <c r="W284" s="122">
        <v>37.999999987994364</v>
      </c>
      <c r="X284" s="122">
        <v>31.931512842334872</v>
      </c>
      <c r="Y284" s="122">
        <v>41.354174070575375</v>
      </c>
      <c r="DA284" s="130" t="s">
        <v>3407</v>
      </c>
    </row>
    <row r="285" spans="1:105" ht="12" customHeight="1" x14ac:dyDescent="0.25">
      <c r="A285" s="97" t="s">
        <v>124</v>
      </c>
      <c r="B285" s="98"/>
      <c r="C285" s="98">
        <v>11.064142579003093</v>
      </c>
      <c r="D285" s="98">
        <v>9.129677845443382</v>
      </c>
      <c r="E285" s="98">
        <v>12.380036052219879</v>
      </c>
      <c r="F285" s="98">
        <v>12.928269345787212</v>
      </c>
      <c r="G285" s="98">
        <v>10.124385291156502</v>
      </c>
      <c r="H285" s="98">
        <v>12.990589596321312</v>
      </c>
      <c r="I285" s="98">
        <v>6.7405396616844886</v>
      </c>
      <c r="J285" s="98">
        <v>5.7469494093118119</v>
      </c>
      <c r="K285" s="98">
        <v>6.7263539365203293</v>
      </c>
      <c r="L285" s="98">
        <v>8.0952454810873675</v>
      </c>
      <c r="M285" s="98">
        <v>5.5834569571501644</v>
      </c>
      <c r="N285" s="98">
        <v>4.0214893324912611</v>
      </c>
      <c r="O285" s="98">
        <v>0.86049920765207932</v>
      </c>
      <c r="P285" s="98">
        <v>0.68032860766203862</v>
      </c>
      <c r="Q285" s="98">
        <v>0.74553889835652132</v>
      </c>
      <c r="R285" s="98">
        <v>3.4697384911162876</v>
      </c>
      <c r="S285" s="98">
        <v>4.6601882996117272</v>
      </c>
      <c r="T285" s="98">
        <v>6.0193079694604181</v>
      </c>
      <c r="U285" s="98">
        <v>5.3260610566323994</v>
      </c>
      <c r="V285" s="98">
        <v>5.3797532091055418</v>
      </c>
      <c r="W285" s="98">
        <v>5.7900407690665938</v>
      </c>
      <c r="X285" s="98">
        <v>5.7978934271442792</v>
      </c>
      <c r="Y285" s="98">
        <v>7.6906057783743922</v>
      </c>
      <c r="DA285" s="63" t="s">
        <v>3408</v>
      </c>
    </row>
    <row r="286" spans="1:105" ht="12" customHeight="1" x14ac:dyDescent="0.25">
      <c r="A286" s="97" t="s">
        <v>123</v>
      </c>
      <c r="B286" s="98"/>
      <c r="C286" s="98">
        <v>5.5888168004654846E-3</v>
      </c>
      <c r="D286" s="98">
        <v>9.6340447876148323E-3</v>
      </c>
      <c r="E286" s="98">
        <v>3.5929544151459894E-2</v>
      </c>
      <c r="F286" s="98">
        <v>2.2269068154069885E-2</v>
      </c>
      <c r="G286" s="98">
        <v>1.2738980898273843E-2</v>
      </c>
      <c r="H286" s="98">
        <v>1.71689137809082E-2</v>
      </c>
      <c r="I286" s="98">
        <v>2.7057524477993703E-2</v>
      </c>
      <c r="J286" s="98">
        <v>3.6731549161879776E-2</v>
      </c>
      <c r="K286" s="98">
        <v>3.5192389419326758E-2</v>
      </c>
      <c r="L286" s="98">
        <v>3.6988704816887881E-2</v>
      </c>
      <c r="M286" s="98">
        <v>1.1911802936684975E-2</v>
      </c>
      <c r="N286" s="98">
        <v>1.2302427822518554E-2</v>
      </c>
      <c r="O286" s="98">
        <v>6.988143980626779E-3</v>
      </c>
      <c r="P286" s="98">
        <v>1.3931223949136607E-2</v>
      </c>
      <c r="Q286" s="98">
        <v>1.2902159199215369E-3</v>
      </c>
      <c r="R286" s="98">
        <v>2.5908805994118083E-2</v>
      </c>
      <c r="S286" s="98">
        <v>2.6241018422145462E-2</v>
      </c>
      <c r="T286" s="98">
        <v>2.0685607602763844E-2</v>
      </c>
      <c r="U286" s="98">
        <v>9.6736276596071438E-3</v>
      </c>
      <c r="V286" s="98">
        <v>3.218947272150606E-2</v>
      </c>
      <c r="W286" s="98">
        <v>6.0659921243881192E-2</v>
      </c>
      <c r="X286" s="98">
        <v>7.0813422293699621E-2</v>
      </c>
      <c r="Y286" s="98">
        <v>1.7560570144876303E-2</v>
      </c>
      <c r="DA286" s="63" t="s">
        <v>3409</v>
      </c>
    </row>
    <row r="287" spans="1:105" ht="12" customHeight="1" x14ac:dyDescent="0.25">
      <c r="A287" s="100" t="s">
        <v>50</v>
      </c>
      <c r="B287" s="101"/>
      <c r="C287" s="101">
        <v>1.7300223527669533E-3</v>
      </c>
      <c r="D287" s="101">
        <v>2.3889623680614014E-3</v>
      </c>
      <c r="E287" s="101">
        <v>6.5434693666098073E-3</v>
      </c>
      <c r="F287" s="101">
        <v>4.3974381755246296E-3</v>
      </c>
      <c r="G287" s="101">
        <v>2.0118755958696399E-3</v>
      </c>
      <c r="H287" s="101">
        <v>4.0851384052370742E-3</v>
      </c>
      <c r="I287" s="101">
        <v>4.3733220235462628E-3</v>
      </c>
      <c r="J287" s="101">
        <v>6.2218009228039283E-3</v>
      </c>
      <c r="K287" s="101">
        <v>6.0057466778752049E-3</v>
      </c>
      <c r="L287" s="101">
        <v>7.0931698122676471E-3</v>
      </c>
      <c r="M287" s="101">
        <v>2.8606181456915783E-3</v>
      </c>
      <c r="N287" s="101">
        <v>1.7773930593471476E-3</v>
      </c>
      <c r="O287" s="101">
        <v>1.4969456738983735E-3</v>
      </c>
      <c r="P287" s="101">
        <v>2.7982028718526119E-3</v>
      </c>
      <c r="Q287" s="101">
        <v>5.5095267621806695E-4</v>
      </c>
      <c r="R287" s="101">
        <v>3.6938031493318939E-3</v>
      </c>
      <c r="S287" s="101">
        <v>3.4088484973904044E-3</v>
      </c>
      <c r="T287" s="101">
        <v>3.6267977699522224E-3</v>
      </c>
      <c r="U287" s="101">
        <v>1.7724422576120978E-3</v>
      </c>
      <c r="V287" s="101">
        <v>3.7779875841577699E-3</v>
      </c>
      <c r="W287" s="101">
        <v>6.4875679926038113E-3</v>
      </c>
      <c r="X287" s="101">
        <v>8.6178790998610328E-3</v>
      </c>
      <c r="Y287" s="101">
        <v>3.0193013421573158E-3</v>
      </c>
      <c r="DA287" s="131" t="s">
        <v>3410</v>
      </c>
    </row>
    <row r="288" spans="1:105" ht="12" customHeight="1" x14ac:dyDescent="0.25">
      <c r="A288" s="103" t="s">
        <v>52</v>
      </c>
      <c r="B288" s="104"/>
      <c r="C288" s="104">
        <v>3.8587944476985306E-3</v>
      </c>
      <c r="D288" s="104">
        <v>7.245082419553431E-3</v>
      </c>
      <c r="E288" s="104">
        <v>2.9386074784850093E-2</v>
      </c>
      <c r="F288" s="104">
        <v>1.7871629978545259E-2</v>
      </c>
      <c r="G288" s="104">
        <v>1.0727105302404203E-2</v>
      </c>
      <c r="H288" s="104">
        <v>1.308377537567113E-2</v>
      </c>
      <c r="I288" s="104">
        <v>2.2684202454447439E-2</v>
      </c>
      <c r="J288" s="104">
        <v>3.0509748239075853E-2</v>
      </c>
      <c r="K288" s="104">
        <v>2.9186642741451552E-2</v>
      </c>
      <c r="L288" s="104">
        <v>2.9895535004620236E-2</v>
      </c>
      <c r="M288" s="104">
        <v>9.0511847909933961E-3</v>
      </c>
      <c r="N288" s="104">
        <v>1.0525034763171407E-2</v>
      </c>
      <c r="O288" s="104">
        <v>5.4911983067284049E-3</v>
      </c>
      <c r="P288" s="104">
        <v>1.1133021077283993E-2</v>
      </c>
      <c r="Q288" s="104">
        <v>7.3926324370346983E-4</v>
      </c>
      <c r="R288" s="104">
        <v>2.221500284478619E-2</v>
      </c>
      <c r="S288" s="104">
        <v>2.283216992475506E-2</v>
      </c>
      <c r="T288" s="104">
        <v>1.7058809832811623E-2</v>
      </c>
      <c r="U288" s="104">
        <v>7.9011854019950464E-3</v>
      </c>
      <c r="V288" s="104">
        <v>2.8411485137348286E-2</v>
      </c>
      <c r="W288" s="104">
        <v>5.4172353251277387E-2</v>
      </c>
      <c r="X288" s="104">
        <v>6.219554319383859E-2</v>
      </c>
      <c r="Y288" s="104">
        <v>1.4541268802718983E-2</v>
      </c>
      <c r="DA288" s="132" t="s">
        <v>3411</v>
      </c>
    </row>
    <row r="289" spans="1:105" ht="12" customHeight="1" x14ac:dyDescent="0.25">
      <c r="A289" s="106" t="s">
        <v>122</v>
      </c>
      <c r="B289" s="101"/>
      <c r="C289" s="101">
        <v>25.819253962406641</v>
      </c>
      <c r="D289" s="101">
        <v>26.99161982118299</v>
      </c>
      <c r="E289" s="101">
        <v>23.465494585649843</v>
      </c>
      <c r="F289" s="101">
        <v>23.174862200358518</v>
      </c>
      <c r="G289" s="101">
        <v>19.538637909912964</v>
      </c>
      <c r="H289" s="101">
        <v>27.175563108882091</v>
      </c>
      <c r="I289" s="101">
        <v>22.164201648725914</v>
      </c>
      <c r="J289" s="101">
        <v>26.267963424372354</v>
      </c>
      <c r="K289" s="101">
        <v>19.887462227870603</v>
      </c>
      <c r="L289" s="101">
        <v>21.775762641431562</v>
      </c>
      <c r="M289" s="101">
        <v>18.647470766834861</v>
      </c>
      <c r="N289" s="101">
        <v>24.551241811475389</v>
      </c>
      <c r="O289" s="101">
        <v>22.097645073648291</v>
      </c>
      <c r="P289" s="101">
        <v>15.683144592687158</v>
      </c>
      <c r="Q289" s="101">
        <v>19.24768097291809</v>
      </c>
      <c r="R289" s="101">
        <v>20.848128916014943</v>
      </c>
      <c r="S289" s="101">
        <v>20.663141300036457</v>
      </c>
      <c r="T289" s="101">
        <v>20.51585339005641</v>
      </c>
      <c r="U289" s="101">
        <v>22.45012479692258</v>
      </c>
      <c r="V289" s="101">
        <v>20.794312498195172</v>
      </c>
      <c r="W289" s="101">
        <v>23.442998740761606</v>
      </c>
      <c r="X289" s="101">
        <v>17.481097454408633</v>
      </c>
      <c r="Y289" s="101">
        <v>24.085198905717348</v>
      </c>
      <c r="DA289" s="131" t="s">
        <v>3412</v>
      </c>
    </row>
    <row r="290" spans="1:105" ht="12" customHeight="1" x14ac:dyDescent="0.25">
      <c r="A290" s="107" t="s">
        <v>121</v>
      </c>
      <c r="B290" s="104"/>
      <c r="C290" s="104">
        <v>3.1989052491623524</v>
      </c>
      <c r="D290" s="104">
        <v>3.4098269119765279</v>
      </c>
      <c r="E290" s="104">
        <v>3.5602584624763542</v>
      </c>
      <c r="F290" s="104">
        <v>2.9269808854103423</v>
      </c>
      <c r="G290" s="104">
        <v>2.8702055418829944</v>
      </c>
      <c r="H290" s="104">
        <v>4.0248842446500213</v>
      </c>
      <c r="I290" s="104">
        <v>6.3414665027405102</v>
      </c>
      <c r="J290" s="104">
        <v>7.8017230232883739</v>
      </c>
      <c r="K290" s="104">
        <v>7.478309188636473</v>
      </c>
      <c r="L290" s="104">
        <v>7.1956759881136776</v>
      </c>
      <c r="M290" s="104">
        <v>4.5990638592752164</v>
      </c>
      <c r="N290" s="104">
        <v>4.4421124570039554</v>
      </c>
      <c r="O290" s="104">
        <v>4.5504228370118929</v>
      </c>
      <c r="P290" s="104">
        <v>5.1899098549037035</v>
      </c>
      <c r="Q290" s="104">
        <v>6.3207330923596823</v>
      </c>
      <c r="R290" s="104">
        <v>7.3055660407791949</v>
      </c>
      <c r="S290" s="104">
        <v>7.2076135336201324</v>
      </c>
      <c r="T290" s="104">
        <v>7.1240407283559604</v>
      </c>
      <c r="U290" s="104">
        <v>7.4115036541655179</v>
      </c>
      <c r="V290" s="104">
        <v>6.8867164209950467</v>
      </c>
      <c r="W290" s="104">
        <v>8.7063005569222742</v>
      </c>
      <c r="X290" s="104">
        <v>8.5817085384882539</v>
      </c>
      <c r="Y290" s="104">
        <v>9.5608088163387581</v>
      </c>
      <c r="DA290" s="132" t="s">
        <v>3413</v>
      </c>
    </row>
    <row r="291" spans="1:105" ht="12" customHeight="1" x14ac:dyDescent="0.25">
      <c r="A291" s="108" t="s">
        <v>53</v>
      </c>
      <c r="B291" s="98"/>
      <c r="C291" s="98">
        <v>1.230744062779106</v>
      </c>
      <c r="D291" s="98">
        <v>1.3047848716839605</v>
      </c>
      <c r="E291" s="98">
        <v>1.441989538516429</v>
      </c>
      <c r="F291" s="98">
        <v>1.0458103529793032</v>
      </c>
      <c r="G291" s="98">
        <v>1.0573406333721664</v>
      </c>
      <c r="H291" s="98">
        <v>1.2978083853632179</v>
      </c>
      <c r="I291" s="98">
        <v>2.3575693394172892</v>
      </c>
      <c r="J291" s="98">
        <v>2.8977653827600496</v>
      </c>
      <c r="K291" s="98">
        <v>2.8811181262607195</v>
      </c>
      <c r="L291" s="98">
        <v>3.0325490396752102</v>
      </c>
      <c r="M291" s="98">
        <v>1.9610545969153179</v>
      </c>
      <c r="N291" s="98">
        <v>1.7148153867599898</v>
      </c>
      <c r="O291" s="98">
        <v>2.0079042663146622</v>
      </c>
      <c r="P291" s="98">
        <v>1.7601346634644017</v>
      </c>
      <c r="Q291" s="98">
        <v>2.3105551190940994</v>
      </c>
      <c r="R291" s="98">
        <v>2.3079231559476749</v>
      </c>
      <c r="S291" s="98">
        <v>2.5016747975774387</v>
      </c>
      <c r="T291" s="98">
        <v>2.4675074491998736</v>
      </c>
      <c r="U291" s="98">
        <v>2.2737085259703416</v>
      </c>
      <c r="V291" s="98">
        <v>2.1151477775269383</v>
      </c>
      <c r="W291" s="98">
        <v>2.7053035856608889</v>
      </c>
      <c r="X291" s="98">
        <v>2.5071335839403002</v>
      </c>
      <c r="Y291" s="98">
        <v>2.4363009274738161</v>
      </c>
      <c r="DA291" s="63" t="s">
        <v>3414</v>
      </c>
    </row>
    <row r="292" spans="1:105" ht="12" customHeight="1" x14ac:dyDescent="0.25">
      <c r="A292" s="108" t="s">
        <v>52</v>
      </c>
      <c r="B292" s="98"/>
      <c r="C292" s="98">
        <v>1.9681611863832464</v>
      </c>
      <c r="D292" s="98">
        <v>2.1050420402925667</v>
      </c>
      <c r="E292" s="98">
        <v>2.1182689239599246</v>
      </c>
      <c r="F292" s="98">
        <v>1.8811705324310393</v>
      </c>
      <c r="G292" s="98">
        <v>1.8128649085108275</v>
      </c>
      <c r="H292" s="98">
        <v>2.7270758592868019</v>
      </c>
      <c r="I292" s="98">
        <v>3.9838971633232196</v>
      </c>
      <c r="J292" s="98">
        <v>4.9039576405283265</v>
      </c>
      <c r="K292" s="98">
        <v>4.5971910623757539</v>
      </c>
      <c r="L292" s="98">
        <v>4.1631269484384692</v>
      </c>
      <c r="M292" s="98">
        <v>2.6380092623599003</v>
      </c>
      <c r="N292" s="98">
        <v>2.7272970702439649</v>
      </c>
      <c r="O292" s="98">
        <v>2.5425185706972302</v>
      </c>
      <c r="P292" s="98">
        <v>3.4297751914393038</v>
      </c>
      <c r="Q292" s="98">
        <v>4.0101779732655833</v>
      </c>
      <c r="R292" s="98">
        <v>4.9976428848315209</v>
      </c>
      <c r="S292" s="98">
        <v>4.705938736042695</v>
      </c>
      <c r="T292" s="98">
        <v>4.6565332791560836</v>
      </c>
      <c r="U292" s="98">
        <v>5.137795128195175</v>
      </c>
      <c r="V292" s="98">
        <v>4.7715686434681066</v>
      </c>
      <c r="W292" s="98">
        <v>6.000996971261384</v>
      </c>
      <c r="X292" s="98">
        <v>6.0745749545479546</v>
      </c>
      <c r="Y292" s="98">
        <v>7.1245078888649394</v>
      </c>
      <c r="DA292" s="63" t="s">
        <v>3415</v>
      </c>
    </row>
    <row r="293" spans="1:105" ht="12" customHeight="1" x14ac:dyDescent="0.25">
      <c r="A293" s="121" t="s">
        <v>54</v>
      </c>
      <c r="B293" s="122"/>
      <c r="C293" s="122">
        <v>19.245906738440766</v>
      </c>
      <c r="D293" s="122">
        <v>19.716208353480035</v>
      </c>
      <c r="E293" s="122">
        <v>20.272565024705592</v>
      </c>
      <c r="F293" s="122">
        <v>19.328455476133453</v>
      </c>
      <c r="G293" s="122">
        <v>16.281766185660373</v>
      </c>
      <c r="H293" s="122">
        <v>24.104710000182742</v>
      </c>
      <c r="I293" s="122">
        <v>19.009124251155338</v>
      </c>
      <c r="J293" s="122">
        <v>20.597682400296186</v>
      </c>
      <c r="K293" s="122">
        <v>15.718162887266715</v>
      </c>
      <c r="L293" s="122">
        <v>18.841772404375554</v>
      </c>
      <c r="M293" s="122">
        <v>12.338250722193024</v>
      </c>
      <c r="N293" s="122">
        <v>14.380572724671172</v>
      </c>
      <c r="O293" s="122">
        <v>11.114608599841848</v>
      </c>
      <c r="P293" s="122">
        <v>9.6282483879949474</v>
      </c>
      <c r="Q293" s="122">
        <v>11.02721633834169</v>
      </c>
      <c r="R293" s="122">
        <v>13.604351622409746</v>
      </c>
      <c r="S293" s="122">
        <v>13.968760899769492</v>
      </c>
      <c r="T293" s="122">
        <v>14.758530576413035</v>
      </c>
      <c r="U293" s="122">
        <v>15.015128052675651</v>
      </c>
      <c r="V293" s="122">
        <v>14.717555728414847</v>
      </c>
      <c r="W293" s="122">
        <v>15.500303911615964</v>
      </c>
      <c r="X293" s="122">
        <v>15.306720794919778</v>
      </c>
      <c r="Y293" s="122">
        <v>20.625794629679664</v>
      </c>
      <c r="DA293" s="130" t="s">
        <v>3416</v>
      </c>
    </row>
    <row r="294" spans="1:105" ht="12" customHeight="1" x14ac:dyDescent="0.25">
      <c r="A294" s="97" t="s">
        <v>50</v>
      </c>
      <c r="B294" s="98"/>
      <c r="C294" s="98">
        <v>6.1868140169429831</v>
      </c>
      <c r="D294" s="98">
        <v>7.5158308852519911</v>
      </c>
      <c r="E294" s="98">
        <v>7.9602519511368923</v>
      </c>
      <c r="F294" s="98">
        <v>7.6028723434162746</v>
      </c>
      <c r="G294" s="98">
        <v>5.1812959640971465</v>
      </c>
      <c r="H294" s="98">
        <v>6.6435540720272179</v>
      </c>
      <c r="I294" s="98">
        <v>5.4895170336852832</v>
      </c>
      <c r="J294" s="98">
        <v>5.847534012749259</v>
      </c>
      <c r="K294" s="98">
        <v>4.8768044048508949</v>
      </c>
      <c r="L294" s="98">
        <v>5.963472197597314</v>
      </c>
      <c r="M294" s="98">
        <v>3.8969729332995739</v>
      </c>
      <c r="N294" s="98">
        <v>3.8964391562704543</v>
      </c>
      <c r="O294" s="98">
        <v>2.9447394739702317</v>
      </c>
      <c r="P294" s="98">
        <v>2.9502895619271485</v>
      </c>
      <c r="Q294" s="98">
        <v>2.991585890654648</v>
      </c>
      <c r="R294" s="98">
        <v>3.1193968901174589</v>
      </c>
      <c r="S294" s="98">
        <v>3.8103485854220285</v>
      </c>
      <c r="T294" s="98">
        <v>3.8749156240509954</v>
      </c>
      <c r="U294" s="98">
        <v>3.6214412631689461</v>
      </c>
      <c r="V294" s="98">
        <v>3.3978967617542111</v>
      </c>
      <c r="W294" s="98">
        <v>2.9829516211005087</v>
      </c>
      <c r="X294" s="98">
        <v>2.3136460782124462</v>
      </c>
      <c r="Y294" s="98">
        <v>3.6796462265231549</v>
      </c>
      <c r="DA294" s="63" t="s">
        <v>3417</v>
      </c>
    </row>
    <row r="295" spans="1:105" ht="12" customHeight="1" x14ac:dyDescent="0.25">
      <c r="A295" s="109" t="s">
        <v>120</v>
      </c>
      <c r="B295" s="33"/>
      <c r="C295" s="33">
        <v>13.059092721497775</v>
      </c>
      <c r="D295" s="33">
        <v>12.200377468228046</v>
      </c>
      <c r="E295" s="33">
        <v>12.312313073568706</v>
      </c>
      <c r="F295" s="33">
        <v>11.725583132717174</v>
      </c>
      <c r="G295" s="33">
        <v>11.100470221563224</v>
      </c>
      <c r="H295" s="33">
        <v>17.461155928155534</v>
      </c>
      <c r="I295" s="33">
        <v>13.519607217470059</v>
      </c>
      <c r="J295" s="33">
        <v>14.750148387546938</v>
      </c>
      <c r="K295" s="33">
        <v>10.841358482415817</v>
      </c>
      <c r="L295" s="33">
        <v>12.878300206778233</v>
      </c>
      <c r="M295" s="33">
        <v>8.4412777888934514</v>
      </c>
      <c r="N295" s="33">
        <v>10.484133568400715</v>
      </c>
      <c r="O295" s="33">
        <v>8.1698691258716138</v>
      </c>
      <c r="P295" s="33">
        <v>6.6779588260677976</v>
      </c>
      <c r="Q295" s="33">
        <v>8.0356304476870388</v>
      </c>
      <c r="R295" s="33">
        <v>10.484954732292287</v>
      </c>
      <c r="S295" s="33">
        <v>10.158412314347466</v>
      </c>
      <c r="T295" s="33">
        <v>10.883614952362038</v>
      </c>
      <c r="U295" s="33">
        <v>11.393686789506704</v>
      </c>
      <c r="V295" s="33">
        <v>11.319658966660638</v>
      </c>
      <c r="W295" s="33">
        <v>12.517352290515456</v>
      </c>
      <c r="X295" s="33">
        <v>12.993074716707332</v>
      </c>
      <c r="Y295" s="33">
        <v>16.946148403156513</v>
      </c>
      <c r="DA295" s="60" t="s">
        <v>3418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238.44989043658509</v>
      </c>
      <c r="D297" s="117">
        <f t="shared" si="113"/>
        <v>241.53950897083399</v>
      </c>
      <c r="E297" s="117">
        <f t="shared" si="113"/>
        <v>248.00334726983155</v>
      </c>
      <c r="F297" s="117">
        <f t="shared" si="113"/>
        <v>237.73118558837783</v>
      </c>
      <c r="G297" s="117">
        <f t="shared" si="113"/>
        <v>186.02840255253903</v>
      </c>
      <c r="H297" s="117">
        <f t="shared" si="113"/>
        <v>271.38589777498487</v>
      </c>
      <c r="I297" s="117">
        <f t="shared" si="113"/>
        <v>213.02393623748441</v>
      </c>
      <c r="J297" s="117">
        <f t="shared" si="113"/>
        <v>261.53773212991769</v>
      </c>
      <c r="K297" s="117">
        <f t="shared" si="113"/>
        <v>215.5103081615423</v>
      </c>
      <c r="L297" s="117">
        <f t="shared" si="113"/>
        <v>253.2907214028377</v>
      </c>
      <c r="M297" s="117">
        <f t="shared" si="113"/>
        <v>171.35114499098827</v>
      </c>
      <c r="N297" s="117">
        <f t="shared" si="113"/>
        <v>218.50004010606767</v>
      </c>
      <c r="O297" s="117">
        <f t="shared" si="113"/>
        <v>197.97637518894058</v>
      </c>
      <c r="P297" s="117">
        <f t="shared" si="113"/>
        <v>128.74819096345212</v>
      </c>
      <c r="Q297" s="117">
        <f t="shared" si="113"/>
        <v>163.7442677907955</v>
      </c>
      <c r="R297" s="117">
        <f t="shared" ref="R297:V297" si="114">R298+R300+R302+R311</f>
        <v>193.01495849316223</v>
      </c>
      <c r="S297" s="117">
        <f t="shared" si="114"/>
        <v>187.07502040132931</v>
      </c>
      <c r="T297" s="117">
        <f t="shared" si="114"/>
        <v>188.68939125034206</v>
      </c>
      <c r="U297" s="117">
        <f t="shared" si="114"/>
        <v>182.55084494763472</v>
      </c>
      <c r="V297" s="117">
        <f t="shared" si="114"/>
        <v>159.06102130326752</v>
      </c>
      <c r="W297" s="117">
        <f t="shared" ref="W297:Y297" si="115">W298+W300+W302+W311</f>
        <v>181.79271930723417</v>
      </c>
      <c r="X297" s="117">
        <f t="shared" si="115"/>
        <v>140.88392585066103</v>
      </c>
      <c r="Y297" s="117">
        <f t="shared" si="115"/>
        <v>162.94491930773407</v>
      </c>
      <c r="DA297" s="129" t="s">
        <v>3570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190.96800657698859</v>
      </c>
      <c r="D298" s="122">
        <f t="shared" si="116"/>
        <v>194.44223144947202</v>
      </c>
      <c r="E298" s="122">
        <f t="shared" si="116"/>
        <v>194.97584241670577</v>
      </c>
      <c r="F298" s="122">
        <f t="shared" si="116"/>
        <v>188.02422214317613</v>
      </c>
      <c r="G298" s="122">
        <f t="shared" si="116"/>
        <v>141.54941945488827</v>
      </c>
      <c r="H298" s="122">
        <f t="shared" si="116"/>
        <v>209.43209292293548</v>
      </c>
      <c r="I298" s="122">
        <f t="shared" si="116"/>
        <v>166.61600966514047</v>
      </c>
      <c r="J298" s="122">
        <f t="shared" si="116"/>
        <v>210.29917203000494</v>
      </c>
      <c r="K298" s="122">
        <f t="shared" si="116"/>
        <v>167.30871891268799</v>
      </c>
      <c r="L298" s="122">
        <f t="shared" si="116"/>
        <v>200.85652859636218</v>
      </c>
      <c r="M298" s="122">
        <f t="shared" si="116"/>
        <v>133.43377133657609</v>
      </c>
      <c r="N298" s="122">
        <f t="shared" si="116"/>
        <v>174.49852996658569</v>
      </c>
      <c r="O298" s="122">
        <f t="shared" si="116"/>
        <v>162.82108117226818</v>
      </c>
      <c r="P298" s="122">
        <f t="shared" si="116"/>
        <v>98.656981073498329</v>
      </c>
      <c r="Q298" s="122">
        <f t="shared" si="116"/>
        <v>127.00212107896522</v>
      </c>
      <c r="R298" s="122">
        <f t="shared" si="116"/>
        <v>144.93008929614422</v>
      </c>
      <c r="S298" s="122">
        <f t="shared" si="116"/>
        <v>137.68854319073145</v>
      </c>
      <c r="T298" s="122">
        <f t="shared" si="116"/>
        <v>138.87038334883022</v>
      </c>
      <c r="U298" s="122">
        <f t="shared" si="116"/>
        <v>129.32263991658789</v>
      </c>
      <c r="V298" s="122">
        <f t="shared" si="116"/>
        <v>109.57775442189268</v>
      </c>
      <c r="W298" s="122">
        <f t="shared" si="116"/>
        <v>123.24717855010081</v>
      </c>
      <c r="X298" s="122">
        <f t="shared" si="116"/>
        <v>93.266030042952679</v>
      </c>
      <c r="Y298" s="122">
        <f t="shared" si="116"/>
        <v>105.02703464248474</v>
      </c>
      <c r="DA298" s="130" t="s">
        <v>3571</v>
      </c>
    </row>
    <row r="299" spans="1:105" ht="12" customHeight="1" x14ac:dyDescent="0.25">
      <c r="A299" s="97" t="s">
        <v>53</v>
      </c>
      <c r="B299" s="98"/>
      <c r="C299" s="98">
        <v>190.96800657698859</v>
      </c>
      <c r="D299" s="98">
        <v>194.44223144947202</v>
      </c>
      <c r="E299" s="98">
        <v>194.97584241670577</v>
      </c>
      <c r="F299" s="98">
        <v>188.02422214317613</v>
      </c>
      <c r="G299" s="98">
        <v>141.54941945488827</v>
      </c>
      <c r="H299" s="98">
        <v>209.43209292293548</v>
      </c>
      <c r="I299" s="98">
        <v>166.61600966514047</v>
      </c>
      <c r="J299" s="98">
        <v>210.29917203000494</v>
      </c>
      <c r="K299" s="98">
        <v>167.30871891268799</v>
      </c>
      <c r="L299" s="98">
        <v>200.85652859636218</v>
      </c>
      <c r="M299" s="98">
        <v>133.43377133657609</v>
      </c>
      <c r="N299" s="98">
        <v>174.49852996658569</v>
      </c>
      <c r="O299" s="98">
        <v>162.82108117226818</v>
      </c>
      <c r="P299" s="98">
        <v>98.656981073498329</v>
      </c>
      <c r="Q299" s="98">
        <v>127.00212107896522</v>
      </c>
      <c r="R299" s="98">
        <v>144.93008929614422</v>
      </c>
      <c r="S299" s="98">
        <v>137.68854319073145</v>
      </c>
      <c r="T299" s="98">
        <v>138.87038334883022</v>
      </c>
      <c r="U299" s="98">
        <v>129.32263991658789</v>
      </c>
      <c r="V299" s="98">
        <v>109.57775442189268</v>
      </c>
      <c r="W299" s="98">
        <v>123.24717855010081</v>
      </c>
      <c r="X299" s="98">
        <v>93.266030042952679</v>
      </c>
      <c r="Y299" s="98">
        <v>105.02703464248474</v>
      </c>
      <c r="DA299" s="63" t="s">
        <v>3572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7.2092002150212373</v>
      </c>
      <c r="D300" s="122">
        <f t="shared" si="117"/>
        <v>6.3234078858069847</v>
      </c>
      <c r="E300" s="122">
        <f t="shared" si="117"/>
        <v>12.308595002049151</v>
      </c>
      <c r="F300" s="122">
        <f t="shared" si="117"/>
        <v>10.269843787870432</v>
      </c>
      <c r="G300" s="122">
        <f t="shared" si="117"/>
        <v>11.538097730104276</v>
      </c>
      <c r="H300" s="122">
        <f t="shared" si="117"/>
        <v>15.283496284643942</v>
      </c>
      <c r="I300" s="122">
        <f t="shared" si="117"/>
        <v>8.223296256368652</v>
      </c>
      <c r="J300" s="122">
        <f t="shared" si="117"/>
        <v>8.1774854708485787</v>
      </c>
      <c r="K300" s="122">
        <f t="shared" si="117"/>
        <v>12.970339781068848</v>
      </c>
      <c r="L300" s="122">
        <f t="shared" si="117"/>
        <v>12.760882367148145</v>
      </c>
      <c r="M300" s="122">
        <f t="shared" si="117"/>
        <v>8.786353822291586</v>
      </c>
      <c r="N300" s="122">
        <f t="shared" si="117"/>
        <v>9.765381322255422</v>
      </c>
      <c r="O300" s="122">
        <f t="shared" si="117"/>
        <v>6.4660899694404552</v>
      </c>
      <c r="P300" s="122">
        <f t="shared" si="117"/>
        <v>6.2366649486820078</v>
      </c>
      <c r="Q300" s="122">
        <f t="shared" si="117"/>
        <v>7.6974225131102285</v>
      </c>
      <c r="R300" s="122">
        <f t="shared" si="117"/>
        <v>12.557012077124488</v>
      </c>
      <c r="S300" s="122">
        <f t="shared" si="117"/>
        <v>12.72273928820821</v>
      </c>
      <c r="T300" s="122">
        <f t="shared" si="117"/>
        <v>11.314378312530039</v>
      </c>
      <c r="U300" s="122">
        <f t="shared" si="117"/>
        <v>12.858482785289988</v>
      </c>
      <c r="V300" s="122">
        <f t="shared" si="117"/>
        <v>10.659540498773111</v>
      </c>
      <c r="W300" s="122">
        <f t="shared" si="117"/>
        <v>14.499703807992791</v>
      </c>
      <c r="X300" s="122">
        <f t="shared" si="117"/>
        <v>8.013168904081029</v>
      </c>
      <c r="Y300" s="122">
        <f t="shared" si="117"/>
        <v>6.1641642268970767</v>
      </c>
      <c r="DA300" s="130" t="s">
        <v>3573</v>
      </c>
    </row>
    <row r="301" spans="1:105" ht="12" customHeight="1" x14ac:dyDescent="0.25">
      <c r="A301" s="97" t="s">
        <v>53</v>
      </c>
      <c r="B301" s="98"/>
      <c r="C301" s="98">
        <v>7.2092002150212373</v>
      </c>
      <c r="D301" s="98">
        <v>6.3234078858069847</v>
      </c>
      <c r="E301" s="98">
        <v>12.308595002049151</v>
      </c>
      <c r="F301" s="98">
        <v>10.269843787870432</v>
      </c>
      <c r="G301" s="98">
        <v>11.538097730104276</v>
      </c>
      <c r="H301" s="98">
        <v>15.283496284643942</v>
      </c>
      <c r="I301" s="98">
        <v>8.223296256368652</v>
      </c>
      <c r="J301" s="98">
        <v>8.1774854708485787</v>
      </c>
      <c r="K301" s="98">
        <v>12.970339781068848</v>
      </c>
      <c r="L301" s="98">
        <v>12.760882367148145</v>
      </c>
      <c r="M301" s="98">
        <v>8.786353822291586</v>
      </c>
      <c r="N301" s="98">
        <v>9.765381322255422</v>
      </c>
      <c r="O301" s="98">
        <v>6.4660899694404552</v>
      </c>
      <c r="P301" s="98">
        <v>6.2366649486820078</v>
      </c>
      <c r="Q301" s="98">
        <v>7.6974225131102285</v>
      </c>
      <c r="R301" s="98">
        <v>12.557012077124488</v>
      </c>
      <c r="S301" s="98">
        <v>12.72273928820821</v>
      </c>
      <c r="T301" s="98">
        <v>11.314378312530039</v>
      </c>
      <c r="U301" s="98">
        <v>12.858482785289988</v>
      </c>
      <c r="V301" s="98">
        <v>10.659540498773111</v>
      </c>
      <c r="W301" s="98">
        <v>14.499703807992791</v>
      </c>
      <c r="X301" s="98">
        <v>8.013168904081029</v>
      </c>
      <c r="Y301" s="98">
        <v>6.1641642268970767</v>
      </c>
      <c r="DA301" s="63" t="s">
        <v>3574</v>
      </c>
    </row>
    <row r="302" spans="1:105" ht="12" customHeight="1" x14ac:dyDescent="0.25">
      <c r="A302" s="121" t="s">
        <v>55</v>
      </c>
      <c r="B302" s="122"/>
      <c r="C302" s="122">
        <v>26.704613958234042</v>
      </c>
      <c r="D302" s="122">
        <v>26.959730009950466</v>
      </c>
      <c r="E302" s="122">
        <v>26.596196538831173</v>
      </c>
      <c r="F302" s="122">
        <v>25.99750597725744</v>
      </c>
      <c r="G302" s="122">
        <v>21.489885962830563</v>
      </c>
      <c r="H302" s="122">
        <v>29.487463165078243</v>
      </c>
      <c r="I302" s="122">
        <v>24.602077537209318</v>
      </c>
      <c r="J302" s="122">
        <v>28.230235454216579</v>
      </c>
      <c r="K302" s="122">
        <v>24.020419248475598</v>
      </c>
      <c r="L302" s="122">
        <v>26.176301164234022</v>
      </c>
      <c r="M302" s="122">
        <v>20.267899969944164</v>
      </c>
      <c r="N302" s="122">
        <v>23.69173972051076</v>
      </c>
      <c r="O302" s="122">
        <v>20.413095015281389</v>
      </c>
      <c r="P302" s="122">
        <v>16.720241457753009</v>
      </c>
      <c r="Q302" s="122">
        <v>20.721005117420685</v>
      </c>
      <c r="R302" s="122">
        <v>25.089672941739305</v>
      </c>
      <c r="S302" s="122">
        <v>25.930261806762928</v>
      </c>
      <c r="T302" s="122">
        <v>26.976946337287089</v>
      </c>
      <c r="U302" s="122">
        <v>28.386471931370718</v>
      </c>
      <c r="V302" s="122">
        <v>26.873882640619126</v>
      </c>
      <c r="W302" s="122">
        <v>31.177209543478575</v>
      </c>
      <c r="X302" s="122">
        <v>26.628122557447643</v>
      </c>
      <c r="Y302" s="122">
        <v>34.355860876550729</v>
      </c>
      <c r="DA302" s="130" t="s">
        <v>3575</v>
      </c>
    </row>
    <row r="303" spans="1:105" ht="12" customHeight="1" x14ac:dyDescent="0.25">
      <c r="A303" s="97" t="s">
        <v>124</v>
      </c>
      <c r="B303" s="98"/>
      <c r="C303" s="98">
        <v>6.3370603039015263</v>
      </c>
      <c r="D303" s="98">
        <v>5.2692458946998411</v>
      </c>
      <c r="E303" s="98">
        <v>7.1248081314220055</v>
      </c>
      <c r="F303" s="98">
        <v>7.4716287139980082</v>
      </c>
      <c r="G303" s="98">
        <v>5.8328940511043132</v>
      </c>
      <c r="H303" s="98">
        <v>7.5130285082626447</v>
      </c>
      <c r="I303" s="98">
        <v>3.9421004092041998</v>
      </c>
      <c r="J303" s="98">
        <v>3.3879966254873626</v>
      </c>
      <c r="K303" s="98">
        <v>3.9936510962114879</v>
      </c>
      <c r="L303" s="98">
        <v>4.830632305615552</v>
      </c>
      <c r="M303" s="98">
        <v>3.4010479639592837</v>
      </c>
      <c r="N303" s="98">
        <v>2.527530722606091</v>
      </c>
      <c r="O303" s="98">
        <v>0.59780003885131427</v>
      </c>
      <c r="P303" s="98">
        <v>0.49121919537073178</v>
      </c>
      <c r="Q303" s="98">
        <v>0.55679979696877924</v>
      </c>
      <c r="R303" s="98">
        <v>2.5301927147685461</v>
      </c>
      <c r="S303" s="98">
        <v>3.4801122541572478</v>
      </c>
      <c r="T303" s="98">
        <v>4.6193302464828889</v>
      </c>
      <c r="U303" s="98">
        <v>4.1501009965296554</v>
      </c>
      <c r="V303" s="98">
        <v>4.2093518476202556</v>
      </c>
      <c r="W303" s="98">
        <v>4.5267686796264996</v>
      </c>
      <c r="X303" s="98">
        <v>4.555989073056228</v>
      </c>
      <c r="Y303" s="98">
        <v>6.0491217890736078</v>
      </c>
      <c r="DA303" s="63" t="s">
        <v>3576</v>
      </c>
    </row>
    <row r="304" spans="1:105" ht="12" customHeight="1" x14ac:dyDescent="0.25">
      <c r="A304" s="97" t="s">
        <v>123</v>
      </c>
      <c r="B304" s="98"/>
      <c r="C304" s="98">
        <v>4.8656799870790465E-3</v>
      </c>
      <c r="D304" s="98">
        <v>8.6670388717070973E-3</v>
      </c>
      <c r="E304" s="98">
        <v>3.3247188210302314E-2</v>
      </c>
      <c r="F304" s="98">
        <v>2.0537910137993449E-2</v>
      </c>
      <c r="G304" s="98">
        <v>1.1921673290397014E-2</v>
      </c>
      <c r="H304" s="98">
        <v>1.5409077986242763E-2</v>
      </c>
      <c r="I304" s="98">
        <v>2.5229354279157179E-2</v>
      </c>
      <c r="J304" s="98">
        <v>3.4209001861443239E-2</v>
      </c>
      <c r="K304" s="98">
        <v>3.2794439501211407E-2</v>
      </c>
      <c r="L304" s="98">
        <v>3.4238908069076909E-2</v>
      </c>
      <c r="M304" s="98">
        <v>1.0893785586592033E-2</v>
      </c>
      <c r="N304" s="98">
        <v>1.1647808258647361E-2</v>
      </c>
      <c r="O304" s="98">
        <v>6.384274637308748E-3</v>
      </c>
      <c r="P304" s="98">
        <v>1.2947281511591259E-2</v>
      </c>
      <c r="Q304" s="98">
        <v>1.1489346263937473E-3</v>
      </c>
      <c r="R304" s="98">
        <v>2.5040582284086559E-2</v>
      </c>
      <c r="S304" s="98">
        <v>2.5410737991235631E-2</v>
      </c>
      <c r="T304" s="98">
        <v>1.9910080497773115E-2</v>
      </c>
      <c r="U304" s="98">
        <v>9.2931499733499064E-3</v>
      </c>
      <c r="V304" s="98">
        <v>3.1381587655918607E-2</v>
      </c>
      <c r="W304" s="98">
        <v>5.9189033242676804E-2</v>
      </c>
      <c r="X304" s="98">
        <v>6.898080022016137E-2</v>
      </c>
      <c r="Y304" s="98">
        <v>1.7002707948688477E-2</v>
      </c>
      <c r="DA304" s="63" t="s">
        <v>3577</v>
      </c>
    </row>
    <row r="305" spans="1:105" ht="12" customHeight="1" x14ac:dyDescent="0.25">
      <c r="A305" s="100" t="s">
        <v>50</v>
      </c>
      <c r="B305" s="101"/>
      <c r="C305" s="101">
        <v>1.0068855393805154E-3</v>
      </c>
      <c r="D305" s="101">
        <v>1.4219564521536657E-3</v>
      </c>
      <c r="E305" s="101">
        <v>3.8611134254522192E-3</v>
      </c>
      <c r="F305" s="101">
        <v>2.6662801594481921E-3</v>
      </c>
      <c r="G305" s="101">
        <v>1.1945679879928127E-3</v>
      </c>
      <c r="H305" s="101">
        <v>2.3253026105716332E-3</v>
      </c>
      <c r="I305" s="101">
        <v>2.5451518247097413E-3</v>
      </c>
      <c r="J305" s="101">
        <v>3.6992536223673859E-3</v>
      </c>
      <c r="K305" s="101">
        <v>3.6077967597598595E-3</v>
      </c>
      <c r="L305" s="101">
        <v>4.3433730644566806E-3</v>
      </c>
      <c r="M305" s="101">
        <v>1.8426007955986367E-3</v>
      </c>
      <c r="N305" s="101">
        <v>1.1227734954759555E-3</v>
      </c>
      <c r="O305" s="101">
        <v>8.9307633058034242E-4</v>
      </c>
      <c r="P305" s="101">
        <v>1.8142604343072632E-3</v>
      </c>
      <c r="Q305" s="101">
        <v>4.0967138269027759E-4</v>
      </c>
      <c r="R305" s="101">
        <v>2.8255794393003643E-3</v>
      </c>
      <c r="S305" s="101">
        <v>2.5785680664805722E-3</v>
      </c>
      <c r="T305" s="101">
        <v>2.8512706649614977E-3</v>
      </c>
      <c r="U305" s="101">
        <v>1.3919645713548602E-3</v>
      </c>
      <c r="V305" s="101">
        <v>2.9701025185703144E-3</v>
      </c>
      <c r="W305" s="101">
        <v>5.0166799913994144E-3</v>
      </c>
      <c r="X305" s="101">
        <v>6.7852570263228027E-3</v>
      </c>
      <c r="Y305" s="101">
        <v>2.4614391459694966E-3</v>
      </c>
      <c r="DA305" s="131" t="s">
        <v>3578</v>
      </c>
    </row>
    <row r="306" spans="1:105" ht="12" customHeight="1" x14ac:dyDescent="0.25">
      <c r="A306" s="103" t="s">
        <v>52</v>
      </c>
      <c r="B306" s="104"/>
      <c r="C306" s="104">
        <v>3.8587944476985306E-3</v>
      </c>
      <c r="D306" s="104">
        <v>7.245082419553431E-3</v>
      </c>
      <c r="E306" s="104">
        <v>2.9386074784850093E-2</v>
      </c>
      <c r="F306" s="104">
        <v>1.7871629978545259E-2</v>
      </c>
      <c r="G306" s="104">
        <v>1.0727105302404203E-2</v>
      </c>
      <c r="H306" s="104">
        <v>1.308377537567113E-2</v>
      </c>
      <c r="I306" s="104">
        <v>2.2684202454447439E-2</v>
      </c>
      <c r="J306" s="104">
        <v>3.0509748239075853E-2</v>
      </c>
      <c r="K306" s="104">
        <v>2.9186642741451552E-2</v>
      </c>
      <c r="L306" s="104">
        <v>2.9895535004620236E-2</v>
      </c>
      <c r="M306" s="104">
        <v>9.0511847909933961E-3</v>
      </c>
      <c r="N306" s="104">
        <v>1.0525034763171407E-2</v>
      </c>
      <c r="O306" s="104">
        <v>5.4911983067284049E-3</v>
      </c>
      <c r="P306" s="104">
        <v>1.1133021077283993E-2</v>
      </c>
      <c r="Q306" s="104">
        <v>7.3926324370346983E-4</v>
      </c>
      <c r="R306" s="104">
        <v>2.221500284478619E-2</v>
      </c>
      <c r="S306" s="104">
        <v>2.283216992475506E-2</v>
      </c>
      <c r="T306" s="104">
        <v>1.7058809832811623E-2</v>
      </c>
      <c r="U306" s="104">
        <v>7.9011854019950464E-3</v>
      </c>
      <c r="V306" s="104">
        <v>2.8411485137348286E-2</v>
      </c>
      <c r="W306" s="104">
        <v>5.4172353251277387E-2</v>
      </c>
      <c r="X306" s="104">
        <v>6.219554319383859E-2</v>
      </c>
      <c r="Y306" s="104">
        <v>1.4541268802718983E-2</v>
      </c>
      <c r="DA306" s="132" t="s">
        <v>3579</v>
      </c>
    </row>
    <row r="307" spans="1:105" ht="12" customHeight="1" x14ac:dyDescent="0.25">
      <c r="A307" s="106" t="s">
        <v>122</v>
      </c>
      <c r="B307" s="101"/>
      <c r="C307" s="101">
        <v>17.560116757277626</v>
      </c>
      <c r="D307" s="101">
        <v>18.688068571942399</v>
      </c>
      <c r="E307" s="101">
        <v>16.319648256495601</v>
      </c>
      <c r="F307" s="101">
        <v>15.930902207424889</v>
      </c>
      <c r="G307" s="101">
        <v>13.129899396632789</v>
      </c>
      <c r="H307" s="101">
        <v>18.36167680082529</v>
      </c>
      <c r="I307" s="101">
        <v>15.047387989599398</v>
      </c>
      <c r="J307" s="101">
        <v>17.955059532334662</v>
      </c>
      <c r="K307" s="101">
        <v>13.419233501559864</v>
      </c>
      <c r="L307" s="101">
        <v>15.059450208420353</v>
      </c>
      <c r="M307" s="101">
        <v>12.835008354734359</v>
      </c>
      <c r="N307" s="101">
        <v>17.210344319144223</v>
      </c>
      <c r="O307" s="101">
        <v>15.828342119371804</v>
      </c>
      <c r="P307" s="101">
        <v>11.516883549447572</v>
      </c>
      <c r="Q307" s="101">
        <v>14.43873087229445</v>
      </c>
      <c r="R307" s="101">
        <v>15.796186555326837</v>
      </c>
      <c r="S307" s="101">
        <v>15.810075135006281</v>
      </c>
      <c r="T307" s="101">
        <v>15.784398766076713</v>
      </c>
      <c r="U307" s="101">
        <v>17.332884180980443</v>
      </c>
      <c r="V307" s="101">
        <v>16.21077368399229</v>
      </c>
      <c r="W307" s="101">
        <v>18.434505261354001</v>
      </c>
      <c r="X307" s="101">
        <v>13.911477453344149</v>
      </c>
      <c r="Y307" s="101">
        <v>19.188137005332703</v>
      </c>
      <c r="DA307" s="131" t="s">
        <v>3580</v>
      </c>
    </row>
    <row r="308" spans="1:105" ht="12" customHeight="1" x14ac:dyDescent="0.25">
      <c r="A308" s="107" t="s">
        <v>121</v>
      </c>
      <c r="B308" s="104"/>
      <c r="C308" s="104">
        <v>2.8025712170678072</v>
      </c>
      <c r="D308" s="104">
        <v>2.9937485044365233</v>
      </c>
      <c r="E308" s="104">
        <v>3.1184929627032623</v>
      </c>
      <c r="F308" s="104">
        <v>2.5744371456965491</v>
      </c>
      <c r="G308" s="104">
        <v>2.5151708418030676</v>
      </c>
      <c r="H308" s="104">
        <v>3.5973487780040752</v>
      </c>
      <c r="I308" s="104">
        <v>5.5873597841265639</v>
      </c>
      <c r="J308" s="104">
        <v>6.8529702945331117</v>
      </c>
      <c r="K308" s="104">
        <v>6.5747402112030446</v>
      </c>
      <c r="L308" s="104">
        <v>6.2519797421290431</v>
      </c>
      <c r="M308" s="104">
        <v>4.0209498656639271</v>
      </c>
      <c r="N308" s="104">
        <v>3.9422168705017979</v>
      </c>
      <c r="O308" s="104">
        <v>3.9805685824209673</v>
      </c>
      <c r="P308" s="104">
        <v>4.6991914314231185</v>
      </c>
      <c r="Q308" s="104">
        <v>5.724325513531058</v>
      </c>
      <c r="R308" s="104">
        <v>6.7382530893598371</v>
      </c>
      <c r="S308" s="104">
        <v>6.6146636796081619</v>
      </c>
      <c r="T308" s="104">
        <v>6.5533072442297184</v>
      </c>
      <c r="U308" s="104">
        <v>6.8941936038872722</v>
      </c>
      <c r="V308" s="104">
        <v>6.422375521350661</v>
      </c>
      <c r="W308" s="104">
        <v>8.1567465692553967</v>
      </c>
      <c r="X308" s="104">
        <v>8.0916752308271072</v>
      </c>
      <c r="Y308" s="104">
        <v>9.1015993741957235</v>
      </c>
      <c r="DA308" s="132" t="s">
        <v>3581</v>
      </c>
    </row>
    <row r="309" spans="1:105" ht="12" customHeight="1" x14ac:dyDescent="0.25">
      <c r="A309" s="108" t="s">
        <v>53</v>
      </c>
      <c r="B309" s="98"/>
      <c r="C309" s="98">
        <v>0.83441003068456066</v>
      </c>
      <c r="D309" s="98">
        <v>0.88870646414395549</v>
      </c>
      <c r="E309" s="98">
        <v>1.0002240387433374</v>
      </c>
      <c r="F309" s="98">
        <v>0.69326661326551042</v>
      </c>
      <c r="G309" s="98">
        <v>0.70230593329223912</v>
      </c>
      <c r="H309" s="98">
        <v>0.87027291871727297</v>
      </c>
      <c r="I309" s="98">
        <v>1.6034626208033433</v>
      </c>
      <c r="J309" s="98">
        <v>1.9490126540047863</v>
      </c>
      <c r="K309" s="98">
        <v>1.9775491488272912</v>
      </c>
      <c r="L309" s="98">
        <v>2.0888527936905752</v>
      </c>
      <c r="M309" s="98">
        <v>1.3829406033040279</v>
      </c>
      <c r="N309" s="98">
        <v>1.2149198002578341</v>
      </c>
      <c r="O309" s="98">
        <v>1.4380500117237367</v>
      </c>
      <c r="P309" s="98">
        <v>1.2694162399838143</v>
      </c>
      <c r="Q309" s="98">
        <v>1.714147540265476</v>
      </c>
      <c r="R309" s="98">
        <v>1.7406102045283167</v>
      </c>
      <c r="S309" s="98">
        <v>1.9087249435654665</v>
      </c>
      <c r="T309" s="98">
        <v>1.8967739650736326</v>
      </c>
      <c r="U309" s="98">
        <v>1.756398475692095</v>
      </c>
      <c r="V309" s="98">
        <v>1.6508068778825515</v>
      </c>
      <c r="W309" s="98">
        <v>2.1557495979940144</v>
      </c>
      <c r="X309" s="98">
        <v>2.0171002762791503</v>
      </c>
      <c r="Y309" s="98">
        <v>1.9770914853307808</v>
      </c>
      <c r="DA309" s="63" t="s">
        <v>3582</v>
      </c>
    </row>
    <row r="310" spans="1:105" ht="12" customHeight="1" x14ac:dyDescent="0.25">
      <c r="A310" s="108" t="s">
        <v>52</v>
      </c>
      <c r="B310" s="98"/>
      <c r="C310" s="98">
        <v>1.9681611863832464</v>
      </c>
      <c r="D310" s="98">
        <v>2.1050420402925667</v>
      </c>
      <c r="E310" s="98">
        <v>2.1182689239599246</v>
      </c>
      <c r="F310" s="98">
        <v>1.8811705324310393</v>
      </c>
      <c r="G310" s="98">
        <v>1.8128649085108275</v>
      </c>
      <c r="H310" s="98">
        <v>2.7270758592868019</v>
      </c>
      <c r="I310" s="98">
        <v>3.9838971633232196</v>
      </c>
      <c r="J310" s="98">
        <v>4.9039576405283265</v>
      </c>
      <c r="K310" s="98">
        <v>4.5971910623757539</v>
      </c>
      <c r="L310" s="98">
        <v>4.1631269484384692</v>
      </c>
      <c r="M310" s="98">
        <v>2.6380092623599003</v>
      </c>
      <c r="N310" s="98">
        <v>2.7272970702439649</v>
      </c>
      <c r="O310" s="98">
        <v>2.5425185706972302</v>
      </c>
      <c r="P310" s="98">
        <v>3.4297751914393038</v>
      </c>
      <c r="Q310" s="98">
        <v>4.0101779732655833</v>
      </c>
      <c r="R310" s="98">
        <v>4.9976428848315209</v>
      </c>
      <c r="S310" s="98">
        <v>4.705938736042695</v>
      </c>
      <c r="T310" s="98">
        <v>4.6565332791560836</v>
      </c>
      <c r="U310" s="98">
        <v>5.137795128195175</v>
      </c>
      <c r="V310" s="98">
        <v>4.7715686434681066</v>
      </c>
      <c r="W310" s="98">
        <v>6.000996971261384</v>
      </c>
      <c r="X310" s="98">
        <v>6.0745749545479546</v>
      </c>
      <c r="Y310" s="98">
        <v>7.1245078888649394</v>
      </c>
      <c r="DA310" s="63" t="s">
        <v>3583</v>
      </c>
    </row>
    <row r="311" spans="1:105" ht="12" customHeight="1" x14ac:dyDescent="0.25">
      <c r="A311" s="121" t="s">
        <v>54</v>
      </c>
      <c r="B311" s="122"/>
      <c r="C311" s="122">
        <v>13.568069686341243</v>
      </c>
      <c r="D311" s="122">
        <v>13.814139625604513</v>
      </c>
      <c r="E311" s="122">
        <v>14.122713312245452</v>
      </c>
      <c r="F311" s="122">
        <v>13.439613680073832</v>
      </c>
      <c r="G311" s="122">
        <v>11.450999404715935</v>
      </c>
      <c r="H311" s="122">
        <v>17.182845402327214</v>
      </c>
      <c r="I311" s="122">
        <v>13.582552778765976</v>
      </c>
      <c r="J311" s="122">
        <v>14.83083917484762</v>
      </c>
      <c r="K311" s="122">
        <v>11.210830219309841</v>
      </c>
      <c r="L311" s="122">
        <v>13.497009275093355</v>
      </c>
      <c r="M311" s="122">
        <v>8.8631198621764646</v>
      </c>
      <c r="N311" s="122">
        <v>10.544389096715795</v>
      </c>
      <c r="O311" s="122">
        <v>8.2761090319505595</v>
      </c>
      <c r="P311" s="122">
        <v>7.1343034835187877</v>
      </c>
      <c r="Q311" s="122">
        <v>8.3237190812993695</v>
      </c>
      <c r="R311" s="122">
        <v>10.438184178154224</v>
      </c>
      <c r="S311" s="122">
        <v>10.733476115626718</v>
      </c>
      <c r="T311" s="122">
        <v>11.527683251694731</v>
      </c>
      <c r="U311" s="122">
        <v>11.983250314386105</v>
      </c>
      <c r="V311" s="122">
        <v>11.949843741982631</v>
      </c>
      <c r="W311" s="122">
        <v>12.868627405661995</v>
      </c>
      <c r="X311" s="122">
        <v>12.976604346179689</v>
      </c>
      <c r="Y311" s="122">
        <v>17.39785956180155</v>
      </c>
      <c r="DA311" s="130" t="s">
        <v>3584</v>
      </c>
    </row>
    <row r="312" spans="1:105" ht="12" customHeight="1" x14ac:dyDescent="0.25">
      <c r="A312" s="97" t="s">
        <v>50</v>
      </c>
      <c r="B312" s="98"/>
      <c r="C312" s="98">
        <v>3.7049769235179952</v>
      </c>
      <c r="D312" s="98">
        <v>4.5354731318081463</v>
      </c>
      <c r="E312" s="98">
        <v>4.7676381478016445</v>
      </c>
      <c r="F312" s="98">
        <v>4.5491749113121207</v>
      </c>
      <c r="G312" s="98">
        <v>3.0572786333750201</v>
      </c>
      <c r="H312" s="98">
        <v>3.9483910533900057</v>
      </c>
      <c r="I312" s="98">
        <v>3.2821102379273692</v>
      </c>
      <c r="J312" s="98">
        <v>3.5201677027135339</v>
      </c>
      <c r="K312" s="98">
        <v>2.9041345339609337</v>
      </c>
      <c r="L312" s="98">
        <v>3.5755112194039187</v>
      </c>
      <c r="M312" s="98">
        <v>2.3294017498795614</v>
      </c>
      <c r="N312" s="98">
        <v>2.3618356195329793</v>
      </c>
      <c r="O312" s="98">
        <v>1.8079046093326885</v>
      </c>
      <c r="P312" s="98">
        <v>1.8073818256278413</v>
      </c>
      <c r="Q312" s="98">
        <v>1.8327107677937393</v>
      </c>
      <c r="R312" s="98">
        <v>1.8887561513507594</v>
      </c>
      <c r="S312" s="98">
        <v>2.3074986476621553</v>
      </c>
      <c r="T312" s="98">
        <v>2.3511174803979182</v>
      </c>
      <c r="U312" s="98">
        <v>2.2096685312107658</v>
      </c>
      <c r="V312" s="98">
        <v>2.086086942483885</v>
      </c>
      <c r="W312" s="98">
        <v>1.834163729595458</v>
      </c>
      <c r="X312" s="98">
        <v>1.4209808323429325</v>
      </c>
      <c r="Y312" s="98">
        <v>2.2633714388650188</v>
      </c>
      <c r="DA312" s="63" t="s">
        <v>3585</v>
      </c>
    </row>
    <row r="313" spans="1:105" ht="12" customHeight="1" x14ac:dyDescent="0.25">
      <c r="A313" s="109" t="s">
        <v>120</v>
      </c>
      <c r="B313" s="33"/>
      <c r="C313" s="33">
        <v>9.8630927628232499</v>
      </c>
      <c r="D313" s="33">
        <v>9.2786664937963685</v>
      </c>
      <c r="E313" s="33">
        <v>9.3550751644438019</v>
      </c>
      <c r="F313" s="33">
        <v>8.8904387687617117</v>
      </c>
      <c r="G313" s="33">
        <v>8.3937207713409165</v>
      </c>
      <c r="H313" s="33">
        <v>13.234454348937208</v>
      </c>
      <c r="I313" s="33">
        <v>10.300442540838608</v>
      </c>
      <c r="J313" s="33">
        <v>11.310671472134084</v>
      </c>
      <c r="K313" s="33">
        <v>8.3066956853489096</v>
      </c>
      <c r="L313" s="33">
        <v>9.921498055689435</v>
      </c>
      <c r="M313" s="33">
        <v>6.5337181122969028</v>
      </c>
      <c r="N313" s="33">
        <v>8.1825534771828146</v>
      </c>
      <c r="O313" s="33">
        <v>6.4682044226178679</v>
      </c>
      <c r="P313" s="33">
        <v>5.3269216578909466</v>
      </c>
      <c r="Q313" s="33">
        <v>6.4910083135056285</v>
      </c>
      <c r="R313" s="33">
        <v>8.5494280268034633</v>
      </c>
      <c r="S313" s="33">
        <v>8.4259774679645609</v>
      </c>
      <c r="T313" s="33">
        <v>9.1765657712968149</v>
      </c>
      <c r="U313" s="33">
        <v>9.7735817831753415</v>
      </c>
      <c r="V313" s="33">
        <v>9.8637567994987503</v>
      </c>
      <c r="W313" s="33">
        <v>11.034463676066537</v>
      </c>
      <c r="X313" s="33">
        <v>11.555623513836759</v>
      </c>
      <c r="Y313" s="33">
        <v>15.134488122936535</v>
      </c>
      <c r="DA313" s="60" t="s">
        <v>3586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0.74140491177833279</v>
      </c>
      <c r="D315" s="154">
        <f t="shared" si="118"/>
        <v>0.75062258827154249</v>
      </c>
      <c r="E315" s="154">
        <f t="shared" si="118"/>
        <v>0.76444659672326454</v>
      </c>
      <c r="F315" s="154">
        <f t="shared" si="118"/>
        <v>0.75674819575288632</v>
      </c>
      <c r="G315" s="154">
        <f t="shared" si="118"/>
        <v>0.75988311303738387</v>
      </c>
      <c r="H315" s="154">
        <f t="shared" si="118"/>
        <v>0.76316477179625308</v>
      </c>
      <c r="I315" s="154">
        <f t="shared" si="118"/>
        <v>0.7630440063381474</v>
      </c>
      <c r="J315" s="154">
        <f t="shared" si="118"/>
        <v>0.76754191889526924</v>
      </c>
      <c r="K315" s="154">
        <f t="shared" si="118"/>
        <v>0.78180080313636702</v>
      </c>
      <c r="L315" s="154">
        <f t="shared" si="118"/>
        <v>0.78540141611750802</v>
      </c>
      <c r="M315" s="154">
        <f t="shared" si="118"/>
        <v>0.78512523657136757</v>
      </c>
      <c r="N315" s="154">
        <f t="shared" si="118"/>
        <v>0.79112320423158644</v>
      </c>
      <c r="O315" s="154">
        <f t="shared" si="118"/>
        <v>0.79477571747460052</v>
      </c>
      <c r="P315" s="154">
        <f t="shared" si="118"/>
        <v>0.81065908883728632</v>
      </c>
      <c r="Q315" s="154">
        <f t="shared" si="118"/>
        <v>0.82138226961417149</v>
      </c>
      <c r="R315" s="154">
        <f t="shared" ref="R315:V315" si="119">IF(R297=0,"",R297/R279)</f>
        <v>0.84863512832414023</v>
      </c>
      <c r="S315" s="154">
        <f t="shared" si="119"/>
        <v>0.8670572166081798</v>
      </c>
      <c r="T315" s="154">
        <f t="shared" si="119"/>
        <v>0.87475146586422292</v>
      </c>
      <c r="U315" s="154">
        <f t="shared" si="119"/>
        <v>0.90003882714733674</v>
      </c>
      <c r="V315" s="154">
        <f t="shared" si="119"/>
        <v>0.91413008992566547</v>
      </c>
      <c r="W315" s="154">
        <f t="shared" ref="W315:Y315" si="120">IF(W297=0,"",W297/W279)</f>
        <v>0.9495666343443252</v>
      </c>
      <c r="X315" s="154">
        <f t="shared" si="120"/>
        <v>0.93509913533824818</v>
      </c>
      <c r="Y315" s="154">
        <f t="shared" si="120"/>
        <v>0.91298911431649477</v>
      </c>
      <c r="DA315" s="129" t="s">
        <v>3738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0.73726689184651484</v>
      </c>
      <c r="D316" s="155">
        <f t="shared" si="121"/>
        <v>0.74833989234034937</v>
      </c>
      <c r="E316" s="155">
        <f t="shared" si="121"/>
        <v>0.75105653152452279</v>
      </c>
      <c r="F316" s="155">
        <f t="shared" si="121"/>
        <v>0.74716362657912971</v>
      </c>
      <c r="G316" s="155">
        <f t="shared" si="121"/>
        <v>0.73912221477128159</v>
      </c>
      <c r="H316" s="155">
        <f t="shared" si="121"/>
        <v>0.743833502922574</v>
      </c>
      <c r="I316" s="155">
        <f t="shared" si="121"/>
        <v>0.75079644777294008</v>
      </c>
      <c r="J316" s="155">
        <f t="shared" si="121"/>
        <v>0.75791927155249572</v>
      </c>
      <c r="K316" s="155">
        <f t="shared" si="121"/>
        <v>0.75541476697411136</v>
      </c>
      <c r="L316" s="155">
        <f t="shared" si="121"/>
        <v>0.76542234607993431</v>
      </c>
      <c r="M316" s="155">
        <f t="shared" si="121"/>
        <v>0.76537263679863587</v>
      </c>
      <c r="N316" s="155">
        <f t="shared" si="121"/>
        <v>0.77255776542604271</v>
      </c>
      <c r="O316" s="155">
        <f t="shared" si="121"/>
        <v>0.78026014413652756</v>
      </c>
      <c r="P316" s="155">
        <f t="shared" si="121"/>
        <v>0.78323584162421778</v>
      </c>
      <c r="Q316" s="155">
        <f t="shared" si="121"/>
        <v>0.79356889692069021</v>
      </c>
      <c r="R316" s="155">
        <f t="shared" ref="R316:V316" si="122">IF(R298=0,"",R298/R280)</f>
        <v>0.80975957304962176</v>
      </c>
      <c r="S316" s="155">
        <f t="shared" si="122"/>
        <v>0.82949283234244853</v>
      </c>
      <c r="T316" s="155">
        <f t="shared" si="122"/>
        <v>0.84500921041071331</v>
      </c>
      <c r="U316" s="155">
        <f t="shared" si="122"/>
        <v>0.86576989417890904</v>
      </c>
      <c r="V316" s="155">
        <f t="shared" si="122"/>
        <v>0.88711068035593565</v>
      </c>
      <c r="W316" s="155">
        <f t="shared" ref="W316:Y316" si="123">IF(W298=0,"",W298/W280)</f>
        <v>0.91736746757164245</v>
      </c>
      <c r="X316" s="155">
        <f t="shared" si="123"/>
        <v>0.9200359957772819</v>
      </c>
      <c r="Y316" s="155">
        <f t="shared" si="123"/>
        <v>0.91372635019122583</v>
      </c>
      <c r="DA316" s="130" t="s">
        <v>3739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0.73726689184651484</v>
      </c>
      <c r="D317" s="156">
        <f t="shared" si="124"/>
        <v>0.74833989234034937</v>
      </c>
      <c r="E317" s="156">
        <f t="shared" si="124"/>
        <v>0.75105653152452279</v>
      </c>
      <c r="F317" s="156">
        <f t="shared" si="124"/>
        <v>0.74716362657912971</v>
      </c>
      <c r="G317" s="156">
        <f t="shared" si="124"/>
        <v>0.73912221477128159</v>
      </c>
      <c r="H317" s="156">
        <f t="shared" si="124"/>
        <v>0.743833502922574</v>
      </c>
      <c r="I317" s="156">
        <f t="shared" si="124"/>
        <v>0.75079644777294008</v>
      </c>
      <c r="J317" s="156">
        <f t="shared" si="124"/>
        <v>0.75791927155249572</v>
      </c>
      <c r="K317" s="156">
        <f t="shared" si="124"/>
        <v>0.75541476697411136</v>
      </c>
      <c r="L317" s="156">
        <f t="shared" si="124"/>
        <v>0.76542234607993431</v>
      </c>
      <c r="M317" s="156">
        <f t="shared" si="124"/>
        <v>0.76537263679863587</v>
      </c>
      <c r="N317" s="156">
        <f t="shared" si="124"/>
        <v>0.77255776542604271</v>
      </c>
      <c r="O317" s="156">
        <f t="shared" si="124"/>
        <v>0.78026014413652756</v>
      </c>
      <c r="P317" s="156">
        <f t="shared" si="124"/>
        <v>0.78323584162421778</v>
      </c>
      <c r="Q317" s="156">
        <f t="shared" si="124"/>
        <v>0.79356889692069021</v>
      </c>
      <c r="R317" s="156">
        <f t="shared" ref="R317:V317" si="125">IF(R299=0,"",R299/R281)</f>
        <v>0.80975957304962176</v>
      </c>
      <c r="S317" s="156">
        <f t="shared" si="125"/>
        <v>0.82949283234244853</v>
      </c>
      <c r="T317" s="156">
        <f t="shared" si="125"/>
        <v>0.84500921041071331</v>
      </c>
      <c r="U317" s="156">
        <f t="shared" si="125"/>
        <v>0.86576989417890904</v>
      </c>
      <c r="V317" s="156">
        <f t="shared" si="125"/>
        <v>0.88711068035593565</v>
      </c>
      <c r="W317" s="156">
        <f t="shared" ref="W317:Y317" si="126">IF(W299=0,"",W299/W281)</f>
        <v>0.91736746757164245</v>
      </c>
      <c r="X317" s="156">
        <f t="shared" si="126"/>
        <v>0.9200359957772819</v>
      </c>
      <c r="Y317" s="156">
        <f t="shared" si="126"/>
        <v>0.91372635019122583</v>
      </c>
      <c r="DA317" s="63" t="s">
        <v>3740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2.2089446373703825</v>
      </c>
      <c r="D318" s="155">
        <f t="shared" si="127"/>
        <v>2.3444756640662088</v>
      </c>
      <c r="E318" s="155">
        <f t="shared" si="127"/>
        <v>2.4107555783033172</v>
      </c>
      <c r="F318" s="155">
        <f t="shared" si="127"/>
        <v>2.4945970904613755</v>
      </c>
      <c r="G318" s="155">
        <f t="shared" si="127"/>
        <v>2.5789430243234581</v>
      </c>
      <c r="H318" s="155">
        <f t="shared" si="127"/>
        <v>2.6648446494446625</v>
      </c>
      <c r="I318" s="155">
        <f t="shared" si="127"/>
        <v>2.7640693062262431</v>
      </c>
      <c r="J318" s="155">
        <f t="shared" si="127"/>
        <v>2.8926144317545344</v>
      </c>
      <c r="K318" s="155">
        <f t="shared" si="127"/>
        <v>2.9926353198094851</v>
      </c>
      <c r="L318" s="155">
        <f t="shared" si="127"/>
        <v>3.082113380435505</v>
      </c>
      <c r="M318" s="155">
        <f t="shared" si="127"/>
        <v>3.2202945987098719</v>
      </c>
      <c r="N318" s="155">
        <f t="shared" si="127"/>
        <v>3.3549300041553174</v>
      </c>
      <c r="O318" s="155">
        <f t="shared" si="127"/>
        <v>3.6090770355486548</v>
      </c>
      <c r="P318" s="155">
        <f t="shared" si="127"/>
        <v>3.7506268133655607</v>
      </c>
      <c r="Q318" s="155">
        <f t="shared" si="127"/>
        <v>3.9064521203187152</v>
      </c>
      <c r="R318" s="155">
        <f t="shared" ref="R318:V318" si="128">IF(R300=0,"",R300/R282)</f>
        <v>3.9133331311468535</v>
      </c>
      <c r="S318" s="155">
        <f t="shared" si="128"/>
        <v>3.9250993357373973</v>
      </c>
      <c r="T318" s="155">
        <f t="shared" si="128"/>
        <v>3.8668260980352764</v>
      </c>
      <c r="U318" s="155">
        <f t="shared" si="128"/>
        <v>3.9686205928700455</v>
      </c>
      <c r="V318" s="155">
        <f t="shared" si="128"/>
        <v>3.9923302565966257</v>
      </c>
      <c r="W318" s="155">
        <f t="shared" ref="W318:Y318" si="129">IF(W300=0,"",W300/W282)</f>
        <v>4.0287805332373194</v>
      </c>
      <c r="X318" s="155">
        <f t="shared" si="129"/>
        <v>3.9057490891534701</v>
      </c>
      <c r="Y318" s="155">
        <f t="shared" si="129"/>
        <v>3.9756008098653299</v>
      </c>
      <c r="DA318" s="130" t="s">
        <v>3741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2.2089446373703825</v>
      </c>
      <c r="D319" s="156">
        <f t="shared" si="130"/>
        <v>2.3444756640662088</v>
      </c>
      <c r="E319" s="156">
        <f t="shared" si="130"/>
        <v>2.4107555783033172</v>
      </c>
      <c r="F319" s="156">
        <f t="shared" si="130"/>
        <v>2.4945970904613755</v>
      </c>
      <c r="G319" s="156">
        <f t="shared" si="130"/>
        <v>2.5789430243234581</v>
      </c>
      <c r="H319" s="156">
        <f t="shared" si="130"/>
        <v>2.6648446494446625</v>
      </c>
      <c r="I319" s="156">
        <f t="shared" si="130"/>
        <v>2.7640693062262431</v>
      </c>
      <c r="J319" s="156">
        <f t="shared" si="130"/>
        <v>2.8926144317545344</v>
      </c>
      <c r="K319" s="156">
        <f t="shared" si="130"/>
        <v>2.9926353198094851</v>
      </c>
      <c r="L319" s="156">
        <f t="shared" si="130"/>
        <v>3.082113380435505</v>
      </c>
      <c r="M319" s="156">
        <f t="shared" si="130"/>
        <v>3.2202945987098719</v>
      </c>
      <c r="N319" s="156">
        <f t="shared" si="130"/>
        <v>3.3549300041553174</v>
      </c>
      <c r="O319" s="156">
        <f t="shared" si="130"/>
        <v>3.6090770355486548</v>
      </c>
      <c r="P319" s="156">
        <f t="shared" si="130"/>
        <v>3.7506268133655607</v>
      </c>
      <c r="Q319" s="156">
        <f t="shared" si="130"/>
        <v>3.9064521203187152</v>
      </c>
      <c r="R319" s="156">
        <f t="shared" ref="R319:V319" si="131">IF(R301=0,"",R301/R283)</f>
        <v>3.9133331311468535</v>
      </c>
      <c r="S319" s="156">
        <f t="shared" si="131"/>
        <v>3.9250993357373973</v>
      </c>
      <c r="T319" s="156">
        <f t="shared" si="131"/>
        <v>3.8668260980352764</v>
      </c>
      <c r="U319" s="156">
        <f t="shared" si="131"/>
        <v>3.9686205928700455</v>
      </c>
      <c r="V319" s="156">
        <f t="shared" si="131"/>
        <v>3.9923302565966257</v>
      </c>
      <c r="W319" s="156">
        <f t="shared" ref="W319:Y319" si="132">IF(W301=0,"",W301/W283)</f>
        <v>4.0287805332373194</v>
      </c>
      <c r="X319" s="156">
        <f t="shared" si="132"/>
        <v>3.9057490891534701</v>
      </c>
      <c r="Y319" s="156">
        <f t="shared" si="132"/>
        <v>3.9756008098653299</v>
      </c>
      <c r="DA319" s="63" t="s">
        <v>3742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0.66615163715605452</v>
      </c>
      <c r="D320" s="155">
        <f t="shared" si="133"/>
        <v>0.68182126364167195</v>
      </c>
      <c r="E320" s="155">
        <f t="shared" si="133"/>
        <v>0.67431636989636035</v>
      </c>
      <c r="F320" s="155">
        <f t="shared" si="133"/>
        <v>0.66570859391636339</v>
      </c>
      <c r="G320" s="155">
        <f t="shared" si="133"/>
        <v>0.66029334709510235</v>
      </c>
      <c r="H320" s="155">
        <f t="shared" si="133"/>
        <v>0.66701334263679379</v>
      </c>
      <c r="I320" s="155">
        <f t="shared" si="133"/>
        <v>0.69747094015036504</v>
      </c>
      <c r="J320" s="155">
        <f t="shared" si="133"/>
        <v>0.70835257574423283</v>
      </c>
      <c r="K320" s="155">
        <f t="shared" si="133"/>
        <v>0.70384726481447368</v>
      </c>
      <c r="L320" s="155">
        <f t="shared" si="133"/>
        <v>0.70549083629625364</v>
      </c>
      <c r="M320" s="155">
        <f t="shared" si="133"/>
        <v>0.70272407817730609</v>
      </c>
      <c r="N320" s="155">
        <f t="shared" si="133"/>
        <v>0.71734141665938256</v>
      </c>
      <c r="O320" s="155">
        <f t="shared" si="133"/>
        <v>0.74187472579393443</v>
      </c>
      <c r="P320" s="155">
        <f t="shared" si="133"/>
        <v>0.77525839524102447</v>
      </c>
      <c r="Q320" s="155">
        <f t="shared" si="133"/>
        <v>0.78741454053975812</v>
      </c>
      <c r="R320" s="155">
        <f t="shared" ref="R320:V320" si="134">IF(R302=0,"",R302/R284)</f>
        <v>0.79273915838311049</v>
      </c>
      <c r="S320" s="155">
        <f t="shared" si="134"/>
        <v>0.79645284082151047</v>
      </c>
      <c r="T320" s="155">
        <f t="shared" si="134"/>
        <v>0.80098088750192264</v>
      </c>
      <c r="U320" s="155">
        <f t="shared" si="134"/>
        <v>0.8064942769203316</v>
      </c>
      <c r="V320" s="155">
        <f t="shared" si="134"/>
        <v>0.81207221172585853</v>
      </c>
      <c r="W320" s="155">
        <f t="shared" ref="W320:Y320" si="135">IF(W302=0,"",W302/W284)</f>
        <v>0.82045288298233243</v>
      </c>
      <c r="X320" s="155">
        <f t="shared" si="135"/>
        <v>0.83391359153344025</v>
      </c>
      <c r="Y320" s="155">
        <f t="shared" si="135"/>
        <v>0.83077129815042938</v>
      </c>
      <c r="DA320" s="130" t="s">
        <v>3743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0.57275656551350329</v>
      </c>
      <c r="D321" s="156">
        <f t="shared" si="136"/>
        <v>0.57715573144015364</v>
      </c>
      <c r="E321" s="156">
        <f t="shared" si="136"/>
        <v>0.57550786616202532</v>
      </c>
      <c r="F321" s="156">
        <f t="shared" si="136"/>
        <v>0.5779295367506172</v>
      </c>
      <c r="G321" s="156">
        <f t="shared" si="136"/>
        <v>0.57612327893124127</v>
      </c>
      <c r="H321" s="156">
        <f t="shared" si="136"/>
        <v>0.57834391984719391</v>
      </c>
      <c r="I321" s="156">
        <f t="shared" si="136"/>
        <v>0.58483453952692155</v>
      </c>
      <c r="J321" s="156">
        <f t="shared" si="136"/>
        <v>0.58952957198435996</v>
      </c>
      <c r="K321" s="156">
        <f t="shared" si="136"/>
        <v>0.59373192875388292</v>
      </c>
      <c r="L321" s="156">
        <f t="shared" si="136"/>
        <v>0.59672462273085913</v>
      </c>
      <c r="M321" s="156">
        <f t="shared" si="136"/>
        <v>0.60912943183056301</v>
      </c>
      <c r="N321" s="156">
        <f t="shared" si="136"/>
        <v>0.62850613631749164</v>
      </c>
      <c r="O321" s="156">
        <f t="shared" si="136"/>
        <v>0.6947130613663729</v>
      </c>
      <c r="P321" s="156">
        <f t="shared" si="136"/>
        <v>0.72203225006047489</v>
      </c>
      <c r="Q321" s="156">
        <f t="shared" si="136"/>
        <v>0.74684204700277645</v>
      </c>
      <c r="R321" s="156">
        <f t="shared" ref="R321:V321" si="137">IF(R303=0,"",R303/R285)</f>
        <v>0.72921712147664763</v>
      </c>
      <c r="S321" s="156">
        <f t="shared" si="137"/>
        <v>0.74677502933673312</v>
      </c>
      <c r="T321" s="156">
        <f t="shared" si="137"/>
        <v>0.76741882454254529</v>
      </c>
      <c r="U321" s="156">
        <f t="shared" si="137"/>
        <v>0.77920642523646011</v>
      </c>
      <c r="V321" s="156">
        <f t="shared" si="137"/>
        <v>0.78244329879216123</v>
      </c>
      <c r="W321" s="156">
        <f t="shared" ref="W321:Y321" si="138">IF(W303=0,"",W303/W285)</f>
        <v>0.78181982824902541</v>
      </c>
      <c r="X321" s="156">
        <f t="shared" si="138"/>
        <v>0.7858007620019769</v>
      </c>
      <c r="Y321" s="156">
        <f t="shared" si="138"/>
        <v>0.7865598580131935</v>
      </c>
      <c r="DA321" s="63" t="s">
        <v>3744</v>
      </c>
    </row>
    <row r="322" spans="1:105" ht="12" customHeight="1" x14ac:dyDescent="0.25">
      <c r="A322" s="97" t="s">
        <v>123</v>
      </c>
      <c r="B322" s="156"/>
      <c r="C322" s="156">
        <f t="shared" ref="C322:Q322" si="139">IF(C304=0,"",C304/C286)</f>
        <v>0.87061003443050611</v>
      </c>
      <c r="D322" s="156">
        <f t="shared" si="139"/>
        <v>0.89962617600129058</v>
      </c>
      <c r="E322" s="156">
        <f t="shared" si="139"/>
        <v>0.925344002978435</v>
      </c>
      <c r="F322" s="156">
        <f t="shared" si="139"/>
        <v>0.9222617666756725</v>
      </c>
      <c r="G322" s="156">
        <f t="shared" si="139"/>
        <v>0.93584199439473414</v>
      </c>
      <c r="H322" s="156">
        <f t="shared" si="139"/>
        <v>0.8974987109188951</v>
      </c>
      <c r="I322" s="156">
        <f t="shared" si="139"/>
        <v>0.93243394456416728</v>
      </c>
      <c r="J322" s="156">
        <f t="shared" si="139"/>
        <v>0.93132477780015732</v>
      </c>
      <c r="K322" s="156">
        <f t="shared" si="139"/>
        <v>0.93186169061886837</v>
      </c>
      <c r="L322" s="156">
        <f t="shared" si="139"/>
        <v>0.92565847435254067</v>
      </c>
      <c r="M322" s="156">
        <f t="shared" si="139"/>
        <v>0.9145370893470931</v>
      </c>
      <c r="N322" s="156">
        <f t="shared" si="139"/>
        <v>0.94678940016433444</v>
      </c>
      <c r="O322" s="156">
        <f t="shared" si="139"/>
        <v>0.9135865910902613</v>
      </c>
      <c r="P322" s="156">
        <f t="shared" si="139"/>
        <v>0.92937142916245141</v>
      </c>
      <c r="Q322" s="156">
        <f t="shared" si="139"/>
        <v>0.89049794585050424</v>
      </c>
      <c r="R322" s="156">
        <f t="shared" ref="R322:V322" si="140">IF(R304=0,"",R304/R286)</f>
        <v>0.96648924268340919</v>
      </c>
      <c r="S322" s="156">
        <f t="shared" si="140"/>
        <v>0.9683594433130257</v>
      </c>
      <c r="T322" s="156">
        <f t="shared" si="140"/>
        <v>0.96250885543786924</v>
      </c>
      <c r="U322" s="156">
        <f t="shared" si="140"/>
        <v>0.96066856202808526</v>
      </c>
      <c r="V322" s="156">
        <f t="shared" si="140"/>
        <v>0.97490219636161679</v>
      </c>
      <c r="W322" s="156">
        <f t="shared" ref="W322:Y322" si="141">IF(W304=0,"",W304/W286)</f>
        <v>0.97575189728172029</v>
      </c>
      <c r="X322" s="156">
        <f t="shared" si="141"/>
        <v>0.97412041369872748</v>
      </c>
      <c r="Y322" s="156">
        <f t="shared" si="141"/>
        <v>0.96823211367367845</v>
      </c>
      <c r="DA322" s="63" t="s">
        <v>3745</v>
      </c>
    </row>
    <row r="323" spans="1:105" ht="12" customHeight="1" x14ac:dyDescent="0.25">
      <c r="A323" s="100" t="s">
        <v>50</v>
      </c>
      <c r="B323" s="157"/>
      <c r="C323" s="157">
        <f t="shared" ref="C323:Q323" si="142">IF(C305=0,"",C305/C287)</f>
        <v>0.58200724272153392</v>
      </c>
      <c r="D323" s="157">
        <f t="shared" si="142"/>
        <v>0.59521927643739192</v>
      </c>
      <c r="E323" s="157">
        <f t="shared" si="142"/>
        <v>0.59007129232617994</v>
      </c>
      <c r="F323" s="157">
        <f t="shared" si="142"/>
        <v>0.60632578629262834</v>
      </c>
      <c r="G323" s="157">
        <f t="shared" si="142"/>
        <v>0.5937583767332576</v>
      </c>
      <c r="H323" s="157">
        <f t="shared" si="142"/>
        <v>0.56921023963120487</v>
      </c>
      <c r="I323" s="157">
        <f t="shared" si="142"/>
        <v>0.58197219665198929</v>
      </c>
      <c r="J323" s="157">
        <f t="shared" si="142"/>
        <v>0.5945631607737577</v>
      </c>
      <c r="K323" s="157">
        <f t="shared" si="142"/>
        <v>0.60072409864551179</v>
      </c>
      <c r="L323" s="157">
        <f t="shared" si="142"/>
        <v>0.61233174721755723</v>
      </c>
      <c r="M323" s="157">
        <f t="shared" si="142"/>
        <v>0.644126794194397</v>
      </c>
      <c r="N323" s="157">
        <f t="shared" si="142"/>
        <v>0.63169679299206916</v>
      </c>
      <c r="O323" s="157">
        <f t="shared" si="142"/>
        <v>0.5965990257045044</v>
      </c>
      <c r="P323" s="157">
        <f t="shared" si="142"/>
        <v>0.64836629701051374</v>
      </c>
      <c r="Q323" s="157">
        <f t="shared" si="142"/>
        <v>0.74356909472226562</v>
      </c>
      <c r="R323" s="157">
        <f t="shared" ref="R323:V323" si="143">IF(R305=0,"",R305/R287)</f>
        <v>0.76495127787506301</v>
      </c>
      <c r="S323" s="157">
        <f t="shared" si="143"/>
        <v>0.75643375422948789</v>
      </c>
      <c r="T323" s="157">
        <f t="shared" si="143"/>
        <v>0.78616753561063835</v>
      </c>
      <c r="U323" s="157">
        <f t="shared" si="143"/>
        <v>0.78533704857057984</v>
      </c>
      <c r="V323" s="157">
        <f t="shared" si="143"/>
        <v>0.78615994690528923</v>
      </c>
      <c r="W323" s="157">
        <f t="shared" ref="W323:Y323" si="144">IF(W305=0,"",W305/W287)</f>
        <v>0.77327590202040408</v>
      </c>
      <c r="X323" s="157">
        <f t="shared" si="144"/>
        <v>0.78734650923940419</v>
      </c>
      <c r="Y323" s="157">
        <f t="shared" si="144"/>
        <v>0.81523467419478512</v>
      </c>
      <c r="DA323" s="131" t="s">
        <v>3746</v>
      </c>
    </row>
    <row r="324" spans="1:105" ht="12" customHeight="1" x14ac:dyDescent="0.25">
      <c r="A324" s="103" t="s">
        <v>52</v>
      </c>
      <c r="B324" s="158"/>
      <c r="C324" s="158">
        <f t="shared" ref="C324:Q324" si="145">IF(C306=0,"",C306/C288)</f>
        <v>1</v>
      </c>
      <c r="D324" s="158">
        <f t="shared" si="145"/>
        <v>1</v>
      </c>
      <c r="E324" s="158">
        <f t="shared" si="145"/>
        <v>1</v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:Y324" si="147">IF(W306=0,"",W306/W288)</f>
        <v>1</v>
      </c>
      <c r="X324" s="158">
        <f t="shared" si="147"/>
        <v>1</v>
      </c>
      <c r="Y324" s="158">
        <f t="shared" si="147"/>
        <v>1</v>
      </c>
      <c r="DA324" s="132" t="s">
        <v>3747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0.68011712433076155</v>
      </c>
      <c r="D325" s="157">
        <f t="shared" si="148"/>
        <v>0.69236558219733169</v>
      </c>
      <c r="E325" s="157">
        <f t="shared" si="148"/>
        <v>0.6954742929848905</v>
      </c>
      <c r="F325" s="157">
        <f t="shared" si="148"/>
        <v>0.68742165841997693</v>
      </c>
      <c r="G325" s="157">
        <f t="shared" si="148"/>
        <v>0.67199665898774397</v>
      </c>
      <c r="H325" s="157">
        <f t="shared" si="148"/>
        <v>0.67566867804199937</v>
      </c>
      <c r="I325" s="157">
        <f t="shared" si="148"/>
        <v>0.67890503019604054</v>
      </c>
      <c r="J325" s="157">
        <f t="shared" si="148"/>
        <v>0.68353451092730377</v>
      </c>
      <c r="K325" s="157">
        <f t="shared" si="148"/>
        <v>0.67475846580132981</v>
      </c>
      <c r="L325" s="157">
        <f t="shared" si="148"/>
        <v>0.69156935885072301</v>
      </c>
      <c r="M325" s="157">
        <f t="shared" si="148"/>
        <v>0.68829754529294362</v>
      </c>
      <c r="N325" s="157">
        <f t="shared" si="148"/>
        <v>0.70099689666613973</v>
      </c>
      <c r="O325" s="157">
        <f t="shared" si="148"/>
        <v>0.71629090188652245</v>
      </c>
      <c r="P325" s="157">
        <f t="shared" si="148"/>
        <v>0.73434785233171551</v>
      </c>
      <c r="Q325" s="157">
        <f t="shared" si="148"/>
        <v>0.75015431171215174</v>
      </c>
      <c r="R325" s="157">
        <f t="shared" ref="R325:V325" si="149">IF(R307=0,"",R307/R289)</f>
        <v>0.75767886024499076</v>
      </c>
      <c r="S325" s="157">
        <f t="shared" si="149"/>
        <v>0.76513415387516059</v>
      </c>
      <c r="T325" s="157">
        <f t="shared" si="149"/>
        <v>0.76937568552361901</v>
      </c>
      <c r="U325" s="157">
        <f t="shared" si="149"/>
        <v>0.77206181871008583</v>
      </c>
      <c r="V325" s="157">
        <f t="shared" si="149"/>
        <v>0.77957728515425995</v>
      </c>
      <c r="W325" s="157">
        <f t="shared" ref="W325:Y325" si="150">IF(W307=0,"",W307/W289)</f>
        <v>0.78635440223357311</v>
      </c>
      <c r="X325" s="157">
        <f t="shared" si="150"/>
        <v>0.79580114976338368</v>
      </c>
      <c r="Y325" s="157">
        <f t="shared" si="150"/>
        <v>0.79667753961449828</v>
      </c>
      <c r="DA325" s="131" t="s">
        <v>3748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0.87610322869102575</v>
      </c>
      <c r="D326" s="158">
        <f t="shared" si="151"/>
        <v>0.87797667791330147</v>
      </c>
      <c r="E326" s="158">
        <f t="shared" si="151"/>
        <v>0.87591757608917531</v>
      </c>
      <c r="F326" s="158">
        <f t="shared" si="151"/>
        <v>0.87955379501415198</v>
      </c>
      <c r="G326" s="158">
        <f t="shared" si="151"/>
        <v>0.87630338841621536</v>
      </c>
      <c r="H326" s="158">
        <f t="shared" si="151"/>
        <v>0.89377695340822849</v>
      </c>
      <c r="I326" s="158">
        <f t="shared" si="151"/>
        <v>0.88108322920446658</v>
      </c>
      <c r="J326" s="158">
        <f t="shared" si="151"/>
        <v>0.87839189805595419</v>
      </c>
      <c r="K326" s="158">
        <f t="shared" si="151"/>
        <v>0.8791746964933691</v>
      </c>
      <c r="L326" s="158">
        <f t="shared" si="151"/>
        <v>0.86885231525940043</v>
      </c>
      <c r="M326" s="158">
        <f t="shared" si="151"/>
        <v>0.87429746328801872</v>
      </c>
      <c r="N326" s="158">
        <f t="shared" si="151"/>
        <v>0.88746444594981755</v>
      </c>
      <c r="O326" s="158">
        <f t="shared" si="151"/>
        <v>0.87476894455700094</v>
      </c>
      <c r="P326" s="158">
        <f t="shared" si="151"/>
        <v>0.90544760175036021</v>
      </c>
      <c r="Q326" s="158">
        <f t="shared" si="151"/>
        <v>0.9056426572497509</v>
      </c>
      <c r="R326" s="158">
        <f t="shared" ref="R326:V326" si="152">IF(R308=0,"",R308/R290)</f>
        <v>0.92234510669636638</v>
      </c>
      <c r="S326" s="158">
        <f t="shared" si="152"/>
        <v>0.91773284579616565</v>
      </c>
      <c r="T326" s="158">
        <f t="shared" si="152"/>
        <v>0.91988626877797874</v>
      </c>
      <c r="U326" s="158">
        <f t="shared" si="152"/>
        <v>0.9302017411827761</v>
      </c>
      <c r="V326" s="158">
        <f t="shared" si="152"/>
        <v>0.93257441264333429</v>
      </c>
      <c r="W326" s="158">
        <f t="shared" ref="W326:Y326" si="153">IF(W308=0,"",W308/W290)</f>
        <v>0.93687858763043352</v>
      </c>
      <c r="X326" s="158">
        <f t="shared" si="153"/>
        <v>0.94289793163408109</v>
      </c>
      <c r="Y326" s="158">
        <f t="shared" si="153"/>
        <v>0.951969603099031</v>
      </c>
      <c r="DA326" s="132" t="s">
        <v>3749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0.67797201377547545</v>
      </c>
      <c r="D327" s="156">
        <f t="shared" si="154"/>
        <v>0.68111340300641854</v>
      </c>
      <c r="E327" s="156">
        <f t="shared" si="154"/>
        <v>0.69364167494058526</v>
      </c>
      <c r="F327" s="156">
        <f t="shared" si="154"/>
        <v>0.66289897713340984</v>
      </c>
      <c r="G327" s="156">
        <f t="shared" si="154"/>
        <v>0.66421918455207896</v>
      </c>
      <c r="H327" s="156">
        <f t="shared" si="154"/>
        <v>0.67057119412409216</v>
      </c>
      <c r="I327" s="156">
        <f t="shared" si="154"/>
        <v>0.68013381154662655</v>
      </c>
      <c r="J327" s="156">
        <f t="shared" si="154"/>
        <v>0.67259159958229608</v>
      </c>
      <c r="K327" s="156">
        <f t="shared" si="154"/>
        <v>0.68638253003318128</v>
      </c>
      <c r="L327" s="156">
        <f t="shared" si="154"/>
        <v>0.68881088693434422</v>
      </c>
      <c r="M327" s="156">
        <f t="shared" si="154"/>
        <v>0.70520249945073099</v>
      </c>
      <c r="N327" s="156">
        <f t="shared" si="154"/>
        <v>0.7084843124444612</v>
      </c>
      <c r="O327" s="156">
        <f t="shared" si="154"/>
        <v>0.71619450979261845</v>
      </c>
      <c r="P327" s="156">
        <f t="shared" si="154"/>
        <v>0.72120404553892126</v>
      </c>
      <c r="Q327" s="156">
        <f t="shared" si="154"/>
        <v>0.74187693082930772</v>
      </c>
      <c r="R327" s="156">
        <f t="shared" ref="R327:V327" si="155">IF(R309=0,"",R309/R291)</f>
        <v>0.75418897723810507</v>
      </c>
      <c r="S327" s="156">
        <f t="shared" si="155"/>
        <v>0.76297884337877553</v>
      </c>
      <c r="T327" s="156">
        <f t="shared" si="155"/>
        <v>0.7687004007581375</v>
      </c>
      <c r="U327" s="156">
        <f t="shared" si="155"/>
        <v>0.77248180918111464</v>
      </c>
      <c r="V327" s="156">
        <f t="shared" si="155"/>
        <v>0.78046881424649162</v>
      </c>
      <c r="W327" s="156">
        <f t="shared" ref="W327:Y327" si="156">IF(W309=0,"",W309/W291)</f>
        <v>0.79686051111612233</v>
      </c>
      <c r="X327" s="156">
        <f t="shared" si="156"/>
        <v>0.80454439651715881</v>
      </c>
      <c r="Y327" s="156">
        <f t="shared" si="156"/>
        <v>0.81151366115548529</v>
      </c>
      <c r="DA327" s="63" t="s">
        <v>3750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3751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0.70498469470607439</v>
      </c>
      <c r="D329" s="155">
        <f t="shared" si="160"/>
        <v>0.7006488964784261</v>
      </c>
      <c r="E329" s="155">
        <f t="shared" si="160"/>
        <v>0.69664165807506384</v>
      </c>
      <c r="F329" s="155">
        <f t="shared" si="160"/>
        <v>0.69532786500550481</v>
      </c>
      <c r="G329" s="155">
        <f t="shared" si="160"/>
        <v>0.70330204193701196</v>
      </c>
      <c r="H329" s="155">
        <f t="shared" si="160"/>
        <v>0.71284182229103554</v>
      </c>
      <c r="I329" s="155">
        <f t="shared" si="160"/>
        <v>0.71452806553886639</v>
      </c>
      <c r="J329" s="155">
        <f t="shared" si="160"/>
        <v>0.72002465552310679</v>
      </c>
      <c r="K329" s="155">
        <f t="shared" si="160"/>
        <v>0.71324049125306721</v>
      </c>
      <c r="L329" s="155">
        <f t="shared" si="160"/>
        <v>0.71633437584454607</v>
      </c>
      <c r="M329" s="155">
        <f t="shared" si="160"/>
        <v>0.71834493087696927</v>
      </c>
      <c r="N329" s="155">
        <f t="shared" si="160"/>
        <v>0.73323846682586868</v>
      </c>
      <c r="O329" s="155">
        <f t="shared" si="160"/>
        <v>0.74461542730963304</v>
      </c>
      <c r="P329" s="155">
        <f t="shared" si="160"/>
        <v>0.74097626027328567</v>
      </c>
      <c r="Q329" s="155">
        <f t="shared" si="160"/>
        <v>0.75483411460404148</v>
      </c>
      <c r="R329" s="155">
        <f t="shared" ref="R329:V329" si="161">IF(R311=0,"",R311/R293)</f>
        <v>0.76726803804158816</v>
      </c>
      <c r="S329" s="155">
        <f t="shared" si="161"/>
        <v>0.7683914266013272</v>
      </c>
      <c r="T329" s="155">
        <f t="shared" si="161"/>
        <v>0.78108611097897385</v>
      </c>
      <c r="U329" s="155">
        <f t="shared" si="161"/>
        <v>0.7980784627574804</v>
      </c>
      <c r="V329" s="155">
        <f t="shared" si="161"/>
        <v>0.81194486112332787</v>
      </c>
      <c r="W329" s="155">
        <f t="shared" ref="W329:Y329" si="162">IF(W311=0,"",W311/W293)</f>
        <v>0.83021774792545944</v>
      </c>
      <c r="X329" s="155">
        <f t="shared" si="162"/>
        <v>0.84777167624868144</v>
      </c>
      <c r="Y329" s="155">
        <f t="shared" si="162"/>
        <v>0.84350008686534439</v>
      </c>
      <c r="DA329" s="130" t="s">
        <v>3752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0.59885054138877958</v>
      </c>
      <c r="D330" s="156">
        <f t="shared" si="163"/>
        <v>0.60345598524681021</v>
      </c>
      <c r="E330" s="156">
        <f t="shared" si="163"/>
        <v>0.59893055861387967</v>
      </c>
      <c r="F330" s="156">
        <f t="shared" si="163"/>
        <v>0.5983495060589159</v>
      </c>
      <c r="G330" s="156">
        <f t="shared" si="163"/>
        <v>0.59006060540835337</v>
      </c>
      <c r="H330" s="156">
        <f t="shared" si="163"/>
        <v>0.59431909646295566</v>
      </c>
      <c r="I330" s="156">
        <f t="shared" si="163"/>
        <v>0.59788688472726836</v>
      </c>
      <c r="J330" s="156">
        <f t="shared" si="163"/>
        <v>0.60199183023794034</v>
      </c>
      <c r="K330" s="156">
        <f t="shared" si="163"/>
        <v>0.59549948959860444</v>
      </c>
      <c r="L330" s="156">
        <f t="shared" si="163"/>
        <v>0.59956869101267785</v>
      </c>
      <c r="M330" s="156">
        <f t="shared" si="163"/>
        <v>0.59774645340101262</v>
      </c>
      <c r="N330" s="156">
        <f t="shared" si="163"/>
        <v>0.60615231620699861</v>
      </c>
      <c r="O330" s="156">
        <f t="shared" si="163"/>
        <v>0.61394382264152869</v>
      </c>
      <c r="P330" s="156">
        <f t="shared" si="163"/>
        <v>0.61261167342748812</v>
      </c>
      <c r="Q330" s="156">
        <f t="shared" si="163"/>
        <v>0.61262181156787299</v>
      </c>
      <c r="R330" s="156">
        <f t="shared" ref="R330:V330" si="164">IF(R312=0,"",R312/R294)</f>
        <v>0.60548760477851205</v>
      </c>
      <c r="S330" s="156">
        <f t="shared" si="164"/>
        <v>0.60558728314002275</v>
      </c>
      <c r="T330" s="156">
        <f t="shared" si="164"/>
        <v>0.60675320665175247</v>
      </c>
      <c r="U330" s="156">
        <f t="shared" si="164"/>
        <v>0.61016274202310072</v>
      </c>
      <c r="V330" s="156">
        <f t="shared" si="164"/>
        <v>0.61393476281101422</v>
      </c>
      <c r="W330" s="156">
        <f t="shared" ref="W330:Y330" si="165">IF(W312=0,"",W312/W294)</f>
        <v>0.61488215786710443</v>
      </c>
      <c r="X330" s="156">
        <f t="shared" si="165"/>
        <v>0.61417381237531421</v>
      </c>
      <c r="Y330" s="156">
        <f t="shared" si="165"/>
        <v>0.61510571928096636</v>
      </c>
      <c r="DA330" s="63" t="s">
        <v>3753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0.75526630931923044</v>
      </c>
      <c r="D331" s="159">
        <f t="shared" si="166"/>
        <v>0.76052290332489036</v>
      </c>
      <c r="E331" s="159">
        <f t="shared" si="166"/>
        <v>0.7598145944263458</v>
      </c>
      <c r="F331" s="159">
        <f t="shared" si="166"/>
        <v>0.75820866801543252</v>
      </c>
      <c r="G331" s="159">
        <f t="shared" si="166"/>
        <v>0.75615902784331512</v>
      </c>
      <c r="H331" s="159">
        <f t="shared" si="166"/>
        <v>0.75793689738473091</v>
      </c>
      <c r="I331" s="159">
        <f t="shared" si="166"/>
        <v>0.76188918621306978</v>
      </c>
      <c r="J331" s="159">
        <f t="shared" si="166"/>
        <v>0.76681747023530344</v>
      </c>
      <c r="K331" s="159">
        <f t="shared" si="166"/>
        <v>0.76620431828926117</v>
      </c>
      <c r="L331" s="159">
        <f t="shared" si="166"/>
        <v>0.7704043155064404</v>
      </c>
      <c r="M331" s="159">
        <f t="shared" si="166"/>
        <v>0.77402003294970267</v>
      </c>
      <c r="N331" s="159">
        <f t="shared" si="166"/>
        <v>0.7804701670193438</v>
      </c>
      <c r="O331" s="159">
        <f t="shared" si="166"/>
        <v>0.79171457008227153</v>
      </c>
      <c r="P331" s="159">
        <f t="shared" si="166"/>
        <v>0.79768710718865177</v>
      </c>
      <c r="Q331" s="159">
        <f t="shared" si="166"/>
        <v>0.80777835115276964</v>
      </c>
      <c r="R331" s="159">
        <f t="shared" ref="R331:V331" si="167">IF(R313=0,"",R313/R295)</f>
        <v>0.81539961259654703</v>
      </c>
      <c r="S331" s="159">
        <f t="shared" si="167"/>
        <v>0.82945810892750826</v>
      </c>
      <c r="T331" s="159">
        <f t="shared" si="167"/>
        <v>0.84315421038533278</v>
      </c>
      <c r="U331" s="159">
        <f t="shared" si="167"/>
        <v>0.8578067805213464</v>
      </c>
      <c r="V331" s="159">
        <f t="shared" si="167"/>
        <v>0.87138285954992978</v>
      </c>
      <c r="W331" s="159">
        <f t="shared" ref="W331:Y331" si="168">IF(W313=0,"",W313/W295)</f>
        <v>0.88153336424249074</v>
      </c>
      <c r="X331" s="159">
        <f t="shared" si="168"/>
        <v>0.88936789526637561</v>
      </c>
      <c r="Y331" s="159">
        <f t="shared" si="168"/>
        <v>0.89309309483666943</v>
      </c>
      <c r="DA331" s="60" t="s">
        <v>3754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45.579368998434461</v>
      </c>
      <c r="D333" s="117">
        <f t="shared" si="169"/>
        <v>43.981594796691667</v>
      </c>
      <c r="E333" s="117">
        <f t="shared" si="169"/>
        <v>53.753699940308891</v>
      </c>
      <c r="F333" s="117">
        <f t="shared" si="169"/>
        <v>54.252241182880098</v>
      </c>
      <c r="G333" s="117">
        <f t="shared" si="169"/>
        <v>40.440947497751921</v>
      </c>
      <c r="H333" s="117">
        <f t="shared" si="169"/>
        <v>51.881663248281626</v>
      </c>
      <c r="I333" s="117">
        <f t="shared" si="169"/>
        <v>32.321783417594901</v>
      </c>
      <c r="J333" s="117">
        <f t="shared" si="169"/>
        <v>30.647564388008597</v>
      </c>
      <c r="K333" s="117">
        <f t="shared" si="169"/>
        <v>30.669911616625555</v>
      </c>
      <c r="L333" s="117">
        <f t="shared" si="169"/>
        <v>37.160054958967308</v>
      </c>
      <c r="M333" s="117">
        <f t="shared" si="169"/>
        <v>25.053628282575424</v>
      </c>
      <c r="N333" s="117">
        <f t="shared" si="169"/>
        <v>20.922839713771317</v>
      </c>
      <c r="O333" s="117">
        <f t="shared" si="169"/>
        <v>10.05690369707354</v>
      </c>
      <c r="P333" s="117">
        <f t="shared" si="169"/>
        <v>9.5990166186467469</v>
      </c>
      <c r="Q333" s="117">
        <f t="shared" si="169"/>
        <v>9.8744564018322514</v>
      </c>
      <c r="R333" s="117">
        <f t="shared" ref="R333:V333" si="170">R334+R336+R338+R347</f>
        <v>17.417402911609472</v>
      </c>
      <c r="S333" s="117">
        <f t="shared" si="170"/>
        <v>22.387069794200521</v>
      </c>
      <c r="T333" s="117">
        <f t="shared" si="170"/>
        <v>26.148841931494815</v>
      </c>
      <c r="U333" s="117">
        <f t="shared" si="170"/>
        <v>23.642827675060516</v>
      </c>
      <c r="V333" s="117">
        <f t="shared" si="170"/>
        <v>23.19939810571659</v>
      </c>
      <c r="W333" s="117">
        <f t="shared" ref="W333:Y333" si="171">W334+W336+W338+W347</f>
        <v>23.194251740647353</v>
      </c>
      <c r="X333" s="117">
        <f t="shared" si="171"/>
        <v>21.452406685400231</v>
      </c>
      <c r="Y333" s="117">
        <f t="shared" si="171"/>
        <v>30.046713364432538</v>
      </c>
      <c r="DA333" s="129" t="s">
        <v>3906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3907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3908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3909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3910</v>
      </c>
    </row>
    <row r="338" spans="1:105" ht="12" customHeight="1" x14ac:dyDescent="0.25">
      <c r="A338" s="121" t="s">
        <v>55</v>
      </c>
      <c r="B338" s="122"/>
      <c r="C338" s="122">
        <v>29.234605702042085</v>
      </c>
      <c r="D338" s="122">
        <v>24.125740643206278</v>
      </c>
      <c r="E338" s="122">
        <v>32.72374274995731</v>
      </c>
      <c r="F338" s="122">
        <v>34.166434742681069</v>
      </c>
      <c r="G338" s="122">
        <v>26.752632984045821</v>
      </c>
      <c r="H338" s="122">
        <v>34.330251737171821</v>
      </c>
      <c r="I338" s="122">
        <v>17.819188660199135</v>
      </c>
      <c r="J338" s="122">
        <v>15.199135027719498</v>
      </c>
      <c r="K338" s="122">
        <v>17.786024462138595</v>
      </c>
      <c r="L338" s="122">
        <v>21.40533189352314</v>
      </c>
      <c r="M338" s="122">
        <v>14.758329281700929</v>
      </c>
      <c r="N338" s="122">
        <v>10.628950882843764</v>
      </c>
      <c r="O338" s="122">
        <v>2.2772824671842242</v>
      </c>
      <c r="P338" s="122">
        <v>1.8047327734466201</v>
      </c>
      <c r="Q338" s="122">
        <v>1.9710729916197438</v>
      </c>
      <c r="R338" s="122">
        <v>9.1763593539973485</v>
      </c>
      <c r="S338" s="122">
        <v>12.320621128552757</v>
      </c>
      <c r="T338" s="122">
        <v>15.911815491850716</v>
      </c>
      <c r="U338" s="122">
        <v>14.075447747979361</v>
      </c>
      <c r="V338" s="122">
        <v>14.222593869423577</v>
      </c>
      <c r="W338" s="122">
        <v>15.313678955049253</v>
      </c>
      <c r="X338" s="122">
        <v>15.340052669836252</v>
      </c>
      <c r="Y338" s="122">
        <v>20.325563444250825</v>
      </c>
      <c r="DA338" s="130" t="s">
        <v>3911</v>
      </c>
    </row>
    <row r="339" spans="1:105" ht="12" customHeight="1" x14ac:dyDescent="0.25">
      <c r="A339" s="97" t="s">
        <v>124</v>
      </c>
      <c r="B339" s="98"/>
      <c r="C339" s="98">
        <v>29.230035206504969</v>
      </c>
      <c r="D339" s="98">
        <v>24.119429313283803</v>
      </c>
      <c r="E339" s="98">
        <v>32.706455749306976</v>
      </c>
      <c r="F339" s="98">
        <v>34.154817279170345</v>
      </c>
      <c r="G339" s="98">
        <v>26.747317868655863</v>
      </c>
      <c r="H339" s="98">
        <v>34.319459329305076</v>
      </c>
      <c r="I339" s="98">
        <v>17.807634908446133</v>
      </c>
      <c r="J339" s="98">
        <v>15.18269783353813</v>
      </c>
      <c r="K339" s="98">
        <v>17.77015805535812</v>
      </c>
      <c r="L339" s="98">
        <v>21.386592655316669</v>
      </c>
      <c r="M339" s="98">
        <v>14.750771898151877</v>
      </c>
      <c r="N339" s="98">
        <v>10.624255240020153</v>
      </c>
      <c r="O339" s="98">
        <v>2.2733277301191657</v>
      </c>
      <c r="P339" s="98">
        <v>1.7973402829869964</v>
      </c>
      <c r="Q339" s="98">
        <v>1.9696174458322615</v>
      </c>
      <c r="R339" s="98">
        <v>9.1666008033161805</v>
      </c>
      <c r="S339" s="98">
        <v>12.311615391245876</v>
      </c>
      <c r="T339" s="98">
        <v>15.902233960724772</v>
      </c>
      <c r="U339" s="98">
        <v>14.07076518453429</v>
      </c>
      <c r="V339" s="98">
        <v>14.212612914342227</v>
      </c>
      <c r="W339" s="98">
        <v>15.29653963860658</v>
      </c>
      <c r="X339" s="98">
        <v>15.317285346684399</v>
      </c>
      <c r="Y339" s="98">
        <v>20.317586840198587</v>
      </c>
      <c r="DA339" s="63" t="s">
        <v>3912</v>
      </c>
    </row>
    <row r="340" spans="1:105" ht="12" customHeight="1" x14ac:dyDescent="0.25">
      <c r="A340" s="97" t="s">
        <v>123</v>
      </c>
      <c r="B340" s="98"/>
      <c r="C340" s="98">
        <v>4.5704955371223144E-3</v>
      </c>
      <c r="D340" s="98">
        <v>6.3113299224802711E-3</v>
      </c>
      <c r="E340" s="98">
        <v>1.7287000650340952E-2</v>
      </c>
      <c r="F340" s="98">
        <v>1.1617463510723795E-2</v>
      </c>
      <c r="G340" s="98">
        <v>5.3151153899606025E-3</v>
      </c>
      <c r="H340" s="98">
        <v>1.0792407866754394E-2</v>
      </c>
      <c r="I340" s="98">
        <v>1.1553751753003784E-2</v>
      </c>
      <c r="J340" s="98">
        <v>1.6437194181368756E-2</v>
      </c>
      <c r="K340" s="98">
        <v>1.5866406780475514E-2</v>
      </c>
      <c r="L340" s="98">
        <v>1.873923820647138E-2</v>
      </c>
      <c r="M340" s="98">
        <v>7.5573835490527269E-3</v>
      </c>
      <c r="N340" s="98">
        <v>4.6956428236118964E-3</v>
      </c>
      <c r="O340" s="98">
        <v>3.9547370650584359E-3</v>
      </c>
      <c r="P340" s="98">
        <v>7.3924904596235578E-3</v>
      </c>
      <c r="Q340" s="98">
        <v>1.4555457874823657E-3</v>
      </c>
      <c r="R340" s="98">
        <v>9.7585506811679705E-3</v>
      </c>
      <c r="S340" s="98">
        <v>9.0057373068795875E-3</v>
      </c>
      <c r="T340" s="98">
        <v>9.5815311259418966E-3</v>
      </c>
      <c r="U340" s="98">
        <v>4.6825634450714795E-3</v>
      </c>
      <c r="V340" s="98">
        <v>9.9809550813489568E-3</v>
      </c>
      <c r="W340" s="98">
        <v>1.7139316442674628E-2</v>
      </c>
      <c r="X340" s="98">
        <v>2.2767323151853151E-2</v>
      </c>
      <c r="Y340" s="98">
        <v>7.9766040522462247E-3</v>
      </c>
      <c r="DA340" s="63" t="s">
        <v>3913</v>
      </c>
    </row>
    <row r="341" spans="1:105" ht="12" customHeight="1" x14ac:dyDescent="0.25">
      <c r="A341" s="100" t="s">
        <v>50</v>
      </c>
      <c r="B341" s="101"/>
      <c r="C341" s="101">
        <v>4.5704955371223144E-3</v>
      </c>
      <c r="D341" s="101">
        <v>6.3113299224802711E-3</v>
      </c>
      <c r="E341" s="101">
        <v>1.7287000650340952E-2</v>
      </c>
      <c r="F341" s="101">
        <v>1.1617463510723795E-2</v>
      </c>
      <c r="G341" s="101">
        <v>5.3151153899606025E-3</v>
      </c>
      <c r="H341" s="101">
        <v>1.0792407866754394E-2</v>
      </c>
      <c r="I341" s="101">
        <v>1.1553751753003784E-2</v>
      </c>
      <c r="J341" s="101">
        <v>1.6437194181368756E-2</v>
      </c>
      <c r="K341" s="101">
        <v>1.5866406780475514E-2</v>
      </c>
      <c r="L341" s="101">
        <v>1.873923820647138E-2</v>
      </c>
      <c r="M341" s="101">
        <v>7.5573835490527269E-3</v>
      </c>
      <c r="N341" s="101">
        <v>4.6956428236118964E-3</v>
      </c>
      <c r="O341" s="101">
        <v>3.9547370650584359E-3</v>
      </c>
      <c r="P341" s="101">
        <v>7.3924904596235578E-3</v>
      </c>
      <c r="Q341" s="101">
        <v>1.4555457874823657E-3</v>
      </c>
      <c r="R341" s="101">
        <v>9.7585506811679705E-3</v>
      </c>
      <c r="S341" s="101">
        <v>9.0057373068795875E-3</v>
      </c>
      <c r="T341" s="101">
        <v>9.5815311259418966E-3</v>
      </c>
      <c r="U341" s="101">
        <v>4.6825634450714795E-3</v>
      </c>
      <c r="V341" s="101">
        <v>9.9809550813489568E-3</v>
      </c>
      <c r="W341" s="101">
        <v>1.7139316442674628E-2</v>
      </c>
      <c r="X341" s="101">
        <v>2.2767323151853151E-2</v>
      </c>
      <c r="Y341" s="101">
        <v>7.9766040522462247E-3</v>
      </c>
      <c r="DA341" s="131" t="s">
        <v>3914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3915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3916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3917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3918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3919</v>
      </c>
    </row>
    <row r="347" spans="1:105" ht="12" customHeight="1" x14ac:dyDescent="0.25">
      <c r="A347" s="121" t="s">
        <v>54</v>
      </c>
      <c r="B347" s="122"/>
      <c r="C347" s="122">
        <v>16.344763296392376</v>
      </c>
      <c r="D347" s="122">
        <v>19.855854153485385</v>
      </c>
      <c r="E347" s="122">
        <v>21.029957190351585</v>
      </c>
      <c r="F347" s="122">
        <v>20.085806440199029</v>
      </c>
      <c r="G347" s="122">
        <v>13.688314513706098</v>
      </c>
      <c r="H347" s="122">
        <v>17.551411511109805</v>
      </c>
      <c r="I347" s="122">
        <v>14.502594757395768</v>
      </c>
      <c r="J347" s="122">
        <v>15.448429360289101</v>
      </c>
      <c r="K347" s="122">
        <v>12.883887154486958</v>
      </c>
      <c r="L347" s="122">
        <v>15.754723065444171</v>
      </c>
      <c r="M347" s="122">
        <v>10.295299000874495</v>
      </c>
      <c r="N347" s="122">
        <v>10.293888830927553</v>
      </c>
      <c r="O347" s="122">
        <v>7.7796212298893153</v>
      </c>
      <c r="P347" s="122">
        <v>7.794283845200126</v>
      </c>
      <c r="Q347" s="122">
        <v>7.9033834102125082</v>
      </c>
      <c r="R347" s="122">
        <v>8.241043557612123</v>
      </c>
      <c r="S347" s="122">
        <v>10.066448665647766</v>
      </c>
      <c r="T347" s="122">
        <v>10.237026439644101</v>
      </c>
      <c r="U347" s="122">
        <v>9.5673799270811557</v>
      </c>
      <c r="V347" s="122">
        <v>8.9768042362930132</v>
      </c>
      <c r="W347" s="122">
        <v>7.8805727855980985</v>
      </c>
      <c r="X347" s="122">
        <v>6.1123540155639775</v>
      </c>
      <c r="Y347" s="122">
        <v>9.7211499201817126</v>
      </c>
      <c r="DA347" s="130" t="s">
        <v>3920</v>
      </c>
    </row>
    <row r="348" spans="1:105" ht="12" customHeight="1" x14ac:dyDescent="0.25">
      <c r="A348" s="97" t="s">
        <v>50</v>
      </c>
      <c r="B348" s="98"/>
      <c r="C348" s="98">
        <v>16.344763296392376</v>
      </c>
      <c r="D348" s="98">
        <v>19.855854153485385</v>
      </c>
      <c r="E348" s="98">
        <v>21.029957190351585</v>
      </c>
      <c r="F348" s="98">
        <v>20.085806440199029</v>
      </c>
      <c r="G348" s="98">
        <v>13.688314513706098</v>
      </c>
      <c r="H348" s="98">
        <v>17.551411511109805</v>
      </c>
      <c r="I348" s="98">
        <v>14.502594757395768</v>
      </c>
      <c r="J348" s="98">
        <v>15.448429360289101</v>
      </c>
      <c r="K348" s="98">
        <v>12.883887154486958</v>
      </c>
      <c r="L348" s="98">
        <v>15.754723065444171</v>
      </c>
      <c r="M348" s="98">
        <v>10.295299000874495</v>
      </c>
      <c r="N348" s="98">
        <v>10.293888830927553</v>
      </c>
      <c r="O348" s="98">
        <v>7.7796212298893153</v>
      </c>
      <c r="P348" s="98">
        <v>7.794283845200126</v>
      </c>
      <c r="Q348" s="98">
        <v>7.9033834102125082</v>
      </c>
      <c r="R348" s="98">
        <v>8.241043557612123</v>
      </c>
      <c r="S348" s="98">
        <v>10.066448665647766</v>
      </c>
      <c r="T348" s="98">
        <v>10.237026439644101</v>
      </c>
      <c r="U348" s="98">
        <v>9.5673799270811557</v>
      </c>
      <c r="V348" s="98">
        <v>8.9768042362930132</v>
      </c>
      <c r="W348" s="98">
        <v>7.8805727855980985</v>
      </c>
      <c r="X348" s="98">
        <v>6.1123540155639775</v>
      </c>
      <c r="Y348" s="98">
        <v>9.7211499201817126</v>
      </c>
      <c r="DA348" s="63" t="s">
        <v>3921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3922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11218.907754035527</v>
      </c>
      <c r="D351" s="117">
        <f t="shared" si="174"/>
        <v>11749.01279067285</v>
      </c>
      <c r="E351" s="117">
        <f t="shared" si="174"/>
        <v>11560.976328021939</v>
      </c>
      <c r="F351" s="117">
        <f t="shared" si="174"/>
        <v>11154.057920948684</v>
      </c>
      <c r="G351" s="117">
        <f t="shared" si="174"/>
        <v>9949.19801904622</v>
      </c>
      <c r="H351" s="117">
        <f t="shared" si="174"/>
        <v>10319.402576845747</v>
      </c>
      <c r="I351" s="117">
        <f t="shared" si="174"/>
        <v>10104.952875693354</v>
      </c>
      <c r="J351" s="117">
        <f t="shared" si="174"/>
        <v>10856.339253077474</v>
      </c>
      <c r="K351" s="117">
        <f t="shared" si="174"/>
        <v>10466.132333157482</v>
      </c>
      <c r="L351" s="117">
        <f t="shared" si="174"/>
        <v>11499.931650559416</v>
      </c>
      <c r="M351" s="117">
        <f t="shared" si="174"/>
        <v>10884.875176195843</v>
      </c>
      <c r="N351" s="117">
        <f t="shared" si="174"/>
        <v>11787.426901441788</v>
      </c>
      <c r="O351" s="117">
        <f t="shared" si="174"/>
        <v>13681.938553226059</v>
      </c>
      <c r="P351" s="117">
        <f t="shared" si="174"/>
        <v>10520.460703243454</v>
      </c>
      <c r="Q351" s="117">
        <f t="shared" si="174"/>
        <v>11181.784507644381</v>
      </c>
      <c r="R351" s="117">
        <f t="shared" ref="R351:V351" si="175">R352+R354+R356+R365</f>
        <v>10186.254435353025</v>
      </c>
      <c r="S351" s="117">
        <f t="shared" si="175"/>
        <v>9310.2899465089158</v>
      </c>
      <c r="T351" s="117">
        <f t="shared" si="175"/>
        <v>8688.0142838802058</v>
      </c>
      <c r="U351" s="117">
        <f t="shared" si="175"/>
        <v>7601.871804720693</v>
      </c>
      <c r="V351" s="117">
        <f t="shared" si="175"/>
        <v>6891.8848047824167</v>
      </c>
      <c r="W351" s="117">
        <f t="shared" ref="W351:Y351" si="176">W352+W354+W356+W365</f>
        <v>7037.0645473734767</v>
      </c>
      <c r="X351" s="117">
        <f t="shared" si="176"/>
        <v>6011.9652902628304</v>
      </c>
      <c r="Y351" s="117">
        <f t="shared" si="176"/>
        <v>5111.440837658387</v>
      </c>
      <c r="DA351" s="129" t="s">
        <v>4074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9035.3460779244688</v>
      </c>
      <c r="D352" s="122">
        <f t="shared" si="177"/>
        <v>9486.9481335565852</v>
      </c>
      <c r="E352" s="122">
        <f t="shared" si="177"/>
        <v>9251.0770721131539</v>
      </c>
      <c r="F352" s="122">
        <f t="shared" si="177"/>
        <v>8935.0340645569977</v>
      </c>
      <c r="G352" s="122">
        <f t="shared" si="177"/>
        <v>7783.0074877250854</v>
      </c>
      <c r="H352" s="122">
        <f t="shared" si="177"/>
        <v>8170.5838474365746</v>
      </c>
      <c r="I352" s="122">
        <f t="shared" si="177"/>
        <v>8032.4862837702685</v>
      </c>
      <c r="J352" s="122">
        <f t="shared" si="177"/>
        <v>8840.274879012286</v>
      </c>
      <c r="K352" s="122">
        <f t="shared" si="177"/>
        <v>8409.0588052618496</v>
      </c>
      <c r="L352" s="122">
        <f t="shared" si="177"/>
        <v>9357.3413739055777</v>
      </c>
      <c r="M352" s="122">
        <f t="shared" si="177"/>
        <v>8694.9724252188735</v>
      </c>
      <c r="N352" s="122">
        <f t="shared" si="177"/>
        <v>9639.8976930438948</v>
      </c>
      <c r="O352" s="122">
        <f t="shared" si="177"/>
        <v>11461.727201514606</v>
      </c>
      <c r="P352" s="122">
        <f t="shared" si="177"/>
        <v>8343.8626805965905</v>
      </c>
      <c r="Q352" s="122">
        <f t="shared" si="177"/>
        <v>8976.6992115660887</v>
      </c>
      <c r="R352" s="122">
        <f t="shared" si="177"/>
        <v>8015.8028278820457</v>
      </c>
      <c r="S352" s="122">
        <f t="shared" si="177"/>
        <v>7162.7588436105771</v>
      </c>
      <c r="T352" s="122">
        <f t="shared" si="177"/>
        <v>6619.2062482237534</v>
      </c>
      <c r="U352" s="122">
        <f t="shared" si="177"/>
        <v>5598.4785783586167</v>
      </c>
      <c r="V352" s="122">
        <f t="shared" si="177"/>
        <v>4892.4549569620776</v>
      </c>
      <c r="W352" s="122">
        <f t="shared" si="177"/>
        <v>4938.2622058448815</v>
      </c>
      <c r="X352" s="122">
        <f t="shared" si="177"/>
        <v>4045.1194136702761</v>
      </c>
      <c r="Y352" s="122">
        <f t="shared" si="177"/>
        <v>3291.9487748676379</v>
      </c>
      <c r="DA352" s="130" t="s">
        <v>4075</v>
      </c>
    </row>
    <row r="353" spans="1:105" ht="12" customHeight="1" x14ac:dyDescent="0.25">
      <c r="A353" s="97" t="s">
        <v>53</v>
      </c>
      <c r="B353" s="98"/>
      <c r="C353" s="98">
        <v>9035.3460779244688</v>
      </c>
      <c r="D353" s="98">
        <v>9486.9481335565852</v>
      </c>
      <c r="E353" s="98">
        <v>9251.0770721131539</v>
      </c>
      <c r="F353" s="98">
        <v>8935.0340645569977</v>
      </c>
      <c r="G353" s="98">
        <v>7783.0074877250854</v>
      </c>
      <c r="H353" s="98">
        <v>8170.5838474365746</v>
      </c>
      <c r="I353" s="98">
        <v>8032.4862837702685</v>
      </c>
      <c r="J353" s="98">
        <v>8840.274879012286</v>
      </c>
      <c r="K353" s="98">
        <v>8409.0588052618496</v>
      </c>
      <c r="L353" s="98">
        <v>9357.3413739055777</v>
      </c>
      <c r="M353" s="98">
        <v>8694.9724252188735</v>
      </c>
      <c r="N353" s="98">
        <v>9639.8976930438948</v>
      </c>
      <c r="O353" s="98">
        <v>11461.727201514606</v>
      </c>
      <c r="P353" s="98">
        <v>8343.8626805965905</v>
      </c>
      <c r="Q353" s="98">
        <v>8976.6992115660887</v>
      </c>
      <c r="R353" s="98">
        <v>8015.8028278820457</v>
      </c>
      <c r="S353" s="98">
        <v>7162.7588436105771</v>
      </c>
      <c r="T353" s="98">
        <v>6619.2062482237534</v>
      </c>
      <c r="U353" s="98">
        <v>5598.4785783586167</v>
      </c>
      <c r="V353" s="98">
        <v>4892.4549569620776</v>
      </c>
      <c r="W353" s="98">
        <v>4938.2622058448815</v>
      </c>
      <c r="X353" s="98">
        <v>4045.1194136702761</v>
      </c>
      <c r="Y353" s="98">
        <v>3291.9487748676379</v>
      </c>
      <c r="DA353" s="63" t="s">
        <v>4076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113.84426680640331</v>
      </c>
      <c r="D354" s="122">
        <f t="shared" si="178"/>
        <v>98.478243633520208</v>
      </c>
      <c r="E354" s="122">
        <f t="shared" si="178"/>
        <v>181.94470563490702</v>
      </c>
      <c r="F354" s="122">
        <f t="shared" si="178"/>
        <v>146.17111491454907</v>
      </c>
      <c r="G354" s="122">
        <f t="shared" si="178"/>
        <v>181.82268924260092</v>
      </c>
      <c r="H354" s="122">
        <f t="shared" si="178"/>
        <v>166.43183946460772</v>
      </c>
      <c r="I354" s="122">
        <f t="shared" si="178"/>
        <v>107.68432272025844</v>
      </c>
      <c r="J354" s="122">
        <f t="shared" si="178"/>
        <v>90.070046889918558</v>
      </c>
      <c r="K354" s="122">
        <f t="shared" si="178"/>
        <v>164.55528765258836</v>
      </c>
      <c r="L354" s="122">
        <f t="shared" si="178"/>
        <v>147.63854366749081</v>
      </c>
      <c r="M354" s="122">
        <f t="shared" si="178"/>
        <v>136.07817121662623</v>
      </c>
      <c r="N354" s="122">
        <f t="shared" si="178"/>
        <v>124.22738894479227</v>
      </c>
      <c r="O354" s="122">
        <f t="shared" si="178"/>
        <v>98.406650089987323</v>
      </c>
      <c r="P354" s="122">
        <f t="shared" si="178"/>
        <v>110.14896945694214</v>
      </c>
      <c r="Q354" s="122">
        <f t="shared" si="178"/>
        <v>110.52312521585863</v>
      </c>
      <c r="R354" s="122">
        <f t="shared" si="178"/>
        <v>143.70902711555732</v>
      </c>
      <c r="S354" s="122">
        <f t="shared" si="178"/>
        <v>139.87018128893854</v>
      </c>
      <c r="T354" s="122">
        <f t="shared" si="178"/>
        <v>117.85113694800556</v>
      </c>
      <c r="U354" s="122">
        <f t="shared" si="178"/>
        <v>121.4361766776147</v>
      </c>
      <c r="V354" s="122">
        <f t="shared" si="178"/>
        <v>105.75338358227025</v>
      </c>
      <c r="W354" s="122">
        <f t="shared" si="178"/>
        <v>132.28969510895109</v>
      </c>
      <c r="X354" s="122">
        <f t="shared" si="178"/>
        <v>81.86770797037444</v>
      </c>
      <c r="Y354" s="122">
        <f t="shared" si="178"/>
        <v>44.40578426443421</v>
      </c>
      <c r="DA354" s="130" t="s">
        <v>4077</v>
      </c>
    </row>
    <row r="355" spans="1:105" ht="12" customHeight="1" x14ac:dyDescent="0.25">
      <c r="A355" s="97" t="s">
        <v>53</v>
      </c>
      <c r="B355" s="98"/>
      <c r="C355" s="98">
        <f>RES_hhdet_in_fech!C165</f>
        <v>113.84426680640331</v>
      </c>
      <c r="D355" s="98">
        <f>RES_hhdet_in_fech!D165</f>
        <v>98.478243633520208</v>
      </c>
      <c r="E355" s="98">
        <f>RES_hhdet_in_fech!E165</f>
        <v>181.94470563490702</v>
      </c>
      <c r="F355" s="98">
        <f>RES_hhdet_in_fech!F165</f>
        <v>146.17111491454907</v>
      </c>
      <c r="G355" s="98">
        <f>RES_hhdet_in_fech!G165</f>
        <v>181.82268924260092</v>
      </c>
      <c r="H355" s="98">
        <f>RES_hhdet_in_fech!H165</f>
        <v>166.43183946460772</v>
      </c>
      <c r="I355" s="98">
        <f>RES_hhdet_in_fech!I165</f>
        <v>107.68432272025844</v>
      </c>
      <c r="J355" s="98">
        <f>RES_hhdet_in_fech!J165</f>
        <v>90.070046889918558</v>
      </c>
      <c r="K355" s="98">
        <f>RES_hhdet_in_fech!K165</f>
        <v>164.55528765258836</v>
      </c>
      <c r="L355" s="98">
        <f>RES_hhdet_in_fech!L165</f>
        <v>147.63854366749081</v>
      </c>
      <c r="M355" s="98">
        <f>RES_hhdet_in_fech!M165</f>
        <v>136.07817121662623</v>
      </c>
      <c r="N355" s="98">
        <f>RES_hhdet_in_fech!N165</f>
        <v>124.22738894479227</v>
      </c>
      <c r="O355" s="98">
        <f>RES_hhdet_in_fech!O165</f>
        <v>98.406650089987323</v>
      </c>
      <c r="P355" s="98">
        <f>RES_hhdet_in_fech!P165</f>
        <v>110.14896945694214</v>
      </c>
      <c r="Q355" s="98">
        <f>RES_hhdet_in_fech!Q165</f>
        <v>110.52312521585863</v>
      </c>
      <c r="R355" s="98">
        <f>RES_hhdet_in_fech!R165</f>
        <v>143.70902711555732</v>
      </c>
      <c r="S355" s="98">
        <f>RES_hhdet_in_fech!S165</f>
        <v>139.87018128893854</v>
      </c>
      <c r="T355" s="98">
        <f>RES_hhdet_in_fech!T165</f>
        <v>117.85113694800556</v>
      </c>
      <c r="U355" s="98">
        <f>RES_hhdet_in_fech!U165</f>
        <v>121.4361766776147</v>
      </c>
      <c r="V355" s="98">
        <f>RES_hhdet_in_fech!V165</f>
        <v>105.75338358227025</v>
      </c>
      <c r="W355" s="98">
        <f>RES_hhdet_in_fech!W165</f>
        <v>132.28969510895109</v>
      </c>
      <c r="X355" s="98">
        <f>RES_hhdet_in_fech!X165</f>
        <v>81.86770797037444</v>
      </c>
      <c r="Y355" s="98">
        <f>RES_hhdet_in_fech!Y165</f>
        <v>44.40578426443421</v>
      </c>
      <c r="DA355" s="63" t="s">
        <v>4078</v>
      </c>
    </row>
    <row r="356" spans="1:105" ht="12" customHeight="1" x14ac:dyDescent="0.25">
      <c r="A356" s="121" t="s">
        <v>55</v>
      </c>
      <c r="B356" s="122"/>
      <c r="C356" s="122">
        <v>1398.3700488408738</v>
      </c>
      <c r="D356" s="122">
        <v>1443.7095332564118</v>
      </c>
      <c r="E356" s="122">
        <v>1405.529456321126</v>
      </c>
      <c r="F356" s="122">
        <v>1386.5823144395833</v>
      </c>
      <c r="G356" s="122">
        <v>1322.6739512471045</v>
      </c>
      <c r="H356" s="122">
        <v>1282.8872347763108</v>
      </c>
      <c r="I356" s="122">
        <v>1276.7360987103552</v>
      </c>
      <c r="J356" s="122">
        <v>1269.7440290752634</v>
      </c>
      <c r="K356" s="122">
        <v>1295.7357518115641</v>
      </c>
      <c r="L356" s="122">
        <v>1323.0752940207067</v>
      </c>
      <c r="M356" s="122">
        <v>1438.4649932520695</v>
      </c>
      <c r="N356" s="122">
        <v>1409.5570596616676</v>
      </c>
      <c r="O356" s="122">
        <v>1511.3224663404774</v>
      </c>
      <c r="P356" s="122">
        <v>1428.6569102012302</v>
      </c>
      <c r="Q356" s="122">
        <v>1476.038632498881</v>
      </c>
      <c r="R356" s="122">
        <v>1417.4548880263626</v>
      </c>
      <c r="S356" s="122">
        <v>1404.8889553279214</v>
      </c>
      <c r="T356" s="122">
        <v>1356.5267321156039</v>
      </c>
      <c r="U356" s="122">
        <v>1319.1921793892063</v>
      </c>
      <c r="V356" s="122">
        <v>1310.7444103417622</v>
      </c>
      <c r="W356" s="122">
        <v>1396.767403051733</v>
      </c>
      <c r="X356" s="122">
        <v>1274.1840658371004</v>
      </c>
      <c r="Y356" s="122">
        <v>1184.3701843006097</v>
      </c>
      <c r="DA356" s="130" t="s">
        <v>4079</v>
      </c>
    </row>
    <row r="357" spans="1:105" ht="12" customHeight="1" x14ac:dyDescent="0.25">
      <c r="A357" s="97" t="s">
        <v>124</v>
      </c>
      <c r="B357" s="98"/>
      <c r="C357" s="98">
        <v>1319.7130159462374</v>
      </c>
      <c r="D357" s="98">
        <v>1343.9421978673063</v>
      </c>
      <c r="E357" s="98">
        <v>1267.6176829923245</v>
      </c>
      <c r="F357" s="98">
        <v>1300.0706645064961</v>
      </c>
      <c r="G357" s="98">
        <v>1310.8152441487539</v>
      </c>
      <c r="H357" s="98">
        <v>1237.5030266225733</v>
      </c>
      <c r="I357" s="98">
        <v>1281.7605667984076</v>
      </c>
      <c r="J357" s="98">
        <v>1285.0060875222803</v>
      </c>
      <c r="K357" s="98">
        <v>1292.0127550783925</v>
      </c>
      <c r="L357" s="98">
        <v>1317.5988040564014</v>
      </c>
      <c r="M357" s="98">
        <v>1373.5717485278988</v>
      </c>
      <c r="N357" s="98">
        <v>1308.981834225395</v>
      </c>
      <c r="O357" s="98">
        <v>1592.8069051398506</v>
      </c>
      <c r="P357" s="98">
        <v>1587.2059592998012</v>
      </c>
      <c r="Q357" s="98">
        <v>1512.1411558922816</v>
      </c>
      <c r="R357" s="98">
        <v>1200.6622824744095</v>
      </c>
      <c r="S357" s="98">
        <v>1221.4182030623215</v>
      </c>
      <c r="T357" s="98">
        <v>1195.5145789470705</v>
      </c>
      <c r="U357" s="98">
        <v>1139.2696356195477</v>
      </c>
      <c r="V357" s="98">
        <v>1097.1771998579122</v>
      </c>
      <c r="W357" s="98">
        <v>1154.3950857890093</v>
      </c>
      <c r="X357" s="98">
        <v>1241.4297915473887</v>
      </c>
      <c r="Y357" s="98">
        <v>1036.8735025387391</v>
      </c>
      <c r="DA357" s="63" t="s">
        <v>4080</v>
      </c>
    </row>
    <row r="358" spans="1:105" ht="12" customHeight="1" x14ac:dyDescent="0.25">
      <c r="A358" s="97" t="s">
        <v>123</v>
      </c>
      <c r="B358" s="98"/>
      <c r="C358" s="98">
        <v>1181.7807161711562</v>
      </c>
      <c r="D358" s="98">
        <v>889.23762603143257</v>
      </c>
      <c r="E358" s="98">
        <v>814.54307696194655</v>
      </c>
      <c r="F358" s="98">
        <v>817.00082849158616</v>
      </c>
      <c r="G358" s="98">
        <v>792.26923982312724</v>
      </c>
      <c r="H358" s="98">
        <v>895.40119852897919</v>
      </c>
      <c r="I358" s="98">
        <v>784.73568498520387</v>
      </c>
      <c r="J358" s="98">
        <v>809.06802415276854</v>
      </c>
      <c r="K358" s="98">
        <v>805.68403335978383</v>
      </c>
      <c r="L358" s="98">
        <v>883.32368998029983</v>
      </c>
      <c r="M358" s="98">
        <v>975.59343770173427</v>
      </c>
      <c r="N358" s="98">
        <v>841.63079750524003</v>
      </c>
      <c r="O358" s="98">
        <v>2462.7913483239226</v>
      </c>
      <c r="P358" s="98">
        <v>2314.5733504065538</v>
      </c>
      <c r="Q358" s="98">
        <v>1667.2456831874972</v>
      </c>
      <c r="R358" s="98">
        <v>910.33055501991942</v>
      </c>
      <c r="S358" s="98">
        <v>916.46559834700213</v>
      </c>
      <c r="T358" s="98">
        <v>977.94153016318501</v>
      </c>
      <c r="U358" s="98">
        <v>929.78751802670308</v>
      </c>
      <c r="V358" s="98">
        <v>917.55776409587122</v>
      </c>
      <c r="W358" s="98">
        <v>961.13744423206856</v>
      </c>
      <c r="X358" s="98">
        <v>1011.7445961618263</v>
      </c>
      <c r="Y358" s="98">
        <v>887.95404689091913</v>
      </c>
      <c r="DA358" s="63" t="s">
        <v>4081</v>
      </c>
    </row>
    <row r="359" spans="1:105" ht="12" customHeight="1" x14ac:dyDescent="0.25">
      <c r="A359" s="100" t="s">
        <v>50</v>
      </c>
      <c r="B359" s="101"/>
      <c r="C359" s="101">
        <v>365.82109023053943</v>
      </c>
      <c r="D359" s="101">
        <v>220.5050185758262</v>
      </c>
      <c r="E359" s="101">
        <v>148.34414957830811</v>
      </c>
      <c r="F359" s="101">
        <v>161.33188006735472</v>
      </c>
      <c r="G359" s="101">
        <v>125.12359989285514</v>
      </c>
      <c r="H359" s="101">
        <v>213.05004328657924</v>
      </c>
      <c r="I359" s="101">
        <v>126.83724472280058</v>
      </c>
      <c r="J359" s="101">
        <v>137.04459229585169</v>
      </c>
      <c r="K359" s="101">
        <v>137.49376744820597</v>
      </c>
      <c r="L359" s="101">
        <v>169.39130373033416</v>
      </c>
      <c r="M359" s="101">
        <v>234.28865517178212</v>
      </c>
      <c r="N359" s="101">
        <v>121.59459576592543</v>
      </c>
      <c r="O359" s="101">
        <v>527.55994507388129</v>
      </c>
      <c r="P359" s="101">
        <v>464.90141999494108</v>
      </c>
      <c r="Q359" s="101">
        <v>711.95329160179108</v>
      </c>
      <c r="R359" s="101">
        <v>129.78528890250732</v>
      </c>
      <c r="S359" s="101">
        <v>119.05377785180301</v>
      </c>
      <c r="T359" s="101">
        <v>171.46202465261931</v>
      </c>
      <c r="U359" s="101">
        <v>170.35953269445204</v>
      </c>
      <c r="V359" s="101">
        <v>107.69116569547761</v>
      </c>
      <c r="W359" s="101">
        <v>102.79348195365439</v>
      </c>
      <c r="X359" s="101">
        <v>123.12768296238798</v>
      </c>
      <c r="Y359" s="101">
        <v>152.67162873604164</v>
      </c>
      <c r="DA359" s="131" t="s">
        <v>4082</v>
      </c>
    </row>
    <row r="360" spans="1:105" ht="12" customHeight="1" x14ac:dyDescent="0.25">
      <c r="A360" s="103" t="s">
        <v>52</v>
      </c>
      <c r="B360" s="104"/>
      <c r="C360" s="104">
        <v>815.95962594061655</v>
      </c>
      <c r="D360" s="104">
        <v>668.73260745560628</v>
      </c>
      <c r="E360" s="104">
        <v>666.19892738363853</v>
      </c>
      <c r="F360" s="104">
        <v>655.66894842423142</v>
      </c>
      <c r="G360" s="104">
        <v>667.14563993027207</v>
      </c>
      <c r="H360" s="104">
        <v>682.35115524240018</v>
      </c>
      <c r="I360" s="104">
        <v>657.89844026240326</v>
      </c>
      <c r="J360" s="104">
        <v>672.023431856917</v>
      </c>
      <c r="K360" s="104">
        <v>668.19026591157774</v>
      </c>
      <c r="L360" s="104">
        <v>713.9323862499657</v>
      </c>
      <c r="M360" s="104">
        <v>741.30478252995204</v>
      </c>
      <c r="N360" s="104">
        <v>720.03620173931449</v>
      </c>
      <c r="O360" s="104">
        <v>1935.2314032500408</v>
      </c>
      <c r="P360" s="104">
        <v>1849.671930411612</v>
      </c>
      <c r="Q360" s="104">
        <v>955.2923915857059</v>
      </c>
      <c r="R360" s="104">
        <v>780.5452661174121</v>
      </c>
      <c r="S360" s="104">
        <v>797.41182049519932</v>
      </c>
      <c r="T360" s="104">
        <v>806.47950551056579</v>
      </c>
      <c r="U360" s="104">
        <v>759.42798533225118</v>
      </c>
      <c r="V360" s="104">
        <v>809.86659840039363</v>
      </c>
      <c r="W360" s="104">
        <v>858.34396227841421</v>
      </c>
      <c r="X360" s="104">
        <v>888.61691319943839</v>
      </c>
      <c r="Y360" s="104">
        <v>735.28241815487718</v>
      </c>
      <c r="DA360" s="132" t="s">
        <v>4083</v>
      </c>
    </row>
    <row r="361" spans="1:105" ht="12" customHeight="1" x14ac:dyDescent="0.25">
      <c r="A361" s="106" t="s">
        <v>122</v>
      </c>
      <c r="B361" s="101"/>
      <c r="C361" s="101">
        <v>1450.1836338043158</v>
      </c>
      <c r="D361" s="101">
        <v>1486.0961048716731</v>
      </c>
      <c r="E361" s="101">
        <v>1486.6141285318599</v>
      </c>
      <c r="F361" s="101">
        <v>1464.6750684188851</v>
      </c>
      <c r="G361" s="101">
        <v>1351.7406317021371</v>
      </c>
      <c r="H361" s="101">
        <v>1338.3405558974673</v>
      </c>
      <c r="I361" s="101">
        <v>1343.3899581753303</v>
      </c>
      <c r="J361" s="101">
        <v>1321.174127281595</v>
      </c>
      <c r="K361" s="101">
        <v>1319.8161756976526</v>
      </c>
      <c r="L361" s="101">
        <v>1383.6569735173225</v>
      </c>
      <c r="M361" s="101">
        <v>1475.788590956839</v>
      </c>
      <c r="N361" s="101">
        <v>1465.5313695841976</v>
      </c>
      <c r="O361" s="101">
        <v>1519.6230573122293</v>
      </c>
      <c r="P361" s="101">
        <v>1433.3593054062999</v>
      </c>
      <c r="Q361" s="101">
        <v>1475.1562120835165</v>
      </c>
      <c r="R361" s="101">
        <v>1485.6937805578084</v>
      </c>
      <c r="S361" s="101">
        <v>1478.3265766434174</v>
      </c>
      <c r="T361" s="101">
        <v>1437.9693296270434</v>
      </c>
      <c r="U361" s="101">
        <v>1406.4357470424932</v>
      </c>
      <c r="V361" s="101">
        <v>1413.9918515483057</v>
      </c>
      <c r="W361" s="101">
        <v>1517.7220723509788</v>
      </c>
      <c r="X361" s="101">
        <v>1327.1698211648013</v>
      </c>
      <c r="Y361" s="101">
        <v>1295.4002047471165</v>
      </c>
      <c r="DA361" s="131" t="s">
        <v>4084</v>
      </c>
    </row>
    <row r="362" spans="1:105" ht="12" customHeight="1" x14ac:dyDescent="0.25">
      <c r="A362" s="107" t="s">
        <v>121</v>
      </c>
      <c r="B362" s="104"/>
      <c r="C362" s="104">
        <v>1292.4981950999918</v>
      </c>
      <c r="D362" s="104">
        <v>1408.1488170686393</v>
      </c>
      <c r="E362" s="104">
        <v>1443.2641750705845</v>
      </c>
      <c r="F362" s="104">
        <v>1234.7935177496474</v>
      </c>
      <c r="G362" s="104">
        <v>1189.9928862464521</v>
      </c>
      <c r="H362" s="104">
        <v>1106.3698921099469</v>
      </c>
      <c r="I362" s="104">
        <v>1086.6707248798734</v>
      </c>
      <c r="J362" s="104">
        <v>1116.6166871058085</v>
      </c>
      <c r="K362" s="104">
        <v>1242.2369540491363</v>
      </c>
      <c r="L362" s="104">
        <v>1175.79048166131</v>
      </c>
      <c r="M362" s="104">
        <v>1377.8946025908283</v>
      </c>
      <c r="N362" s="104">
        <v>1236.8151274827867</v>
      </c>
      <c r="O362" s="104">
        <v>1457.6895081792677</v>
      </c>
      <c r="P362" s="104">
        <v>1395.1241589434649</v>
      </c>
      <c r="Q362" s="104">
        <v>1474.5376579973743</v>
      </c>
      <c r="R362" s="104">
        <v>1358.5719799527019</v>
      </c>
      <c r="S362" s="104">
        <v>1346.5141502578533</v>
      </c>
      <c r="T362" s="104">
        <v>1294.1673488094318</v>
      </c>
      <c r="U362" s="104">
        <v>1228.4551990699906</v>
      </c>
      <c r="V362" s="104">
        <v>1229.1102615928116</v>
      </c>
      <c r="W362" s="104">
        <v>1303.1941449091478</v>
      </c>
      <c r="X362" s="104">
        <v>1200.5204823794838</v>
      </c>
      <c r="Y362" s="104">
        <v>1075.8384439307599</v>
      </c>
      <c r="DA362" s="132" t="s">
        <v>4085</v>
      </c>
    </row>
    <row r="363" spans="1:105" ht="12" customHeight="1" x14ac:dyDescent="0.25">
      <c r="A363" s="108" t="s">
        <v>53</v>
      </c>
      <c r="B363" s="98"/>
      <c r="C363" s="98">
        <v>497.27464737774466</v>
      </c>
      <c r="D363" s="98">
        <v>538.83417575756198</v>
      </c>
      <c r="E363" s="98">
        <v>584.55639209962249</v>
      </c>
      <c r="F363" s="98">
        <v>441.19175874743536</v>
      </c>
      <c r="G363" s="98">
        <v>438.37551481652332</v>
      </c>
      <c r="H363" s="98">
        <v>356.74470022392933</v>
      </c>
      <c r="I363" s="98">
        <v>403.99197597464342</v>
      </c>
      <c r="J363" s="98">
        <v>414.74084276624302</v>
      </c>
      <c r="K363" s="98">
        <v>478.58831657566697</v>
      </c>
      <c r="L363" s="98">
        <v>495.52568819263627</v>
      </c>
      <c r="M363" s="98">
        <v>587.53838327902383</v>
      </c>
      <c r="N363" s="98">
        <v>477.45518190133305</v>
      </c>
      <c r="O363" s="98">
        <v>643.21516642995516</v>
      </c>
      <c r="P363" s="98">
        <v>473.15010484677777</v>
      </c>
      <c r="Q363" s="98">
        <v>539.01983902802999</v>
      </c>
      <c r="R363" s="98">
        <v>429.19052597053775</v>
      </c>
      <c r="S363" s="98">
        <v>467.35864770895563</v>
      </c>
      <c r="T363" s="98">
        <v>448.25229044352596</v>
      </c>
      <c r="U363" s="98">
        <v>376.86671831136266</v>
      </c>
      <c r="V363" s="98">
        <v>377.50208941636038</v>
      </c>
      <c r="W363" s="98">
        <v>404.94074032763348</v>
      </c>
      <c r="X363" s="98">
        <v>350.73030109130559</v>
      </c>
      <c r="Y363" s="98">
        <v>274.14691048745556</v>
      </c>
      <c r="DA363" s="63" t="s">
        <v>4086</v>
      </c>
    </row>
    <row r="364" spans="1:105" ht="12" customHeight="1" x14ac:dyDescent="0.25">
      <c r="A364" s="108" t="s">
        <v>52</v>
      </c>
      <c r="B364" s="98"/>
      <c r="C364" s="98">
        <v>795.22354772224696</v>
      </c>
      <c r="D364" s="98">
        <v>869.31464131107703</v>
      </c>
      <c r="E364" s="98">
        <v>858.70778297096172</v>
      </c>
      <c r="F364" s="98">
        <v>793.60175900221225</v>
      </c>
      <c r="G364" s="98">
        <v>751.61737142992843</v>
      </c>
      <c r="H364" s="98">
        <v>749.62519188601732</v>
      </c>
      <c r="I364" s="98">
        <v>682.67874890522978</v>
      </c>
      <c r="J364" s="98">
        <v>701.87584433956579</v>
      </c>
      <c r="K364" s="98">
        <v>763.64863747346942</v>
      </c>
      <c r="L364" s="98">
        <v>680.26479346867393</v>
      </c>
      <c r="M364" s="98">
        <v>790.35621931180481</v>
      </c>
      <c r="N364" s="98">
        <v>759.35994558145353</v>
      </c>
      <c r="O364" s="98">
        <v>814.47434174931243</v>
      </c>
      <c r="P364" s="98">
        <v>921.97405409668784</v>
      </c>
      <c r="Q364" s="98">
        <v>935.5178189693446</v>
      </c>
      <c r="R364" s="98">
        <v>929.38145398216454</v>
      </c>
      <c r="S364" s="98">
        <v>879.15550254889786</v>
      </c>
      <c r="T364" s="98">
        <v>845.91505836590522</v>
      </c>
      <c r="U364" s="98">
        <v>851.58848075862784</v>
      </c>
      <c r="V364" s="98">
        <v>851.60817217645103</v>
      </c>
      <c r="W364" s="98">
        <v>898.25340458151391</v>
      </c>
      <c r="X364" s="98">
        <v>849.79018128817836</v>
      </c>
      <c r="Y364" s="98">
        <v>801.69153344330402</v>
      </c>
      <c r="DA364" s="63" t="s">
        <v>4087</v>
      </c>
    </row>
    <row r="365" spans="1:105" ht="12" customHeight="1" x14ac:dyDescent="0.25">
      <c r="A365" s="121" t="s">
        <v>54</v>
      </c>
      <c r="B365" s="122"/>
      <c r="C365" s="122">
        <v>671.34736046378009</v>
      </c>
      <c r="D365" s="122">
        <v>719.87688022633256</v>
      </c>
      <c r="E365" s="122">
        <v>722.42509395275147</v>
      </c>
      <c r="F365" s="122">
        <v>686.27042703755433</v>
      </c>
      <c r="G365" s="122">
        <v>661.69389083142926</v>
      </c>
      <c r="H365" s="122">
        <v>699.49965516825227</v>
      </c>
      <c r="I365" s="122">
        <v>688.04617049247327</v>
      </c>
      <c r="J365" s="122">
        <v>656.25029810000456</v>
      </c>
      <c r="K365" s="122">
        <v>596.78248843147992</v>
      </c>
      <c r="L365" s="122">
        <v>671.8764389656402</v>
      </c>
      <c r="M365" s="122">
        <v>615.35958650827388</v>
      </c>
      <c r="N365" s="122">
        <v>613.7447597914346</v>
      </c>
      <c r="O365" s="122">
        <v>610.48223528098595</v>
      </c>
      <c r="P365" s="122">
        <v>637.79214298868965</v>
      </c>
      <c r="Q365" s="122">
        <v>618.52353836355144</v>
      </c>
      <c r="R365" s="122">
        <v>609.28769232905893</v>
      </c>
      <c r="S365" s="122">
        <v>602.77196628147942</v>
      </c>
      <c r="T365" s="122">
        <v>594.43016659284365</v>
      </c>
      <c r="U365" s="122">
        <v>562.76487029525572</v>
      </c>
      <c r="V365" s="122">
        <v>582.93205389630646</v>
      </c>
      <c r="W365" s="122">
        <v>569.74524336791058</v>
      </c>
      <c r="X365" s="122">
        <v>610.79410278507953</v>
      </c>
      <c r="Y365" s="122">
        <v>590.71609422570543</v>
      </c>
      <c r="DA365" s="130" t="s">
        <v>4088</v>
      </c>
    </row>
    <row r="366" spans="1:105" ht="12" customHeight="1" x14ac:dyDescent="0.25">
      <c r="A366" s="97" t="s">
        <v>50</v>
      </c>
      <c r="B366" s="98"/>
      <c r="C366" s="98">
        <v>871.75176303092996</v>
      </c>
      <c r="D366" s="98">
        <v>911.37550381591575</v>
      </c>
      <c r="E366" s="98">
        <v>911.97905875820891</v>
      </c>
      <c r="F366" s="98">
        <v>886.03929448595386</v>
      </c>
      <c r="G366" s="98">
        <v>869.46788922083272</v>
      </c>
      <c r="H366" s="98">
        <v>853.88384786239362</v>
      </c>
      <c r="I366" s="98">
        <v>897.87051686604093</v>
      </c>
      <c r="J366" s="98">
        <v>850.31909485450842</v>
      </c>
      <c r="K366" s="98">
        <v>872.53257893352475</v>
      </c>
      <c r="L366" s="98">
        <v>874.82412313546797</v>
      </c>
      <c r="M366" s="98">
        <v>904.15742756800955</v>
      </c>
      <c r="N366" s="98">
        <v>864.19107476448653</v>
      </c>
      <c r="O366" s="98">
        <v>918.84846754329783</v>
      </c>
      <c r="P366" s="98">
        <v>939.6650035660067</v>
      </c>
      <c r="Q366" s="98">
        <v>916.5958140132135</v>
      </c>
      <c r="R366" s="98">
        <v>826.46678130276223</v>
      </c>
      <c r="S366" s="98">
        <v>857.27683294239318</v>
      </c>
      <c r="T366" s="98">
        <v>847.79269899377448</v>
      </c>
      <c r="U366" s="98">
        <v>816.67109847698066</v>
      </c>
      <c r="V366" s="98">
        <v>828.30366050853036</v>
      </c>
      <c r="W366" s="98">
        <v>854.62339204786326</v>
      </c>
      <c r="X366" s="98">
        <v>891.04258194618012</v>
      </c>
      <c r="Y366" s="98">
        <v>772.59948753320623</v>
      </c>
      <c r="DA366" s="63" t="s">
        <v>4089</v>
      </c>
    </row>
    <row r="367" spans="1:105" ht="12" customHeight="1" x14ac:dyDescent="0.25">
      <c r="A367" s="109" t="s">
        <v>120</v>
      </c>
      <c r="B367" s="33"/>
      <c r="C367" s="33">
        <v>605.41184676687612</v>
      </c>
      <c r="D367" s="33">
        <v>637.37445907317124</v>
      </c>
      <c r="E367" s="33">
        <v>636.84566790427243</v>
      </c>
      <c r="F367" s="33">
        <v>598.74047494720628</v>
      </c>
      <c r="G367" s="33">
        <v>595.29416308201087</v>
      </c>
      <c r="H367" s="33">
        <v>654.4775042282331</v>
      </c>
      <c r="I367" s="33">
        <v>628.41682595942052</v>
      </c>
      <c r="J367" s="33">
        <v>601.79976196332916</v>
      </c>
      <c r="K367" s="33">
        <v>522.50217210433027</v>
      </c>
      <c r="L367" s="33">
        <v>606.70171146743326</v>
      </c>
      <c r="M367" s="33">
        <v>536.28058780860397</v>
      </c>
      <c r="N367" s="33">
        <v>554.06824105942053</v>
      </c>
      <c r="O367" s="33">
        <v>544.60487045622881</v>
      </c>
      <c r="P367" s="33">
        <v>558.52158979366641</v>
      </c>
      <c r="Q367" s="33">
        <v>551.72761523511679</v>
      </c>
      <c r="R367" s="33">
        <v>565.10748596527651</v>
      </c>
      <c r="S367" s="33">
        <v>542.37519839806919</v>
      </c>
      <c r="T367" s="33">
        <v>537.26513364504399</v>
      </c>
      <c r="U367" s="33">
        <v>512.1539893709338</v>
      </c>
      <c r="V367" s="33">
        <v>535.3292498028344</v>
      </c>
      <c r="W367" s="33">
        <v>527.81746476255205</v>
      </c>
      <c r="X367" s="33">
        <v>578.40055637542878</v>
      </c>
      <c r="Y367" s="33">
        <v>561.98838269899409</v>
      </c>
      <c r="DA367" s="60" t="s">
        <v>4090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8317.7533136299644</v>
      </c>
      <c r="D369" s="117">
        <f t="shared" si="179"/>
        <v>8819.0743905703112</v>
      </c>
      <c r="E369" s="117">
        <f t="shared" si="179"/>
        <v>8837.7490087545957</v>
      </c>
      <c r="F369" s="117">
        <f t="shared" si="179"/>
        <v>8440.8132070011088</v>
      </c>
      <c r="G369" s="117">
        <f t="shared" si="179"/>
        <v>7560.2275629382148</v>
      </c>
      <c r="H369" s="117">
        <f t="shared" si="179"/>
        <v>7875.4045126321489</v>
      </c>
      <c r="I369" s="117">
        <f t="shared" si="179"/>
        <v>7710.5237261272414</v>
      </c>
      <c r="J369" s="117">
        <f t="shared" si="179"/>
        <v>8332.6954624851187</v>
      </c>
      <c r="K369" s="117">
        <f t="shared" si="179"/>
        <v>8182.4306637940172</v>
      </c>
      <c r="L369" s="117">
        <f t="shared" si="179"/>
        <v>9032.0626036039157</v>
      </c>
      <c r="M369" s="117">
        <f t="shared" si="179"/>
        <v>8545.9901977605696</v>
      </c>
      <c r="N369" s="117">
        <f t="shared" si="179"/>
        <v>9325.3069399142296</v>
      </c>
      <c r="O369" s="117">
        <f t="shared" si="179"/>
        <v>10874.072530083633</v>
      </c>
      <c r="P369" s="117">
        <f t="shared" si="179"/>
        <v>8528.5070878398128</v>
      </c>
      <c r="Q369" s="117">
        <f t="shared" si="179"/>
        <v>9184.5195372255239</v>
      </c>
      <c r="R369" s="117">
        <f t="shared" ref="R369:V369" si="180">R370+R372+R374+R383</f>
        <v>8644.4133398881568</v>
      </c>
      <c r="S369" s="117">
        <f t="shared" si="180"/>
        <v>8072.5540868351418</v>
      </c>
      <c r="T369" s="117">
        <f t="shared" si="180"/>
        <v>7599.8532302735184</v>
      </c>
      <c r="U369" s="117">
        <f t="shared" si="180"/>
        <v>6841.9797832452186</v>
      </c>
      <c r="V369" s="117">
        <f t="shared" si="180"/>
        <v>6300.0792763530771</v>
      </c>
      <c r="W369" s="117">
        <f t="shared" ref="W369:Y369" si="181">W370+W372+W374+W383</f>
        <v>6682.1616979132032</v>
      </c>
      <c r="X369" s="117">
        <f t="shared" si="181"/>
        <v>5621.7835446083327</v>
      </c>
      <c r="Y369" s="117">
        <f t="shared" si="181"/>
        <v>4666.6898432548942</v>
      </c>
      <c r="DA369" s="129" t="s">
        <v>4242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6661.4615196289706</v>
      </c>
      <c r="D370" s="122">
        <f t="shared" si="182"/>
        <v>7099.4617449042134</v>
      </c>
      <c r="E370" s="122">
        <f t="shared" si="182"/>
        <v>6948.0818586473433</v>
      </c>
      <c r="F370" s="122">
        <f t="shared" si="182"/>
        <v>6675.9324552824683</v>
      </c>
      <c r="G370" s="122">
        <f t="shared" si="182"/>
        <v>5752.5937319088316</v>
      </c>
      <c r="H370" s="122">
        <f t="shared" si="182"/>
        <v>6077.5540041613485</v>
      </c>
      <c r="I370" s="122">
        <f t="shared" si="182"/>
        <v>6030.7621686395805</v>
      </c>
      <c r="J370" s="122">
        <f t="shared" si="182"/>
        <v>6700.2146966248174</v>
      </c>
      <c r="K370" s="122">
        <f t="shared" si="182"/>
        <v>6352.327197848479</v>
      </c>
      <c r="L370" s="122">
        <f t="shared" si="182"/>
        <v>7162.3181874856418</v>
      </c>
      <c r="M370" s="122">
        <f t="shared" si="182"/>
        <v>6654.8939719811988</v>
      </c>
      <c r="N370" s="122">
        <f t="shared" si="182"/>
        <v>7447.3778206736552</v>
      </c>
      <c r="O370" s="122">
        <f t="shared" si="182"/>
        <v>8943.1289183073441</v>
      </c>
      <c r="P370" s="122">
        <f t="shared" si="182"/>
        <v>6535.2123090339728</v>
      </c>
      <c r="Q370" s="122">
        <f t="shared" si="182"/>
        <v>7123.6292913113321</v>
      </c>
      <c r="R370" s="122">
        <f t="shared" si="182"/>
        <v>6490.8730755557162</v>
      </c>
      <c r="S370" s="122">
        <f t="shared" si="182"/>
        <v>5941.4571205724587</v>
      </c>
      <c r="T370" s="122">
        <f t="shared" si="182"/>
        <v>5593.2902453572133</v>
      </c>
      <c r="U370" s="122">
        <f t="shared" si="182"/>
        <v>4846.9942063484277</v>
      </c>
      <c r="V370" s="122">
        <f t="shared" si="182"/>
        <v>4340.1490454813975</v>
      </c>
      <c r="W370" s="122">
        <f t="shared" si="182"/>
        <v>4530.2010939806714</v>
      </c>
      <c r="X370" s="122">
        <f t="shared" si="182"/>
        <v>3721.6554677941467</v>
      </c>
      <c r="Y370" s="122">
        <f t="shared" si="182"/>
        <v>3007.9403390762841</v>
      </c>
      <c r="DA370" s="130" t="s">
        <v>4243</v>
      </c>
    </row>
    <row r="371" spans="1:105" ht="12" customHeight="1" x14ac:dyDescent="0.25">
      <c r="A371" s="97" t="s">
        <v>53</v>
      </c>
      <c r="B371" s="98"/>
      <c r="C371" s="98">
        <v>6661.4615196289706</v>
      </c>
      <c r="D371" s="98">
        <v>7099.4617449042134</v>
      </c>
      <c r="E371" s="98">
        <v>6948.0818586473433</v>
      </c>
      <c r="F371" s="98">
        <v>6675.9324552824683</v>
      </c>
      <c r="G371" s="98">
        <v>5752.5937319088316</v>
      </c>
      <c r="H371" s="98">
        <v>6077.5540041613485</v>
      </c>
      <c r="I371" s="98">
        <v>6030.7621686395805</v>
      </c>
      <c r="J371" s="98">
        <v>6700.2146966248174</v>
      </c>
      <c r="K371" s="98">
        <v>6352.327197848479</v>
      </c>
      <c r="L371" s="98">
        <v>7162.3181874856418</v>
      </c>
      <c r="M371" s="98">
        <v>6654.8939719811988</v>
      </c>
      <c r="N371" s="98">
        <v>7447.3778206736552</v>
      </c>
      <c r="O371" s="98">
        <v>8943.1289183073441</v>
      </c>
      <c r="P371" s="98">
        <v>6535.2123090339728</v>
      </c>
      <c r="Q371" s="98">
        <v>7123.6292913113321</v>
      </c>
      <c r="R371" s="98">
        <v>6490.8730755557162</v>
      </c>
      <c r="S371" s="98">
        <v>5941.4571205724587</v>
      </c>
      <c r="T371" s="98">
        <v>5593.2902453572133</v>
      </c>
      <c r="U371" s="98">
        <v>4846.9942063484277</v>
      </c>
      <c r="V371" s="98">
        <v>4340.1490454813975</v>
      </c>
      <c r="W371" s="98">
        <v>4530.2010939806714</v>
      </c>
      <c r="X371" s="98">
        <v>3721.6554677941467</v>
      </c>
      <c r="Y371" s="98">
        <v>3007.9403390762841</v>
      </c>
      <c r="DA371" s="63" t="s">
        <v>4244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251.4756826573676</v>
      </c>
      <c r="D372" s="122">
        <f t="shared" si="183"/>
        <v>230.87984563877117</v>
      </c>
      <c r="E372" s="122">
        <f t="shared" si="183"/>
        <v>438.62421405210711</v>
      </c>
      <c r="F372" s="122">
        <f t="shared" si="183"/>
        <v>364.63803797532955</v>
      </c>
      <c r="G372" s="122">
        <f t="shared" si="183"/>
        <v>468.91035608593751</v>
      </c>
      <c r="H372" s="122">
        <f t="shared" si="183"/>
        <v>443.51499689449292</v>
      </c>
      <c r="I372" s="122">
        <f t="shared" si="183"/>
        <v>297.64693119282759</v>
      </c>
      <c r="J372" s="122">
        <f t="shared" si="183"/>
        <v>260.53791750258603</v>
      </c>
      <c r="K372" s="122">
        <f t="shared" si="183"/>
        <v>492.45396589054565</v>
      </c>
      <c r="L372" s="122">
        <f t="shared" si="183"/>
        <v>455.03873090558506</v>
      </c>
      <c r="M372" s="122">
        <f t="shared" si="183"/>
        <v>438.21179977121858</v>
      </c>
      <c r="N372" s="122">
        <f t="shared" si="183"/>
        <v>416.77419450875612</v>
      </c>
      <c r="O372" s="122">
        <f t="shared" si="183"/>
        <v>355.15718098504527</v>
      </c>
      <c r="P372" s="122">
        <f t="shared" si="183"/>
        <v>413.12767830979129</v>
      </c>
      <c r="Q372" s="122">
        <f t="shared" si="183"/>
        <v>431.75329684374179</v>
      </c>
      <c r="R372" s="122">
        <f t="shared" si="183"/>
        <v>562.38129705619201</v>
      </c>
      <c r="S372" s="122">
        <f t="shared" si="183"/>
        <v>549.00435566668205</v>
      </c>
      <c r="T372" s="122">
        <f t="shared" si="183"/>
        <v>455.70985203367746</v>
      </c>
      <c r="U372" s="122">
        <f t="shared" si="183"/>
        <v>481.93411148218678</v>
      </c>
      <c r="V372" s="122">
        <f t="shared" si="183"/>
        <v>422.20243301296631</v>
      </c>
      <c r="W372" s="122">
        <f t="shared" si="183"/>
        <v>532.96614840284246</v>
      </c>
      <c r="X372" s="122">
        <f t="shared" si="183"/>
        <v>319.75472583637224</v>
      </c>
      <c r="Y372" s="122">
        <f t="shared" si="183"/>
        <v>176.53967188438978</v>
      </c>
      <c r="DA372" s="130" t="s">
        <v>4245</v>
      </c>
    </row>
    <row r="373" spans="1:105" ht="12" customHeight="1" x14ac:dyDescent="0.25">
      <c r="A373" s="97" t="s">
        <v>53</v>
      </c>
      <c r="B373" s="98"/>
      <c r="C373" s="98">
        <f>RES_hhdet_in_tesh!C165</f>
        <v>251.4756826573676</v>
      </c>
      <c r="D373" s="98">
        <f>RES_hhdet_in_tesh!D165</f>
        <v>230.87984563877117</v>
      </c>
      <c r="E373" s="98">
        <f>RES_hhdet_in_tesh!E165</f>
        <v>438.62421405210711</v>
      </c>
      <c r="F373" s="98">
        <f>RES_hhdet_in_tesh!F165</f>
        <v>364.63803797532955</v>
      </c>
      <c r="G373" s="98">
        <f>RES_hhdet_in_tesh!G165</f>
        <v>468.91035608593751</v>
      </c>
      <c r="H373" s="98">
        <f>RES_hhdet_in_tesh!H165</f>
        <v>443.51499689449292</v>
      </c>
      <c r="I373" s="98">
        <f>RES_hhdet_in_tesh!I165</f>
        <v>297.64693119282759</v>
      </c>
      <c r="J373" s="98">
        <f>RES_hhdet_in_tesh!J165</f>
        <v>260.53791750258603</v>
      </c>
      <c r="K373" s="98">
        <f>RES_hhdet_in_tesh!K165</f>
        <v>492.45396589054565</v>
      </c>
      <c r="L373" s="98">
        <f>RES_hhdet_in_tesh!L165</f>
        <v>455.03873090558506</v>
      </c>
      <c r="M373" s="98">
        <f>RES_hhdet_in_tesh!M165</f>
        <v>438.21179977121858</v>
      </c>
      <c r="N373" s="98">
        <f>RES_hhdet_in_tesh!N165</f>
        <v>416.77419450875612</v>
      </c>
      <c r="O373" s="98">
        <f>RES_hhdet_in_tesh!O165</f>
        <v>355.15718098504527</v>
      </c>
      <c r="P373" s="98">
        <f>RES_hhdet_in_tesh!P165</f>
        <v>413.12767830979129</v>
      </c>
      <c r="Q373" s="98">
        <f>RES_hhdet_in_tesh!Q165</f>
        <v>431.75329684374179</v>
      </c>
      <c r="R373" s="98">
        <f>RES_hhdet_in_tesh!R165</f>
        <v>562.38129705619201</v>
      </c>
      <c r="S373" s="98">
        <f>RES_hhdet_in_tesh!S165</f>
        <v>549.00435566668205</v>
      </c>
      <c r="T373" s="98">
        <f>RES_hhdet_in_tesh!T165</f>
        <v>455.70985203367746</v>
      </c>
      <c r="U373" s="98">
        <f>RES_hhdet_in_tesh!U165</f>
        <v>481.93411148218678</v>
      </c>
      <c r="V373" s="98">
        <f>RES_hhdet_in_tesh!V165</f>
        <v>422.20243301296631</v>
      </c>
      <c r="W373" s="98">
        <f>RES_hhdet_in_tesh!W165</f>
        <v>532.96614840284246</v>
      </c>
      <c r="X373" s="98">
        <f>RES_hhdet_in_tesh!X165</f>
        <v>319.75472583637224</v>
      </c>
      <c r="Y373" s="98">
        <f>RES_hhdet_in_tesh!Y165</f>
        <v>176.53967188438978</v>
      </c>
      <c r="DA373" s="63" t="s">
        <v>4246</v>
      </c>
    </row>
    <row r="374" spans="1:105" ht="12" customHeight="1" x14ac:dyDescent="0.25">
      <c r="A374" s="121" t="s">
        <v>55</v>
      </c>
      <c r="B374" s="122"/>
      <c r="C374" s="122">
        <v>931.52649738534001</v>
      </c>
      <c r="D374" s="122">
        <v>984.351858296415</v>
      </c>
      <c r="E374" s="122">
        <v>947.77152076886659</v>
      </c>
      <c r="F374" s="122">
        <v>923.05976289487216</v>
      </c>
      <c r="G374" s="122">
        <v>873.35281038445498</v>
      </c>
      <c r="H374" s="122">
        <v>855.70290269422026</v>
      </c>
      <c r="I374" s="122">
        <v>890.48632709142066</v>
      </c>
      <c r="J374" s="122">
        <v>899.42645353132298</v>
      </c>
      <c r="K374" s="122">
        <v>912.00006483489506</v>
      </c>
      <c r="L374" s="122">
        <v>933.41749566158001</v>
      </c>
      <c r="M374" s="122">
        <v>1010.8439863733854</v>
      </c>
      <c r="N374" s="122">
        <v>1011.1336580399343</v>
      </c>
      <c r="O374" s="122">
        <v>1121.2119403025542</v>
      </c>
      <c r="P374" s="122">
        <v>1107.5782635526059</v>
      </c>
      <c r="Q374" s="122">
        <v>1162.2542816280393</v>
      </c>
      <c r="R374" s="122">
        <v>1123.6719949800449</v>
      </c>
      <c r="S374" s="122">
        <v>1118.927799509687</v>
      </c>
      <c r="T374" s="122">
        <v>1086.5519858100395</v>
      </c>
      <c r="U374" s="122">
        <v>1063.9209428354541</v>
      </c>
      <c r="V374" s="122">
        <v>1064.4191123135411</v>
      </c>
      <c r="W374" s="122">
        <v>1145.9818426895399</v>
      </c>
      <c r="X374" s="122">
        <v>1062.5594106168976</v>
      </c>
      <c r="Y374" s="122">
        <v>983.94075550208072</v>
      </c>
      <c r="DA374" s="130" t="s">
        <v>4247</v>
      </c>
    </row>
    <row r="375" spans="1:105" ht="12" customHeight="1" x14ac:dyDescent="0.25">
      <c r="A375" s="97" t="s">
        <v>124</v>
      </c>
      <c r="B375" s="98"/>
      <c r="C375" s="98">
        <v>755.87429447683405</v>
      </c>
      <c r="D375" s="98">
        <v>775.66394222339295</v>
      </c>
      <c r="E375" s="98">
        <v>729.52394784816317</v>
      </c>
      <c r="F375" s="98">
        <v>751.34923688130641</v>
      </c>
      <c r="G375" s="98">
        <v>755.19117653203568</v>
      </c>
      <c r="H375" s="98">
        <v>715.70235123966552</v>
      </c>
      <c r="I375" s="98">
        <v>749.61785086731265</v>
      </c>
      <c r="J375" s="98">
        <v>757.54908877430705</v>
      </c>
      <c r="K375" s="98">
        <v>767.10922504731207</v>
      </c>
      <c r="L375" s="98">
        <v>786.24364926118722</v>
      </c>
      <c r="M375" s="98">
        <v>836.68297875931182</v>
      </c>
      <c r="N375" s="98">
        <v>822.7031151387863</v>
      </c>
      <c r="O375" s="98">
        <v>1106.5437612352036</v>
      </c>
      <c r="P375" s="98">
        <v>1146.0138901026301</v>
      </c>
      <c r="Q375" s="98">
        <v>1129.3305962237359</v>
      </c>
      <c r="R375" s="98">
        <v>875.54349349157053</v>
      </c>
      <c r="S375" s="98">
        <v>912.12461442428491</v>
      </c>
      <c r="T375" s="98">
        <v>917.46039289903672</v>
      </c>
      <c r="U375" s="98">
        <v>887.72622015155218</v>
      </c>
      <c r="V375" s="98">
        <v>858.47894761637122</v>
      </c>
      <c r="W375" s="98">
        <v>902.52896770308223</v>
      </c>
      <c r="X375" s="98">
        <v>975.51647616989339</v>
      </c>
      <c r="Y375" s="98">
        <v>815.56307493451334</v>
      </c>
      <c r="DA375" s="63" t="s">
        <v>4248</v>
      </c>
    </row>
    <row r="376" spans="1:105" ht="12" customHeight="1" x14ac:dyDescent="0.25">
      <c r="A376" s="97" t="s">
        <v>123</v>
      </c>
      <c r="B376" s="98"/>
      <c r="C376" s="98">
        <v>1028.8701499950785</v>
      </c>
      <c r="D376" s="98">
        <v>799.98144506312337</v>
      </c>
      <c r="E376" s="98">
        <v>753.73255143433903</v>
      </c>
      <c r="F376" s="98">
        <v>753.48862746013822</v>
      </c>
      <c r="G376" s="98">
        <v>741.43882549367538</v>
      </c>
      <c r="H376" s="98">
        <v>803.6214214349925</v>
      </c>
      <c r="I376" s="98">
        <v>731.71419019101734</v>
      </c>
      <c r="J376" s="98">
        <v>753.50509781928952</v>
      </c>
      <c r="K376" s="98">
        <v>750.78608543127689</v>
      </c>
      <c r="L376" s="98">
        <v>817.6560592266211</v>
      </c>
      <c r="M376" s="98">
        <v>892.21638290186866</v>
      </c>
      <c r="N376" s="98">
        <v>796.84711792981659</v>
      </c>
      <c r="O376" s="98">
        <v>2249.9731524818408</v>
      </c>
      <c r="P376" s="98">
        <v>2151.0983425686618</v>
      </c>
      <c r="Q376" s="98">
        <v>1484.6788561065869</v>
      </c>
      <c r="R376" s="98">
        <v>879.82468871276922</v>
      </c>
      <c r="S376" s="98">
        <v>887.46811663084202</v>
      </c>
      <c r="T376" s="98">
        <v>941.27738288252567</v>
      </c>
      <c r="U376" s="98">
        <v>893.21763793437526</v>
      </c>
      <c r="V376" s="98">
        <v>894.5290795057191</v>
      </c>
      <c r="W376" s="98">
        <v>937.83168475794446</v>
      </c>
      <c r="X376" s="98">
        <v>985.56106457061014</v>
      </c>
      <c r="Y376" s="98">
        <v>859.74562366629129</v>
      </c>
      <c r="DA376" s="63" t="s">
        <v>4249</v>
      </c>
    </row>
    <row r="377" spans="1:105" ht="12" customHeight="1" x14ac:dyDescent="0.25">
      <c r="A377" s="100" t="s">
        <v>50</v>
      </c>
      <c r="B377" s="101"/>
      <c r="C377" s="101">
        <v>212.91052405446172</v>
      </c>
      <c r="D377" s="101">
        <v>131.24883760751692</v>
      </c>
      <c r="E377" s="101">
        <v>87.533624050700396</v>
      </c>
      <c r="F377" s="101">
        <v>97.819679035906859</v>
      </c>
      <c r="G377" s="101">
        <v>74.29318556340327</v>
      </c>
      <c r="H377" s="101">
        <v>121.27026619259236</v>
      </c>
      <c r="I377" s="101">
        <v>73.815749928614196</v>
      </c>
      <c r="J377" s="101">
        <v>81.481665962372531</v>
      </c>
      <c r="K377" s="101">
        <v>82.595819519699148</v>
      </c>
      <c r="L377" s="101">
        <v>103.72367297665542</v>
      </c>
      <c r="M377" s="101">
        <v>150.91160037191653</v>
      </c>
      <c r="N377" s="101">
        <v>76.810916190502141</v>
      </c>
      <c r="O377" s="101">
        <v>314.74174923179942</v>
      </c>
      <c r="P377" s="101">
        <v>301.42641215704958</v>
      </c>
      <c r="Q377" s="101">
        <v>529.38646452088096</v>
      </c>
      <c r="R377" s="101">
        <v>99.279422595357218</v>
      </c>
      <c r="S377" s="101">
        <v>90.05629613564281</v>
      </c>
      <c r="T377" s="101">
        <v>134.79787737196025</v>
      </c>
      <c r="U377" s="101">
        <v>133.78965260212416</v>
      </c>
      <c r="V377" s="101">
        <v>84.662481105325384</v>
      </c>
      <c r="W377" s="101">
        <v>79.48772247953022</v>
      </c>
      <c r="X377" s="101">
        <v>96.944151371172225</v>
      </c>
      <c r="Y377" s="101">
        <v>124.4632055114141</v>
      </c>
      <c r="DA377" s="131" t="s">
        <v>4250</v>
      </c>
    </row>
    <row r="378" spans="1:105" ht="12" customHeight="1" x14ac:dyDescent="0.25">
      <c r="A378" s="103" t="s">
        <v>52</v>
      </c>
      <c r="B378" s="104"/>
      <c r="C378" s="104">
        <v>815.95962594061655</v>
      </c>
      <c r="D378" s="104">
        <v>668.73260745560628</v>
      </c>
      <c r="E378" s="104">
        <v>666.19892738363853</v>
      </c>
      <c r="F378" s="104">
        <v>655.66894842423142</v>
      </c>
      <c r="G378" s="104">
        <v>667.14563993027207</v>
      </c>
      <c r="H378" s="104">
        <v>682.35115524240018</v>
      </c>
      <c r="I378" s="104">
        <v>657.89844026240326</v>
      </c>
      <c r="J378" s="104">
        <v>672.023431856917</v>
      </c>
      <c r="K378" s="104">
        <v>668.19026591157774</v>
      </c>
      <c r="L378" s="104">
        <v>713.9323862499657</v>
      </c>
      <c r="M378" s="104">
        <v>741.30478252995204</v>
      </c>
      <c r="N378" s="104">
        <v>720.03620173931449</v>
      </c>
      <c r="O378" s="104">
        <v>1935.2314032500408</v>
      </c>
      <c r="P378" s="104">
        <v>1849.671930411612</v>
      </c>
      <c r="Q378" s="104">
        <v>955.2923915857059</v>
      </c>
      <c r="R378" s="104">
        <v>780.5452661174121</v>
      </c>
      <c r="S378" s="104">
        <v>797.41182049519932</v>
      </c>
      <c r="T378" s="104">
        <v>806.47950551056579</v>
      </c>
      <c r="U378" s="104">
        <v>759.42798533225118</v>
      </c>
      <c r="V378" s="104">
        <v>809.86659840039363</v>
      </c>
      <c r="W378" s="104">
        <v>858.34396227841421</v>
      </c>
      <c r="X378" s="104">
        <v>888.61691319943839</v>
      </c>
      <c r="Y378" s="104">
        <v>735.28241815487718</v>
      </c>
      <c r="DA378" s="132" t="s">
        <v>4251</v>
      </c>
    </row>
    <row r="379" spans="1:105" ht="12" customHeight="1" x14ac:dyDescent="0.25">
      <c r="A379" s="106" t="s">
        <v>122</v>
      </c>
      <c r="B379" s="101"/>
      <c r="C379" s="101">
        <v>986.29472277452555</v>
      </c>
      <c r="D379" s="101">
        <v>1028.921794850663</v>
      </c>
      <c r="E379" s="101">
        <v>1033.9019099820443</v>
      </c>
      <c r="F379" s="101">
        <v>1006.8493645789033</v>
      </c>
      <c r="G379" s="101">
        <v>908.36518832181878</v>
      </c>
      <c r="H379" s="101">
        <v>904.27479417323639</v>
      </c>
      <c r="I379" s="101">
        <v>912.03420012008019</v>
      </c>
      <c r="J379" s="101">
        <v>903.06811094123248</v>
      </c>
      <c r="K379" s="101">
        <v>890.55713785352623</v>
      </c>
      <c r="L379" s="101">
        <v>956.89476604470667</v>
      </c>
      <c r="M379" s="101">
        <v>1015.7816645269245</v>
      </c>
      <c r="N379" s="101">
        <v>1027.3329420453999</v>
      </c>
      <c r="O379" s="101">
        <v>1088.4921702497313</v>
      </c>
      <c r="P379" s="101">
        <v>1052.5843275447958</v>
      </c>
      <c r="Q379" s="101">
        <v>1106.5947929434153</v>
      </c>
      <c r="R379" s="101">
        <v>1125.6787703261116</v>
      </c>
      <c r="S379" s="101">
        <v>1131.1181543712239</v>
      </c>
      <c r="T379" s="101">
        <v>1106.3386387437454</v>
      </c>
      <c r="U379" s="101">
        <v>1085.8553407605057</v>
      </c>
      <c r="V379" s="101">
        <v>1102.3159288602737</v>
      </c>
      <c r="W379" s="101">
        <v>1193.4674329602537</v>
      </c>
      <c r="X379" s="101">
        <v>1056.1632696142133</v>
      </c>
      <c r="Y379" s="101">
        <v>1032.0162479340502</v>
      </c>
      <c r="DA379" s="131" t="s">
        <v>4252</v>
      </c>
    </row>
    <row r="380" spans="1:105" ht="12" customHeight="1" x14ac:dyDescent="0.25">
      <c r="A380" s="107" t="s">
        <v>121</v>
      </c>
      <c r="B380" s="104"/>
      <c r="C380" s="104">
        <v>1132.3618418044259</v>
      </c>
      <c r="D380" s="104">
        <v>1236.3218204174691</v>
      </c>
      <c r="E380" s="104">
        <v>1264.1804578841698</v>
      </c>
      <c r="F380" s="104">
        <v>1086.067324595577</v>
      </c>
      <c r="G380" s="104">
        <v>1042.7947984089578</v>
      </c>
      <c r="H380" s="104">
        <v>988.84791151261891</v>
      </c>
      <c r="I380" s="104">
        <v>957.44735135911731</v>
      </c>
      <c r="J380" s="104">
        <v>980.82705118782258</v>
      </c>
      <c r="K380" s="104">
        <v>1092.1432970489968</v>
      </c>
      <c r="L380" s="104">
        <v>1021.5882822513948</v>
      </c>
      <c r="M380" s="104">
        <v>1204.6897557234138</v>
      </c>
      <c r="N380" s="104">
        <v>1097.6294518538643</v>
      </c>
      <c r="O380" s="104">
        <v>1275.1415125617918</v>
      </c>
      <c r="P380" s="104">
        <v>1263.2118238593489</v>
      </c>
      <c r="Q380" s="104">
        <v>1335.4042028035667</v>
      </c>
      <c r="R380" s="104">
        <v>1253.0722178041688</v>
      </c>
      <c r="S380" s="104">
        <v>1235.7402630209456</v>
      </c>
      <c r="T380" s="104">
        <v>1190.4867736705969</v>
      </c>
      <c r="U380" s="104">
        <v>1142.7111651399393</v>
      </c>
      <c r="V380" s="104">
        <v>1146.2367802788115</v>
      </c>
      <c r="W380" s="104">
        <v>1220.9346898907327</v>
      </c>
      <c r="X380" s="104">
        <v>1131.9682797199644</v>
      </c>
      <c r="Y380" s="104">
        <v>1024.1654964674444</v>
      </c>
      <c r="DA380" s="132" t="s">
        <v>4253</v>
      </c>
    </row>
    <row r="381" spans="1:105" ht="12" customHeight="1" x14ac:dyDescent="0.25">
      <c r="A381" s="108" t="s">
        <v>53</v>
      </c>
      <c r="B381" s="98"/>
      <c r="C381" s="98">
        <v>337.13829408217902</v>
      </c>
      <c r="D381" s="98">
        <v>367.00717910639167</v>
      </c>
      <c r="E381" s="98">
        <v>405.47267491320764</v>
      </c>
      <c r="F381" s="98">
        <v>292.465565593365</v>
      </c>
      <c r="G381" s="98">
        <v>291.17742697902895</v>
      </c>
      <c r="H381" s="98">
        <v>239.22271962660153</v>
      </c>
      <c r="I381" s="98">
        <v>274.76860245388741</v>
      </c>
      <c r="J381" s="98">
        <v>278.95120684825696</v>
      </c>
      <c r="K381" s="98">
        <v>328.49465957552735</v>
      </c>
      <c r="L381" s="98">
        <v>341.32348878272103</v>
      </c>
      <c r="M381" s="98">
        <v>414.33353641160915</v>
      </c>
      <c r="N381" s="98">
        <v>338.26950627241109</v>
      </c>
      <c r="O381" s="98">
        <v>460.66717081247918</v>
      </c>
      <c r="P381" s="98">
        <v>341.23776976266089</v>
      </c>
      <c r="Q381" s="98">
        <v>399.88638383422227</v>
      </c>
      <c r="R381" s="98">
        <v>323.69076382200421</v>
      </c>
      <c r="S381" s="98">
        <v>356.58476047204755</v>
      </c>
      <c r="T381" s="98">
        <v>344.57171530469145</v>
      </c>
      <c r="U381" s="98">
        <v>291.12268438131099</v>
      </c>
      <c r="V381" s="98">
        <v>294.62860810235986</v>
      </c>
      <c r="W381" s="98">
        <v>322.68128530921899</v>
      </c>
      <c r="X381" s="98">
        <v>282.17809843178588</v>
      </c>
      <c r="Y381" s="98">
        <v>222.47396302414015</v>
      </c>
      <c r="DA381" s="63" t="s">
        <v>4254</v>
      </c>
    </row>
    <row r="382" spans="1:105" ht="12" customHeight="1" x14ac:dyDescent="0.25">
      <c r="A382" s="108" t="s">
        <v>52</v>
      </c>
      <c r="B382" s="98"/>
      <c r="C382" s="98">
        <v>795.22354772224696</v>
      </c>
      <c r="D382" s="98">
        <v>869.31464131107703</v>
      </c>
      <c r="E382" s="98">
        <v>858.70778297096172</v>
      </c>
      <c r="F382" s="98">
        <v>793.60175900221225</v>
      </c>
      <c r="G382" s="98">
        <v>751.61737142992843</v>
      </c>
      <c r="H382" s="98">
        <v>749.62519188601732</v>
      </c>
      <c r="I382" s="98">
        <v>682.67874890522978</v>
      </c>
      <c r="J382" s="98">
        <v>701.87584433956579</v>
      </c>
      <c r="K382" s="98">
        <v>763.64863747346942</v>
      </c>
      <c r="L382" s="98">
        <v>680.26479346867393</v>
      </c>
      <c r="M382" s="98">
        <v>790.35621931180481</v>
      </c>
      <c r="N382" s="98">
        <v>759.35994558145353</v>
      </c>
      <c r="O382" s="98">
        <v>814.47434174931243</v>
      </c>
      <c r="P382" s="98">
        <v>921.97405409668784</v>
      </c>
      <c r="Q382" s="98">
        <v>935.5178189693446</v>
      </c>
      <c r="R382" s="98">
        <v>929.38145398216454</v>
      </c>
      <c r="S382" s="98">
        <v>879.15550254889786</v>
      </c>
      <c r="T382" s="98">
        <v>845.91505836590522</v>
      </c>
      <c r="U382" s="98">
        <v>851.58848075862784</v>
      </c>
      <c r="V382" s="98">
        <v>851.60817217645103</v>
      </c>
      <c r="W382" s="98">
        <v>898.25340458151391</v>
      </c>
      <c r="X382" s="98">
        <v>849.79018128817836</v>
      </c>
      <c r="Y382" s="98">
        <v>801.69153344330402</v>
      </c>
      <c r="DA382" s="63" t="s">
        <v>4255</v>
      </c>
    </row>
    <row r="383" spans="1:105" ht="12" customHeight="1" x14ac:dyDescent="0.25">
      <c r="A383" s="121" t="s">
        <v>54</v>
      </c>
      <c r="B383" s="122"/>
      <c r="C383" s="122">
        <v>473.28961395828685</v>
      </c>
      <c r="D383" s="122">
        <v>504.38094173091207</v>
      </c>
      <c r="E383" s="122">
        <v>503.27141528627868</v>
      </c>
      <c r="F383" s="122">
        <v>477.18295084843874</v>
      </c>
      <c r="G383" s="122">
        <v>465.3706645589906</v>
      </c>
      <c r="H383" s="122">
        <v>498.63260888208794</v>
      </c>
      <c r="I383" s="122">
        <v>491.62829920341193</v>
      </c>
      <c r="J383" s="122">
        <v>472.51639482639189</v>
      </c>
      <c r="K383" s="122">
        <v>425.64943522009662</v>
      </c>
      <c r="L383" s="122">
        <v>481.28818955110825</v>
      </c>
      <c r="M383" s="122">
        <v>442.04043963476641</v>
      </c>
      <c r="N383" s="122">
        <v>450.0212666918826</v>
      </c>
      <c r="O383" s="122">
        <v>454.57449048869131</v>
      </c>
      <c r="P383" s="122">
        <v>472.58883694344388</v>
      </c>
      <c r="Q383" s="122">
        <v>466.88266744241025</v>
      </c>
      <c r="R383" s="122">
        <v>467.48697229620382</v>
      </c>
      <c r="S383" s="122">
        <v>463.16481108631297</v>
      </c>
      <c r="T383" s="122">
        <v>464.30114707258781</v>
      </c>
      <c r="U383" s="122">
        <v>449.13052257915041</v>
      </c>
      <c r="V383" s="122">
        <v>473.30868554517286</v>
      </c>
      <c r="W383" s="122">
        <v>473.01261284014959</v>
      </c>
      <c r="X383" s="122">
        <v>517.81394036091626</v>
      </c>
      <c r="Y383" s="122">
        <v>498.26907679213951</v>
      </c>
      <c r="DA383" s="130" t="s">
        <v>4256</v>
      </c>
    </row>
    <row r="384" spans="1:105" ht="12" customHeight="1" x14ac:dyDescent="0.25">
      <c r="A384" s="97" t="s">
        <v>50</v>
      </c>
      <c r="B384" s="98"/>
      <c r="C384" s="98">
        <v>522.04901524769548</v>
      </c>
      <c r="D384" s="98">
        <v>549.97500258504147</v>
      </c>
      <c r="E384" s="98">
        <v>546.21212710621421</v>
      </c>
      <c r="F384" s="98">
        <v>530.16117420446074</v>
      </c>
      <c r="G384" s="98">
        <v>513.03874909676767</v>
      </c>
      <c r="H384" s="98">
        <v>507.47947694588959</v>
      </c>
      <c r="I384" s="98">
        <v>536.82500621749955</v>
      </c>
      <c r="J384" s="98">
        <v>511.88514819773445</v>
      </c>
      <c r="K384" s="98">
        <v>519.59270541306807</v>
      </c>
      <c r="L384" s="98">
        <v>524.51715437464611</v>
      </c>
      <c r="M384" s="98">
        <v>540.4568956449607</v>
      </c>
      <c r="N384" s="98">
        <v>523.83142161390901</v>
      </c>
      <c r="O384" s="98">
        <v>564.12134059184291</v>
      </c>
      <c r="P384" s="98">
        <v>575.64975029581808</v>
      </c>
      <c r="Q384" s="98">
        <v>561.52658805630404</v>
      </c>
      <c r="R384" s="98">
        <v>500.41539184001573</v>
      </c>
      <c r="S384" s="98">
        <v>519.15594816046712</v>
      </c>
      <c r="T384" s="98">
        <v>514.40093869041664</v>
      </c>
      <c r="U384" s="98">
        <v>498.30227677773217</v>
      </c>
      <c r="V384" s="98">
        <v>508.52441134979949</v>
      </c>
      <c r="W384" s="98">
        <v>525.49267546609451</v>
      </c>
      <c r="X384" s="98">
        <v>547.25501954262882</v>
      </c>
      <c r="Y384" s="98">
        <v>475.23036349521874</v>
      </c>
      <c r="DA384" s="63" t="s">
        <v>4257</v>
      </c>
    </row>
    <row r="385" spans="1:105" ht="12" customHeight="1" x14ac:dyDescent="0.25">
      <c r="A385" s="109" t="s">
        <v>120</v>
      </c>
      <c r="B385" s="33"/>
      <c r="C385" s="33">
        <v>457.24717112575797</v>
      </c>
      <c r="D385" s="33">
        <v>484.73787411945972</v>
      </c>
      <c r="E385" s="33">
        <v>483.88463287086017</v>
      </c>
      <c r="F385" s="33">
        <v>453.97021799664867</v>
      </c>
      <c r="G385" s="33">
        <v>450.13705563689331</v>
      </c>
      <c r="H385" s="33">
        <v>496.05264896284916</v>
      </c>
      <c r="I385" s="33">
        <v>478.78398413282315</v>
      </c>
      <c r="J385" s="33">
        <v>461.47057105692784</v>
      </c>
      <c r="K385" s="33">
        <v>400.34342058185661</v>
      </c>
      <c r="L385" s="33">
        <v>467.40561673965385</v>
      </c>
      <c r="M385" s="33">
        <v>415.09191824590152</v>
      </c>
      <c r="N385" s="33">
        <v>432.43373263975991</v>
      </c>
      <c r="O385" s="33">
        <v>431.17161087796438</v>
      </c>
      <c r="P385" s="33">
        <v>445.52547126491658</v>
      </c>
      <c r="Q385" s="33">
        <v>445.67362332007235</v>
      </c>
      <c r="R385" s="33">
        <v>460.7884251314951</v>
      </c>
      <c r="S385" s="33">
        <v>449.8775063924445</v>
      </c>
      <c r="T385" s="33">
        <v>452.99735952605732</v>
      </c>
      <c r="U385" s="33">
        <v>439.32916475344462</v>
      </c>
      <c r="V385" s="33">
        <v>466.47673249391249</v>
      </c>
      <c r="W385" s="33">
        <v>465.28870541807487</v>
      </c>
      <c r="X385" s="33">
        <v>514.41088544451577</v>
      </c>
      <c r="Y385" s="33">
        <v>501.90794396689927</v>
      </c>
      <c r="DA385" s="60" t="s">
        <v>4258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136.70912466087526</v>
      </c>
      <c r="D387" s="117">
        <f t="shared" si="184"/>
        <v>138.07850786652162</v>
      </c>
      <c r="E387" s="117">
        <f t="shared" si="184"/>
        <v>164.70727003180207</v>
      </c>
      <c r="F387" s="117">
        <f t="shared" si="184"/>
        <v>165.6288942030148</v>
      </c>
      <c r="G387" s="117">
        <f t="shared" si="184"/>
        <v>141.31791416903212</v>
      </c>
      <c r="H387" s="117">
        <f t="shared" si="184"/>
        <v>129.45528034424225</v>
      </c>
      <c r="I387" s="117">
        <f t="shared" si="184"/>
        <v>100.59376744450812</v>
      </c>
      <c r="J387" s="117">
        <f t="shared" si="184"/>
        <v>83.959029088043707</v>
      </c>
      <c r="K387" s="117">
        <f t="shared" si="184"/>
        <v>100.12605281729981</v>
      </c>
      <c r="L387" s="117">
        <f t="shared" si="184"/>
        <v>113.93687170459646</v>
      </c>
      <c r="M387" s="117">
        <f t="shared" si="184"/>
        <v>107.44007291390783</v>
      </c>
      <c r="N387" s="117">
        <f t="shared" si="184"/>
        <v>76.780781405467565</v>
      </c>
      <c r="O387" s="117">
        <f t="shared" si="184"/>
        <v>47.496699696671556</v>
      </c>
      <c r="P387" s="117">
        <f t="shared" si="184"/>
        <v>54.673755723657052</v>
      </c>
      <c r="Q387" s="117">
        <f t="shared" si="184"/>
        <v>47.623775106139348</v>
      </c>
      <c r="R387" s="117">
        <f t="shared" ref="R387:V387" si="185">R388+R390+R392+R401</f>
        <v>67.073078626643266</v>
      </c>
      <c r="S387" s="117">
        <f t="shared" si="185"/>
        <v>83.063973174878384</v>
      </c>
      <c r="T387" s="117">
        <f t="shared" si="185"/>
        <v>90.558759935912775</v>
      </c>
      <c r="U387" s="117">
        <f t="shared" si="185"/>
        <v>76.193450451371319</v>
      </c>
      <c r="V387" s="117">
        <f t="shared" si="185"/>
        <v>79.009488555984404</v>
      </c>
      <c r="W387" s="117">
        <f t="shared" ref="W387:Y387" si="186">W388+W390+W392+W401</f>
        <v>73.306274109036451</v>
      </c>
      <c r="X387" s="117">
        <f t="shared" si="186"/>
        <v>73.605282123300682</v>
      </c>
      <c r="Y387" s="117">
        <f t="shared" si="186"/>
        <v>73.992103438811412</v>
      </c>
      <c r="DA387" s="129" t="s">
        <v>4409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4410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4411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4412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4413</v>
      </c>
    </row>
    <row r="392" spans="1:105" ht="12" customHeight="1" x14ac:dyDescent="0.25">
      <c r="A392" s="121" t="s">
        <v>55</v>
      </c>
      <c r="B392" s="122"/>
      <c r="C392" s="122">
        <v>87.685227837824627</v>
      </c>
      <c r="D392" s="122">
        <v>75.741825292774465</v>
      </c>
      <c r="E392" s="122">
        <v>100.26915988208479</v>
      </c>
      <c r="F392" s="122">
        <v>104.30811118408646</v>
      </c>
      <c r="G392" s="122">
        <v>93.485106698975514</v>
      </c>
      <c r="H392" s="122">
        <v>85.660946173910204</v>
      </c>
      <c r="I392" s="122">
        <v>55.457933647253853</v>
      </c>
      <c r="J392" s="122">
        <v>41.638043524421271</v>
      </c>
      <c r="K392" s="122">
        <v>58.06486979703309</v>
      </c>
      <c r="L392" s="122">
        <v>65.631134196105862</v>
      </c>
      <c r="M392" s="122">
        <v>63.28967430303117</v>
      </c>
      <c r="N392" s="122">
        <v>39.005181202431423</v>
      </c>
      <c r="O392" s="122">
        <v>10.75513942723931</v>
      </c>
      <c r="P392" s="122">
        <v>10.279336178064579</v>
      </c>
      <c r="Q392" s="122">
        <v>9.5063396961544093</v>
      </c>
      <c r="R392" s="122">
        <v>35.337453900589757</v>
      </c>
      <c r="S392" s="122">
        <v>45.713876462075561</v>
      </c>
      <c r="T392" s="122">
        <v>55.105854517231911</v>
      </c>
      <c r="U392" s="122">
        <v>45.360772632869356</v>
      </c>
      <c r="V392" s="122">
        <v>48.437457835845272</v>
      </c>
      <c r="W392" s="122">
        <v>48.399437914580986</v>
      </c>
      <c r="X392" s="122">
        <v>52.633204334971978</v>
      </c>
      <c r="Y392" s="122">
        <v>50.053101468308768</v>
      </c>
      <c r="DA392" s="130" t="s">
        <v>4414</v>
      </c>
    </row>
    <row r="393" spans="1:105" ht="12" customHeight="1" x14ac:dyDescent="0.25">
      <c r="A393" s="97" t="s">
        <v>124</v>
      </c>
      <c r="B393" s="98"/>
      <c r="C393" s="98">
        <v>299.78600870234726</v>
      </c>
      <c r="D393" s="98">
        <v>305.28990966753753</v>
      </c>
      <c r="E393" s="98">
        <v>287.95203286853643</v>
      </c>
      <c r="F393" s="98">
        <v>295.32405214929565</v>
      </c>
      <c r="G393" s="98">
        <v>297.764790860831</v>
      </c>
      <c r="H393" s="98">
        <v>281.11118752758387</v>
      </c>
      <c r="I393" s="98">
        <v>291.1647303539263</v>
      </c>
      <c r="J393" s="98">
        <v>291.90198284156133</v>
      </c>
      <c r="K393" s="98">
        <v>293.49361744360777</v>
      </c>
      <c r="L393" s="98">
        <v>299.30574432945207</v>
      </c>
      <c r="M393" s="98">
        <v>312.02055839559762</v>
      </c>
      <c r="N393" s="98">
        <v>297.3483134626407</v>
      </c>
      <c r="O393" s="98">
        <v>361.82201657156861</v>
      </c>
      <c r="P393" s="98">
        <v>360.54970571454294</v>
      </c>
      <c r="Q393" s="98">
        <v>343.49798497249066</v>
      </c>
      <c r="R393" s="98">
        <v>272.74244408688685</v>
      </c>
      <c r="S393" s="98">
        <v>277.45735900763697</v>
      </c>
      <c r="T393" s="98">
        <v>271.57309175361655</v>
      </c>
      <c r="U393" s="98">
        <v>258.79649042733655</v>
      </c>
      <c r="V393" s="98">
        <v>249.2347727197234</v>
      </c>
      <c r="W393" s="98">
        <v>262.23238768783136</v>
      </c>
      <c r="X393" s="98">
        <v>282.00319144790484</v>
      </c>
      <c r="Y393" s="98">
        <v>235.5361848367001</v>
      </c>
      <c r="DA393" s="63" t="s">
        <v>4415</v>
      </c>
    </row>
    <row r="394" spans="1:105" ht="12" customHeight="1" x14ac:dyDescent="0.25">
      <c r="A394" s="97" t="s">
        <v>123</v>
      </c>
      <c r="B394" s="98"/>
      <c r="C394" s="98">
        <v>83.099918856769349</v>
      </c>
      <c r="D394" s="98">
        <v>50.089920019684691</v>
      </c>
      <c r="E394" s="98">
        <v>33.697857018208488</v>
      </c>
      <c r="F394" s="98">
        <v>36.648149876100298</v>
      </c>
      <c r="G394" s="98">
        <v>28.423076951660974</v>
      </c>
      <c r="H394" s="98">
        <v>48.396447832979348</v>
      </c>
      <c r="I394" s="98">
        <v>28.812348511231381</v>
      </c>
      <c r="J394" s="98">
        <v>31.131049585925673</v>
      </c>
      <c r="K394" s="98">
        <v>31.233084213534475</v>
      </c>
      <c r="L394" s="98">
        <v>38.478928555382709</v>
      </c>
      <c r="M394" s="98">
        <v>53.221010908822024</v>
      </c>
      <c r="N394" s="98">
        <v>27.621428374187627</v>
      </c>
      <c r="O394" s="98">
        <v>119.8405171229829</v>
      </c>
      <c r="P394" s="98">
        <v>105.60700656605081</v>
      </c>
      <c r="Q394" s="98">
        <v>161.72730972026287</v>
      </c>
      <c r="R394" s="98">
        <v>29.482026227093563</v>
      </c>
      <c r="S394" s="98">
        <v>27.04425617681558</v>
      </c>
      <c r="T394" s="98">
        <v>38.949313520089007</v>
      </c>
      <c r="U394" s="98">
        <v>38.698871446871735</v>
      </c>
      <c r="V394" s="98">
        <v>24.463125199384699</v>
      </c>
      <c r="W394" s="98">
        <v>23.350567360592134</v>
      </c>
      <c r="X394" s="98">
        <v>27.969684461736058</v>
      </c>
      <c r="Y394" s="98">
        <v>34.680887183679239</v>
      </c>
      <c r="DA394" s="63" t="s">
        <v>4416</v>
      </c>
    </row>
    <row r="395" spans="1:105" ht="12" customHeight="1" x14ac:dyDescent="0.25">
      <c r="A395" s="100" t="s">
        <v>50</v>
      </c>
      <c r="B395" s="101"/>
      <c r="C395" s="101">
        <v>83.099918856769349</v>
      </c>
      <c r="D395" s="101">
        <v>50.089920019684691</v>
      </c>
      <c r="E395" s="101">
        <v>33.697857018208488</v>
      </c>
      <c r="F395" s="101">
        <v>36.648149876100298</v>
      </c>
      <c r="G395" s="101">
        <v>28.423076951660974</v>
      </c>
      <c r="H395" s="101">
        <v>48.396447832979348</v>
      </c>
      <c r="I395" s="101">
        <v>28.812348511231381</v>
      </c>
      <c r="J395" s="101">
        <v>31.131049585925673</v>
      </c>
      <c r="K395" s="101">
        <v>31.233084213534475</v>
      </c>
      <c r="L395" s="101">
        <v>38.478928555382709</v>
      </c>
      <c r="M395" s="101">
        <v>53.221010908822024</v>
      </c>
      <c r="N395" s="101">
        <v>27.621428374187627</v>
      </c>
      <c r="O395" s="101">
        <v>119.8405171229829</v>
      </c>
      <c r="P395" s="101">
        <v>105.60700656605081</v>
      </c>
      <c r="Q395" s="101">
        <v>161.72730972026287</v>
      </c>
      <c r="R395" s="101">
        <v>29.482026227093563</v>
      </c>
      <c r="S395" s="101">
        <v>27.04425617681558</v>
      </c>
      <c r="T395" s="101">
        <v>38.949313520089007</v>
      </c>
      <c r="U395" s="101">
        <v>38.698871446871735</v>
      </c>
      <c r="V395" s="101">
        <v>24.463125199384699</v>
      </c>
      <c r="W395" s="101">
        <v>23.350567360592134</v>
      </c>
      <c r="X395" s="101">
        <v>27.969684461736058</v>
      </c>
      <c r="Y395" s="101">
        <v>34.680887183679239</v>
      </c>
      <c r="DA395" s="131" t="s">
        <v>4417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4418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4419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4420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4421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4422</v>
      </c>
    </row>
    <row r="401" spans="1:105" ht="12" customHeight="1" x14ac:dyDescent="0.25">
      <c r="A401" s="121" t="s">
        <v>54</v>
      </c>
      <c r="B401" s="122"/>
      <c r="C401" s="122">
        <v>49.023896823050642</v>
      </c>
      <c r="D401" s="122">
        <v>62.336682573747147</v>
      </c>
      <c r="E401" s="122">
        <v>64.438110149717289</v>
      </c>
      <c r="F401" s="122">
        <v>61.320783018928324</v>
      </c>
      <c r="G401" s="122">
        <v>47.832807470056601</v>
      </c>
      <c r="H401" s="122">
        <v>43.79433417033205</v>
      </c>
      <c r="I401" s="122">
        <v>45.135833797254264</v>
      </c>
      <c r="J401" s="122">
        <v>42.320985563622443</v>
      </c>
      <c r="K401" s="122">
        <v>42.061183020266711</v>
      </c>
      <c r="L401" s="122">
        <v>48.305737508490587</v>
      </c>
      <c r="M401" s="122">
        <v>44.150398610876657</v>
      </c>
      <c r="N401" s="122">
        <v>37.775600203036149</v>
      </c>
      <c r="O401" s="122">
        <v>36.741560269432249</v>
      </c>
      <c r="P401" s="122">
        <v>44.394419545592477</v>
      </c>
      <c r="Q401" s="122">
        <v>38.117435409984942</v>
      </c>
      <c r="R401" s="122">
        <v>31.735624726053508</v>
      </c>
      <c r="S401" s="122">
        <v>37.350096712802824</v>
      </c>
      <c r="T401" s="122">
        <v>35.452905418680864</v>
      </c>
      <c r="U401" s="122">
        <v>30.832677818501956</v>
      </c>
      <c r="V401" s="122">
        <v>30.572030720139129</v>
      </c>
      <c r="W401" s="122">
        <v>24.906836194455465</v>
      </c>
      <c r="X401" s="122">
        <v>20.972077788328704</v>
      </c>
      <c r="Y401" s="122">
        <v>23.939001970502641</v>
      </c>
      <c r="DA401" s="130" t="s">
        <v>4423</v>
      </c>
    </row>
    <row r="402" spans="1:105" ht="12" customHeight="1" x14ac:dyDescent="0.25">
      <c r="A402" s="97" t="s">
        <v>50</v>
      </c>
      <c r="B402" s="98"/>
      <c r="C402" s="98">
        <v>198.02713049010609</v>
      </c>
      <c r="D402" s="98">
        <v>207.02805944682339</v>
      </c>
      <c r="E402" s="98">
        <v>207.16516298751472</v>
      </c>
      <c r="F402" s="98">
        <v>201.27268613542927</v>
      </c>
      <c r="G402" s="98">
        <v>197.50832571540434</v>
      </c>
      <c r="H402" s="98">
        <v>193.96825488042134</v>
      </c>
      <c r="I402" s="98">
        <v>203.96026661128991</v>
      </c>
      <c r="J402" s="98">
        <v>193.15848558715021</v>
      </c>
      <c r="K402" s="98">
        <v>198.20450063053948</v>
      </c>
      <c r="L402" s="98">
        <v>198.72504781145287</v>
      </c>
      <c r="M402" s="98">
        <v>205.3884012463491</v>
      </c>
      <c r="N402" s="98">
        <v>196.30964454350081</v>
      </c>
      <c r="O402" s="98">
        <v>208.72561788713554</v>
      </c>
      <c r="P402" s="98">
        <v>213.45430221005412</v>
      </c>
      <c r="Q402" s="98">
        <v>208.21390511124159</v>
      </c>
      <c r="R402" s="98">
        <v>187.74019404073545</v>
      </c>
      <c r="S402" s="98">
        <v>194.73900537119411</v>
      </c>
      <c r="T402" s="98">
        <v>192.58458950342578</v>
      </c>
      <c r="U402" s="98">
        <v>185.51500673003096</v>
      </c>
      <c r="V402" s="98">
        <v>188.15745952111786</v>
      </c>
      <c r="W402" s="98">
        <v>194.13624973759264</v>
      </c>
      <c r="X402" s="98">
        <v>202.40923291489429</v>
      </c>
      <c r="Y402" s="98">
        <v>175.50369958804319</v>
      </c>
      <c r="DA402" s="63" t="s">
        <v>4424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4425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118.25185539691242</v>
      </c>
      <c r="D405" s="118">
        <f t="shared" si="189"/>
        <v>125.31215155700099</v>
      </c>
      <c r="E405" s="118">
        <f t="shared" si="189"/>
        <v>121.52667819778941</v>
      </c>
      <c r="F405" s="118">
        <f t="shared" si="189"/>
        <v>116.20946773730586</v>
      </c>
      <c r="G405" s="118">
        <f t="shared" si="189"/>
        <v>103.61148223339939</v>
      </c>
      <c r="H405" s="118">
        <f t="shared" si="189"/>
        <v>108.96518085282356</v>
      </c>
      <c r="I405" s="118">
        <f t="shared" si="189"/>
        <v>105.5874371486703</v>
      </c>
      <c r="J405" s="118">
        <f t="shared" si="189"/>
        <v>115.45983082469849</v>
      </c>
      <c r="K405" s="118">
        <f t="shared" si="189"/>
        <v>105.64280951660149</v>
      </c>
      <c r="L405" s="118">
        <f t="shared" si="189"/>
        <v>112.37730755838922</v>
      </c>
      <c r="M405" s="118">
        <f t="shared" si="189"/>
        <v>103.40424510564743</v>
      </c>
      <c r="N405" s="118">
        <f t="shared" si="189"/>
        <v>112.19933568008445</v>
      </c>
      <c r="O405" s="118">
        <f t="shared" si="189"/>
        <v>127.32123552532836</v>
      </c>
      <c r="P405" s="118">
        <f t="shared" si="189"/>
        <v>96.57240490107462</v>
      </c>
      <c r="Q405" s="118">
        <f t="shared" si="189"/>
        <v>103.04761610283828</v>
      </c>
      <c r="R405" s="118">
        <f t="shared" ref="R405:V405" si="190">R406+R408+R410+R419</f>
        <v>99.728819806631066</v>
      </c>
      <c r="S405" s="118">
        <f t="shared" si="190"/>
        <v>92.616315317047352</v>
      </c>
      <c r="T405" s="118">
        <f t="shared" si="190"/>
        <v>84.612571797093366</v>
      </c>
      <c r="U405" s="118">
        <f t="shared" si="190"/>
        <v>71.937341805180495</v>
      </c>
      <c r="V405" s="118">
        <f t="shared" si="190"/>
        <v>62.182360575643649</v>
      </c>
      <c r="W405" s="118">
        <f t="shared" ref="W405:Y405" si="191">W406+W408+W410+W419</f>
        <v>67.896227122455443</v>
      </c>
      <c r="X405" s="118">
        <f t="shared" si="191"/>
        <v>58.377549974579523</v>
      </c>
      <c r="Y405" s="118">
        <f t="shared" si="191"/>
        <v>49.828273328034719</v>
      </c>
      <c r="DA405" s="129" t="s">
        <v>4577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95.236226314763641</v>
      </c>
      <c r="D406" s="123">
        <f t="shared" si="192"/>
        <v>101.18551264744752</v>
      </c>
      <c r="E406" s="123">
        <f t="shared" si="192"/>
        <v>97.245477754386215</v>
      </c>
      <c r="F406" s="123">
        <f t="shared" si="192"/>
        <v>93.090385599194718</v>
      </c>
      <c r="G406" s="123">
        <f t="shared" si="192"/>
        <v>81.052657761268335</v>
      </c>
      <c r="H406" s="123">
        <f t="shared" si="192"/>
        <v>86.275260605369212</v>
      </c>
      <c r="I406" s="123">
        <f t="shared" si="192"/>
        <v>83.932072822947703</v>
      </c>
      <c r="J406" s="123">
        <f t="shared" si="192"/>
        <v>94.018491701542132</v>
      </c>
      <c r="K406" s="123">
        <f t="shared" si="192"/>
        <v>84.879167327533082</v>
      </c>
      <c r="L406" s="123">
        <f t="shared" si="192"/>
        <v>91.439919945356777</v>
      </c>
      <c r="M406" s="123">
        <f t="shared" si="192"/>
        <v>82.600585242393549</v>
      </c>
      <c r="N406" s="123">
        <f t="shared" si="192"/>
        <v>91.757949061063357</v>
      </c>
      <c r="O406" s="123">
        <f t="shared" si="192"/>
        <v>106.66041678772277</v>
      </c>
      <c r="P406" s="123">
        <f t="shared" si="192"/>
        <v>76.592357308184816</v>
      </c>
      <c r="Q406" s="123">
        <f t="shared" si="192"/>
        <v>82.726281622734035</v>
      </c>
      <c r="R406" s="123">
        <f t="shared" si="192"/>
        <v>78.478950324749789</v>
      </c>
      <c r="S406" s="123">
        <f t="shared" si="192"/>
        <v>71.25324081325283</v>
      </c>
      <c r="T406" s="123">
        <f t="shared" si="192"/>
        <v>64.464450174391985</v>
      </c>
      <c r="U406" s="123">
        <f t="shared" si="192"/>
        <v>52.979013251745066</v>
      </c>
      <c r="V406" s="123">
        <f t="shared" si="192"/>
        <v>44.142409058085768</v>
      </c>
      <c r="W406" s="123">
        <f t="shared" si="192"/>
        <v>47.646198221021827</v>
      </c>
      <c r="X406" s="123">
        <f t="shared" si="192"/>
        <v>39.279029289664216</v>
      </c>
      <c r="Y406" s="123">
        <f t="shared" si="192"/>
        <v>32.091171265740165</v>
      </c>
      <c r="DA406" s="130" t="s">
        <v>4578</v>
      </c>
    </row>
    <row r="407" spans="1:105" ht="12" customHeight="1" x14ac:dyDescent="0.25">
      <c r="A407" s="97" t="s">
        <v>53</v>
      </c>
      <c r="B407" s="99"/>
      <c r="C407" s="99">
        <v>95.236226314763641</v>
      </c>
      <c r="D407" s="99">
        <v>101.18551264744752</v>
      </c>
      <c r="E407" s="99">
        <v>97.245477754386215</v>
      </c>
      <c r="F407" s="99">
        <v>93.090385599194718</v>
      </c>
      <c r="G407" s="99">
        <v>81.052657761268335</v>
      </c>
      <c r="H407" s="99">
        <v>86.275260605369212</v>
      </c>
      <c r="I407" s="99">
        <v>83.932072822947703</v>
      </c>
      <c r="J407" s="99">
        <v>94.018491701542132</v>
      </c>
      <c r="K407" s="99">
        <v>84.879167327533082</v>
      </c>
      <c r="L407" s="99">
        <v>91.439919945356777</v>
      </c>
      <c r="M407" s="99">
        <v>82.600585242393549</v>
      </c>
      <c r="N407" s="99">
        <v>91.757949061063357</v>
      </c>
      <c r="O407" s="99">
        <v>106.66041678772277</v>
      </c>
      <c r="P407" s="99">
        <v>76.592357308184816</v>
      </c>
      <c r="Q407" s="99">
        <v>82.726281622734035</v>
      </c>
      <c r="R407" s="99">
        <v>78.478950324749789</v>
      </c>
      <c r="S407" s="99">
        <v>71.25324081325283</v>
      </c>
      <c r="T407" s="99">
        <v>64.464450174391985</v>
      </c>
      <c r="U407" s="99">
        <v>52.979013251745066</v>
      </c>
      <c r="V407" s="99">
        <v>44.142409058085768</v>
      </c>
      <c r="W407" s="99">
        <v>47.646198221021827</v>
      </c>
      <c r="X407" s="99">
        <v>39.279029289664216</v>
      </c>
      <c r="Y407" s="99">
        <v>32.091171265740165</v>
      </c>
      <c r="DA407" s="63" t="s">
        <v>4579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1.1999649227275115</v>
      </c>
      <c r="D408" s="123">
        <f t="shared" si="193"/>
        <v>1.0503453193163326</v>
      </c>
      <c r="E408" s="123">
        <f t="shared" si="193"/>
        <v>1.9125664705229997</v>
      </c>
      <c r="F408" s="123">
        <f t="shared" si="193"/>
        <v>1.5228957553542601</v>
      </c>
      <c r="G408" s="123">
        <f t="shared" si="193"/>
        <v>1.8935112458335246</v>
      </c>
      <c r="H408" s="123">
        <f t="shared" si="193"/>
        <v>1.7573958716970948</v>
      </c>
      <c r="I408" s="123">
        <f t="shared" si="193"/>
        <v>1.1252018487362072</v>
      </c>
      <c r="J408" s="123">
        <f t="shared" si="193"/>
        <v>0.95791704126551624</v>
      </c>
      <c r="K408" s="123">
        <f t="shared" si="193"/>
        <v>1.6609844358032715</v>
      </c>
      <c r="L408" s="123">
        <f t="shared" si="193"/>
        <v>1.4427235337861519</v>
      </c>
      <c r="M408" s="123">
        <f t="shared" si="193"/>
        <v>1.2927167599298071</v>
      </c>
      <c r="N408" s="123">
        <f t="shared" si="193"/>
        <v>1.1824659129951671</v>
      </c>
      <c r="O408" s="123">
        <f t="shared" si="193"/>
        <v>0.91575153803125253</v>
      </c>
      <c r="P408" s="123">
        <f t="shared" si="193"/>
        <v>1.0111107467520342</v>
      </c>
      <c r="Q408" s="123">
        <f t="shared" si="193"/>
        <v>1.0185444523585285</v>
      </c>
      <c r="R408" s="123">
        <f t="shared" si="193"/>
        <v>1.4069874025581388</v>
      </c>
      <c r="S408" s="123">
        <f t="shared" si="193"/>
        <v>1.3913917706254006</v>
      </c>
      <c r="T408" s="123">
        <f t="shared" si="193"/>
        <v>1.1477522320472853</v>
      </c>
      <c r="U408" s="123">
        <f t="shared" si="193"/>
        <v>1.1491637814448552</v>
      </c>
      <c r="V408" s="123">
        <f t="shared" si="193"/>
        <v>0.95416496593847111</v>
      </c>
      <c r="W408" s="123">
        <f t="shared" si="193"/>
        <v>1.276380389097066</v>
      </c>
      <c r="X408" s="123">
        <f t="shared" si="193"/>
        <v>0.79495405954612186</v>
      </c>
      <c r="Y408" s="123">
        <f t="shared" si="193"/>
        <v>0.43288450868339085</v>
      </c>
      <c r="DA408" s="130" t="s">
        <v>4580</v>
      </c>
    </row>
    <row r="409" spans="1:105" ht="12" customHeight="1" x14ac:dyDescent="0.25">
      <c r="A409" s="97" t="s">
        <v>53</v>
      </c>
      <c r="B409" s="99"/>
      <c r="C409" s="99">
        <f>RES_hhdet_in_fecs!C165</f>
        <v>1.1999649227275115</v>
      </c>
      <c r="D409" s="99">
        <f>RES_hhdet_in_fecs!D165</f>
        <v>1.0503453193163326</v>
      </c>
      <c r="E409" s="99">
        <f>RES_hhdet_in_fecs!E165</f>
        <v>1.9125664705229997</v>
      </c>
      <c r="F409" s="99">
        <f>RES_hhdet_in_fecs!F165</f>
        <v>1.5228957553542601</v>
      </c>
      <c r="G409" s="99">
        <f>RES_hhdet_in_fecs!G165</f>
        <v>1.8935112458335246</v>
      </c>
      <c r="H409" s="99">
        <f>RES_hhdet_in_fecs!H165</f>
        <v>1.7573958716970948</v>
      </c>
      <c r="I409" s="99">
        <f>RES_hhdet_in_fecs!I165</f>
        <v>1.1252018487362072</v>
      </c>
      <c r="J409" s="99">
        <f>RES_hhdet_in_fecs!J165</f>
        <v>0.95791704126551624</v>
      </c>
      <c r="K409" s="99">
        <f>RES_hhdet_in_fecs!K165</f>
        <v>1.6609844358032715</v>
      </c>
      <c r="L409" s="99">
        <f>RES_hhdet_in_fecs!L165</f>
        <v>1.4427235337861519</v>
      </c>
      <c r="M409" s="99">
        <f>RES_hhdet_in_fecs!M165</f>
        <v>1.2927167599298071</v>
      </c>
      <c r="N409" s="99">
        <f>RES_hhdet_in_fecs!N165</f>
        <v>1.1824659129951671</v>
      </c>
      <c r="O409" s="99">
        <f>RES_hhdet_in_fecs!O165</f>
        <v>0.91575153803125253</v>
      </c>
      <c r="P409" s="99">
        <f>RES_hhdet_in_fecs!P165</f>
        <v>1.0111107467520342</v>
      </c>
      <c r="Q409" s="99">
        <f>RES_hhdet_in_fecs!Q165</f>
        <v>1.0185444523585285</v>
      </c>
      <c r="R409" s="99">
        <f>RES_hhdet_in_fecs!R165</f>
        <v>1.4069874025581388</v>
      </c>
      <c r="S409" s="99">
        <f>RES_hhdet_in_fecs!S165</f>
        <v>1.3913917706254006</v>
      </c>
      <c r="T409" s="99">
        <f>RES_hhdet_in_fecs!T165</f>
        <v>1.1477522320472853</v>
      </c>
      <c r="U409" s="99">
        <f>RES_hhdet_in_fecs!U165</f>
        <v>1.1491637814448552</v>
      </c>
      <c r="V409" s="99">
        <f>RES_hhdet_in_fecs!V165</f>
        <v>0.95416496593847111</v>
      </c>
      <c r="W409" s="99">
        <f>RES_hhdet_in_fecs!W165</f>
        <v>1.276380389097066</v>
      </c>
      <c r="X409" s="99">
        <f>RES_hhdet_in_fecs!X165</f>
        <v>0.79495405954612186</v>
      </c>
      <c r="Y409" s="99">
        <f>RES_hhdet_in_fecs!Y165</f>
        <v>0.43288450868339085</v>
      </c>
      <c r="DA409" s="63" t="s">
        <v>4581</v>
      </c>
    </row>
    <row r="410" spans="1:105" ht="12" customHeight="1" x14ac:dyDescent="0.25">
      <c r="A410" s="121" t="s">
        <v>55</v>
      </c>
      <c r="B410" s="123"/>
      <c r="C410" s="123">
        <v>14.739389647572704</v>
      </c>
      <c r="D410" s="123">
        <v>15.398259501371596</v>
      </c>
      <c r="E410" s="123">
        <v>14.774645418297171</v>
      </c>
      <c r="F410" s="123">
        <v>14.446221624181842</v>
      </c>
      <c r="G410" s="123">
        <v>13.774397528109233</v>
      </c>
      <c r="H410" s="123">
        <v>13.546330663059372</v>
      </c>
      <c r="I410" s="123">
        <v>13.340714621469058</v>
      </c>
      <c r="J410" s="123">
        <v>13.50403919499316</v>
      </c>
      <c r="K410" s="123">
        <v>13.078868186944012</v>
      </c>
      <c r="L410" s="123">
        <v>12.929088950875503</v>
      </c>
      <c r="M410" s="123">
        <v>13.665144003067461</v>
      </c>
      <c r="N410" s="123">
        <v>13.416954100293749</v>
      </c>
      <c r="O410" s="123">
        <v>14.064048229940679</v>
      </c>
      <c r="P410" s="123">
        <v>13.114333819443448</v>
      </c>
      <c r="Q410" s="123">
        <v>13.602682313428506</v>
      </c>
      <c r="R410" s="123">
        <v>13.877633236942641</v>
      </c>
      <c r="S410" s="123">
        <v>13.975465771705373</v>
      </c>
      <c r="T410" s="123">
        <v>13.211213951244304</v>
      </c>
      <c r="U410" s="123">
        <v>12.48365943983833</v>
      </c>
      <c r="V410" s="123">
        <v>11.826254189539384</v>
      </c>
      <c r="W410" s="123">
        <v>13.476533602386688</v>
      </c>
      <c r="X410" s="123">
        <v>12.37261700440828</v>
      </c>
      <c r="Y410" s="123">
        <v>11.545691936824053</v>
      </c>
      <c r="DA410" s="130" t="s">
        <v>4582</v>
      </c>
    </row>
    <row r="411" spans="1:105" ht="12" customHeight="1" x14ac:dyDescent="0.25">
      <c r="A411" s="97" t="s">
        <v>124</v>
      </c>
      <c r="B411" s="99"/>
      <c r="C411" s="99">
        <v>13.910312496415902</v>
      </c>
      <c r="D411" s="99">
        <v>14.33416503867404</v>
      </c>
      <c r="E411" s="99">
        <v>13.324944353137795</v>
      </c>
      <c r="F411" s="99">
        <v>13.544892900317269</v>
      </c>
      <c r="G411" s="99">
        <v>13.650900315823412</v>
      </c>
      <c r="H411" s="99">
        <v>13.067107334721522</v>
      </c>
      <c r="I411" s="99">
        <v>13.393215678621818</v>
      </c>
      <c r="J411" s="99">
        <v>13.666354930090487</v>
      </c>
      <c r="K411" s="99">
        <v>13.041289086833903</v>
      </c>
      <c r="L411" s="99">
        <v>12.875572702626389</v>
      </c>
      <c r="M411" s="99">
        <v>13.048670513519916</v>
      </c>
      <c r="N411" s="99">
        <v>12.459622735766327</v>
      </c>
      <c r="O411" s="99">
        <v>14.822325237519987</v>
      </c>
      <c r="P411" s="99">
        <v>14.569732342200824</v>
      </c>
      <c r="Q411" s="99">
        <v>13.935391190839221</v>
      </c>
      <c r="R411" s="99">
        <v>11.755118937725504</v>
      </c>
      <c r="S411" s="99">
        <v>12.150346990129906</v>
      </c>
      <c r="T411" s="99">
        <v>11.643116578815425</v>
      </c>
      <c r="U411" s="99">
        <v>10.781032789178699</v>
      </c>
      <c r="V411" s="99">
        <v>9.8993338091775698</v>
      </c>
      <c r="W411" s="99">
        <v>11.138034958487246</v>
      </c>
      <c r="X411" s="99">
        <v>12.054565553358545</v>
      </c>
      <c r="Y411" s="99">
        <v>10.107838069933649</v>
      </c>
      <c r="DA411" s="63" t="s">
        <v>4583</v>
      </c>
    </row>
    <row r="412" spans="1:105" ht="12" customHeight="1" x14ac:dyDescent="0.25">
      <c r="A412" s="97" t="s">
        <v>123</v>
      </c>
      <c r="B412" s="99"/>
      <c r="C412" s="99">
        <v>12.456449898989751</v>
      </c>
      <c r="D412" s="99">
        <v>9.4843951699415125</v>
      </c>
      <c r="E412" s="99">
        <v>8.5623144260108077</v>
      </c>
      <c r="F412" s="99">
        <v>8.5119901736954517</v>
      </c>
      <c r="G412" s="99">
        <v>8.2507343917426805</v>
      </c>
      <c r="H412" s="99">
        <v>9.4547676386289332</v>
      </c>
      <c r="I412" s="99">
        <v>8.1997640994450052</v>
      </c>
      <c r="J412" s="99">
        <v>8.6046368869571932</v>
      </c>
      <c r="K412" s="99">
        <v>8.1323952494987193</v>
      </c>
      <c r="L412" s="99">
        <v>8.6318372142410631</v>
      </c>
      <c r="M412" s="99">
        <v>9.2679522109897157</v>
      </c>
      <c r="N412" s="99">
        <v>8.011113634684536</v>
      </c>
      <c r="O412" s="99">
        <v>22.918217041382317</v>
      </c>
      <c r="P412" s="99">
        <v>21.24658996157709</v>
      </c>
      <c r="Q412" s="99">
        <v>15.364783053435282</v>
      </c>
      <c r="R412" s="99">
        <v>8.9126177303174359</v>
      </c>
      <c r="S412" s="99">
        <v>9.1167586961735587</v>
      </c>
      <c r="T412" s="99">
        <v>9.5241726395201187</v>
      </c>
      <c r="U412" s="99">
        <v>8.7986806682193048</v>
      </c>
      <c r="V412" s="99">
        <v>8.2787088513723557</v>
      </c>
      <c r="W412" s="99">
        <v>9.273413050308557</v>
      </c>
      <c r="X412" s="99">
        <v>9.8242700801364187</v>
      </c>
      <c r="Y412" s="99">
        <v>8.6561144609637193</v>
      </c>
      <c r="DA412" s="63" t="s">
        <v>4584</v>
      </c>
    </row>
    <row r="413" spans="1:105" ht="12" customHeight="1" x14ac:dyDescent="0.25">
      <c r="A413" s="100" t="s">
        <v>50</v>
      </c>
      <c r="B413" s="102"/>
      <c r="C413" s="102">
        <v>3.8559032315353514</v>
      </c>
      <c r="D413" s="102">
        <v>2.3518536237180148</v>
      </c>
      <c r="E413" s="102">
        <v>1.5593641243457423</v>
      </c>
      <c r="F413" s="102">
        <v>1.6808494311720015</v>
      </c>
      <c r="G413" s="102">
        <v>1.303043885794561</v>
      </c>
      <c r="H413" s="102">
        <v>2.2496492722856791</v>
      </c>
      <c r="I413" s="102">
        <v>1.3253322177774425</v>
      </c>
      <c r="J413" s="102">
        <v>1.4575028536837027</v>
      </c>
      <c r="K413" s="102">
        <v>1.3878314760299495</v>
      </c>
      <c r="L413" s="102">
        <v>1.6552914587187386</v>
      </c>
      <c r="M413" s="102">
        <v>2.2256976890131299</v>
      </c>
      <c r="N413" s="102">
        <v>1.1574055119320832</v>
      </c>
      <c r="O413" s="102">
        <v>4.9093616200054528</v>
      </c>
      <c r="P413" s="102">
        <v>4.2675553321533135</v>
      </c>
      <c r="Q413" s="102">
        <v>6.5611253218104597</v>
      </c>
      <c r="R413" s="102">
        <v>1.2706666393083408</v>
      </c>
      <c r="S413" s="102">
        <v>1.1843156649855828</v>
      </c>
      <c r="T413" s="102">
        <v>1.6698686716379694</v>
      </c>
      <c r="U413" s="102">
        <v>1.6121308340928933</v>
      </c>
      <c r="V413" s="102">
        <v>0.97164869781931718</v>
      </c>
      <c r="W413" s="102">
        <v>0.99178990763105945</v>
      </c>
      <c r="X413" s="102">
        <v>1.195597798449157</v>
      </c>
      <c r="Y413" s="102">
        <v>1.4883012222402532</v>
      </c>
      <c r="DA413" s="131" t="s">
        <v>4585</v>
      </c>
    </row>
    <row r="414" spans="1:105" ht="12" customHeight="1" x14ac:dyDescent="0.25">
      <c r="A414" s="103" t="s">
        <v>52</v>
      </c>
      <c r="B414" s="105"/>
      <c r="C414" s="105">
        <v>8.6005466674543971</v>
      </c>
      <c r="D414" s="105">
        <v>7.1325415462234973</v>
      </c>
      <c r="E414" s="105">
        <v>7.0029503016650656</v>
      </c>
      <c r="F414" s="105">
        <v>6.8311407425234503</v>
      </c>
      <c r="G414" s="105">
        <v>6.9476905059481187</v>
      </c>
      <c r="H414" s="105">
        <v>7.2051183663432568</v>
      </c>
      <c r="I414" s="105">
        <v>6.8744318816675625</v>
      </c>
      <c r="J414" s="105">
        <v>7.1471340332734927</v>
      </c>
      <c r="K414" s="105">
        <v>6.7445637734687685</v>
      </c>
      <c r="L414" s="105">
        <v>6.9765457555223245</v>
      </c>
      <c r="M414" s="105">
        <v>7.0422545219765844</v>
      </c>
      <c r="N414" s="105">
        <v>6.853708122752451</v>
      </c>
      <c r="O414" s="105">
        <v>18.008855421376861</v>
      </c>
      <c r="P414" s="105">
        <v>16.979034629423769</v>
      </c>
      <c r="Q414" s="105">
        <v>8.8036577316248206</v>
      </c>
      <c r="R414" s="105">
        <v>7.641951091009096</v>
      </c>
      <c r="S414" s="105">
        <v>7.9324430311879768</v>
      </c>
      <c r="T414" s="105">
        <v>7.8543039678821502</v>
      </c>
      <c r="U414" s="105">
        <v>7.1865498341264136</v>
      </c>
      <c r="V414" s="105">
        <v>7.3070601535530395</v>
      </c>
      <c r="W414" s="105">
        <v>8.281623142677498</v>
      </c>
      <c r="X414" s="105">
        <v>8.6286722816872636</v>
      </c>
      <c r="Y414" s="105">
        <v>7.1678132387234621</v>
      </c>
      <c r="DA414" s="132" t="s">
        <v>4586</v>
      </c>
    </row>
    <row r="415" spans="1:105" ht="12" customHeight="1" x14ac:dyDescent="0.25">
      <c r="A415" s="106" t="s">
        <v>122</v>
      </c>
      <c r="B415" s="102"/>
      <c r="C415" s="102">
        <v>15.285525928485489</v>
      </c>
      <c r="D415" s="102">
        <v>15.850344504670764</v>
      </c>
      <c r="E415" s="102">
        <v>15.626991326370931</v>
      </c>
      <c r="F415" s="102">
        <v>15.259837389707933</v>
      </c>
      <c r="G415" s="102">
        <v>14.077099498638434</v>
      </c>
      <c r="H415" s="102">
        <v>14.131876300983643</v>
      </c>
      <c r="I415" s="102">
        <v>14.037185974037484</v>
      </c>
      <c r="J415" s="102">
        <v>14.051010904311969</v>
      </c>
      <c r="K415" s="102">
        <v>13.321930624213005</v>
      </c>
      <c r="L415" s="102">
        <v>13.521092993687686</v>
      </c>
      <c r="M415" s="102">
        <v>14.019711086549387</v>
      </c>
      <c r="N415" s="102">
        <v>13.949748953739741</v>
      </c>
      <c r="O415" s="102">
        <v>14.141291779456887</v>
      </c>
      <c r="P415" s="102">
        <v>13.157499382868712</v>
      </c>
      <c r="Q415" s="102">
        <v>13.594550219652094</v>
      </c>
      <c r="R415" s="102">
        <v>14.545728095584051</v>
      </c>
      <c r="S415" s="102">
        <v>14.706003910793111</v>
      </c>
      <c r="T415" s="102">
        <v>14.004383414842469</v>
      </c>
      <c r="U415" s="102">
        <v>13.30925483368337</v>
      </c>
      <c r="V415" s="102">
        <v>12.757809170429773</v>
      </c>
      <c r="W415" s="102">
        <v>14.643549428798041</v>
      </c>
      <c r="X415" s="102">
        <v>12.88712073658942</v>
      </c>
      <c r="Y415" s="102">
        <v>12.628054891250871</v>
      </c>
      <c r="DA415" s="131" t="s">
        <v>4587</v>
      </c>
    </row>
    <row r="416" spans="1:105" ht="12" customHeight="1" x14ac:dyDescent="0.25">
      <c r="A416" s="107" t="s">
        <v>121</v>
      </c>
      <c r="B416" s="105"/>
      <c r="C416" s="105">
        <v>13.623457204446369</v>
      </c>
      <c r="D416" s="105">
        <v>15.01897743437655</v>
      </c>
      <c r="E416" s="105">
        <v>15.171305258455684</v>
      </c>
      <c r="F416" s="105">
        <v>12.864797590270843</v>
      </c>
      <c r="G416" s="105">
        <v>12.392649795004864</v>
      </c>
      <c r="H416" s="105">
        <v>11.682439413147561</v>
      </c>
      <c r="I416" s="105">
        <v>11.354706773600938</v>
      </c>
      <c r="J416" s="105">
        <v>11.875492353716327</v>
      </c>
      <c r="K416" s="105">
        <v>12.538863233683662</v>
      </c>
      <c r="L416" s="105">
        <v>11.48982207867749</v>
      </c>
      <c r="M416" s="105">
        <v>13.089736805401394</v>
      </c>
      <c r="N416" s="105">
        <v>11.772699574126213</v>
      </c>
      <c r="O416" s="105">
        <v>13.564951229073552</v>
      </c>
      <c r="P416" s="105">
        <v>12.806520452400163</v>
      </c>
      <c r="Q416" s="105">
        <v>13.588849830419583</v>
      </c>
      <c r="R416" s="105">
        <v>13.301138415785642</v>
      </c>
      <c r="S416" s="105">
        <v>13.394768566354871</v>
      </c>
      <c r="T416" s="105">
        <v>12.603895912298881</v>
      </c>
      <c r="U416" s="105">
        <v>11.625005501009749</v>
      </c>
      <c r="V416" s="105">
        <v>11.089706174507198</v>
      </c>
      <c r="W416" s="105">
        <v>12.573703857872205</v>
      </c>
      <c r="X416" s="105">
        <v>11.657326859342318</v>
      </c>
      <c r="Y416" s="105">
        <v>10.48768316871443</v>
      </c>
      <c r="DA416" s="132" t="s">
        <v>4588</v>
      </c>
    </row>
    <row r="417" spans="1:105" ht="12" customHeight="1" x14ac:dyDescent="0.25">
      <c r="A417" s="108" t="s">
        <v>53</v>
      </c>
      <c r="B417" s="99"/>
      <c r="C417" s="99">
        <v>5.2414772439065249</v>
      </c>
      <c r="D417" s="99">
        <v>5.7470760394632601</v>
      </c>
      <c r="E417" s="99">
        <v>6.1447402481885627</v>
      </c>
      <c r="F417" s="99">
        <v>4.5965925421485165</v>
      </c>
      <c r="G417" s="99">
        <v>4.565266142860807</v>
      </c>
      <c r="H417" s="99">
        <v>3.7669574850590548</v>
      </c>
      <c r="I417" s="99">
        <v>4.2213435229763894</v>
      </c>
      <c r="J417" s="99">
        <v>4.4108705914204887</v>
      </c>
      <c r="K417" s="99">
        <v>4.8307639112012932</v>
      </c>
      <c r="L417" s="99">
        <v>4.8422759679965166</v>
      </c>
      <c r="M417" s="99">
        <v>5.5815029580148963</v>
      </c>
      <c r="N417" s="99">
        <v>4.5446860179290667</v>
      </c>
      <c r="O417" s="99">
        <v>5.9856247256118271</v>
      </c>
      <c r="P417" s="99">
        <v>4.3432740060672179</v>
      </c>
      <c r="Q417" s="99">
        <v>4.9674279991714396</v>
      </c>
      <c r="R417" s="99">
        <v>4.2020023060366016</v>
      </c>
      <c r="S417" s="99">
        <v>4.6491608887639524</v>
      </c>
      <c r="T417" s="99">
        <v>4.3655290920430252</v>
      </c>
      <c r="U417" s="99">
        <v>3.5663308493739159</v>
      </c>
      <c r="V417" s="99">
        <v>3.4060306733301653</v>
      </c>
      <c r="W417" s="99">
        <v>3.9070195095314473</v>
      </c>
      <c r="X417" s="99">
        <v>3.4056709729709533</v>
      </c>
      <c r="Y417" s="99">
        <v>2.6724885647044161</v>
      </c>
      <c r="DA417" s="63" t="s">
        <v>4589</v>
      </c>
    </row>
    <row r="418" spans="1:105" ht="12" customHeight="1" x14ac:dyDescent="0.25">
      <c r="A418" s="108" t="s">
        <v>52</v>
      </c>
      <c r="B418" s="99"/>
      <c r="C418" s="99">
        <v>8.3819799605398426</v>
      </c>
      <c r="D418" s="99">
        <v>9.2719013949132858</v>
      </c>
      <c r="E418" s="99">
        <v>9.0265650102671184</v>
      </c>
      <c r="F418" s="99">
        <v>8.2682050481223275</v>
      </c>
      <c r="G418" s="99">
        <v>7.8273836521440536</v>
      </c>
      <c r="H418" s="99">
        <v>7.9154819280885036</v>
      </c>
      <c r="I418" s="99">
        <v>7.133363250624547</v>
      </c>
      <c r="J418" s="99">
        <v>7.4646217622958408</v>
      </c>
      <c r="K418" s="99">
        <v>7.7080993224823686</v>
      </c>
      <c r="L418" s="99">
        <v>6.6475461106809766</v>
      </c>
      <c r="M418" s="99">
        <v>7.5082338473864993</v>
      </c>
      <c r="N418" s="99">
        <v>7.228013556197145</v>
      </c>
      <c r="O418" s="99">
        <v>7.579326503461723</v>
      </c>
      <c r="P418" s="99">
        <v>8.4632464463329509</v>
      </c>
      <c r="Q418" s="99">
        <v>8.6214218312481474</v>
      </c>
      <c r="R418" s="99">
        <v>9.0991361097490451</v>
      </c>
      <c r="S418" s="99">
        <v>8.7456076775909217</v>
      </c>
      <c r="T418" s="99">
        <v>8.23836682025585</v>
      </c>
      <c r="U418" s="99">
        <v>8.0586746516358314</v>
      </c>
      <c r="V418" s="99">
        <v>7.6836755011770306</v>
      </c>
      <c r="W418" s="99">
        <v>8.6666843483407554</v>
      </c>
      <c r="X418" s="99">
        <v>8.2516558863713669</v>
      </c>
      <c r="Y418" s="99">
        <v>7.81519460401001</v>
      </c>
      <c r="DA418" s="63" t="s">
        <v>4590</v>
      </c>
    </row>
    <row r="419" spans="1:105" ht="12" customHeight="1" x14ac:dyDescent="0.25">
      <c r="A419" s="121" t="s">
        <v>54</v>
      </c>
      <c r="B419" s="123"/>
      <c r="C419" s="123">
        <v>7.0762745118485597</v>
      </c>
      <c r="D419" s="123">
        <v>7.6780340888655259</v>
      </c>
      <c r="E419" s="123">
        <v>7.5939885545830181</v>
      </c>
      <c r="F419" s="123">
        <v>7.149964758575031</v>
      </c>
      <c r="G419" s="123">
        <v>6.8909156981883015</v>
      </c>
      <c r="H419" s="123">
        <v>7.3861937126978772</v>
      </c>
      <c r="I419" s="123">
        <v>7.1894478555173338</v>
      </c>
      <c r="J419" s="123">
        <v>6.9793828868976826</v>
      </c>
      <c r="K419" s="123">
        <v>6.0237895663211303</v>
      </c>
      <c r="L419" s="123">
        <v>6.5655751283708019</v>
      </c>
      <c r="M419" s="123">
        <v>5.8457991002566327</v>
      </c>
      <c r="N419" s="123">
        <v>5.8419666057321704</v>
      </c>
      <c r="O419" s="123">
        <v>5.6810189696336595</v>
      </c>
      <c r="P419" s="123">
        <v>5.8546030266943241</v>
      </c>
      <c r="Q419" s="123">
        <v>5.7001077143172116</v>
      </c>
      <c r="R419" s="123">
        <v>5.9652488423804924</v>
      </c>
      <c r="S419" s="123">
        <v>5.9962169614637428</v>
      </c>
      <c r="T419" s="123">
        <v>5.7891554394098028</v>
      </c>
      <c r="U419" s="123">
        <v>5.3255053321522476</v>
      </c>
      <c r="V419" s="123">
        <v>5.2595323620800203</v>
      </c>
      <c r="W419" s="123">
        <v>5.4971149099498611</v>
      </c>
      <c r="X419" s="123">
        <v>5.9309496209609032</v>
      </c>
      <c r="Y419" s="123">
        <v>5.7585256167871046</v>
      </c>
      <c r="DA419" s="130" t="s">
        <v>4591</v>
      </c>
    </row>
    <row r="420" spans="1:105" ht="12" customHeight="1" x14ac:dyDescent="0.25">
      <c r="A420" s="97" t="s">
        <v>50</v>
      </c>
      <c r="B420" s="99"/>
      <c r="C420" s="99">
        <v>9.1886185076132811</v>
      </c>
      <c r="D420" s="99">
        <v>9.7205124629860684</v>
      </c>
      <c r="E420" s="99">
        <v>9.586542040415587</v>
      </c>
      <c r="F420" s="99">
        <v>9.2312730968670742</v>
      </c>
      <c r="G420" s="99">
        <v>9.0546852705170853</v>
      </c>
      <c r="H420" s="99">
        <v>9.0163754361515114</v>
      </c>
      <c r="I420" s="99">
        <v>9.3819187415787137</v>
      </c>
      <c r="J420" s="99">
        <v>9.0433521420290575</v>
      </c>
      <c r="K420" s="99">
        <v>8.8071495848834722</v>
      </c>
      <c r="L420" s="99">
        <v>8.5487794651640687</v>
      </c>
      <c r="M420" s="99">
        <v>8.5893236937430171</v>
      </c>
      <c r="N420" s="99">
        <v>8.2258549978684172</v>
      </c>
      <c r="O420" s="99">
        <v>8.5506101122331462</v>
      </c>
      <c r="P420" s="99">
        <v>8.625640240999072</v>
      </c>
      <c r="Q420" s="99">
        <v>8.4470429115611889</v>
      </c>
      <c r="R420" s="99">
        <v>8.0915470187597993</v>
      </c>
      <c r="S420" s="99">
        <v>8.5279644275272268</v>
      </c>
      <c r="T420" s="99">
        <v>8.2566531624790098</v>
      </c>
      <c r="U420" s="99">
        <v>7.7282476556718693</v>
      </c>
      <c r="V420" s="99">
        <v>7.4734094290325341</v>
      </c>
      <c r="W420" s="99">
        <v>8.2457256914465269</v>
      </c>
      <c r="X420" s="99">
        <v>8.6522260767688888</v>
      </c>
      <c r="Y420" s="99">
        <v>7.5315942530873983</v>
      </c>
      <c r="DA420" s="63" t="s">
        <v>4592</v>
      </c>
    </row>
    <row r="421" spans="1:105" ht="12" customHeight="1" x14ac:dyDescent="0.25">
      <c r="A421" s="109" t="s">
        <v>120</v>
      </c>
      <c r="B421" s="110"/>
      <c r="C421" s="110">
        <v>6.3812873524788971</v>
      </c>
      <c r="D421" s="110">
        <v>6.7980830591439556</v>
      </c>
      <c r="E421" s="110">
        <v>6.6943946903055984</v>
      </c>
      <c r="F421" s="110">
        <v>6.2380267701244492</v>
      </c>
      <c r="G421" s="110">
        <v>6.199425369134528</v>
      </c>
      <c r="H421" s="110">
        <v>6.9107934380182314</v>
      </c>
      <c r="I421" s="110">
        <v>6.5663762048573</v>
      </c>
      <c r="J421" s="110">
        <v>6.400288079329604</v>
      </c>
      <c r="K421" s="110">
        <v>5.2740205916138718</v>
      </c>
      <c r="L421" s="110">
        <v>5.92868783028465</v>
      </c>
      <c r="M421" s="110">
        <v>5.0945636444626734</v>
      </c>
      <c r="N421" s="110">
        <v>5.2739320538815786</v>
      </c>
      <c r="O421" s="110">
        <v>5.0679781019224697</v>
      </c>
      <c r="P421" s="110">
        <v>5.1269402203001313</v>
      </c>
      <c r="Q421" s="110">
        <v>5.084538648479108</v>
      </c>
      <c r="R421" s="110">
        <v>5.5327012492061494</v>
      </c>
      <c r="S421" s="110">
        <v>5.3954058019232258</v>
      </c>
      <c r="T421" s="110">
        <v>5.2324251790149408</v>
      </c>
      <c r="U421" s="110">
        <v>4.8465690472949676</v>
      </c>
      <c r="V421" s="110">
        <v>4.8300337833315821</v>
      </c>
      <c r="W421" s="110">
        <v>5.0925800417864062</v>
      </c>
      <c r="X421" s="110">
        <v>5.6164009196491937</v>
      </c>
      <c r="Y421" s="110">
        <v>5.4784769362867403</v>
      </c>
      <c r="DA421" s="60" t="s">
        <v>4593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87.67250641817202</v>
      </c>
      <c r="D423" s="118">
        <f t="shared" si="194"/>
        <v>94.062131543591875</v>
      </c>
      <c r="E423" s="118">
        <f t="shared" si="194"/>
        <v>92.90065555938348</v>
      </c>
      <c r="F423" s="118">
        <f t="shared" si="194"/>
        <v>87.94130503960946</v>
      </c>
      <c r="G423" s="118">
        <f t="shared" si="194"/>
        <v>78.732615665933125</v>
      </c>
      <c r="H423" s="118">
        <f t="shared" si="194"/>
        <v>83.158387379282516</v>
      </c>
      <c r="I423" s="118">
        <f t="shared" si="194"/>
        <v>80.567861060898721</v>
      </c>
      <c r="J423" s="118">
        <f t="shared" si="194"/>
        <v>88.620260106512234</v>
      </c>
      <c r="K423" s="118">
        <f t="shared" si="194"/>
        <v>82.591633325661263</v>
      </c>
      <c r="L423" s="118">
        <f t="shared" si="194"/>
        <v>88.26129649583163</v>
      </c>
      <c r="M423" s="118">
        <f t="shared" si="194"/>
        <v>81.185282401055147</v>
      </c>
      <c r="N423" s="118">
        <f t="shared" si="194"/>
        <v>88.763497955883764</v>
      </c>
      <c r="O423" s="118">
        <f t="shared" si="194"/>
        <v>101.19182631439543</v>
      </c>
      <c r="P423" s="118">
        <f t="shared" si="194"/>
        <v>78.287297763930638</v>
      </c>
      <c r="Q423" s="118">
        <f t="shared" si="194"/>
        <v>84.641484792879154</v>
      </c>
      <c r="R423" s="118">
        <f t="shared" ref="R423:V423" si="195">R424+R426+R428+R437</f>
        <v>84.633379794215429</v>
      </c>
      <c r="S423" s="118">
        <f t="shared" si="195"/>
        <v>80.303644571304602</v>
      </c>
      <c r="T423" s="118">
        <f t="shared" si="195"/>
        <v>74.014971210049239</v>
      </c>
      <c r="U423" s="118">
        <f t="shared" si="195"/>
        <v>64.746400746431718</v>
      </c>
      <c r="V423" s="118">
        <f t="shared" si="195"/>
        <v>56.842766864803288</v>
      </c>
      <c r="W423" s="118">
        <f t="shared" ref="W423:Y423" si="196">W424+W426+W428+W437</f>
        <v>64.471991873347903</v>
      </c>
      <c r="X423" s="118">
        <f t="shared" si="196"/>
        <v>54.588796504394686</v>
      </c>
      <c r="Y423" s="118">
        <f t="shared" si="196"/>
        <v>45.492671133682641</v>
      </c>
      <c r="DA423" s="129" t="s">
        <v>4745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70.214516566277041</v>
      </c>
      <c r="D424" s="123">
        <f t="shared" si="197"/>
        <v>75.721155640993942</v>
      </c>
      <c r="E424" s="123">
        <f t="shared" si="197"/>
        <v>73.036851228654456</v>
      </c>
      <c r="F424" s="123">
        <f t="shared" si="197"/>
        <v>69.553750103943912</v>
      </c>
      <c r="G424" s="123">
        <f t="shared" si="197"/>
        <v>59.907819917607341</v>
      </c>
      <c r="H424" s="123">
        <f t="shared" si="197"/>
        <v>64.174429311649718</v>
      </c>
      <c r="I424" s="123">
        <f t="shared" si="197"/>
        <v>63.01590212968884</v>
      </c>
      <c r="J424" s="123">
        <f t="shared" si="197"/>
        <v>71.258426742897157</v>
      </c>
      <c r="K424" s="123">
        <f t="shared" si="197"/>
        <v>64.118976407685011</v>
      </c>
      <c r="L424" s="123">
        <f t="shared" si="197"/>
        <v>69.990158049936355</v>
      </c>
      <c r="M424" s="123">
        <f t="shared" si="197"/>
        <v>63.220227728081241</v>
      </c>
      <c r="N424" s="123">
        <f t="shared" si="197"/>
        <v>70.888316086691759</v>
      </c>
      <c r="O424" s="123">
        <f t="shared" si="197"/>
        <v>83.222872176450664</v>
      </c>
      <c r="P424" s="123">
        <f t="shared" si="197"/>
        <v>59.989879438258946</v>
      </c>
      <c r="Q424" s="123">
        <f t="shared" si="197"/>
        <v>65.649004053703422</v>
      </c>
      <c r="R424" s="123">
        <f t="shared" si="197"/>
        <v>63.549081308351873</v>
      </c>
      <c r="S424" s="123">
        <f t="shared" si="197"/>
        <v>59.104052535763635</v>
      </c>
      <c r="T424" s="123">
        <f t="shared" si="197"/>
        <v>54.473054141423731</v>
      </c>
      <c r="U424" s="123">
        <f t="shared" si="197"/>
        <v>45.867634696666336</v>
      </c>
      <c r="V424" s="123">
        <f t="shared" si="197"/>
        <v>39.159202532068477</v>
      </c>
      <c r="W424" s="123">
        <f t="shared" si="197"/>
        <v>43.709072201435283</v>
      </c>
      <c r="X424" s="123">
        <f t="shared" si="197"/>
        <v>36.138120825681234</v>
      </c>
      <c r="Y424" s="123">
        <f t="shared" si="197"/>
        <v>29.322548794006298</v>
      </c>
      <c r="DA424" s="130" t="s">
        <v>4746</v>
      </c>
    </row>
    <row r="425" spans="1:105" ht="12" customHeight="1" x14ac:dyDescent="0.25">
      <c r="A425" s="97" t="s">
        <v>53</v>
      </c>
      <c r="B425" s="99"/>
      <c r="C425" s="99">
        <v>70.214516566277041</v>
      </c>
      <c r="D425" s="99">
        <v>75.721155640993942</v>
      </c>
      <c r="E425" s="99">
        <v>73.036851228654456</v>
      </c>
      <c r="F425" s="99">
        <v>69.553750103943912</v>
      </c>
      <c r="G425" s="99">
        <v>59.907819917607341</v>
      </c>
      <c r="H425" s="99">
        <v>64.174429311649718</v>
      </c>
      <c r="I425" s="99">
        <v>63.01590212968884</v>
      </c>
      <c r="J425" s="99">
        <v>71.258426742897157</v>
      </c>
      <c r="K425" s="99">
        <v>64.118976407685011</v>
      </c>
      <c r="L425" s="99">
        <v>69.990158049936355</v>
      </c>
      <c r="M425" s="99">
        <v>63.220227728081241</v>
      </c>
      <c r="N425" s="99">
        <v>70.888316086691759</v>
      </c>
      <c r="O425" s="99">
        <v>83.222872176450664</v>
      </c>
      <c r="P425" s="99">
        <v>59.989879438258946</v>
      </c>
      <c r="Q425" s="99">
        <v>65.649004053703422</v>
      </c>
      <c r="R425" s="99">
        <v>63.549081308351873</v>
      </c>
      <c r="S425" s="99">
        <v>59.104052535763635</v>
      </c>
      <c r="T425" s="99">
        <v>54.473054141423731</v>
      </c>
      <c r="U425" s="99">
        <v>45.867634696666336</v>
      </c>
      <c r="V425" s="99">
        <v>39.159202532068477</v>
      </c>
      <c r="W425" s="99">
        <v>43.709072201435283</v>
      </c>
      <c r="X425" s="99">
        <v>36.138120825681234</v>
      </c>
      <c r="Y425" s="99">
        <v>29.322548794006298</v>
      </c>
      <c r="DA425" s="63" t="s">
        <v>4747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2.6506560810915016</v>
      </c>
      <c r="D426" s="123">
        <f t="shared" si="198"/>
        <v>2.4625090400029928</v>
      </c>
      <c r="E426" s="123">
        <f t="shared" si="198"/>
        <v>4.6107302876892087</v>
      </c>
      <c r="F426" s="123">
        <f t="shared" si="198"/>
        <v>3.7990113203827169</v>
      </c>
      <c r="G426" s="123">
        <f t="shared" si="198"/>
        <v>4.8832576189203891</v>
      </c>
      <c r="H426" s="123">
        <f t="shared" si="198"/>
        <v>4.6831869856481418</v>
      </c>
      <c r="I426" s="123">
        <f t="shared" si="198"/>
        <v>3.1101358934007739</v>
      </c>
      <c r="J426" s="123">
        <f t="shared" si="198"/>
        <v>2.770884657988236</v>
      </c>
      <c r="K426" s="123">
        <f t="shared" si="198"/>
        <v>4.9707206882387016</v>
      </c>
      <c r="L426" s="123">
        <f t="shared" si="198"/>
        <v>4.4466375077514941</v>
      </c>
      <c r="M426" s="123">
        <f t="shared" si="198"/>
        <v>4.1629287996636837</v>
      </c>
      <c r="N426" s="123">
        <f t="shared" si="198"/>
        <v>3.9670903703983971</v>
      </c>
      <c r="O426" s="123">
        <f t="shared" si="198"/>
        <v>3.3050178461769546</v>
      </c>
      <c r="P426" s="123">
        <f t="shared" si="198"/>
        <v>3.7922990780502537</v>
      </c>
      <c r="Q426" s="123">
        <f t="shared" si="198"/>
        <v>3.978895135554839</v>
      </c>
      <c r="R426" s="123">
        <f t="shared" si="198"/>
        <v>5.5060104175370199</v>
      </c>
      <c r="S426" s="123">
        <f t="shared" si="198"/>
        <v>5.4613509146322414</v>
      </c>
      <c r="T426" s="123">
        <f t="shared" si="198"/>
        <v>4.4381582849586847</v>
      </c>
      <c r="U426" s="123">
        <f t="shared" si="198"/>
        <v>4.5605950476224635</v>
      </c>
      <c r="V426" s="123">
        <f t="shared" si="198"/>
        <v>3.8093416633006467</v>
      </c>
      <c r="W426" s="123">
        <f t="shared" si="198"/>
        <v>5.1422564646001359</v>
      </c>
      <c r="X426" s="123">
        <f t="shared" si="198"/>
        <v>3.1048910939911187</v>
      </c>
      <c r="Y426" s="123">
        <f t="shared" si="198"/>
        <v>1.720976003299844</v>
      </c>
      <c r="DA426" s="130" t="s">
        <v>4748</v>
      </c>
    </row>
    <row r="427" spans="1:105" ht="12" customHeight="1" x14ac:dyDescent="0.25">
      <c r="A427" s="97" t="s">
        <v>53</v>
      </c>
      <c r="B427" s="99"/>
      <c r="C427" s="99">
        <f>RES_hhdet_in_tess!C165</f>
        <v>2.6506560810915016</v>
      </c>
      <c r="D427" s="99">
        <f>RES_hhdet_in_tess!D165</f>
        <v>2.4625090400029928</v>
      </c>
      <c r="E427" s="99">
        <f>RES_hhdet_in_tess!E165</f>
        <v>4.6107302876892087</v>
      </c>
      <c r="F427" s="99">
        <f>RES_hhdet_in_tess!F165</f>
        <v>3.7990113203827169</v>
      </c>
      <c r="G427" s="99">
        <f>RES_hhdet_in_tess!G165</f>
        <v>4.8832576189203891</v>
      </c>
      <c r="H427" s="99">
        <f>RES_hhdet_in_tess!H165</f>
        <v>4.6831869856481418</v>
      </c>
      <c r="I427" s="99">
        <f>RES_hhdet_in_tess!I165</f>
        <v>3.1101358934007739</v>
      </c>
      <c r="J427" s="99">
        <f>RES_hhdet_in_tess!J165</f>
        <v>2.770884657988236</v>
      </c>
      <c r="K427" s="99">
        <f>RES_hhdet_in_tess!K165</f>
        <v>4.9707206882387016</v>
      </c>
      <c r="L427" s="99">
        <f>RES_hhdet_in_tess!L165</f>
        <v>4.4466375077514941</v>
      </c>
      <c r="M427" s="99">
        <f>RES_hhdet_in_tess!M165</f>
        <v>4.1629287996636837</v>
      </c>
      <c r="N427" s="99">
        <f>RES_hhdet_in_tess!N165</f>
        <v>3.9670903703983971</v>
      </c>
      <c r="O427" s="99">
        <f>RES_hhdet_in_tess!O165</f>
        <v>3.3050178461769546</v>
      </c>
      <c r="P427" s="99">
        <f>RES_hhdet_in_tess!P165</f>
        <v>3.7922990780502537</v>
      </c>
      <c r="Q427" s="99">
        <f>RES_hhdet_in_tess!Q165</f>
        <v>3.978895135554839</v>
      </c>
      <c r="R427" s="99">
        <f>RES_hhdet_in_tess!R165</f>
        <v>5.5060104175370199</v>
      </c>
      <c r="S427" s="99">
        <f>RES_hhdet_in_tess!S165</f>
        <v>5.4613509146322414</v>
      </c>
      <c r="T427" s="99">
        <f>RES_hhdet_in_tess!T165</f>
        <v>4.4381582849586847</v>
      </c>
      <c r="U427" s="99">
        <f>RES_hhdet_in_tess!U165</f>
        <v>4.5605950476224635</v>
      </c>
      <c r="V427" s="99">
        <f>RES_hhdet_in_tess!V165</f>
        <v>3.8093416633006467</v>
      </c>
      <c r="W427" s="99">
        <f>RES_hhdet_in_tess!W165</f>
        <v>5.1422564646001359</v>
      </c>
      <c r="X427" s="99">
        <f>RES_hhdet_in_tess!X165</f>
        <v>3.1048910939911187</v>
      </c>
      <c r="Y427" s="99">
        <f>RES_hhdet_in_tess!Y165</f>
        <v>1.720976003299844</v>
      </c>
      <c r="DA427" s="63" t="s">
        <v>4749</v>
      </c>
    </row>
    <row r="428" spans="1:105" ht="12" customHeight="1" x14ac:dyDescent="0.25">
      <c r="A428" s="121" t="s">
        <v>55</v>
      </c>
      <c r="B428" s="123"/>
      <c r="C428" s="123">
        <v>9.8186685444115582</v>
      </c>
      <c r="D428" s="123">
        <v>10.498860751107562</v>
      </c>
      <c r="E428" s="123">
        <v>9.9627852649720392</v>
      </c>
      <c r="F428" s="123">
        <v>9.6169738848382593</v>
      </c>
      <c r="G428" s="123">
        <v>9.0951430480537514</v>
      </c>
      <c r="H428" s="123">
        <v>9.0355832960305253</v>
      </c>
      <c r="I428" s="123">
        <v>9.3047607693137433</v>
      </c>
      <c r="J428" s="123">
        <v>9.5656209467244828</v>
      </c>
      <c r="K428" s="123">
        <v>9.205525600249576</v>
      </c>
      <c r="L428" s="123">
        <v>9.1213537765018113</v>
      </c>
      <c r="M428" s="123">
        <v>9.6028257227157248</v>
      </c>
      <c r="N428" s="123">
        <v>9.624536861558628</v>
      </c>
      <c r="O428" s="123">
        <v>10.43376192413991</v>
      </c>
      <c r="P428" s="123">
        <v>10.166997391516821</v>
      </c>
      <c r="Q428" s="123">
        <v>10.710949843936602</v>
      </c>
      <c r="R428" s="123">
        <v>11.001343292603392</v>
      </c>
      <c r="S428" s="123">
        <v>11.130799415678526</v>
      </c>
      <c r="T428" s="123">
        <v>10.581929875645447</v>
      </c>
      <c r="U428" s="123">
        <v>10.067999893252084</v>
      </c>
      <c r="V428" s="123">
        <v>9.603772396131447</v>
      </c>
      <c r="W428" s="123">
        <v>11.056860846686437</v>
      </c>
      <c r="X428" s="123">
        <v>10.317693482813819</v>
      </c>
      <c r="Y428" s="123">
        <v>9.591829478400264</v>
      </c>
      <c r="DA428" s="130" t="s">
        <v>4750</v>
      </c>
    </row>
    <row r="429" spans="1:105" ht="12" customHeight="1" x14ac:dyDescent="0.25">
      <c r="A429" s="97" t="s">
        <v>124</v>
      </c>
      <c r="B429" s="99"/>
      <c r="C429" s="99">
        <v>7.9672228106667369</v>
      </c>
      <c r="D429" s="99">
        <v>8.2730455074797948</v>
      </c>
      <c r="E429" s="99">
        <v>7.6686102914020591</v>
      </c>
      <c r="F429" s="99">
        <v>7.8279936792170837</v>
      </c>
      <c r="G429" s="99">
        <v>7.8646014503157007</v>
      </c>
      <c r="H429" s="99">
        <v>7.5572820770268647</v>
      </c>
      <c r="I429" s="99">
        <v>7.8328151241915371</v>
      </c>
      <c r="J429" s="99">
        <v>8.0567203725225944</v>
      </c>
      <c r="K429" s="99">
        <v>7.7430297229628566</v>
      </c>
      <c r="L429" s="99">
        <v>7.6831712634184797</v>
      </c>
      <c r="M429" s="99">
        <v>7.9483292560446053</v>
      </c>
      <c r="N429" s="99">
        <v>7.8309493456300689</v>
      </c>
      <c r="O429" s="99">
        <v>10.297262942325561</v>
      </c>
      <c r="P429" s="99">
        <v>10.519816625818136</v>
      </c>
      <c r="Q429" s="99">
        <v>10.40753608275082</v>
      </c>
      <c r="R429" s="99">
        <v>8.5720339943838209</v>
      </c>
      <c r="S429" s="99">
        <v>9.0735757300057465</v>
      </c>
      <c r="T429" s="99">
        <v>8.9351468389263538</v>
      </c>
      <c r="U429" s="99">
        <v>8.4006500200129963</v>
      </c>
      <c r="V429" s="99">
        <v>7.745667401497669</v>
      </c>
      <c r="W429" s="99">
        <v>8.70793657827614</v>
      </c>
      <c r="X429" s="99">
        <v>9.4724867974319267</v>
      </c>
      <c r="Y429" s="99">
        <v>7.9504196771073632</v>
      </c>
      <c r="DA429" s="63" t="s">
        <v>4751</v>
      </c>
    </row>
    <row r="430" spans="1:105" ht="12" customHeight="1" x14ac:dyDescent="0.25">
      <c r="A430" s="97" t="s">
        <v>123</v>
      </c>
      <c r="B430" s="99"/>
      <c r="C430" s="99">
        <v>10.844710275441342</v>
      </c>
      <c r="D430" s="99">
        <v>8.5324101584195944</v>
      </c>
      <c r="E430" s="99">
        <v>7.9230863057248406</v>
      </c>
      <c r="F430" s="99">
        <v>7.8502830955183311</v>
      </c>
      <c r="G430" s="99">
        <v>7.7213837283896938</v>
      </c>
      <c r="H430" s="99">
        <v>8.4856417677071541</v>
      </c>
      <c r="I430" s="99">
        <v>7.6457383837411523</v>
      </c>
      <c r="J430" s="99">
        <v>8.0137115367964462</v>
      </c>
      <c r="K430" s="99">
        <v>7.5782675859787298</v>
      </c>
      <c r="L430" s="99">
        <v>7.9901332665938689</v>
      </c>
      <c r="M430" s="99">
        <v>8.4758860392464896</v>
      </c>
      <c r="N430" s="99">
        <v>7.5848374728312917</v>
      </c>
      <c r="O430" s="99">
        <v>20.937775780703205</v>
      </c>
      <c r="P430" s="99">
        <v>19.745973677419489</v>
      </c>
      <c r="Q430" s="99">
        <v>13.682307747522756</v>
      </c>
      <c r="R430" s="99">
        <v>8.6139491605012211</v>
      </c>
      <c r="S430" s="99">
        <v>8.8282993758458126</v>
      </c>
      <c r="T430" s="99">
        <v>9.1671005062571798</v>
      </c>
      <c r="U430" s="99">
        <v>8.4526159052825527</v>
      </c>
      <c r="V430" s="99">
        <v>8.0709314422412675</v>
      </c>
      <c r="W430" s="99">
        <v>9.0485503781156389</v>
      </c>
      <c r="X430" s="99">
        <v>9.5700220347505187</v>
      </c>
      <c r="Y430" s="99">
        <v>8.3811280007401958</v>
      </c>
      <c r="DA430" s="63" t="s">
        <v>4752</v>
      </c>
    </row>
    <row r="431" spans="1:105" ht="12" customHeight="1" x14ac:dyDescent="0.25">
      <c r="A431" s="100" t="s">
        <v>50</v>
      </c>
      <c r="B431" s="102"/>
      <c r="C431" s="102">
        <v>2.2441636079869425</v>
      </c>
      <c r="D431" s="102">
        <v>1.3998686121960948</v>
      </c>
      <c r="E431" s="102">
        <v>0.92013600405977414</v>
      </c>
      <c r="F431" s="102">
        <v>1.0191423529948809</v>
      </c>
      <c r="G431" s="102">
        <v>0.77369322244157479</v>
      </c>
      <c r="H431" s="102">
        <v>1.2805234013638973</v>
      </c>
      <c r="I431" s="102">
        <v>0.77130650207359086</v>
      </c>
      <c r="J431" s="102">
        <v>0.86657750352295382</v>
      </c>
      <c r="K431" s="102">
        <v>0.83370381250996162</v>
      </c>
      <c r="L431" s="102">
        <v>1.0135875110715442</v>
      </c>
      <c r="M431" s="102">
        <v>1.4336315172699052</v>
      </c>
      <c r="N431" s="102">
        <v>0.73112935007884106</v>
      </c>
      <c r="O431" s="102">
        <v>2.9289203593263404</v>
      </c>
      <c r="P431" s="102">
        <v>2.7669390479957174</v>
      </c>
      <c r="Q431" s="102">
        <v>4.8786500158979367</v>
      </c>
      <c r="R431" s="102">
        <v>0.97199806949212708</v>
      </c>
      <c r="S431" s="102">
        <v>0.89585634465783703</v>
      </c>
      <c r="T431" s="102">
        <v>1.3127965383750329</v>
      </c>
      <c r="U431" s="102">
        <v>1.2660660711561398</v>
      </c>
      <c r="V431" s="102">
        <v>0.76387128868822785</v>
      </c>
      <c r="W431" s="102">
        <v>0.76692723543814068</v>
      </c>
      <c r="X431" s="102">
        <v>0.94134975306326041</v>
      </c>
      <c r="Y431" s="102">
        <v>1.2133147620167333</v>
      </c>
      <c r="DA431" s="131" t="s">
        <v>4753</v>
      </c>
    </row>
    <row r="432" spans="1:105" ht="12" customHeight="1" x14ac:dyDescent="0.25">
      <c r="A432" s="103" t="s">
        <v>52</v>
      </c>
      <c r="B432" s="105"/>
      <c r="C432" s="105">
        <v>8.6005466674543971</v>
      </c>
      <c r="D432" s="105">
        <v>7.1325415462234973</v>
      </c>
      <c r="E432" s="105">
        <v>7.0029503016650656</v>
      </c>
      <c r="F432" s="105">
        <v>6.8311407425234503</v>
      </c>
      <c r="G432" s="105">
        <v>6.9476905059481187</v>
      </c>
      <c r="H432" s="105">
        <v>7.2051183663432568</v>
      </c>
      <c r="I432" s="105">
        <v>6.8744318816675625</v>
      </c>
      <c r="J432" s="105">
        <v>7.1471340332734927</v>
      </c>
      <c r="K432" s="105">
        <v>6.7445637734687685</v>
      </c>
      <c r="L432" s="105">
        <v>6.9765457555223245</v>
      </c>
      <c r="M432" s="105">
        <v>7.0422545219765844</v>
      </c>
      <c r="N432" s="105">
        <v>6.853708122752451</v>
      </c>
      <c r="O432" s="105">
        <v>18.008855421376861</v>
      </c>
      <c r="P432" s="105">
        <v>16.979034629423769</v>
      </c>
      <c r="Q432" s="105">
        <v>8.8036577316248206</v>
      </c>
      <c r="R432" s="105">
        <v>7.641951091009096</v>
      </c>
      <c r="S432" s="105">
        <v>7.9324430311879768</v>
      </c>
      <c r="T432" s="105">
        <v>7.8543039678821502</v>
      </c>
      <c r="U432" s="105">
        <v>7.1865498341264136</v>
      </c>
      <c r="V432" s="105">
        <v>7.3070601535530395</v>
      </c>
      <c r="W432" s="105">
        <v>8.281623142677498</v>
      </c>
      <c r="X432" s="105">
        <v>8.6286722816872636</v>
      </c>
      <c r="Y432" s="105">
        <v>7.1678132387234621</v>
      </c>
      <c r="DA432" s="132" t="s">
        <v>4754</v>
      </c>
    </row>
    <row r="433" spans="1:105" ht="12" customHeight="1" x14ac:dyDescent="0.25">
      <c r="A433" s="106" t="s">
        <v>122</v>
      </c>
      <c r="B433" s="102"/>
      <c r="C433" s="102">
        <v>10.395947938364847</v>
      </c>
      <c r="D433" s="102">
        <v>10.974233001004652</v>
      </c>
      <c r="E433" s="102">
        <v>10.868170744188838</v>
      </c>
      <c r="F433" s="102">
        <v>10.489942725652201</v>
      </c>
      <c r="G433" s="102">
        <v>9.459763831323075</v>
      </c>
      <c r="H433" s="102">
        <v>9.5484661785386784</v>
      </c>
      <c r="I433" s="102">
        <v>9.5299161675713542</v>
      </c>
      <c r="J433" s="102">
        <v>9.6043508665130943</v>
      </c>
      <c r="K433" s="102">
        <v>8.9890854695057172</v>
      </c>
      <c r="L433" s="102">
        <v>9.3507736126055967</v>
      </c>
      <c r="M433" s="102">
        <v>9.649732726588212</v>
      </c>
      <c r="N433" s="102">
        <v>9.7787307258432872</v>
      </c>
      <c r="O433" s="102">
        <v>10.129278642547639</v>
      </c>
      <c r="P433" s="102">
        <v>9.6621814138655111</v>
      </c>
      <c r="Q433" s="102">
        <v>10.198010463059399</v>
      </c>
      <c r="R433" s="102">
        <v>11.020990684895663</v>
      </c>
      <c r="S433" s="102">
        <v>11.252065859169489</v>
      </c>
      <c r="T433" s="102">
        <v>10.774632090130025</v>
      </c>
      <c r="U433" s="102">
        <v>10.275567492569586</v>
      </c>
      <c r="V433" s="102">
        <v>9.9456982375997676</v>
      </c>
      <c r="W433" s="102">
        <v>11.515019557660263</v>
      </c>
      <c r="X433" s="102">
        <v>10.255585499317405</v>
      </c>
      <c r="Y433" s="102">
        <v>10.060487700878577</v>
      </c>
      <c r="DA433" s="131" t="s">
        <v>4755</v>
      </c>
    </row>
    <row r="434" spans="1:105" ht="12" customHeight="1" x14ac:dyDescent="0.25">
      <c r="A434" s="107" t="s">
        <v>121</v>
      </c>
      <c r="B434" s="105"/>
      <c r="C434" s="105">
        <v>11.935554842749477</v>
      </c>
      <c r="D434" s="105">
        <v>13.186311913488762</v>
      </c>
      <c r="E434" s="105">
        <v>13.288812928095464</v>
      </c>
      <c r="F434" s="105">
        <v>11.315281542611638</v>
      </c>
      <c r="G434" s="105">
        <v>10.859721006818278</v>
      </c>
      <c r="H434" s="105">
        <v>10.441495107059241</v>
      </c>
      <c r="I434" s="105">
        <v>10.004441710754143</v>
      </c>
      <c r="J434" s="105">
        <v>10.431336268929854</v>
      </c>
      <c r="K434" s="105">
        <v>11.023851277845699</v>
      </c>
      <c r="L434" s="105">
        <v>9.9829585149775149</v>
      </c>
      <c r="M434" s="105">
        <v>11.444323684070252</v>
      </c>
      <c r="N434" s="105">
        <v>10.447852304885574</v>
      </c>
      <c r="O434" s="105">
        <v>11.866198069623863</v>
      </c>
      <c r="P434" s="105">
        <v>11.595633230392668</v>
      </c>
      <c r="Q434" s="105">
        <v>12.306642069389021</v>
      </c>
      <c r="R434" s="105">
        <v>12.268239931290948</v>
      </c>
      <c r="S434" s="105">
        <v>12.292819075181882</v>
      </c>
      <c r="T434" s="105">
        <v>11.594150782830635</v>
      </c>
      <c r="U434" s="105">
        <v>10.813600358298622</v>
      </c>
      <c r="V434" s="105">
        <v>10.341976222078209</v>
      </c>
      <c r="W434" s="105">
        <v>11.780033911646644</v>
      </c>
      <c r="X434" s="105">
        <v>10.991669384056289</v>
      </c>
      <c r="Y434" s="105">
        <v>9.9839555835494611</v>
      </c>
      <c r="DA434" s="132" t="s">
        <v>4756</v>
      </c>
    </row>
    <row r="435" spans="1:105" ht="12" customHeight="1" x14ac:dyDescent="0.25">
      <c r="A435" s="108" t="s">
        <v>53</v>
      </c>
      <c r="B435" s="99"/>
      <c r="C435" s="99">
        <v>3.5535748822096358</v>
      </c>
      <c r="D435" s="99">
        <v>3.9144105185754716</v>
      </c>
      <c r="E435" s="99">
        <v>4.2622479178283426</v>
      </c>
      <c r="F435" s="99">
        <v>3.0470764944893118</v>
      </c>
      <c r="G435" s="99">
        <v>3.0323373546742203</v>
      </c>
      <c r="H435" s="99">
        <v>2.5260131789707372</v>
      </c>
      <c r="I435" s="99">
        <v>2.871078460129596</v>
      </c>
      <c r="J435" s="99">
        <v>2.9667145066340148</v>
      </c>
      <c r="K435" s="99">
        <v>3.3157519553633299</v>
      </c>
      <c r="L435" s="99">
        <v>3.3354124042965401</v>
      </c>
      <c r="M435" s="99">
        <v>3.9360898366837533</v>
      </c>
      <c r="N435" s="99">
        <v>3.219838748688431</v>
      </c>
      <c r="O435" s="99">
        <v>4.286871566162139</v>
      </c>
      <c r="P435" s="99">
        <v>3.1323867840597148</v>
      </c>
      <c r="Q435" s="99">
        <v>3.6852202381408752</v>
      </c>
      <c r="R435" s="99">
        <v>3.1691038215419032</v>
      </c>
      <c r="S435" s="99">
        <v>3.54721139759096</v>
      </c>
      <c r="T435" s="99">
        <v>3.3557839625747814</v>
      </c>
      <c r="U435" s="99">
        <v>2.7549257066627844</v>
      </c>
      <c r="V435" s="99">
        <v>2.658300720901174</v>
      </c>
      <c r="W435" s="99">
        <v>3.1133495633058907</v>
      </c>
      <c r="X435" s="99">
        <v>2.7400134976849211</v>
      </c>
      <c r="Y435" s="99">
        <v>2.1687609795394485</v>
      </c>
      <c r="DA435" s="63" t="s">
        <v>4757</v>
      </c>
    </row>
    <row r="436" spans="1:105" ht="12" customHeight="1" x14ac:dyDescent="0.25">
      <c r="A436" s="108" t="s">
        <v>52</v>
      </c>
      <c r="B436" s="99"/>
      <c r="C436" s="99">
        <v>8.3819799605398426</v>
      </c>
      <c r="D436" s="99">
        <v>9.2719013949132858</v>
      </c>
      <c r="E436" s="99">
        <v>9.0265650102671184</v>
      </c>
      <c r="F436" s="99">
        <v>8.2682050481223275</v>
      </c>
      <c r="G436" s="99">
        <v>7.8273836521440536</v>
      </c>
      <c r="H436" s="99">
        <v>7.9154819280885036</v>
      </c>
      <c r="I436" s="99">
        <v>7.133363250624547</v>
      </c>
      <c r="J436" s="99">
        <v>7.4646217622958408</v>
      </c>
      <c r="K436" s="99">
        <v>7.7080993224823686</v>
      </c>
      <c r="L436" s="99">
        <v>6.6475461106809766</v>
      </c>
      <c r="M436" s="99">
        <v>7.5082338473864993</v>
      </c>
      <c r="N436" s="99">
        <v>7.228013556197145</v>
      </c>
      <c r="O436" s="99">
        <v>7.579326503461723</v>
      </c>
      <c r="P436" s="99">
        <v>8.4632464463329509</v>
      </c>
      <c r="Q436" s="99">
        <v>8.6214218312481474</v>
      </c>
      <c r="R436" s="99">
        <v>9.0991361097490451</v>
      </c>
      <c r="S436" s="99">
        <v>8.7456076775909217</v>
      </c>
      <c r="T436" s="99">
        <v>8.23836682025585</v>
      </c>
      <c r="U436" s="99">
        <v>8.0586746516358314</v>
      </c>
      <c r="V436" s="99">
        <v>7.6836755011770306</v>
      </c>
      <c r="W436" s="99">
        <v>8.6666843483407554</v>
      </c>
      <c r="X436" s="99">
        <v>8.2516558863713669</v>
      </c>
      <c r="Y436" s="99">
        <v>7.81519460401001</v>
      </c>
      <c r="DA436" s="63" t="s">
        <v>4758</v>
      </c>
    </row>
    <row r="437" spans="1:105" ht="12" customHeight="1" x14ac:dyDescent="0.25">
      <c r="A437" s="121" t="s">
        <v>54</v>
      </c>
      <c r="B437" s="123"/>
      <c r="C437" s="123">
        <v>4.988665226391932</v>
      </c>
      <c r="D437" s="123">
        <v>5.3796061114873694</v>
      </c>
      <c r="E437" s="123">
        <v>5.2902887780677723</v>
      </c>
      <c r="F437" s="123">
        <v>4.9715697304445765</v>
      </c>
      <c r="G437" s="123">
        <v>4.8463950813516439</v>
      </c>
      <c r="H437" s="123">
        <v>5.2651877859541445</v>
      </c>
      <c r="I437" s="123">
        <v>5.1370622684953515</v>
      </c>
      <c r="J437" s="123">
        <v>5.0253277589023702</v>
      </c>
      <c r="K437" s="123">
        <v>4.2964106294879834</v>
      </c>
      <c r="L437" s="123">
        <v>4.7031471616419749</v>
      </c>
      <c r="M437" s="123">
        <v>4.1993001505945005</v>
      </c>
      <c r="N437" s="123">
        <v>4.2835546372349809</v>
      </c>
      <c r="O437" s="123">
        <v>4.2301743676278987</v>
      </c>
      <c r="P437" s="123">
        <v>4.3381218561046193</v>
      </c>
      <c r="Q437" s="123">
        <v>4.302635759684299</v>
      </c>
      <c r="R437" s="123">
        <v>4.5769447757231356</v>
      </c>
      <c r="S437" s="123">
        <v>4.6074417052302001</v>
      </c>
      <c r="T437" s="123">
        <v>4.5218289080213756</v>
      </c>
      <c r="U437" s="123">
        <v>4.2501711088908296</v>
      </c>
      <c r="V437" s="123">
        <v>4.2704502733027114</v>
      </c>
      <c r="W437" s="123">
        <v>4.5638023606260392</v>
      </c>
      <c r="X437" s="123">
        <v>5.0280911019085064</v>
      </c>
      <c r="Y437" s="123">
        <v>4.857316857976234</v>
      </c>
      <c r="DA437" s="130" t="s">
        <v>4759</v>
      </c>
    </row>
    <row r="438" spans="1:105" ht="12" customHeight="1" x14ac:dyDescent="0.25">
      <c r="A438" s="97" t="s">
        <v>50</v>
      </c>
      <c r="B438" s="99"/>
      <c r="C438" s="99">
        <v>5.5026091678991733</v>
      </c>
      <c r="D438" s="99">
        <v>5.8659014254551556</v>
      </c>
      <c r="E438" s="99">
        <v>5.7416729794415486</v>
      </c>
      <c r="F438" s="99">
        <v>5.5235276978053722</v>
      </c>
      <c r="G438" s="99">
        <v>5.3428130725034118</v>
      </c>
      <c r="H438" s="99">
        <v>5.3586041025843532</v>
      </c>
      <c r="I438" s="99">
        <v>5.6093261691668719</v>
      </c>
      <c r="J438" s="99">
        <v>5.4440241074662712</v>
      </c>
      <c r="K438" s="99">
        <v>5.2446530826166695</v>
      </c>
      <c r="L438" s="99">
        <v>5.1255805136844792</v>
      </c>
      <c r="M438" s="99">
        <v>5.1342377750481738</v>
      </c>
      <c r="N438" s="99">
        <v>4.9861210597408565</v>
      </c>
      <c r="O438" s="99">
        <v>5.2495942582217285</v>
      </c>
      <c r="P438" s="99">
        <v>5.2841679024219248</v>
      </c>
      <c r="Q438" s="99">
        <v>5.1748427308721761</v>
      </c>
      <c r="R438" s="99">
        <v>4.8993314233415788</v>
      </c>
      <c r="S438" s="99">
        <v>5.1644268083809735</v>
      </c>
      <c r="T438" s="99">
        <v>5.0097507825454723</v>
      </c>
      <c r="U438" s="99">
        <v>4.7154887806183474</v>
      </c>
      <c r="V438" s="99">
        <v>4.5881858452026867</v>
      </c>
      <c r="W438" s="99">
        <v>5.0701496063368623</v>
      </c>
      <c r="X438" s="99">
        <v>5.3139706751022562</v>
      </c>
      <c r="Y438" s="99">
        <v>4.6327267003777157</v>
      </c>
      <c r="DA438" s="63" t="s">
        <v>4760</v>
      </c>
    </row>
    <row r="439" spans="1:105" ht="12" customHeight="1" x14ac:dyDescent="0.25">
      <c r="A439" s="109" t="s">
        <v>120</v>
      </c>
      <c r="B439" s="110"/>
      <c r="C439" s="110">
        <v>4.8195713474122197</v>
      </c>
      <c r="D439" s="110">
        <v>5.170097865183914</v>
      </c>
      <c r="E439" s="110">
        <v>5.086498786544432</v>
      </c>
      <c r="F439" s="110">
        <v>4.7297259684206683</v>
      </c>
      <c r="G439" s="110">
        <v>4.6877514603119508</v>
      </c>
      <c r="H439" s="110">
        <v>5.2379453368782967</v>
      </c>
      <c r="I439" s="110">
        <v>5.0028510230875929</v>
      </c>
      <c r="J439" s="110">
        <v>4.9078527137686958</v>
      </c>
      <c r="K439" s="110">
        <v>4.0409773520410326</v>
      </c>
      <c r="L439" s="110">
        <v>4.5674866897418092</v>
      </c>
      <c r="M439" s="110">
        <v>3.9432943199513555</v>
      </c>
      <c r="N439" s="110">
        <v>4.1161466309416257</v>
      </c>
      <c r="O439" s="110">
        <v>4.0123921041499147</v>
      </c>
      <c r="P439" s="110">
        <v>4.0896941130603608</v>
      </c>
      <c r="Q439" s="110">
        <v>4.1071802458409854</v>
      </c>
      <c r="R439" s="110">
        <v>4.5113624552151261</v>
      </c>
      <c r="S439" s="110">
        <v>4.4752630933597448</v>
      </c>
      <c r="T439" s="110">
        <v>4.4117413202126752</v>
      </c>
      <c r="U439" s="110">
        <v>4.1574197910345054</v>
      </c>
      <c r="V439" s="110">
        <v>4.2088086498422399</v>
      </c>
      <c r="W439" s="110">
        <v>4.489279216910135</v>
      </c>
      <c r="X439" s="110">
        <v>4.9950466648805403</v>
      </c>
      <c r="Y439" s="110">
        <v>4.8927899220196407</v>
      </c>
      <c r="DA439" s="60" t="s">
        <v>4761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1.4409698337185475</v>
      </c>
      <c r="D441" s="118">
        <f t="shared" si="199"/>
        <v>1.4727122365778951</v>
      </c>
      <c r="E441" s="118">
        <f t="shared" si="199"/>
        <v>1.7313699841660319</v>
      </c>
      <c r="F441" s="118">
        <f t="shared" si="199"/>
        <v>1.7256182255519272</v>
      </c>
      <c r="G441" s="118">
        <f t="shared" si="199"/>
        <v>1.4716923439613478</v>
      </c>
      <c r="H441" s="118">
        <f t="shared" si="199"/>
        <v>1.3669510351998537</v>
      </c>
      <c r="I441" s="118">
        <f t="shared" si="199"/>
        <v>1.0511120861477705</v>
      </c>
      <c r="J441" s="118">
        <f t="shared" si="199"/>
        <v>0.89292486801787396</v>
      </c>
      <c r="K441" s="118">
        <f t="shared" si="199"/>
        <v>1.0106500843598711</v>
      </c>
      <c r="L441" s="118">
        <f t="shared" si="199"/>
        <v>1.1133908672548782</v>
      </c>
      <c r="M441" s="118">
        <f t="shared" si="199"/>
        <v>1.0206602697708758</v>
      </c>
      <c r="N441" s="118">
        <f t="shared" si="199"/>
        <v>0.73084251030541036</v>
      </c>
      <c r="O441" s="118">
        <f t="shared" si="199"/>
        <v>0.44199427334292574</v>
      </c>
      <c r="P441" s="118">
        <f t="shared" si="199"/>
        <v>0.50187688772789596</v>
      </c>
      <c r="Q441" s="118">
        <f t="shared" si="199"/>
        <v>0.43888491064644924</v>
      </c>
      <c r="R441" s="118">
        <f t="shared" ref="R441:V441" si="200">R442+R444+R446+R455</f>
        <v>0.65668092375710219</v>
      </c>
      <c r="S441" s="118">
        <f t="shared" si="200"/>
        <v>0.82629855517399609</v>
      </c>
      <c r="T441" s="118">
        <f t="shared" si="200"/>
        <v>0.88195177017031878</v>
      </c>
      <c r="U441" s="118">
        <f t="shared" si="200"/>
        <v>0.72102692984544081</v>
      </c>
      <c r="V441" s="118">
        <f t="shared" si="200"/>
        <v>0.71286689279486881</v>
      </c>
      <c r="W441" s="118">
        <f t="shared" ref="W441:Y441" si="201">W442+W444+W446+W455</f>
        <v>0.70728631276599818</v>
      </c>
      <c r="X441" s="118">
        <f t="shared" si="201"/>
        <v>0.7147240258531431</v>
      </c>
      <c r="Y441" s="118">
        <f t="shared" si="201"/>
        <v>0.72130322376074396</v>
      </c>
      <c r="DA441" s="129" t="s">
        <v>4913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4914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4915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4916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4917</v>
      </c>
    </row>
    <row r="446" spans="1:105" ht="12" customHeight="1" x14ac:dyDescent="0.25">
      <c r="A446" s="121" t="s">
        <v>55</v>
      </c>
      <c r="B446" s="123"/>
      <c r="C446" s="123">
        <v>0.9242380015999303</v>
      </c>
      <c r="D446" s="123">
        <v>0.8078441363028328</v>
      </c>
      <c r="E446" s="123">
        <v>1.054009417579848</v>
      </c>
      <c r="F446" s="123">
        <v>1.0867426157632352</v>
      </c>
      <c r="G446" s="123">
        <v>0.9735589193506583</v>
      </c>
      <c r="H446" s="123">
        <v>0.90451558821898204</v>
      </c>
      <c r="I446" s="123">
        <v>0.5794842544451505</v>
      </c>
      <c r="J446" s="123">
        <v>0.44283080595867641</v>
      </c>
      <c r="K446" s="123">
        <v>0.58609386775483785</v>
      </c>
      <c r="L446" s="123">
        <v>0.64134730336444445</v>
      </c>
      <c r="M446" s="123">
        <v>0.60123987536386647</v>
      </c>
      <c r="N446" s="123">
        <v>0.3712731756969645</v>
      </c>
      <c r="O446" s="123">
        <v>0.10008505993475619</v>
      </c>
      <c r="P446" s="123">
        <v>9.4359006083856042E-2</v>
      </c>
      <c r="Q446" s="123">
        <v>8.7607272603294095E-2</v>
      </c>
      <c r="R446" s="123">
        <v>0.34597236843465035</v>
      </c>
      <c r="S446" s="123">
        <v>0.45474961801417452</v>
      </c>
      <c r="T446" s="123">
        <v>0.53667592149688015</v>
      </c>
      <c r="U446" s="123">
        <v>0.42925393761723579</v>
      </c>
      <c r="V446" s="123">
        <v>0.43702928209508241</v>
      </c>
      <c r="W446" s="123">
        <v>0.46697585436730077</v>
      </c>
      <c r="X446" s="123">
        <v>0.51108038187837823</v>
      </c>
      <c r="Y446" s="123">
        <v>0.48793670905937819</v>
      </c>
      <c r="DA446" s="130" t="s">
        <v>4918</v>
      </c>
    </row>
    <row r="447" spans="1:105" ht="12" customHeight="1" x14ac:dyDescent="0.25">
      <c r="A447" s="97" t="s">
        <v>124</v>
      </c>
      <c r="B447" s="99"/>
      <c r="C447" s="99">
        <v>3.159866586685836</v>
      </c>
      <c r="D447" s="99">
        <v>3.2561489301851974</v>
      </c>
      <c r="E447" s="99">
        <v>3.0268943592587814</v>
      </c>
      <c r="F447" s="99">
        <v>3.0768578712360708</v>
      </c>
      <c r="G447" s="99">
        <v>3.1009385157424467</v>
      </c>
      <c r="H447" s="99">
        <v>2.9683241021553424</v>
      </c>
      <c r="I447" s="99">
        <v>3.0424028735557327</v>
      </c>
      <c r="J447" s="99">
        <v>3.1044491859193566</v>
      </c>
      <c r="K447" s="99">
        <v>2.9624592289651908</v>
      </c>
      <c r="L447" s="99">
        <v>2.92481509512861</v>
      </c>
      <c r="M447" s="99">
        <v>2.9641359938511851</v>
      </c>
      <c r="N447" s="99">
        <v>2.8303279006566786</v>
      </c>
      <c r="O447" s="99">
        <v>3.3670394009550413</v>
      </c>
      <c r="P447" s="99">
        <v>3.3096603988543403</v>
      </c>
      <c r="Q447" s="99">
        <v>3.1655634629110372</v>
      </c>
      <c r="R447" s="99">
        <v>2.6702928178937255</v>
      </c>
      <c r="S447" s="99">
        <v>2.7600728222779094</v>
      </c>
      <c r="T447" s="99">
        <v>2.6448503620437123</v>
      </c>
      <c r="U447" s="99">
        <v>2.4490194083898342</v>
      </c>
      <c r="V447" s="99">
        <v>2.2487326680927771</v>
      </c>
      <c r="W447" s="99">
        <v>2.5301160211699631</v>
      </c>
      <c r="X447" s="99">
        <v>2.7383151111009272</v>
      </c>
      <c r="Y447" s="99">
        <v>2.296096495966129</v>
      </c>
      <c r="DA447" s="63" t="s">
        <v>4919</v>
      </c>
    </row>
    <row r="448" spans="1:105" ht="12" customHeight="1" x14ac:dyDescent="0.25">
      <c r="A448" s="97" t="s">
        <v>123</v>
      </c>
      <c r="B448" s="99"/>
      <c r="C448" s="99">
        <v>0.87590697807557061</v>
      </c>
      <c r="D448" s="99">
        <v>0.53424706916378439</v>
      </c>
      <c r="E448" s="99">
        <v>0.35422515448637903</v>
      </c>
      <c r="F448" s="99">
        <v>0.38182175678503188</v>
      </c>
      <c r="G448" s="99">
        <v>0.29599944909709247</v>
      </c>
      <c r="H448" s="99">
        <v>0.51103032869241494</v>
      </c>
      <c r="I448" s="99">
        <v>0.30106246659032382</v>
      </c>
      <c r="J448" s="99">
        <v>0.33108634824278993</v>
      </c>
      <c r="K448" s="99">
        <v>0.31525979809496335</v>
      </c>
      <c r="L448" s="99">
        <v>0.37601600776254868</v>
      </c>
      <c r="M448" s="99">
        <v>0.50558948703622264</v>
      </c>
      <c r="N448" s="99">
        <v>0.26291623609049203</v>
      </c>
      <c r="O448" s="99">
        <v>1.1152105856004388</v>
      </c>
      <c r="P448" s="99">
        <v>0.96941786925194673</v>
      </c>
      <c r="Q448" s="99">
        <v>1.4904252281024639</v>
      </c>
      <c r="R448" s="99">
        <v>0.28864463378528266</v>
      </c>
      <c r="S448" s="99">
        <v>0.26902914645812509</v>
      </c>
      <c r="T448" s="99">
        <v>0.37932736744928119</v>
      </c>
      <c r="U448" s="99">
        <v>0.36621164027254172</v>
      </c>
      <c r="V448" s="99">
        <v>0.22071971819663616</v>
      </c>
      <c r="W448" s="99">
        <v>0.2252949954174715</v>
      </c>
      <c r="X448" s="99">
        <v>0.27159199589571059</v>
      </c>
      <c r="Y448" s="99">
        <v>0.33808250564409614</v>
      </c>
      <c r="DA448" s="63" t="s">
        <v>4920</v>
      </c>
    </row>
    <row r="449" spans="1:105" ht="12" customHeight="1" x14ac:dyDescent="0.25">
      <c r="A449" s="100" t="s">
        <v>50</v>
      </c>
      <c r="B449" s="102"/>
      <c r="C449" s="102">
        <v>0.87590697807557061</v>
      </c>
      <c r="D449" s="102">
        <v>0.53424706916378439</v>
      </c>
      <c r="E449" s="102">
        <v>0.35422515448637903</v>
      </c>
      <c r="F449" s="102">
        <v>0.38182175678503188</v>
      </c>
      <c r="G449" s="102">
        <v>0.29599944909709247</v>
      </c>
      <c r="H449" s="102">
        <v>0.51103032869241494</v>
      </c>
      <c r="I449" s="102">
        <v>0.30106246659032382</v>
      </c>
      <c r="J449" s="102">
        <v>0.33108634824278993</v>
      </c>
      <c r="K449" s="102">
        <v>0.31525979809496335</v>
      </c>
      <c r="L449" s="102">
        <v>0.37601600776254868</v>
      </c>
      <c r="M449" s="102">
        <v>0.50558948703622264</v>
      </c>
      <c r="N449" s="102">
        <v>0.26291623609049203</v>
      </c>
      <c r="O449" s="102">
        <v>1.1152105856004388</v>
      </c>
      <c r="P449" s="102">
        <v>0.96941786925194673</v>
      </c>
      <c r="Q449" s="102">
        <v>1.4904252281024639</v>
      </c>
      <c r="R449" s="102">
        <v>0.28864463378528266</v>
      </c>
      <c r="S449" s="102">
        <v>0.26902914645812509</v>
      </c>
      <c r="T449" s="102">
        <v>0.37932736744928119</v>
      </c>
      <c r="U449" s="102">
        <v>0.36621164027254172</v>
      </c>
      <c r="V449" s="102">
        <v>0.22071971819663616</v>
      </c>
      <c r="W449" s="102">
        <v>0.2252949954174715</v>
      </c>
      <c r="X449" s="102">
        <v>0.27159199589571059</v>
      </c>
      <c r="Y449" s="102">
        <v>0.33808250564409614</v>
      </c>
      <c r="DA449" s="131" t="s">
        <v>4921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4922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4923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4924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4925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4926</v>
      </c>
    </row>
    <row r="455" spans="1:105" ht="12" customHeight="1" x14ac:dyDescent="0.25">
      <c r="A455" s="121" t="s">
        <v>54</v>
      </c>
      <c r="B455" s="123"/>
      <c r="C455" s="123">
        <v>0.51673183211861717</v>
      </c>
      <c r="D455" s="123">
        <v>0.66486810027506216</v>
      </c>
      <c r="E455" s="123">
        <v>0.67736056658618393</v>
      </c>
      <c r="F455" s="123">
        <v>0.63887560978869218</v>
      </c>
      <c r="G455" s="123">
        <v>0.49813342461068966</v>
      </c>
      <c r="H455" s="123">
        <v>0.46243544698087174</v>
      </c>
      <c r="I455" s="123">
        <v>0.47162783170262013</v>
      </c>
      <c r="J455" s="123">
        <v>0.45009406205919755</v>
      </c>
      <c r="K455" s="123">
        <v>0.42455621660503318</v>
      </c>
      <c r="L455" s="123">
        <v>0.47204356389043384</v>
      </c>
      <c r="M455" s="123">
        <v>0.4194203944070094</v>
      </c>
      <c r="N455" s="123">
        <v>0.35956933460844587</v>
      </c>
      <c r="O455" s="123">
        <v>0.34190921340816954</v>
      </c>
      <c r="P455" s="123">
        <v>0.4075178816440399</v>
      </c>
      <c r="Q455" s="123">
        <v>0.35127763804315515</v>
      </c>
      <c r="R455" s="123">
        <v>0.31070855532245184</v>
      </c>
      <c r="S455" s="123">
        <v>0.37154893715982157</v>
      </c>
      <c r="T455" s="123">
        <v>0.34527584867343858</v>
      </c>
      <c r="U455" s="123">
        <v>0.29177299222820507</v>
      </c>
      <c r="V455" s="123">
        <v>0.27583761069978641</v>
      </c>
      <c r="W455" s="123">
        <v>0.24031045839869739</v>
      </c>
      <c r="X455" s="123">
        <v>0.20364364397476492</v>
      </c>
      <c r="Y455" s="123">
        <v>0.23336651470136574</v>
      </c>
      <c r="DA455" s="130" t="s">
        <v>4927</v>
      </c>
    </row>
    <row r="456" spans="1:105" ht="12" customHeight="1" x14ac:dyDescent="0.25">
      <c r="A456" s="97" t="s">
        <v>50</v>
      </c>
      <c r="B456" s="99"/>
      <c r="C456" s="99">
        <v>2.0872865801894336</v>
      </c>
      <c r="D456" s="99">
        <v>2.208111611091915</v>
      </c>
      <c r="E456" s="99">
        <v>2.1776788899008044</v>
      </c>
      <c r="F456" s="99">
        <v>2.0969759966843244</v>
      </c>
      <c r="G456" s="99">
        <v>2.056862306050661</v>
      </c>
      <c r="H456" s="99">
        <v>2.0481598440761775</v>
      </c>
      <c r="I456" s="99">
        <v>2.1311966613370212</v>
      </c>
      <c r="J456" s="99">
        <v>2.0542878725833216</v>
      </c>
      <c r="K456" s="99">
        <v>2.0006320997021296</v>
      </c>
      <c r="L456" s="99">
        <v>1.9419407433066693</v>
      </c>
      <c r="M456" s="99">
        <v>1.9511507702706641</v>
      </c>
      <c r="N456" s="99">
        <v>1.8685852213157901</v>
      </c>
      <c r="O456" s="99">
        <v>1.9423565930948814</v>
      </c>
      <c r="P456" s="99">
        <v>1.9594004371453497</v>
      </c>
      <c r="Q456" s="99">
        <v>1.9188302677902398</v>
      </c>
      <c r="R456" s="99">
        <v>1.8380758207814756</v>
      </c>
      <c r="S456" s="99">
        <v>1.9372123993570856</v>
      </c>
      <c r="T456" s="99">
        <v>1.8755813323887314</v>
      </c>
      <c r="U456" s="99">
        <v>1.7555487374624221</v>
      </c>
      <c r="V456" s="99">
        <v>1.6976596858990314</v>
      </c>
      <c r="W456" s="99">
        <v>1.8730990480689933</v>
      </c>
      <c r="X456" s="99">
        <v>1.9654396755988208</v>
      </c>
      <c r="Y456" s="99">
        <v>1.7108769505313342</v>
      </c>
      <c r="DA456" s="63" t="s">
        <v>4928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2025-11-06T10:32:21Z</dcterms:created>
  <dcterms:modified xsi:type="dcterms:W3CDTF">2025-11-06T10:32:22Z</dcterms:modified>
</cp:coreProperties>
</file>